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tables/table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namedSheetViews/namedSheetView2.xml" ContentType="application/vnd.ms-excel.namedsheetviews+xml"/>
  <Override PartName="/xl/drawings/drawing1.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3.xml" ContentType="application/vnd.openxmlformats-officedocument.spreadsheetml.table+xml"/>
  <Override PartName="/xl/comments4.xml" ContentType="application/vnd.openxmlformats-officedocument.spreadsheetml.comments+xml"/>
  <Override PartName="/xl/threadedComments/threadedComment3.xml" ContentType="application/vnd.ms-excel.threadedcomments+xml"/>
  <Override PartName="/xl/ink/ink1.xml" ContentType="application/inkml+xml"/>
  <Override PartName="/xl/ink/ink2.xml" ContentType="application/inkml+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updateLinks="always" codeName="ThisWorkbook" defaultThemeVersion="166925"/>
  <mc:AlternateContent xmlns:mc="http://schemas.openxmlformats.org/markup-compatibility/2006">
    <mc:Choice Requires="x15">
      <x15ac:absPath xmlns:x15ac="http://schemas.microsoft.com/office/spreadsheetml/2010/11/ac" url="https://wessexwater.sharepoint.com/teams/wx-ops-ar/DOC003/"/>
    </mc:Choice>
  </mc:AlternateContent>
  <xr:revisionPtr revIDLastSave="15109" documentId="8_{C493AB4B-2A59-4B19-A436-3FDE9BBD34FA}" xr6:coauthVersionLast="47" xr6:coauthVersionMax="47" xr10:uidLastSave="{15A58378-A9FD-4FA3-BAC4-727B65B4687E}"/>
  <bookViews>
    <workbookView xWindow="-110" yWindow="-110" windowWidth="38620" windowHeight="21100" tabRatio="841" xr2:uid="{4D9BF419-FDBC-460F-8BB7-2388CAF5505E}"/>
  </bookViews>
  <sheets>
    <sheet name="Master" sheetId="9" r:id="rId1"/>
    <sheet name="Definitions" sheetId="35" r:id="rId2"/>
    <sheet name="Action log" sheetId="32" r:id="rId3"/>
    <sheet name="Monthly Performance" sheetId="16" r:id="rId4"/>
    <sheet name="Consents" sheetId="19" r:id="rId5"/>
    <sheet name="Estimated Flow requirements" sheetId="22" r:id="rId6"/>
    <sheet name="EDM Returns Spill Info" sheetId="23" r:id="rId7"/>
    <sheet name="371 Consented Sites" sheetId="33" r:id="rId8"/>
    <sheet name="Flow_4" sheetId="1" r:id="rId9"/>
    <sheet name="Flowmeter Signals Nov22" sheetId="34" r:id="rId10"/>
    <sheet name="All sites" sheetId="26" r:id="rId11"/>
  </sheets>
  <definedNames>
    <definedName name="_xlnm._FilterDatabase" localSheetId="7" hidden="1">'371 Consented Sites'!$A$1:$G$371</definedName>
    <definedName name="_xlnm._FilterDatabase" localSheetId="2" hidden="1">'Action log'!$A$1:$Q$1</definedName>
    <definedName name="_xlnm._FilterDatabase" localSheetId="10" hidden="1">'All sites'!$A$1:$F$4160</definedName>
    <definedName name="_xlnm._FilterDatabase" localSheetId="4" hidden="1">Consents!$A$1:$M$571</definedName>
    <definedName name="_xlnm._FilterDatabase" localSheetId="6" hidden="1">'EDM Returns Spill Info'!#REF!</definedName>
    <definedName name="_xlnm._FilterDatabase" localSheetId="5" hidden="1">'Estimated Flow requirements'!$A$2:$Y$1824</definedName>
    <definedName name="_xlnm._FilterDatabase" localSheetId="8" hidden="1">Flow_4!$A:$V</definedName>
    <definedName name="_xlnm._FilterDatabase" localSheetId="0" hidden="1">Master!$A$1:$Y$443</definedName>
    <definedName name="_xlnm._FilterDatabase" localSheetId="3" hidden="1">'Monthly Performance'!$A$4:$AE$59</definedName>
    <definedName name="_xlnm.Print_Area" localSheetId="0">Master!$A$1:$W$44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4" l="1"/>
  <c r="C2" i="34"/>
  <c r="J2" i="34"/>
  <c r="K2" i="34" s="1"/>
  <c r="B3" i="34"/>
  <c r="C3" i="34"/>
  <c r="J3" i="34"/>
  <c r="K3" i="34" s="1"/>
  <c r="J4" i="34"/>
  <c r="K4" i="34" s="1"/>
  <c r="C4" i="34"/>
  <c r="B4" i="34"/>
  <c r="D4" i="34" s="1"/>
  <c r="R52" i="16"/>
  <c r="Y52" i="16" s="1"/>
  <c r="R51" i="16"/>
  <c r="I25" i="32"/>
  <c r="R50" i="16"/>
  <c r="S50" i="16" s="1"/>
  <c r="G50" i="16"/>
  <c r="E50" i="16"/>
  <c r="F50" i="16" s="1"/>
  <c r="H74" i="9"/>
  <c r="J74" i="9"/>
  <c r="L74" i="9"/>
  <c r="W74" i="9" a="1"/>
  <c r="W74" i="9" s="1"/>
  <c r="I250" i="9"/>
  <c r="H250" i="9"/>
  <c r="N250" i="9"/>
  <c r="L250" i="9"/>
  <c r="W250" i="9" a="1"/>
  <c r="W250" i="9" s="1"/>
  <c r="Q49" i="16"/>
  <c r="O49" i="16"/>
  <c r="N49" i="16"/>
  <c r="K49" i="16"/>
  <c r="L49" i="16" s="1"/>
  <c r="L47" i="9"/>
  <c r="L56" i="9"/>
  <c r="W73" i="9" a="1"/>
  <c r="W73" i="9" s="1"/>
  <c r="L73" i="9"/>
  <c r="J73" i="9"/>
  <c r="H73" i="9"/>
  <c r="D2" i="34" l="1"/>
  <c r="D3" i="34"/>
  <c r="P49" i="16"/>
  <c r="T49" i="16" s="1"/>
  <c r="R49" i="16" s="1"/>
  <c r="S49" i="16" s="1"/>
  <c r="N74" i="9"/>
  <c r="N73" i="9"/>
  <c r="E47" i="16"/>
  <c r="J403" i="9"/>
  <c r="N403" i="9" s="1"/>
  <c r="H403" i="9"/>
  <c r="I403" i="9"/>
  <c r="W403" i="9" a="1"/>
  <c r="W403" i="9" s="1"/>
  <c r="Q46" i="16"/>
  <c r="O46" i="16"/>
  <c r="N46" i="16"/>
  <c r="M46" i="16"/>
  <c r="L46" i="16" s="1"/>
  <c r="K46" i="16" s="1"/>
  <c r="G46" i="16"/>
  <c r="F46" i="16" s="1"/>
  <c r="E46" i="16" s="1"/>
  <c r="P46" i="16" l="1"/>
  <c r="T46" i="16"/>
  <c r="S46" i="16" s="1"/>
  <c r="R46" i="16" s="1"/>
  <c r="T6" i="16"/>
  <c r="T7" i="16"/>
  <c r="T8" i="16"/>
  <c r="T9" i="16"/>
  <c r="T10" i="16"/>
  <c r="T11" i="16"/>
  <c r="T12" i="16"/>
  <c r="T13" i="16"/>
  <c r="T14" i="16"/>
  <c r="T15" i="16"/>
  <c r="T16" i="16"/>
  <c r="T17" i="16"/>
  <c r="T18" i="16"/>
  <c r="T19" i="16"/>
  <c r="T20" i="16"/>
  <c r="T21" i="16"/>
  <c r="T22" i="16"/>
  <c r="T23" i="16"/>
  <c r="T24" i="16"/>
  <c r="T25" i="16"/>
  <c r="T26" i="16"/>
  <c r="T27" i="16"/>
  <c r="T28" i="16"/>
  <c r="T29" i="16"/>
  <c r="T30" i="16"/>
  <c r="T31" i="16"/>
  <c r="T32" i="16"/>
  <c r="T33" i="16"/>
  <c r="T34" i="16"/>
  <c r="T35" i="16"/>
  <c r="T36" i="16"/>
  <c r="T37" i="16"/>
  <c r="T38" i="16"/>
  <c r="T39" i="16"/>
  <c r="T40" i="16"/>
  <c r="T41" i="16"/>
  <c r="T42" i="16"/>
  <c r="T43" i="16"/>
  <c r="S6" i="16"/>
  <c r="S7" i="16"/>
  <c r="S8" i="16"/>
  <c r="S9" i="16"/>
  <c r="S10" i="16"/>
  <c r="S11" i="16"/>
  <c r="S12" i="16"/>
  <c r="S13" i="16"/>
  <c r="S14" i="16"/>
  <c r="S15" i="16"/>
  <c r="S16" i="16"/>
  <c r="S17" i="16"/>
  <c r="S18" i="16"/>
  <c r="S19" i="16"/>
  <c r="S20" i="16"/>
  <c r="S21" i="16"/>
  <c r="S22" i="16"/>
  <c r="S23" i="16"/>
  <c r="S24" i="16"/>
  <c r="S25" i="16"/>
  <c r="S26" i="16"/>
  <c r="S27" i="16"/>
  <c r="S28" i="16"/>
  <c r="S29" i="16"/>
  <c r="S30" i="16"/>
  <c r="S31" i="16"/>
  <c r="S32" i="16"/>
  <c r="S33" i="16"/>
  <c r="S34" i="16"/>
  <c r="S35" i="16"/>
  <c r="S36" i="16"/>
  <c r="S37" i="16"/>
  <c r="S38" i="16"/>
  <c r="S39" i="16"/>
  <c r="S40" i="16"/>
  <c r="S41" i="16"/>
  <c r="S42" i="16"/>
  <c r="S43" i="16"/>
  <c r="R6" i="16"/>
  <c r="R7" i="16"/>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42" i="16"/>
  <c r="R43" i="16"/>
  <c r="H2" i="9" l="1"/>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75" i="9"/>
  <c r="H58" i="9"/>
  <c r="H59" i="9"/>
  <c r="H60" i="9"/>
  <c r="H61" i="9"/>
  <c r="H228" i="9"/>
  <c r="H63" i="9"/>
  <c r="H64" i="9"/>
  <c r="H65" i="9"/>
  <c r="H66" i="9"/>
  <c r="H67" i="9"/>
  <c r="H68" i="9"/>
  <c r="H69" i="9"/>
  <c r="H70" i="9"/>
  <c r="H71" i="9"/>
  <c r="H72" i="9"/>
  <c r="H76" i="9"/>
  <c r="H77" i="9"/>
  <c r="H79" i="9"/>
  <c r="H80" i="9"/>
  <c r="H81" i="9"/>
  <c r="H89" i="9"/>
  <c r="H82" i="9"/>
  <c r="H83" i="9"/>
  <c r="H84" i="9"/>
  <c r="H85" i="9"/>
  <c r="H86" i="9"/>
  <c r="H87" i="9"/>
  <c r="H351" i="9"/>
  <c r="H90" i="9"/>
  <c r="H93" i="9"/>
  <c r="H62" i="9"/>
  <c r="H262" i="9"/>
  <c r="H100" i="9"/>
  <c r="H397" i="9"/>
  <c r="H98" i="9"/>
  <c r="H175" i="9"/>
  <c r="H221" i="9"/>
  <c r="H88" i="9"/>
  <c r="H101" i="9"/>
  <c r="H145" i="9"/>
  <c r="H94" i="9"/>
  <c r="H103" i="9"/>
  <c r="H104" i="9"/>
  <c r="H95" i="9"/>
  <c r="H105" i="9"/>
  <c r="H106" i="9"/>
  <c r="H107" i="9"/>
  <c r="H108" i="9"/>
  <c r="H110" i="9"/>
  <c r="H123" i="9"/>
  <c r="H113" i="9"/>
  <c r="H112" i="9"/>
  <c r="H268" i="9"/>
  <c r="H114" i="9"/>
  <c r="H116" i="9"/>
  <c r="H117" i="9"/>
  <c r="H78" i="9"/>
  <c r="H118" i="9"/>
  <c r="H120" i="9"/>
  <c r="H229" i="9"/>
  <c r="H137" i="9"/>
  <c r="H149" i="9"/>
  <c r="H286" i="9"/>
  <c r="H121" i="9"/>
  <c r="H125" i="9"/>
  <c r="H282" i="9"/>
  <c r="H111" i="9"/>
  <c r="H138" i="9"/>
  <c r="H328" i="9"/>
  <c r="H124" i="9"/>
  <c r="H127" i="9"/>
  <c r="H129" i="9"/>
  <c r="H130" i="9"/>
  <c r="H119" i="9"/>
  <c r="H122" i="9"/>
  <c r="H133" i="9"/>
  <c r="H140" i="9"/>
  <c r="H126" i="9"/>
  <c r="H139" i="9"/>
  <c r="H141" i="9"/>
  <c r="H187" i="9"/>
  <c r="H211" i="9"/>
  <c r="H143" i="9"/>
  <c r="H159" i="9"/>
  <c r="H147" i="9"/>
  <c r="H144" i="9"/>
  <c r="H154" i="9"/>
  <c r="H155" i="9"/>
  <c r="H163" i="9"/>
  <c r="H150" i="9"/>
  <c r="H156" i="9"/>
  <c r="H153" i="9"/>
  <c r="H157" i="9"/>
  <c r="H209" i="9"/>
  <c r="H178" i="9"/>
  <c r="H115" i="9"/>
  <c r="H271" i="9"/>
  <c r="H92" i="9"/>
  <c r="H162" i="9"/>
  <c r="H332" i="9"/>
  <c r="H128" i="9"/>
  <c r="H158" i="9"/>
  <c r="H164" i="9"/>
  <c r="H188" i="9"/>
  <c r="H132" i="9"/>
  <c r="H168" i="9"/>
  <c r="H171" i="9"/>
  <c r="H152" i="9"/>
  <c r="H134" i="9"/>
  <c r="H102" i="9"/>
  <c r="H361" i="9"/>
  <c r="H176" i="9"/>
  <c r="H177" i="9"/>
  <c r="H264" i="9"/>
  <c r="H174" i="9"/>
  <c r="H179" i="9"/>
  <c r="H180" i="9"/>
  <c r="H181" i="9"/>
  <c r="H186" i="9"/>
  <c r="H182" i="9"/>
  <c r="H96" i="9"/>
  <c r="H99" i="9"/>
  <c r="H57" i="9"/>
  <c r="H183" i="9"/>
  <c r="H283" i="9"/>
  <c r="H185" i="9"/>
  <c r="H151" i="9"/>
  <c r="H169" i="9"/>
  <c r="H216" i="9"/>
  <c r="H252" i="9"/>
  <c r="H191" i="9"/>
  <c r="H192" i="9"/>
  <c r="H198" i="9"/>
  <c r="H193" i="9"/>
  <c r="H194" i="9"/>
  <c r="H195" i="9"/>
  <c r="H196" i="9"/>
  <c r="H197" i="9"/>
  <c r="H205" i="9"/>
  <c r="H199" i="9"/>
  <c r="H200" i="9"/>
  <c r="H201" i="9"/>
  <c r="H202" i="9"/>
  <c r="H203" i="9"/>
  <c r="H204" i="9"/>
  <c r="H208" i="9"/>
  <c r="H206" i="9"/>
  <c r="H207" i="9"/>
  <c r="H184" i="9"/>
  <c r="H210" i="9"/>
  <c r="H424" i="9"/>
  <c r="H356" i="9"/>
  <c r="H215" i="9"/>
  <c r="H146" i="9"/>
  <c r="H166" i="9"/>
  <c r="H217" i="9"/>
  <c r="H161" i="9"/>
  <c r="H222" i="9"/>
  <c r="H165" i="9"/>
  <c r="H220" i="9"/>
  <c r="H224" i="9"/>
  <c r="H375" i="9"/>
  <c r="H189" i="9"/>
  <c r="H91" i="9"/>
  <c r="H231" i="9"/>
  <c r="H142" i="9"/>
  <c r="H233" i="9"/>
  <c r="H336" i="9"/>
  <c r="H236" i="9"/>
  <c r="H214" i="9"/>
  <c r="H173" i="9"/>
  <c r="H238" i="9"/>
  <c r="H258" i="9"/>
  <c r="H167" i="9"/>
  <c r="H239" i="9"/>
  <c r="H226" i="9"/>
  <c r="H279" i="9"/>
  <c r="H225" i="9"/>
  <c r="H270" i="9"/>
  <c r="H212" i="9"/>
  <c r="H241" i="9"/>
  <c r="H242" i="9"/>
  <c r="H276" i="9"/>
  <c r="H244" i="9"/>
  <c r="H136" i="9"/>
  <c r="H218" i="9"/>
  <c r="H302" i="9"/>
  <c r="H249" i="9"/>
  <c r="H148" i="9"/>
  <c r="H253" i="9"/>
  <c r="H254" i="9"/>
  <c r="H255" i="9"/>
  <c r="H272" i="9"/>
  <c r="H257" i="9"/>
  <c r="H131" i="9"/>
  <c r="H247" i="9"/>
  <c r="H260" i="9"/>
  <c r="H261" i="9"/>
  <c r="H245" i="9"/>
  <c r="H237" i="9"/>
  <c r="H266" i="9"/>
  <c r="H267" i="9"/>
  <c r="H135" i="9"/>
  <c r="H248" i="9"/>
  <c r="H251" i="9"/>
  <c r="H273" i="9"/>
  <c r="H274" i="9"/>
  <c r="H275" i="9"/>
  <c r="H234" i="9"/>
  <c r="H292" i="9"/>
  <c r="H219" i="9"/>
  <c r="H269" i="9"/>
  <c r="H243" i="9"/>
  <c r="H280" i="9"/>
  <c r="H281" i="9"/>
  <c r="H265" i="9"/>
  <c r="H431" i="9"/>
  <c r="H309" i="9"/>
  <c r="H256" i="9"/>
  <c r="H288" i="9"/>
  <c r="H301" i="9"/>
  <c r="H315" i="9"/>
  <c r="H289" i="9"/>
  <c r="H290" i="9"/>
  <c r="H291" i="9"/>
  <c r="H437" i="9"/>
  <c r="H297" i="9"/>
  <c r="H318" i="9"/>
  <c r="H223" i="9"/>
  <c r="H293" i="9"/>
  <c r="H304" i="9"/>
  <c r="H235" i="9"/>
  <c r="H345" i="9"/>
  <c r="H324" i="9"/>
  <c r="H369" i="9"/>
  <c r="H300" i="9"/>
  <c r="H240" i="9"/>
  <c r="H358" i="9"/>
  <c r="H190" i="9"/>
  <c r="H213" i="9"/>
  <c r="H287" i="9"/>
  <c r="H303" i="9"/>
  <c r="H305" i="9"/>
  <c r="H410" i="9"/>
  <c r="H306" i="9"/>
  <c r="H296" i="9"/>
  <c r="H310" i="9"/>
  <c r="H311" i="9"/>
  <c r="H312" i="9"/>
  <c r="H230" i="9"/>
  <c r="H263" i="9"/>
  <c r="H314" i="9"/>
  <c r="H317" i="9"/>
  <c r="H259" i="9"/>
  <c r="H319" i="9"/>
  <c r="H320" i="9"/>
  <c r="H295" i="9"/>
  <c r="H338" i="9"/>
  <c r="H321" i="9"/>
  <c r="H294" i="9"/>
  <c r="H160" i="9"/>
  <c r="H384" i="9"/>
  <c r="H325" i="9"/>
  <c r="H308" i="9"/>
  <c r="H327" i="9"/>
  <c r="H335" i="9"/>
  <c r="H316" i="9"/>
  <c r="H330" i="9"/>
  <c r="H109" i="9"/>
  <c r="H344" i="9"/>
  <c r="H371" i="9"/>
  <c r="H277" i="9"/>
  <c r="H367" i="9"/>
  <c r="H333" i="9"/>
  <c r="H334" i="9"/>
  <c r="H284" i="9"/>
  <c r="H322" i="9"/>
  <c r="H337" i="9"/>
  <c r="H430" i="9"/>
  <c r="H170" i="9"/>
  <c r="H331" i="9"/>
  <c r="H341" i="9"/>
  <c r="H342" i="9"/>
  <c r="H323" i="9"/>
  <c r="H307" i="9"/>
  <c r="H329" i="9"/>
  <c r="H346" i="9"/>
  <c r="H347" i="9"/>
  <c r="H348" i="9"/>
  <c r="H349" i="9"/>
  <c r="H278" i="9"/>
  <c r="H298" i="9"/>
  <c r="H343" i="9"/>
  <c r="H339" i="9"/>
  <c r="H353" i="9"/>
  <c r="H354" i="9"/>
  <c r="H326" i="9"/>
  <c r="H359" i="9"/>
  <c r="H285" i="9"/>
  <c r="H357" i="9"/>
  <c r="H389" i="9"/>
  <c r="H360" i="9"/>
  <c r="H340" i="9"/>
  <c r="H368" i="9"/>
  <c r="H378" i="9"/>
  <c r="H363" i="9"/>
  <c r="H364" i="9"/>
  <c r="H365" i="9"/>
  <c r="H366" i="9"/>
  <c r="H362" i="9"/>
  <c r="H412" i="9"/>
  <c r="H172" i="9"/>
  <c r="H232" i="9"/>
  <c r="H355" i="9"/>
  <c r="H376" i="9"/>
  <c r="H352" i="9"/>
  <c r="H313" i="9"/>
  <c r="H383" i="9"/>
  <c r="H373" i="9"/>
  <c r="H385" i="9"/>
  <c r="H387" i="9"/>
  <c r="H97" i="9"/>
  <c r="H381" i="9"/>
  <c r="H388" i="9"/>
  <c r="H399" i="9"/>
  <c r="H402" i="9"/>
  <c r="H382" i="9"/>
  <c r="H374" i="9"/>
  <c r="H390" i="9"/>
  <c r="H379" i="9"/>
  <c r="H392" i="9"/>
  <c r="H393" i="9"/>
  <c r="H394" i="9"/>
  <c r="H396" i="9"/>
  <c r="H398" i="9"/>
  <c r="H411" i="9"/>
  <c r="H436" i="9"/>
  <c r="H438" i="9"/>
  <c r="H400" i="9"/>
  <c r="H401" i="9"/>
  <c r="H409" i="9"/>
  <c r="H350" i="9"/>
  <c r="H380" i="9"/>
  <c r="H386" i="9"/>
  <c r="H404" i="9"/>
  <c r="H372" i="9"/>
  <c r="H405" i="9"/>
  <c r="H406" i="9"/>
  <c r="H407" i="9"/>
  <c r="H246" i="9"/>
  <c r="H408" i="9"/>
  <c r="H417" i="9"/>
  <c r="H414" i="9"/>
  <c r="H415" i="9"/>
  <c r="H377" i="9"/>
  <c r="H413" i="9"/>
  <c r="H418" i="9"/>
  <c r="H416" i="9"/>
  <c r="H395" i="9"/>
  <c r="H419" i="9"/>
  <c r="H420" i="9"/>
  <c r="H421" i="9"/>
  <c r="H391" i="9"/>
  <c r="H425" i="9"/>
  <c r="H299" i="9"/>
  <c r="H422" i="9"/>
  <c r="H433" i="9"/>
  <c r="H427" i="9"/>
  <c r="H423" i="9"/>
  <c r="H426" i="9"/>
  <c r="H428" i="9"/>
  <c r="H429" i="9"/>
  <c r="H432" i="9"/>
  <c r="H434" i="9"/>
  <c r="H442" i="9"/>
  <c r="H435" i="9"/>
  <c r="H439" i="9"/>
  <c r="H440" i="9"/>
  <c r="H441" i="9"/>
  <c r="H370" i="9"/>
  <c r="H443" i="9"/>
  <c r="H227" i="9"/>
  <c r="L62" i="9"/>
  <c r="L328" i="9"/>
  <c r="N62" i="9" l="1"/>
  <c r="B5" i="16"/>
  <c r="H5" i="16"/>
  <c r="D5" i="16"/>
  <c r="J5" i="16"/>
  <c r="C5" i="16"/>
  <c r="I5" i="16"/>
  <c r="N148" i="9"/>
  <c r="N5" i="16" l="1"/>
  <c r="O5" i="16"/>
  <c r="Q5" i="16"/>
  <c r="L5" i="16"/>
  <c r="K5" i="16"/>
  <c r="E5" i="16"/>
  <c r="F5" i="16"/>
  <c r="N170" i="9"/>
  <c r="J408" i="9"/>
  <c r="P5" i="16" l="1"/>
  <c r="B2108" i="34"/>
  <c r="C2108" i="34"/>
  <c r="J2108" i="34"/>
  <c r="K2108" i="34" s="1"/>
  <c r="R5" i="16" l="1"/>
  <c r="T5" i="16"/>
  <c r="S5" i="16"/>
  <c r="D2108" i="34"/>
  <c r="J221" i="9" l="1"/>
  <c r="N142" i="9" l="1"/>
  <c r="L301" i="9" l="1"/>
  <c r="W3" i="9" l="1" a="1"/>
  <c r="W3" i="9" s="1"/>
  <c r="W4" i="9" a="1"/>
  <c r="W4" i="9" s="1"/>
  <c r="W5" i="9" a="1"/>
  <c r="W5" i="9" s="1"/>
  <c r="W6" i="9" a="1"/>
  <c r="W6" i="9" s="1"/>
  <c r="W7" i="9" a="1"/>
  <c r="W7" i="9" s="1"/>
  <c r="W8" i="9" a="1"/>
  <c r="W8" i="9" s="1"/>
  <c r="W9" i="9" a="1"/>
  <c r="W9" i="9" s="1"/>
  <c r="W10" i="9" a="1"/>
  <c r="W10" i="9" s="1"/>
  <c r="W11" i="9" a="1"/>
  <c r="W11" i="9" s="1"/>
  <c r="W12" i="9" a="1"/>
  <c r="W12" i="9" s="1"/>
  <c r="W13" i="9" a="1"/>
  <c r="W13" i="9" s="1"/>
  <c r="W14" i="9" a="1"/>
  <c r="W14" i="9" s="1"/>
  <c r="W15" i="9" a="1"/>
  <c r="W15" i="9" s="1"/>
  <c r="W16" i="9" a="1"/>
  <c r="W16" i="9" s="1"/>
  <c r="W17" i="9" a="1"/>
  <c r="W17" i="9" s="1"/>
  <c r="W18" i="9" a="1"/>
  <c r="W18" i="9" s="1"/>
  <c r="W19" i="9" a="1"/>
  <c r="W19" i="9" s="1"/>
  <c r="W20" i="9" a="1"/>
  <c r="W20" i="9" s="1"/>
  <c r="W21" i="9" a="1"/>
  <c r="W21" i="9" s="1"/>
  <c r="W22" i="9" a="1"/>
  <c r="W22" i="9" s="1"/>
  <c r="W23" i="9" a="1"/>
  <c r="W23" i="9" s="1"/>
  <c r="W24" i="9" a="1"/>
  <c r="W24" i="9" s="1"/>
  <c r="W25" i="9" a="1"/>
  <c r="W25" i="9" s="1"/>
  <c r="W26" i="9" a="1"/>
  <c r="W26" i="9" s="1"/>
  <c r="W27" i="9" a="1"/>
  <c r="W27" i="9" s="1"/>
  <c r="W28" i="9" a="1"/>
  <c r="W28" i="9" s="1"/>
  <c r="W29" i="9" a="1"/>
  <c r="W29" i="9" s="1"/>
  <c r="W30" i="9" a="1"/>
  <c r="W30" i="9" s="1"/>
  <c r="W31" i="9" a="1"/>
  <c r="W31" i="9" s="1"/>
  <c r="W32" i="9" a="1"/>
  <c r="W32" i="9" s="1"/>
  <c r="W33" i="9" a="1"/>
  <c r="W33" i="9" s="1"/>
  <c r="W34" i="9" a="1"/>
  <c r="W34" i="9" s="1"/>
  <c r="W35" i="9" a="1"/>
  <c r="W35" i="9" s="1"/>
  <c r="W36" i="9" a="1"/>
  <c r="W36" i="9" s="1"/>
  <c r="W37" i="9" a="1"/>
  <c r="W37" i="9" s="1"/>
  <c r="W38" i="9" a="1"/>
  <c r="W38" i="9" s="1"/>
  <c r="W39" i="9" a="1"/>
  <c r="W39" i="9" s="1"/>
  <c r="W40" i="9" a="1"/>
  <c r="W40" i="9" s="1"/>
  <c r="W41" i="9" a="1"/>
  <c r="W41" i="9" s="1"/>
  <c r="W42" i="9" a="1"/>
  <c r="W42" i="9" s="1"/>
  <c r="W43" i="9" a="1"/>
  <c r="W43" i="9" s="1"/>
  <c r="W44" i="9" a="1"/>
  <c r="W44" i="9" s="1"/>
  <c r="W45" i="9" a="1"/>
  <c r="W45" i="9" s="1"/>
  <c r="W46" i="9" a="1"/>
  <c r="W46" i="9" s="1"/>
  <c r="W47" i="9" a="1"/>
  <c r="W47" i="9" s="1"/>
  <c r="W48" i="9" a="1"/>
  <c r="W48" i="9" s="1"/>
  <c r="W49" i="9" a="1"/>
  <c r="W49" i="9" s="1"/>
  <c r="W50" i="9" a="1"/>
  <c r="W50" i="9" s="1"/>
  <c r="W51" i="9" a="1"/>
  <c r="W51" i="9" s="1"/>
  <c r="W52" i="9" a="1"/>
  <c r="W52" i="9" s="1"/>
  <c r="W53" i="9" a="1"/>
  <c r="W53" i="9" s="1"/>
  <c r="W54" i="9" a="1"/>
  <c r="W54" i="9" s="1"/>
  <c r="W55" i="9" a="1"/>
  <c r="W55" i="9" s="1"/>
  <c r="W56" i="9" a="1"/>
  <c r="W56" i="9" s="1"/>
  <c r="W75" i="9" a="1"/>
  <c r="W75" i="9" s="1"/>
  <c r="W58" i="9" a="1"/>
  <c r="W58" i="9" s="1"/>
  <c r="W59" i="9" a="1"/>
  <c r="W59" i="9" s="1"/>
  <c r="W60" i="9" a="1"/>
  <c r="W60" i="9" s="1"/>
  <c r="W61" i="9" a="1"/>
  <c r="W61" i="9" s="1"/>
  <c r="W228" i="9" a="1"/>
  <c r="W228" i="9" s="1"/>
  <c r="W63" i="9" a="1"/>
  <c r="W63" i="9" s="1"/>
  <c r="W64" i="9" a="1"/>
  <c r="W64" i="9" s="1"/>
  <c r="W65" i="9" a="1"/>
  <c r="W65" i="9" s="1"/>
  <c r="W66" i="9" a="1"/>
  <c r="W66" i="9" s="1"/>
  <c r="W67" i="9" a="1"/>
  <c r="W67" i="9" s="1"/>
  <c r="W68" i="9" a="1"/>
  <c r="W68" i="9" s="1"/>
  <c r="W69" i="9" a="1"/>
  <c r="W69" i="9" s="1"/>
  <c r="W70" i="9" a="1"/>
  <c r="W70" i="9" s="1"/>
  <c r="W71" i="9" a="1"/>
  <c r="W71" i="9" s="1"/>
  <c r="W78" i="9" a="1"/>
  <c r="W78" i="9" s="1"/>
  <c r="W77" i="9" a="1"/>
  <c r="W77" i="9" s="1"/>
  <c r="W79" i="9" a="1"/>
  <c r="W79" i="9" s="1"/>
  <c r="W72" i="9" a="1"/>
  <c r="W72" i="9" s="1"/>
  <c r="W80" i="9" a="1"/>
  <c r="W80" i="9" s="1"/>
  <c r="W81" i="9" a="1"/>
  <c r="W81" i="9" s="1"/>
  <c r="W89" i="9" a="1"/>
  <c r="W89" i="9" s="1"/>
  <c r="W109" i="9" a="1"/>
  <c r="W109" i="9" s="1"/>
  <c r="W82" i="9" a="1"/>
  <c r="W82" i="9" s="1"/>
  <c r="W83" i="9" a="1"/>
  <c r="W83" i="9" s="1"/>
  <c r="W84" i="9" a="1"/>
  <c r="W84" i="9" s="1"/>
  <c r="W85" i="9" a="1"/>
  <c r="W85" i="9" s="1"/>
  <c r="W86" i="9" a="1"/>
  <c r="W86" i="9" s="1"/>
  <c r="W287" i="9" a="1"/>
  <c r="W287" i="9" s="1"/>
  <c r="W87" i="9" a="1"/>
  <c r="W87" i="9" s="1"/>
  <c r="W90" i="9" a="1"/>
  <c r="W90" i="9" s="1"/>
  <c r="W351" i="9" a="1"/>
  <c r="W351" i="9" s="1"/>
  <c r="W111" i="9" a="1"/>
  <c r="W111" i="9" s="1"/>
  <c r="W93" i="9" a="1"/>
  <c r="W93" i="9" s="1"/>
  <c r="W262" i="9" a="1"/>
  <c r="W262" i="9" s="1"/>
  <c r="W123" i="9" a="1"/>
  <c r="W123" i="9" s="1"/>
  <c r="W356" i="9" a="1"/>
  <c r="W356" i="9" s="1"/>
  <c r="W98" i="9" a="1"/>
  <c r="W98" i="9" s="1"/>
  <c r="W408" i="9" a="1"/>
  <c r="W408" i="9" s="1"/>
  <c r="W101" i="9" a="1"/>
  <c r="W101" i="9" s="1"/>
  <c r="W125" i="9" a="1"/>
  <c r="W125" i="9" s="1"/>
  <c r="W94" i="9" a="1"/>
  <c r="W94" i="9" s="1"/>
  <c r="W103" i="9" a="1"/>
  <c r="W103" i="9" s="1"/>
  <c r="W104" i="9" a="1"/>
  <c r="W104" i="9" s="1"/>
  <c r="W105" i="9" a="1"/>
  <c r="W105" i="9" s="1"/>
  <c r="W106" i="9" a="1"/>
  <c r="W106" i="9" s="1"/>
  <c r="W107" i="9" a="1"/>
  <c r="W107" i="9" s="1"/>
  <c r="W286" i="9" a="1"/>
  <c r="W286" i="9" s="1"/>
  <c r="W108" i="9" a="1"/>
  <c r="W108" i="9" s="1"/>
  <c r="W182" i="9" a="1"/>
  <c r="W182" i="9" s="1"/>
  <c r="W110" i="9" a="1"/>
  <c r="W110" i="9" s="1"/>
  <c r="W147" i="9" a="1"/>
  <c r="W147" i="9" s="1"/>
  <c r="W138" i="9" a="1"/>
  <c r="W138" i="9" s="1"/>
  <c r="W361" i="9" a="1"/>
  <c r="W361" i="9" s="1"/>
  <c r="W278" i="9" a="1"/>
  <c r="W278" i="9" s="1"/>
  <c r="W137" i="9" a="1"/>
  <c r="W137" i="9" s="1"/>
  <c r="W113" i="9" a="1"/>
  <c r="W113" i="9" s="1"/>
  <c r="W114" i="9" a="1"/>
  <c r="W114" i="9" s="1"/>
  <c r="W116" i="9" a="1"/>
  <c r="W116" i="9" s="1"/>
  <c r="W117" i="9" a="1"/>
  <c r="W117" i="9" s="1"/>
  <c r="W118" i="9" a="1"/>
  <c r="W118" i="9" s="1"/>
  <c r="W120" i="9" a="1"/>
  <c r="W120" i="9" s="1"/>
  <c r="W121" i="9" a="1"/>
  <c r="W121" i="9" s="1"/>
  <c r="W124" i="9" a="1"/>
  <c r="W124" i="9" s="1"/>
  <c r="W140" i="9" a="1"/>
  <c r="W140" i="9" s="1"/>
  <c r="W127" i="9" a="1"/>
  <c r="W127" i="9" s="1"/>
  <c r="W159" i="9" a="1"/>
  <c r="W159" i="9" s="1"/>
  <c r="W129" i="9" a="1"/>
  <c r="W129" i="9" s="1"/>
  <c r="W130" i="9" a="1"/>
  <c r="W130" i="9" s="1"/>
  <c r="W119" i="9" a="1"/>
  <c r="W119" i="9" s="1"/>
  <c r="W133" i="9" a="1"/>
  <c r="W133" i="9" s="1"/>
  <c r="W139" i="9" a="1"/>
  <c r="W139" i="9" s="1"/>
  <c r="W175" i="9" a="1"/>
  <c r="W175" i="9" s="1"/>
  <c r="W141" i="9" a="1"/>
  <c r="W141" i="9" s="1"/>
  <c r="W176" i="9" a="1"/>
  <c r="W176" i="9" s="1"/>
  <c r="W187" i="9" a="1"/>
  <c r="W187" i="9" s="1"/>
  <c r="W143" i="9" a="1"/>
  <c r="W143" i="9" s="1"/>
  <c r="W252" i="9" a="1"/>
  <c r="W252" i="9" s="1"/>
  <c r="W318" i="9" a="1"/>
  <c r="W318" i="9" s="1"/>
  <c r="W230" i="9" a="1"/>
  <c r="W230" i="9" s="1"/>
  <c r="W148" i="9" a="1"/>
  <c r="W148" i="9" s="1"/>
  <c r="W153" i="9" a="1"/>
  <c r="W153" i="9" s="1"/>
  <c r="W154" i="9" a="1"/>
  <c r="W154" i="9" s="1"/>
  <c r="W155" i="9" a="1"/>
  <c r="W155" i="9" s="1"/>
  <c r="W167" i="9" a="1"/>
  <c r="W167" i="9" s="1"/>
  <c r="W156" i="9" a="1"/>
  <c r="W156" i="9" s="1"/>
  <c r="W157" i="9" a="1"/>
  <c r="W157" i="9" s="1"/>
  <c r="W92" i="9" a="1"/>
  <c r="W92" i="9" s="1"/>
  <c r="W162" i="9" a="1"/>
  <c r="W162" i="9" s="1"/>
  <c r="W164" i="9" a="1"/>
  <c r="W164" i="9" s="1"/>
  <c r="W168" i="9" a="1"/>
  <c r="W168" i="9" s="1"/>
  <c r="W171" i="9" a="1"/>
  <c r="W171" i="9" s="1"/>
  <c r="W294" i="9" a="1"/>
  <c r="W294" i="9" s="1"/>
  <c r="W146" i="9" a="1"/>
  <c r="W146" i="9" s="1"/>
  <c r="W135" i="9" a="1"/>
  <c r="W135" i="9" s="1"/>
  <c r="W166" i="9" a="1"/>
  <c r="W166" i="9" s="1"/>
  <c r="W354" i="9" a="1"/>
  <c r="W354" i="9" s="1"/>
  <c r="W225" i="9" a="1"/>
  <c r="W225" i="9" s="1"/>
  <c r="W276" i="9" a="1"/>
  <c r="W276" i="9" s="1"/>
  <c r="W177" i="9" a="1"/>
  <c r="W177" i="9" s="1"/>
  <c r="W179" i="9" a="1"/>
  <c r="W179" i="9" s="1"/>
  <c r="W180" i="9" a="1"/>
  <c r="W180" i="9" s="1"/>
  <c r="W382" i="9" a="1"/>
  <c r="W382" i="9" s="1"/>
  <c r="W181" i="9" a="1"/>
  <c r="W181" i="9" s="1"/>
  <c r="W161" i="9" a="1"/>
  <c r="W161" i="9" s="1"/>
  <c r="W343" i="9" a="1"/>
  <c r="W343" i="9" s="1"/>
  <c r="W183" i="9" a="1"/>
  <c r="W183" i="9" s="1"/>
  <c r="W227" i="9" a="1"/>
  <c r="W227" i="9" s="1"/>
  <c r="W302" i="9" a="1"/>
  <c r="W302" i="9" s="1"/>
  <c r="W309" i="9" a="1"/>
  <c r="W309" i="9" s="1"/>
  <c r="W185" i="9" a="1"/>
  <c r="W185" i="9" s="1"/>
  <c r="W151" i="9" a="1"/>
  <c r="W151" i="9" s="1"/>
  <c r="W279" i="9" a="1"/>
  <c r="W279" i="9" s="1"/>
  <c r="W237" i="9" a="1"/>
  <c r="W237" i="9" s="1"/>
  <c r="W216" i="9" a="1"/>
  <c r="W216" i="9" s="1"/>
  <c r="W297" i="9" a="1"/>
  <c r="W297" i="9" s="1"/>
  <c r="W191" i="9" a="1"/>
  <c r="W191" i="9" s="1"/>
  <c r="W192" i="9" a="1"/>
  <c r="W192" i="9" s="1"/>
  <c r="W198" i="9" a="1"/>
  <c r="W198" i="9" s="1"/>
  <c r="W193" i="9" a="1"/>
  <c r="W193" i="9" s="1"/>
  <c r="W194" i="9" a="1"/>
  <c r="W194" i="9" s="1"/>
  <c r="W195" i="9" a="1"/>
  <c r="W195" i="9" s="1"/>
  <c r="W196" i="9" a="1"/>
  <c r="W196" i="9" s="1"/>
  <c r="W197" i="9" a="1"/>
  <c r="W197" i="9" s="1"/>
  <c r="W205" i="9" a="1"/>
  <c r="W205" i="9" s="1"/>
  <c r="W199" i="9" a="1"/>
  <c r="W199" i="9" s="1"/>
  <c r="W200" i="9" a="1"/>
  <c r="W200" i="9" s="1"/>
  <c r="W201" i="9" a="1"/>
  <c r="W201" i="9" s="1"/>
  <c r="W202" i="9" a="1"/>
  <c r="W202" i="9" s="1"/>
  <c r="W203" i="9" a="1"/>
  <c r="W203" i="9" s="1"/>
  <c r="W204" i="9" a="1"/>
  <c r="W204" i="9" s="1"/>
  <c r="W208" i="9" a="1"/>
  <c r="W208" i="9" s="1"/>
  <c r="W206" i="9" a="1"/>
  <c r="W206" i="9" s="1"/>
  <c r="W207" i="9" a="1"/>
  <c r="W207" i="9" s="1"/>
  <c r="W219" i="9" a="1"/>
  <c r="W219" i="9" s="1"/>
  <c r="W184" i="9" a="1"/>
  <c r="W184" i="9" s="1"/>
  <c r="W189" i="9" a="1"/>
  <c r="W189" i="9" s="1"/>
  <c r="W215" i="9" a="1"/>
  <c r="W215" i="9" s="1"/>
  <c r="W247" i="9" a="1"/>
  <c r="W247" i="9" s="1"/>
  <c r="W165" i="9" a="1"/>
  <c r="W165" i="9" s="1"/>
  <c r="W217" i="9" a="1"/>
  <c r="W217" i="9" s="1"/>
  <c r="W220" i="9" a="1"/>
  <c r="W220" i="9" s="1"/>
  <c r="W224" i="9" a="1"/>
  <c r="W224" i="9" s="1"/>
  <c r="W213" i="9" a="1"/>
  <c r="W213" i="9" s="1"/>
  <c r="W231" i="9" a="1"/>
  <c r="W231" i="9" s="1"/>
  <c r="W229" i="9" a="1"/>
  <c r="W229" i="9" s="1"/>
  <c r="W233" i="9" a="1"/>
  <c r="W233" i="9" s="1"/>
  <c r="W210" i="9" a="1"/>
  <c r="W210" i="9" s="1"/>
  <c r="W236" i="9" a="1"/>
  <c r="W236" i="9" s="1"/>
  <c r="W142" i="9" a="1"/>
  <c r="W142" i="9" s="1"/>
  <c r="W239" i="9" a="1"/>
  <c r="W239" i="9" s="1"/>
  <c r="W243" i="9" a="1"/>
  <c r="W243" i="9" s="1"/>
  <c r="W241" i="9" a="1"/>
  <c r="W241" i="9" s="1"/>
  <c r="W242" i="9" a="1"/>
  <c r="W242" i="9" s="1"/>
  <c r="W244" i="9" a="1"/>
  <c r="W244" i="9" s="1"/>
  <c r="W112" i="9" a="1"/>
  <c r="W112" i="9" s="1"/>
  <c r="W173" i="9" a="1"/>
  <c r="W173" i="9" s="1"/>
  <c r="W292" i="9" a="1"/>
  <c r="W292" i="9" s="1"/>
  <c r="W245" i="9" a="1"/>
  <c r="W245" i="9" s="1"/>
  <c r="W410" i="9" a="1"/>
  <c r="W410" i="9" s="1"/>
  <c r="W249" i="9" a="1"/>
  <c r="W249" i="9" s="1"/>
  <c r="W214" i="9" a="1"/>
  <c r="W214" i="9" s="1"/>
  <c r="W295" i="9" a="1"/>
  <c r="W295" i="9" s="1"/>
  <c r="W265" i="9" a="1"/>
  <c r="W265" i="9" s="1"/>
  <c r="W174" i="9" a="1"/>
  <c r="W174" i="9" s="1"/>
  <c r="W253" i="9" a="1"/>
  <c r="W253" i="9" s="1"/>
  <c r="W254" i="9" a="1"/>
  <c r="W254" i="9" s="1"/>
  <c r="W212" i="9" a="1"/>
  <c r="W212" i="9" s="1"/>
  <c r="W255" i="9" a="1"/>
  <c r="W255" i="9" s="1"/>
  <c r="W336" i="9" a="1"/>
  <c r="W336" i="9" s="1"/>
  <c r="W259" i="9" a="1"/>
  <c r="W259" i="9" s="1"/>
  <c r="W257" i="9" a="1"/>
  <c r="W257" i="9" s="1"/>
  <c r="W131" i="9" a="1"/>
  <c r="W131" i="9" s="1"/>
  <c r="W260" i="9" a="1"/>
  <c r="W260" i="9" s="1"/>
  <c r="W218" i="9" a="1"/>
  <c r="W218" i="9" s="1"/>
  <c r="W261" i="9" a="1"/>
  <c r="W261" i="9" s="1"/>
  <c r="W315" i="9" a="1"/>
  <c r="W315" i="9" s="1"/>
  <c r="W338" i="9" a="1"/>
  <c r="W338" i="9" s="1"/>
  <c r="W234" i="9" a="1"/>
  <c r="W234" i="9" s="1"/>
  <c r="W266" i="9" a="1"/>
  <c r="W266" i="9" s="1"/>
  <c r="W267" i="9" a="1"/>
  <c r="W267" i="9" s="1"/>
  <c r="W248" i="9" a="1"/>
  <c r="W248" i="9" s="1"/>
  <c r="W269" i="9" a="1"/>
  <c r="W269" i="9" s="1"/>
  <c r="W251" i="9" a="1"/>
  <c r="W251" i="9" s="1"/>
  <c r="W273" i="9" a="1"/>
  <c r="W273" i="9" s="1"/>
  <c r="W274" i="9" a="1"/>
  <c r="W274" i="9" s="1"/>
  <c r="W296" i="9" a="1"/>
  <c r="W296" i="9" s="1"/>
  <c r="W375" i="9" a="1"/>
  <c r="W375" i="9" s="1"/>
  <c r="W223" i="9" a="1"/>
  <c r="W223" i="9" s="1"/>
  <c r="W160" i="9" a="1"/>
  <c r="W160" i="9" s="1"/>
  <c r="W275" i="9" a="1"/>
  <c r="W275" i="9" s="1"/>
  <c r="W324" i="9" a="1"/>
  <c r="W324" i="9" s="1"/>
  <c r="W280" i="9" a="1"/>
  <c r="W280" i="9" s="1"/>
  <c r="W170" i="9" a="1"/>
  <c r="W170" i="9" s="1"/>
  <c r="W281" i="9" a="1"/>
  <c r="W281" i="9" s="1"/>
  <c r="W369" i="9" a="1"/>
  <c r="W369" i="9" s="1"/>
  <c r="W344" i="9" a="1"/>
  <c r="W344" i="9" s="1"/>
  <c r="W256" i="9" a="1"/>
  <c r="W256" i="9" s="1"/>
  <c r="W288" i="9" a="1"/>
  <c r="W288" i="9" s="1"/>
  <c r="W190" i="9" a="1"/>
  <c r="W190" i="9" s="1"/>
  <c r="W136" i="9" a="1"/>
  <c r="W136" i="9" s="1"/>
  <c r="W289" i="9" a="1"/>
  <c r="W289" i="9" s="1"/>
  <c r="W290" i="9" a="1"/>
  <c r="W290" i="9" s="1"/>
  <c r="W291" i="9" a="1"/>
  <c r="W291" i="9" s="1"/>
  <c r="W240" i="9" a="1"/>
  <c r="W240" i="9" s="1"/>
  <c r="W293" i="9" a="1"/>
  <c r="W293" i="9" s="1"/>
  <c r="W316" i="9" a="1"/>
  <c r="W316" i="9" s="1"/>
  <c r="W431" i="9" a="1"/>
  <c r="W431" i="9" s="1"/>
  <c r="W298" i="9" a="1"/>
  <c r="W298" i="9" s="1"/>
  <c r="W258" i="9" a="1"/>
  <c r="W258" i="9" s="1"/>
  <c r="W272" i="9" a="1"/>
  <c r="W272" i="9" s="1"/>
  <c r="W235" i="9" a="1"/>
  <c r="W235" i="9" s="1"/>
  <c r="W100" i="9" a="1"/>
  <c r="W100" i="9" s="1"/>
  <c r="W300" i="9" a="1"/>
  <c r="W300" i="9" s="1"/>
  <c r="W304" i="9" a="1"/>
  <c r="W304" i="9" s="1"/>
  <c r="W386" i="9" a="1"/>
  <c r="W386" i="9" s="1"/>
  <c r="W303" i="9" a="1"/>
  <c r="W303" i="9" s="1"/>
  <c r="W305" i="9" a="1"/>
  <c r="W305" i="9" s="1"/>
  <c r="W306" i="9" a="1"/>
  <c r="W306" i="9" s="1"/>
  <c r="W310" i="9" a="1"/>
  <c r="W310" i="9" s="1"/>
  <c r="W367" i="9" a="1"/>
  <c r="W367" i="9" s="1"/>
  <c r="W311" i="9" a="1"/>
  <c r="W311" i="9" s="1"/>
  <c r="W312" i="9" a="1"/>
  <c r="W312" i="9" s="1"/>
  <c r="W314" i="9" a="1"/>
  <c r="W314" i="9" s="1"/>
  <c r="W317" i="9" a="1"/>
  <c r="W317" i="9" s="1"/>
  <c r="W319" i="9" a="1"/>
  <c r="W319" i="9" s="1"/>
  <c r="W301" i="9" a="1"/>
  <c r="W301" i="9" s="1"/>
  <c r="W320" i="9" a="1"/>
  <c r="W320" i="9" s="1"/>
  <c r="W321" i="9" a="1"/>
  <c r="W321" i="9" s="1"/>
  <c r="W325" i="9" a="1"/>
  <c r="W325" i="9" s="1"/>
  <c r="W430" i="9" a="1"/>
  <c r="W430" i="9" s="1"/>
  <c r="W327" i="9" a="1"/>
  <c r="W327" i="9" s="1"/>
  <c r="W330" i="9" a="1"/>
  <c r="W330" i="9" s="1"/>
  <c r="W339" i="9" a="1"/>
  <c r="W339" i="9" s="1"/>
  <c r="W263" i="9" a="1"/>
  <c r="W263" i="9" s="1"/>
  <c r="W355" i="9" a="1"/>
  <c r="W355" i="9" s="1"/>
  <c r="W285" i="9" a="1"/>
  <c r="W285" i="9" s="1"/>
  <c r="W334" i="9" a="1"/>
  <c r="W334" i="9" s="1"/>
  <c r="W322" i="9" a="1"/>
  <c r="W322" i="9" s="1"/>
  <c r="W337" i="9" a="1"/>
  <c r="W337" i="9" s="1"/>
  <c r="W277" i="9" a="1"/>
  <c r="W277" i="9" s="1"/>
  <c r="W331" i="9" a="1"/>
  <c r="W331" i="9" s="1"/>
  <c r="W341" i="9" a="1"/>
  <c r="W341" i="9" s="1"/>
  <c r="W342" i="9" a="1"/>
  <c r="W342" i="9" s="1"/>
  <c r="W335" i="9" a="1"/>
  <c r="W335" i="9" s="1"/>
  <c r="W346" i="9" a="1"/>
  <c r="W346" i="9" s="1"/>
  <c r="W347" i="9" a="1"/>
  <c r="W347" i="9" s="1"/>
  <c r="W348" i="9" a="1"/>
  <c r="W348" i="9" s="1"/>
  <c r="W349" i="9" a="1"/>
  <c r="W349" i="9" s="1"/>
  <c r="W371" i="9" a="1"/>
  <c r="W371" i="9" s="1"/>
  <c r="W323" i="9" a="1"/>
  <c r="W323" i="9" s="1"/>
  <c r="W308" i="9" a="1"/>
  <c r="W308" i="9" s="1"/>
  <c r="W353" i="9" a="1"/>
  <c r="W353" i="9" s="1"/>
  <c r="W284" i="9" a="1"/>
  <c r="W284" i="9" s="1"/>
  <c r="W359" i="9" a="1"/>
  <c r="W359" i="9" s="1"/>
  <c r="W411" i="9" a="1"/>
  <c r="W411" i="9" s="1"/>
  <c r="W340" i="9" a="1"/>
  <c r="W340" i="9" s="1"/>
  <c r="W357" i="9" a="1"/>
  <c r="W357" i="9" s="1"/>
  <c r="W326" i="9" a="1"/>
  <c r="W326" i="9" s="1"/>
  <c r="W368" i="9" a="1"/>
  <c r="W368" i="9" s="1"/>
  <c r="W360" i="9" a="1"/>
  <c r="W360" i="9" s="1"/>
  <c r="W378" i="9" a="1"/>
  <c r="W378" i="9" s="1"/>
  <c r="W232" i="9" a="1"/>
  <c r="W232" i="9" s="1"/>
  <c r="W363" i="9" a="1"/>
  <c r="W363" i="9" s="1"/>
  <c r="W364" i="9" a="1"/>
  <c r="W364" i="9" s="1"/>
  <c r="W365" i="9" a="1"/>
  <c r="W365" i="9" s="1"/>
  <c r="W238" i="9" a="1"/>
  <c r="W238" i="9" s="1"/>
  <c r="W366" i="9" a="1"/>
  <c r="W366" i="9" s="1"/>
  <c r="W436" i="9" a="1"/>
  <c r="W436" i="9" s="1"/>
  <c r="W412" i="9" a="1"/>
  <c r="W412" i="9" s="1"/>
  <c r="W313" i="9" a="1"/>
  <c r="W313" i="9" s="1"/>
  <c r="W362" i="9" a="1"/>
  <c r="W362" i="9" s="1"/>
  <c r="W264" i="9" a="1"/>
  <c r="W264" i="9" s="1"/>
  <c r="W329" i="9" a="1"/>
  <c r="W329" i="9" s="1"/>
  <c r="W376" i="9" a="1"/>
  <c r="W376" i="9" s="1"/>
  <c r="W389" i="9" a="1"/>
  <c r="W389" i="9" s="1"/>
  <c r="W345" i="9" a="1"/>
  <c r="W345" i="9" s="1"/>
  <c r="W384" i="9" a="1"/>
  <c r="W384" i="9" s="1"/>
  <c r="W383" i="9" a="1"/>
  <c r="W383" i="9" s="1"/>
  <c r="W373" i="9" a="1"/>
  <c r="W373" i="9" s="1"/>
  <c r="W402" i="9" a="1"/>
  <c r="W402" i="9" s="1"/>
  <c r="W385" i="9" a="1"/>
  <c r="W385" i="9" s="1"/>
  <c r="W387" i="9" a="1"/>
  <c r="W387" i="9" s="1"/>
  <c r="W388" i="9" a="1"/>
  <c r="W388" i="9" s="1"/>
  <c r="W381" i="9" a="1"/>
  <c r="W381" i="9" s="1"/>
  <c r="W352" i="9" a="1"/>
  <c r="W352" i="9" s="1"/>
  <c r="W172" i="9" a="1"/>
  <c r="W172" i="9" s="1"/>
  <c r="W416" i="9" a="1"/>
  <c r="W416" i="9" s="1"/>
  <c r="W409" i="9" a="1"/>
  <c r="W409" i="9" s="1"/>
  <c r="W333" i="9" a="1"/>
  <c r="W333" i="9" s="1"/>
  <c r="W374" i="9" a="1"/>
  <c r="W374" i="9" s="1"/>
  <c r="W390" i="9" a="1"/>
  <c r="W390" i="9" s="1"/>
  <c r="W392" i="9" a="1"/>
  <c r="W392" i="9" s="1"/>
  <c r="W395" i="9" a="1"/>
  <c r="W395" i="9" s="1"/>
  <c r="W393" i="9" a="1"/>
  <c r="W393" i="9" s="1"/>
  <c r="W97" i="9" a="1"/>
  <c r="W97" i="9" s="1"/>
  <c r="W437" i="9" a="1"/>
  <c r="W437" i="9" s="1"/>
  <c r="W379" i="9" a="1"/>
  <c r="W379" i="9" s="1"/>
  <c r="W380" i="9" a="1"/>
  <c r="W380" i="9" s="1"/>
  <c r="W394" i="9" a="1"/>
  <c r="W394" i="9" s="1"/>
  <c r="W433" i="9" a="1"/>
  <c r="W433" i="9" s="1"/>
  <c r="W396" i="9" a="1"/>
  <c r="W396" i="9" s="1"/>
  <c r="W398" i="9" a="1"/>
  <c r="W398" i="9" s="1"/>
  <c r="W438" i="9" a="1"/>
  <c r="W438" i="9" s="1"/>
  <c r="W399" i="9" a="1"/>
  <c r="W399" i="9" s="1"/>
  <c r="W246" i="9" a="1"/>
  <c r="W246" i="9" s="1"/>
  <c r="W350" i="9" a="1"/>
  <c r="W350" i="9" s="1"/>
  <c r="W400" i="9" a="1"/>
  <c r="W400" i="9" s="1"/>
  <c r="W372" i="9" a="1"/>
  <c r="W372" i="9" s="1"/>
  <c r="W401" i="9" a="1"/>
  <c r="W401" i="9" s="1"/>
  <c r="W404" i="9" a="1"/>
  <c r="W404" i="9" s="1"/>
  <c r="W405" i="9" a="1"/>
  <c r="W405" i="9" s="1"/>
  <c r="W406" i="9" a="1"/>
  <c r="W406" i="9" s="1"/>
  <c r="W424" i="9" a="1"/>
  <c r="W424" i="9" s="1"/>
  <c r="W407" i="9" a="1"/>
  <c r="W407" i="9" s="1"/>
  <c r="W391" i="9" a="1"/>
  <c r="W391" i="9" s="1"/>
  <c r="W417" i="9" a="1"/>
  <c r="W417" i="9" s="1"/>
  <c r="W377" i="9" a="1"/>
  <c r="W377" i="9" s="1"/>
  <c r="W414" i="9" a="1"/>
  <c r="W414" i="9" s="1"/>
  <c r="W422" i="9" a="1"/>
  <c r="W422" i="9" s="1"/>
  <c r="W415" i="9" a="1"/>
  <c r="W415" i="9" s="1"/>
  <c r="W413" i="9" a="1"/>
  <c r="W413" i="9" s="1"/>
  <c r="W418" i="9" a="1"/>
  <c r="W418" i="9" s="1"/>
  <c r="W419" i="9" a="1"/>
  <c r="W419" i="9" s="1"/>
  <c r="W420" i="9" a="1"/>
  <c r="W420" i="9" s="1"/>
  <c r="W421" i="9" a="1"/>
  <c r="W421" i="9" s="1"/>
  <c r="W299" i="9" a="1"/>
  <c r="W299" i="9" s="1"/>
  <c r="W427" i="9" a="1"/>
  <c r="W427" i="9" s="1"/>
  <c r="W423" i="9" a="1"/>
  <c r="W423" i="9" s="1"/>
  <c r="W426" i="9" a="1"/>
  <c r="W426" i="9" s="1"/>
  <c r="W428" i="9" a="1"/>
  <c r="W428" i="9" s="1"/>
  <c r="W429" i="9" a="1"/>
  <c r="W429" i="9" s="1"/>
  <c r="W425" i="9" a="1"/>
  <c r="W425" i="9" s="1"/>
  <c r="W432" i="9" a="1"/>
  <c r="W432" i="9" s="1"/>
  <c r="W434" i="9" a="1"/>
  <c r="W434" i="9" s="1"/>
  <c r="W442" i="9" a="1"/>
  <c r="W442" i="9" s="1"/>
  <c r="W435" i="9" a="1"/>
  <c r="W435" i="9" s="1"/>
  <c r="W439" i="9" a="1"/>
  <c r="W439" i="9" s="1"/>
  <c r="W440" i="9" a="1"/>
  <c r="W440" i="9" s="1"/>
  <c r="W441" i="9" a="1"/>
  <c r="W441" i="9" s="1"/>
  <c r="W370" i="9" a="1"/>
  <c r="W370" i="9" s="1"/>
  <c r="W443" i="9" a="1"/>
  <c r="W443" i="9" s="1"/>
  <c r="W2" i="9" a="1"/>
  <c r="W2" i="9" s="1"/>
  <c r="I313" i="32" l="1"/>
  <c r="I314" i="32"/>
  <c r="I315" i="32"/>
  <c r="I316" i="32"/>
  <c r="I359" i="32"/>
  <c r="I317" i="32"/>
  <c r="I318" i="32"/>
  <c r="I319" i="32"/>
  <c r="I320" i="32"/>
  <c r="I321" i="32"/>
  <c r="I322" i="32"/>
  <c r="I323" i="32"/>
  <c r="I324" i="32"/>
  <c r="I325" i="32"/>
  <c r="I326" i="32"/>
  <c r="I327" i="32"/>
  <c r="I328" i="32"/>
  <c r="I329" i="32"/>
  <c r="I330" i="32"/>
  <c r="I331" i="32"/>
  <c r="I332" i="32"/>
  <c r="I333" i="32"/>
  <c r="I334" i="32"/>
  <c r="I335" i="32"/>
  <c r="I336" i="32"/>
  <c r="I337" i="32"/>
  <c r="I338" i="32"/>
  <c r="I339" i="32"/>
  <c r="I340" i="32"/>
  <c r="I341" i="32"/>
  <c r="I342" i="32"/>
  <c r="I343" i="32"/>
  <c r="I344" i="32"/>
  <c r="I345" i="32"/>
  <c r="I346" i="32"/>
  <c r="I347" i="32"/>
  <c r="I348" i="32"/>
  <c r="I349" i="32"/>
  <c r="I350" i="32"/>
  <c r="I351" i="32"/>
  <c r="I352" i="32"/>
  <c r="I353" i="32"/>
  <c r="I354" i="32"/>
  <c r="I355" i="32"/>
  <c r="I356" i="32"/>
  <c r="I357" i="32"/>
  <c r="I358" i="32"/>
  <c r="I361" i="32"/>
  <c r="I364" i="32"/>
  <c r="I365" i="32"/>
  <c r="I366" i="32"/>
  <c r="I363" i="32"/>
  <c r="I367" i="32"/>
  <c r="I368" i="32"/>
  <c r="I369" i="32"/>
  <c r="I370" i="32"/>
  <c r="I399" i="32"/>
  <c r="I371" i="32"/>
  <c r="I372" i="32"/>
  <c r="I373" i="32"/>
  <c r="I374" i="32"/>
  <c r="I375" i="32"/>
  <c r="I376" i="32"/>
  <c r="I377" i="32"/>
  <c r="I378" i="32"/>
  <c r="I400" i="32"/>
  <c r="I379" i="32"/>
  <c r="I380" i="32"/>
  <c r="I381" i="32"/>
  <c r="I382" i="32"/>
  <c r="I383" i="32"/>
  <c r="I384" i="32"/>
  <c r="I385" i="32"/>
  <c r="I386" i="32"/>
  <c r="I387" i="32"/>
  <c r="I388" i="32"/>
  <c r="I389" i="32"/>
  <c r="I390" i="32"/>
  <c r="I391" i="32"/>
  <c r="I392" i="32"/>
  <c r="I393" i="32"/>
  <c r="I394" i="32"/>
  <c r="I395" i="32"/>
  <c r="I396" i="32"/>
  <c r="I397" i="32"/>
  <c r="I398" i="32"/>
  <c r="I312" i="32"/>
  <c r="I360" i="32"/>
  <c r="I311" i="32"/>
  <c r="F409" i="32"/>
  <c r="N96" i="9" l="1"/>
  <c r="I251" i="9"/>
  <c r="I287" i="9" l="1"/>
  <c r="J287" i="9"/>
  <c r="N287" i="9" s="1"/>
  <c r="L287" i="9"/>
  <c r="B6" i="34"/>
  <c r="C6" i="34"/>
  <c r="J6" i="34"/>
  <c r="K6" i="34" s="1"/>
  <c r="I2" i="9"/>
  <c r="I86" i="9"/>
  <c r="I87" i="9"/>
  <c r="I342" i="9"/>
  <c r="I155" i="9"/>
  <c r="I106" i="9"/>
  <c r="I320" i="9"/>
  <c r="I77" i="9"/>
  <c r="I360" i="9"/>
  <c r="I117" i="9"/>
  <c r="I3" i="9"/>
  <c r="I262" i="9"/>
  <c r="I413" i="9"/>
  <c r="I254" i="9"/>
  <c r="I321" i="9"/>
  <c r="I429" i="9"/>
  <c r="I349" i="9"/>
  <c r="I119" i="9"/>
  <c r="I83" i="9"/>
  <c r="I441" i="9"/>
  <c r="I143" i="9"/>
  <c r="I314" i="9"/>
  <c r="I366" i="9"/>
  <c r="I359" i="9"/>
  <c r="I325" i="9"/>
  <c r="I95" i="9"/>
  <c r="I420" i="9"/>
  <c r="I322" i="9"/>
  <c r="I357" i="9"/>
  <c r="I118" i="9"/>
  <c r="I145" i="9"/>
  <c r="I243" i="9"/>
  <c r="I277" i="9"/>
  <c r="I298" i="9"/>
  <c r="I152" i="9"/>
  <c r="I308" i="9"/>
  <c r="I226" i="9"/>
  <c r="I337" i="9"/>
  <c r="I92" i="9"/>
  <c r="I182" i="9"/>
  <c r="I76" i="9"/>
  <c r="I189" i="9"/>
  <c r="I147" i="9"/>
  <c r="I179" i="9"/>
  <c r="I175" i="9"/>
  <c r="I376" i="9"/>
  <c r="I335" i="9"/>
  <c r="I340" i="9"/>
  <c r="I377" i="9"/>
  <c r="I434" i="9"/>
  <c r="I323" i="9"/>
  <c r="I290" i="9"/>
  <c r="I236" i="9"/>
  <c r="I110" i="9"/>
  <c r="I427" i="9"/>
  <c r="I167" i="9"/>
  <c r="I343" i="9"/>
  <c r="I168" i="9"/>
  <c r="I124" i="9"/>
  <c r="I215" i="9"/>
  <c r="I392" i="9"/>
  <c r="I57" i="9"/>
  <c r="I230" i="9"/>
  <c r="I317" i="9"/>
  <c r="I116" i="9"/>
  <c r="I344" i="9"/>
  <c r="I358" i="9"/>
  <c r="I256" i="9"/>
  <c r="I218" i="9"/>
  <c r="I63" i="9"/>
  <c r="I47" i="9"/>
  <c r="I64" i="9"/>
  <c r="I48" i="9"/>
  <c r="I49" i="9"/>
  <c r="I50" i="9"/>
  <c r="I65" i="9"/>
  <c r="I66" i="9"/>
  <c r="I51" i="9"/>
  <c r="I52" i="9"/>
  <c r="I53" i="9"/>
  <c r="I67" i="9"/>
  <c r="I68" i="9"/>
  <c r="I69" i="9"/>
  <c r="I54" i="9"/>
  <c r="I55" i="9"/>
  <c r="I56" i="9"/>
  <c r="I70" i="9"/>
  <c r="I428" i="9"/>
  <c r="I75" i="9"/>
  <c r="I4" i="9"/>
  <c r="I5" i="9"/>
  <c r="I327" i="9"/>
  <c r="I58" i="9"/>
  <c r="I115" i="9"/>
  <c r="I99" i="9"/>
  <c r="I257" i="9"/>
  <c r="I164" i="9"/>
  <c r="I100" i="9"/>
  <c r="I105" i="9"/>
  <c r="I293" i="9"/>
  <c r="I181" i="9"/>
  <c r="I6" i="9"/>
  <c r="I221" i="9"/>
  <c r="I122" i="9"/>
  <c r="I192" i="9"/>
  <c r="I264" i="9"/>
  <c r="I78" i="9"/>
  <c r="I442" i="9"/>
  <c r="I382" i="9"/>
  <c r="I71" i="9"/>
  <c r="I161" i="9"/>
  <c r="I369" i="9"/>
  <c r="I263" i="9"/>
  <c r="I404" i="9"/>
  <c r="I123" i="9"/>
  <c r="I283" i="9"/>
  <c r="I279" i="9"/>
  <c r="I378" i="9"/>
  <c r="I212" i="9"/>
  <c r="I153" i="9"/>
  <c r="I89" i="9"/>
  <c r="I375" i="9"/>
  <c r="I7" i="9"/>
  <c r="I269" i="9"/>
  <c r="I8" i="9"/>
  <c r="I416" i="9"/>
  <c r="I242" i="9"/>
  <c r="I266" i="9"/>
  <c r="I296" i="9"/>
  <c r="I295" i="9"/>
  <c r="I313" i="9"/>
  <c r="I338" i="9"/>
  <c r="I213" i="9"/>
  <c r="I241" i="9"/>
  <c r="I437" i="9"/>
  <c r="I90" i="9"/>
  <c r="I440" i="9"/>
  <c r="I146" i="9"/>
  <c r="I91" i="9"/>
  <c r="I176" i="9"/>
  <c r="I275" i="9"/>
  <c r="I9" i="9"/>
  <c r="I286" i="9"/>
  <c r="I10" i="9"/>
  <c r="I391" i="9"/>
  <c r="I402" i="9"/>
  <c r="I281" i="9"/>
  <c r="I328" i="9"/>
  <c r="I267" i="9"/>
  <c r="I294" i="9"/>
  <c r="I220" i="9"/>
  <c r="I104" i="9"/>
  <c r="I109" i="9"/>
  <c r="I332" i="9"/>
  <c r="I111" i="9"/>
  <c r="I151" i="9"/>
  <c r="I149" i="9"/>
  <c r="I316" i="9"/>
  <c r="I232" i="9"/>
  <c r="I432" i="9"/>
  <c r="I339" i="9"/>
  <c r="I11" i="9"/>
  <c r="I276" i="9"/>
  <c r="I225" i="9"/>
  <c r="I216" i="9"/>
  <c r="I198" i="9"/>
  <c r="I350" i="9"/>
  <c r="I336" i="9"/>
  <c r="I183" i="9"/>
  <c r="I173" i="9"/>
  <c r="I245" i="9"/>
  <c r="I102" i="9"/>
  <c r="I401" i="9"/>
  <c r="I398" i="9"/>
  <c r="I186" i="9"/>
  <c r="I101" i="9"/>
  <c r="I82" i="9"/>
  <c r="I12" i="9"/>
  <c r="I160" i="9"/>
  <c r="I346" i="9"/>
  <c r="I270" i="9"/>
  <c r="I13" i="9"/>
  <c r="I315" i="9"/>
  <c r="I85" i="9"/>
  <c r="I318" i="9"/>
  <c r="I150" i="9"/>
  <c r="I227" i="9"/>
  <c r="I132" i="9"/>
  <c r="I380" i="9"/>
  <c r="I400" i="9"/>
  <c r="I259" i="9"/>
  <c r="I303" i="9"/>
  <c r="I127" i="9"/>
  <c r="I385" i="9"/>
  <c r="I134" i="9"/>
  <c r="I430" i="9"/>
  <c r="I103" i="9"/>
  <c r="I14" i="9"/>
  <c r="I364" i="9"/>
  <c r="I15" i="9"/>
  <c r="I98" i="9"/>
  <c r="I311" i="9"/>
  <c r="I319" i="9"/>
  <c r="I253" i="9"/>
  <c r="I368" i="9"/>
  <c r="I288" i="9"/>
  <c r="I193" i="9"/>
  <c r="I139" i="9"/>
  <c r="I194" i="9"/>
  <c r="I405" i="9"/>
  <c r="I393" i="9"/>
  <c r="I410" i="9"/>
  <c r="I272" i="9"/>
  <c r="I177" i="9"/>
  <c r="I195" i="9"/>
  <c r="I16" i="9"/>
  <c r="I258" i="9"/>
  <c r="I365" i="9"/>
  <c r="I424" i="9"/>
  <c r="I180" i="9"/>
  <c r="I443" i="9"/>
  <c r="I395" i="9"/>
  <c r="I196" i="9"/>
  <c r="I17" i="9"/>
  <c r="I265" i="9"/>
  <c r="I354" i="9"/>
  <c r="I197" i="9"/>
  <c r="I184" i="9"/>
  <c r="I18" i="9"/>
  <c r="I205" i="9"/>
  <c r="I246" i="9"/>
  <c r="I210" i="9"/>
  <c r="I240" i="9"/>
  <c r="I158" i="9"/>
  <c r="I284" i="9"/>
  <c r="I297" i="9"/>
  <c r="I19" i="9"/>
  <c r="I162" i="9"/>
  <c r="I199" i="9"/>
  <c r="I312" i="9"/>
  <c r="I108" i="9"/>
  <c r="I20" i="9"/>
  <c r="I341" i="9"/>
  <c r="I171" i="9"/>
  <c r="I425" i="9"/>
  <c r="I363" i="9"/>
  <c r="I383" i="9"/>
  <c r="I406" i="9"/>
  <c r="I394" i="9"/>
  <c r="I302" i="9"/>
  <c r="I172" i="9"/>
  <c r="I273" i="9"/>
  <c r="I300" i="9"/>
  <c r="I129" i="9"/>
  <c r="I347" i="9"/>
  <c r="I329" i="9"/>
  <c r="I21" i="9"/>
  <c r="I397" i="9"/>
  <c r="I22" i="9"/>
  <c r="I310" i="9"/>
  <c r="I268" i="9"/>
  <c r="I418" i="9"/>
  <c r="I255" i="9"/>
  <c r="I435" i="9"/>
  <c r="I120" i="9"/>
  <c r="I244" i="9"/>
  <c r="I23" i="9"/>
  <c r="I144" i="9"/>
  <c r="I24" i="9"/>
  <c r="I25" i="9"/>
  <c r="I362" i="9"/>
  <c r="I305" i="9"/>
  <c r="I219" i="9"/>
  <c r="I334" i="9"/>
  <c r="I348" i="9"/>
  <c r="I200" i="9"/>
  <c r="I201" i="9"/>
  <c r="I202" i="9"/>
  <c r="I93" i="9"/>
  <c r="I188" i="9"/>
  <c r="I203" i="9"/>
  <c r="I204" i="9"/>
  <c r="I148" i="9"/>
  <c r="I96" i="9"/>
  <c r="I26" i="9"/>
  <c r="I140" i="9"/>
  <c r="I415" i="9"/>
  <c r="I234" i="9"/>
  <c r="I214" i="9"/>
  <c r="I361" i="9"/>
  <c r="I419" i="9"/>
  <c r="I211" i="9"/>
  <c r="I301" i="9"/>
  <c r="I163" i="9"/>
  <c r="I353" i="9"/>
  <c r="I239" i="9"/>
  <c r="I166" i="9"/>
  <c r="I260" i="9"/>
  <c r="I27" i="9"/>
  <c r="I412" i="9"/>
  <c r="I291" i="9"/>
  <c r="I367" i="9"/>
  <c r="I142" i="9"/>
  <c r="I409" i="9"/>
  <c r="I169" i="9"/>
  <c r="I431" i="9"/>
  <c r="I135" i="9"/>
  <c r="I439" i="9"/>
  <c r="I209" i="9"/>
  <c r="I222" i="9"/>
  <c r="I408" i="9"/>
  <c r="I304" i="9"/>
  <c r="I282" i="9"/>
  <c r="I185" i="9"/>
  <c r="I208" i="9"/>
  <c r="I159" i="9"/>
  <c r="I237" i="9"/>
  <c r="I261" i="9"/>
  <c r="I107" i="9"/>
  <c r="I28" i="9"/>
  <c r="I112" i="9"/>
  <c r="I165" i="9"/>
  <c r="I126" i="9"/>
  <c r="I88" i="9"/>
  <c r="I29" i="9"/>
  <c r="I170" i="9"/>
  <c r="I436" i="9"/>
  <c r="I30" i="9"/>
  <c r="I417" i="9"/>
  <c r="I128" i="9"/>
  <c r="I97" i="9"/>
  <c r="I190" i="9"/>
  <c r="I31" i="9"/>
  <c r="I411" i="9"/>
  <c r="I130" i="9"/>
  <c r="I32" i="9"/>
  <c r="I174" i="9"/>
  <c r="I114" i="9"/>
  <c r="I33" i="9"/>
  <c r="I309" i="9"/>
  <c r="I356" i="9"/>
  <c r="I389" i="9"/>
  <c r="I224" i="9"/>
  <c r="I217" i="9"/>
  <c r="I36" i="9"/>
  <c r="I37" i="9"/>
  <c r="I125" i="9"/>
  <c r="I38" i="9"/>
  <c r="I386" i="9"/>
  <c r="I121" i="9"/>
  <c r="I157" i="9"/>
  <c r="I206" i="9"/>
  <c r="I141" i="9"/>
  <c r="I355" i="9"/>
  <c r="I289" i="9"/>
  <c r="I324" i="9"/>
  <c r="I399" i="9"/>
  <c r="I345" i="9"/>
  <c r="I381" i="9"/>
  <c r="I39" i="9"/>
  <c r="I223" i="9"/>
  <c r="I271" i="9"/>
  <c r="I187" i="9"/>
  <c r="I387" i="9"/>
  <c r="I249" i="9"/>
  <c r="I233" i="9"/>
  <c r="I138" i="9"/>
  <c r="I423" i="9"/>
  <c r="I84" i="9"/>
  <c r="I137" i="9"/>
  <c r="I247" i="9"/>
  <c r="I306" i="9"/>
  <c r="I426" i="9"/>
  <c r="I59" i="9"/>
  <c r="I352" i="9"/>
  <c r="I60" i="9"/>
  <c r="I207" i="9"/>
  <c r="I421" i="9"/>
  <c r="I113" i="9"/>
  <c r="I307" i="9"/>
  <c r="I292" i="9"/>
  <c r="I407" i="9"/>
  <c r="I285" i="9"/>
  <c r="I40" i="9"/>
  <c r="I80" i="9"/>
  <c r="I326" i="9"/>
  <c r="I72" i="9"/>
  <c r="I280" i="9"/>
  <c r="I231" i="9"/>
  <c r="I330" i="9"/>
  <c r="I252" i="9"/>
  <c r="I274" i="9"/>
  <c r="I133" i="9"/>
  <c r="I136" i="9"/>
  <c r="I41" i="9"/>
  <c r="I422" i="9"/>
  <c r="I156" i="9"/>
  <c r="I42" i="9"/>
  <c r="I379" i="9"/>
  <c r="I370" i="9"/>
  <c r="I438" i="9"/>
  <c r="I43" i="9"/>
  <c r="I388" i="9"/>
  <c r="I396" i="9"/>
  <c r="I44" i="9"/>
  <c r="I390" i="9"/>
  <c r="I45" i="9"/>
  <c r="I81" i="9"/>
  <c r="I46" i="9"/>
  <c r="I154" i="9"/>
  <c r="I384" i="9"/>
  <c r="B13" i="34"/>
  <c r="C13" i="34"/>
  <c r="J13" i="34"/>
  <c r="K13" i="34" s="1"/>
  <c r="B12" i="34"/>
  <c r="C12" i="34"/>
  <c r="J12" i="34"/>
  <c r="K12" i="34" s="1"/>
  <c r="B336" i="34"/>
  <c r="C336" i="34"/>
  <c r="J336" i="34"/>
  <c r="K336" i="34" s="1"/>
  <c r="B337" i="34"/>
  <c r="C337" i="34"/>
  <c r="J337" i="34"/>
  <c r="K337" i="34" s="1"/>
  <c r="B333" i="34"/>
  <c r="C333" i="34"/>
  <c r="J333" i="34"/>
  <c r="K333" i="34" s="1"/>
  <c r="B330" i="34"/>
  <c r="C330" i="34"/>
  <c r="J330" i="34"/>
  <c r="K330" i="34" s="1"/>
  <c r="B329" i="34"/>
  <c r="C329" i="34"/>
  <c r="J329" i="34"/>
  <c r="K329" i="34" s="1"/>
  <c r="B323" i="34"/>
  <c r="C323" i="34"/>
  <c r="J323" i="34"/>
  <c r="K323" i="34" s="1"/>
  <c r="C17" i="34"/>
  <c r="C18" i="34"/>
  <c r="C19" i="34"/>
  <c r="C20" i="34"/>
  <c r="C21" i="34"/>
  <c r="C22" i="34"/>
  <c r="C23" i="34"/>
  <c r="C24" i="34"/>
  <c r="C25" i="34"/>
  <c r="C26" i="34"/>
  <c r="C27" i="34"/>
  <c r="C28" i="34"/>
  <c r="C29" i="34"/>
  <c r="C5" i="34"/>
  <c r="C30" i="34"/>
  <c r="C31" i="34"/>
  <c r="C32" i="34"/>
  <c r="C33" i="34"/>
  <c r="C34" i="34"/>
  <c r="C35" i="34"/>
  <c r="C36" i="34"/>
  <c r="C37" i="34"/>
  <c r="C38" i="34"/>
  <c r="C39" i="34"/>
  <c r="C40" i="34"/>
  <c r="C41" i="34"/>
  <c r="C42" i="34"/>
  <c r="C43" i="34"/>
  <c r="C44" i="34"/>
  <c r="C45" i="34"/>
  <c r="C46" i="34"/>
  <c r="C47" i="34"/>
  <c r="C48" i="34"/>
  <c r="C49" i="34"/>
  <c r="C50" i="34"/>
  <c r="C51" i="34"/>
  <c r="C52" i="34"/>
  <c r="C53" i="34"/>
  <c r="C54" i="34"/>
  <c r="C55" i="34"/>
  <c r="C56" i="34"/>
  <c r="C57" i="34"/>
  <c r="C58" i="34"/>
  <c r="C59" i="34"/>
  <c r="C60" i="34"/>
  <c r="C61" i="34"/>
  <c r="C62" i="34"/>
  <c r="C63" i="34"/>
  <c r="C64" i="34"/>
  <c r="C65" i="34"/>
  <c r="C66" i="34"/>
  <c r="C67" i="34"/>
  <c r="C68" i="34"/>
  <c r="C69" i="34"/>
  <c r="C70" i="34"/>
  <c r="C71" i="34"/>
  <c r="C72" i="34"/>
  <c r="C73" i="34"/>
  <c r="C74" i="34"/>
  <c r="C75" i="34"/>
  <c r="C76" i="34"/>
  <c r="C77" i="34"/>
  <c r="C78" i="34"/>
  <c r="C79" i="34"/>
  <c r="C80" i="34"/>
  <c r="C81" i="34"/>
  <c r="C82" i="34"/>
  <c r="C83" i="34"/>
  <c r="C84" i="34"/>
  <c r="C85" i="34"/>
  <c r="C86" i="34"/>
  <c r="C87" i="34"/>
  <c r="C88" i="34"/>
  <c r="C89" i="34"/>
  <c r="C90" i="34"/>
  <c r="C91" i="34"/>
  <c r="C92" i="34"/>
  <c r="C93" i="34"/>
  <c r="C94" i="34"/>
  <c r="C95" i="34"/>
  <c r="C96" i="34"/>
  <c r="C97" i="34"/>
  <c r="C98" i="34"/>
  <c r="C99" i="34"/>
  <c r="C100" i="34"/>
  <c r="C101" i="34"/>
  <c r="C102" i="34"/>
  <c r="C103" i="34"/>
  <c r="C104" i="34"/>
  <c r="C105" i="34"/>
  <c r="C106" i="34"/>
  <c r="C107" i="34"/>
  <c r="C108" i="34"/>
  <c r="C109" i="34"/>
  <c r="C110" i="34"/>
  <c r="C111" i="34"/>
  <c r="C112" i="34"/>
  <c r="C113" i="34"/>
  <c r="C114" i="34"/>
  <c r="C115" i="34"/>
  <c r="C116" i="34"/>
  <c r="C117" i="34"/>
  <c r="C118" i="34"/>
  <c r="C119" i="34"/>
  <c r="C120" i="34"/>
  <c r="C121" i="34"/>
  <c r="C122" i="34"/>
  <c r="C123" i="34"/>
  <c r="C124" i="34"/>
  <c r="C125" i="34"/>
  <c r="C126" i="34"/>
  <c r="C127" i="34"/>
  <c r="C128" i="34"/>
  <c r="C129" i="34"/>
  <c r="C130" i="34"/>
  <c r="C131" i="34"/>
  <c r="C132" i="34"/>
  <c r="C133" i="34"/>
  <c r="C134" i="34"/>
  <c r="C135" i="34"/>
  <c r="C136" i="34"/>
  <c r="C137" i="34"/>
  <c r="C138" i="34"/>
  <c r="C139" i="34"/>
  <c r="C140" i="34"/>
  <c r="C141" i="34"/>
  <c r="C142" i="34"/>
  <c r="C143" i="34"/>
  <c r="C144" i="34"/>
  <c r="C145" i="34"/>
  <c r="C146" i="34"/>
  <c r="C147" i="34"/>
  <c r="C148" i="34"/>
  <c r="C149" i="34"/>
  <c r="C150" i="34"/>
  <c r="C151" i="34"/>
  <c r="C152" i="34"/>
  <c r="C153" i="34"/>
  <c r="C154" i="34"/>
  <c r="C155" i="34"/>
  <c r="C156" i="34"/>
  <c r="C157" i="34"/>
  <c r="C158" i="34"/>
  <c r="C159" i="34"/>
  <c r="C160" i="34"/>
  <c r="C161" i="34"/>
  <c r="C162" i="34"/>
  <c r="C163" i="34"/>
  <c r="C164" i="34"/>
  <c r="C165" i="34"/>
  <c r="C166" i="34"/>
  <c r="C167" i="34"/>
  <c r="C168" i="34"/>
  <c r="C169" i="34"/>
  <c r="C170" i="34"/>
  <c r="C171" i="34"/>
  <c r="C172" i="34"/>
  <c r="C173" i="34"/>
  <c r="C174" i="34"/>
  <c r="C175" i="34"/>
  <c r="C176" i="34"/>
  <c r="C177" i="34"/>
  <c r="C178" i="34"/>
  <c r="C179" i="34"/>
  <c r="C180" i="34"/>
  <c r="C181" i="34"/>
  <c r="C182" i="34"/>
  <c r="C183" i="34"/>
  <c r="C184" i="34"/>
  <c r="C185" i="34"/>
  <c r="C186" i="34"/>
  <c r="C187" i="34"/>
  <c r="C188" i="34"/>
  <c r="C189" i="34"/>
  <c r="C190" i="34"/>
  <c r="C191" i="34"/>
  <c r="C192" i="34"/>
  <c r="C193" i="34"/>
  <c r="C16" i="34"/>
  <c r="C194" i="34"/>
  <c r="C195" i="34"/>
  <c r="C196" i="34"/>
  <c r="C197" i="34"/>
  <c r="C198" i="34"/>
  <c r="C199" i="34"/>
  <c r="C200" i="34"/>
  <c r="C201" i="34"/>
  <c r="C202" i="34"/>
  <c r="C203" i="34"/>
  <c r="C204" i="34"/>
  <c r="C205" i="34"/>
  <c r="C206" i="34"/>
  <c r="C207" i="34"/>
  <c r="C208" i="34"/>
  <c r="C209" i="34"/>
  <c r="C210" i="34"/>
  <c r="C211" i="34"/>
  <c r="C212" i="34"/>
  <c r="C213" i="34"/>
  <c r="C344" i="34"/>
  <c r="C214" i="34"/>
  <c r="C215" i="34"/>
  <c r="C216" i="34"/>
  <c r="C217" i="34"/>
  <c r="C218" i="34"/>
  <c r="C219" i="34"/>
  <c r="C220" i="34"/>
  <c r="C221" i="34"/>
  <c r="C222" i="34"/>
  <c r="C223" i="34"/>
  <c r="C224" i="34"/>
  <c r="C225" i="34"/>
  <c r="C226" i="34"/>
  <c r="C227" i="34"/>
  <c r="C228" i="34"/>
  <c r="C229" i="34"/>
  <c r="C230" i="34"/>
  <c r="C231" i="34"/>
  <c r="C232" i="34"/>
  <c r="C233" i="34"/>
  <c r="C234" i="34"/>
  <c r="C235" i="34"/>
  <c r="C236" i="34"/>
  <c r="C237" i="34"/>
  <c r="C238" i="34"/>
  <c r="C239" i="34"/>
  <c r="C240" i="34"/>
  <c r="C241" i="34"/>
  <c r="C242" i="34"/>
  <c r="C7" i="34"/>
  <c r="C243" i="34"/>
  <c r="C8" i="34"/>
  <c r="C244" i="34"/>
  <c r="C9" i="34"/>
  <c r="C10" i="34"/>
  <c r="C245" i="34"/>
  <c r="C246" i="34"/>
  <c r="C247" i="34"/>
  <c r="C248" i="34"/>
  <c r="C249" i="34"/>
  <c r="C250" i="34"/>
  <c r="C251" i="34"/>
  <c r="C252" i="34"/>
  <c r="C253" i="34"/>
  <c r="C254" i="34"/>
  <c r="C255" i="34"/>
  <c r="C256" i="34"/>
  <c r="C257" i="34"/>
  <c r="C258" i="34"/>
  <c r="C259" i="34"/>
  <c r="C260" i="34"/>
  <c r="C261" i="34"/>
  <c r="C262" i="34"/>
  <c r="C263" i="34"/>
  <c r="C264" i="34"/>
  <c r="C265" i="34"/>
  <c r="C266" i="34"/>
  <c r="C267" i="34"/>
  <c r="C268" i="34"/>
  <c r="C269" i="34"/>
  <c r="C270" i="34"/>
  <c r="C271" i="34"/>
  <c r="C272" i="34"/>
  <c r="C273" i="34"/>
  <c r="C274" i="34"/>
  <c r="C275" i="34"/>
  <c r="C276" i="34"/>
  <c r="C277" i="34"/>
  <c r="C278" i="34"/>
  <c r="C279" i="34"/>
  <c r="C280" i="34"/>
  <c r="C281" i="34"/>
  <c r="C282" i="34"/>
  <c r="C283" i="34"/>
  <c r="C284" i="34"/>
  <c r="C285" i="34"/>
  <c r="C286" i="34"/>
  <c r="C287" i="34"/>
  <c r="C288" i="34"/>
  <c r="C289" i="34"/>
  <c r="C290" i="34"/>
  <c r="C291" i="34"/>
  <c r="C292" i="34"/>
  <c r="C293" i="34"/>
  <c r="C294" i="34"/>
  <c r="C295" i="34"/>
  <c r="C345" i="34"/>
  <c r="C346" i="34"/>
  <c r="C347" i="34"/>
  <c r="C348" i="34"/>
  <c r="C349" i="34"/>
  <c r="C350" i="34"/>
  <c r="C351" i="34"/>
  <c r="C352" i="34"/>
  <c r="C353" i="34"/>
  <c r="C354" i="34"/>
  <c r="C355" i="34"/>
  <c r="C356" i="34"/>
  <c r="C357" i="34"/>
  <c r="C358" i="34"/>
  <c r="C359" i="34"/>
  <c r="C360" i="34"/>
  <c r="C361" i="34"/>
  <c r="C362" i="34"/>
  <c r="C363" i="34"/>
  <c r="C364" i="34"/>
  <c r="C365" i="34"/>
  <c r="C366" i="34"/>
  <c r="C367" i="34"/>
  <c r="C368" i="34"/>
  <c r="C369" i="34"/>
  <c r="C370" i="34"/>
  <c r="C371" i="34"/>
  <c r="C372" i="34"/>
  <c r="C373" i="34"/>
  <c r="C374" i="34"/>
  <c r="C375" i="34"/>
  <c r="C376" i="34"/>
  <c r="C377" i="34"/>
  <c r="C378" i="34"/>
  <c r="C379" i="34"/>
  <c r="C380" i="34"/>
  <c r="C381" i="34"/>
  <c r="C382" i="34"/>
  <c r="C383" i="34"/>
  <c r="C384" i="34"/>
  <c r="C385" i="34"/>
  <c r="C386" i="34"/>
  <c r="C387" i="34"/>
  <c r="C388" i="34"/>
  <c r="C389" i="34"/>
  <c r="C390" i="34"/>
  <c r="C391" i="34"/>
  <c r="C392" i="34"/>
  <c r="C393" i="34"/>
  <c r="C394" i="34"/>
  <c r="C395" i="34"/>
  <c r="C396" i="34"/>
  <c r="C397" i="34"/>
  <c r="C398" i="34"/>
  <c r="C399" i="34"/>
  <c r="C400" i="34"/>
  <c r="C401" i="34"/>
  <c r="C402" i="34"/>
  <c r="C403" i="34"/>
  <c r="C404" i="34"/>
  <c r="C405" i="34"/>
  <c r="C406" i="34"/>
  <c r="C407" i="34"/>
  <c r="C408" i="34"/>
  <c r="C409" i="34"/>
  <c r="C410" i="34"/>
  <c r="C411" i="34"/>
  <c r="C412" i="34"/>
  <c r="C413" i="34"/>
  <c r="C414" i="34"/>
  <c r="C415" i="34"/>
  <c r="C416" i="34"/>
  <c r="C417" i="34"/>
  <c r="C418" i="34"/>
  <c r="C419" i="34"/>
  <c r="C420" i="34"/>
  <c r="C421" i="34"/>
  <c r="C422" i="34"/>
  <c r="C423" i="34"/>
  <c r="C296" i="34"/>
  <c r="C424" i="34"/>
  <c r="C425" i="34"/>
  <c r="C426" i="34"/>
  <c r="C427" i="34"/>
  <c r="C428" i="34"/>
  <c r="C429" i="34"/>
  <c r="C430" i="34"/>
  <c r="C431" i="34"/>
  <c r="C432" i="34"/>
  <c r="C433" i="34"/>
  <c r="C434" i="34"/>
  <c r="C435" i="34"/>
  <c r="C436" i="34"/>
  <c r="C437" i="34"/>
  <c r="C438" i="34"/>
  <c r="C439" i="34"/>
  <c r="C440" i="34"/>
  <c r="C441" i="34"/>
  <c r="C442" i="34"/>
  <c r="C443" i="34"/>
  <c r="C444" i="34"/>
  <c r="C445" i="34"/>
  <c r="C446" i="34"/>
  <c r="C447" i="34"/>
  <c r="C448" i="34"/>
  <c r="C449" i="34"/>
  <c r="C450" i="34"/>
  <c r="C451" i="34"/>
  <c r="C452" i="34"/>
  <c r="C453" i="34"/>
  <c r="C454" i="34"/>
  <c r="C455" i="34"/>
  <c r="C456" i="34"/>
  <c r="C457" i="34"/>
  <c r="C458" i="34"/>
  <c r="C459" i="34"/>
  <c r="C460" i="34"/>
  <c r="C15" i="34"/>
  <c r="C297" i="34"/>
  <c r="C298" i="34"/>
  <c r="C299" i="34"/>
  <c r="C300" i="34"/>
  <c r="C461" i="34"/>
  <c r="C301" i="34"/>
  <c r="C302" i="34"/>
  <c r="C303" i="34"/>
  <c r="C462" i="34"/>
  <c r="C463" i="34"/>
  <c r="C304" i="34"/>
  <c r="C464" i="34"/>
  <c r="C465" i="34"/>
  <c r="C466" i="34"/>
  <c r="C467" i="34"/>
  <c r="C305" i="34"/>
  <c r="C306" i="34"/>
  <c r="C307" i="34"/>
  <c r="C468" i="34"/>
  <c r="C308" i="34"/>
  <c r="C309" i="34"/>
  <c r="C469" i="34"/>
  <c r="C470" i="34"/>
  <c r="C471" i="34"/>
  <c r="C472" i="34"/>
  <c r="C310" i="34"/>
  <c r="C473" i="34"/>
  <c r="C474" i="34"/>
  <c r="C475" i="34"/>
  <c r="C476" i="34"/>
  <c r="C477" i="34"/>
  <c r="C311" i="34"/>
  <c r="C478" i="34"/>
  <c r="C312" i="34"/>
  <c r="C313" i="34"/>
  <c r="C314" i="34"/>
  <c r="C479" i="34"/>
  <c r="C315" i="34"/>
  <c r="C316" i="34"/>
  <c r="C480" i="34"/>
  <c r="C317" i="34"/>
  <c r="C318" i="34"/>
  <c r="C481" i="34"/>
  <c r="C319" i="34"/>
  <c r="C320" i="34"/>
  <c r="C482" i="34"/>
  <c r="C321" i="34"/>
  <c r="C322" i="34"/>
  <c r="C324" i="34"/>
  <c r="C483" i="34"/>
  <c r="C325" i="34"/>
  <c r="C326" i="34"/>
  <c r="C327" i="34"/>
  <c r="C328" i="34"/>
  <c r="C484" i="34"/>
  <c r="C331" i="34"/>
  <c r="C485" i="34"/>
  <c r="C332" i="34"/>
  <c r="C334" i="34"/>
  <c r="C335" i="34"/>
  <c r="C486" i="34"/>
  <c r="C487" i="34"/>
  <c r="C338" i="34"/>
  <c r="C339" i="34"/>
  <c r="C340" i="34"/>
  <c r="C11" i="34"/>
  <c r="C14" i="34"/>
  <c r="C488" i="34"/>
  <c r="C489" i="34"/>
  <c r="C490" i="34"/>
  <c r="C491" i="34"/>
  <c r="C341" i="34"/>
  <c r="C492" i="34"/>
  <c r="C493" i="34"/>
  <c r="C494" i="34"/>
  <c r="C495" i="34"/>
  <c r="C496" i="34"/>
  <c r="C497" i="34"/>
  <c r="C498" i="34"/>
  <c r="C499" i="34"/>
  <c r="C342" i="34"/>
  <c r="C343" i="34"/>
  <c r="C500" i="34"/>
  <c r="C501" i="34"/>
  <c r="C502" i="34"/>
  <c r="C503" i="34"/>
  <c r="C504" i="34"/>
  <c r="C505" i="34"/>
  <c r="C506" i="34"/>
  <c r="C507" i="34"/>
  <c r="C508" i="34"/>
  <c r="C509" i="34"/>
  <c r="C510" i="34"/>
  <c r="C511" i="34"/>
  <c r="C512" i="34"/>
  <c r="C513" i="34"/>
  <c r="C514" i="34"/>
  <c r="C515" i="34"/>
  <c r="C516" i="34"/>
  <c r="C517" i="34"/>
  <c r="C518" i="34"/>
  <c r="C519" i="34"/>
  <c r="C520" i="34"/>
  <c r="C521" i="34"/>
  <c r="C522" i="34"/>
  <c r="C523" i="34"/>
  <c r="C524" i="34"/>
  <c r="C525" i="34"/>
  <c r="C526" i="34"/>
  <c r="C527" i="34"/>
  <c r="C528" i="34"/>
  <c r="C529" i="34"/>
  <c r="C530" i="34"/>
  <c r="C531" i="34"/>
  <c r="C532" i="34"/>
  <c r="C533" i="34"/>
  <c r="C534" i="34"/>
  <c r="C535" i="34"/>
  <c r="C536" i="34"/>
  <c r="C537" i="34"/>
  <c r="C538" i="34"/>
  <c r="C539" i="34"/>
  <c r="C540" i="34"/>
  <c r="C541" i="34"/>
  <c r="C542" i="34"/>
  <c r="C543" i="34"/>
  <c r="C544" i="34"/>
  <c r="C545" i="34"/>
  <c r="C546" i="34"/>
  <c r="C547" i="34"/>
  <c r="C548" i="34"/>
  <c r="C549" i="34"/>
  <c r="C550" i="34"/>
  <c r="C551" i="34"/>
  <c r="C552" i="34"/>
  <c r="C553" i="34"/>
  <c r="C554" i="34"/>
  <c r="C555" i="34"/>
  <c r="C556" i="34"/>
  <c r="C557" i="34"/>
  <c r="C558" i="34"/>
  <c r="C559" i="34"/>
  <c r="C560" i="34"/>
  <c r="C561" i="34"/>
  <c r="C562" i="34"/>
  <c r="C563" i="34"/>
  <c r="C564" i="34"/>
  <c r="C565" i="34"/>
  <c r="C566" i="34"/>
  <c r="C567" i="34"/>
  <c r="C568" i="34"/>
  <c r="C569" i="34"/>
  <c r="C570" i="34"/>
  <c r="C571" i="34"/>
  <c r="C572" i="34"/>
  <c r="C573" i="34"/>
  <c r="C574" i="34"/>
  <c r="C575" i="34"/>
  <c r="C576" i="34"/>
  <c r="C577" i="34"/>
  <c r="C578" i="34"/>
  <c r="C579" i="34"/>
  <c r="C580" i="34"/>
  <c r="C581" i="34"/>
  <c r="C582" i="34"/>
  <c r="C583" i="34"/>
  <c r="C584" i="34"/>
  <c r="C585" i="34"/>
  <c r="C586" i="34"/>
  <c r="C587" i="34"/>
  <c r="C588" i="34"/>
  <c r="C589" i="34"/>
  <c r="C590" i="34"/>
  <c r="C591" i="34"/>
  <c r="C592" i="34"/>
  <c r="C593" i="34"/>
  <c r="C594" i="34"/>
  <c r="C595" i="34"/>
  <c r="C596" i="34"/>
  <c r="C597" i="34"/>
  <c r="C598" i="34"/>
  <c r="C599" i="34"/>
  <c r="C600" i="34"/>
  <c r="C601" i="34"/>
  <c r="C602" i="34"/>
  <c r="C603" i="34"/>
  <c r="C604" i="34"/>
  <c r="C605" i="34"/>
  <c r="C606" i="34"/>
  <c r="C607" i="34"/>
  <c r="C608" i="34"/>
  <c r="C609" i="34"/>
  <c r="C610" i="34"/>
  <c r="C611" i="34"/>
  <c r="C612" i="34"/>
  <c r="C613" i="34"/>
  <c r="C614" i="34"/>
  <c r="C615" i="34"/>
  <c r="C616" i="34"/>
  <c r="C617" i="34"/>
  <c r="C618" i="34"/>
  <c r="C619" i="34"/>
  <c r="C620" i="34"/>
  <c r="C621" i="34"/>
  <c r="C622" i="34"/>
  <c r="C623" i="34"/>
  <c r="C624" i="34"/>
  <c r="C625" i="34"/>
  <c r="C626" i="34"/>
  <c r="C627" i="34"/>
  <c r="C628" i="34"/>
  <c r="C629" i="34"/>
  <c r="C630" i="34"/>
  <c r="C631" i="34"/>
  <c r="C632" i="34"/>
  <c r="C633" i="34"/>
  <c r="C634" i="34"/>
  <c r="C635" i="34"/>
  <c r="C636" i="34"/>
  <c r="C637" i="34"/>
  <c r="C638" i="34"/>
  <c r="C639" i="34"/>
  <c r="C640" i="34"/>
  <c r="C641" i="34"/>
  <c r="C642" i="34"/>
  <c r="C643" i="34"/>
  <c r="C644" i="34"/>
  <c r="C645" i="34"/>
  <c r="C646" i="34"/>
  <c r="C647" i="34"/>
  <c r="C648" i="34"/>
  <c r="C649" i="34"/>
  <c r="C650" i="34"/>
  <c r="C651" i="34"/>
  <c r="C652" i="34"/>
  <c r="C653" i="34"/>
  <c r="C654" i="34"/>
  <c r="C655" i="34"/>
  <c r="C656" i="34"/>
  <c r="C657" i="34"/>
  <c r="C658" i="34"/>
  <c r="C659" i="34"/>
  <c r="C660" i="34"/>
  <c r="C661" i="34"/>
  <c r="C662" i="34"/>
  <c r="C663" i="34"/>
  <c r="C664" i="34"/>
  <c r="C665" i="34"/>
  <c r="C666" i="34"/>
  <c r="C667" i="34"/>
  <c r="C668" i="34"/>
  <c r="C669" i="34"/>
  <c r="C670" i="34"/>
  <c r="C671" i="34"/>
  <c r="C672" i="34"/>
  <c r="C673" i="34"/>
  <c r="C674" i="34"/>
  <c r="C675" i="34"/>
  <c r="C676" i="34"/>
  <c r="C677" i="34"/>
  <c r="C678" i="34"/>
  <c r="C679" i="34"/>
  <c r="C680" i="34"/>
  <c r="C681" i="34"/>
  <c r="C682" i="34"/>
  <c r="C683" i="34"/>
  <c r="C684" i="34"/>
  <c r="C685" i="34"/>
  <c r="C686" i="34"/>
  <c r="C687" i="34"/>
  <c r="C688" i="34"/>
  <c r="C689" i="34"/>
  <c r="C690" i="34"/>
  <c r="C691" i="34"/>
  <c r="C692" i="34"/>
  <c r="C693" i="34"/>
  <c r="C694" i="34"/>
  <c r="C695" i="34"/>
  <c r="C696" i="34"/>
  <c r="C697" i="34"/>
  <c r="C698" i="34"/>
  <c r="C699" i="34"/>
  <c r="C700" i="34"/>
  <c r="C701" i="34"/>
  <c r="C702" i="34"/>
  <c r="C703" i="34"/>
  <c r="C704" i="34"/>
  <c r="C705" i="34"/>
  <c r="C706" i="34"/>
  <c r="C707" i="34"/>
  <c r="C708" i="34"/>
  <c r="C709" i="34"/>
  <c r="C710" i="34"/>
  <c r="C711" i="34"/>
  <c r="C712" i="34"/>
  <c r="C713" i="34"/>
  <c r="C714" i="34"/>
  <c r="C715" i="34"/>
  <c r="C716" i="34"/>
  <c r="C717" i="34"/>
  <c r="C718" i="34"/>
  <c r="C719" i="34"/>
  <c r="C720" i="34"/>
  <c r="C721" i="34"/>
  <c r="C722" i="34"/>
  <c r="C723" i="34"/>
  <c r="C724" i="34"/>
  <c r="C725" i="34"/>
  <c r="C726" i="34"/>
  <c r="C727" i="34"/>
  <c r="C728" i="34"/>
  <c r="C729" i="34"/>
  <c r="C730" i="34"/>
  <c r="C731" i="34"/>
  <c r="C732" i="34"/>
  <c r="C733" i="34"/>
  <c r="C734" i="34"/>
  <c r="C735" i="34"/>
  <c r="C736" i="34"/>
  <c r="C737" i="34"/>
  <c r="C738" i="34"/>
  <c r="C739" i="34"/>
  <c r="C740" i="34"/>
  <c r="C741" i="34"/>
  <c r="C742" i="34"/>
  <c r="C743" i="34"/>
  <c r="C744" i="34"/>
  <c r="C745" i="34"/>
  <c r="C746" i="34"/>
  <c r="C747" i="34"/>
  <c r="C748" i="34"/>
  <c r="C749" i="34"/>
  <c r="C750" i="34"/>
  <c r="C751" i="34"/>
  <c r="C752" i="34"/>
  <c r="C753" i="34"/>
  <c r="C754" i="34"/>
  <c r="C755" i="34"/>
  <c r="C756" i="34"/>
  <c r="C757" i="34"/>
  <c r="C758" i="34"/>
  <c r="C759" i="34"/>
  <c r="C760" i="34"/>
  <c r="C761" i="34"/>
  <c r="C762" i="34"/>
  <c r="C763" i="34"/>
  <c r="C764" i="34"/>
  <c r="C765" i="34"/>
  <c r="C766" i="34"/>
  <c r="C767" i="34"/>
  <c r="C768" i="34"/>
  <c r="C769" i="34"/>
  <c r="C770" i="34"/>
  <c r="C771" i="34"/>
  <c r="C772" i="34"/>
  <c r="C773" i="34"/>
  <c r="C774" i="34"/>
  <c r="C775" i="34"/>
  <c r="C776" i="34"/>
  <c r="C777" i="34"/>
  <c r="C778" i="34"/>
  <c r="C779" i="34"/>
  <c r="C780" i="34"/>
  <c r="C781" i="34"/>
  <c r="C782" i="34"/>
  <c r="C783" i="34"/>
  <c r="C784" i="34"/>
  <c r="C785" i="34"/>
  <c r="C786" i="34"/>
  <c r="C787" i="34"/>
  <c r="C788" i="34"/>
  <c r="C789" i="34"/>
  <c r="C790" i="34"/>
  <c r="C791" i="34"/>
  <c r="C792" i="34"/>
  <c r="C793" i="34"/>
  <c r="C794" i="34"/>
  <c r="C795" i="34"/>
  <c r="C796" i="34"/>
  <c r="C797" i="34"/>
  <c r="C798" i="34"/>
  <c r="C799" i="34"/>
  <c r="C800" i="34"/>
  <c r="C801" i="34"/>
  <c r="C802" i="34"/>
  <c r="C803" i="34"/>
  <c r="C804" i="34"/>
  <c r="C805" i="34"/>
  <c r="C806" i="34"/>
  <c r="C807" i="34"/>
  <c r="C808" i="34"/>
  <c r="C809" i="34"/>
  <c r="C810" i="34"/>
  <c r="C811" i="34"/>
  <c r="C812" i="34"/>
  <c r="C813" i="34"/>
  <c r="C814" i="34"/>
  <c r="C815" i="34"/>
  <c r="C816" i="34"/>
  <c r="C817" i="34"/>
  <c r="C818" i="34"/>
  <c r="C819" i="34"/>
  <c r="C820" i="34"/>
  <c r="C821" i="34"/>
  <c r="C822" i="34"/>
  <c r="C823" i="34"/>
  <c r="C824" i="34"/>
  <c r="C825" i="34"/>
  <c r="C826" i="34"/>
  <c r="C827" i="34"/>
  <c r="C828" i="34"/>
  <c r="C829" i="34"/>
  <c r="C830" i="34"/>
  <c r="C831" i="34"/>
  <c r="C832" i="34"/>
  <c r="C833" i="34"/>
  <c r="C834" i="34"/>
  <c r="C835" i="34"/>
  <c r="C836" i="34"/>
  <c r="C837" i="34"/>
  <c r="C838" i="34"/>
  <c r="C839" i="34"/>
  <c r="C840" i="34"/>
  <c r="C841" i="34"/>
  <c r="C842" i="34"/>
  <c r="C843" i="34"/>
  <c r="C844" i="34"/>
  <c r="C845" i="34"/>
  <c r="C846" i="34"/>
  <c r="C847" i="34"/>
  <c r="C848" i="34"/>
  <c r="C849" i="34"/>
  <c r="C850" i="34"/>
  <c r="C851" i="34"/>
  <c r="C852" i="34"/>
  <c r="C853" i="34"/>
  <c r="C854" i="34"/>
  <c r="C855" i="34"/>
  <c r="C856" i="34"/>
  <c r="C857" i="34"/>
  <c r="C858" i="34"/>
  <c r="C859" i="34"/>
  <c r="C860" i="34"/>
  <c r="C861" i="34"/>
  <c r="C862" i="34"/>
  <c r="C863" i="34"/>
  <c r="C864" i="34"/>
  <c r="C865" i="34"/>
  <c r="C866" i="34"/>
  <c r="C867" i="34"/>
  <c r="C868" i="34"/>
  <c r="C869" i="34"/>
  <c r="C870" i="34"/>
  <c r="C871" i="34"/>
  <c r="C872" i="34"/>
  <c r="C873" i="34"/>
  <c r="C874" i="34"/>
  <c r="C875" i="34"/>
  <c r="C876" i="34"/>
  <c r="C877" i="34"/>
  <c r="C878" i="34"/>
  <c r="C879" i="34"/>
  <c r="C880" i="34"/>
  <c r="C881" i="34"/>
  <c r="C882" i="34"/>
  <c r="C883" i="34"/>
  <c r="C884" i="34"/>
  <c r="C885" i="34"/>
  <c r="C886" i="34"/>
  <c r="C887" i="34"/>
  <c r="C888" i="34"/>
  <c r="C889" i="34"/>
  <c r="C890" i="34"/>
  <c r="C891" i="34"/>
  <c r="C892" i="34"/>
  <c r="C893" i="34"/>
  <c r="C894" i="34"/>
  <c r="C895" i="34"/>
  <c r="C896" i="34"/>
  <c r="C897" i="34"/>
  <c r="C898" i="34"/>
  <c r="C899" i="34"/>
  <c r="C900" i="34"/>
  <c r="C901" i="34"/>
  <c r="C902" i="34"/>
  <c r="C903" i="34"/>
  <c r="C904" i="34"/>
  <c r="C905" i="34"/>
  <c r="C906" i="34"/>
  <c r="C907" i="34"/>
  <c r="C908" i="34"/>
  <c r="C909" i="34"/>
  <c r="C910" i="34"/>
  <c r="C911" i="34"/>
  <c r="C912" i="34"/>
  <c r="C913" i="34"/>
  <c r="C914" i="34"/>
  <c r="C915" i="34"/>
  <c r="C916" i="34"/>
  <c r="C917" i="34"/>
  <c r="C918" i="34"/>
  <c r="C919" i="34"/>
  <c r="C920" i="34"/>
  <c r="C921" i="34"/>
  <c r="C922" i="34"/>
  <c r="C923" i="34"/>
  <c r="C924" i="34"/>
  <c r="C925" i="34"/>
  <c r="C926" i="34"/>
  <c r="C927" i="34"/>
  <c r="C928" i="34"/>
  <c r="C929" i="34"/>
  <c r="C930" i="34"/>
  <c r="C931" i="34"/>
  <c r="C932" i="34"/>
  <c r="C933" i="34"/>
  <c r="C934" i="34"/>
  <c r="C935" i="34"/>
  <c r="C936" i="34"/>
  <c r="C937" i="34"/>
  <c r="C938" i="34"/>
  <c r="C939" i="34"/>
  <c r="C940" i="34"/>
  <c r="C941" i="34"/>
  <c r="C942" i="34"/>
  <c r="C943" i="34"/>
  <c r="C944" i="34"/>
  <c r="C945" i="34"/>
  <c r="C946" i="34"/>
  <c r="C947" i="34"/>
  <c r="C948" i="34"/>
  <c r="C949" i="34"/>
  <c r="C950" i="34"/>
  <c r="C951" i="34"/>
  <c r="C952" i="34"/>
  <c r="C953" i="34"/>
  <c r="C954" i="34"/>
  <c r="C955" i="34"/>
  <c r="C956" i="34"/>
  <c r="C957" i="34"/>
  <c r="C958" i="34"/>
  <c r="C959" i="34"/>
  <c r="C960" i="34"/>
  <c r="C961" i="34"/>
  <c r="C962" i="34"/>
  <c r="C963" i="34"/>
  <c r="C964" i="34"/>
  <c r="C965" i="34"/>
  <c r="C966" i="34"/>
  <c r="C967" i="34"/>
  <c r="C968" i="34"/>
  <c r="C969" i="34"/>
  <c r="C970" i="34"/>
  <c r="C971" i="34"/>
  <c r="C972" i="34"/>
  <c r="C973" i="34"/>
  <c r="C974" i="34"/>
  <c r="C975" i="34"/>
  <c r="C976" i="34"/>
  <c r="C977" i="34"/>
  <c r="C978" i="34"/>
  <c r="C979" i="34"/>
  <c r="C980" i="34"/>
  <c r="C981" i="34"/>
  <c r="C982" i="34"/>
  <c r="C983" i="34"/>
  <c r="C984" i="34"/>
  <c r="C985" i="34"/>
  <c r="C986" i="34"/>
  <c r="C987" i="34"/>
  <c r="C988" i="34"/>
  <c r="C989" i="34"/>
  <c r="C990" i="34"/>
  <c r="C991" i="34"/>
  <c r="C992" i="34"/>
  <c r="C993" i="34"/>
  <c r="C994" i="34"/>
  <c r="C995" i="34"/>
  <c r="C996" i="34"/>
  <c r="C997" i="34"/>
  <c r="C998" i="34"/>
  <c r="C999" i="34"/>
  <c r="C1000" i="34"/>
  <c r="C1001" i="34"/>
  <c r="C1002" i="34"/>
  <c r="C1003" i="34"/>
  <c r="C1004" i="34"/>
  <c r="C1005" i="34"/>
  <c r="C1006" i="34"/>
  <c r="C1007" i="34"/>
  <c r="C1008" i="34"/>
  <c r="C1009" i="34"/>
  <c r="C1010" i="34"/>
  <c r="C1011" i="34"/>
  <c r="C1012" i="34"/>
  <c r="C1013" i="34"/>
  <c r="C1014" i="34"/>
  <c r="C1015" i="34"/>
  <c r="C1016" i="34"/>
  <c r="C1017" i="34"/>
  <c r="C1018" i="34"/>
  <c r="C1019" i="34"/>
  <c r="C1020" i="34"/>
  <c r="C1021" i="34"/>
  <c r="C1022" i="34"/>
  <c r="C1023" i="34"/>
  <c r="C1024" i="34"/>
  <c r="C1025" i="34"/>
  <c r="C1026" i="34"/>
  <c r="C1027" i="34"/>
  <c r="C1028" i="34"/>
  <c r="C1029" i="34"/>
  <c r="C1030" i="34"/>
  <c r="C1031" i="34"/>
  <c r="C1032" i="34"/>
  <c r="C1033" i="34"/>
  <c r="C1034" i="34"/>
  <c r="C1035" i="34"/>
  <c r="C1036" i="34"/>
  <c r="C1037" i="34"/>
  <c r="C1038" i="34"/>
  <c r="C1039" i="34"/>
  <c r="C1040" i="34"/>
  <c r="C1041" i="34"/>
  <c r="C1042" i="34"/>
  <c r="C1043" i="34"/>
  <c r="C1044" i="34"/>
  <c r="C1045" i="34"/>
  <c r="C1046" i="34"/>
  <c r="C1047" i="34"/>
  <c r="C1048" i="34"/>
  <c r="C1049" i="34"/>
  <c r="C1050" i="34"/>
  <c r="C1051" i="34"/>
  <c r="C1052" i="34"/>
  <c r="C1053" i="34"/>
  <c r="C1054" i="34"/>
  <c r="C1055" i="34"/>
  <c r="C1056" i="34"/>
  <c r="C1057" i="34"/>
  <c r="C1058" i="34"/>
  <c r="C1059" i="34"/>
  <c r="C1060" i="34"/>
  <c r="C1061" i="34"/>
  <c r="C1062" i="34"/>
  <c r="C1063" i="34"/>
  <c r="C1064" i="34"/>
  <c r="C1065" i="34"/>
  <c r="C1066" i="34"/>
  <c r="C1067" i="34"/>
  <c r="C1068" i="34"/>
  <c r="C1069" i="34"/>
  <c r="C1070" i="34"/>
  <c r="C1071" i="34"/>
  <c r="C1072" i="34"/>
  <c r="C1073" i="34"/>
  <c r="C1074" i="34"/>
  <c r="C1075" i="34"/>
  <c r="C1076" i="34"/>
  <c r="C1077" i="34"/>
  <c r="C1078" i="34"/>
  <c r="C1079" i="34"/>
  <c r="C1080" i="34"/>
  <c r="C1081" i="34"/>
  <c r="C1082" i="34"/>
  <c r="C1083" i="34"/>
  <c r="C1084" i="34"/>
  <c r="C1085" i="34"/>
  <c r="C1086" i="34"/>
  <c r="C1087" i="34"/>
  <c r="C1088" i="34"/>
  <c r="C1089" i="34"/>
  <c r="C1090" i="34"/>
  <c r="C1091" i="34"/>
  <c r="C1092" i="34"/>
  <c r="C1093" i="34"/>
  <c r="C1094" i="34"/>
  <c r="C1095" i="34"/>
  <c r="C1096" i="34"/>
  <c r="C1097" i="34"/>
  <c r="C1098" i="34"/>
  <c r="C1099" i="34"/>
  <c r="C1100" i="34"/>
  <c r="C1101" i="34"/>
  <c r="C1102" i="34"/>
  <c r="C1103" i="34"/>
  <c r="C1104" i="34"/>
  <c r="C1105" i="34"/>
  <c r="C1106" i="34"/>
  <c r="C1107" i="34"/>
  <c r="C1108" i="34"/>
  <c r="C1109" i="34"/>
  <c r="C1110" i="34"/>
  <c r="C1111" i="34"/>
  <c r="C1112" i="34"/>
  <c r="C1113" i="34"/>
  <c r="C1114" i="34"/>
  <c r="C1115" i="34"/>
  <c r="C1116" i="34"/>
  <c r="C1117" i="34"/>
  <c r="C1118" i="34"/>
  <c r="C1119" i="34"/>
  <c r="C1120" i="34"/>
  <c r="C1121" i="34"/>
  <c r="C1122" i="34"/>
  <c r="C1123" i="34"/>
  <c r="C1124" i="34"/>
  <c r="C1125" i="34"/>
  <c r="C1126" i="34"/>
  <c r="C1127" i="34"/>
  <c r="C1128" i="34"/>
  <c r="C1129" i="34"/>
  <c r="C1130" i="34"/>
  <c r="C1131" i="34"/>
  <c r="C1132" i="34"/>
  <c r="C1133" i="34"/>
  <c r="C1134" i="34"/>
  <c r="C1135" i="34"/>
  <c r="C1136" i="34"/>
  <c r="C1137" i="34"/>
  <c r="C1138" i="34"/>
  <c r="C1139" i="34"/>
  <c r="C1140" i="34"/>
  <c r="C1141" i="34"/>
  <c r="C1142" i="34"/>
  <c r="C1143" i="34"/>
  <c r="C1144" i="34"/>
  <c r="C1145" i="34"/>
  <c r="C1146" i="34"/>
  <c r="C1147" i="34"/>
  <c r="C1148" i="34"/>
  <c r="C1149" i="34"/>
  <c r="C1150" i="34"/>
  <c r="C1151" i="34"/>
  <c r="C1152" i="34"/>
  <c r="C1153" i="34"/>
  <c r="C1154" i="34"/>
  <c r="C1155" i="34"/>
  <c r="C1156" i="34"/>
  <c r="C1157" i="34"/>
  <c r="C1158" i="34"/>
  <c r="C1159" i="34"/>
  <c r="C1160" i="34"/>
  <c r="C1161" i="34"/>
  <c r="C1162" i="34"/>
  <c r="C1163" i="34"/>
  <c r="C1164" i="34"/>
  <c r="C1165" i="34"/>
  <c r="C1166" i="34"/>
  <c r="C1167" i="34"/>
  <c r="C1168" i="34"/>
  <c r="C1169" i="34"/>
  <c r="C1170" i="34"/>
  <c r="C1171" i="34"/>
  <c r="C1172" i="34"/>
  <c r="C1173" i="34"/>
  <c r="C1174" i="34"/>
  <c r="C1175" i="34"/>
  <c r="C1176" i="34"/>
  <c r="C1177" i="34"/>
  <c r="C1178" i="34"/>
  <c r="C1179" i="34"/>
  <c r="C1180" i="34"/>
  <c r="C1181" i="34"/>
  <c r="C1182" i="34"/>
  <c r="C1183" i="34"/>
  <c r="C1184" i="34"/>
  <c r="C1185" i="34"/>
  <c r="C1186" i="34"/>
  <c r="C1187" i="34"/>
  <c r="C1188" i="34"/>
  <c r="C1189" i="34"/>
  <c r="C1190" i="34"/>
  <c r="C1191" i="34"/>
  <c r="C1192" i="34"/>
  <c r="C1193" i="34"/>
  <c r="C1194" i="34"/>
  <c r="C1195" i="34"/>
  <c r="C1196" i="34"/>
  <c r="C1197" i="34"/>
  <c r="C1198" i="34"/>
  <c r="C1199" i="34"/>
  <c r="C1200" i="34"/>
  <c r="C1201" i="34"/>
  <c r="C1202" i="34"/>
  <c r="C1203" i="34"/>
  <c r="C1204" i="34"/>
  <c r="C1205" i="34"/>
  <c r="C1206" i="34"/>
  <c r="C1207" i="34"/>
  <c r="C1208" i="34"/>
  <c r="C1209" i="34"/>
  <c r="C1210" i="34"/>
  <c r="C1211" i="34"/>
  <c r="C1212" i="34"/>
  <c r="C1213" i="34"/>
  <c r="C1214" i="34"/>
  <c r="C1215" i="34"/>
  <c r="C1216" i="34"/>
  <c r="C1217" i="34"/>
  <c r="C1218" i="34"/>
  <c r="C1219" i="34"/>
  <c r="C1220" i="34"/>
  <c r="C1221" i="34"/>
  <c r="C1222" i="34"/>
  <c r="C1223" i="34"/>
  <c r="C1224" i="34"/>
  <c r="C1225" i="34"/>
  <c r="C1226" i="34"/>
  <c r="C1227" i="34"/>
  <c r="C1228" i="34"/>
  <c r="C1229" i="34"/>
  <c r="C1230" i="34"/>
  <c r="C1231" i="34"/>
  <c r="C1232" i="34"/>
  <c r="C1233" i="34"/>
  <c r="C1234" i="34"/>
  <c r="C1235" i="34"/>
  <c r="C1236" i="34"/>
  <c r="C1237" i="34"/>
  <c r="C1238" i="34"/>
  <c r="C1239" i="34"/>
  <c r="C1240" i="34"/>
  <c r="C1241" i="34"/>
  <c r="C1242" i="34"/>
  <c r="C1243" i="34"/>
  <c r="C1244" i="34"/>
  <c r="C1245" i="34"/>
  <c r="C1246" i="34"/>
  <c r="C1247" i="34"/>
  <c r="C1248" i="34"/>
  <c r="C1249" i="34"/>
  <c r="C1250" i="34"/>
  <c r="C1251" i="34"/>
  <c r="C1252" i="34"/>
  <c r="C1253" i="34"/>
  <c r="C1254" i="34"/>
  <c r="C1255" i="34"/>
  <c r="C1256" i="34"/>
  <c r="C1257" i="34"/>
  <c r="C1258" i="34"/>
  <c r="C1259" i="34"/>
  <c r="C1260" i="34"/>
  <c r="C1261" i="34"/>
  <c r="C1262" i="34"/>
  <c r="C1263" i="34"/>
  <c r="C1264" i="34"/>
  <c r="C1265" i="34"/>
  <c r="C1266" i="34"/>
  <c r="C1267" i="34"/>
  <c r="C1268" i="34"/>
  <c r="C1269" i="34"/>
  <c r="C1270" i="34"/>
  <c r="C1271" i="34"/>
  <c r="C1272" i="34"/>
  <c r="C1273" i="34"/>
  <c r="C1274" i="34"/>
  <c r="C1275" i="34"/>
  <c r="C1276" i="34"/>
  <c r="C1277" i="34"/>
  <c r="C1278" i="34"/>
  <c r="C1279" i="34"/>
  <c r="C1280" i="34"/>
  <c r="C1281" i="34"/>
  <c r="C1282" i="34"/>
  <c r="C1283" i="34"/>
  <c r="C1284" i="34"/>
  <c r="C1285" i="34"/>
  <c r="C1286" i="34"/>
  <c r="C1287" i="34"/>
  <c r="C1288" i="34"/>
  <c r="C1289" i="34"/>
  <c r="C1290" i="34"/>
  <c r="C1291" i="34"/>
  <c r="C1292" i="34"/>
  <c r="C1293" i="34"/>
  <c r="C1294" i="34"/>
  <c r="C1295" i="34"/>
  <c r="C1296" i="34"/>
  <c r="C1297" i="34"/>
  <c r="C1298" i="34"/>
  <c r="C1299" i="34"/>
  <c r="C1300" i="34"/>
  <c r="C1301" i="34"/>
  <c r="C1302" i="34"/>
  <c r="C1303" i="34"/>
  <c r="C1304" i="34"/>
  <c r="C1305" i="34"/>
  <c r="C1306" i="34"/>
  <c r="C1307" i="34"/>
  <c r="C1308" i="34"/>
  <c r="C1309" i="34"/>
  <c r="C1310" i="34"/>
  <c r="C1311" i="34"/>
  <c r="C1312" i="34"/>
  <c r="C1313" i="34"/>
  <c r="C1314" i="34"/>
  <c r="C1315" i="34"/>
  <c r="C1316" i="34"/>
  <c r="C1317" i="34"/>
  <c r="C1318" i="34"/>
  <c r="C1319" i="34"/>
  <c r="C1320" i="34"/>
  <c r="C1321" i="34"/>
  <c r="C1322" i="34"/>
  <c r="C1323" i="34"/>
  <c r="C1324" i="34"/>
  <c r="C1325" i="34"/>
  <c r="C1326" i="34"/>
  <c r="C1327" i="34"/>
  <c r="C1328" i="34"/>
  <c r="C1329" i="34"/>
  <c r="C1330" i="34"/>
  <c r="C1331" i="34"/>
  <c r="C1332" i="34"/>
  <c r="C1333" i="34"/>
  <c r="C1334" i="34"/>
  <c r="C1335" i="34"/>
  <c r="C1336" i="34"/>
  <c r="C1337" i="34"/>
  <c r="C1338" i="34"/>
  <c r="C1339" i="34"/>
  <c r="C1340" i="34"/>
  <c r="C1341" i="34"/>
  <c r="C1342" i="34"/>
  <c r="C1343" i="34"/>
  <c r="C1344" i="34"/>
  <c r="C1345" i="34"/>
  <c r="C1346" i="34"/>
  <c r="C1347" i="34"/>
  <c r="C1348" i="34"/>
  <c r="C1349" i="34"/>
  <c r="C1350" i="34"/>
  <c r="C1351" i="34"/>
  <c r="C1352" i="34"/>
  <c r="C1353" i="34"/>
  <c r="C1354" i="34"/>
  <c r="C1355" i="34"/>
  <c r="C1356" i="34"/>
  <c r="C1357" i="34"/>
  <c r="C1358" i="34"/>
  <c r="C1359" i="34"/>
  <c r="C1360" i="34"/>
  <c r="C1361" i="34"/>
  <c r="C1362" i="34"/>
  <c r="C1363" i="34"/>
  <c r="C1364" i="34"/>
  <c r="C1365" i="34"/>
  <c r="C1366" i="34"/>
  <c r="C1367" i="34"/>
  <c r="C1368" i="34"/>
  <c r="C1369" i="34"/>
  <c r="C1370" i="34"/>
  <c r="C1371" i="34"/>
  <c r="C1372" i="34"/>
  <c r="C1373" i="34"/>
  <c r="C1374" i="34"/>
  <c r="C1375" i="34"/>
  <c r="C1376" i="34"/>
  <c r="C1377" i="34"/>
  <c r="C1378" i="34"/>
  <c r="C1379" i="34"/>
  <c r="C1380" i="34"/>
  <c r="C1381" i="34"/>
  <c r="C1382" i="34"/>
  <c r="C1383" i="34"/>
  <c r="C1384" i="34"/>
  <c r="C1385" i="34"/>
  <c r="C1386" i="34"/>
  <c r="C1387" i="34"/>
  <c r="C1388" i="34"/>
  <c r="C1389" i="34"/>
  <c r="C1390" i="34"/>
  <c r="C1391" i="34"/>
  <c r="C1392" i="34"/>
  <c r="C1393" i="34"/>
  <c r="C1394" i="34"/>
  <c r="C1395" i="34"/>
  <c r="C1396" i="34"/>
  <c r="C1397" i="34"/>
  <c r="C1398" i="34"/>
  <c r="C1399" i="34"/>
  <c r="C1400" i="34"/>
  <c r="C1401" i="34"/>
  <c r="C1402" i="34"/>
  <c r="C1403" i="34"/>
  <c r="C1404" i="34"/>
  <c r="C1405" i="34"/>
  <c r="C1406" i="34"/>
  <c r="C1407" i="34"/>
  <c r="C1408" i="34"/>
  <c r="C1409" i="34"/>
  <c r="C1410" i="34"/>
  <c r="C1411" i="34"/>
  <c r="C1412" i="34"/>
  <c r="C1413" i="34"/>
  <c r="C1414" i="34"/>
  <c r="C1415" i="34"/>
  <c r="C1416" i="34"/>
  <c r="C1417" i="34"/>
  <c r="C1418" i="34"/>
  <c r="C1419" i="34"/>
  <c r="C1420" i="34"/>
  <c r="C1421" i="34"/>
  <c r="C1422" i="34"/>
  <c r="C1423" i="34"/>
  <c r="C1424" i="34"/>
  <c r="C1425" i="34"/>
  <c r="C1426" i="34"/>
  <c r="C1427" i="34"/>
  <c r="C1428" i="34"/>
  <c r="C1429" i="34"/>
  <c r="C1430" i="34"/>
  <c r="C1431" i="34"/>
  <c r="C1432" i="34"/>
  <c r="C1433" i="34"/>
  <c r="C1434" i="34"/>
  <c r="C1435" i="34"/>
  <c r="C1436" i="34"/>
  <c r="C1437" i="34"/>
  <c r="C1438" i="34"/>
  <c r="C1439" i="34"/>
  <c r="C1440" i="34"/>
  <c r="C1441" i="34"/>
  <c r="C1442" i="34"/>
  <c r="C1443" i="34"/>
  <c r="C1444" i="34"/>
  <c r="C1445" i="34"/>
  <c r="C1446" i="34"/>
  <c r="C1447" i="34"/>
  <c r="C1448" i="34"/>
  <c r="C1449" i="34"/>
  <c r="C1450" i="34"/>
  <c r="C1451" i="34"/>
  <c r="C1452" i="34"/>
  <c r="C1453" i="34"/>
  <c r="C1454" i="34"/>
  <c r="C1455" i="34"/>
  <c r="C1456" i="34"/>
  <c r="C1457" i="34"/>
  <c r="C1458" i="34"/>
  <c r="C1459" i="34"/>
  <c r="C1460" i="34"/>
  <c r="C1461" i="34"/>
  <c r="C1462" i="34"/>
  <c r="C1463" i="34"/>
  <c r="C1464" i="34"/>
  <c r="C1465" i="34"/>
  <c r="C1466" i="34"/>
  <c r="C1467" i="34"/>
  <c r="C1468" i="34"/>
  <c r="C1469" i="34"/>
  <c r="C1470" i="34"/>
  <c r="C1471" i="34"/>
  <c r="C1472" i="34"/>
  <c r="C1473" i="34"/>
  <c r="C1474" i="34"/>
  <c r="C1475" i="34"/>
  <c r="C1476" i="34"/>
  <c r="C1477" i="34"/>
  <c r="C1478" i="34"/>
  <c r="C1479" i="34"/>
  <c r="C1480" i="34"/>
  <c r="C1481" i="34"/>
  <c r="C1482" i="34"/>
  <c r="C1483" i="34"/>
  <c r="C1484" i="34"/>
  <c r="C1485" i="34"/>
  <c r="C1486" i="34"/>
  <c r="C1487" i="34"/>
  <c r="C1488" i="34"/>
  <c r="C1489" i="34"/>
  <c r="C1490" i="34"/>
  <c r="C1491" i="34"/>
  <c r="C1492" i="34"/>
  <c r="C1493" i="34"/>
  <c r="C1494" i="34"/>
  <c r="C1495" i="34"/>
  <c r="C1496" i="34"/>
  <c r="C1497" i="34"/>
  <c r="C1498" i="34"/>
  <c r="C1499" i="34"/>
  <c r="C1500" i="34"/>
  <c r="C1501" i="34"/>
  <c r="C1502" i="34"/>
  <c r="C1503" i="34"/>
  <c r="C1504" i="34"/>
  <c r="C1505" i="34"/>
  <c r="C1506" i="34"/>
  <c r="C1507" i="34"/>
  <c r="C1508" i="34"/>
  <c r="C1509" i="34"/>
  <c r="C1510" i="34"/>
  <c r="C1511" i="34"/>
  <c r="C1512" i="34"/>
  <c r="C1513" i="34"/>
  <c r="C1514" i="34"/>
  <c r="C1515" i="34"/>
  <c r="C1516" i="34"/>
  <c r="C1517" i="34"/>
  <c r="C1518" i="34"/>
  <c r="C1519" i="34"/>
  <c r="C1520" i="34"/>
  <c r="C1521" i="34"/>
  <c r="C1522" i="34"/>
  <c r="C1523" i="34"/>
  <c r="C1524" i="34"/>
  <c r="C1525" i="34"/>
  <c r="C1526" i="34"/>
  <c r="C1527" i="34"/>
  <c r="C1528" i="34"/>
  <c r="C1529" i="34"/>
  <c r="C1530" i="34"/>
  <c r="C1531" i="34"/>
  <c r="C1532" i="34"/>
  <c r="C1533" i="34"/>
  <c r="C1534" i="34"/>
  <c r="C1535" i="34"/>
  <c r="C1536" i="34"/>
  <c r="C1537" i="34"/>
  <c r="C1538" i="34"/>
  <c r="C1539" i="34"/>
  <c r="C1540" i="34"/>
  <c r="C1541" i="34"/>
  <c r="C1542" i="34"/>
  <c r="C1543" i="34"/>
  <c r="C1544" i="34"/>
  <c r="C1545" i="34"/>
  <c r="C1546" i="34"/>
  <c r="C1547" i="34"/>
  <c r="C1548" i="34"/>
  <c r="C1549" i="34"/>
  <c r="C1550" i="34"/>
  <c r="C1551" i="34"/>
  <c r="C1552" i="34"/>
  <c r="C1553" i="34"/>
  <c r="C1554" i="34"/>
  <c r="C1555" i="34"/>
  <c r="C1556" i="34"/>
  <c r="C1557" i="34"/>
  <c r="C1558" i="34"/>
  <c r="C1559" i="34"/>
  <c r="C1560" i="34"/>
  <c r="C1561" i="34"/>
  <c r="C1562" i="34"/>
  <c r="C1563" i="34"/>
  <c r="C1564" i="34"/>
  <c r="C1565" i="34"/>
  <c r="C1566" i="34"/>
  <c r="C1567" i="34"/>
  <c r="C1568" i="34"/>
  <c r="C1569" i="34"/>
  <c r="C1570" i="34"/>
  <c r="C1571" i="34"/>
  <c r="C1572" i="34"/>
  <c r="C1573" i="34"/>
  <c r="C1574" i="34"/>
  <c r="C1575" i="34"/>
  <c r="C1576" i="34"/>
  <c r="C1577" i="34"/>
  <c r="C1578" i="34"/>
  <c r="C1579" i="34"/>
  <c r="C1580" i="34"/>
  <c r="C1581" i="34"/>
  <c r="C1582" i="34"/>
  <c r="C1583" i="34"/>
  <c r="C1584" i="34"/>
  <c r="C1585" i="34"/>
  <c r="C1586" i="34"/>
  <c r="C1587" i="34"/>
  <c r="C1588" i="34"/>
  <c r="C1589" i="34"/>
  <c r="C1590" i="34"/>
  <c r="C1591" i="34"/>
  <c r="C1592" i="34"/>
  <c r="C1593" i="34"/>
  <c r="C1594" i="34"/>
  <c r="C1595" i="34"/>
  <c r="C1596" i="34"/>
  <c r="C1597" i="34"/>
  <c r="C1598" i="34"/>
  <c r="C1599" i="34"/>
  <c r="C1600" i="34"/>
  <c r="C1601" i="34"/>
  <c r="C1602" i="34"/>
  <c r="C1603" i="34"/>
  <c r="C1604" i="34"/>
  <c r="C1605" i="34"/>
  <c r="C1606" i="34"/>
  <c r="C1607" i="34"/>
  <c r="C1608" i="34"/>
  <c r="C1609" i="34"/>
  <c r="C1610" i="34"/>
  <c r="C1611" i="34"/>
  <c r="C1612" i="34"/>
  <c r="C1613" i="34"/>
  <c r="C1614" i="34"/>
  <c r="C1615" i="34"/>
  <c r="C1616" i="34"/>
  <c r="C1617" i="34"/>
  <c r="C1618" i="34"/>
  <c r="C1619" i="34"/>
  <c r="C1620" i="34"/>
  <c r="C1621" i="34"/>
  <c r="C1622" i="34"/>
  <c r="C1623" i="34"/>
  <c r="C1624" i="34"/>
  <c r="C1625" i="34"/>
  <c r="C1626" i="34"/>
  <c r="C1627" i="34"/>
  <c r="C1628" i="34"/>
  <c r="C1629" i="34"/>
  <c r="C1630" i="34"/>
  <c r="C1631" i="34"/>
  <c r="C1632" i="34"/>
  <c r="C1633" i="34"/>
  <c r="C1634" i="34"/>
  <c r="C1635" i="34"/>
  <c r="C1636" i="34"/>
  <c r="C1637" i="34"/>
  <c r="C1638" i="34"/>
  <c r="C1639" i="34"/>
  <c r="C1640" i="34"/>
  <c r="C1641" i="34"/>
  <c r="C1642" i="34"/>
  <c r="C1643" i="34"/>
  <c r="C1644" i="34"/>
  <c r="C1645" i="34"/>
  <c r="C1646" i="34"/>
  <c r="C1647" i="34"/>
  <c r="C1648" i="34"/>
  <c r="C1649" i="34"/>
  <c r="C1650" i="34"/>
  <c r="C1651" i="34"/>
  <c r="C1652" i="34"/>
  <c r="C1653" i="34"/>
  <c r="C1654" i="34"/>
  <c r="C1655" i="34"/>
  <c r="C1656" i="34"/>
  <c r="C1657" i="34"/>
  <c r="C1658" i="34"/>
  <c r="C1659" i="34"/>
  <c r="C1660" i="34"/>
  <c r="C1661" i="34"/>
  <c r="C1662" i="34"/>
  <c r="C1663" i="34"/>
  <c r="C1664" i="34"/>
  <c r="C1665" i="34"/>
  <c r="C1666" i="34"/>
  <c r="C1667" i="34"/>
  <c r="C1668" i="34"/>
  <c r="C1669" i="34"/>
  <c r="C1670" i="34"/>
  <c r="C1671" i="34"/>
  <c r="C1672" i="34"/>
  <c r="C1673" i="34"/>
  <c r="C1674" i="34"/>
  <c r="C1675" i="34"/>
  <c r="C1676" i="34"/>
  <c r="C1677" i="34"/>
  <c r="C1678" i="34"/>
  <c r="C1679" i="34"/>
  <c r="C1680" i="34"/>
  <c r="C1681" i="34"/>
  <c r="C1682" i="34"/>
  <c r="C1683" i="34"/>
  <c r="C1684" i="34"/>
  <c r="C1685" i="34"/>
  <c r="C1686" i="34"/>
  <c r="C1687" i="34"/>
  <c r="C1688" i="34"/>
  <c r="C1689" i="34"/>
  <c r="C1690" i="34"/>
  <c r="C1691" i="34"/>
  <c r="C1692" i="34"/>
  <c r="C1693" i="34"/>
  <c r="C1694" i="34"/>
  <c r="C1695" i="34"/>
  <c r="C1696" i="34"/>
  <c r="C1697" i="34"/>
  <c r="C1698" i="34"/>
  <c r="C1699" i="34"/>
  <c r="C1700" i="34"/>
  <c r="C1701" i="34"/>
  <c r="C1702" i="34"/>
  <c r="C1703" i="34"/>
  <c r="C1704" i="34"/>
  <c r="C1705" i="34"/>
  <c r="C1706" i="34"/>
  <c r="C1707" i="34"/>
  <c r="C1708" i="34"/>
  <c r="C1709" i="34"/>
  <c r="C1710" i="34"/>
  <c r="C1711" i="34"/>
  <c r="C1712" i="34"/>
  <c r="C1713" i="34"/>
  <c r="C1714" i="34"/>
  <c r="C1715" i="34"/>
  <c r="C1716" i="34"/>
  <c r="C1717" i="34"/>
  <c r="C1718" i="34"/>
  <c r="C1719" i="34"/>
  <c r="C1720" i="34"/>
  <c r="C1721" i="34"/>
  <c r="C1722" i="34"/>
  <c r="C1723" i="34"/>
  <c r="C1724" i="34"/>
  <c r="C1725" i="34"/>
  <c r="C1726" i="34"/>
  <c r="C1727" i="34"/>
  <c r="C1728" i="34"/>
  <c r="C1729" i="34"/>
  <c r="C1730" i="34"/>
  <c r="C1731" i="34"/>
  <c r="C1732" i="34"/>
  <c r="C1733" i="34"/>
  <c r="C1734" i="34"/>
  <c r="C1735" i="34"/>
  <c r="C1736" i="34"/>
  <c r="C1737" i="34"/>
  <c r="C1738" i="34"/>
  <c r="C1739" i="34"/>
  <c r="C1740" i="34"/>
  <c r="C1741" i="34"/>
  <c r="C1742" i="34"/>
  <c r="C1743" i="34"/>
  <c r="C1744" i="34"/>
  <c r="C1745" i="34"/>
  <c r="C1746" i="34"/>
  <c r="C1747" i="34"/>
  <c r="C1748" i="34"/>
  <c r="C1749" i="34"/>
  <c r="C1750" i="34"/>
  <c r="C1751" i="34"/>
  <c r="C1752" i="34"/>
  <c r="C1753" i="34"/>
  <c r="C1754" i="34"/>
  <c r="C1755" i="34"/>
  <c r="C1756" i="34"/>
  <c r="C1757" i="34"/>
  <c r="C1758" i="34"/>
  <c r="C1759" i="34"/>
  <c r="C1760" i="34"/>
  <c r="C1761" i="34"/>
  <c r="C1762" i="34"/>
  <c r="C1763" i="34"/>
  <c r="C1764" i="34"/>
  <c r="C1765" i="34"/>
  <c r="C1766" i="34"/>
  <c r="C1767" i="34"/>
  <c r="C1768" i="34"/>
  <c r="C1769" i="34"/>
  <c r="C1770" i="34"/>
  <c r="C1771" i="34"/>
  <c r="C1772" i="34"/>
  <c r="C1773" i="34"/>
  <c r="C1774" i="34"/>
  <c r="C1775" i="34"/>
  <c r="C1776" i="34"/>
  <c r="C1777" i="34"/>
  <c r="C1778" i="34"/>
  <c r="C1779" i="34"/>
  <c r="C1780" i="34"/>
  <c r="C1781" i="34"/>
  <c r="C1782" i="34"/>
  <c r="C1783" i="34"/>
  <c r="C1784" i="34"/>
  <c r="C1785" i="34"/>
  <c r="C1786" i="34"/>
  <c r="C1787" i="34"/>
  <c r="C1788" i="34"/>
  <c r="C1789" i="34"/>
  <c r="C1790" i="34"/>
  <c r="C1791" i="34"/>
  <c r="C1792" i="34"/>
  <c r="C1793" i="34"/>
  <c r="C1794" i="34"/>
  <c r="C1795" i="34"/>
  <c r="C1796" i="34"/>
  <c r="C1797" i="34"/>
  <c r="C1798" i="34"/>
  <c r="C1799" i="34"/>
  <c r="C1800" i="34"/>
  <c r="C1801" i="34"/>
  <c r="C1802" i="34"/>
  <c r="C1803" i="34"/>
  <c r="C1804" i="34"/>
  <c r="C1805" i="34"/>
  <c r="C1806" i="34"/>
  <c r="C1807" i="34"/>
  <c r="C1808" i="34"/>
  <c r="C1809" i="34"/>
  <c r="C1810" i="34"/>
  <c r="C1811" i="34"/>
  <c r="C1812" i="34"/>
  <c r="C1813" i="34"/>
  <c r="C1814" i="34"/>
  <c r="C1815" i="34"/>
  <c r="C1816" i="34"/>
  <c r="C1817" i="34"/>
  <c r="C1818" i="34"/>
  <c r="C1819" i="34"/>
  <c r="C1820" i="34"/>
  <c r="C1821" i="34"/>
  <c r="C1822" i="34"/>
  <c r="C1823" i="34"/>
  <c r="C1824" i="34"/>
  <c r="C1825" i="34"/>
  <c r="C1826" i="34"/>
  <c r="C1827" i="34"/>
  <c r="C1828" i="34"/>
  <c r="C1829" i="34"/>
  <c r="C1830" i="34"/>
  <c r="C1831" i="34"/>
  <c r="C1832" i="34"/>
  <c r="C1833" i="34"/>
  <c r="C1834" i="34"/>
  <c r="C1835" i="34"/>
  <c r="C1836" i="34"/>
  <c r="C1837" i="34"/>
  <c r="C1838" i="34"/>
  <c r="C1839" i="34"/>
  <c r="C1840" i="34"/>
  <c r="C1841" i="34"/>
  <c r="C1842" i="34"/>
  <c r="C1843" i="34"/>
  <c r="C1844" i="34"/>
  <c r="C1845" i="34"/>
  <c r="C1846" i="34"/>
  <c r="C1847" i="34"/>
  <c r="C1848" i="34"/>
  <c r="C1849" i="34"/>
  <c r="C1850" i="34"/>
  <c r="C1851" i="34"/>
  <c r="C1852" i="34"/>
  <c r="C1853" i="34"/>
  <c r="C1854" i="34"/>
  <c r="C1855" i="34"/>
  <c r="C1856" i="34"/>
  <c r="C1857" i="34"/>
  <c r="C1858" i="34"/>
  <c r="C1859" i="34"/>
  <c r="C1860" i="34"/>
  <c r="C1861" i="34"/>
  <c r="C1862" i="34"/>
  <c r="C1863" i="34"/>
  <c r="C1864" i="34"/>
  <c r="C1865" i="34"/>
  <c r="C1866" i="34"/>
  <c r="C1867" i="34"/>
  <c r="C1868" i="34"/>
  <c r="C1869" i="34"/>
  <c r="C1870" i="34"/>
  <c r="C1871" i="34"/>
  <c r="C1872" i="34"/>
  <c r="C1873" i="34"/>
  <c r="C1874" i="34"/>
  <c r="C1875" i="34"/>
  <c r="C1876" i="34"/>
  <c r="C1877" i="34"/>
  <c r="C1878" i="34"/>
  <c r="C1879" i="34"/>
  <c r="C1880" i="34"/>
  <c r="C1881" i="34"/>
  <c r="C1882" i="34"/>
  <c r="C1883" i="34"/>
  <c r="C1884" i="34"/>
  <c r="C1885" i="34"/>
  <c r="C1886" i="34"/>
  <c r="C1887" i="34"/>
  <c r="C1888" i="34"/>
  <c r="C1889" i="34"/>
  <c r="C1890" i="34"/>
  <c r="C1891" i="34"/>
  <c r="C1892" i="34"/>
  <c r="C1893" i="34"/>
  <c r="C1894" i="34"/>
  <c r="C1895" i="34"/>
  <c r="C1896" i="34"/>
  <c r="C1897" i="34"/>
  <c r="C1898" i="34"/>
  <c r="C1899" i="34"/>
  <c r="C1900" i="34"/>
  <c r="C1901" i="34"/>
  <c r="C1902" i="34"/>
  <c r="C1903" i="34"/>
  <c r="C1904" i="34"/>
  <c r="C1905" i="34"/>
  <c r="C1906" i="34"/>
  <c r="C1907" i="34"/>
  <c r="C1908" i="34"/>
  <c r="C1909" i="34"/>
  <c r="C1910" i="34"/>
  <c r="C1911" i="34"/>
  <c r="C1912" i="34"/>
  <c r="C1913" i="34"/>
  <c r="C1914" i="34"/>
  <c r="C1915" i="34"/>
  <c r="C1916" i="34"/>
  <c r="C1917" i="34"/>
  <c r="C1918" i="34"/>
  <c r="C1919" i="34"/>
  <c r="C1920" i="34"/>
  <c r="C1921" i="34"/>
  <c r="C1922" i="34"/>
  <c r="C1923" i="34"/>
  <c r="C1924" i="34"/>
  <c r="C1925" i="34"/>
  <c r="C1926" i="34"/>
  <c r="C1927" i="34"/>
  <c r="C1928" i="34"/>
  <c r="C1929" i="34"/>
  <c r="C1930" i="34"/>
  <c r="C1931" i="34"/>
  <c r="C1932" i="34"/>
  <c r="C1933" i="34"/>
  <c r="C1934" i="34"/>
  <c r="C1935" i="34"/>
  <c r="C1936" i="34"/>
  <c r="C1937" i="34"/>
  <c r="C1938" i="34"/>
  <c r="C1939" i="34"/>
  <c r="C1940" i="34"/>
  <c r="C1941" i="34"/>
  <c r="C1942" i="34"/>
  <c r="C1943" i="34"/>
  <c r="C1944" i="34"/>
  <c r="C1945" i="34"/>
  <c r="C1946" i="34"/>
  <c r="C1947" i="34"/>
  <c r="C1948" i="34"/>
  <c r="C1949" i="34"/>
  <c r="C1950" i="34"/>
  <c r="C1951" i="34"/>
  <c r="C1952" i="34"/>
  <c r="C1953" i="34"/>
  <c r="C1954" i="34"/>
  <c r="C1955" i="34"/>
  <c r="C1956" i="34"/>
  <c r="C1957" i="34"/>
  <c r="C1958" i="34"/>
  <c r="C1959" i="34"/>
  <c r="C1960" i="34"/>
  <c r="C1961" i="34"/>
  <c r="C1962" i="34"/>
  <c r="C1963" i="34"/>
  <c r="C1964" i="34"/>
  <c r="C1965" i="34"/>
  <c r="C1966" i="34"/>
  <c r="C1967" i="34"/>
  <c r="C1968" i="34"/>
  <c r="C1969" i="34"/>
  <c r="C1970" i="34"/>
  <c r="C1971" i="34"/>
  <c r="C1972" i="34"/>
  <c r="C1973" i="34"/>
  <c r="C1974" i="34"/>
  <c r="C1975" i="34"/>
  <c r="C1976" i="34"/>
  <c r="C1977" i="34"/>
  <c r="C1978" i="34"/>
  <c r="C1979" i="34"/>
  <c r="C1980" i="34"/>
  <c r="C1981" i="34"/>
  <c r="C1982" i="34"/>
  <c r="C1983" i="34"/>
  <c r="C1984" i="34"/>
  <c r="C1985" i="34"/>
  <c r="C1986" i="34"/>
  <c r="C1987" i="34"/>
  <c r="C1988" i="34"/>
  <c r="C1989" i="34"/>
  <c r="C1990" i="34"/>
  <c r="C1991" i="34"/>
  <c r="C1992" i="34"/>
  <c r="C1993" i="34"/>
  <c r="C1994" i="34"/>
  <c r="C1995" i="34"/>
  <c r="C1996" i="34"/>
  <c r="C1997" i="34"/>
  <c r="C1998" i="34"/>
  <c r="C1999" i="34"/>
  <c r="C2000" i="34"/>
  <c r="C2001" i="34"/>
  <c r="C2002" i="34"/>
  <c r="C2003" i="34"/>
  <c r="C2004" i="34"/>
  <c r="C2005" i="34"/>
  <c r="C2006" i="34"/>
  <c r="C2007" i="34"/>
  <c r="C2008" i="34"/>
  <c r="C2009" i="34"/>
  <c r="C2010" i="34"/>
  <c r="C2011" i="34"/>
  <c r="C2012" i="34"/>
  <c r="C2013" i="34"/>
  <c r="C2014" i="34"/>
  <c r="C2015" i="34"/>
  <c r="C2016" i="34"/>
  <c r="C2017" i="34"/>
  <c r="C2018" i="34"/>
  <c r="C2019" i="34"/>
  <c r="C2020" i="34"/>
  <c r="C2021" i="34"/>
  <c r="C2022" i="34"/>
  <c r="C2023" i="34"/>
  <c r="C2024" i="34"/>
  <c r="C2025" i="34"/>
  <c r="C2026" i="34"/>
  <c r="C2027" i="34"/>
  <c r="C2028" i="34"/>
  <c r="C2029" i="34"/>
  <c r="C2030" i="34"/>
  <c r="C2031" i="34"/>
  <c r="C2032" i="34"/>
  <c r="C2033" i="34"/>
  <c r="C2034" i="34"/>
  <c r="C2035" i="34"/>
  <c r="C2036" i="34"/>
  <c r="C2037" i="34"/>
  <c r="C2038" i="34"/>
  <c r="C2039" i="34"/>
  <c r="C2040" i="34"/>
  <c r="C2041" i="34"/>
  <c r="C2042" i="34"/>
  <c r="C2043" i="34"/>
  <c r="C2044" i="34"/>
  <c r="C2045" i="34"/>
  <c r="C2046" i="34"/>
  <c r="C2047" i="34"/>
  <c r="C2048" i="34"/>
  <c r="C2049" i="34"/>
  <c r="C2050" i="34"/>
  <c r="C2051" i="34"/>
  <c r="C2052" i="34"/>
  <c r="C2053" i="34"/>
  <c r="C2054" i="34"/>
  <c r="C2055" i="34"/>
  <c r="C2056" i="34"/>
  <c r="C2057" i="34"/>
  <c r="C2058" i="34"/>
  <c r="C2059" i="34"/>
  <c r="C2060" i="34"/>
  <c r="C2061" i="34"/>
  <c r="C2062" i="34"/>
  <c r="C2063" i="34"/>
  <c r="C2064" i="34"/>
  <c r="C2065" i="34"/>
  <c r="C2066" i="34"/>
  <c r="C2067" i="34"/>
  <c r="C2068" i="34"/>
  <c r="C2069" i="34"/>
  <c r="C2070" i="34"/>
  <c r="C2071" i="34"/>
  <c r="C2072" i="34"/>
  <c r="C2073" i="34"/>
  <c r="C2074" i="34"/>
  <c r="C2075" i="34"/>
  <c r="C2076" i="34"/>
  <c r="C2077" i="34"/>
  <c r="C2078" i="34"/>
  <c r="C2079" i="34"/>
  <c r="C2080" i="34"/>
  <c r="C2081" i="34"/>
  <c r="C2082" i="34"/>
  <c r="C2083" i="34"/>
  <c r="C2084" i="34"/>
  <c r="C2085" i="34"/>
  <c r="C2086" i="34"/>
  <c r="C2087" i="34"/>
  <c r="C2088" i="34"/>
  <c r="C2089" i="34"/>
  <c r="C2090" i="34"/>
  <c r="C2091" i="34"/>
  <c r="C2092" i="34"/>
  <c r="C2093" i="34"/>
  <c r="C2094" i="34"/>
  <c r="C2095" i="34"/>
  <c r="C2096" i="34"/>
  <c r="C2097" i="34"/>
  <c r="C2098" i="34"/>
  <c r="C2099" i="34"/>
  <c r="C2100" i="34"/>
  <c r="C2101" i="34"/>
  <c r="C2102" i="34"/>
  <c r="C2103" i="34"/>
  <c r="C2104" i="34"/>
  <c r="C2105" i="34"/>
  <c r="C2106" i="34"/>
  <c r="C2107" i="34"/>
  <c r="B307" i="34"/>
  <c r="J307" i="34"/>
  <c r="K307" i="34" s="1"/>
  <c r="B305" i="34"/>
  <c r="J305" i="34"/>
  <c r="K305" i="34" s="1"/>
  <c r="J501" i="34"/>
  <c r="J502" i="34"/>
  <c r="J503" i="34"/>
  <c r="J504" i="34"/>
  <c r="J505" i="34"/>
  <c r="J506" i="34"/>
  <c r="J507" i="34"/>
  <c r="J508" i="34"/>
  <c r="J509" i="34"/>
  <c r="J510" i="34"/>
  <c r="J511" i="34"/>
  <c r="J512" i="34"/>
  <c r="J513" i="34"/>
  <c r="J514" i="34"/>
  <c r="J515" i="34"/>
  <c r="J516" i="34"/>
  <c r="J517" i="34"/>
  <c r="J518" i="34"/>
  <c r="J519" i="34"/>
  <c r="J520" i="34"/>
  <c r="J521" i="34"/>
  <c r="J522" i="34"/>
  <c r="J523" i="34"/>
  <c r="J524" i="34"/>
  <c r="J525" i="34"/>
  <c r="J526" i="34"/>
  <c r="J527" i="34"/>
  <c r="J528" i="34"/>
  <c r="J529" i="34"/>
  <c r="J530" i="34"/>
  <c r="J531" i="34"/>
  <c r="J532" i="34"/>
  <c r="J533" i="34"/>
  <c r="J534" i="34"/>
  <c r="J535" i="34"/>
  <c r="J536" i="34"/>
  <c r="J537" i="34"/>
  <c r="J538" i="34"/>
  <c r="J539" i="34"/>
  <c r="J540" i="34"/>
  <c r="J541" i="34"/>
  <c r="J542" i="34"/>
  <c r="J543" i="34"/>
  <c r="J544" i="34"/>
  <c r="J545" i="34"/>
  <c r="J546" i="34"/>
  <c r="J547" i="34"/>
  <c r="J548" i="34"/>
  <c r="J549" i="34"/>
  <c r="J550" i="34"/>
  <c r="J551" i="34"/>
  <c r="J552" i="34"/>
  <c r="J553" i="34"/>
  <c r="J554" i="34"/>
  <c r="J555" i="34"/>
  <c r="J556" i="34"/>
  <c r="J557" i="34"/>
  <c r="J558" i="34"/>
  <c r="J559" i="34"/>
  <c r="J560" i="34"/>
  <c r="J561" i="34"/>
  <c r="J562" i="34"/>
  <c r="J563" i="34"/>
  <c r="J564" i="34"/>
  <c r="J565" i="34"/>
  <c r="J566" i="34"/>
  <c r="J567" i="34"/>
  <c r="J568" i="34"/>
  <c r="J569" i="34"/>
  <c r="J570" i="34"/>
  <c r="J571" i="34"/>
  <c r="J572" i="34"/>
  <c r="J573" i="34"/>
  <c r="J574" i="34"/>
  <c r="J575" i="34"/>
  <c r="J576" i="34"/>
  <c r="J577" i="34"/>
  <c r="J578" i="34"/>
  <c r="J579" i="34"/>
  <c r="J580" i="34"/>
  <c r="J581" i="34"/>
  <c r="J582" i="34"/>
  <c r="J583" i="34"/>
  <c r="J584" i="34"/>
  <c r="J585" i="34"/>
  <c r="J586" i="34"/>
  <c r="J587" i="34"/>
  <c r="J588" i="34"/>
  <c r="J589" i="34"/>
  <c r="J590" i="34"/>
  <c r="J591" i="34"/>
  <c r="J592" i="34"/>
  <c r="J593" i="34"/>
  <c r="J594" i="34"/>
  <c r="J595" i="34"/>
  <c r="J596" i="34"/>
  <c r="J597" i="34"/>
  <c r="J598" i="34"/>
  <c r="J599" i="34"/>
  <c r="J600" i="34"/>
  <c r="J601" i="34"/>
  <c r="J602" i="34"/>
  <c r="J603" i="34"/>
  <c r="J604" i="34"/>
  <c r="J605" i="34"/>
  <c r="J606" i="34"/>
  <c r="J607" i="34"/>
  <c r="J608" i="34"/>
  <c r="J609" i="34"/>
  <c r="J610" i="34"/>
  <c r="J611" i="34"/>
  <c r="J612" i="34"/>
  <c r="J613" i="34"/>
  <c r="J614" i="34"/>
  <c r="J615" i="34"/>
  <c r="J616" i="34"/>
  <c r="J617" i="34"/>
  <c r="J618" i="34"/>
  <c r="J619" i="34"/>
  <c r="J620" i="34"/>
  <c r="J621" i="34"/>
  <c r="J622" i="34"/>
  <c r="J623" i="34"/>
  <c r="J624" i="34"/>
  <c r="J625" i="34"/>
  <c r="J626" i="34"/>
  <c r="J627" i="34"/>
  <c r="J628" i="34"/>
  <c r="J629" i="34"/>
  <c r="J630" i="34"/>
  <c r="J631" i="34"/>
  <c r="J632" i="34"/>
  <c r="J633" i="34"/>
  <c r="J634" i="34"/>
  <c r="J635" i="34"/>
  <c r="J636" i="34"/>
  <c r="J637" i="34"/>
  <c r="J638" i="34"/>
  <c r="J639" i="34"/>
  <c r="J640" i="34"/>
  <c r="J641" i="34"/>
  <c r="J642" i="34"/>
  <c r="J643" i="34"/>
  <c r="J644" i="34"/>
  <c r="J645" i="34"/>
  <c r="J646" i="34"/>
  <c r="J647" i="34"/>
  <c r="J648" i="34"/>
  <c r="J649" i="34"/>
  <c r="J650" i="34"/>
  <c r="J651" i="34"/>
  <c r="J652" i="34"/>
  <c r="J653" i="34"/>
  <c r="J654" i="34"/>
  <c r="J655" i="34"/>
  <c r="J656" i="34"/>
  <c r="J657" i="34"/>
  <c r="J658" i="34"/>
  <c r="J659" i="34"/>
  <c r="J660" i="34"/>
  <c r="J661" i="34"/>
  <c r="J662" i="34"/>
  <c r="J663" i="34"/>
  <c r="J664" i="34"/>
  <c r="J665" i="34"/>
  <c r="J666" i="34"/>
  <c r="J667" i="34"/>
  <c r="J668" i="34"/>
  <c r="J669" i="34"/>
  <c r="J670" i="34"/>
  <c r="J671" i="34"/>
  <c r="J672" i="34"/>
  <c r="J673" i="34"/>
  <c r="J674" i="34"/>
  <c r="J675" i="34"/>
  <c r="J676" i="34"/>
  <c r="J677" i="34"/>
  <c r="J678" i="34"/>
  <c r="J679" i="34"/>
  <c r="J680" i="34"/>
  <c r="J681" i="34"/>
  <c r="J682" i="34"/>
  <c r="J683" i="34"/>
  <c r="J684" i="34"/>
  <c r="J685" i="34"/>
  <c r="J686" i="34"/>
  <c r="J687" i="34"/>
  <c r="J688" i="34"/>
  <c r="J689" i="34"/>
  <c r="J690" i="34"/>
  <c r="J691" i="34"/>
  <c r="J692" i="34"/>
  <c r="J693" i="34"/>
  <c r="J694" i="34"/>
  <c r="J695" i="34"/>
  <c r="J696" i="34"/>
  <c r="J697" i="34"/>
  <c r="J698" i="34"/>
  <c r="J699" i="34"/>
  <c r="J700" i="34"/>
  <c r="J701" i="34"/>
  <c r="J702" i="34"/>
  <c r="J703" i="34"/>
  <c r="J704" i="34"/>
  <c r="J705" i="34"/>
  <c r="J706" i="34"/>
  <c r="J707" i="34"/>
  <c r="J708" i="34"/>
  <c r="J709" i="34"/>
  <c r="J710" i="34"/>
  <c r="J711" i="34"/>
  <c r="J712" i="34"/>
  <c r="J713" i="34"/>
  <c r="J714" i="34"/>
  <c r="J715" i="34"/>
  <c r="J716" i="34"/>
  <c r="J717" i="34"/>
  <c r="J718" i="34"/>
  <c r="J719" i="34"/>
  <c r="J720" i="34"/>
  <c r="J721" i="34"/>
  <c r="J722" i="34"/>
  <c r="J723" i="34"/>
  <c r="J724" i="34"/>
  <c r="J725" i="34"/>
  <c r="J726" i="34"/>
  <c r="J727" i="34"/>
  <c r="J728" i="34"/>
  <c r="J729" i="34"/>
  <c r="J730" i="34"/>
  <c r="J731" i="34"/>
  <c r="J732" i="34"/>
  <c r="J733" i="34"/>
  <c r="J734" i="34"/>
  <c r="J735" i="34"/>
  <c r="J736" i="34"/>
  <c r="J737" i="34"/>
  <c r="J738" i="34"/>
  <c r="J739" i="34"/>
  <c r="J740" i="34"/>
  <c r="J741" i="34"/>
  <c r="J742" i="34"/>
  <c r="J743" i="34"/>
  <c r="J744" i="34"/>
  <c r="J745" i="34"/>
  <c r="J746" i="34"/>
  <c r="J747" i="34"/>
  <c r="J748" i="34"/>
  <c r="J749" i="34"/>
  <c r="J750" i="34"/>
  <c r="J751" i="34"/>
  <c r="J752" i="34"/>
  <c r="J753" i="34"/>
  <c r="J754" i="34"/>
  <c r="J755" i="34"/>
  <c r="J756" i="34"/>
  <c r="J757" i="34"/>
  <c r="J758" i="34"/>
  <c r="J759" i="34"/>
  <c r="J760" i="34"/>
  <c r="J761" i="34"/>
  <c r="J762" i="34"/>
  <c r="J763" i="34"/>
  <c r="J764" i="34"/>
  <c r="J765" i="34"/>
  <c r="J766" i="34"/>
  <c r="J767" i="34"/>
  <c r="J768" i="34"/>
  <c r="J769" i="34"/>
  <c r="J770" i="34"/>
  <c r="J771" i="34"/>
  <c r="J772" i="34"/>
  <c r="J773" i="34"/>
  <c r="J774" i="34"/>
  <c r="J775" i="34"/>
  <c r="J776" i="34"/>
  <c r="J777" i="34"/>
  <c r="J778" i="34"/>
  <c r="J779" i="34"/>
  <c r="J780" i="34"/>
  <c r="J781" i="34"/>
  <c r="J782" i="34"/>
  <c r="J783" i="34"/>
  <c r="J784" i="34"/>
  <c r="J785" i="34"/>
  <c r="J786" i="34"/>
  <c r="J787" i="34"/>
  <c r="J788" i="34"/>
  <c r="J789" i="34"/>
  <c r="J790" i="34"/>
  <c r="J791" i="34"/>
  <c r="J792" i="34"/>
  <c r="J793" i="34"/>
  <c r="J794" i="34"/>
  <c r="J795" i="34"/>
  <c r="J796" i="34"/>
  <c r="J797" i="34"/>
  <c r="J798" i="34"/>
  <c r="J799" i="34"/>
  <c r="J800" i="34"/>
  <c r="J801" i="34"/>
  <c r="J802" i="34"/>
  <c r="J803" i="34"/>
  <c r="J804" i="34"/>
  <c r="J805" i="34"/>
  <c r="J806" i="34"/>
  <c r="J807" i="34"/>
  <c r="J808" i="34"/>
  <c r="J809" i="34"/>
  <c r="J810" i="34"/>
  <c r="J811" i="34"/>
  <c r="J812" i="34"/>
  <c r="J813" i="34"/>
  <c r="J814" i="34"/>
  <c r="J815" i="34"/>
  <c r="J816" i="34"/>
  <c r="J817" i="34"/>
  <c r="J818" i="34"/>
  <c r="J819" i="34"/>
  <c r="J820" i="34"/>
  <c r="J821" i="34"/>
  <c r="J822" i="34"/>
  <c r="J823" i="34"/>
  <c r="J824" i="34"/>
  <c r="J825" i="34"/>
  <c r="J826" i="34"/>
  <c r="J827" i="34"/>
  <c r="J828" i="34"/>
  <c r="J829" i="34"/>
  <c r="J830" i="34"/>
  <c r="J831" i="34"/>
  <c r="J832" i="34"/>
  <c r="J833" i="34"/>
  <c r="J834" i="34"/>
  <c r="J835" i="34"/>
  <c r="J836" i="34"/>
  <c r="J837" i="34"/>
  <c r="J838" i="34"/>
  <c r="J839" i="34"/>
  <c r="J840" i="34"/>
  <c r="J841" i="34"/>
  <c r="J842" i="34"/>
  <c r="J843" i="34"/>
  <c r="J844" i="34"/>
  <c r="J845" i="34"/>
  <c r="J846" i="34"/>
  <c r="J847" i="34"/>
  <c r="J848" i="34"/>
  <c r="J849" i="34"/>
  <c r="J850" i="34"/>
  <c r="J851" i="34"/>
  <c r="J852" i="34"/>
  <c r="J853" i="34"/>
  <c r="J854" i="34"/>
  <c r="J855" i="34"/>
  <c r="J856" i="34"/>
  <c r="J857" i="34"/>
  <c r="J858" i="34"/>
  <c r="J859" i="34"/>
  <c r="J860" i="34"/>
  <c r="J861" i="34"/>
  <c r="J862" i="34"/>
  <c r="J863" i="34"/>
  <c r="J864" i="34"/>
  <c r="J865" i="34"/>
  <c r="J866" i="34"/>
  <c r="J867" i="34"/>
  <c r="J868" i="34"/>
  <c r="J869" i="34"/>
  <c r="J870" i="34"/>
  <c r="J871" i="34"/>
  <c r="J872" i="34"/>
  <c r="J873" i="34"/>
  <c r="J874" i="34"/>
  <c r="J875" i="34"/>
  <c r="J876" i="34"/>
  <c r="J877" i="34"/>
  <c r="J878" i="34"/>
  <c r="J879" i="34"/>
  <c r="J880" i="34"/>
  <c r="J881" i="34"/>
  <c r="J882" i="34"/>
  <c r="J883" i="34"/>
  <c r="J884" i="34"/>
  <c r="J885" i="34"/>
  <c r="J886" i="34"/>
  <c r="J887" i="34"/>
  <c r="J888" i="34"/>
  <c r="J889" i="34"/>
  <c r="J890" i="34"/>
  <c r="J891" i="34"/>
  <c r="J892" i="34"/>
  <c r="J893" i="34"/>
  <c r="J894" i="34"/>
  <c r="J895" i="34"/>
  <c r="J896" i="34"/>
  <c r="J897" i="34"/>
  <c r="J898" i="34"/>
  <c r="J899" i="34"/>
  <c r="J900" i="34"/>
  <c r="J901" i="34"/>
  <c r="J902" i="34"/>
  <c r="J903" i="34"/>
  <c r="J904" i="34"/>
  <c r="J905" i="34"/>
  <c r="J906" i="34"/>
  <c r="J907" i="34"/>
  <c r="J908" i="34"/>
  <c r="J909" i="34"/>
  <c r="J910" i="34"/>
  <c r="J911" i="34"/>
  <c r="J912" i="34"/>
  <c r="J913" i="34"/>
  <c r="J914" i="34"/>
  <c r="J915" i="34"/>
  <c r="J916" i="34"/>
  <c r="J917" i="34"/>
  <c r="J918" i="34"/>
  <c r="J919" i="34"/>
  <c r="J920" i="34"/>
  <c r="J921" i="34"/>
  <c r="J922" i="34"/>
  <c r="J923" i="34"/>
  <c r="J924" i="34"/>
  <c r="J925" i="34"/>
  <c r="J926" i="34"/>
  <c r="J927" i="34"/>
  <c r="J928" i="34"/>
  <c r="J929" i="34"/>
  <c r="J930" i="34"/>
  <c r="J931" i="34"/>
  <c r="J932" i="34"/>
  <c r="J933" i="34"/>
  <c r="J934" i="34"/>
  <c r="J935" i="34"/>
  <c r="J936" i="34"/>
  <c r="J937" i="34"/>
  <c r="J938" i="34"/>
  <c r="J939" i="34"/>
  <c r="J940" i="34"/>
  <c r="J941" i="34"/>
  <c r="J942" i="34"/>
  <c r="J943" i="34"/>
  <c r="J944" i="34"/>
  <c r="J945" i="34"/>
  <c r="J946" i="34"/>
  <c r="J947" i="34"/>
  <c r="J948" i="34"/>
  <c r="J949" i="34"/>
  <c r="J950" i="34"/>
  <c r="J951" i="34"/>
  <c r="J952" i="34"/>
  <c r="J953" i="34"/>
  <c r="J954" i="34"/>
  <c r="J955" i="34"/>
  <c r="J956" i="34"/>
  <c r="J957" i="34"/>
  <c r="J958" i="34"/>
  <c r="J959" i="34"/>
  <c r="J960" i="34"/>
  <c r="J961" i="34"/>
  <c r="J962" i="34"/>
  <c r="J963" i="34"/>
  <c r="J964" i="34"/>
  <c r="J965" i="34"/>
  <c r="J966" i="34"/>
  <c r="J967" i="34"/>
  <c r="J968" i="34"/>
  <c r="J969" i="34"/>
  <c r="J970" i="34"/>
  <c r="J971" i="34"/>
  <c r="J972" i="34"/>
  <c r="J973" i="34"/>
  <c r="J974" i="34"/>
  <c r="J975" i="34"/>
  <c r="J976" i="34"/>
  <c r="J977" i="34"/>
  <c r="J978" i="34"/>
  <c r="J979" i="34"/>
  <c r="J980" i="34"/>
  <c r="J981" i="34"/>
  <c r="J982" i="34"/>
  <c r="J983" i="34"/>
  <c r="J984" i="34"/>
  <c r="J985" i="34"/>
  <c r="J986" i="34"/>
  <c r="J987" i="34"/>
  <c r="J988" i="34"/>
  <c r="J989" i="34"/>
  <c r="J990" i="34"/>
  <c r="J991" i="34"/>
  <c r="J992" i="34"/>
  <c r="J993" i="34"/>
  <c r="J994" i="34"/>
  <c r="J995" i="34"/>
  <c r="J996" i="34"/>
  <c r="J997" i="34"/>
  <c r="J998" i="34"/>
  <c r="J999" i="34"/>
  <c r="J1000" i="34"/>
  <c r="J1001" i="34"/>
  <c r="J1002" i="34"/>
  <c r="J1003" i="34"/>
  <c r="J1004" i="34"/>
  <c r="J1005" i="34"/>
  <c r="J1006" i="34"/>
  <c r="J1007" i="34"/>
  <c r="J1008" i="34"/>
  <c r="J1009" i="34"/>
  <c r="J1010" i="34"/>
  <c r="J1011" i="34"/>
  <c r="J1012" i="34"/>
  <c r="J1013" i="34"/>
  <c r="J1014" i="34"/>
  <c r="J1015" i="34"/>
  <c r="J1016" i="34"/>
  <c r="J1017" i="34"/>
  <c r="J1018" i="34"/>
  <c r="J1019" i="34"/>
  <c r="J1020" i="34"/>
  <c r="J1021" i="34"/>
  <c r="J1022" i="34"/>
  <c r="J1023" i="34"/>
  <c r="J1024" i="34"/>
  <c r="J1025" i="34"/>
  <c r="J1026" i="34"/>
  <c r="J1027" i="34"/>
  <c r="J1028" i="34"/>
  <c r="J1029" i="34"/>
  <c r="J1030" i="34"/>
  <c r="J1031" i="34"/>
  <c r="J1032" i="34"/>
  <c r="J1033" i="34"/>
  <c r="J1034" i="34"/>
  <c r="J1035" i="34"/>
  <c r="J1036" i="34"/>
  <c r="J1037" i="34"/>
  <c r="J1038" i="34"/>
  <c r="J1039" i="34"/>
  <c r="J1040" i="34"/>
  <c r="J1041" i="34"/>
  <c r="J1042" i="34"/>
  <c r="J1043" i="34"/>
  <c r="J1044" i="34"/>
  <c r="J1045" i="34"/>
  <c r="J1046" i="34"/>
  <c r="J1047" i="34"/>
  <c r="J1048" i="34"/>
  <c r="J1049" i="34"/>
  <c r="J1050" i="34"/>
  <c r="J1051" i="34"/>
  <c r="J1052" i="34"/>
  <c r="J1053" i="34"/>
  <c r="J1054" i="34"/>
  <c r="J1055" i="34"/>
  <c r="J1056" i="34"/>
  <c r="J1057" i="34"/>
  <c r="J1058" i="34"/>
  <c r="J1059" i="34"/>
  <c r="J1060" i="34"/>
  <c r="J1061" i="34"/>
  <c r="J1062" i="34"/>
  <c r="J1063" i="34"/>
  <c r="J1064" i="34"/>
  <c r="J1065" i="34"/>
  <c r="J1066" i="34"/>
  <c r="J1067" i="34"/>
  <c r="J1068" i="34"/>
  <c r="J1069" i="34"/>
  <c r="J1070" i="34"/>
  <c r="J1071" i="34"/>
  <c r="J1072" i="34"/>
  <c r="J1073" i="34"/>
  <c r="J1074" i="34"/>
  <c r="J1075" i="34"/>
  <c r="J1076" i="34"/>
  <c r="J1077" i="34"/>
  <c r="J1078" i="34"/>
  <c r="J1079" i="34"/>
  <c r="J1080" i="34"/>
  <c r="J1081" i="34"/>
  <c r="J1082" i="34"/>
  <c r="J1083" i="34"/>
  <c r="J1084" i="34"/>
  <c r="J1085" i="34"/>
  <c r="J1086" i="34"/>
  <c r="J1087" i="34"/>
  <c r="J1088" i="34"/>
  <c r="J1089" i="34"/>
  <c r="J1090" i="34"/>
  <c r="J1091" i="34"/>
  <c r="J1092" i="34"/>
  <c r="J1093" i="34"/>
  <c r="J1094" i="34"/>
  <c r="J1095" i="34"/>
  <c r="J1096" i="34"/>
  <c r="J1097" i="34"/>
  <c r="J1098" i="34"/>
  <c r="J1099" i="34"/>
  <c r="J1100" i="34"/>
  <c r="J1101" i="34"/>
  <c r="J1102" i="34"/>
  <c r="J1103" i="34"/>
  <c r="J1104" i="34"/>
  <c r="J1105" i="34"/>
  <c r="J1106" i="34"/>
  <c r="J1107" i="34"/>
  <c r="J1108" i="34"/>
  <c r="J1109" i="34"/>
  <c r="J1110" i="34"/>
  <c r="J1111" i="34"/>
  <c r="J1112" i="34"/>
  <c r="J1113" i="34"/>
  <c r="J1114" i="34"/>
  <c r="J1115" i="34"/>
  <c r="J1116" i="34"/>
  <c r="J1117" i="34"/>
  <c r="J1118" i="34"/>
  <c r="J1119" i="34"/>
  <c r="J1120" i="34"/>
  <c r="J1121" i="34"/>
  <c r="J1122" i="34"/>
  <c r="J1123" i="34"/>
  <c r="J1124" i="34"/>
  <c r="J1125" i="34"/>
  <c r="J1126" i="34"/>
  <c r="J1127" i="34"/>
  <c r="J1128" i="34"/>
  <c r="J1129" i="34"/>
  <c r="J1130" i="34"/>
  <c r="J1131" i="34"/>
  <c r="J1132" i="34"/>
  <c r="J1133" i="34"/>
  <c r="J1134" i="34"/>
  <c r="J1135" i="34"/>
  <c r="J1136" i="34"/>
  <c r="J1137" i="34"/>
  <c r="J1138" i="34"/>
  <c r="J1139" i="34"/>
  <c r="J1140" i="34"/>
  <c r="J1141" i="34"/>
  <c r="J1142" i="34"/>
  <c r="J1143" i="34"/>
  <c r="J1144" i="34"/>
  <c r="J1145" i="34"/>
  <c r="J1146" i="34"/>
  <c r="J1147" i="34"/>
  <c r="J1148" i="34"/>
  <c r="J1149" i="34"/>
  <c r="J1150" i="34"/>
  <c r="J1151" i="34"/>
  <c r="J1152" i="34"/>
  <c r="J1153" i="34"/>
  <c r="J1154" i="34"/>
  <c r="J1155" i="34"/>
  <c r="J1156" i="34"/>
  <c r="J1157" i="34"/>
  <c r="J1158" i="34"/>
  <c r="J1159" i="34"/>
  <c r="J1160" i="34"/>
  <c r="J1161" i="34"/>
  <c r="J1162" i="34"/>
  <c r="J1163" i="34"/>
  <c r="J1164" i="34"/>
  <c r="J1165" i="34"/>
  <c r="J1166" i="34"/>
  <c r="J1167" i="34"/>
  <c r="J1168" i="34"/>
  <c r="J1169" i="34"/>
  <c r="J1170" i="34"/>
  <c r="J1171" i="34"/>
  <c r="J1172" i="34"/>
  <c r="J1173" i="34"/>
  <c r="J1174" i="34"/>
  <c r="J1175" i="34"/>
  <c r="J1176" i="34"/>
  <c r="J1177" i="34"/>
  <c r="J1178" i="34"/>
  <c r="J1179" i="34"/>
  <c r="J1180" i="34"/>
  <c r="J1181" i="34"/>
  <c r="J1182" i="34"/>
  <c r="J1183" i="34"/>
  <c r="J1184" i="34"/>
  <c r="J1185" i="34"/>
  <c r="J1186" i="34"/>
  <c r="J1187" i="34"/>
  <c r="J1188" i="34"/>
  <c r="J1189" i="34"/>
  <c r="J1190" i="34"/>
  <c r="J1191" i="34"/>
  <c r="J1192" i="34"/>
  <c r="J1193" i="34"/>
  <c r="J1194" i="34"/>
  <c r="J1195" i="34"/>
  <c r="J1196" i="34"/>
  <c r="J1197" i="34"/>
  <c r="J1198" i="34"/>
  <c r="J1199" i="34"/>
  <c r="J1200" i="34"/>
  <c r="J1201" i="34"/>
  <c r="J1202" i="34"/>
  <c r="J1203" i="34"/>
  <c r="J1204" i="34"/>
  <c r="J1205" i="34"/>
  <c r="J1206" i="34"/>
  <c r="J1207" i="34"/>
  <c r="J1208" i="34"/>
  <c r="J1209" i="34"/>
  <c r="J1210" i="34"/>
  <c r="J1211" i="34"/>
  <c r="J1212" i="34"/>
  <c r="J1213" i="34"/>
  <c r="J1214" i="34"/>
  <c r="J1215" i="34"/>
  <c r="J1216" i="34"/>
  <c r="J1217" i="34"/>
  <c r="J1218" i="34"/>
  <c r="J1219" i="34"/>
  <c r="J1220" i="34"/>
  <c r="J1221" i="34"/>
  <c r="J1222" i="34"/>
  <c r="J1223" i="34"/>
  <c r="J1224" i="34"/>
  <c r="J1225" i="34"/>
  <c r="J1226" i="34"/>
  <c r="J1227" i="34"/>
  <c r="J1228" i="34"/>
  <c r="J1229" i="34"/>
  <c r="J1230" i="34"/>
  <c r="J1231" i="34"/>
  <c r="J1232" i="34"/>
  <c r="J1233" i="34"/>
  <c r="J1234" i="34"/>
  <c r="J1235" i="34"/>
  <c r="J1236" i="34"/>
  <c r="J1237" i="34"/>
  <c r="J1238" i="34"/>
  <c r="J1239" i="34"/>
  <c r="J1240" i="34"/>
  <c r="J1241" i="34"/>
  <c r="J1242" i="34"/>
  <c r="J1243" i="34"/>
  <c r="J1244" i="34"/>
  <c r="J1245" i="34"/>
  <c r="J1246" i="34"/>
  <c r="J1247" i="34"/>
  <c r="J1248" i="34"/>
  <c r="J1249" i="34"/>
  <c r="J1250" i="34"/>
  <c r="J1251" i="34"/>
  <c r="J1252" i="34"/>
  <c r="J1253" i="34"/>
  <c r="J1254" i="34"/>
  <c r="J1255" i="34"/>
  <c r="J1256" i="34"/>
  <c r="J1257" i="34"/>
  <c r="J1258" i="34"/>
  <c r="J1259" i="34"/>
  <c r="J1260" i="34"/>
  <c r="J1261" i="34"/>
  <c r="J1262" i="34"/>
  <c r="J1263" i="34"/>
  <c r="J1264" i="34"/>
  <c r="J1265" i="34"/>
  <c r="J1266" i="34"/>
  <c r="J1267" i="34"/>
  <c r="J1268" i="34"/>
  <c r="J1269" i="34"/>
  <c r="J1270" i="34"/>
  <c r="J1271" i="34"/>
  <c r="J1272" i="34"/>
  <c r="J1273" i="34"/>
  <c r="J1274" i="34"/>
  <c r="J1275" i="34"/>
  <c r="J1276" i="34"/>
  <c r="J1277" i="34"/>
  <c r="J1278" i="34"/>
  <c r="J1279" i="34"/>
  <c r="J1280" i="34"/>
  <c r="J1281" i="34"/>
  <c r="J1282" i="34"/>
  <c r="J1283" i="34"/>
  <c r="J1284" i="34"/>
  <c r="J1285" i="34"/>
  <c r="J1286" i="34"/>
  <c r="J1287" i="34"/>
  <c r="J1288" i="34"/>
  <c r="J1289" i="34"/>
  <c r="J1290" i="34"/>
  <c r="J1291" i="34"/>
  <c r="J1292" i="34"/>
  <c r="J1293" i="34"/>
  <c r="J1294" i="34"/>
  <c r="J1295" i="34"/>
  <c r="J1296" i="34"/>
  <c r="J1297" i="34"/>
  <c r="J1298" i="34"/>
  <c r="J1299" i="34"/>
  <c r="J1300" i="34"/>
  <c r="J1301" i="34"/>
  <c r="J1302" i="34"/>
  <c r="J1303" i="34"/>
  <c r="J1304" i="34"/>
  <c r="J1305" i="34"/>
  <c r="J1306" i="34"/>
  <c r="J1307" i="34"/>
  <c r="J1308" i="34"/>
  <c r="J1309" i="34"/>
  <c r="J1310" i="34"/>
  <c r="J1311" i="34"/>
  <c r="J1312" i="34"/>
  <c r="J1313" i="34"/>
  <c r="J1314" i="34"/>
  <c r="J1315" i="34"/>
  <c r="J1316" i="34"/>
  <c r="J1317" i="34"/>
  <c r="J1318" i="34"/>
  <c r="J1319" i="34"/>
  <c r="J1320" i="34"/>
  <c r="J1321" i="34"/>
  <c r="J1322" i="34"/>
  <c r="J1323" i="34"/>
  <c r="J1324" i="34"/>
  <c r="J1325" i="34"/>
  <c r="J1326" i="34"/>
  <c r="J1327" i="34"/>
  <c r="J1328" i="34"/>
  <c r="J1329" i="34"/>
  <c r="J1330" i="34"/>
  <c r="J1331" i="34"/>
  <c r="J1332" i="34"/>
  <c r="J1333" i="34"/>
  <c r="J1334" i="34"/>
  <c r="J1335" i="34"/>
  <c r="J1336" i="34"/>
  <c r="J1337" i="34"/>
  <c r="J1338" i="34"/>
  <c r="J1339" i="34"/>
  <c r="J1340" i="34"/>
  <c r="J1341" i="34"/>
  <c r="J1342" i="34"/>
  <c r="J1343" i="34"/>
  <c r="J1344" i="34"/>
  <c r="J1345" i="34"/>
  <c r="J1346" i="34"/>
  <c r="J1347" i="34"/>
  <c r="J1348" i="34"/>
  <c r="J1349" i="34"/>
  <c r="J1350" i="34"/>
  <c r="J1351" i="34"/>
  <c r="J1352" i="34"/>
  <c r="J1353" i="34"/>
  <c r="J1354" i="34"/>
  <c r="J1355" i="34"/>
  <c r="J1356" i="34"/>
  <c r="J1357" i="34"/>
  <c r="J1358" i="34"/>
  <c r="J1359" i="34"/>
  <c r="J1360" i="34"/>
  <c r="J1361" i="34"/>
  <c r="J1362" i="34"/>
  <c r="J1363" i="34"/>
  <c r="J1364" i="34"/>
  <c r="J1365" i="34"/>
  <c r="J1366" i="34"/>
  <c r="J1367" i="34"/>
  <c r="J1368" i="34"/>
  <c r="J1369" i="34"/>
  <c r="J1370" i="34"/>
  <c r="J1371" i="34"/>
  <c r="J1372" i="34"/>
  <c r="J1373" i="34"/>
  <c r="J1374" i="34"/>
  <c r="J1375" i="34"/>
  <c r="J1376" i="34"/>
  <c r="J1377" i="34"/>
  <c r="J1378" i="34"/>
  <c r="J1379" i="34"/>
  <c r="J1380" i="34"/>
  <c r="J1381" i="34"/>
  <c r="J1382" i="34"/>
  <c r="J1383" i="34"/>
  <c r="J1384" i="34"/>
  <c r="J1385" i="34"/>
  <c r="J1386" i="34"/>
  <c r="J1387" i="34"/>
  <c r="J1388" i="34"/>
  <c r="J1389" i="34"/>
  <c r="J1390" i="34"/>
  <c r="J1391" i="34"/>
  <c r="J1392" i="34"/>
  <c r="J1393" i="34"/>
  <c r="J1394" i="34"/>
  <c r="J1395" i="34"/>
  <c r="J1396" i="34"/>
  <c r="J1397" i="34"/>
  <c r="J1398" i="34"/>
  <c r="J1399" i="34"/>
  <c r="J1400" i="34"/>
  <c r="J1401" i="34"/>
  <c r="J1402" i="34"/>
  <c r="J1403" i="34"/>
  <c r="J1404" i="34"/>
  <c r="J1405" i="34"/>
  <c r="J1406" i="34"/>
  <c r="J1407" i="34"/>
  <c r="J1408" i="34"/>
  <c r="J1409" i="34"/>
  <c r="J1410" i="34"/>
  <c r="J1411" i="34"/>
  <c r="J1412" i="34"/>
  <c r="J1413" i="34"/>
  <c r="J1414" i="34"/>
  <c r="J1415" i="34"/>
  <c r="J1416" i="34"/>
  <c r="J1417" i="34"/>
  <c r="J1418" i="34"/>
  <c r="J1419" i="34"/>
  <c r="J1420" i="34"/>
  <c r="J1421" i="34"/>
  <c r="J1422" i="34"/>
  <c r="J1423" i="34"/>
  <c r="J1424" i="34"/>
  <c r="J1425" i="34"/>
  <c r="J1426" i="34"/>
  <c r="J1427" i="34"/>
  <c r="J1428" i="34"/>
  <c r="J1429" i="34"/>
  <c r="J1430" i="34"/>
  <c r="J1431" i="34"/>
  <c r="J1432" i="34"/>
  <c r="J1433" i="34"/>
  <c r="J1434" i="34"/>
  <c r="J1435" i="34"/>
  <c r="J1436" i="34"/>
  <c r="J1437" i="34"/>
  <c r="J1438" i="34"/>
  <c r="J1439" i="34"/>
  <c r="J1440" i="34"/>
  <c r="J1441" i="34"/>
  <c r="J1442" i="34"/>
  <c r="J1443" i="34"/>
  <c r="J1444" i="34"/>
  <c r="J1445" i="34"/>
  <c r="J1446" i="34"/>
  <c r="J1447" i="34"/>
  <c r="J1448" i="34"/>
  <c r="J1449" i="34"/>
  <c r="J1450" i="34"/>
  <c r="J1451" i="34"/>
  <c r="J1452" i="34"/>
  <c r="J1453" i="34"/>
  <c r="J1454" i="34"/>
  <c r="J1455" i="34"/>
  <c r="J1456" i="34"/>
  <c r="J1457" i="34"/>
  <c r="J1458" i="34"/>
  <c r="J1459" i="34"/>
  <c r="J1460" i="34"/>
  <c r="J1461" i="34"/>
  <c r="J1462" i="34"/>
  <c r="J1463" i="34"/>
  <c r="J1464" i="34"/>
  <c r="J1465" i="34"/>
  <c r="J1466" i="34"/>
  <c r="J1467" i="34"/>
  <c r="J1468" i="34"/>
  <c r="J1469" i="34"/>
  <c r="J1470" i="34"/>
  <c r="J1471" i="34"/>
  <c r="J1472" i="34"/>
  <c r="J1473" i="34"/>
  <c r="J1474" i="34"/>
  <c r="J1475" i="34"/>
  <c r="J1476" i="34"/>
  <c r="J1477" i="34"/>
  <c r="J1478" i="34"/>
  <c r="J1479" i="34"/>
  <c r="J1480" i="34"/>
  <c r="J1481" i="34"/>
  <c r="J1482" i="34"/>
  <c r="J1483" i="34"/>
  <c r="J1484" i="34"/>
  <c r="J1485" i="34"/>
  <c r="J1486" i="34"/>
  <c r="J1487" i="34"/>
  <c r="J1488" i="34"/>
  <c r="J1489" i="34"/>
  <c r="J1490" i="34"/>
  <c r="J1491" i="34"/>
  <c r="J1492" i="34"/>
  <c r="J1493" i="34"/>
  <c r="J1494" i="34"/>
  <c r="J1495" i="34"/>
  <c r="J1496" i="34"/>
  <c r="J1497" i="34"/>
  <c r="J1498" i="34"/>
  <c r="J1499" i="34"/>
  <c r="J1500" i="34"/>
  <c r="J1501" i="34"/>
  <c r="J1502" i="34"/>
  <c r="J1503" i="34"/>
  <c r="J1504" i="34"/>
  <c r="J1505" i="34"/>
  <c r="J1506" i="34"/>
  <c r="J1507" i="34"/>
  <c r="J1508" i="34"/>
  <c r="J1509" i="34"/>
  <c r="J1510" i="34"/>
  <c r="J1511" i="34"/>
  <c r="J1512" i="34"/>
  <c r="J1513" i="34"/>
  <c r="J1514" i="34"/>
  <c r="J1515" i="34"/>
  <c r="J1516" i="34"/>
  <c r="J1517" i="34"/>
  <c r="J1518" i="34"/>
  <c r="J1519" i="34"/>
  <c r="J1520" i="34"/>
  <c r="J1521" i="34"/>
  <c r="J1522" i="34"/>
  <c r="J1523" i="34"/>
  <c r="J1524" i="34"/>
  <c r="J1525" i="34"/>
  <c r="J1526" i="34"/>
  <c r="J1527" i="34"/>
  <c r="J1528" i="34"/>
  <c r="J1529" i="34"/>
  <c r="J1530" i="34"/>
  <c r="J1531" i="34"/>
  <c r="J1532" i="34"/>
  <c r="J1533" i="34"/>
  <c r="J1534" i="34"/>
  <c r="J1535" i="34"/>
  <c r="J1536" i="34"/>
  <c r="J1537" i="34"/>
  <c r="J1538" i="34"/>
  <c r="J1539" i="34"/>
  <c r="J1540" i="34"/>
  <c r="J1541" i="34"/>
  <c r="J1542" i="34"/>
  <c r="J1543" i="34"/>
  <c r="J1544" i="34"/>
  <c r="J1545" i="34"/>
  <c r="J1546" i="34"/>
  <c r="J1547" i="34"/>
  <c r="J1548" i="34"/>
  <c r="J1549" i="34"/>
  <c r="J1550" i="34"/>
  <c r="J1551" i="34"/>
  <c r="J1552" i="34"/>
  <c r="J1553" i="34"/>
  <c r="J1554" i="34"/>
  <c r="J1555" i="34"/>
  <c r="J1556" i="34"/>
  <c r="J1557" i="34"/>
  <c r="J1558" i="34"/>
  <c r="J1559" i="34"/>
  <c r="J1560" i="34"/>
  <c r="J1561" i="34"/>
  <c r="J1562" i="34"/>
  <c r="J1563" i="34"/>
  <c r="J1564" i="34"/>
  <c r="J1565" i="34"/>
  <c r="J1566" i="34"/>
  <c r="J1567" i="34"/>
  <c r="J1568" i="34"/>
  <c r="J1569" i="34"/>
  <c r="J1570" i="34"/>
  <c r="J1571" i="34"/>
  <c r="J1572" i="34"/>
  <c r="J1573" i="34"/>
  <c r="J1574" i="34"/>
  <c r="J1575" i="34"/>
  <c r="J1576" i="34"/>
  <c r="J1577" i="34"/>
  <c r="J1578" i="34"/>
  <c r="J1579" i="34"/>
  <c r="J1580" i="34"/>
  <c r="J1581" i="34"/>
  <c r="J1582" i="34"/>
  <c r="J1583" i="34"/>
  <c r="J1584" i="34"/>
  <c r="J1585" i="34"/>
  <c r="J1586" i="34"/>
  <c r="J1587" i="34"/>
  <c r="J1588" i="34"/>
  <c r="J1589" i="34"/>
  <c r="J1590" i="34"/>
  <c r="J1591" i="34"/>
  <c r="J1592" i="34"/>
  <c r="J1593" i="34"/>
  <c r="J1594" i="34"/>
  <c r="J1595" i="34"/>
  <c r="J1596" i="34"/>
  <c r="J1597" i="34"/>
  <c r="J1598" i="34"/>
  <c r="J1599" i="34"/>
  <c r="J1600" i="34"/>
  <c r="J1601" i="34"/>
  <c r="J1602" i="34"/>
  <c r="J1603" i="34"/>
  <c r="J1604" i="34"/>
  <c r="J1605" i="34"/>
  <c r="J1606" i="34"/>
  <c r="J1607" i="34"/>
  <c r="J1608" i="34"/>
  <c r="J1609" i="34"/>
  <c r="J1610" i="34"/>
  <c r="J1611" i="34"/>
  <c r="J1612" i="34"/>
  <c r="J1613" i="34"/>
  <c r="J1614" i="34"/>
  <c r="J1615" i="34"/>
  <c r="J1616" i="34"/>
  <c r="J1617" i="34"/>
  <c r="J1618" i="34"/>
  <c r="J1619" i="34"/>
  <c r="J1620" i="34"/>
  <c r="J1621" i="34"/>
  <c r="J1622" i="34"/>
  <c r="J1623" i="34"/>
  <c r="J1624" i="34"/>
  <c r="J1625" i="34"/>
  <c r="J1626" i="34"/>
  <c r="J1627" i="34"/>
  <c r="J1628" i="34"/>
  <c r="J1629" i="34"/>
  <c r="J1630" i="34"/>
  <c r="J1631" i="34"/>
  <c r="J1632" i="34"/>
  <c r="J1633" i="34"/>
  <c r="J1634" i="34"/>
  <c r="J1635" i="34"/>
  <c r="J1636" i="34"/>
  <c r="J1637" i="34"/>
  <c r="J1638" i="34"/>
  <c r="J1639" i="34"/>
  <c r="J1640" i="34"/>
  <c r="J1641" i="34"/>
  <c r="J1642" i="34"/>
  <c r="J1643" i="34"/>
  <c r="J1644" i="34"/>
  <c r="J1645" i="34"/>
  <c r="J1646" i="34"/>
  <c r="J1647" i="34"/>
  <c r="J1648" i="34"/>
  <c r="J1649" i="34"/>
  <c r="J1650" i="34"/>
  <c r="J1651" i="34"/>
  <c r="J1652" i="34"/>
  <c r="J1653" i="34"/>
  <c r="J1654" i="34"/>
  <c r="J1655" i="34"/>
  <c r="J1656" i="34"/>
  <c r="J1657" i="34"/>
  <c r="J1658" i="34"/>
  <c r="J1659" i="34"/>
  <c r="J1660" i="34"/>
  <c r="J1661" i="34"/>
  <c r="J1662" i="34"/>
  <c r="J1663" i="34"/>
  <c r="J1664" i="34"/>
  <c r="J1665" i="34"/>
  <c r="J1666" i="34"/>
  <c r="J1667" i="34"/>
  <c r="J1668" i="34"/>
  <c r="J1669" i="34"/>
  <c r="J1670" i="34"/>
  <c r="J1671" i="34"/>
  <c r="J1672" i="34"/>
  <c r="J1673" i="34"/>
  <c r="J1674" i="34"/>
  <c r="J1675" i="34"/>
  <c r="J1676" i="34"/>
  <c r="J1677" i="34"/>
  <c r="J1678" i="34"/>
  <c r="J1679" i="34"/>
  <c r="J1680" i="34"/>
  <c r="J1681" i="34"/>
  <c r="J1682" i="34"/>
  <c r="J1683" i="34"/>
  <c r="J1684" i="34"/>
  <c r="J1685" i="34"/>
  <c r="J1686" i="34"/>
  <c r="J1687" i="34"/>
  <c r="J1688" i="34"/>
  <c r="J1689" i="34"/>
  <c r="J1690" i="34"/>
  <c r="J1691" i="34"/>
  <c r="J1692" i="34"/>
  <c r="J1693" i="34"/>
  <c r="J1694" i="34"/>
  <c r="J1695" i="34"/>
  <c r="J1696" i="34"/>
  <c r="J1697" i="34"/>
  <c r="J1698" i="34"/>
  <c r="J1699" i="34"/>
  <c r="J1700" i="34"/>
  <c r="J1701" i="34"/>
  <c r="J1702" i="34"/>
  <c r="J1703" i="34"/>
  <c r="J1704" i="34"/>
  <c r="J1705" i="34"/>
  <c r="J1706" i="34"/>
  <c r="J1707" i="34"/>
  <c r="J1708" i="34"/>
  <c r="J1709" i="34"/>
  <c r="J1710" i="34"/>
  <c r="J1711" i="34"/>
  <c r="J1712" i="34"/>
  <c r="J1713" i="34"/>
  <c r="J1714" i="34"/>
  <c r="J1715" i="34"/>
  <c r="J1716" i="34"/>
  <c r="J1717" i="34"/>
  <c r="J1718" i="34"/>
  <c r="J1719" i="34"/>
  <c r="J1720" i="34"/>
  <c r="J1721" i="34"/>
  <c r="J1722" i="34"/>
  <c r="J1723" i="34"/>
  <c r="J1724" i="34"/>
  <c r="J1725" i="34"/>
  <c r="J1726" i="34"/>
  <c r="J1727" i="34"/>
  <c r="J1728" i="34"/>
  <c r="J1729" i="34"/>
  <c r="J1730" i="34"/>
  <c r="J1731" i="34"/>
  <c r="J1732" i="34"/>
  <c r="J1733" i="34"/>
  <c r="J1734" i="34"/>
  <c r="J1735" i="34"/>
  <c r="J1736" i="34"/>
  <c r="J1737" i="34"/>
  <c r="J1738" i="34"/>
  <c r="J1739" i="34"/>
  <c r="J1740" i="34"/>
  <c r="J1741" i="34"/>
  <c r="J1742" i="34"/>
  <c r="J1743" i="34"/>
  <c r="J1744" i="34"/>
  <c r="J1745" i="34"/>
  <c r="J1746" i="34"/>
  <c r="J1747" i="34"/>
  <c r="J1748" i="34"/>
  <c r="J1749" i="34"/>
  <c r="J1750" i="34"/>
  <c r="J1751" i="34"/>
  <c r="J1752" i="34"/>
  <c r="J1753" i="34"/>
  <c r="J1754" i="34"/>
  <c r="J1755" i="34"/>
  <c r="J1756" i="34"/>
  <c r="J1757" i="34"/>
  <c r="J1758" i="34"/>
  <c r="J1759" i="34"/>
  <c r="J1760" i="34"/>
  <c r="J1761" i="34"/>
  <c r="J1762" i="34"/>
  <c r="J1763" i="34"/>
  <c r="J1764" i="34"/>
  <c r="J1765" i="34"/>
  <c r="J1766" i="34"/>
  <c r="J1767" i="34"/>
  <c r="J1768" i="34"/>
  <c r="J1769" i="34"/>
  <c r="J1770" i="34"/>
  <c r="J1771" i="34"/>
  <c r="J1772" i="34"/>
  <c r="J1773" i="34"/>
  <c r="J1774" i="34"/>
  <c r="J1775" i="34"/>
  <c r="J1776" i="34"/>
  <c r="J1777" i="34"/>
  <c r="J1778" i="34"/>
  <c r="J1779" i="34"/>
  <c r="J1780" i="34"/>
  <c r="J1781" i="34"/>
  <c r="J1782" i="34"/>
  <c r="J1783" i="34"/>
  <c r="J1784" i="34"/>
  <c r="J1785" i="34"/>
  <c r="J1786" i="34"/>
  <c r="J1787" i="34"/>
  <c r="J1788" i="34"/>
  <c r="J1789" i="34"/>
  <c r="J1790" i="34"/>
  <c r="J1791" i="34"/>
  <c r="J1792" i="34"/>
  <c r="J1793" i="34"/>
  <c r="J1794" i="34"/>
  <c r="J1795" i="34"/>
  <c r="J1796" i="34"/>
  <c r="J1797" i="34"/>
  <c r="J1798" i="34"/>
  <c r="J1799" i="34"/>
  <c r="J1800" i="34"/>
  <c r="J1801" i="34"/>
  <c r="J1802" i="34"/>
  <c r="J1803" i="34"/>
  <c r="J1804" i="34"/>
  <c r="J1805" i="34"/>
  <c r="J1806" i="34"/>
  <c r="J1807" i="34"/>
  <c r="J1808" i="34"/>
  <c r="J1809" i="34"/>
  <c r="J1810" i="34"/>
  <c r="J1811" i="34"/>
  <c r="J1812" i="34"/>
  <c r="J1813" i="34"/>
  <c r="J1814" i="34"/>
  <c r="J1815" i="34"/>
  <c r="J1816" i="34"/>
  <c r="J1817" i="34"/>
  <c r="J1818" i="34"/>
  <c r="J1819" i="34"/>
  <c r="J1820" i="34"/>
  <c r="J1821" i="34"/>
  <c r="J1822" i="34"/>
  <c r="J1823" i="34"/>
  <c r="J1824" i="34"/>
  <c r="J1825" i="34"/>
  <c r="J1826" i="34"/>
  <c r="J1827" i="34"/>
  <c r="J1828" i="34"/>
  <c r="J1829" i="34"/>
  <c r="J1830" i="34"/>
  <c r="J1831" i="34"/>
  <c r="J1832" i="34"/>
  <c r="J1833" i="34"/>
  <c r="J1834" i="34"/>
  <c r="J1835" i="34"/>
  <c r="J1836" i="34"/>
  <c r="J1837" i="34"/>
  <c r="J1838" i="34"/>
  <c r="J1839" i="34"/>
  <c r="J1840" i="34"/>
  <c r="J1841" i="34"/>
  <c r="J1842" i="34"/>
  <c r="J1843" i="34"/>
  <c r="J1844" i="34"/>
  <c r="J1845" i="34"/>
  <c r="J1846" i="34"/>
  <c r="J1847" i="34"/>
  <c r="J1848" i="34"/>
  <c r="J1849" i="34"/>
  <c r="J1850" i="34"/>
  <c r="J1851" i="34"/>
  <c r="J1852" i="34"/>
  <c r="J1853" i="34"/>
  <c r="J1854" i="34"/>
  <c r="J1855" i="34"/>
  <c r="J1856" i="34"/>
  <c r="J1857" i="34"/>
  <c r="J1858" i="34"/>
  <c r="J1859" i="34"/>
  <c r="J1860" i="34"/>
  <c r="J1861" i="34"/>
  <c r="J1862" i="34"/>
  <c r="J1863" i="34"/>
  <c r="J1864" i="34"/>
  <c r="J1865" i="34"/>
  <c r="J1866" i="34"/>
  <c r="J1867" i="34"/>
  <c r="J1868" i="34"/>
  <c r="J1869" i="34"/>
  <c r="J1870" i="34"/>
  <c r="J1871" i="34"/>
  <c r="J1872" i="34"/>
  <c r="J1873" i="34"/>
  <c r="J1874" i="34"/>
  <c r="J1875" i="34"/>
  <c r="J1876" i="34"/>
  <c r="J1877" i="34"/>
  <c r="J1878" i="34"/>
  <c r="J1879" i="34"/>
  <c r="J1880" i="34"/>
  <c r="J1881" i="34"/>
  <c r="J1882" i="34"/>
  <c r="J1883" i="34"/>
  <c r="J1884" i="34"/>
  <c r="J1885" i="34"/>
  <c r="J1886" i="34"/>
  <c r="J1887" i="34"/>
  <c r="J1888" i="34"/>
  <c r="J1889" i="34"/>
  <c r="J1890" i="34"/>
  <c r="J1891" i="34"/>
  <c r="J1892" i="34"/>
  <c r="J1893" i="34"/>
  <c r="J1894" i="34"/>
  <c r="J1895" i="34"/>
  <c r="J1896" i="34"/>
  <c r="J1897" i="34"/>
  <c r="J1898" i="34"/>
  <c r="J1899" i="34"/>
  <c r="J1900" i="34"/>
  <c r="J1901" i="34"/>
  <c r="J1902" i="34"/>
  <c r="J1903" i="34"/>
  <c r="J1904" i="34"/>
  <c r="J1905" i="34"/>
  <c r="J1906" i="34"/>
  <c r="J1907" i="34"/>
  <c r="J1908" i="34"/>
  <c r="J1909" i="34"/>
  <c r="J1910" i="34"/>
  <c r="J1911" i="34"/>
  <c r="J1912" i="34"/>
  <c r="J1913" i="34"/>
  <c r="J1914" i="34"/>
  <c r="J1915" i="34"/>
  <c r="J1916" i="34"/>
  <c r="J1917" i="34"/>
  <c r="J1918" i="34"/>
  <c r="J1919" i="34"/>
  <c r="J1920" i="34"/>
  <c r="J1921" i="34"/>
  <c r="J1922" i="34"/>
  <c r="J1923" i="34"/>
  <c r="J1924" i="34"/>
  <c r="J1925" i="34"/>
  <c r="J1926" i="34"/>
  <c r="J1927" i="34"/>
  <c r="J1928" i="34"/>
  <c r="J1929" i="34"/>
  <c r="J1930" i="34"/>
  <c r="J1931" i="34"/>
  <c r="J1932" i="34"/>
  <c r="J1933" i="34"/>
  <c r="J1934" i="34"/>
  <c r="J1935" i="34"/>
  <c r="J1936" i="34"/>
  <c r="J1937" i="34"/>
  <c r="J1938" i="34"/>
  <c r="J1939" i="34"/>
  <c r="J1940" i="34"/>
  <c r="J1941" i="34"/>
  <c r="J1942" i="34"/>
  <c r="J1943" i="34"/>
  <c r="J1944" i="34"/>
  <c r="J1945" i="34"/>
  <c r="J1946" i="34"/>
  <c r="J1947" i="34"/>
  <c r="J1948" i="34"/>
  <c r="J1949" i="34"/>
  <c r="J1950" i="34"/>
  <c r="J1951" i="34"/>
  <c r="J1952" i="34"/>
  <c r="J1953" i="34"/>
  <c r="J1954" i="34"/>
  <c r="J1955" i="34"/>
  <c r="J1956" i="34"/>
  <c r="J1957" i="34"/>
  <c r="J1958" i="34"/>
  <c r="J1959" i="34"/>
  <c r="J1960" i="34"/>
  <c r="J1961" i="34"/>
  <c r="J1962" i="34"/>
  <c r="J1963" i="34"/>
  <c r="J1964" i="34"/>
  <c r="J1965" i="34"/>
  <c r="J1966" i="34"/>
  <c r="J1967" i="34"/>
  <c r="J1968" i="34"/>
  <c r="J1969" i="34"/>
  <c r="J1970" i="34"/>
  <c r="J1971" i="34"/>
  <c r="J1972" i="34"/>
  <c r="J1973" i="34"/>
  <c r="J1974" i="34"/>
  <c r="J1975" i="34"/>
  <c r="J1976" i="34"/>
  <c r="J1977" i="34"/>
  <c r="J1978" i="34"/>
  <c r="J1979" i="34"/>
  <c r="J1980" i="34"/>
  <c r="J1981" i="34"/>
  <c r="J1982" i="34"/>
  <c r="J1983" i="34"/>
  <c r="J1984" i="34"/>
  <c r="J1985" i="34"/>
  <c r="J1986" i="34"/>
  <c r="J1987" i="34"/>
  <c r="J1988" i="34"/>
  <c r="J1989" i="34"/>
  <c r="J1990" i="34"/>
  <c r="J1991" i="34"/>
  <c r="J1992" i="34"/>
  <c r="J1993" i="34"/>
  <c r="J1994" i="34"/>
  <c r="J1995" i="34"/>
  <c r="J1996" i="34"/>
  <c r="J1997" i="34"/>
  <c r="J1998" i="34"/>
  <c r="J1999" i="34"/>
  <c r="J2000" i="34"/>
  <c r="J2001" i="34"/>
  <c r="J2002" i="34"/>
  <c r="J2003" i="34"/>
  <c r="J2004" i="34"/>
  <c r="J2005" i="34"/>
  <c r="J2006" i="34"/>
  <c r="J2007" i="34"/>
  <c r="J2008" i="34"/>
  <c r="J2009" i="34"/>
  <c r="J2010" i="34"/>
  <c r="J2011" i="34"/>
  <c r="J2012" i="34"/>
  <c r="J2013" i="34"/>
  <c r="J2014" i="34"/>
  <c r="J2015" i="34"/>
  <c r="J2016" i="34"/>
  <c r="J2017" i="34"/>
  <c r="J2018" i="34"/>
  <c r="J2019" i="34"/>
  <c r="J2020" i="34"/>
  <c r="J2021" i="34"/>
  <c r="J2022" i="34"/>
  <c r="J2023" i="34"/>
  <c r="J2024" i="34"/>
  <c r="J2025" i="34"/>
  <c r="J2026" i="34"/>
  <c r="J2027" i="34"/>
  <c r="J2028" i="34"/>
  <c r="J2029" i="34"/>
  <c r="J2030" i="34"/>
  <c r="J2031" i="34"/>
  <c r="J2032" i="34"/>
  <c r="J2033" i="34"/>
  <c r="J2034" i="34"/>
  <c r="J2035" i="34"/>
  <c r="J2036" i="34"/>
  <c r="J2037" i="34"/>
  <c r="J2038" i="34"/>
  <c r="J2039" i="34"/>
  <c r="J2040" i="34"/>
  <c r="J2041" i="34"/>
  <c r="J2042" i="34"/>
  <c r="J2043" i="34"/>
  <c r="J2044" i="34"/>
  <c r="J2045" i="34"/>
  <c r="J2046" i="34"/>
  <c r="J2047" i="34"/>
  <c r="J2048" i="34"/>
  <c r="J2049" i="34"/>
  <c r="J2050" i="34"/>
  <c r="J2051" i="34"/>
  <c r="J2052" i="34"/>
  <c r="B501" i="34"/>
  <c r="B502" i="34"/>
  <c r="B503" i="34"/>
  <c r="B504" i="34"/>
  <c r="B505" i="34"/>
  <c r="B506" i="34"/>
  <c r="B507" i="34"/>
  <c r="B508" i="34"/>
  <c r="B509" i="34"/>
  <c r="B510" i="34"/>
  <c r="B511" i="34"/>
  <c r="B512" i="34"/>
  <c r="B513" i="34"/>
  <c r="B514" i="34"/>
  <c r="B515" i="34"/>
  <c r="B516" i="34"/>
  <c r="B517" i="34"/>
  <c r="B518" i="34"/>
  <c r="B519" i="34"/>
  <c r="B520" i="34"/>
  <c r="B521" i="34"/>
  <c r="B522" i="34"/>
  <c r="B523" i="34"/>
  <c r="B524" i="34"/>
  <c r="B525" i="34"/>
  <c r="B526" i="34"/>
  <c r="B527" i="34"/>
  <c r="B528" i="34"/>
  <c r="B529" i="34"/>
  <c r="B530" i="34"/>
  <c r="B531" i="34"/>
  <c r="B532" i="34"/>
  <c r="B533" i="34"/>
  <c r="B534" i="34"/>
  <c r="B535" i="34"/>
  <c r="B536" i="34"/>
  <c r="B537" i="34"/>
  <c r="B538" i="34"/>
  <c r="B539" i="34"/>
  <c r="B540" i="34"/>
  <c r="B541" i="34"/>
  <c r="B542" i="34"/>
  <c r="B543" i="34"/>
  <c r="B544" i="34"/>
  <c r="B545" i="34"/>
  <c r="B546" i="34"/>
  <c r="B547" i="34"/>
  <c r="B548" i="34"/>
  <c r="B549" i="34"/>
  <c r="B550" i="34"/>
  <c r="B551" i="34"/>
  <c r="B552" i="34"/>
  <c r="B553" i="34"/>
  <c r="B554" i="34"/>
  <c r="B555" i="34"/>
  <c r="B556" i="34"/>
  <c r="B557" i="34"/>
  <c r="B558" i="34"/>
  <c r="B559" i="34"/>
  <c r="B560" i="34"/>
  <c r="B561" i="34"/>
  <c r="B562" i="34"/>
  <c r="B563" i="34"/>
  <c r="B564" i="34"/>
  <c r="B565" i="34"/>
  <c r="B566" i="34"/>
  <c r="B567" i="34"/>
  <c r="B568" i="34"/>
  <c r="B569" i="34"/>
  <c r="B570" i="34"/>
  <c r="B571" i="34"/>
  <c r="B572" i="34"/>
  <c r="B573" i="34"/>
  <c r="B574" i="34"/>
  <c r="B575" i="34"/>
  <c r="B576" i="34"/>
  <c r="B577" i="34"/>
  <c r="B578" i="34"/>
  <c r="B579" i="34"/>
  <c r="B580" i="34"/>
  <c r="B581" i="34"/>
  <c r="B582" i="34"/>
  <c r="B583" i="34"/>
  <c r="B584" i="34"/>
  <c r="B585" i="34"/>
  <c r="B586" i="34"/>
  <c r="B587" i="34"/>
  <c r="B588" i="34"/>
  <c r="B589" i="34"/>
  <c r="B590" i="34"/>
  <c r="B591" i="34"/>
  <c r="B592" i="34"/>
  <c r="B593" i="34"/>
  <c r="B594" i="34"/>
  <c r="B595" i="34"/>
  <c r="B596" i="34"/>
  <c r="B597" i="34"/>
  <c r="B598" i="34"/>
  <c r="B599" i="34"/>
  <c r="B600" i="34"/>
  <c r="B601" i="34"/>
  <c r="B602" i="34"/>
  <c r="B603" i="34"/>
  <c r="B604" i="34"/>
  <c r="B605" i="34"/>
  <c r="B606" i="34"/>
  <c r="B607" i="34"/>
  <c r="B608" i="34"/>
  <c r="B609" i="34"/>
  <c r="B610" i="34"/>
  <c r="B611" i="34"/>
  <c r="B612" i="34"/>
  <c r="B613" i="34"/>
  <c r="B614" i="34"/>
  <c r="B615" i="34"/>
  <c r="B616" i="34"/>
  <c r="B617" i="34"/>
  <c r="B618" i="34"/>
  <c r="B619" i="34"/>
  <c r="B620" i="34"/>
  <c r="B621" i="34"/>
  <c r="B622" i="34"/>
  <c r="B623" i="34"/>
  <c r="B624" i="34"/>
  <c r="B625" i="34"/>
  <c r="B626" i="34"/>
  <c r="B627" i="34"/>
  <c r="B628" i="34"/>
  <c r="B629" i="34"/>
  <c r="B630" i="34"/>
  <c r="B631" i="34"/>
  <c r="B632" i="34"/>
  <c r="B633" i="34"/>
  <c r="B634" i="34"/>
  <c r="B635" i="34"/>
  <c r="B636" i="34"/>
  <c r="B637" i="34"/>
  <c r="B638" i="34"/>
  <c r="B639" i="34"/>
  <c r="B640" i="34"/>
  <c r="B641" i="34"/>
  <c r="B642" i="34"/>
  <c r="B643" i="34"/>
  <c r="B644" i="34"/>
  <c r="B645" i="34"/>
  <c r="B646" i="34"/>
  <c r="B647" i="34"/>
  <c r="B648" i="34"/>
  <c r="B649" i="34"/>
  <c r="B650" i="34"/>
  <c r="B651" i="34"/>
  <c r="B652" i="34"/>
  <c r="B653" i="34"/>
  <c r="B654" i="34"/>
  <c r="B655" i="34"/>
  <c r="B656" i="34"/>
  <c r="B657" i="34"/>
  <c r="B658" i="34"/>
  <c r="B659" i="34"/>
  <c r="B660" i="34"/>
  <c r="B661" i="34"/>
  <c r="B662" i="34"/>
  <c r="B663" i="34"/>
  <c r="B664" i="34"/>
  <c r="B665" i="34"/>
  <c r="B666" i="34"/>
  <c r="B667" i="34"/>
  <c r="B668" i="34"/>
  <c r="B669" i="34"/>
  <c r="B670" i="34"/>
  <c r="B671" i="34"/>
  <c r="B672" i="34"/>
  <c r="B673" i="34"/>
  <c r="B674" i="34"/>
  <c r="B675" i="34"/>
  <c r="B676" i="34"/>
  <c r="B677" i="34"/>
  <c r="B678" i="34"/>
  <c r="B679" i="34"/>
  <c r="B680" i="34"/>
  <c r="B681" i="34"/>
  <c r="B682" i="34"/>
  <c r="B683" i="34"/>
  <c r="B684" i="34"/>
  <c r="B685" i="34"/>
  <c r="B686" i="34"/>
  <c r="B687" i="34"/>
  <c r="B688" i="34"/>
  <c r="B689" i="34"/>
  <c r="B690" i="34"/>
  <c r="B691" i="34"/>
  <c r="B692" i="34"/>
  <c r="B693" i="34"/>
  <c r="B694" i="34"/>
  <c r="B695" i="34"/>
  <c r="B696" i="34"/>
  <c r="B697" i="34"/>
  <c r="B698" i="34"/>
  <c r="B699" i="34"/>
  <c r="B700" i="34"/>
  <c r="B701" i="34"/>
  <c r="B702" i="34"/>
  <c r="B703" i="34"/>
  <c r="B704" i="34"/>
  <c r="B705" i="34"/>
  <c r="B706" i="34"/>
  <c r="B707" i="34"/>
  <c r="B708" i="34"/>
  <c r="B709" i="34"/>
  <c r="B710" i="34"/>
  <c r="B711" i="34"/>
  <c r="B712" i="34"/>
  <c r="B713" i="34"/>
  <c r="B714" i="34"/>
  <c r="B715" i="34"/>
  <c r="B716" i="34"/>
  <c r="B717" i="34"/>
  <c r="B718" i="34"/>
  <c r="B719" i="34"/>
  <c r="B720" i="34"/>
  <c r="B721" i="34"/>
  <c r="B722" i="34"/>
  <c r="B723" i="34"/>
  <c r="B724" i="34"/>
  <c r="B725" i="34"/>
  <c r="B726" i="34"/>
  <c r="B727" i="34"/>
  <c r="B728" i="34"/>
  <c r="B729" i="34"/>
  <c r="B730" i="34"/>
  <c r="B731" i="34"/>
  <c r="B732" i="34"/>
  <c r="B733" i="34"/>
  <c r="B734" i="34"/>
  <c r="B735" i="34"/>
  <c r="B736" i="34"/>
  <c r="B737" i="34"/>
  <c r="B738" i="34"/>
  <c r="B739" i="34"/>
  <c r="B740" i="34"/>
  <c r="B741" i="34"/>
  <c r="B742" i="34"/>
  <c r="B743" i="34"/>
  <c r="B744" i="34"/>
  <c r="B745" i="34"/>
  <c r="B746" i="34"/>
  <c r="B747" i="34"/>
  <c r="B748" i="34"/>
  <c r="B749" i="34"/>
  <c r="B750" i="34"/>
  <c r="B751" i="34"/>
  <c r="B752" i="34"/>
  <c r="B753" i="34"/>
  <c r="B754" i="34"/>
  <c r="B755" i="34"/>
  <c r="B756" i="34"/>
  <c r="B757" i="34"/>
  <c r="B758" i="34"/>
  <c r="B759" i="34"/>
  <c r="B760" i="34"/>
  <c r="B761" i="34"/>
  <c r="B762" i="34"/>
  <c r="B763" i="34"/>
  <c r="B764" i="34"/>
  <c r="B765" i="34"/>
  <c r="B766" i="34"/>
  <c r="B767" i="34"/>
  <c r="B768" i="34"/>
  <c r="B769" i="34"/>
  <c r="B770" i="34"/>
  <c r="B771" i="34"/>
  <c r="B772" i="34"/>
  <c r="B773" i="34"/>
  <c r="B774" i="34"/>
  <c r="B775" i="34"/>
  <c r="B776" i="34"/>
  <c r="B777" i="34"/>
  <c r="B778" i="34"/>
  <c r="B779" i="34"/>
  <c r="B780" i="34"/>
  <c r="B781" i="34"/>
  <c r="B782" i="34"/>
  <c r="B783" i="34"/>
  <c r="B784" i="34"/>
  <c r="B785" i="34"/>
  <c r="B786" i="34"/>
  <c r="B787" i="34"/>
  <c r="B788" i="34"/>
  <c r="B789" i="34"/>
  <c r="B790" i="34"/>
  <c r="B791" i="34"/>
  <c r="B792" i="34"/>
  <c r="B793" i="34"/>
  <c r="B794" i="34"/>
  <c r="B795" i="34"/>
  <c r="B796" i="34"/>
  <c r="B797" i="34"/>
  <c r="B798" i="34"/>
  <c r="B799" i="34"/>
  <c r="B800" i="34"/>
  <c r="B801" i="34"/>
  <c r="B802" i="34"/>
  <c r="B803" i="34"/>
  <c r="B804" i="34"/>
  <c r="B805" i="34"/>
  <c r="B806" i="34"/>
  <c r="B807" i="34"/>
  <c r="B808" i="34"/>
  <c r="B809" i="34"/>
  <c r="B810" i="34"/>
  <c r="B811" i="34"/>
  <c r="B812" i="34"/>
  <c r="B813" i="34"/>
  <c r="B814" i="34"/>
  <c r="B815" i="34"/>
  <c r="B816" i="34"/>
  <c r="B817" i="34"/>
  <c r="B818" i="34"/>
  <c r="B819" i="34"/>
  <c r="B820" i="34"/>
  <c r="B821" i="34"/>
  <c r="B822" i="34"/>
  <c r="B823" i="34"/>
  <c r="B824" i="34"/>
  <c r="B825" i="34"/>
  <c r="B826" i="34"/>
  <c r="B827" i="34"/>
  <c r="B828" i="34"/>
  <c r="B829" i="34"/>
  <c r="B830" i="34"/>
  <c r="B831" i="34"/>
  <c r="B832" i="34"/>
  <c r="B833" i="34"/>
  <c r="B834" i="34"/>
  <c r="B835" i="34"/>
  <c r="B836" i="34"/>
  <c r="B837" i="34"/>
  <c r="B838" i="34"/>
  <c r="B839" i="34"/>
  <c r="B840" i="34"/>
  <c r="B841" i="34"/>
  <c r="B842" i="34"/>
  <c r="B843" i="34"/>
  <c r="B844" i="34"/>
  <c r="B845" i="34"/>
  <c r="B846" i="34"/>
  <c r="B847" i="34"/>
  <c r="B848" i="34"/>
  <c r="B849" i="34"/>
  <c r="B850" i="34"/>
  <c r="B851" i="34"/>
  <c r="B852" i="34"/>
  <c r="B853" i="34"/>
  <c r="B854" i="34"/>
  <c r="B855" i="34"/>
  <c r="B856" i="34"/>
  <c r="B857" i="34"/>
  <c r="B858" i="34"/>
  <c r="B859" i="34"/>
  <c r="B860" i="34"/>
  <c r="B861" i="34"/>
  <c r="B862" i="34"/>
  <c r="B863" i="34"/>
  <c r="B864" i="34"/>
  <c r="B865" i="34"/>
  <c r="B866" i="34"/>
  <c r="B867" i="34"/>
  <c r="B868" i="34"/>
  <c r="B869" i="34"/>
  <c r="B870" i="34"/>
  <c r="B871" i="34"/>
  <c r="B872" i="34"/>
  <c r="B873" i="34"/>
  <c r="B874" i="34"/>
  <c r="B875" i="34"/>
  <c r="B876" i="34"/>
  <c r="B877" i="34"/>
  <c r="B878" i="34"/>
  <c r="B879" i="34"/>
  <c r="B880" i="34"/>
  <c r="B881" i="34"/>
  <c r="B882" i="34"/>
  <c r="B883" i="34"/>
  <c r="B884" i="34"/>
  <c r="B885" i="34"/>
  <c r="B886" i="34"/>
  <c r="B887" i="34"/>
  <c r="B888" i="34"/>
  <c r="B889" i="34"/>
  <c r="B890" i="34"/>
  <c r="B891" i="34"/>
  <c r="B892" i="34"/>
  <c r="B893" i="34"/>
  <c r="B894" i="34"/>
  <c r="B895" i="34"/>
  <c r="B896" i="34"/>
  <c r="B897" i="34"/>
  <c r="B898" i="34"/>
  <c r="B899" i="34"/>
  <c r="B900" i="34"/>
  <c r="B901" i="34"/>
  <c r="B902" i="34"/>
  <c r="B903" i="34"/>
  <c r="B904" i="34"/>
  <c r="B905" i="34"/>
  <c r="B906" i="34"/>
  <c r="B907" i="34"/>
  <c r="B908" i="34"/>
  <c r="B909" i="34"/>
  <c r="B910" i="34"/>
  <c r="B911" i="34"/>
  <c r="B912" i="34"/>
  <c r="B913" i="34"/>
  <c r="B914" i="34"/>
  <c r="B915" i="34"/>
  <c r="B916" i="34"/>
  <c r="B917" i="34"/>
  <c r="B918" i="34"/>
  <c r="B919" i="34"/>
  <c r="B920" i="34"/>
  <c r="B921" i="34"/>
  <c r="B922" i="34"/>
  <c r="B923" i="34"/>
  <c r="B924" i="34"/>
  <c r="B925" i="34"/>
  <c r="B926" i="34"/>
  <c r="B927" i="34"/>
  <c r="B928" i="34"/>
  <c r="B929" i="34"/>
  <c r="B930" i="34"/>
  <c r="B931" i="34"/>
  <c r="B932" i="34"/>
  <c r="B933" i="34"/>
  <c r="B934" i="34"/>
  <c r="B935" i="34"/>
  <c r="B936" i="34"/>
  <c r="B937" i="34"/>
  <c r="B938" i="34"/>
  <c r="B939" i="34"/>
  <c r="B940" i="34"/>
  <c r="B941" i="34"/>
  <c r="B942" i="34"/>
  <c r="B943" i="34"/>
  <c r="B944" i="34"/>
  <c r="B945" i="34"/>
  <c r="B946" i="34"/>
  <c r="B947" i="34"/>
  <c r="B948" i="34"/>
  <c r="B949" i="34"/>
  <c r="B950" i="34"/>
  <c r="B951" i="34"/>
  <c r="B952" i="34"/>
  <c r="B953" i="34"/>
  <c r="B954" i="34"/>
  <c r="B955" i="34"/>
  <c r="B956" i="34"/>
  <c r="B957" i="34"/>
  <c r="B958" i="34"/>
  <c r="B959" i="34"/>
  <c r="B960" i="34"/>
  <c r="B961" i="34"/>
  <c r="B962" i="34"/>
  <c r="B963" i="34"/>
  <c r="B964" i="34"/>
  <c r="B965" i="34"/>
  <c r="B966" i="34"/>
  <c r="B967" i="34"/>
  <c r="B968" i="34"/>
  <c r="B969" i="34"/>
  <c r="B970" i="34"/>
  <c r="B971" i="34"/>
  <c r="B972" i="34"/>
  <c r="B973" i="34"/>
  <c r="B974" i="34"/>
  <c r="B975" i="34"/>
  <c r="B976" i="34"/>
  <c r="B977" i="34"/>
  <c r="B978" i="34"/>
  <c r="B979" i="34"/>
  <c r="B980" i="34"/>
  <c r="B981" i="34"/>
  <c r="B982" i="34"/>
  <c r="B983" i="34"/>
  <c r="B984" i="34"/>
  <c r="B985" i="34"/>
  <c r="B986" i="34"/>
  <c r="B987" i="34"/>
  <c r="B988" i="34"/>
  <c r="B989" i="34"/>
  <c r="B990" i="34"/>
  <c r="B991" i="34"/>
  <c r="B992" i="34"/>
  <c r="B993" i="34"/>
  <c r="B994" i="34"/>
  <c r="B995" i="34"/>
  <c r="B996" i="34"/>
  <c r="B997" i="34"/>
  <c r="B998" i="34"/>
  <c r="B999" i="34"/>
  <c r="B1000" i="34"/>
  <c r="B1001" i="34"/>
  <c r="B1002" i="34"/>
  <c r="B1003" i="34"/>
  <c r="B1004" i="34"/>
  <c r="B1005" i="34"/>
  <c r="B1006" i="34"/>
  <c r="B1007" i="34"/>
  <c r="B1008" i="34"/>
  <c r="B1009" i="34"/>
  <c r="B1010" i="34"/>
  <c r="B1011" i="34"/>
  <c r="B1012" i="34"/>
  <c r="B1013" i="34"/>
  <c r="B1014" i="34"/>
  <c r="B1015" i="34"/>
  <c r="B1016" i="34"/>
  <c r="B1017" i="34"/>
  <c r="B1018" i="34"/>
  <c r="B1019" i="34"/>
  <c r="B1020" i="34"/>
  <c r="B1021" i="34"/>
  <c r="B1022" i="34"/>
  <c r="B1023" i="34"/>
  <c r="B1024" i="34"/>
  <c r="B1025" i="34"/>
  <c r="B1026" i="34"/>
  <c r="B1027" i="34"/>
  <c r="B1028" i="34"/>
  <c r="B1029" i="34"/>
  <c r="B1030" i="34"/>
  <c r="B1031" i="34"/>
  <c r="B1032" i="34"/>
  <c r="B1033" i="34"/>
  <c r="B1034" i="34"/>
  <c r="B1035" i="34"/>
  <c r="B1036" i="34"/>
  <c r="B1037" i="34"/>
  <c r="B1038" i="34"/>
  <c r="B1039" i="34"/>
  <c r="B1040" i="34"/>
  <c r="B1041" i="34"/>
  <c r="B1042" i="34"/>
  <c r="B1043" i="34"/>
  <c r="B1044" i="34"/>
  <c r="B1045" i="34"/>
  <c r="B1046" i="34"/>
  <c r="B1047" i="34"/>
  <c r="B1048" i="34"/>
  <c r="B1049" i="34"/>
  <c r="B1050" i="34"/>
  <c r="B1051" i="34"/>
  <c r="B1052" i="34"/>
  <c r="B1053" i="34"/>
  <c r="B1054" i="34"/>
  <c r="B1055" i="34"/>
  <c r="B1056" i="34"/>
  <c r="B1057" i="34"/>
  <c r="B1058" i="34"/>
  <c r="B1059" i="34"/>
  <c r="B1060" i="34"/>
  <c r="B1061" i="34"/>
  <c r="B1062" i="34"/>
  <c r="B1063" i="34"/>
  <c r="B1064" i="34"/>
  <c r="B1065" i="34"/>
  <c r="B1066" i="34"/>
  <c r="B1067" i="34"/>
  <c r="B1068" i="34"/>
  <c r="B1069" i="34"/>
  <c r="B1070" i="34"/>
  <c r="B1071" i="34"/>
  <c r="B1072" i="34"/>
  <c r="B1073" i="34"/>
  <c r="B1074" i="34"/>
  <c r="B1075" i="34"/>
  <c r="B1076" i="34"/>
  <c r="B1077" i="34"/>
  <c r="B1078" i="34"/>
  <c r="B1079" i="34"/>
  <c r="B1080" i="34"/>
  <c r="B1081" i="34"/>
  <c r="B1082" i="34"/>
  <c r="B1083" i="34"/>
  <c r="B1084" i="34"/>
  <c r="B1085" i="34"/>
  <c r="B1086" i="34"/>
  <c r="B1087" i="34"/>
  <c r="B1088" i="34"/>
  <c r="B1089" i="34"/>
  <c r="B1090" i="34"/>
  <c r="B1091" i="34"/>
  <c r="B1092" i="34"/>
  <c r="B1093" i="34"/>
  <c r="B1094" i="34"/>
  <c r="B1095" i="34"/>
  <c r="B1096" i="34"/>
  <c r="B1097" i="34"/>
  <c r="B1098" i="34"/>
  <c r="B1099" i="34"/>
  <c r="B1100" i="34"/>
  <c r="B1101" i="34"/>
  <c r="B1102" i="34"/>
  <c r="B1103" i="34"/>
  <c r="B1104" i="34"/>
  <c r="B1105" i="34"/>
  <c r="B1106" i="34"/>
  <c r="B1107" i="34"/>
  <c r="B1108" i="34"/>
  <c r="B1109" i="34"/>
  <c r="B1110" i="34"/>
  <c r="B1111" i="34"/>
  <c r="B1112" i="34"/>
  <c r="B1113" i="34"/>
  <c r="B1114" i="34"/>
  <c r="B1115" i="34"/>
  <c r="B1116" i="34"/>
  <c r="B1117" i="34"/>
  <c r="B1118" i="34"/>
  <c r="B1119" i="34"/>
  <c r="B1120" i="34"/>
  <c r="B1121" i="34"/>
  <c r="B1122" i="34"/>
  <c r="B1123" i="34"/>
  <c r="B1124" i="34"/>
  <c r="B1125" i="34"/>
  <c r="B1126" i="34"/>
  <c r="B1127" i="34"/>
  <c r="B1128" i="34"/>
  <c r="B1129" i="34"/>
  <c r="B1130" i="34"/>
  <c r="B1131" i="34"/>
  <c r="B1132" i="34"/>
  <c r="B1133" i="34"/>
  <c r="B1134" i="34"/>
  <c r="B1135" i="34"/>
  <c r="B1136" i="34"/>
  <c r="B1137" i="34"/>
  <c r="B1138" i="34"/>
  <c r="B1139" i="34"/>
  <c r="B1140" i="34"/>
  <c r="B1141" i="34"/>
  <c r="B1142" i="34"/>
  <c r="B1143" i="34"/>
  <c r="B1144" i="34"/>
  <c r="B1145" i="34"/>
  <c r="B1146" i="34"/>
  <c r="B1147" i="34"/>
  <c r="B1148" i="34"/>
  <c r="B1149" i="34"/>
  <c r="B1150" i="34"/>
  <c r="B1151" i="34"/>
  <c r="B1152" i="34"/>
  <c r="B1153" i="34"/>
  <c r="B1154" i="34"/>
  <c r="B1155" i="34"/>
  <c r="B1156" i="34"/>
  <c r="B1157" i="34"/>
  <c r="B1158" i="34"/>
  <c r="B1159" i="34"/>
  <c r="B1160" i="34"/>
  <c r="B1161" i="34"/>
  <c r="B1162" i="34"/>
  <c r="B1163" i="34"/>
  <c r="B1164" i="34"/>
  <c r="B1165" i="34"/>
  <c r="B1166" i="34"/>
  <c r="B1167" i="34"/>
  <c r="B1168" i="34"/>
  <c r="B1169" i="34"/>
  <c r="B1170" i="34"/>
  <c r="B1171" i="34"/>
  <c r="B1172" i="34"/>
  <c r="B1173" i="34"/>
  <c r="B1174" i="34"/>
  <c r="B1175" i="34"/>
  <c r="B1176" i="34"/>
  <c r="B1177" i="34"/>
  <c r="B1178" i="34"/>
  <c r="B1179" i="34"/>
  <c r="B1180" i="34"/>
  <c r="B1181" i="34"/>
  <c r="B1182" i="34"/>
  <c r="B1183" i="34"/>
  <c r="B1184" i="34"/>
  <c r="B1185" i="34"/>
  <c r="B1186" i="34"/>
  <c r="B1187" i="34"/>
  <c r="B1188" i="34"/>
  <c r="B1189" i="34"/>
  <c r="B1190" i="34"/>
  <c r="B1191" i="34"/>
  <c r="B1192" i="34"/>
  <c r="B1193" i="34"/>
  <c r="B1194" i="34"/>
  <c r="B1195" i="34"/>
  <c r="B1196" i="34"/>
  <c r="B1197" i="34"/>
  <c r="B1198" i="34"/>
  <c r="B1199" i="34"/>
  <c r="B1200" i="34"/>
  <c r="B1201" i="34"/>
  <c r="B1202" i="34"/>
  <c r="B1203" i="34"/>
  <c r="B1204" i="34"/>
  <c r="B1205" i="34"/>
  <c r="B1206" i="34"/>
  <c r="B1207" i="34"/>
  <c r="B1208" i="34"/>
  <c r="B1209" i="34"/>
  <c r="B1210" i="34"/>
  <c r="B1211" i="34"/>
  <c r="B1212" i="34"/>
  <c r="B1213" i="34"/>
  <c r="B1214" i="34"/>
  <c r="B1215" i="34"/>
  <c r="B1216" i="34"/>
  <c r="B1217" i="34"/>
  <c r="B1218" i="34"/>
  <c r="B1219" i="34"/>
  <c r="B1220" i="34"/>
  <c r="B1221" i="34"/>
  <c r="B1222" i="34"/>
  <c r="B1223" i="34"/>
  <c r="B1224" i="34"/>
  <c r="B1225" i="34"/>
  <c r="B1226" i="34"/>
  <c r="B1227" i="34"/>
  <c r="B1228" i="34"/>
  <c r="B1229" i="34"/>
  <c r="B1230" i="34"/>
  <c r="B1231" i="34"/>
  <c r="B1232" i="34"/>
  <c r="B1233" i="34"/>
  <c r="B1234" i="34"/>
  <c r="B1235" i="34"/>
  <c r="B1236" i="34"/>
  <c r="B1237" i="34"/>
  <c r="B1238" i="34"/>
  <c r="B1239" i="34"/>
  <c r="B1240" i="34"/>
  <c r="B1241" i="34"/>
  <c r="B1242" i="34"/>
  <c r="B1243" i="34"/>
  <c r="B1244" i="34"/>
  <c r="B1245" i="34"/>
  <c r="B1246" i="34"/>
  <c r="B1247" i="34"/>
  <c r="B1248" i="34"/>
  <c r="B1249" i="34"/>
  <c r="B1250" i="34"/>
  <c r="B1251" i="34"/>
  <c r="B1252" i="34"/>
  <c r="B1253" i="34"/>
  <c r="B1254" i="34"/>
  <c r="B1255" i="34"/>
  <c r="B1256" i="34"/>
  <c r="B1257" i="34"/>
  <c r="B1258" i="34"/>
  <c r="B1259" i="34"/>
  <c r="B1260" i="34"/>
  <c r="B1261" i="34"/>
  <c r="B1262" i="34"/>
  <c r="B1263" i="34"/>
  <c r="B1264" i="34"/>
  <c r="B1265" i="34"/>
  <c r="B1266" i="34"/>
  <c r="B1267" i="34"/>
  <c r="B1268" i="34"/>
  <c r="B1269" i="34"/>
  <c r="B1270" i="34"/>
  <c r="B1271" i="34"/>
  <c r="B1272" i="34"/>
  <c r="B1273" i="34"/>
  <c r="B1274" i="34"/>
  <c r="B1275" i="34"/>
  <c r="B1276" i="34"/>
  <c r="B1277" i="34"/>
  <c r="B1278" i="34"/>
  <c r="B1279" i="34"/>
  <c r="B1280" i="34"/>
  <c r="B1281" i="34"/>
  <c r="B1282" i="34"/>
  <c r="B1283" i="34"/>
  <c r="B1284" i="34"/>
  <c r="B1285" i="34"/>
  <c r="B1286" i="34"/>
  <c r="B1287" i="34"/>
  <c r="B1288" i="34"/>
  <c r="B1289" i="34"/>
  <c r="B1290" i="34"/>
  <c r="B1291" i="34"/>
  <c r="B1292" i="34"/>
  <c r="B1293" i="34"/>
  <c r="B1294" i="34"/>
  <c r="B1295" i="34"/>
  <c r="B1296" i="34"/>
  <c r="B1297" i="34"/>
  <c r="B1298" i="34"/>
  <c r="B1299" i="34"/>
  <c r="B1300" i="34"/>
  <c r="B1301" i="34"/>
  <c r="B1302" i="34"/>
  <c r="B1303" i="34"/>
  <c r="B1304" i="34"/>
  <c r="B1305" i="34"/>
  <c r="B1306" i="34"/>
  <c r="B1307" i="34"/>
  <c r="B1308" i="34"/>
  <c r="B1309" i="34"/>
  <c r="B1310" i="34"/>
  <c r="B1311" i="34"/>
  <c r="B1312" i="34"/>
  <c r="B1313" i="34"/>
  <c r="B1314" i="34"/>
  <c r="B1315" i="34"/>
  <c r="B1316" i="34"/>
  <c r="B1317" i="34"/>
  <c r="B1318" i="34"/>
  <c r="B1319" i="34"/>
  <c r="B1320" i="34"/>
  <c r="B1321" i="34"/>
  <c r="B1322" i="34"/>
  <c r="B1323" i="34"/>
  <c r="B1324" i="34"/>
  <c r="B1325" i="34"/>
  <c r="B1326" i="34"/>
  <c r="B1327" i="34"/>
  <c r="B1328" i="34"/>
  <c r="B1329" i="34"/>
  <c r="B1330" i="34"/>
  <c r="B1331" i="34"/>
  <c r="B1332" i="34"/>
  <c r="B1333" i="34"/>
  <c r="B1334" i="34"/>
  <c r="B1335" i="34"/>
  <c r="B1336" i="34"/>
  <c r="B1337" i="34"/>
  <c r="B1338" i="34"/>
  <c r="B1339" i="34"/>
  <c r="B1340" i="34"/>
  <c r="B1341" i="34"/>
  <c r="B1342" i="34"/>
  <c r="B1343" i="34"/>
  <c r="B1344" i="34"/>
  <c r="B1345" i="34"/>
  <c r="B1346" i="34"/>
  <c r="B1347" i="34"/>
  <c r="B1348" i="34"/>
  <c r="B1349" i="34"/>
  <c r="B1350" i="34"/>
  <c r="B1351" i="34"/>
  <c r="B1352" i="34"/>
  <c r="B1353" i="34"/>
  <c r="B1354" i="34"/>
  <c r="B1355" i="34"/>
  <c r="B1356" i="34"/>
  <c r="B1357" i="34"/>
  <c r="B1358" i="34"/>
  <c r="B1359" i="34"/>
  <c r="B1360" i="34"/>
  <c r="B1361" i="34"/>
  <c r="B1362" i="34"/>
  <c r="B1363" i="34"/>
  <c r="B1364" i="34"/>
  <c r="B1365" i="34"/>
  <c r="B1366" i="34"/>
  <c r="B1367" i="34"/>
  <c r="B1368" i="34"/>
  <c r="B1369" i="34"/>
  <c r="B1370" i="34"/>
  <c r="B1371" i="34"/>
  <c r="B1372" i="34"/>
  <c r="B1373" i="34"/>
  <c r="B1374" i="34"/>
  <c r="B1375" i="34"/>
  <c r="B1376" i="34"/>
  <c r="B1377" i="34"/>
  <c r="B1378" i="34"/>
  <c r="B1379" i="34"/>
  <c r="B1380" i="34"/>
  <c r="B1381" i="34"/>
  <c r="B1382" i="34"/>
  <c r="B1383" i="34"/>
  <c r="B1384" i="34"/>
  <c r="B1385" i="34"/>
  <c r="B1386" i="34"/>
  <c r="B1387" i="34"/>
  <c r="B1388" i="34"/>
  <c r="B1389" i="34"/>
  <c r="B1390" i="34"/>
  <c r="B1391" i="34"/>
  <c r="B1392" i="34"/>
  <c r="B1393" i="34"/>
  <c r="B1394" i="34"/>
  <c r="B1395" i="34"/>
  <c r="B1396" i="34"/>
  <c r="B1397" i="34"/>
  <c r="B1398" i="34"/>
  <c r="B1399" i="34"/>
  <c r="B1400" i="34"/>
  <c r="B1401" i="34"/>
  <c r="B1402" i="34"/>
  <c r="B1403" i="34"/>
  <c r="B1404" i="34"/>
  <c r="B1405" i="34"/>
  <c r="B1406" i="34"/>
  <c r="B1407" i="34"/>
  <c r="B1408" i="34"/>
  <c r="B1409" i="34"/>
  <c r="B1410" i="34"/>
  <c r="B1411" i="34"/>
  <c r="B1412" i="34"/>
  <c r="B1413" i="34"/>
  <c r="B1414" i="34"/>
  <c r="B1415" i="34"/>
  <c r="B1416" i="34"/>
  <c r="B1417" i="34"/>
  <c r="B1418" i="34"/>
  <c r="B1419" i="34"/>
  <c r="B1420" i="34"/>
  <c r="B1421" i="34"/>
  <c r="B1422" i="34"/>
  <c r="B1423" i="34"/>
  <c r="B1424" i="34"/>
  <c r="B1425" i="34"/>
  <c r="B1426" i="34"/>
  <c r="B1427" i="34"/>
  <c r="B1428" i="34"/>
  <c r="B1429" i="34"/>
  <c r="B1430" i="34"/>
  <c r="B1431" i="34"/>
  <c r="B1432" i="34"/>
  <c r="B1433" i="34"/>
  <c r="B1434" i="34"/>
  <c r="B1435" i="34"/>
  <c r="B1436" i="34"/>
  <c r="B1437" i="34"/>
  <c r="B1438" i="34"/>
  <c r="B1439" i="34"/>
  <c r="B1440" i="34"/>
  <c r="B1441" i="34"/>
  <c r="B1442" i="34"/>
  <c r="B1443" i="34"/>
  <c r="B1444" i="34"/>
  <c r="B1445" i="34"/>
  <c r="B1446" i="34"/>
  <c r="B1447" i="34"/>
  <c r="B1448" i="34"/>
  <c r="B1449" i="34"/>
  <c r="B1450" i="34"/>
  <c r="B1451" i="34"/>
  <c r="B1452" i="34"/>
  <c r="B1453" i="34"/>
  <c r="B1454" i="34"/>
  <c r="B1455" i="34"/>
  <c r="B1456" i="34"/>
  <c r="B1457" i="34"/>
  <c r="B1458" i="34"/>
  <c r="B1459" i="34"/>
  <c r="B1460" i="34"/>
  <c r="B1461" i="34"/>
  <c r="B1462" i="34"/>
  <c r="B1463" i="34"/>
  <c r="B1464" i="34"/>
  <c r="B1465" i="34"/>
  <c r="B1466" i="34"/>
  <c r="B1467" i="34"/>
  <c r="B1468" i="34"/>
  <c r="B1469" i="34"/>
  <c r="B1470" i="34"/>
  <c r="B1471" i="34"/>
  <c r="B1472" i="34"/>
  <c r="B1473" i="34"/>
  <c r="B1474" i="34"/>
  <c r="B1475" i="34"/>
  <c r="B1476" i="34"/>
  <c r="B1477" i="34"/>
  <c r="B1478" i="34"/>
  <c r="B1479" i="34"/>
  <c r="B1480" i="34"/>
  <c r="B1481" i="34"/>
  <c r="B1482" i="34"/>
  <c r="B1483" i="34"/>
  <c r="B1484" i="34"/>
  <c r="B1485" i="34"/>
  <c r="B1486" i="34"/>
  <c r="B1487" i="34"/>
  <c r="B1488" i="34"/>
  <c r="B1489" i="34"/>
  <c r="B1490" i="34"/>
  <c r="B1491" i="34"/>
  <c r="B1492" i="34"/>
  <c r="B1493" i="34"/>
  <c r="B1494" i="34"/>
  <c r="B1495" i="34"/>
  <c r="B1496" i="34"/>
  <c r="B1497" i="34"/>
  <c r="B1498" i="34"/>
  <c r="B1499" i="34"/>
  <c r="B1500" i="34"/>
  <c r="B1501" i="34"/>
  <c r="B1502" i="34"/>
  <c r="B1503" i="34"/>
  <c r="B1504" i="34"/>
  <c r="B1505" i="34"/>
  <c r="B1506" i="34"/>
  <c r="B1507" i="34"/>
  <c r="B1508" i="34"/>
  <c r="B1509" i="34"/>
  <c r="B1510" i="34"/>
  <c r="B1511" i="34"/>
  <c r="B1512" i="34"/>
  <c r="B1513" i="34"/>
  <c r="B1514" i="34"/>
  <c r="B1515" i="34"/>
  <c r="B1516" i="34"/>
  <c r="B1517" i="34"/>
  <c r="B1518" i="34"/>
  <c r="B1519" i="34"/>
  <c r="B1520" i="34"/>
  <c r="B1521" i="34"/>
  <c r="B1522" i="34"/>
  <c r="B1523" i="34"/>
  <c r="B1524" i="34"/>
  <c r="B1525" i="34"/>
  <c r="B1526" i="34"/>
  <c r="B1527" i="34"/>
  <c r="B1528" i="34"/>
  <c r="B1529" i="34"/>
  <c r="B1530" i="34"/>
  <c r="B1531" i="34"/>
  <c r="B1532" i="34"/>
  <c r="B1533" i="34"/>
  <c r="B1534" i="34"/>
  <c r="B1535" i="34"/>
  <c r="B1536" i="34"/>
  <c r="B1537" i="34"/>
  <c r="B1538" i="34"/>
  <c r="B1539" i="34"/>
  <c r="B1540" i="34"/>
  <c r="B1541" i="34"/>
  <c r="B1542" i="34"/>
  <c r="B1543" i="34"/>
  <c r="B1544" i="34"/>
  <c r="B1545" i="34"/>
  <c r="B1546" i="34"/>
  <c r="B1547" i="34"/>
  <c r="B1548" i="34"/>
  <c r="B1549" i="34"/>
  <c r="B1550" i="34"/>
  <c r="B1551" i="34"/>
  <c r="B1552" i="34"/>
  <c r="B1553" i="34"/>
  <c r="B1554" i="34"/>
  <c r="B1555" i="34"/>
  <c r="B1556" i="34"/>
  <c r="B1557" i="34"/>
  <c r="B1558" i="34"/>
  <c r="B1559" i="34"/>
  <c r="B1560" i="34"/>
  <c r="B1561" i="34"/>
  <c r="B1562" i="34"/>
  <c r="B1563" i="34"/>
  <c r="B1564" i="34"/>
  <c r="B1565" i="34"/>
  <c r="B1566" i="34"/>
  <c r="B1567" i="34"/>
  <c r="B1568" i="34"/>
  <c r="B1569" i="34"/>
  <c r="B1570" i="34"/>
  <c r="B1571" i="34"/>
  <c r="B1572" i="34"/>
  <c r="B1573" i="34"/>
  <c r="B1574" i="34"/>
  <c r="B1575" i="34"/>
  <c r="B1576" i="34"/>
  <c r="B1577" i="34"/>
  <c r="B1578" i="34"/>
  <c r="B1579" i="34"/>
  <c r="B1580" i="34"/>
  <c r="B1581" i="34"/>
  <c r="B1582" i="34"/>
  <c r="B1583" i="34"/>
  <c r="B1584" i="34"/>
  <c r="B1585" i="34"/>
  <c r="B1586" i="34"/>
  <c r="B1587" i="34"/>
  <c r="B1588" i="34"/>
  <c r="B1589" i="34"/>
  <c r="B1590" i="34"/>
  <c r="B1591" i="34"/>
  <c r="B1592" i="34"/>
  <c r="B1593" i="34"/>
  <c r="B1594" i="34"/>
  <c r="B1595" i="34"/>
  <c r="B1596" i="34"/>
  <c r="B1597" i="34"/>
  <c r="B1598" i="34"/>
  <c r="B1599" i="34"/>
  <c r="B1600" i="34"/>
  <c r="B1601" i="34"/>
  <c r="B1602" i="34"/>
  <c r="B1603" i="34"/>
  <c r="B1604" i="34"/>
  <c r="B1605" i="34"/>
  <c r="B1606" i="34"/>
  <c r="B1607" i="34"/>
  <c r="B1608" i="34"/>
  <c r="B1609" i="34"/>
  <c r="B1610" i="34"/>
  <c r="B1611" i="34"/>
  <c r="B1612" i="34"/>
  <c r="B1613" i="34"/>
  <c r="B1614" i="34"/>
  <c r="B1615" i="34"/>
  <c r="B1616" i="34"/>
  <c r="B1617" i="34"/>
  <c r="B1618" i="34"/>
  <c r="B1619" i="34"/>
  <c r="B1620" i="34"/>
  <c r="B1621" i="34"/>
  <c r="B1622" i="34"/>
  <c r="B1623" i="34"/>
  <c r="B1624" i="34"/>
  <c r="B1625" i="34"/>
  <c r="B1626" i="34"/>
  <c r="B1627" i="34"/>
  <c r="B1628" i="34"/>
  <c r="B1629" i="34"/>
  <c r="B1630" i="34"/>
  <c r="B1631" i="34"/>
  <c r="B1632" i="34"/>
  <c r="B1633" i="34"/>
  <c r="B1634" i="34"/>
  <c r="B1635" i="34"/>
  <c r="B1636" i="34"/>
  <c r="B1637" i="34"/>
  <c r="B1638" i="34"/>
  <c r="B1639" i="34"/>
  <c r="B1640" i="34"/>
  <c r="B1641" i="34"/>
  <c r="B1642" i="34"/>
  <c r="B1643" i="34"/>
  <c r="B1644" i="34"/>
  <c r="B1645" i="34"/>
  <c r="B1646" i="34"/>
  <c r="B1647" i="34"/>
  <c r="B1648" i="34"/>
  <c r="B1649" i="34"/>
  <c r="B1650" i="34"/>
  <c r="B1651" i="34"/>
  <c r="B1652" i="34"/>
  <c r="B1653" i="34"/>
  <c r="B1654" i="34"/>
  <c r="B1655" i="34"/>
  <c r="B1656" i="34"/>
  <c r="B1657" i="34"/>
  <c r="B1658" i="34"/>
  <c r="B1659" i="34"/>
  <c r="B1660" i="34"/>
  <c r="B1661" i="34"/>
  <c r="B1662" i="34"/>
  <c r="B1663" i="34"/>
  <c r="B1664" i="34"/>
  <c r="B1665" i="34"/>
  <c r="B1666" i="34"/>
  <c r="B1667" i="34"/>
  <c r="B1668" i="34"/>
  <c r="B1669" i="34"/>
  <c r="B1670" i="34"/>
  <c r="B1671" i="34"/>
  <c r="B1672" i="34"/>
  <c r="B1673" i="34"/>
  <c r="B1674" i="34"/>
  <c r="B1675" i="34"/>
  <c r="B1676" i="34"/>
  <c r="B1677" i="34"/>
  <c r="B1678" i="34"/>
  <c r="B1679" i="34"/>
  <c r="B1680" i="34"/>
  <c r="B1681" i="34"/>
  <c r="B1682" i="34"/>
  <c r="B1683" i="34"/>
  <c r="B1684" i="34"/>
  <c r="B1685" i="34"/>
  <c r="B1686" i="34"/>
  <c r="B1687" i="34"/>
  <c r="B1688" i="34"/>
  <c r="B1689" i="34"/>
  <c r="B1690" i="34"/>
  <c r="B1691" i="34"/>
  <c r="B1692" i="34"/>
  <c r="B1693" i="34"/>
  <c r="B1694" i="34"/>
  <c r="B1695" i="34"/>
  <c r="B1696" i="34"/>
  <c r="B1697" i="34"/>
  <c r="B1698" i="34"/>
  <c r="B1699" i="34"/>
  <c r="B1700" i="34"/>
  <c r="B1701" i="34"/>
  <c r="B1702" i="34"/>
  <c r="B1703" i="34"/>
  <c r="B1704" i="34"/>
  <c r="B1705" i="34"/>
  <c r="B1706" i="34"/>
  <c r="B1707" i="34"/>
  <c r="B1708" i="34"/>
  <c r="B1709" i="34"/>
  <c r="B1710" i="34"/>
  <c r="B1711" i="34"/>
  <c r="B1712" i="34"/>
  <c r="B1713" i="34"/>
  <c r="B1714" i="34"/>
  <c r="B1715" i="34"/>
  <c r="B1716" i="34"/>
  <c r="B1717" i="34"/>
  <c r="B1718" i="34"/>
  <c r="B1719" i="34"/>
  <c r="B1720" i="34"/>
  <c r="B1721" i="34"/>
  <c r="B1722" i="34"/>
  <c r="B1723" i="34"/>
  <c r="B1724" i="34"/>
  <c r="B1725" i="34"/>
  <c r="B1726" i="34"/>
  <c r="B1727" i="34"/>
  <c r="B1728" i="34"/>
  <c r="B1729" i="34"/>
  <c r="B1730" i="34"/>
  <c r="B1731" i="34"/>
  <c r="B1732" i="34"/>
  <c r="B1733" i="34"/>
  <c r="B1734" i="34"/>
  <c r="B1735" i="34"/>
  <c r="B1736" i="34"/>
  <c r="B1737" i="34"/>
  <c r="B1738" i="34"/>
  <c r="B1739" i="34"/>
  <c r="B1740" i="34"/>
  <c r="B1741" i="34"/>
  <c r="B1742" i="34"/>
  <c r="B1743" i="34"/>
  <c r="B1744" i="34"/>
  <c r="B1745" i="34"/>
  <c r="B1746" i="34"/>
  <c r="B1747" i="34"/>
  <c r="B1748" i="34"/>
  <c r="B1749" i="34"/>
  <c r="B1750" i="34"/>
  <c r="B1751" i="34"/>
  <c r="B1752" i="34"/>
  <c r="B1753" i="34"/>
  <c r="B1754" i="34"/>
  <c r="B1755" i="34"/>
  <c r="B1756" i="34"/>
  <c r="B1757" i="34"/>
  <c r="B1758" i="34"/>
  <c r="B1759" i="34"/>
  <c r="B1760" i="34"/>
  <c r="B1761" i="34"/>
  <c r="B1762" i="34"/>
  <c r="B1763" i="34"/>
  <c r="B1764" i="34"/>
  <c r="B1765" i="34"/>
  <c r="B1766" i="34"/>
  <c r="B1767" i="34"/>
  <c r="B1768" i="34"/>
  <c r="B1769" i="34"/>
  <c r="B1770" i="34"/>
  <c r="B1771" i="34"/>
  <c r="B1772" i="34"/>
  <c r="B1773" i="34"/>
  <c r="B1774" i="34"/>
  <c r="B1775" i="34"/>
  <c r="B1776" i="34"/>
  <c r="B1777" i="34"/>
  <c r="B1778" i="34"/>
  <c r="B1779" i="34"/>
  <c r="B1780" i="34"/>
  <c r="B1781" i="34"/>
  <c r="B1782" i="34"/>
  <c r="B1783" i="34"/>
  <c r="B1784" i="34"/>
  <c r="B1785" i="34"/>
  <c r="B1786" i="34"/>
  <c r="B1787" i="34"/>
  <c r="B1788" i="34"/>
  <c r="B1789" i="34"/>
  <c r="B1790" i="34"/>
  <c r="B1791" i="34"/>
  <c r="B1792" i="34"/>
  <c r="B1793" i="34"/>
  <c r="B1794" i="34"/>
  <c r="B1795" i="34"/>
  <c r="B1796" i="34"/>
  <c r="B1797" i="34"/>
  <c r="B1798" i="34"/>
  <c r="B1799" i="34"/>
  <c r="B1800" i="34"/>
  <c r="B1801" i="34"/>
  <c r="B1802" i="34"/>
  <c r="B1803" i="34"/>
  <c r="B1804" i="34"/>
  <c r="B1805" i="34"/>
  <c r="B1806" i="34"/>
  <c r="B1807" i="34"/>
  <c r="B1808" i="34"/>
  <c r="B1809" i="34"/>
  <c r="B1810" i="34"/>
  <c r="B1811" i="34"/>
  <c r="B1812" i="34"/>
  <c r="B1813" i="34"/>
  <c r="B1814" i="34"/>
  <c r="B1815" i="34"/>
  <c r="B1816" i="34"/>
  <c r="B1817" i="34"/>
  <c r="B1818" i="34"/>
  <c r="B1819" i="34"/>
  <c r="B1820" i="34"/>
  <c r="B1821" i="34"/>
  <c r="B1822" i="34"/>
  <c r="B1823" i="34"/>
  <c r="B1824" i="34"/>
  <c r="B1825" i="34"/>
  <c r="B1826" i="34"/>
  <c r="B1827" i="34"/>
  <c r="B1828" i="34"/>
  <c r="B1829" i="34"/>
  <c r="B1830" i="34"/>
  <c r="B1831" i="34"/>
  <c r="B1832" i="34"/>
  <c r="B1833" i="34"/>
  <c r="B1834" i="34"/>
  <c r="B1835" i="34"/>
  <c r="B1836" i="34"/>
  <c r="B1837" i="34"/>
  <c r="B1838" i="34"/>
  <c r="B1839" i="34"/>
  <c r="B1840" i="34"/>
  <c r="B1841" i="34"/>
  <c r="B1842" i="34"/>
  <c r="B1843" i="34"/>
  <c r="B1844" i="34"/>
  <c r="B1845" i="34"/>
  <c r="B1846" i="34"/>
  <c r="B1847" i="34"/>
  <c r="B1848" i="34"/>
  <c r="B1849" i="34"/>
  <c r="B1850" i="34"/>
  <c r="B1851" i="34"/>
  <c r="B1852" i="34"/>
  <c r="B1853" i="34"/>
  <c r="B1854" i="34"/>
  <c r="B1855" i="34"/>
  <c r="B1856" i="34"/>
  <c r="B1857" i="34"/>
  <c r="B1858" i="34"/>
  <c r="B1859" i="34"/>
  <c r="B1860" i="34"/>
  <c r="B1861" i="34"/>
  <c r="B1862" i="34"/>
  <c r="B1863" i="34"/>
  <c r="B1864" i="34"/>
  <c r="B1865" i="34"/>
  <c r="B1866" i="34"/>
  <c r="B1867" i="34"/>
  <c r="B1868" i="34"/>
  <c r="B1869" i="34"/>
  <c r="B1870" i="34"/>
  <c r="B1871" i="34"/>
  <c r="B1872" i="34"/>
  <c r="B1873" i="34"/>
  <c r="B1874" i="34"/>
  <c r="B1875" i="34"/>
  <c r="B1876" i="34"/>
  <c r="B1877" i="34"/>
  <c r="B1878" i="34"/>
  <c r="B1879" i="34"/>
  <c r="B1880" i="34"/>
  <c r="B1881" i="34"/>
  <c r="B1882" i="34"/>
  <c r="B1883" i="34"/>
  <c r="B1884" i="34"/>
  <c r="B1885" i="34"/>
  <c r="B1886" i="34"/>
  <c r="B1887" i="34"/>
  <c r="B1888" i="34"/>
  <c r="B1889" i="34"/>
  <c r="B1890" i="34"/>
  <c r="B1891" i="34"/>
  <c r="B1892" i="34"/>
  <c r="B1893" i="34"/>
  <c r="B1894" i="34"/>
  <c r="B1895" i="34"/>
  <c r="B1896" i="34"/>
  <c r="B1897" i="34"/>
  <c r="B1898" i="34"/>
  <c r="B1899" i="34"/>
  <c r="B1900" i="34"/>
  <c r="B1901" i="34"/>
  <c r="B1902" i="34"/>
  <c r="B1903" i="34"/>
  <c r="B1904" i="34"/>
  <c r="B1905" i="34"/>
  <c r="B1906" i="34"/>
  <c r="B1907" i="34"/>
  <c r="B1908" i="34"/>
  <c r="B1909" i="34"/>
  <c r="B1910" i="34"/>
  <c r="B1911" i="34"/>
  <c r="B1912" i="34"/>
  <c r="B1913" i="34"/>
  <c r="B1914" i="34"/>
  <c r="B1915" i="34"/>
  <c r="B1916" i="34"/>
  <c r="B1917" i="34"/>
  <c r="B1918" i="34"/>
  <c r="B1919" i="34"/>
  <c r="B1920" i="34"/>
  <c r="B1921" i="34"/>
  <c r="B1922" i="34"/>
  <c r="B1923" i="34"/>
  <c r="B1924" i="34"/>
  <c r="B1925" i="34"/>
  <c r="B1926" i="34"/>
  <c r="B1927" i="34"/>
  <c r="B1928" i="34"/>
  <c r="B1929" i="34"/>
  <c r="B1930" i="34"/>
  <c r="B1931" i="34"/>
  <c r="B1932" i="34"/>
  <c r="B1933" i="34"/>
  <c r="B1934" i="34"/>
  <c r="B1935" i="34"/>
  <c r="B1936" i="34"/>
  <c r="B1937" i="34"/>
  <c r="B1938" i="34"/>
  <c r="B1939" i="34"/>
  <c r="B1940" i="34"/>
  <c r="B1941" i="34"/>
  <c r="B1942" i="34"/>
  <c r="B1943" i="34"/>
  <c r="B1944" i="34"/>
  <c r="B1945" i="34"/>
  <c r="B1946" i="34"/>
  <c r="B1947" i="34"/>
  <c r="B1948" i="34"/>
  <c r="B1949" i="34"/>
  <c r="B1950" i="34"/>
  <c r="B1951" i="34"/>
  <c r="B1952" i="34"/>
  <c r="B1953" i="34"/>
  <c r="B1954" i="34"/>
  <c r="B1955" i="34"/>
  <c r="B1956" i="34"/>
  <c r="B1957" i="34"/>
  <c r="B1958" i="34"/>
  <c r="B1959" i="34"/>
  <c r="B1960" i="34"/>
  <c r="B1961" i="34"/>
  <c r="B1962" i="34"/>
  <c r="B1963" i="34"/>
  <c r="B1964" i="34"/>
  <c r="B1965" i="34"/>
  <c r="B1966" i="34"/>
  <c r="B1967" i="34"/>
  <c r="B1968" i="34"/>
  <c r="B1969" i="34"/>
  <c r="B1970" i="34"/>
  <c r="B1971" i="34"/>
  <c r="B1972" i="34"/>
  <c r="B1973" i="34"/>
  <c r="B1974" i="34"/>
  <c r="B1975" i="34"/>
  <c r="B1976" i="34"/>
  <c r="B1977" i="34"/>
  <c r="B1978" i="34"/>
  <c r="B1979" i="34"/>
  <c r="B1980" i="34"/>
  <c r="B1981" i="34"/>
  <c r="B1982" i="34"/>
  <c r="B1983" i="34"/>
  <c r="B1984" i="34"/>
  <c r="B1985" i="34"/>
  <c r="B1986" i="34"/>
  <c r="B1987" i="34"/>
  <c r="B1988" i="34"/>
  <c r="B1989" i="34"/>
  <c r="B1990" i="34"/>
  <c r="B1991" i="34"/>
  <c r="B1992" i="34"/>
  <c r="B1993" i="34"/>
  <c r="B1994" i="34"/>
  <c r="B1995" i="34"/>
  <c r="B1996" i="34"/>
  <c r="B1997" i="34"/>
  <c r="B1998" i="34"/>
  <c r="B1999" i="34"/>
  <c r="B2000" i="34"/>
  <c r="B2001" i="34"/>
  <c r="B2002" i="34"/>
  <c r="B2003" i="34"/>
  <c r="B2004" i="34"/>
  <c r="B2005" i="34"/>
  <c r="B2006" i="34"/>
  <c r="B2007" i="34"/>
  <c r="B2008" i="34"/>
  <c r="B2009" i="34"/>
  <c r="B2010" i="34"/>
  <c r="B2011" i="34"/>
  <c r="B2012" i="34"/>
  <c r="B2013" i="34"/>
  <c r="B2014" i="34"/>
  <c r="B2015" i="34"/>
  <c r="B2016" i="34"/>
  <c r="B2017" i="34"/>
  <c r="B2018" i="34"/>
  <c r="B2019" i="34"/>
  <c r="B2020" i="34"/>
  <c r="B2021" i="34"/>
  <c r="B2022" i="34"/>
  <c r="B2023" i="34"/>
  <c r="B2024" i="34"/>
  <c r="B2025" i="34"/>
  <c r="B2026" i="34"/>
  <c r="B2027" i="34"/>
  <c r="B2028" i="34"/>
  <c r="B2029" i="34"/>
  <c r="B2030" i="34"/>
  <c r="B2031" i="34"/>
  <c r="B2032" i="34"/>
  <c r="B2033" i="34"/>
  <c r="B2034" i="34"/>
  <c r="B2035" i="34"/>
  <c r="B2036" i="34"/>
  <c r="B2037" i="34"/>
  <c r="B2038" i="34"/>
  <c r="B2039" i="34"/>
  <c r="B2040" i="34"/>
  <c r="B2041" i="34"/>
  <c r="B2042" i="34"/>
  <c r="B2043" i="34"/>
  <c r="B2044" i="34"/>
  <c r="B2045" i="34"/>
  <c r="B2046" i="34"/>
  <c r="B2047" i="34"/>
  <c r="B2048" i="34"/>
  <c r="B2049" i="34"/>
  <c r="B2050" i="34"/>
  <c r="B2051" i="34"/>
  <c r="B2052" i="34"/>
  <c r="B2098" i="34"/>
  <c r="B2099" i="34"/>
  <c r="B2100" i="34"/>
  <c r="B2101" i="34"/>
  <c r="B2102" i="34"/>
  <c r="B2103" i="34"/>
  <c r="B2104" i="34"/>
  <c r="B2105" i="34"/>
  <c r="B2106" i="34"/>
  <c r="B2107" i="34"/>
  <c r="J2098" i="34"/>
  <c r="K2098" i="34" s="1"/>
  <c r="J2099" i="34"/>
  <c r="K2099" i="34" s="1"/>
  <c r="J2100" i="34"/>
  <c r="K2100" i="34" s="1"/>
  <c r="J2101" i="34"/>
  <c r="K2101" i="34" s="1"/>
  <c r="J2102" i="34"/>
  <c r="K2102" i="34" s="1"/>
  <c r="J2103" i="34"/>
  <c r="K2103" i="34" s="1"/>
  <c r="J2104" i="34"/>
  <c r="K2104" i="34" s="1"/>
  <c r="J2105" i="34"/>
  <c r="K2105" i="34" s="1"/>
  <c r="J2106" i="34"/>
  <c r="K2106" i="34" s="1"/>
  <c r="J2107" i="34"/>
  <c r="K2107" i="34" s="1"/>
  <c r="B2084" i="34"/>
  <c r="B2085" i="34"/>
  <c r="B2086" i="34"/>
  <c r="B2087" i="34"/>
  <c r="B2088" i="34"/>
  <c r="B2089" i="34"/>
  <c r="B2090" i="34"/>
  <c r="B2091" i="34"/>
  <c r="B2092" i="34"/>
  <c r="B2093" i="34"/>
  <c r="B2094" i="34"/>
  <c r="B2095" i="34"/>
  <c r="B2096" i="34"/>
  <c r="B2097" i="34"/>
  <c r="J2084" i="34"/>
  <c r="K2084" i="34" s="1"/>
  <c r="J2085" i="34"/>
  <c r="K2085" i="34" s="1"/>
  <c r="J2086" i="34"/>
  <c r="K2086" i="34" s="1"/>
  <c r="J2087" i="34"/>
  <c r="K2087" i="34" s="1"/>
  <c r="J2088" i="34"/>
  <c r="K2088" i="34" s="1"/>
  <c r="J2089" i="34"/>
  <c r="K2089" i="34" s="1"/>
  <c r="J2090" i="34"/>
  <c r="K2090" i="34" s="1"/>
  <c r="J2091" i="34"/>
  <c r="K2091" i="34" s="1"/>
  <c r="J2092" i="34"/>
  <c r="K2092" i="34" s="1"/>
  <c r="J2093" i="34"/>
  <c r="K2093" i="34" s="1"/>
  <c r="J2094" i="34"/>
  <c r="K2094" i="34" s="1"/>
  <c r="J2095" i="34"/>
  <c r="K2095" i="34" s="1"/>
  <c r="J2096" i="34"/>
  <c r="K2096" i="34" s="1"/>
  <c r="J2097" i="34"/>
  <c r="K2097" i="34" s="1"/>
  <c r="B2053" i="34"/>
  <c r="B2054" i="34"/>
  <c r="B2055" i="34"/>
  <c r="B2056" i="34"/>
  <c r="B2057" i="34"/>
  <c r="B2058" i="34"/>
  <c r="B2059" i="34"/>
  <c r="B2060" i="34"/>
  <c r="B2061" i="34"/>
  <c r="B2062" i="34"/>
  <c r="B2063" i="34"/>
  <c r="B2064" i="34"/>
  <c r="B2065" i="34"/>
  <c r="B2066" i="34"/>
  <c r="B2067" i="34"/>
  <c r="B2068" i="34"/>
  <c r="B2069" i="34"/>
  <c r="B2070" i="34"/>
  <c r="B2071" i="34"/>
  <c r="B2072" i="34"/>
  <c r="B2073" i="34"/>
  <c r="B2074" i="34"/>
  <c r="B2075" i="34"/>
  <c r="B2076" i="34"/>
  <c r="B2077" i="34"/>
  <c r="B2078" i="34"/>
  <c r="B2079" i="34"/>
  <c r="B2080" i="34"/>
  <c r="B2081" i="34"/>
  <c r="B2082" i="34"/>
  <c r="B2083" i="34"/>
  <c r="J2053" i="34"/>
  <c r="K2053" i="34" s="1"/>
  <c r="J2054" i="34"/>
  <c r="K2054" i="34" s="1"/>
  <c r="J2055" i="34"/>
  <c r="K2055" i="34" s="1"/>
  <c r="J2056" i="34"/>
  <c r="K2056" i="34" s="1"/>
  <c r="J2057" i="34"/>
  <c r="K2057" i="34" s="1"/>
  <c r="J2058" i="34"/>
  <c r="K2058" i="34" s="1"/>
  <c r="J2059" i="34"/>
  <c r="K2059" i="34" s="1"/>
  <c r="J2060" i="34"/>
  <c r="K2060" i="34" s="1"/>
  <c r="J2061" i="34"/>
  <c r="K2061" i="34" s="1"/>
  <c r="J2062" i="34"/>
  <c r="K2062" i="34" s="1"/>
  <c r="J2063" i="34"/>
  <c r="K2063" i="34" s="1"/>
  <c r="J2064" i="34"/>
  <c r="K2064" i="34" s="1"/>
  <c r="J2065" i="34"/>
  <c r="K2065" i="34" s="1"/>
  <c r="J2066" i="34"/>
  <c r="K2066" i="34" s="1"/>
  <c r="J2067" i="34"/>
  <c r="K2067" i="34" s="1"/>
  <c r="J2068" i="34"/>
  <c r="K2068" i="34" s="1"/>
  <c r="J2069" i="34"/>
  <c r="K2069" i="34" s="1"/>
  <c r="J2070" i="34"/>
  <c r="K2070" i="34" s="1"/>
  <c r="J2071" i="34"/>
  <c r="K2071" i="34" s="1"/>
  <c r="J2072" i="34"/>
  <c r="K2072" i="34" s="1"/>
  <c r="J2073" i="34"/>
  <c r="K2073" i="34" s="1"/>
  <c r="J2074" i="34"/>
  <c r="K2074" i="34" s="1"/>
  <c r="J2075" i="34"/>
  <c r="K2075" i="34" s="1"/>
  <c r="J2076" i="34"/>
  <c r="K2076" i="34" s="1"/>
  <c r="J2077" i="34"/>
  <c r="K2077" i="34" s="1"/>
  <c r="J2078" i="34"/>
  <c r="K2078" i="34" s="1"/>
  <c r="J2079" i="34"/>
  <c r="K2079" i="34" s="1"/>
  <c r="J2080" i="34"/>
  <c r="K2080" i="34" s="1"/>
  <c r="J2081" i="34"/>
  <c r="K2081" i="34" s="1"/>
  <c r="J2082" i="34"/>
  <c r="K2082" i="34" s="1"/>
  <c r="J2083" i="34"/>
  <c r="K2083" i="34" s="1"/>
  <c r="B185" i="34"/>
  <c r="J185" i="34"/>
  <c r="K185" i="34" s="1"/>
  <c r="B127" i="34"/>
  <c r="J127" i="34"/>
  <c r="K127" i="34" s="1"/>
  <c r="J345" i="34"/>
  <c r="K345" i="34" s="1"/>
  <c r="J346" i="34"/>
  <c r="K346" i="34" s="1"/>
  <c r="J347" i="34"/>
  <c r="K347" i="34" s="1"/>
  <c r="J348" i="34"/>
  <c r="K348" i="34" s="1"/>
  <c r="J349" i="34"/>
  <c r="K349" i="34" s="1"/>
  <c r="J350" i="34"/>
  <c r="K350" i="34" s="1"/>
  <c r="J351" i="34"/>
  <c r="K351" i="34" s="1"/>
  <c r="J352" i="34"/>
  <c r="K352" i="34" s="1"/>
  <c r="J353" i="34"/>
  <c r="K353" i="34" s="1"/>
  <c r="J354" i="34"/>
  <c r="K354" i="34" s="1"/>
  <c r="J355" i="34"/>
  <c r="K355" i="34" s="1"/>
  <c r="J356" i="34"/>
  <c r="K356" i="34" s="1"/>
  <c r="J357" i="34"/>
  <c r="K357" i="34" s="1"/>
  <c r="J358" i="34"/>
  <c r="K358" i="34" s="1"/>
  <c r="J359" i="34"/>
  <c r="K359" i="34" s="1"/>
  <c r="J360" i="34"/>
  <c r="K360" i="34" s="1"/>
  <c r="J361" i="34"/>
  <c r="K361" i="34" s="1"/>
  <c r="J362" i="34"/>
  <c r="K362" i="34" s="1"/>
  <c r="J363" i="34"/>
  <c r="K363" i="34" s="1"/>
  <c r="J364" i="34"/>
  <c r="K364" i="34" s="1"/>
  <c r="J365" i="34"/>
  <c r="K365" i="34" s="1"/>
  <c r="J366" i="34"/>
  <c r="K366" i="34" s="1"/>
  <c r="J367" i="34"/>
  <c r="K367" i="34" s="1"/>
  <c r="J368" i="34"/>
  <c r="K368" i="34" s="1"/>
  <c r="J369" i="34"/>
  <c r="K369" i="34" s="1"/>
  <c r="J370" i="34"/>
  <c r="K370" i="34" s="1"/>
  <c r="J371" i="34"/>
  <c r="K371" i="34" s="1"/>
  <c r="J372" i="34"/>
  <c r="K372" i="34" s="1"/>
  <c r="J373" i="34"/>
  <c r="K373" i="34" s="1"/>
  <c r="J374" i="34"/>
  <c r="K374" i="34" s="1"/>
  <c r="J462" i="34"/>
  <c r="K462" i="34" s="1"/>
  <c r="J463" i="34"/>
  <c r="K463" i="34" s="1"/>
  <c r="J304" i="34"/>
  <c r="K304" i="34" s="1"/>
  <c r="J375" i="34"/>
  <c r="K375" i="34" s="1"/>
  <c r="J376" i="34"/>
  <c r="K376" i="34" s="1"/>
  <c r="J377" i="34"/>
  <c r="K377" i="34" s="1"/>
  <c r="J378" i="34"/>
  <c r="K378" i="34" s="1"/>
  <c r="J379" i="34"/>
  <c r="K379" i="34" s="1"/>
  <c r="J380" i="34"/>
  <c r="K380" i="34" s="1"/>
  <c r="J381" i="34"/>
  <c r="K381" i="34" s="1"/>
  <c r="J382" i="34"/>
  <c r="K382" i="34" s="1"/>
  <c r="J383" i="34"/>
  <c r="K383" i="34" s="1"/>
  <c r="J384" i="34"/>
  <c r="K384" i="34" s="1"/>
  <c r="J385" i="34"/>
  <c r="K385" i="34" s="1"/>
  <c r="J386" i="34"/>
  <c r="K386" i="34" s="1"/>
  <c r="J387" i="34"/>
  <c r="K387" i="34" s="1"/>
  <c r="J388" i="34"/>
  <c r="K388" i="34" s="1"/>
  <c r="J389" i="34"/>
  <c r="K389" i="34" s="1"/>
  <c r="J390" i="34"/>
  <c r="K390" i="34" s="1"/>
  <c r="J391" i="34"/>
  <c r="K391" i="34" s="1"/>
  <c r="J392" i="34"/>
  <c r="K392" i="34" s="1"/>
  <c r="J393" i="34"/>
  <c r="K393" i="34" s="1"/>
  <c r="J394" i="34"/>
  <c r="K394" i="34" s="1"/>
  <c r="J395" i="34"/>
  <c r="K395" i="34" s="1"/>
  <c r="J396" i="34"/>
  <c r="K396" i="34" s="1"/>
  <c r="J397" i="34"/>
  <c r="K397" i="34" s="1"/>
  <c r="J398" i="34"/>
  <c r="K398" i="34" s="1"/>
  <c r="J399" i="34"/>
  <c r="K399" i="34" s="1"/>
  <c r="J400" i="34"/>
  <c r="K400" i="34" s="1"/>
  <c r="J401" i="34"/>
  <c r="K401" i="34" s="1"/>
  <c r="J402" i="34"/>
  <c r="K402" i="34" s="1"/>
  <c r="J403" i="34"/>
  <c r="K403" i="34" s="1"/>
  <c r="J404" i="34"/>
  <c r="K404" i="34" s="1"/>
  <c r="J464" i="34"/>
  <c r="K464" i="34" s="1"/>
  <c r="J465" i="34"/>
  <c r="K465" i="34" s="1"/>
  <c r="J466" i="34"/>
  <c r="K466" i="34" s="1"/>
  <c r="J17" i="34"/>
  <c r="K17" i="34" s="1"/>
  <c r="J405" i="34"/>
  <c r="K405" i="34" s="1"/>
  <c r="J406" i="34"/>
  <c r="K406" i="34" s="1"/>
  <c r="J407" i="34"/>
  <c r="K407" i="34" s="1"/>
  <c r="J408" i="34"/>
  <c r="K408" i="34" s="1"/>
  <c r="J409" i="34"/>
  <c r="K409" i="34" s="1"/>
  <c r="J410" i="34"/>
  <c r="K410" i="34" s="1"/>
  <c r="J411" i="34"/>
  <c r="K411" i="34" s="1"/>
  <c r="J412" i="34"/>
  <c r="K412" i="34" s="1"/>
  <c r="J413" i="34"/>
  <c r="K413" i="34" s="1"/>
  <c r="J414" i="34"/>
  <c r="K414" i="34" s="1"/>
  <c r="J18" i="34"/>
  <c r="K18" i="34" s="1"/>
  <c r="J19" i="34"/>
  <c r="K19" i="34" s="1"/>
  <c r="J20" i="34"/>
  <c r="K20" i="34" s="1"/>
  <c r="J21" i="34"/>
  <c r="K21" i="34" s="1"/>
  <c r="J22" i="34"/>
  <c r="K22" i="34" s="1"/>
  <c r="J23" i="34"/>
  <c r="K23" i="34" s="1"/>
  <c r="J415" i="34"/>
  <c r="K415" i="34" s="1"/>
  <c r="J416" i="34"/>
  <c r="K416" i="34" s="1"/>
  <c r="J417" i="34"/>
  <c r="K417" i="34" s="1"/>
  <c r="J418" i="34"/>
  <c r="K418" i="34" s="1"/>
  <c r="J24" i="34"/>
  <c r="K24" i="34" s="1"/>
  <c r="J25" i="34"/>
  <c r="K25" i="34" s="1"/>
  <c r="J467" i="34"/>
  <c r="K467" i="34" s="1"/>
  <c r="J306" i="34"/>
  <c r="K306" i="34" s="1"/>
  <c r="J26" i="34"/>
  <c r="K26" i="34" s="1"/>
  <c r="J468" i="34"/>
  <c r="K468" i="34" s="1"/>
  <c r="J308" i="34"/>
  <c r="K308" i="34" s="1"/>
  <c r="J309" i="34"/>
  <c r="K309" i="34" s="1"/>
  <c r="J27" i="34"/>
  <c r="K27" i="34" s="1"/>
  <c r="J28" i="34"/>
  <c r="K28" i="34" s="1"/>
  <c r="J469" i="34"/>
  <c r="K469" i="34" s="1"/>
  <c r="J29" i="34"/>
  <c r="K29" i="34" s="1"/>
  <c r="J5" i="34"/>
  <c r="K5" i="34" s="1"/>
  <c r="J470" i="34"/>
  <c r="K470" i="34" s="1"/>
  <c r="J471" i="34"/>
  <c r="K471" i="34" s="1"/>
  <c r="J472" i="34"/>
  <c r="K472" i="34" s="1"/>
  <c r="J310" i="34"/>
  <c r="K310" i="34" s="1"/>
  <c r="J30" i="34"/>
  <c r="K30" i="34" s="1"/>
  <c r="J473" i="34"/>
  <c r="K473" i="34" s="1"/>
  <c r="J474" i="34"/>
  <c r="K474" i="34" s="1"/>
  <c r="J475" i="34"/>
  <c r="K475" i="34" s="1"/>
  <c r="J476" i="34"/>
  <c r="K476" i="34" s="1"/>
  <c r="J477" i="34"/>
  <c r="K477" i="34" s="1"/>
  <c r="J311" i="34"/>
  <c r="K311" i="34" s="1"/>
  <c r="J31" i="34"/>
  <c r="K31" i="34" s="1"/>
  <c r="J478" i="34"/>
  <c r="K478" i="34" s="1"/>
  <c r="J32" i="34"/>
  <c r="K32" i="34" s="1"/>
  <c r="J33" i="34"/>
  <c r="K33" i="34" s="1"/>
  <c r="J312" i="34"/>
  <c r="K312" i="34" s="1"/>
  <c r="J419" i="34"/>
  <c r="K419" i="34" s="1"/>
  <c r="J420" i="34"/>
  <c r="K420" i="34" s="1"/>
  <c r="J34" i="34"/>
  <c r="K34" i="34" s="1"/>
  <c r="J35" i="34"/>
  <c r="K35" i="34" s="1"/>
  <c r="J36" i="34"/>
  <c r="K36" i="34" s="1"/>
  <c r="J37" i="34"/>
  <c r="K37" i="34" s="1"/>
  <c r="J38" i="34"/>
  <c r="K38" i="34" s="1"/>
  <c r="J39" i="34"/>
  <c r="K39" i="34" s="1"/>
  <c r="J40" i="34"/>
  <c r="K40" i="34" s="1"/>
  <c r="J41" i="34"/>
  <c r="K41" i="34" s="1"/>
  <c r="J313" i="34"/>
  <c r="K313" i="34" s="1"/>
  <c r="J314" i="34"/>
  <c r="K314" i="34" s="1"/>
  <c r="J42" i="34"/>
  <c r="K42" i="34" s="1"/>
  <c r="J43" i="34"/>
  <c r="K43" i="34" s="1"/>
  <c r="J44" i="34"/>
  <c r="K44" i="34" s="1"/>
  <c r="J45" i="34"/>
  <c r="K45" i="34" s="1"/>
  <c r="J46" i="34"/>
  <c r="K46" i="34" s="1"/>
  <c r="J479" i="34"/>
  <c r="K479" i="34" s="1"/>
  <c r="J47" i="34"/>
  <c r="K47" i="34" s="1"/>
  <c r="J48" i="34"/>
  <c r="K48" i="34" s="1"/>
  <c r="J49" i="34"/>
  <c r="K49" i="34" s="1"/>
  <c r="J50" i="34"/>
  <c r="K50" i="34" s="1"/>
  <c r="J51" i="34"/>
  <c r="K51" i="34" s="1"/>
  <c r="J52" i="34"/>
  <c r="K52" i="34" s="1"/>
  <c r="J53" i="34"/>
  <c r="K53" i="34" s="1"/>
  <c r="J54" i="34"/>
  <c r="K54" i="34" s="1"/>
  <c r="J315" i="34"/>
  <c r="K315" i="34" s="1"/>
  <c r="J55" i="34"/>
  <c r="K55" i="34" s="1"/>
  <c r="J56" i="34"/>
  <c r="K56" i="34" s="1"/>
  <c r="J316" i="34"/>
  <c r="K316" i="34" s="1"/>
  <c r="J57" i="34"/>
  <c r="K57" i="34" s="1"/>
  <c r="J58" i="34"/>
  <c r="K58" i="34" s="1"/>
  <c r="J59" i="34"/>
  <c r="K59" i="34" s="1"/>
  <c r="J60" i="34"/>
  <c r="K60" i="34" s="1"/>
  <c r="J61" i="34"/>
  <c r="K61" i="34" s="1"/>
  <c r="J62" i="34"/>
  <c r="K62" i="34" s="1"/>
  <c r="J63" i="34"/>
  <c r="K63" i="34" s="1"/>
  <c r="J64" i="34"/>
  <c r="K64" i="34" s="1"/>
  <c r="J480" i="34"/>
  <c r="K480" i="34" s="1"/>
  <c r="J65" i="34"/>
  <c r="K65" i="34" s="1"/>
  <c r="J66" i="34"/>
  <c r="K66" i="34" s="1"/>
  <c r="J67" i="34"/>
  <c r="K67" i="34" s="1"/>
  <c r="J68" i="34"/>
  <c r="K68" i="34" s="1"/>
  <c r="J69" i="34"/>
  <c r="K69" i="34" s="1"/>
  <c r="J70" i="34"/>
  <c r="K70" i="34" s="1"/>
  <c r="J71" i="34"/>
  <c r="K71" i="34" s="1"/>
  <c r="J72" i="34"/>
  <c r="K72" i="34" s="1"/>
  <c r="J73" i="34"/>
  <c r="K73" i="34" s="1"/>
  <c r="J74" i="34"/>
  <c r="K74" i="34" s="1"/>
  <c r="J75" i="34"/>
  <c r="K75" i="34" s="1"/>
  <c r="J76" i="34"/>
  <c r="K76" i="34" s="1"/>
  <c r="J317" i="34"/>
  <c r="K317" i="34" s="1"/>
  <c r="J318" i="34"/>
  <c r="K318" i="34" s="1"/>
  <c r="J77" i="34"/>
  <c r="K77" i="34" s="1"/>
  <c r="J78" i="34"/>
  <c r="K78" i="34" s="1"/>
  <c r="J79" i="34"/>
  <c r="K79" i="34" s="1"/>
  <c r="J80" i="34"/>
  <c r="K80" i="34" s="1"/>
  <c r="J81" i="34"/>
  <c r="K81" i="34" s="1"/>
  <c r="J82" i="34"/>
  <c r="K82" i="34" s="1"/>
  <c r="J83" i="34"/>
  <c r="K83" i="34" s="1"/>
  <c r="J84" i="34"/>
  <c r="K84" i="34" s="1"/>
  <c r="J481" i="34"/>
  <c r="K481" i="34" s="1"/>
  <c r="J85" i="34"/>
  <c r="K85" i="34" s="1"/>
  <c r="J86" i="34"/>
  <c r="K86" i="34" s="1"/>
  <c r="J319" i="34"/>
  <c r="K319" i="34" s="1"/>
  <c r="J87" i="34"/>
  <c r="K87" i="34" s="1"/>
  <c r="J320" i="34"/>
  <c r="K320" i="34" s="1"/>
  <c r="J88" i="34"/>
  <c r="K88" i="34" s="1"/>
  <c r="J89" i="34"/>
  <c r="K89" i="34" s="1"/>
  <c r="J90" i="34"/>
  <c r="K90" i="34" s="1"/>
  <c r="J91" i="34"/>
  <c r="K91" i="34" s="1"/>
  <c r="J92" i="34"/>
  <c r="K92" i="34" s="1"/>
  <c r="J93" i="34"/>
  <c r="K93" i="34" s="1"/>
  <c r="J482" i="34"/>
  <c r="K482" i="34" s="1"/>
  <c r="J94" i="34"/>
  <c r="K94" i="34" s="1"/>
  <c r="J95" i="34"/>
  <c r="K95" i="34" s="1"/>
  <c r="J96" i="34"/>
  <c r="K96" i="34" s="1"/>
  <c r="J97" i="34"/>
  <c r="K97" i="34" s="1"/>
  <c r="J98" i="34"/>
  <c r="K98" i="34" s="1"/>
  <c r="J99" i="34"/>
  <c r="K99" i="34" s="1"/>
  <c r="J100" i="34"/>
  <c r="K100" i="34" s="1"/>
  <c r="J101" i="34"/>
  <c r="K101" i="34" s="1"/>
  <c r="J102" i="34"/>
  <c r="K102" i="34" s="1"/>
  <c r="J103" i="34"/>
  <c r="K103" i="34" s="1"/>
  <c r="J104" i="34"/>
  <c r="K104" i="34" s="1"/>
  <c r="J321" i="34"/>
  <c r="K321" i="34" s="1"/>
  <c r="J105" i="34"/>
  <c r="K105" i="34" s="1"/>
  <c r="J106" i="34"/>
  <c r="K106" i="34" s="1"/>
  <c r="J107" i="34"/>
  <c r="K107" i="34" s="1"/>
  <c r="J322" i="34"/>
  <c r="K322" i="34" s="1"/>
  <c r="J108" i="34"/>
  <c r="K108" i="34" s="1"/>
  <c r="J109" i="34"/>
  <c r="K109" i="34" s="1"/>
  <c r="J110" i="34"/>
  <c r="K110" i="34" s="1"/>
  <c r="J111" i="34"/>
  <c r="K111" i="34" s="1"/>
  <c r="J112" i="34"/>
  <c r="K112" i="34" s="1"/>
  <c r="J113" i="34"/>
  <c r="K113" i="34" s="1"/>
  <c r="J114" i="34"/>
  <c r="K114" i="34" s="1"/>
  <c r="J115" i="34"/>
  <c r="K115" i="34" s="1"/>
  <c r="J116" i="34"/>
  <c r="K116" i="34" s="1"/>
  <c r="J117" i="34"/>
  <c r="K117" i="34" s="1"/>
  <c r="J118" i="34"/>
  <c r="K118" i="34" s="1"/>
  <c r="J119" i="34"/>
  <c r="K119" i="34" s="1"/>
  <c r="J120" i="34"/>
  <c r="K120" i="34" s="1"/>
  <c r="J121" i="34"/>
  <c r="K121" i="34" s="1"/>
  <c r="J324" i="34"/>
  <c r="K324" i="34" s="1"/>
  <c r="J483" i="34"/>
  <c r="K483" i="34" s="1"/>
  <c r="J122" i="34"/>
  <c r="K122" i="34" s="1"/>
  <c r="J123" i="34"/>
  <c r="K123" i="34" s="1"/>
  <c r="J124" i="34"/>
  <c r="K124" i="34" s="1"/>
  <c r="J125" i="34"/>
  <c r="K125" i="34" s="1"/>
  <c r="J126" i="34"/>
  <c r="K126" i="34" s="1"/>
  <c r="J325" i="34"/>
  <c r="K325" i="34" s="1"/>
  <c r="J326" i="34"/>
  <c r="K326" i="34" s="1"/>
  <c r="J327" i="34"/>
  <c r="K327" i="34" s="1"/>
  <c r="J128" i="34"/>
  <c r="K128" i="34" s="1"/>
  <c r="J129" i="34"/>
  <c r="K129" i="34" s="1"/>
  <c r="J130" i="34"/>
  <c r="K130" i="34" s="1"/>
  <c r="J131" i="34"/>
  <c r="K131" i="34" s="1"/>
  <c r="J132" i="34"/>
  <c r="K132" i="34" s="1"/>
  <c r="J328" i="34"/>
  <c r="K328" i="34" s="1"/>
  <c r="J133" i="34"/>
  <c r="K133" i="34" s="1"/>
  <c r="J134" i="34"/>
  <c r="K134" i="34" s="1"/>
  <c r="J135" i="34"/>
  <c r="K135" i="34" s="1"/>
  <c r="J136" i="34"/>
  <c r="K136" i="34" s="1"/>
  <c r="J137" i="34"/>
  <c r="K137" i="34" s="1"/>
  <c r="J138" i="34"/>
  <c r="K138" i="34" s="1"/>
  <c r="J484" i="34"/>
  <c r="K484" i="34" s="1"/>
  <c r="J139" i="34"/>
  <c r="K139" i="34" s="1"/>
  <c r="J140" i="34"/>
  <c r="K140" i="34" s="1"/>
  <c r="J141" i="34"/>
  <c r="K141" i="34" s="1"/>
  <c r="J142" i="34"/>
  <c r="K142" i="34" s="1"/>
  <c r="J143" i="34"/>
  <c r="K143" i="34" s="1"/>
  <c r="J144" i="34"/>
  <c r="K144" i="34" s="1"/>
  <c r="J331" i="34"/>
  <c r="K331" i="34" s="1"/>
  <c r="J145" i="34"/>
  <c r="K145" i="34" s="1"/>
  <c r="J146" i="34"/>
  <c r="K146" i="34" s="1"/>
  <c r="J147" i="34"/>
  <c r="K147" i="34" s="1"/>
  <c r="J148" i="34"/>
  <c r="K148" i="34" s="1"/>
  <c r="J149" i="34"/>
  <c r="K149" i="34" s="1"/>
  <c r="J485" i="34"/>
  <c r="K485" i="34" s="1"/>
  <c r="J150" i="34"/>
  <c r="K150" i="34" s="1"/>
  <c r="J332" i="34"/>
  <c r="K332" i="34" s="1"/>
  <c r="J151" i="34"/>
  <c r="K151" i="34" s="1"/>
  <c r="J152" i="34"/>
  <c r="K152" i="34" s="1"/>
  <c r="J153" i="34"/>
  <c r="K153" i="34" s="1"/>
  <c r="J154" i="34"/>
  <c r="K154" i="34" s="1"/>
  <c r="J155" i="34"/>
  <c r="K155" i="34" s="1"/>
  <c r="J156" i="34"/>
  <c r="K156" i="34" s="1"/>
  <c r="J157" i="34"/>
  <c r="K157" i="34" s="1"/>
  <c r="J158" i="34"/>
  <c r="K158" i="34" s="1"/>
  <c r="J159" i="34"/>
  <c r="K159" i="34" s="1"/>
  <c r="J160" i="34"/>
  <c r="K160" i="34" s="1"/>
  <c r="J161" i="34"/>
  <c r="K161" i="34" s="1"/>
  <c r="J162" i="34"/>
  <c r="K162" i="34" s="1"/>
  <c r="J163" i="34"/>
  <c r="K163" i="34" s="1"/>
  <c r="J15" i="34"/>
  <c r="K15" i="34" s="1"/>
  <c r="J164" i="34"/>
  <c r="K164" i="34" s="1"/>
  <c r="J165" i="34"/>
  <c r="K165" i="34" s="1"/>
  <c r="J334" i="34"/>
  <c r="K334" i="34" s="1"/>
  <c r="J335" i="34"/>
  <c r="K335" i="34" s="1"/>
  <c r="J166" i="34"/>
  <c r="K166" i="34" s="1"/>
  <c r="J167" i="34"/>
  <c r="K167" i="34" s="1"/>
  <c r="J168" i="34"/>
  <c r="K168" i="34" s="1"/>
  <c r="J169" i="34"/>
  <c r="K169" i="34" s="1"/>
  <c r="J170" i="34"/>
  <c r="K170" i="34" s="1"/>
  <c r="J171" i="34"/>
  <c r="K171" i="34" s="1"/>
  <c r="J172" i="34"/>
  <c r="K172" i="34" s="1"/>
  <c r="J173" i="34"/>
  <c r="K173" i="34" s="1"/>
  <c r="J486" i="34"/>
  <c r="K486" i="34" s="1"/>
  <c r="J174" i="34"/>
  <c r="K174" i="34" s="1"/>
  <c r="J175" i="34"/>
  <c r="K175" i="34" s="1"/>
  <c r="J176" i="34"/>
  <c r="K176" i="34" s="1"/>
  <c r="J177" i="34"/>
  <c r="K177" i="34" s="1"/>
  <c r="J178" i="34"/>
  <c r="K178" i="34" s="1"/>
  <c r="J487" i="34"/>
  <c r="K487" i="34" s="1"/>
  <c r="J179" i="34"/>
  <c r="K179" i="34" s="1"/>
  <c r="J180" i="34"/>
  <c r="K180" i="34" s="1"/>
  <c r="J181" i="34"/>
  <c r="K181" i="34" s="1"/>
  <c r="J182" i="34"/>
  <c r="K182" i="34" s="1"/>
  <c r="J183" i="34"/>
  <c r="K183" i="34" s="1"/>
  <c r="J421" i="34"/>
  <c r="K421" i="34" s="1"/>
  <c r="J184" i="34"/>
  <c r="K184" i="34" s="1"/>
  <c r="J186" i="34"/>
  <c r="K186" i="34" s="1"/>
  <c r="J187" i="34"/>
  <c r="K187" i="34" s="1"/>
  <c r="J188" i="34"/>
  <c r="K188" i="34" s="1"/>
  <c r="J189" i="34"/>
  <c r="K189" i="34" s="1"/>
  <c r="J190" i="34"/>
  <c r="K190" i="34" s="1"/>
  <c r="J191" i="34"/>
  <c r="K191" i="34" s="1"/>
  <c r="J192" i="34"/>
  <c r="K192" i="34" s="1"/>
  <c r="J193" i="34"/>
  <c r="K193" i="34" s="1"/>
  <c r="J16" i="34"/>
  <c r="K16" i="34" s="1"/>
  <c r="J194" i="34"/>
  <c r="K194" i="34" s="1"/>
  <c r="J195" i="34"/>
  <c r="K195" i="34" s="1"/>
  <c r="J196" i="34"/>
  <c r="K196" i="34" s="1"/>
  <c r="J197" i="34"/>
  <c r="K197" i="34" s="1"/>
  <c r="J198" i="34"/>
  <c r="K198" i="34" s="1"/>
  <c r="J199" i="34"/>
  <c r="K199" i="34" s="1"/>
  <c r="J422" i="34"/>
  <c r="K422" i="34" s="1"/>
  <c r="J200" i="34"/>
  <c r="K200" i="34" s="1"/>
  <c r="J201" i="34"/>
  <c r="K201" i="34" s="1"/>
  <c r="J202" i="34"/>
  <c r="K202" i="34" s="1"/>
  <c r="J203" i="34"/>
  <c r="K203" i="34" s="1"/>
  <c r="J204" i="34"/>
  <c r="K204" i="34" s="1"/>
  <c r="J205" i="34"/>
  <c r="K205" i="34" s="1"/>
  <c r="J206" i="34"/>
  <c r="K206" i="34" s="1"/>
  <c r="J207" i="34"/>
  <c r="K207" i="34" s="1"/>
  <c r="J423" i="34"/>
  <c r="K423" i="34" s="1"/>
  <c r="J208" i="34"/>
  <c r="K208" i="34" s="1"/>
  <c r="J209" i="34"/>
  <c r="K209" i="34" s="1"/>
  <c r="J210" i="34"/>
  <c r="K210" i="34" s="1"/>
  <c r="J211" i="34"/>
  <c r="K211" i="34" s="1"/>
  <c r="J212" i="34"/>
  <c r="K212" i="34" s="1"/>
  <c r="J213" i="34"/>
  <c r="K213" i="34" s="1"/>
  <c r="J297" i="34"/>
  <c r="K297" i="34" s="1"/>
  <c r="J344" i="34"/>
  <c r="K344" i="34" s="1"/>
  <c r="J214" i="34"/>
  <c r="K214" i="34" s="1"/>
  <c r="J215" i="34"/>
  <c r="K215" i="34" s="1"/>
  <c r="J216" i="34"/>
  <c r="K216" i="34" s="1"/>
  <c r="J217" i="34"/>
  <c r="K217" i="34" s="1"/>
  <c r="J218" i="34"/>
  <c r="K218" i="34" s="1"/>
  <c r="J219" i="34"/>
  <c r="K219" i="34" s="1"/>
  <c r="J220" i="34"/>
  <c r="K220" i="34" s="1"/>
  <c r="J221" i="34"/>
  <c r="K221" i="34" s="1"/>
  <c r="J222" i="34"/>
  <c r="K222" i="34" s="1"/>
  <c r="J223" i="34"/>
  <c r="K223" i="34" s="1"/>
  <c r="J224" i="34"/>
  <c r="K224" i="34" s="1"/>
  <c r="J225" i="34"/>
  <c r="K225" i="34" s="1"/>
  <c r="J226" i="34"/>
  <c r="K226" i="34" s="1"/>
  <c r="J227" i="34"/>
  <c r="K227" i="34" s="1"/>
  <c r="J228" i="34"/>
  <c r="K228" i="34" s="1"/>
  <c r="J229" i="34"/>
  <c r="K229" i="34" s="1"/>
  <c r="J230" i="34"/>
  <c r="K230" i="34" s="1"/>
  <c r="J231" i="34"/>
  <c r="K231" i="34" s="1"/>
  <c r="J338" i="34"/>
  <c r="K338" i="34" s="1"/>
  <c r="J298" i="34"/>
  <c r="K298" i="34" s="1"/>
  <c r="J232" i="34"/>
  <c r="K232" i="34" s="1"/>
  <c r="J233" i="34"/>
  <c r="K233" i="34" s="1"/>
  <c r="J234" i="34"/>
  <c r="K234" i="34" s="1"/>
  <c r="J235" i="34"/>
  <c r="K235" i="34" s="1"/>
  <c r="J236" i="34"/>
  <c r="K236" i="34" s="1"/>
  <c r="J296" i="34"/>
  <c r="K296" i="34" s="1"/>
  <c r="J339" i="34"/>
  <c r="K339" i="34" s="1"/>
  <c r="J237" i="34"/>
  <c r="K237" i="34" s="1"/>
  <c r="J238" i="34"/>
  <c r="K238" i="34" s="1"/>
  <c r="J239" i="34"/>
  <c r="K239" i="34" s="1"/>
  <c r="J240" i="34"/>
  <c r="K240" i="34" s="1"/>
  <c r="J241" i="34"/>
  <c r="K241" i="34" s="1"/>
  <c r="J242" i="34"/>
  <c r="K242" i="34" s="1"/>
  <c r="J7" i="34"/>
  <c r="K7" i="34" s="1"/>
  <c r="J340" i="34"/>
  <c r="K340" i="34" s="1"/>
  <c r="J243" i="34"/>
  <c r="K243" i="34" s="1"/>
  <c r="J8" i="34"/>
  <c r="K8" i="34" s="1"/>
  <c r="J299" i="34"/>
  <c r="K299" i="34" s="1"/>
  <c r="J244" i="34"/>
  <c r="K244" i="34" s="1"/>
  <c r="J9" i="34"/>
  <c r="K9" i="34" s="1"/>
  <c r="J10" i="34"/>
  <c r="K10" i="34" s="1"/>
  <c r="J11" i="34"/>
  <c r="K11" i="34" s="1"/>
  <c r="J14" i="34"/>
  <c r="K14" i="34" s="1"/>
  <c r="J245" i="34"/>
  <c r="K245" i="34" s="1"/>
  <c r="J246" i="34"/>
  <c r="K246" i="34" s="1"/>
  <c r="J247" i="34"/>
  <c r="K247" i="34" s="1"/>
  <c r="J248" i="34"/>
  <c r="K248" i="34" s="1"/>
  <c r="J249" i="34"/>
  <c r="K249" i="34" s="1"/>
  <c r="J250" i="34"/>
  <c r="K250" i="34" s="1"/>
  <c r="J251" i="34"/>
  <c r="K251" i="34" s="1"/>
  <c r="J252" i="34"/>
  <c r="K252" i="34" s="1"/>
  <c r="J253" i="34"/>
  <c r="K253" i="34" s="1"/>
  <c r="J254" i="34"/>
  <c r="K254" i="34" s="1"/>
  <c r="J255" i="34"/>
  <c r="K255" i="34" s="1"/>
  <c r="J256" i="34"/>
  <c r="K256" i="34" s="1"/>
  <c r="J257" i="34"/>
  <c r="K257" i="34" s="1"/>
  <c r="J424" i="34"/>
  <c r="K424" i="34" s="1"/>
  <c r="J425" i="34"/>
  <c r="K425" i="34" s="1"/>
  <c r="J426" i="34"/>
  <c r="K426" i="34" s="1"/>
  <c r="J427" i="34"/>
  <c r="K427" i="34" s="1"/>
  <c r="J428" i="34"/>
  <c r="K428" i="34" s="1"/>
  <c r="J429" i="34"/>
  <c r="K429" i="34" s="1"/>
  <c r="J430" i="34"/>
  <c r="K430" i="34" s="1"/>
  <c r="J431" i="34"/>
  <c r="K431" i="34" s="1"/>
  <c r="J432" i="34"/>
  <c r="K432" i="34" s="1"/>
  <c r="J433" i="34"/>
  <c r="K433" i="34" s="1"/>
  <c r="J434" i="34"/>
  <c r="K434" i="34" s="1"/>
  <c r="J488" i="34"/>
  <c r="K488" i="34" s="1"/>
  <c r="J258" i="34"/>
  <c r="K258" i="34" s="1"/>
  <c r="J259" i="34"/>
  <c r="K259" i="34" s="1"/>
  <c r="J260" i="34"/>
  <c r="K260" i="34" s="1"/>
  <c r="J261" i="34"/>
  <c r="K261" i="34" s="1"/>
  <c r="J262" i="34"/>
  <c r="K262" i="34" s="1"/>
  <c r="J300" i="34"/>
  <c r="K300" i="34" s="1"/>
  <c r="J263" i="34"/>
  <c r="K263" i="34" s="1"/>
  <c r="J461" i="34"/>
  <c r="K461" i="34" s="1"/>
  <c r="J264" i="34"/>
  <c r="K264" i="34" s="1"/>
  <c r="J301" i="34"/>
  <c r="K301" i="34" s="1"/>
  <c r="J265" i="34"/>
  <c r="K265" i="34" s="1"/>
  <c r="J435" i="34"/>
  <c r="K435" i="34" s="1"/>
  <c r="J436" i="34"/>
  <c r="K436" i="34" s="1"/>
  <c r="J437" i="34"/>
  <c r="K437" i="34" s="1"/>
  <c r="J438" i="34"/>
  <c r="K438" i="34" s="1"/>
  <c r="J439" i="34"/>
  <c r="K439" i="34" s="1"/>
  <c r="J440" i="34"/>
  <c r="K440" i="34" s="1"/>
  <c r="J441" i="34"/>
  <c r="K441" i="34" s="1"/>
  <c r="J442" i="34"/>
  <c r="K442" i="34" s="1"/>
  <c r="J443" i="34"/>
  <c r="K443" i="34" s="1"/>
  <c r="J444" i="34"/>
  <c r="K444" i="34" s="1"/>
  <c r="J445" i="34"/>
  <c r="K445" i="34" s="1"/>
  <c r="J446" i="34"/>
  <c r="K446" i="34" s="1"/>
  <c r="J447" i="34"/>
  <c r="K447" i="34" s="1"/>
  <c r="J448" i="34"/>
  <c r="K448" i="34" s="1"/>
  <c r="J449" i="34"/>
  <c r="K449" i="34" s="1"/>
  <c r="J450" i="34"/>
  <c r="K450" i="34" s="1"/>
  <c r="J451" i="34"/>
  <c r="K451" i="34" s="1"/>
  <c r="J452" i="34"/>
  <c r="K452" i="34" s="1"/>
  <c r="J453" i="34"/>
  <c r="K453" i="34" s="1"/>
  <c r="J454" i="34"/>
  <c r="K454" i="34" s="1"/>
  <c r="J266" i="34"/>
  <c r="K266" i="34" s="1"/>
  <c r="J267" i="34"/>
  <c r="K267" i="34" s="1"/>
  <c r="J268" i="34"/>
  <c r="K268" i="34" s="1"/>
  <c r="J269" i="34"/>
  <c r="K269" i="34" s="1"/>
  <c r="J489" i="34"/>
  <c r="K489" i="34" s="1"/>
  <c r="J455" i="34"/>
  <c r="K455" i="34" s="1"/>
  <c r="J456" i="34"/>
  <c r="K456" i="34" s="1"/>
  <c r="J457" i="34"/>
  <c r="K457" i="34" s="1"/>
  <c r="J458" i="34"/>
  <c r="K458" i="34" s="1"/>
  <c r="J459" i="34"/>
  <c r="K459" i="34" s="1"/>
  <c r="J270" i="34"/>
  <c r="K270" i="34" s="1"/>
  <c r="J271" i="34"/>
  <c r="K271" i="34" s="1"/>
  <c r="J490" i="34"/>
  <c r="K490" i="34" s="1"/>
  <c r="J272" i="34"/>
  <c r="K272" i="34" s="1"/>
  <c r="J302" i="34"/>
  <c r="K302" i="34" s="1"/>
  <c r="J273" i="34"/>
  <c r="K273" i="34" s="1"/>
  <c r="J274" i="34"/>
  <c r="K274" i="34" s="1"/>
  <c r="J275" i="34"/>
  <c r="K275" i="34" s="1"/>
  <c r="J276" i="34"/>
  <c r="K276" i="34" s="1"/>
  <c r="J277" i="34"/>
  <c r="K277" i="34" s="1"/>
  <c r="J491" i="34"/>
  <c r="K491" i="34" s="1"/>
  <c r="J278" i="34"/>
  <c r="K278" i="34" s="1"/>
  <c r="J341" i="34"/>
  <c r="K341" i="34" s="1"/>
  <c r="J279" i="34"/>
  <c r="K279" i="34" s="1"/>
  <c r="J492" i="34"/>
  <c r="K492" i="34" s="1"/>
  <c r="J280" i="34"/>
  <c r="K280" i="34" s="1"/>
  <c r="J281" i="34"/>
  <c r="K281" i="34" s="1"/>
  <c r="J282" i="34"/>
  <c r="K282" i="34" s="1"/>
  <c r="J493" i="34"/>
  <c r="K493" i="34" s="1"/>
  <c r="J494" i="34"/>
  <c r="K494" i="34" s="1"/>
  <c r="J495" i="34"/>
  <c r="K495" i="34" s="1"/>
  <c r="J496" i="34"/>
  <c r="K496" i="34" s="1"/>
  <c r="J497" i="34"/>
  <c r="K497" i="34" s="1"/>
  <c r="J498" i="34"/>
  <c r="K498" i="34" s="1"/>
  <c r="J499" i="34"/>
  <c r="K499" i="34" s="1"/>
  <c r="J342" i="34"/>
  <c r="K342" i="34" s="1"/>
  <c r="J343" i="34"/>
  <c r="K343" i="34" s="1"/>
  <c r="J500" i="34"/>
  <c r="K500" i="34" s="1"/>
  <c r="J283" i="34"/>
  <c r="K283" i="34" s="1"/>
  <c r="J284" i="34"/>
  <c r="K284" i="34" s="1"/>
  <c r="J303" i="34"/>
  <c r="K303" i="34" s="1"/>
  <c r="J285" i="34"/>
  <c r="K285" i="34" s="1"/>
  <c r="J286" i="34"/>
  <c r="K286" i="34" s="1"/>
  <c r="J287" i="34"/>
  <c r="K287" i="34" s="1"/>
  <c r="J288" i="34"/>
  <c r="K288" i="34" s="1"/>
  <c r="J289" i="34"/>
  <c r="K289" i="34" s="1"/>
  <c r="J290" i="34"/>
  <c r="K290" i="34" s="1"/>
  <c r="J291" i="34"/>
  <c r="K291" i="34" s="1"/>
  <c r="J460" i="34"/>
  <c r="K460" i="34" s="1"/>
  <c r="J292" i="34"/>
  <c r="K292" i="34" s="1"/>
  <c r="J293" i="34"/>
  <c r="K293" i="34" s="1"/>
  <c r="J294" i="34"/>
  <c r="K294" i="34" s="1"/>
  <c r="J295" i="34"/>
  <c r="K295" i="34" s="1"/>
  <c r="B120" i="34"/>
  <c r="B45" i="34"/>
  <c r="I61" i="9"/>
  <c r="D6" i="34" l="1"/>
  <c r="D13" i="34"/>
  <c r="D12" i="34"/>
  <c r="D337" i="34"/>
  <c r="D336" i="34"/>
  <c r="D333" i="34"/>
  <c r="D330" i="34"/>
  <c r="D307" i="34"/>
  <c r="D329" i="34"/>
  <c r="D1342" i="34"/>
  <c r="D1334" i="34"/>
  <c r="D1326" i="34"/>
  <c r="D1318" i="34"/>
  <c r="D822" i="34"/>
  <c r="D814" i="34"/>
  <c r="D806" i="34"/>
  <c r="D598" i="34"/>
  <c r="D590" i="34"/>
  <c r="D582" i="34"/>
  <c r="D574" i="34"/>
  <c r="D566" i="34"/>
  <c r="D558" i="34"/>
  <c r="D550" i="34"/>
  <c r="D542" i="34"/>
  <c r="D534" i="34"/>
  <c r="D526" i="34"/>
  <c r="D518" i="34"/>
  <c r="D510" i="34"/>
  <c r="D502" i="34"/>
  <c r="D323" i="34"/>
  <c r="D2085" i="34"/>
  <c r="D2028" i="34"/>
  <c r="D2012" i="34"/>
  <c r="D2020" i="34"/>
  <c r="D2036" i="34"/>
  <c r="D2004" i="34"/>
  <c r="D1996" i="34"/>
  <c r="D1988" i="34"/>
  <c r="D1980" i="34"/>
  <c r="D1972" i="34"/>
  <c r="D1964" i="34"/>
  <c r="D1956" i="34"/>
  <c r="D1860" i="34"/>
  <c r="D1852" i="34"/>
  <c r="D1844" i="34"/>
  <c r="D1708" i="34"/>
  <c r="D1700" i="34"/>
  <c r="D1692" i="34"/>
  <c r="D1684" i="34"/>
  <c r="D1676" i="34"/>
  <c r="D1668" i="34"/>
  <c r="D1660" i="34"/>
  <c r="D1652" i="34"/>
  <c r="D1644" i="34"/>
  <c r="D1636" i="34"/>
  <c r="D1628" i="34"/>
  <c r="D1620" i="34"/>
  <c r="D1612" i="34"/>
  <c r="D1604" i="34"/>
  <c r="D1596" i="34"/>
  <c r="D1588" i="34"/>
  <c r="D1580" i="34"/>
  <c r="D1572" i="34"/>
  <c r="D1564" i="34"/>
  <c r="D1556" i="34"/>
  <c r="D1548" i="34"/>
  <c r="D1540" i="34"/>
  <c r="D1532" i="34"/>
  <c r="D1524" i="34"/>
  <c r="D1516" i="34"/>
  <c r="D1508" i="34"/>
  <c r="D1500" i="34"/>
  <c r="D1492" i="34"/>
  <c r="D1484" i="34"/>
  <c r="D1380" i="34"/>
  <c r="D972" i="34"/>
  <c r="D964" i="34"/>
  <c r="D956" i="34"/>
  <c r="D948" i="34"/>
  <c r="D940" i="34"/>
  <c r="D932" i="34"/>
  <c r="D924" i="34"/>
  <c r="D916" i="34"/>
  <c r="D908" i="34"/>
  <c r="D900" i="34"/>
  <c r="D892" i="34"/>
  <c r="D884" i="34"/>
  <c r="D876" i="34"/>
  <c r="D868" i="34"/>
  <c r="D604" i="34"/>
  <c r="D596" i="34"/>
  <c r="D588" i="34"/>
  <c r="D580" i="34"/>
  <c r="D572" i="34"/>
  <c r="D564" i="34"/>
  <c r="D556" i="34"/>
  <c r="D548" i="34"/>
  <c r="D540" i="34"/>
  <c r="D532" i="34"/>
  <c r="D524" i="34"/>
  <c r="D516" i="34"/>
  <c r="D508" i="34"/>
  <c r="D1311" i="34"/>
  <c r="D799" i="34"/>
  <c r="D719" i="34"/>
  <c r="D711" i="34"/>
  <c r="D703" i="34"/>
  <c r="D615" i="34"/>
  <c r="D607" i="34"/>
  <c r="D599" i="34"/>
  <c r="D591" i="34"/>
  <c r="D583" i="34"/>
  <c r="D575" i="34"/>
  <c r="D567" i="34"/>
  <c r="D559" i="34"/>
  <c r="D551" i="34"/>
  <c r="D543" i="34"/>
  <c r="D535" i="34"/>
  <c r="D527" i="34"/>
  <c r="D519" i="34"/>
  <c r="D511" i="34"/>
  <c r="D1114" i="34"/>
  <c r="D1090" i="34"/>
  <c r="D1066" i="34"/>
  <c r="D1042" i="34"/>
  <c r="D642" i="34"/>
  <c r="D586" i="34"/>
  <c r="D562" i="34"/>
  <c r="D538" i="34"/>
  <c r="D506" i="34"/>
  <c r="D1769" i="34"/>
  <c r="D1761" i="34"/>
  <c r="D1745" i="34"/>
  <c r="D1729" i="34"/>
  <c r="D1217" i="34"/>
  <c r="D1201" i="34"/>
  <c r="D1185" i="34"/>
  <c r="D1169" i="34"/>
  <c r="D1153" i="34"/>
  <c r="D1137" i="34"/>
  <c r="D1121" i="34"/>
  <c r="D665" i="34"/>
  <c r="D601" i="34"/>
  <c r="D585" i="34"/>
  <c r="D569" i="34"/>
  <c r="D545" i="34"/>
  <c r="D513" i="34"/>
  <c r="D1106" i="34"/>
  <c r="D1082" i="34"/>
  <c r="D1058" i="34"/>
  <c r="D658" i="34"/>
  <c r="D594" i="34"/>
  <c r="D570" i="34"/>
  <c r="D514" i="34"/>
  <c r="D1098" i="34"/>
  <c r="D1074" i="34"/>
  <c r="D1050" i="34"/>
  <c r="D650" i="34"/>
  <c r="D578" i="34"/>
  <c r="D554" i="34"/>
  <c r="D546" i="34"/>
  <c r="D530" i="34"/>
  <c r="D522" i="34"/>
  <c r="D1777" i="34"/>
  <c r="D1753" i="34"/>
  <c r="D1737" i="34"/>
  <c r="D1721" i="34"/>
  <c r="D1209" i="34"/>
  <c r="D1193" i="34"/>
  <c r="D1177" i="34"/>
  <c r="D1161" i="34"/>
  <c r="D1145" i="34"/>
  <c r="D1129" i="34"/>
  <c r="D617" i="34"/>
  <c r="D609" i="34"/>
  <c r="D593" i="34"/>
  <c r="D577" i="34"/>
  <c r="D561" i="34"/>
  <c r="D553" i="34"/>
  <c r="D537" i="34"/>
  <c r="D529" i="34"/>
  <c r="D521" i="34"/>
  <c r="D505" i="34"/>
  <c r="D2039" i="34"/>
  <c r="D1943" i="34"/>
  <c r="D1935" i="34"/>
  <c r="D1927" i="34"/>
  <c r="D1919" i="34"/>
  <c r="D1911" i="34"/>
  <c r="D503" i="34"/>
  <c r="D2046" i="34"/>
  <c r="D1806" i="34"/>
  <c r="D1798" i="34"/>
  <c r="D1790" i="34"/>
  <c r="D1782" i="34"/>
  <c r="D1949" i="34"/>
  <c r="D1941" i="34"/>
  <c r="D1933" i="34"/>
  <c r="D1837" i="34"/>
  <c r="D1829" i="34"/>
  <c r="D1821" i="34"/>
  <c r="D1813" i="34"/>
  <c r="D1477" i="34"/>
  <c r="D1469" i="34"/>
  <c r="D1461" i="34"/>
  <c r="D1373" i="34"/>
  <c r="D1365" i="34"/>
  <c r="D1357" i="34"/>
  <c r="D1349" i="34"/>
  <c r="D861" i="34"/>
  <c r="D853" i="34"/>
  <c r="D845" i="34"/>
  <c r="D837" i="34"/>
  <c r="D829" i="34"/>
  <c r="D757" i="34"/>
  <c r="D749" i="34"/>
  <c r="D741" i="34"/>
  <c r="D733" i="34"/>
  <c r="D621" i="34"/>
  <c r="D613" i="34"/>
  <c r="D605" i="34"/>
  <c r="D597" i="34"/>
  <c r="D589" i="34"/>
  <c r="D581" i="34"/>
  <c r="D573" i="34"/>
  <c r="D565" i="34"/>
  <c r="D557" i="34"/>
  <c r="D549" i="34"/>
  <c r="D541" i="34"/>
  <c r="D533" i="34"/>
  <c r="D525" i="34"/>
  <c r="D517" i="34"/>
  <c r="D509" i="34"/>
  <c r="D501" i="34"/>
  <c r="D1947" i="34"/>
  <c r="D1939" i="34"/>
  <c r="D1931" i="34"/>
  <c r="D1923" i="34"/>
  <c r="D1451" i="34"/>
  <c r="D1443" i="34"/>
  <c r="D1435" i="34"/>
  <c r="D1427" i="34"/>
  <c r="D1419" i="34"/>
  <c r="D1411" i="34"/>
  <c r="D1403" i="34"/>
  <c r="D1395" i="34"/>
  <c r="D1387" i="34"/>
  <c r="D1027" i="34"/>
  <c r="D1019" i="34"/>
  <c r="D1011" i="34"/>
  <c r="D1003" i="34"/>
  <c r="D995" i="34"/>
  <c r="D987" i="34"/>
  <c r="D979" i="34"/>
  <c r="D635" i="34"/>
  <c r="D627" i="34"/>
  <c r="D619" i="34"/>
  <c r="D611" i="34"/>
  <c r="D603" i="34"/>
  <c r="D579" i="34"/>
  <c r="D571" i="34"/>
  <c r="D563" i="34"/>
  <c r="D555" i="34"/>
  <c r="D547" i="34"/>
  <c r="D539" i="34"/>
  <c r="D531" i="34"/>
  <c r="D523" i="34"/>
  <c r="D515" i="34"/>
  <c r="D507" i="34"/>
  <c r="D2018" i="34"/>
  <c r="D2002" i="34"/>
  <c r="D1970" i="34"/>
  <c r="D1881" i="34"/>
  <c r="D2034" i="34"/>
  <c r="D2010" i="34"/>
  <c r="D1986" i="34"/>
  <c r="D1954" i="34"/>
  <c r="D1873" i="34"/>
  <c r="D2048" i="34"/>
  <c r="D2040" i="34"/>
  <c r="D2032" i="34"/>
  <c r="D2024" i="34"/>
  <c r="D2016" i="34"/>
  <c r="D2008" i="34"/>
  <c r="D2000" i="34"/>
  <c r="D1992" i="34"/>
  <c r="D1984" i="34"/>
  <c r="D1976" i="34"/>
  <c r="D1968" i="34"/>
  <c r="D1960" i="34"/>
  <c r="D1952" i="34"/>
  <c r="D1904" i="34"/>
  <c r="D1896" i="34"/>
  <c r="D1888" i="34"/>
  <c r="D1296" i="34"/>
  <c r="D1288" i="34"/>
  <c r="D1280" i="34"/>
  <c r="D1272" i="34"/>
  <c r="D1264" i="34"/>
  <c r="D1256" i="34"/>
  <c r="D1248" i="34"/>
  <c r="D1240" i="34"/>
  <c r="D1232" i="34"/>
  <c r="D792" i="34"/>
  <c r="D784" i="34"/>
  <c r="D776" i="34"/>
  <c r="D768" i="34"/>
  <c r="D696" i="34"/>
  <c r="D688" i="34"/>
  <c r="D680" i="34"/>
  <c r="D672" i="34"/>
  <c r="D616" i="34"/>
  <c r="D608" i="34"/>
  <c r="D600" i="34"/>
  <c r="D592" i="34"/>
  <c r="D584" i="34"/>
  <c r="D576" i="34"/>
  <c r="D568" i="34"/>
  <c r="D560" i="34"/>
  <c r="D552" i="34"/>
  <c r="D544" i="34"/>
  <c r="D536" i="34"/>
  <c r="D528" i="34"/>
  <c r="D520" i="34"/>
  <c r="D512" i="34"/>
  <c r="D504" i="34"/>
  <c r="D2050" i="34"/>
  <c r="D2026" i="34"/>
  <c r="D1994" i="34"/>
  <c r="D1962" i="34"/>
  <c r="D2042" i="34"/>
  <c r="D1978" i="34"/>
  <c r="D1714" i="34"/>
  <c r="D2100" i="34"/>
  <c r="D305" i="34"/>
  <c r="D2075" i="34"/>
  <c r="D2067" i="34"/>
  <c r="D2059" i="34"/>
  <c r="D2078" i="34"/>
  <c r="D2089" i="34"/>
  <c r="D2071" i="34"/>
  <c r="D2063" i="34"/>
  <c r="D2055" i="34"/>
  <c r="D2082" i="34"/>
  <c r="D2066" i="34"/>
  <c r="D2052" i="34"/>
  <c r="D2044" i="34"/>
  <c r="D2037" i="34"/>
  <c r="D2030" i="34"/>
  <c r="D2022" i="34"/>
  <c r="D2014" i="34"/>
  <c r="D2006" i="34"/>
  <c r="D1998" i="34"/>
  <c r="D1990" i="34"/>
  <c r="D1982" i="34"/>
  <c r="D1974" i="34"/>
  <c r="D1966" i="34"/>
  <c r="D1958" i="34"/>
  <c r="D1951" i="34"/>
  <c r="D1945" i="34"/>
  <c r="D1937" i="34"/>
  <c r="D1929" i="34"/>
  <c r="D1921" i="34"/>
  <c r="D1913" i="34"/>
  <c r="D1898" i="34"/>
  <c r="D1890" i="34"/>
  <c r="D1883" i="34"/>
  <c r="D1875" i="34"/>
  <c r="D1868" i="34"/>
  <c r="D1862" i="34"/>
  <c r="D1854" i="34"/>
  <c r="D1846" i="34"/>
  <c r="D1839" i="34"/>
  <c r="D1831" i="34"/>
  <c r="D1823" i="34"/>
  <c r="D1815" i="34"/>
  <c r="D1808" i="34"/>
  <c r="D1800" i="34"/>
  <c r="D1792" i="34"/>
  <c r="D1784" i="34"/>
  <c r="D1771" i="34"/>
  <c r="D1763" i="34"/>
  <c r="D1755" i="34"/>
  <c r="D1747" i="34"/>
  <c r="D1739" i="34"/>
  <c r="D1731" i="34"/>
  <c r="D1723" i="34"/>
  <c r="D1716" i="34"/>
  <c r="D1710" i="34"/>
  <c r="D1702" i="34"/>
  <c r="D1694" i="34"/>
  <c r="D1686" i="34"/>
  <c r="D1678" i="34"/>
  <c r="D1670" i="34"/>
  <c r="D1662" i="34"/>
  <c r="D1654" i="34"/>
  <c r="D1646" i="34"/>
  <c r="D1638" i="34"/>
  <c r="D1630" i="34"/>
  <c r="D1622" i="34"/>
  <c r="D1614" i="34"/>
  <c r="D1606" i="34"/>
  <c r="D1598" i="34"/>
  <c r="D1590" i="34"/>
  <c r="D1582" i="34"/>
  <c r="D1574" i="34"/>
  <c r="D1566" i="34"/>
  <c r="D1558" i="34"/>
  <c r="D1550" i="34"/>
  <c r="D1542" i="34"/>
  <c r="D1534" i="34"/>
  <c r="D1526" i="34"/>
  <c r="D1518" i="34"/>
  <c r="D1510" i="34"/>
  <c r="D1502" i="34"/>
  <c r="D1494" i="34"/>
  <c r="D1486" i="34"/>
  <c r="D1478" i="34"/>
  <c r="D1471" i="34"/>
  <c r="D1463" i="34"/>
  <c r="D1455" i="34"/>
  <c r="D1447" i="34"/>
  <c r="D1439" i="34"/>
  <c r="D1431" i="34"/>
  <c r="D1423" i="34"/>
  <c r="D1415" i="34"/>
  <c r="D1407" i="34"/>
  <c r="D1399" i="34"/>
  <c r="D1391" i="34"/>
  <c r="D1384" i="34"/>
  <c r="D1377" i="34"/>
  <c r="D1369" i="34"/>
  <c r="D1361" i="34"/>
  <c r="D1353" i="34"/>
  <c r="D1346" i="34"/>
  <c r="D1338" i="34"/>
  <c r="D1330" i="34"/>
  <c r="D1322" i="34"/>
  <c r="D1315" i="34"/>
  <c r="D1307" i="34"/>
  <c r="D1300" i="34"/>
  <c r="D1292" i="34"/>
  <c r="D1284" i="34"/>
  <c r="D1276" i="34"/>
  <c r="D1915" i="34"/>
  <c r="D1907" i="34"/>
  <c r="D1900" i="34"/>
  <c r="D1892" i="34"/>
  <c r="D1884" i="34"/>
  <c r="D1877" i="34"/>
  <c r="D1863" i="34"/>
  <c r="D1856" i="34"/>
  <c r="D1848" i="34"/>
  <c r="D1841" i="34"/>
  <c r="D1833" i="34"/>
  <c r="D1825" i="34"/>
  <c r="D1817" i="34"/>
  <c r="D1802" i="34"/>
  <c r="D1794" i="34"/>
  <c r="D1786" i="34"/>
  <c r="D1780" i="34"/>
  <c r="D1773" i="34"/>
  <c r="D1765" i="34"/>
  <c r="D1757" i="34"/>
  <c r="D1749" i="34"/>
  <c r="D1741" i="34"/>
  <c r="D1733" i="34"/>
  <c r="D1725" i="34"/>
  <c r="D1718" i="34"/>
  <c r="D1712" i="34"/>
  <c r="D1704" i="34"/>
  <c r="D1457" i="34"/>
  <c r="D1449" i="34"/>
  <c r="D1441" i="34"/>
  <c r="D1433" i="34"/>
  <c r="D1425" i="34"/>
  <c r="D1417" i="34"/>
  <c r="D1409" i="34"/>
  <c r="D1401" i="34"/>
  <c r="D1393" i="34"/>
  <c r="D1385" i="34"/>
  <c r="D1371" i="34"/>
  <c r="D1363" i="34"/>
  <c r="D1355" i="34"/>
  <c r="D1340" i="34"/>
  <c r="D1332" i="34"/>
  <c r="D1324" i="34"/>
  <c r="D1317" i="34"/>
  <c r="D1309" i="34"/>
  <c r="D1302" i="34"/>
  <c r="D1294" i="34"/>
  <c r="D1286" i="34"/>
  <c r="D1278" i="34"/>
  <c r="D1268" i="34"/>
  <c r="D1260" i="34"/>
  <c r="D1252" i="34"/>
  <c r="D1244" i="34"/>
  <c r="D1236" i="34"/>
  <c r="D1228" i="34"/>
  <c r="D1221" i="34"/>
  <c r="D1213" i="34"/>
  <c r="D1205" i="34"/>
  <c r="D1197" i="34"/>
  <c r="D1189" i="34"/>
  <c r="D1181" i="34"/>
  <c r="D1173" i="34"/>
  <c r="D1165" i="34"/>
  <c r="D1157" i="34"/>
  <c r="D1149" i="34"/>
  <c r="D1141" i="34"/>
  <c r="D1133" i="34"/>
  <c r="D1125" i="34"/>
  <c r="D1118" i="34"/>
  <c r="D1110" i="34"/>
  <c r="D1102" i="34"/>
  <c r="D1094" i="34"/>
  <c r="D1086" i="34"/>
  <c r="D1078" i="34"/>
  <c r="D1070" i="34"/>
  <c r="D1062" i="34"/>
  <c r="D1054" i="34"/>
  <c r="D1046" i="34"/>
  <c r="D1038" i="34"/>
  <c r="D1031" i="34"/>
  <c r="D1023" i="34"/>
  <c r="D1015" i="34"/>
  <c r="D1007" i="34"/>
  <c r="D999" i="34"/>
  <c r="D991" i="34"/>
  <c r="D983" i="34"/>
  <c r="D968" i="34"/>
  <c r="D960" i="34"/>
  <c r="D952" i="34"/>
  <c r="D944" i="34"/>
  <c r="D936" i="34"/>
  <c r="D928" i="34"/>
  <c r="D920" i="34"/>
  <c r="D912" i="34"/>
  <c r="D904" i="34"/>
  <c r="D896" i="34"/>
  <c r="D888" i="34"/>
  <c r="D880" i="34"/>
  <c r="D872" i="34"/>
  <c r="D865" i="34"/>
  <c r="D857" i="34"/>
  <c r="D849" i="34"/>
  <c r="D841" i="34"/>
  <c r="D833" i="34"/>
  <c r="D826" i="34"/>
  <c r="D818" i="34"/>
  <c r="D810" i="34"/>
  <c r="D802" i="34"/>
  <c r="D796" i="34"/>
  <c r="D788" i="34"/>
  <c r="D780" i="34"/>
  <c r="D772" i="34"/>
  <c r="D764" i="34"/>
  <c r="D753" i="34"/>
  <c r="D745" i="34"/>
  <c r="D737" i="34"/>
  <c r="D729" i="34"/>
  <c r="D722" i="34"/>
  <c r="D715" i="34"/>
  <c r="D707" i="34"/>
  <c r="D700" i="34"/>
  <c r="D692" i="34"/>
  <c r="D684" i="34"/>
  <c r="D676" i="34"/>
  <c r="D668" i="34"/>
  <c r="D661" i="34"/>
  <c r="D654" i="34"/>
  <c r="D646" i="34"/>
  <c r="D639" i="34"/>
  <c r="D631" i="34"/>
  <c r="D623" i="34"/>
  <c r="D2094" i="34"/>
  <c r="D2086" i="34"/>
  <c r="D2084" i="34"/>
  <c r="D1270" i="34"/>
  <c r="D1262" i="34"/>
  <c r="D1254" i="34"/>
  <c r="D1246" i="34"/>
  <c r="D1238" i="34"/>
  <c r="D1230" i="34"/>
  <c r="D1223" i="34"/>
  <c r="D1215" i="34"/>
  <c r="D1207" i="34"/>
  <c r="D1199" i="34"/>
  <c r="D1191" i="34"/>
  <c r="D1183" i="34"/>
  <c r="D1175" i="34"/>
  <c r="D1167" i="34"/>
  <c r="D1159" i="34"/>
  <c r="D1151" i="34"/>
  <c r="D1143" i="34"/>
  <c r="D1135" i="34"/>
  <c r="D1127" i="34"/>
  <c r="D1119" i="34"/>
  <c r="D1112" i="34"/>
  <c r="D1104" i="34"/>
  <c r="D1096" i="34"/>
  <c r="D1088" i="34"/>
  <c r="D1080" i="34"/>
  <c r="D1072" i="34"/>
  <c r="D1064" i="34"/>
  <c r="D1056" i="34"/>
  <c r="D1048" i="34"/>
  <c r="D1040" i="34"/>
  <c r="D1032" i="34"/>
  <c r="D1025" i="34"/>
  <c r="D1017" i="34"/>
  <c r="D1009" i="34"/>
  <c r="D1001" i="34"/>
  <c r="D993" i="34"/>
  <c r="D985" i="34"/>
  <c r="D977" i="34"/>
  <c r="D970" i="34"/>
  <c r="D962" i="34"/>
  <c r="D954" i="34"/>
  <c r="D946" i="34"/>
  <c r="D938" i="34"/>
  <c r="D930" i="34"/>
  <c r="D922" i="34"/>
  <c r="D914" i="34"/>
  <c r="D906" i="34"/>
  <c r="D898" i="34"/>
  <c r="D890" i="34"/>
  <c r="D882" i="34"/>
  <c r="D874" i="34"/>
  <c r="D867" i="34"/>
  <c r="D859" i="34"/>
  <c r="D851" i="34"/>
  <c r="D843" i="34"/>
  <c r="D835" i="34"/>
  <c r="D820" i="34"/>
  <c r="D812" i="34"/>
  <c r="D804" i="34"/>
  <c r="D797" i="34"/>
  <c r="D790" i="34"/>
  <c r="D782" i="34"/>
  <c r="D774" i="34"/>
  <c r="D766" i="34"/>
  <c r="D760" i="34"/>
  <c r="D755" i="34"/>
  <c r="D747" i="34"/>
  <c r="D739" i="34"/>
  <c r="D731" i="34"/>
  <c r="D724" i="34"/>
  <c r="D717" i="34"/>
  <c r="D709" i="34"/>
  <c r="D694" i="34"/>
  <c r="D686" i="34"/>
  <c r="D678" i="34"/>
  <c r="D670" i="34"/>
  <c r="D663" i="34"/>
  <c r="D656" i="34"/>
  <c r="D648" i="34"/>
  <c r="D633" i="34"/>
  <c r="D625" i="34"/>
  <c r="D2077" i="34"/>
  <c r="D2062" i="34"/>
  <c r="D2097" i="34"/>
  <c r="D2081" i="34"/>
  <c r="D2074" i="34"/>
  <c r="D2058" i="34"/>
  <c r="D2045" i="34"/>
  <c r="D2038" i="34"/>
  <c r="D2031" i="34"/>
  <c r="D2023" i="34"/>
  <c r="D2015" i="34"/>
  <c r="D2007" i="34"/>
  <c r="D1999" i="34"/>
  <c r="D1991" i="34"/>
  <c r="D1983" i="34"/>
  <c r="D1975" i="34"/>
  <c r="D1967" i="34"/>
  <c r="D1959" i="34"/>
  <c r="D1946" i="34"/>
  <c r="D1938" i="34"/>
  <c r="D1930" i="34"/>
  <c r="D1922" i="34"/>
  <c r="D1914" i="34"/>
  <c r="D1906" i="34"/>
  <c r="D1899" i="34"/>
  <c r="D1891" i="34"/>
  <c r="D1695" i="34"/>
  <c r="D1687" i="34"/>
  <c r="D1679" i="34"/>
  <c r="D1671" i="34"/>
  <c r="D1663" i="34"/>
  <c r="D1655" i="34"/>
  <c r="D1647" i="34"/>
  <c r="D1639" i="34"/>
  <c r="D1631" i="34"/>
  <c r="D1623" i="34"/>
  <c r="D1615" i="34"/>
  <c r="D1607" i="34"/>
  <c r="D1599" i="34"/>
  <c r="D1591" i="34"/>
  <c r="D1583" i="34"/>
  <c r="D1575" i="34"/>
  <c r="D1567" i="34"/>
  <c r="D1559" i="34"/>
  <c r="D1551" i="34"/>
  <c r="D1543" i="34"/>
  <c r="D1535" i="34"/>
  <c r="D1527" i="34"/>
  <c r="D1519" i="34"/>
  <c r="D1511" i="34"/>
  <c r="D1503" i="34"/>
  <c r="D1495" i="34"/>
  <c r="D1487" i="34"/>
  <c r="D1479" i="34"/>
  <c r="D1472" i="34"/>
  <c r="D1464" i="34"/>
  <c r="D1456" i="34"/>
  <c r="D1448" i="34"/>
  <c r="D1440" i="34"/>
  <c r="D1432" i="34"/>
  <c r="D1424" i="34"/>
  <c r="D1416" i="34"/>
  <c r="D1408" i="34"/>
  <c r="D1400" i="34"/>
  <c r="D1392" i="34"/>
  <c r="D1378" i="34"/>
  <c r="D1370" i="34"/>
  <c r="D1362" i="34"/>
  <c r="D1354" i="34"/>
  <c r="D1347" i="34"/>
  <c r="D1339" i="34"/>
  <c r="D1331" i="34"/>
  <c r="D1323" i="34"/>
  <c r="D1316" i="34"/>
  <c r="D1308" i="34"/>
  <c r="D1301" i="34"/>
  <c r="D1293" i="34"/>
  <c r="D1285" i="34"/>
  <c r="D1277" i="34"/>
  <c r="D2105" i="34"/>
  <c r="D2093" i="34"/>
  <c r="D2096" i="34"/>
  <c r="D2088" i="34"/>
  <c r="D612" i="34"/>
  <c r="D1269" i="34"/>
  <c r="D1261" i="34"/>
  <c r="D1253" i="34"/>
  <c r="D1245" i="34"/>
  <c r="D1237" i="34"/>
  <c r="D1229" i="34"/>
  <c r="D1222" i="34"/>
  <c r="D1214" i="34"/>
  <c r="D1206" i="34"/>
  <c r="D1198" i="34"/>
  <c r="D1190" i="34"/>
  <c r="D1182" i="34"/>
  <c r="D1174" i="34"/>
  <c r="D1166" i="34"/>
  <c r="D1158" i="34"/>
  <c r="D1150" i="34"/>
  <c r="D1142" i="34"/>
  <c r="D1134" i="34"/>
  <c r="D1126" i="34"/>
  <c r="D1111" i="34"/>
  <c r="D1103" i="34"/>
  <c r="D1095" i="34"/>
  <c r="D1087" i="34"/>
  <c r="D1079" i="34"/>
  <c r="D1071" i="34"/>
  <c r="D1063" i="34"/>
  <c r="D1055" i="34"/>
  <c r="D1047" i="34"/>
  <c r="D1039" i="34"/>
  <c r="D1034" i="34"/>
  <c r="D1024" i="34"/>
  <c r="D1016" i="34"/>
  <c r="D1008" i="34"/>
  <c r="D1000" i="34"/>
  <c r="D992" i="34"/>
  <c r="D984" i="34"/>
  <c r="D976" i="34"/>
  <c r="D969" i="34"/>
  <c r="D961" i="34"/>
  <c r="D953" i="34"/>
  <c r="D945" i="34"/>
  <c r="D937" i="34"/>
  <c r="D929" i="34"/>
  <c r="D921" i="34"/>
  <c r="D913" i="34"/>
  <c r="D905" i="34"/>
  <c r="D897" i="34"/>
  <c r="D889" i="34"/>
  <c r="D881" i="34"/>
  <c r="D873" i="34"/>
  <c r="D866" i="34"/>
  <c r="D858" i="34"/>
  <c r="D850" i="34"/>
  <c r="D842" i="34"/>
  <c r="D834" i="34"/>
  <c r="D827" i="34"/>
  <c r="D819" i="34"/>
  <c r="D811" i="34"/>
  <c r="D803" i="34"/>
  <c r="D789" i="34"/>
  <c r="D781" i="34"/>
  <c r="D773" i="34"/>
  <c r="D765" i="34"/>
  <c r="D754" i="34"/>
  <c r="D746" i="34"/>
  <c r="D738" i="34"/>
  <c r="D730" i="34"/>
  <c r="D723" i="34"/>
  <c r="D716" i="34"/>
  <c r="D708" i="34"/>
  <c r="D701" i="34"/>
  <c r="D693" i="34"/>
  <c r="D685" i="34"/>
  <c r="D677" i="34"/>
  <c r="D669" i="34"/>
  <c r="D662" i="34"/>
  <c r="D655" i="34"/>
  <c r="D647" i="34"/>
  <c r="D640" i="34"/>
  <c r="D632" i="34"/>
  <c r="D624" i="34"/>
  <c r="D2092" i="34"/>
  <c r="D2051" i="34"/>
  <c r="D2043" i="34"/>
  <c r="D2029" i="34"/>
  <c r="D2021" i="34"/>
  <c r="D2013" i="34"/>
  <c r="D2005" i="34"/>
  <c r="D1997" i="34"/>
  <c r="D1989" i="34"/>
  <c r="D1981" i="34"/>
  <c r="D1973" i="34"/>
  <c r="D1965" i="34"/>
  <c r="D1957" i="34"/>
  <c r="D1944" i="34"/>
  <c r="D1936" i="34"/>
  <c r="D1928" i="34"/>
  <c r="D1920" i="34"/>
  <c r="D1912" i="34"/>
  <c r="D1905" i="34"/>
  <c r="D1897" i="34"/>
  <c r="D1889" i="34"/>
  <c r="D1882" i="34"/>
  <c r="D1874" i="34"/>
  <c r="D1867" i="34"/>
  <c r="D1861" i="34"/>
  <c r="D1853" i="34"/>
  <c r="D1845" i="34"/>
  <c r="D1838" i="34"/>
  <c r="D1830" i="34"/>
  <c r="D1822" i="34"/>
  <c r="D1814" i="34"/>
  <c r="D1807" i="34"/>
  <c r="D1799" i="34"/>
  <c r="D1791" i="34"/>
  <c r="D1783" i="34"/>
  <c r="D1778" i="34"/>
  <c r="D1770" i="34"/>
  <c r="D1762" i="34"/>
  <c r="D1754" i="34"/>
  <c r="D1746" i="34"/>
  <c r="D1738" i="34"/>
  <c r="D1730" i="34"/>
  <c r="D1722" i="34"/>
  <c r="D1715" i="34"/>
  <c r="D1709" i="34"/>
  <c r="D1701" i="34"/>
  <c r="D1693" i="34"/>
  <c r="D1685" i="34"/>
  <c r="D1677" i="34"/>
  <c r="D614" i="34"/>
  <c r="D606" i="34"/>
  <c r="D2070" i="34"/>
  <c r="D2054" i="34"/>
  <c r="D2076" i="34"/>
  <c r="D2069" i="34"/>
  <c r="D2061" i="34"/>
  <c r="D2095" i="34"/>
  <c r="D2087" i="34"/>
  <c r="D2107" i="34"/>
  <c r="D2099" i="34"/>
  <c r="D2101" i="34"/>
  <c r="D2106" i="34"/>
  <c r="D2098" i="34"/>
  <c r="D2047" i="34"/>
  <c r="D2033" i="34"/>
  <c r="D2025" i="34"/>
  <c r="D2017" i="34"/>
  <c r="D2009" i="34"/>
  <c r="D2001" i="34"/>
  <c r="D1993" i="34"/>
  <c r="D1985" i="34"/>
  <c r="D1977" i="34"/>
  <c r="D1969" i="34"/>
  <c r="D1961" i="34"/>
  <c r="D1953" i="34"/>
  <c r="D1948" i="34"/>
  <c r="D1940" i="34"/>
  <c r="D1932" i="34"/>
  <c r="D1697" i="34"/>
  <c r="D1689" i="34"/>
  <c r="D1681" i="34"/>
  <c r="D1673" i="34"/>
  <c r="D1665" i="34"/>
  <c r="D1657" i="34"/>
  <c r="D1649" i="34"/>
  <c r="D1641" i="34"/>
  <c r="D1633" i="34"/>
  <c r="D1625" i="34"/>
  <c r="D1617" i="34"/>
  <c r="D1609" i="34"/>
  <c r="D1601" i="34"/>
  <c r="D1593" i="34"/>
  <c r="D1585" i="34"/>
  <c r="D1577" i="34"/>
  <c r="D1569" i="34"/>
  <c r="D1561" i="34"/>
  <c r="D1553" i="34"/>
  <c r="D1545" i="34"/>
  <c r="D1537" i="34"/>
  <c r="D1529" i="34"/>
  <c r="D1521" i="34"/>
  <c r="D1513" i="34"/>
  <c r="D1505" i="34"/>
  <c r="D1497" i="34"/>
  <c r="D1489" i="34"/>
  <c r="D1481" i="34"/>
  <c r="D1474" i="34"/>
  <c r="D1466" i="34"/>
  <c r="D1458" i="34"/>
  <c r="D610" i="34"/>
  <c r="D602" i="34"/>
  <c r="D595" i="34"/>
  <c r="D587" i="34"/>
  <c r="D2080" i="34"/>
  <c r="D2073" i="34"/>
  <c r="D2065" i="34"/>
  <c r="D2057" i="34"/>
  <c r="D2090" i="34"/>
  <c r="D2091" i="34"/>
  <c r="D2104" i="34"/>
  <c r="D1669" i="34"/>
  <c r="D1661" i="34"/>
  <c r="D1653" i="34"/>
  <c r="D1645" i="34"/>
  <c r="D1637" i="34"/>
  <c r="D1629" i="34"/>
  <c r="D1621" i="34"/>
  <c r="D1613" i="34"/>
  <c r="D1605" i="34"/>
  <c r="D1597" i="34"/>
  <c r="D1589" i="34"/>
  <c r="D1581" i="34"/>
  <c r="D1573" i="34"/>
  <c r="D1565" i="34"/>
  <c r="D1557" i="34"/>
  <c r="D1549" i="34"/>
  <c r="D1541" i="34"/>
  <c r="D1533" i="34"/>
  <c r="D1525" i="34"/>
  <c r="D1517" i="34"/>
  <c r="D1509" i="34"/>
  <c r="D1501" i="34"/>
  <c r="D1493" i="34"/>
  <c r="D1485" i="34"/>
  <c r="D1470" i="34"/>
  <c r="D1462" i="34"/>
  <c r="D1454" i="34"/>
  <c r="D1446" i="34"/>
  <c r="D1438" i="34"/>
  <c r="D1430" i="34"/>
  <c r="D1422" i="34"/>
  <c r="D1414" i="34"/>
  <c r="D1406" i="34"/>
  <c r="D1398" i="34"/>
  <c r="D1390" i="34"/>
  <c r="D1383" i="34"/>
  <c r="D1376" i="34"/>
  <c r="D1368" i="34"/>
  <c r="D1360" i="34"/>
  <c r="D1352" i="34"/>
  <c r="D1345" i="34"/>
  <c r="D1337" i="34"/>
  <c r="D1329" i="34"/>
  <c r="D1321" i="34"/>
  <c r="D1314" i="34"/>
  <c r="D1306" i="34"/>
  <c r="D1299" i="34"/>
  <c r="D1291" i="34"/>
  <c r="D1283" i="34"/>
  <c r="D1275" i="34"/>
  <c r="D2049" i="34"/>
  <c r="D2041" i="34"/>
  <c r="D2035" i="34"/>
  <c r="D2027" i="34"/>
  <c r="D2019" i="34"/>
  <c r="D2011" i="34"/>
  <c r="D2003" i="34"/>
  <c r="D1995" i="34"/>
  <c r="D1987" i="34"/>
  <c r="D1979" i="34"/>
  <c r="D1971" i="34"/>
  <c r="D1963" i="34"/>
  <c r="D1955" i="34"/>
  <c r="D1950" i="34"/>
  <c r="D1942" i="34"/>
  <c r="D1934" i="34"/>
  <c r="D1926" i="34"/>
  <c r="D1918" i="34"/>
  <c r="D1910" i="34"/>
  <c r="D1903" i="34"/>
  <c r="D1895" i="34"/>
  <c r="D1887" i="34"/>
  <c r="D1880" i="34"/>
  <c r="D1872" i="34"/>
  <c r="D1866" i="34"/>
  <c r="D1859" i="34"/>
  <c r="D1851" i="34"/>
  <c r="D1843" i="34"/>
  <c r="D1836" i="34"/>
  <c r="D1828" i="34"/>
  <c r="D1820" i="34"/>
  <c r="D1812" i="34"/>
  <c r="D1805" i="34"/>
  <c r="D1797" i="34"/>
  <c r="D1789" i="34"/>
  <c r="D1776" i="34"/>
  <c r="D1768" i="34"/>
  <c r="D1760" i="34"/>
  <c r="D1752" i="34"/>
  <c r="D1744" i="34"/>
  <c r="D1736" i="34"/>
  <c r="D1728" i="34"/>
  <c r="D1720" i="34"/>
  <c r="D1707" i="34"/>
  <c r="D620" i="34"/>
  <c r="D1267" i="34"/>
  <c r="D1259" i="34"/>
  <c r="D1251" i="34"/>
  <c r="D1243" i="34"/>
  <c r="D1235" i="34"/>
  <c r="D1227" i="34"/>
  <c r="D1220" i="34"/>
  <c r="D1212" i="34"/>
  <c r="D1204" i="34"/>
  <c r="D1196" i="34"/>
  <c r="D1188" i="34"/>
  <c r="D1180" i="34"/>
  <c r="D1172" i="34"/>
  <c r="D1164" i="34"/>
  <c r="D1156" i="34"/>
  <c r="D1148" i="34"/>
  <c r="D1140" i="34"/>
  <c r="D1132" i="34"/>
  <c r="D1124" i="34"/>
  <c r="D1117" i="34"/>
  <c r="D1109" i="34"/>
  <c r="D1101" i="34"/>
  <c r="D1093" i="34"/>
  <c r="D1085" i="34"/>
  <c r="D1077" i="34"/>
  <c r="D1069" i="34"/>
  <c r="D1061" i="34"/>
  <c r="D1053" i="34"/>
  <c r="D1045" i="34"/>
  <c r="D1037" i="34"/>
  <c r="D1030" i="34"/>
  <c r="D1022" i="34"/>
  <c r="D1014" i="34"/>
  <c r="D1006" i="34"/>
  <c r="D998" i="34"/>
  <c r="D990" i="34"/>
  <c r="D982" i="34"/>
  <c r="D975" i="34"/>
  <c r="D967" i="34"/>
  <c r="D959" i="34"/>
  <c r="D951" i="34"/>
  <c r="D943" i="34"/>
  <c r="D935" i="34"/>
  <c r="D927" i="34"/>
  <c r="D919" i="34"/>
  <c r="D911" i="34"/>
  <c r="D903" i="34"/>
  <c r="D895" i="34"/>
  <c r="D887" i="34"/>
  <c r="D879" i="34"/>
  <c r="D871" i="34"/>
  <c r="D864" i="34"/>
  <c r="D856" i="34"/>
  <c r="D848" i="34"/>
  <c r="D840" i="34"/>
  <c r="D832" i="34"/>
  <c r="D825" i="34"/>
  <c r="D817" i="34"/>
  <c r="D809" i="34"/>
  <c r="D795" i="34"/>
  <c r="D787" i="34"/>
  <c r="D779" i="34"/>
  <c r="D771" i="34"/>
  <c r="D763" i="34"/>
  <c r="D752" i="34"/>
  <c r="D744" i="34"/>
  <c r="D736" i="34"/>
  <c r="D728" i="34"/>
  <c r="D714" i="34"/>
  <c r="D706" i="34"/>
  <c r="D699" i="34"/>
  <c r="D691" i="34"/>
  <c r="D683" i="34"/>
  <c r="D675" i="34"/>
  <c r="D667" i="34"/>
  <c r="D660" i="34"/>
  <c r="D653" i="34"/>
  <c r="D645" i="34"/>
  <c r="D638" i="34"/>
  <c r="D630" i="34"/>
  <c r="D622" i="34"/>
  <c r="D2079" i="34"/>
  <c r="D2072" i="34"/>
  <c r="D2064" i="34"/>
  <c r="D2056" i="34"/>
  <c r="D2103" i="34"/>
  <c r="D2102" i="34"/>
  <c r="D1925" i="34"/>
  <c r="D1917" i="34"/>
  <c r="D1909" i="34"/>
  <c r="D1902" i="34"/>
  <c r="D1894" i="34"/>
  <c r="D1886" i="34"/>
  <c r="D1879" i="34"/>
  <c r="D1871" i="34"/>
  <c r="D1865" i="34"/>
  <c r="D1858" i="34"/>
  <c r="D1850" i="34"/>
  <c r="D1842" i="34"/>
  <c r="D1835" i="34"/>
  <c r="D1827" i="34"/>
  <c r="D1819" i="34"/>
  <c r="D1811" i="34"/>
  <c r="D1804" i="34"/>
  <c r="D1796" i="34"/>
  <c r="D1788" i="34"/>
  <c r="D1775" i="34"/>
  <c r="D1767" i="34"/>
  <c r="D1759" i="34"/>
  <c r="D1751" i="34"/>
  <c r="D1743" i="34"/>
  <c r="D1735" i="34"/>
  <c r="D1727" i="34"/>
  <c r="D1719" i="34"/>
  <c r="D1706" i="34"/>
  <c r="D1699" i="34"/>
  <c r="D1691" i="34"/>
  <c r="D1683" i="34"/>
  <c r="D1675" i="34"/>
  <c r="D1667" i="34"/>
  <c r="D1659" i="34"/>
  <c r="D1651" i="34"/>
  <c r="D1643" i="34"/>
  <c r="D1635" i="34"/>
  <c r="D1627" i="34"/>
  <c r="D1619" i="34"/>
  <c r="D1611" i="34"/>
  <c r="D1603" i="34"/>
  <c r="D1595" i="34"/>
  <c r="D1587" i="34"/>
  <c r="D1579" i="34"/>
  <c r="D1571" i="34"/>
  <c r="D1563" i="34"/>
  <c r="D1555" i="34"/>
  <c r="D1547" i="34"/>
  <c r="D1539" i="34"/>
  <c r="D1531" i="34"/>
  <c r="D1523" i="34"/>
  <c r="D1515" i="34"/>
  <c r="D1507" i="34"/>
  <c r="D1499" i="34"/>
  <c r="D1491" i="34"/>
  <c r="D1483" i="34"/>
  <c r="D1476" i="34"/>
  <c r="D1468" i="34"/>
  <c r="D1460" i="34"/>
  <c r="D1453" i="34"/>
  <c r="D1445" i="34"/>
  <c r="D1437" i="34"/>
  <c r="D1429" i="34"/>
  <c r="D1421" i="34"/>
  <c r="D1413" i="34"/>
  <c r="D1405" i="34"/>
  <c r="D1397" i="34"/>
  <c r="D1389" i="34"/>
  <c r="D1382" i="34"/>
  <c r="D1375" i="34"/>
  <c r="D1367" i="34"/>
  <c r="D1359" i="34"/>
  <c r="D1351" i="34"/>
  <c r="D1344" i="34"/>
  <c r="D1336" i="34"/>
  <c r="D1328" i="34"/>
  <c r="D1320" i="34"/>
  <c r="D1313" i="34"/>
  <c r="D1305" i="34"/>
  <c r="D1298" i="34"/>
  <c r="D1290" i="34"/>
  <c r="D1282" i="34"/>
  <c r="D1924" i="34"/>
  <c r="D1916" i="34"/>
  <c r="D1908" i="34"/>
  <c r="D1901" i="34"/>
  <c r="D1893" i="34"/>
  <c r="D1885" i="34"/>
  <c r="D1878" i="34"/>
  <c r="D1870" i="34"/>
  <c r="D1864" i="34"/>
  <c r="D1857" i="34"/>
  <c r="D1849" i="34"/>
  <c r="D1834" i="34"/>
  <c r="D1826" i="34"/>
  <c r="D1818" i="34"/>
  <c r="D1810" i="34"/>
  <c r="D1803" i="34"/>
  <c r="D1795" i="34"/>
  <c r="D1787" i="34"/>
  <c r="D1781" i="34"/>
  <c r="D1774" i="34"/>
  <c r="D1766" i="34"/>
  <c r="D1758" i="34"/>
  <c r="D1750" i="34"/>
  <c r="D1742" i="34"/>
  <c r="D1734" i="34"/>
  <c r="D1726" i="34"/>
  <c r="D1713" i="34"/>
  <c r="D1705" i="34"/>
  <c r="D1698" i="34"/>
  <c r="D1690" i="34"/>
  <c r="D1682" i="34"/>
  <c r="D1674" i="34"/>
  <c r="D1666" i="34"/>
  <c r="D1658" i="34"/>
  <c r="D1650" i="34"/>
  <c r="D1642" i="34"/>
  <c r="D1634" i="34"/>
  <c r="D1626" i="34"/>
  <c r="D1618" i="34"/>
  <c r="D1610" i="34"/>
  <c r="D1602" i="34"/>
  <c r="D1594" i="34"/>
  <c r="D1586" i="34"/>
  <c r="D1578" i="34"/>
  <c r="D1570" i="34"/>
  <c r="D1562" i="34"/>
  <c r="D1554" i="34"/>
  <c r="D1546" i="34"/>
  <c r="D1538" i="34"/>
  <c r="D1530" i="34"/>
  <c r="D1522" i="34"/>
  <c r="D1514" i="34"/>
  <c r="D1506" i="34"/>
  <c r="D1498" i="34"/>
  <c r="D1490" i="34"/>
  <c r="D1482" i="34"/>
  <c r="D1475" i="34"/>
  <c r="D1467" i="34"/>
  <c r="D1459" i="34"/>
  <c r="D1452" i="34"/>
  <c r="D1444" i="34"/>
  <c r="D1436" i="34"/>
  <c r="D1428" i="34"/>
  <c r="D1420" i="34"/>
  <c r="D1412" i="34"/>
  <c r="D1404" i="34"/>
  <c r="D1396" i="34"/>
  <c r="D1388" i="34"/>
  <c r="D1381" i="34"/>
  <c r="D1374" i="34"/>
  <c r="D1366" i="34"/>
  <c r="D1358" i="34"/>
  <c r="D1350" i="34"/>
  <c r="D1343" i="34"/>
  <c r="D1335" i="34"/>
  <c r="D1327" i="34"/>
  <c r="D1319" i="34"/>
  <c r="D1312" i="34"/>
  <c r="D1304" i="34"/>
  <c r="D1297" i="34"/>
  <c r="D1289" i="34"/>
  <c r="D1281" i="34"/>
  <c r="D1273" i="34"/>
  <c r="D2083" i="34"/>
  <c r="D2068" i="34"/>
  <c r="D2060" i="34"/>
  <c r="D2053" i="34"/>
  <c r="D1274" i="34"/>
  <c r="D1266" i="34"/>
  <c r="D1258" i="34"/>
  <c r="D1250" i="34"/>
  <c r="D1242" i="34"/>
  <c r="D1234" i="34"/>
  <c r="D1226" i="34"/>
  <c r="D1219" i="34"/>
  <c r="D1211" i="34"/>
  <c r="D1203" i="34"/>
  <c r="D1195" i="34"/>
  <c r="D1187" i="34"/>
  <c r="D1179" i="34"/>
  <c r="D1171" i="34"/>
  <c r="D1163" i="34"/>
  <c r="D1155" i="34"/>
  <c r="D1147" i="34"/>
  <c r="D1139" i="34"/>
  <c r="D1131" i="34"/>
  <c r="D1123" i="34"/>
  <c r="D1116" i="34"/>
  <c r="D1108" i="34"/>
  <c r="D1100" i="34"/>
  <c r="D1092" i="34"/>
  <c r="D1084" i="34"/>
  <c r="D1076" i="34"/>
  <c r="D1068" i="34"/>
  <c r="D1060" i="34"/>
  <c r="D1052" i="34"/>
  <c r="D1044" i="34"/>
  <c r="D1036" i="34"/>
  <c r="D1029" i="34"/>
  <c r="D1021" i="34"/>
  <c r="D1013" i="34"/>
  <c r="D1005" i="34"/>
  <c r="D997" i="34"/>
  <c r="D989" i="34"/>
  <c r="D981" i="34"/>
  <c r="D974" i="34"/>
  <c r="D966" i="34"/>
  <c r="D958" i="34"/>
  <c r="D950" i="34"/>
  <c r="D942" i="34"/>
  <c r="D934" i="34"/>
  <c r="D926" i="34"/>
  <c r="D918" i="34"/>
  <c r="D910" i="34"/>
  <c r="D902" i="34"/>
  <c r="D894" i="34"/>
  <c r="D886" i="34"/>
  <c r="D878" i="34"/>
  <c r="D870" i="34"/>
  <c r="D863" i="34"/>
  <c r="D855" i="34"/>
  <c r="D847" i="34"/>
  <c r="D839" i="34"/>
  <c r="D831" i="34"/>
  <c r="D824" i="34"/>
  <c r="D816" i="34"/>
  <c r="D808" i="34"/>
  <c r="D801" i="34"/>
  <c r="D794" i="34"/>
  <c r="D786" i="34"/>
  <c r="D778" i="34"/>
  <c r="D770" i="34"/>
  <c r="D762" i="34"/>
  <c r="D759" i="34"/>
  <c r="D751" i="34"/>
  <c r="D743" i="34"/>
  <c r="D735" i="34"/>
  <c r="D727" i="34"/>
  <c r="D721" i="34"/>
  <c r="D713" i="34"/>
  <c r="D705" i="34"/>
  <c r="D698" i="34"/>
  <c r="D690" i="34"/>
  <c r="D682" i="34"/>
  <c r="D674" i="34"/>
  <c r="D666" i="34"/>
  <c r="D652" i="34"/>
  <c r="D644" i="34"/>
  <c r="D637" i="34"/>
  <c r="D629" i="34"/>
  <c r="D1265" i="34"/>
  <c r="D1257" i="34"/>
  <c r="D1249" i="34"/>
  <c r="D1241" i="34"/>
  <c r="D1233" i="34"/>
  <c r="D1225" i="34"/>
  <c r="D1218" i="34"/>
  <c r="D1210" i="34"/>
  <c r="D1202" i="34"/>
  <c r="D1194" i="34"/>
  <c r="D1186" i="34"/>
  <c r="D1178" i="34"/>
  <c r="D1170" i="34"/>
  <c r="D1162" i="34"/>
  <c r="D1154" i="34"/>
  <c r="D1146" i="34"/>
  <c r="D1138" i="34"/>
  <c r="D1130" i="34"/>
  <c r="D1122" i="34"/>
  <c r="D1115" i="34"/>
  <c r="D1107" i="34"/>
  <c r="D1099" i="34"/>
  <c r="D1091" i="34"/>
  <c r="D1083" i="34"/>
  <c r="D1075" i="34"/>
  <c r="D1067" i="34"/>
  <c r="D1059" i="34"/>
  <c r="D1051" i="34"/>
  <c r="D1043" i="34"/>
  <c r="D1035" i="34"/>
  <c r="D1033" i="34"/>
  <c r="D1028" i="34"/>
  <c r="D1020" i="34"/>
  <c r="D1012" i="34"/>
  <c r="D1004" i="34"/>
  <c r="D996" i="34"/>
  <c r="D988" i="34"/>
  <c r="D980" i="34"/>
  <c r="D973" i="34"/>
  <c r="D965" i="34"/>
  <c r="D957" i="34"/>
  <c r="D949" i="34"/>
  <c r="D941" i="34"/>
  <c r="D933" i="34"/>
  <c r="D925" i="34"/>
  <c r="D917" i="34"/>
  <c r="D909" i="34"/>
  <c r="D901" i="34"/>
  <c r="D893" i="34"/>
  <c r="D885" i="34"/>
  <c r="D877" i="34"/>
  <c r="D869" i="34"/>
  <c r="D862" i="34"/>
  <c r="D854" i="34"/>
  <c r="D846" i="34"/>
  <c r="D838" i="34"/>
  <c r="D830" i="34"/>
  <c r="D823" i="34"/>
  <c r="D815" i="34"/>
  <c r="D807" i="34"/>
  <c r="D800" i="34"/>
  <c r="D793" i="34"/>
  <c r="D785" i="34"/>
  <c r="D777" i="34"/>
  <c r="D769" i="34"/>
  <c r="D758" i="34"/>
  <c r="D750" i="34"/>
  <c r="D742" i="34"/>
  <c r="D734" i="34"/>
  <c r="D726" i="34"/>
  <c r="D720" i="34"/>
  <c r="D712" i="34"/>
  <c r="D704" i="34"/>
  <c r="D697" i="34"/>
  <c r="D689" i="34"/>
  <c r="D681" i="34"/>
  <c r="D673" i="34"/>
  <c r="D659" i="34"/>
  <c r="D651" i="34"/>
  <c r="D643" i="34"/>
  <c r="D636" i="34"/>
  <c r="D628" i="34"/>
  <c r="D1876" i="34"/>
  <c r="D1869" i="34"/>
  <c r="D1855" i="34"/>
  <c r="D1847" i="34"/>
  <c r="D1840" i="34"/>
  <c r="D1832" i="34"/>
  <c r="D1824" i="34"/>
  <c r="D1816" i="34"/>
  <c r="D1809" i="34"/>
  <c r="D1801" i="34"/>
  <c r="D1793" i="34"/>
  <c r="D1785" i="34"/>
  <c r="D1779" i="34"/>
  <c r="D1772" i="34"/>
  <c r="D1764" i="34"/>
  <c r="D1756" i="34"/>
  <c r="D1748" i="34"/>
  <c r="D1740" i="34"/>
  <c r="D1732" i="34"/>
  <c r="D1724" i="34"/>
  <c r="D1717" i="34"/>
  <c r="D1711" i="34"/>
  <c r="D1703" i="34"/>
  <c r="D1696" i="34"/>
  <c r="D1688" i="34"/>
  <c r="D1680" i="34"/>
  <c r="D1672" i="34"/>
  <c r="D1664" i="34"/>
  <c r="D1656" i="34"/>
  <c r="D1648" i="34"/>
  <c r="D1640" i="34"/>
  <c r="D1632" i="34"/>
  <c r="D1624" i="34"/>
  <c r="D1616" i="34"/>
  <c r="D1608" i="34"/>
  <c r="D1600" i="34"/>
  <c r="D1592" i="34"/>
  <c r="D1584" i="34"/>
  <c r="D1576" i="34"/>
  <c r="D1568" i="34"/>
  <c r="D1560" i="34"/>
  <c r="D1552" i="34"/>
  <c r="D1544" i="34"/>
  <c r="D1536" i="34"/>
  <c r="D1528" i="34"/>
  <c r="D1520" i="34"/>
  <c r="D1512" i="34"/>
  <c r="D1504" i="34"/>
  <c r="D1496" i="34"/>
  <c r="D1488" i="34"/>
  <c r="D1480" i="34"/>
  <c r="D1473" i="34"/>
  <c r="D1465" i="34"/>
  <c r="D1450" i="34"/>
  <c r="D1442" i="34"/>
  <c r="D1434" i="34"/>
  <c r="D1426" i="34"/>
  <c r="D1418" i="34"/>
  <c r="D1410" i="34"/>
  <c r="D1402" i="34"/>
  <c r="D1394" i="34"/>
  <c r="D1386" i="34"/>
  <c r="D1379" i="34"/>
  <c r="D1372" i="34"/>
  <c r="D1364" i="34"/>
  <c r="D1356" i="34"/>
  <c r="D1348" i="34"/>
  <c r="D1341" i="34"/>
  <c r="D1333" i="34"/>
  <c r="D1325" i="34"/>
  <c r="D1310" i="34"/>
  <c r="D1303" i="34"/>
  <c r="D1295" i="34"/>
  <c r="D1287" i="34"/>
  <c r="D1279" i="34"/>
  <c r="D1271" i="34"/>
  <c r="D1263" i="34"/>
  <c r="D1255" i="34"/>
  <c r="D1247" i="34"/>
  <c r="D1239" i="34"/>
  <c r="D1231" i="34"/>
  <c r="D1224" i="34"/>
  <c r="D1216" i="34"/>
  <c r="D1208" i="34"/>
  <c r="D1200" i="34"/>
  <c r="D1192" i="34"/>
  <c r="D1184" i="34"/>
  <c r="D1176" i="34"/>
  <c r="D1168" i="34"/>
  <c r="D1160" i="34"/>
  <c r="D1152" i="34"/>
  <c r="D1144" i="34"/>
  <c r="D1136" i="34"/>
  <c r="D1128" i="34"/>
  <c r="D1120" i="34"/>
  <c r="D1113" i="34"/>
  <c r="D1105" i="34"/>
  <c r="D1097" i="34"/>
  <c r="D1089" i="34"/>
  <c r="D1081" i="34"/>
  <c r="D1073" i="34"/>
  <c r="D1065" i="34"/>
  <c r="D1057" i="34"/>
  <c r="D1049" i="34"/>
  <c r="D1041" i="34"/>
  <c r="D1026" i="34"/>
  <c r="D1018" i="34"/>
  <c r="D1010" i="34"/>
  <c r="D1002" i="34"/>
  <c r="D994" i="34"/>
  <c r="D986" i="34"/>
  <c r="D978" i="34"/>
  <c r="D971" i="34"/>
  <c r="D963" i="34"/>
  <c r="D955" i="34"/>
  <c r="D947" i="34"/>
  <c r="D939" i="34"/>
  <c r="D931" i="34"/>
  <c r="D923" i="34"/>
  <c r="D915" i="34"/>
  <c r="D907" i="34"/>
  <c r="D899" i="34"/>
  <c r="D891" i="34"/>
  <c r="D883" i="34"/>
  <c r="D875" i="34"/>
  <c r="D860" i="34"/>
  <c r="D852" i="34"/>
  <c r="D844" i="34"/>
  <c r="D836" i="34"/>
  <c r="D828" i="34"/>
  <c r="D821" i="34"/>
  <c r="D813" i="34"/>
  <c r="D805" i="34"/>
  <c r="D798" i="34"/>
  <c r="D791" i="34"/>
  <c r="D783" i="34"/>
  <c r="D775" i="34"/>
  <c r="D767" i="34"/>
  <c r="D761" i="34"/>
  <c r="D756" i="34"/>
  <c r="D748" i="34"/>
  <c r="D740" i="34"/>
  <c r="D732" i="34"/>
  <c r="D725" i="34"/>
  <c r="D718" i="34"/>
  <c r="D710" i="34"/>
  <c r="D702" i="34"/>
  <c r="D695" i="34"/>
  <c r="D687" i="34"/>
  <c r="D679" i="34"/>
  <c r="D671" i="34"/>
  <c r="D664" i="34"/>
  <c r="D657" i="34"/>
  <c r="D649" i="34"/>
  <c r="D641" i="34"/>
  <c r="D634" i="34"/>
  <c r="D626" i="34"/>
  <c r="D618" i="34"/>
  <c r="D185" i="34"/>
  <c r="D127" i="34"/>
  <c r="D120" i="34"/>
  <c r="D45" i="34"/>
  <c r="B345" i="34" l="1"/>
  <c r="D345" i="34" s="1"/>
  <c r="B346" i="34"/>
  <c r="D346" i="34" s="1"/>
  <c r="B347" i="34"/>
  <c r="D347" i="34" s="1"/>
  <c r="B348" i="34"/>
  <c r="D348" i="34" s="1"/>
  <c r="B349" i="34"/>
  <c r="D349" i="34" s="1"/>
  <c r="B350" i="34"/>
  <c r="B351" i="34"/>
  <c r="B352" i="34"/>
  <c r="B353" i="34"/>
  <c r="D353" i="34" s="1"/>
  <c r="B354" i="34"/>
  <c r="D354" i="34" s="1"/>
  <c r="B355" i="34"/>
  <c r="D355" i="34" s="1"/>
  <c r="B356" i="34"/>
  <c r="D356" i="34" s="1"/>
  <c r="B357" i="34"/>
  <c r="D357" i="34" s="1"/>
  <c r="B358" i="34"/>
  <c r="B359" i="34"/>
  <c r="B360" i="34"/>
  <c r="B361" i="34"/>
  <c r="D361" i="34" s="1"/>
  <c r="B362" i="34"/>
  <c r="D362" i="34" s="1"/>
  <c r="B363" i="34"/>
  <c r="D363" i="34" s="1"/>
  <c r="B364" i="34"/>
  <c r="D364" i="34" s="1"/>
  <c r="B365" i="34"/>
  <c r="B366" i="34"/>
  <c r="B367" i="34"/>
  <c r="B368" i="34"/>
  <c r="B369" i="34"/>
  <c r="D369" i="34" s="1"/>
  <c r="B370" i="34"/>
  <c r="B371" i="34"/>
  <c r="B372" i="34"/>
  <c r="D372" i="34" s="1"/>
  <c r="B373" i="34"/>
  <c r="B374" i="34"/>
  <c r="B462" i="34"/>
  <c r="B463" i="34"/>
  <c r="B304" i="34"/>
  <c r="B375" i="34"/>
  <c r="B376" i="34"/>
  <c r="B377" i="34"/>
  <c r="B378" i="34"/>
  <c r="B379" i="34"/>
  <c r="B380" i="34"/>
  <c r="B381" i="34"/>
  <c r="B382" i="34"/>
  <c r="D382" i="34" s="1"/>
  <c r="B383" i="34"/>
  <c r="B384" i="34"/>
  <c r="B385" i="34"/>
  <c r="B386" i="34"/>
  <c r="B387" i="34"/>
  <c r="B388" i="34"/>
  <c r="B389" i="34"/>
  <c r="B390" i="34"/>
  <c r="B391" i="34"/>
  <c r="D391" i="34" s="1"/>
  <c r="B392" i="34"/>
  <c r="B393" i="34"/>
  <c r="B394" i="34"/>
  <c r="B395" i="34"/>
  <c r="B396" i="34"/>
  <c r="B397" i="34"/>
  <c r="B398" i="34"/>
  <c r="B399" i="34"/>
  <c r="D399" i="34" s="1"/>
  <c r="B400" i="34"/>
  <c r="B401" i="34"/>
  <c r="B402" i="34"/>
  <c r="B403" i="34"/>
  <c r="B404" i="34"/>
  <c r="B464" i="34"/>
  <c r="B465" i="34"/>
  <c r="B466" i="34"/>
  <c r="D466" i="34" s="1"/>
  <c r="B17" i="34"/>
  <c r="B405" i="34"/>
  <c r="B406" i="34"/>
  <c r="B407" i="34"/>
  <c r="B408" i="34"/>
  <c r="B409" i="34"/>
  <c r="B410" i="34"/>
  <c r="B411" i="34"/>
  <c r="D411" i="34" s="1"/>
  <c r="B412" i="34"/>
  <c r="B413" i="34"/>
  <c r="B414" i="34"/>
  <c r="B18" i="34"/>
  <c r="B19" i="34"/>
  <c r="B20" i="34"/>
  <c r="B21" i="34"/>
  <c r="B22" i="34"/>
  <c r="B23" i="34"/>
  <c r="B415" i="34"/>
  <c r="B416" i="34"/>
  <c r="B417" i="34"/>
  <c r="B418" i="34"/>
  <c r="B24" i="34"/>
  <c r="B25" i="34"/>
  <c r="B467" i="34"/>
  <c r="B306" i="34"/>
  <c r="B26" i="34"/>
  <c r="B468" i="34"/>
  <c r="B308" i="34"/>
  <c r="B309" i="34"/>
  <c r="B27" i="34"/>
  <c r="B28" i="34"/>
  <c r="B469" i="34"/>
  <c r="B29" i="34"/>
  <c r="B5" i="34"/>
  <c r="B470" i="34"/>
  <c r="B471" i="34"/>
  <c r="B472" i="34"/>
  <c r="B310" i="34"/>
  <c r="B30" i="34"/>
  <c r="B473" i="34"/>
  <c r="B474" i="34"/>
  <c r="B475" i="34"/>
  <c r="B476" i="34"/>
  <c r="B477" i="34"/>
  <c r="B311" i="34"/>
  <c r="B31" i="34"/>
  <c r="B478" i="34"/>
  <c r="B32" i="34"/>
  <c r="B33" i="34"/>
  <c r="B312" i="34"/>
  <c r="B419" i="34"/>
  <c r="B420" i="34"/>
  <c r="B34" i="34"/>
  <c r="B35" i="34"/>
  <c r="B36" i="34"/>
  <c r="B37" i="34"/>
  <c r="B38" i="34"/>
  <c r="B39" i="34"/>
  <c r="B40" i="34"/>
  <c r="B41" i="34"/>
  <c r="B313" i="34"/>
  <c r="B314" i="34"/>
  <c r="B42" i="34"/>
  <c r="B43" i="34"/>
  <c r="B44" i="34"/>
  <c r="B46" i="34"/>
  <c r="B479" i="34"/>
  <c r="B47" i="34"/>
  <c r="B48" i="34"/>
  <c r="B49" i="34"/>
  <c r="B50" i="34"/>
  <c r="B51" i="34"/>
  <c r="B52" i="34"/>
  <c r="B53" i="34"/>
  <c r="B54" i="34"/>
  <c r="B315" i="34"/>
  <c r="B55" i="34"/>
  <c r="B56" i="34"/>
  <c r="B316" i="34"/>
  <c r="B57" i="34"/>
  <c r="B58" i="34"/>
  <c r="B59" i="34"/>
  <c r="B60" i="34"/>
  <c r="B61" i="34"/>
  <c r="B62" i="34"/>
  <c r="B63" i="34"/>
  <c r="B64" i="34"/>
  <c r="B480" i="34"/>
  <c r="B65" i="34"/>
  <c r="B66" i="34"/>
  <c r="B67" i="34"/>
  <c r="B68" i="34"/>
  <c r="B69" i="34"/>
  <c r="B70" i="34"/>
  <c r="B71" i="34"/>
  <c r="B72" i="34"/>
  <c r="B73" i="34"/>
  <c r="B74" i="34"/>
  <c r="B75" i="34"/>
  <c r="B76" i="34"/>
  <c r="B317" i="34"/>
  <c r="B318" i="34"/>
  <c r="B77" i="34"/>
  <c r="B78" i="34"/>
  <c r="B79" i="34"/>
  <c r="B80" i="34"/>
  <c r="B81" i="34"/>
  <c r="B82" i="34"/>
  <c r="B83" i="34"/>
  <c r="B84" i="34"/>
  <c r="B481" i="34"/>
  <c r="B85" i="34"/>
  <c r="B86" i="34"/>
  <c r="B319" i="34"/>
  <c r="B87" i="34"/>
  <c r="B320" i="34"/>
  <c r="B88" i="34"/>
  <c r="B89" i="34"/>
  <c r="B90" i="34"/>
  <c r="B91" i="34"/>
  <c r="B92" i="34"/>
  <c r="B93" i="34"/>
  <c r="B482" i="34"/>
  <c r="B94" i="34"/>
  <c r="B95" i="34"/>
  <c r="B96" i="34"/>
  <c r="B97" i="34"/>
  <c r="B98" i="34"/>
  <c r="B99" i="34"/>
  <c r="B100" i="34"/>
  <c r="B101" i="34"/>
  <c r="B102" i="34"/>
  <c r="B103" i="34"/>
  <c r="B104" i="34"/>
  <c r="B321" i="34"/>
  <c r="B105" i="34"/>
  <c r="B106" i="34"/>
  <c r="B107" i="34"/>
  <c r="B322" i="34"/>
  <c r="B108" i="34"/>
  <c r="B109" i="34"/>
  <c r="B110" i="34"/>
  <c r="B111" i="34"/>
  <c r="B112" i="34"/>
  <c r="B113" i="34"/>
  <c r="B114" i="34"/>
  <c r="B115" i="34"/>
  <c r="B116" i="34"/>
  <c r="B117" i="34"/>
  <c r="B118" i="34"/>
  <c r="B119" i="34"/>
  <c r="B121" i="34"/>
  <c r="B324" i="34"/>
  <c r="B483" i="34"/>
  <c r="B122" i="34"/>
  <c r="B123" i="34"/>
  <c r="B124" i="34"/>
  <c r="B125" i="34"/>
  <c r="B126" i="34"/>
  <c r="B325" i="34"/>
  <c r="B326" i="34"/>
  <c r="B327" i="34"/>
  <c r="B128" i="34"/>
  <c r="B129" i="34"/>
  <c r="B130" i="34"/>
  <c r="B131" i="34"/>
  <c r="B132" i="34"/>
  <c r="B328" i="34"/>
  <c r="B133" i="34"/>
  <c r="B134" i="34"/>
  <c r="B135" i="34"/>
  <c r="B136" i="34"/>
  <c r="B137" i="34"/>
  <c r="B138" i="34"/>
  <c r="B484" i="34"/>
  <c r="B139" i="34"/>
  <c r="B140" i="34"/>
  <c r="B141" i="34"/>
  <c r="B142" i="34"/>
  <c r="B143" i="34"/>
  <c r="B144" i="34"/>
  <c r="B331" i="34"/>
  <c r="B145" i="34"/>
  <c r="B146" i="34"/>
  <c r="B147" i="34"/>
  <c r="B148" i="34"/>
  <c r="B149" i="34"/>
  <c r="B485" i="34"/>
  <c r="B150" i="34"/>
  <c r="B332" i="34"/>
  <c r="B151" i="34"/>
  <c r="B152" i="34"/>
  <c r="B153" i="34"/>
  <c r="B154" i="34"/>
  <c r="B155" i="34"/>
  <c r="B156" i="34"/>
  <c r="B157" i="34"/>
  <c r="B158" i="34"/>
  <c r="B159" i="34"/>
  <c r="B160" i="34"/>
  <c r="B161" i="34"/>
  <c r="B162" i="34"/>
  <c r="B163" i="34"/>
  <c r="B15" i="34"/>
  <c r="B164" i="34"/>
  <c r="B165" i="34"/>
  <c r="B334" i="34"/>
  <c r="B335" i="34"/>
  <c r="B166" i="34"/>
  <c r="B167" i="34"/>
  <c r="B168" i="34"/>
  <c r="B169" i="34"/>
  <c r="B170" i="34"/>
  <c r="B171" i="34"/>
  <c r="B172" i="34"/>
  <c r="B173" i="34"/>
  <c r="B486" i="34"/>
  <c r="B174" i="34"/>
  <c r="B175" i="34"/>
  <c r="B176" i="34"/>
  <c r="B177" i="34"/>
  <c r="B178" i="34"/>
  <c r="B487" i="34"/>
  <c r="B179" i="34"/>
  <c r="B180" i="34"/>
  <c r="B181" i="34"/>
  <c r="B182" i="34"/>
  <c r="B183" i="34"/>
  <c r="B421" i="34"/>
  <c r="B184" i="34"/>
  <c r="B186" i="34"/>
  <c r="B187" i="34"/>
  <c r="B188" i="34"/>
  <c r="B189" i="34"/>
  <c r="B190" i="34"/>
  <c r="B191" i="34"/>
  <c r="B192" i="34"/>
  <c r="B193" i="34"/>
  <c r="B16" i="34"/>
  <c r="B194" i="34"/>
  <c r="B195" i="34"/>
  <c r="B196" i="34"/>
  <c r="B197" i="34"/>
  <c r="B198" i="34"/>
  <c r="B199" i="34"/>
  <c r="B422" i="34"/>
  <c r="B200" i="34"/>
  <c r="B201" i="34"/>
  <c r="B202" i="34"/>
  <c r="B203" i="34"/>
  <c r="B204" i="34"/>
  <c r="B205" i="34"/>
  <c r="B206" i="34"/>
  <c r="B207" i="34"/>
  <c r="B423" i="34"/>
  <c r="B208" i="34"/>
  <c r="B209" i="34"/>
  <c r="B210" i="34"/>
  <c r="B211" i="34"/>
  <c r="B212" i="34"/>
  <c r="B213" i="34"/>
  <c r="B297" i="34"/>
  <c r="B344" i="34"/>
  <c r="B214" i="34"/>
  <c r="B215" i="34"/>
  <c r="B216" i="34"/>
  <c r="B217" i="34"/>
  <c r="B218" i="34"/>
  <c r="B219" i="34"/>
  <c r="B220" i="34"/>
  <c r="B221" i="34"/>
  <c r="B222" i="34"/>
  <c r="B223" i="34"/>
  <c r="B224" i="34"/>
  <c r="B225" i="34"/>
  <c r="B226" i="34"/>
  <c r="B227" i="34"/>
  <c r="B228" i="34"/>
  <c r="B229" i="34"/>
  <c r="B230" i="34"/>
  <c r="B231" i="34"/>
  <c r="B338" i="34"/>
  <c r="B298" i="34"/>
  <c r="B232" i="34"/>
  <c r="B233" i="34"/>
  <c r="B234" i="34"/>
  <c r="B235" i="34"/>
  <c r="B236" i="34"/>
  <c r="B296" i="34"/>
  <c r="B339" i="34"/>
  <c r="B237" i="34"/>
  <c r="B238" i="34"/>
  <c r="B239" i="34"/>
  <c r="B240" i="34"/>
  <c r="B241" i="34"/>
  <c r="B242" i="34"/>
  <c r="B7" i="34"/>
  <c r="B340" i="34"/>
  <c r="B243" i="34"/>
  <c r="B8" i="34"/>
  <c r="B299" i="34"/>
  <c r="B244" i="34"/>
  <c r="B9" i="34"/>
  <c r="B10" i="34"/>
  <c r="B11" i="34"/>
  <c r="B14" i="34"/>
  <c r="B245" i="34"/>
  <c r="B246" i="34"/>
  <c r="B247" i="34"/>
  <c r="B248" i="34"/>
  <c r="B249" i="34"/>
  <c r="B250" i="34"/>
  <c r="B251" i="34"/>
  <c r="B252" i="34"/>
  <c r="B253" i="34"/>
  <c r="B254" i="34"/>
  <c r="B255" i="34"/>
  <c r="B256" i="34"/>
  <c r="B257" i="34"/>
  <c r="B424" i="34"/>
  <c r="B425" i="34"/>
  <c r="B426" i="34"/>
  <c r="B427" i="34"/>
  <c r="B428" i="34"/>
  <c r="B429" i="34"/>
  <c r="B430" i="34"/>
  <c r="B431" i="34"/>
  <c r="B432" i="34"/>
  <c r="B433" i="34"/>
  <c r="B434" i="34"/>
  <c r="B488" i="34"/>
  <c r="B258" i="34"/>
  <c r="B259" i="34"/>
  <c r="B260" i="34"/>
  <c r="B261" i="34"/>
  <c r="B262" i="34"/>
  <c r="B300" i="34"/>
  <c r="B263" i="34"/>
  <c r="B461" i="34"/>
  <c r="B264" i="34"/>
  <c r="B301" i="34"/>
  <c r="B265" i="34"/>
  <c r="B435" i="34"/>
  <c r="B436" i="34"/>
  <c r="B437" i="34"/>
  <c r="B438" i="34"/>
  <c r="B439" i="34"/>
  <c r="B440" i="34"/>
  <c r="B441" i="34"/>
  <c r="B442" i="34"/>
  <c r="B443" i="34"/>
  <c r="B444" i="34"/>
  <c r="B445" i="34"/>
  <c r="B446" i="34"/>
  <c r="B447" i="34"/>
  <c r="B448" i="34"/>
  <c r="B449" i="34"/>
  <c r="B450" i="34"/>
  <c r="B451" i="34"/>
  <c r="B452" i="34"/>
  <c r="B453" i="34"/>
  <c r="B454" i="34"/>
  <c r="B266" i="34"/>
  <c r="B267" i="34"/>
  <c r="B268" i="34"/>
  <c r="B269" i="34"/>
  <c r="B489" i="34"/>
  <c r="B455" i="34"/>
  <c r="B456" i="34"/>
  <c r="B457" i="34"/>
  <c r="B458" i="34"/>
  <c r="B459" i="34"/>
  <c r="B270" i="34"/>
  <c r="B271" i="34"/>
  <c r="B490" i="34"/>
  <c r="B272" i="34"/>
  <c r="B302" i="34"/>
  <c r="B273" i="34"/>
  <c r="B274" i="34"/>
  <c r="B275" i="34"/>
  <c r="B276" i="34"/>
  <c r="B277" i="34"/>
  <c r="B491" i="34"/>
  <c r="B278" i="34"/>
  <c r="B341" i="34"/>
  <c r="B279" i="34"/>
  <c r="B492" i="34"/>
  <c r="B280" i="34"/>
  <c r="B281" i="34"/>
  <c r="B282" i="34"/>
  <c r="B493" i="34"/>
  <c r="B494" i="34"/>
  <c r="B495" i="34"/>
  <c r="B496" i="34"/>
  <c r="B497" i="34"/>
  <c r="B498" i="34"/>
  <c r="B499" i="34"/>
  <c r="B342" i="34"/>
  <c r="B343" i="34"/>
  <c r="B500" i="34"/>
  <c r="B283" i="34"/>
  <c r="B284" i="34"/>
  <c r="B303" i="34"/>
  <c r="B285" i="34"/>
  <c r="B286" i="34"/>
  <c r="B287" i="34"/>
  <c r="B288" i="34"/>
  <c r="B289" i="34"/>
  <c r="B290" i="34"/>
  <c r="B291" i="34"/>
  <c r="B460" i="34"/>
  <c r="B292" i="34"/>
  <c r="B293" i="34"/>
  <c r="B294" i="34"/>
  <c r="B295" i="34"/>
  <c r="D378" i="34" l="1"/>
  <c r="D365" i="34"/>
  <c r="D413" i="34"/>
  <c r="D405" i="34"/>
  <c r="D401" i="34"/>
  <c r="D393" i="34"/>
  <c r="D385" i="34"/>
  <c r="D377" i="34"/>
  <c r="D304" i="34"/>
  <c r="D373" i="34"/>
  <c r="D384" i="34"/>
  <c r="D376" i="34"/>
  <c r="D371" i="34"/>
  <c r="D409" i="34"/>
  <c r="D389" i="34"/>
  <c r="D397" i="34"/>
  <c r="D464" i="34"/>
  <c r="D414" i="34"/>
  <c r="D406" i="34"/>
  <c r="D402" i="34"/>
  <c r="D394" i="34"/>
  <c r="D386" i="34"/>
  <c r="D379" i="34"/>
  <c r="D374" i="34"/>
  <c r="D366" i="34"/>
  <c r="D358" i="34"/>
  <c r="D350" i="34"/>
  <c r="D416" i="34"/>
  <c r="D400" i="34"/>
  <c r="D392" i="34"/>
  <c r="D23" i="34"/>
  <c r="D22" i="34"/>
  <c r="D410" i="34"/>
  <c r="D465" i="34"/>
  <c r="D398" i="34"/>
  <c r="D390" i="34"/>
  <c r="D383" i="34"/>
  <c r="D375" i="34"/>
  <c r="D370" i="34"/>
  <c r="D21" i="34"/>
  <c r="D418" i="34"/>
  <c r="D19" i="34"/>
  <c r="D18" i="34"/>
  <c r="D407" i="34"/>
  <c r="D403" i="34"/>
  <c r="D395" i="34"/>
  <c r="D387" i="34"/>
  <c r="D380" i="34"/>
  <c r="D462" i="34"/>
  <c r="D367" i="34"/>
  <c r="D359" i="34"/>
  <c r="D351" i="34"/>
  <c r="D417" i="34"/>
  <c r="D415" i="34"/>
  <c r="D412" i="34"/>
  <c r="D17" i="34"/>
  <c r="D20" i="34"/>
  <c r="D408" i="34"/>
  <c r="D404" i="34"/>
  <c r="D396" i="34"/>
  <c r="D388" i="34"/>
  <c r="D381" i="34"/>
  <c r="D463" i="34"/>
  <c r="D368" i="34"/>
  <c r="D360" i="34"/>
  <c r="D352" i="34"/>
  <c r="D294" i="34"/>
  <c r="D494" i="34"/>
  <c r="D277" i="34"/>
  <c r="D457" i="34"/>
  <c r="D267" i="34"/>
  <c r="D448" i="34"/>
  <c r="D440" i="34"/>
  <c r="D264" i="34"/>
  <c r="D258" i="34"/>
  <c r="D428" i="34"/>
  <c r="D254" i="34"/>
  <c r="D246" i="34"/>
  <c r="D8" i="34"/>
  <c r="D238" i="34"/>
  <c r="D232" i="34"/>
  <c r="D226" i="34"/>
  <c r="D218" i="34"/>
  <c r="D213" i="34"/>
  <c r="D206" i="34"/>
  <c r="D199" i="34"/>
  <c r="D192" i="34"/>
  <c r="D421" i="34"/>
  <c r="D178" i="34"/>
  <c r="D171" i="34"/>
  <c r="D165" i="34"/>
  <c r="D158" i="34"/>
  <c r="D152" i="34"/>
  <c r="D146" i="34"/>
  <c r="D139" i="34"/>
  <c r="D328" i="34"/>
  <c r="D325" i="34"/>
  <c r="D113" i="34"/>
  <c r="D105" i="34"/>
  <c r="D100" i="34"/>
  <c r="D93" i="34"/>
  <c r="D319" i="34"/>
  <c r="D80" i="34"/>
  <c r="D74" i="34"/>
  <c r="D66" i="34"/>
  <c r="D59" i="34"/>
  <c r="D53" i="34"/>
  <c r="D46" i="34"/>
  <c r="D419" i="34"/>
  <c r="D295" i="34"/>
  <c r="D286" i="34"/>
  <c r="D495" i="34"/>
  <c r="D279" i="34"/>
  <c r="D458" i="34"/>
  <c r="D268" i="34"/>
  <c r="D449" i="34"/>
  <c r="D441" i="34"/>
  <c r="D301" i="34"/>
  <c r="D259" i="34"/>
  <c r="D429" i="34"/>
  <c r="D255" i="34"/>
  <c r="D247" i="34"/>
  <c r="D299" i="34"/>
  <c r="D239" i="34"/>
  <c r="D233" i="34"/>
  <c r="D227" i="34"/>
  <c r="D219" i="34"/>
  <c r="D297" i="34"/>
  <c r="D207" i="34"/>
  <c r="D422" i="34"/>
  <c r="D193" i="34"/>
  <c r="D184" i="34"/>
  <c r="D487" i="34"/>
  <c r="D172" i="34"/>
  <c r="D334" i="34"/>
  <c r="D159" i="34"/>
  <c r="D153" i="34"/>
  <c r="D147" i="34"/>
  <c r="D140" i="34"/>
  <c r="D133" i="34"/>
  <c r="D326" i="34"/>
  <c r="D324" i="34"/>
  <c r="D114" i="34"/>
  <c r="D106" i="34"/>
  <c r="D101" i="34"/>
  <c r="D482" i="34"/>
  <c r="D87" i="34"/>
  <c r="D81" i="34"/>
  <c r="D75" i="34"/>
  <c r="D67" i="34"/>
  <c r="D60" i="34"/>
  <c r="D54" i="34"/>
  <c r="D479" i="34"/>
  <c r="D40" i="34"/>
  <c r="D420" i="34"/>
  <c r="D477" i="34"/>
  <c r="D469" i="34"/>
  <c r="D27" i="34"/>
  <c r="D468" i="34"/>
  <c r="D24" i="34"/>
  <c r="D302" i="34"/>
  <c r="D461" i="34"/>
  <c r="D245" i="34"/>
  <c r="D225" i="34"/>
  <c r="D191" i="34"/>
  <c r="D164" i="34"/>
  <c r="D145" i="34"/>
  <c r="D99" i="34"/>
  <c r="D73" i="34"/>
  <c r="D39" i="34"/>
  <c r="D276" i="34"/>
  <c r="D439" i="34"/>
  <c r="D243" i="34"/>
  <c r="D198" i="34"/>
  <c r="D157" i="34"/>
  <c r="D126" i="34"/>
  <c r="D92" i="34"/>
  <c r="D52" i="34"/>
  <c r="D293" i="34"/>
  <c r="D493" i="34"/>
  <c r="D266" i="34"/>
  <c r="D427" i="34"/>
  <c r="D298" i="34"/>
  <c r="D205" i="34"/>
  <c r="D183" i="34"/>
  <c r="D151" i="34"/>
  <c r="D121" i="34"/>
  <c r="D86" i="34"/>
  <c r="D65" i="34"/>
  <c r="D44" i="34"/>
  <c r="D476" i="34"/>
  <c r="D456" i="34"/>
  <c r="D488" i="34"/>
  <c r="D237" i="34"/>
  <c r="D212" i="34"/>
  <c r="D177" i="34"/>
  <c r="D484" i="34"/>
  <c r="D111" i="34"/>
  <c r="D79" i="34"/>
  <c r="D312" i="34"/>
  <c r="D447" i="34"/>
  <c r="D253" i="34"/>
  <c r="D217" i="34"/>
  <c r="D170" i="34"/>
  <c r="D132" i="34"/>
  <c r="D321" i="34"/>
  <c r="D58" i="34"/>
  <c r="D455" i="34"/>
  <c r="D263" i="34"/>
  <c r="D14" i="34"/>
  <c r="D224" i="34"/>
  <c r="D190" i="34"/>
  <c r="D169" i="34"/>
  <c r="D138" i="34"/>
  <c r="D110" i="34"/>
  <c r="D85" i="34"/>
  <c r="D43" i="34"/>
  <c r="D342" i="34"/>
  <c r="D275" i="34"/>
  <c r="D454" i="34"/>
  <c r="D438" i="34"/>
  <c r="D426" i="34"/>
  <c r="D340" i="34"/>
  <c r="D338" i="34"/>
  <c r="D211" i="34"/>
  <c r="D204" i="34"/>
  <c r="D182" i="34"/>
  <c r="D15" i="34"/>
  <c r="D332" i="34"/>
  <c r="D131" i="34"/>
  <c r="D119" i="34"/>
  <c r="D91" i="34"/>
  <c r="D72" i="34"/>
  <c r="D480" i="34"/>
  <c r="D51" i="34"/>
  <c r="D33" i="34"/>
  <c r="D475" i="34"/>
  <c r="D472" i="34"/>
  <c r="D5" i="34"/>
  <c r="D292" i="34"/>
  <c r="D283" i="34"/>
  <c r="D282" i="34"/>
  <c r="D272" i="34"/>
  <c r="D446" i="34"/>
  <c r="D434" i="34"/>
  <c r="D252" i="34"/>
  <c r="D339" i="34"/>
  <c r="D216" i="34"/>
  <c r="D197" i="34"/>
  <c r="D176" i="34"/>
  <c r="D156" i="34"/>
  <c r="D331" i="34"/>
  <c r="D125" i="34"/>
  <c r="D98" i="34"/>
  <c r="D78" i="34"/>
  <c r="D57" i="34"/>
  <c r="D38" i="34"/>
  <c r="D460" i="34"/>
  <c r="D290" i="34"/>
  <c r="D285" i="34"/>
  <c r="D281" i="34"/>
  <c r="D489" i="34"/>
  <c r="D445" i="34"/>
  <c r="D300" i="34"/>
  <c r="D425" i="34"/>
  <c r="D11" i="34"/>
  <c r="D296" i="34"/>
  <c r="D223" i="34"/>
  <c r="D210" i="34"/>
  <c r="D196" i="34"/>
  <c r="D168" i="34"/>
  <c r="D144" i="34"/>
  <c r="D130" i="34"/>
  <c r="D118" i="34"/>
  <c r="D481" i="34"/>
  <c r="D71" i="34"/>
  <c r="D64" i="34"/>
  <c r="D50" i="34"/>
  <c r="D37" i="34"/>
  <c r="D474" i="34"/>
  <c r="D471" i="34"/>
  <c r="D309" i="34"/>
  <c r="D500" i="34"/>
  <c r="D499" i="34"/>
  <c r="D490" i="34"/>
  <c r="D453" i="34"/>
  <c r="D437" i="34"/>
  <c r="D433" i="34"/>
  <c r="D251" i="34"/>
  <c r="D7" i="34"/>
  <c r="D231" i="34"/>
  <c r="D215" i="34"/>
  <c r="D203" i="34"/>
  <c r="D189" i="34"/>
  <c r="D175" i="34"/>
  <c r="D163" i="34"/>
  <c r="D150" i="34"/>
  <c r="D137" i="34"/>
  <c r="D124" i="34"/>
  <c r="D109" i="34"/>
  <c r="D97" i="34"/>
  <c r="D90" i="34"/>
  <c r="D77" i="34"/>
  <c r="D316" i="34"/>
  <c r="D42" i="34"/>
  <c r="D32" i="34"/>
  <c r="D26" i="34"/>
  <c r="D467" i="34"/>
  <c r="D289" i="34"/>
  <c r="D343" i="34"/>
  <c r="D498" i="34"/>
  <c r="D341" i="34"/>
  <c r="D271" i="34"/>
  <c r="D452" i="34"/>
  <c r="D436" i="34"/>
  <c r="D432" i="34"/>
  <c r="D424" i="34"/>
  <c r="D10" i="34"/>
  <c r="D236" i="34"/>
  <c r="D222" i="34"/>
  <c r="D209" i="34"/>
  <c r="D195" i="34"/>
  <c r="D181" i="34"/>
  <c r="D174" i="34"/>
  <c r="D162" i="34"/>
  <c r="D485" i="34"/>
  <c r="D136" i="34"/>
  <c r="D123" i="34"/>
  <c r="D112" i="34"/>
  <c r="D104" i="34"/>
  <c r="D89" i="34"/>
  <c r="D318" i="34"/>
  <c r="D63" i="34"/>
  <c r="D56" i="34"/>
  <c r="D314" i="34"/>
  <c r="D478" i="34"/>
  <c r="D311" i="34"/>
  <c r="D470" i="34"/>
  <c r="D284" i="34"/>
  <c r="D492" i="34"/>
  <c r="D273" i="34"/>
  <c r="D443" i="34"/>
  <c r="D261" i="34"/>
  <c r="D257" i="34"/>
  <c r="D249" i="34"/>
  <c r="D241" i="34"/>
  <c r="D229" i="34"/>
  <c r="D344" i="34"/>
  <c r="D201" i="34"/>
  <c r="D187" i="34"/>
  <c r="D180" i="34"/>
  <c r="D166" i="34"/>
  <c r="D155" i="34"/>
  <c r="D142" i="34"/>
  <c r="D128" i="34"/>
  <c r="D116" i="34"/>
  <c r="D322" i="34"/>
  <c r="D95" i="34"/>
  <c r="D83" i="34"/>
  <c r="D69" i="34"/>
  <c r="D62" i="34"/>
  <c r="D48" i="34"/>
  <c r="D31" i="34"/>
  <c r="D291" i="34"/>
  <c r="D303" i="34"/>
  <c r="D280" i="34"/>
  <c r="D274" i="34"/>
  <c r="D444" i="34"/>
  <c r="D262" i="34"/>
  <c r="D250" i="34"/>
  <c r="D242" i="34"/>
  <c r="D230" i="34"/>
  <c r="D214" i="34"/>
  <c r="D202" i="34"/>
  <c r="D188" i="34"/>
  <c r="D167" i="34"/>
  <c r="D143" i="34"/>
  <c r="D129" i="34"/>
  <c r="D117" i="34"/>
  <c r="D108" i="34"/>
  <c r="D96" i="34"/>
  <c r="D84" i="34"/>
  <c r="D70" i="34"/>
  <c r="D49" i="34"/>
  <c r="D36" i="34"/>
  <c r="D473" i="34"/>
  <c r="D288" i="34"/>
  <c r="D497" i="34"/>
  <c r="D278" i="34"/>
  <c r="D270" i="34"/>
  <c r="D451" i="34"/>
  <c r="D435" i="34"/>
  <c r="D431" i="34"/>
  <c r="D9" i="34"/>
  <c r="D235" i="34"/>
  <c r="D221" i="34"/>
  <c r="D208" i="34"/>
  <c r="D194" i="34"/>
  <c r="D486" i="34"/>
  <c r="D161" i="34"/>
  <c r="D149" i="34"/>
  <c r="D135" i="34"/>
  <c r="D122" i="34"/>
  <c r="D103" i="34"/>
  <c r="D88" i="34"/>
  <c r="D317" i="34"/>
  <c r="D55" i="34"/>
  <c r="D313" i="34"/>
  <c r="D35" i="34"/>
  <c r="D30" i="34"/>
  <c r="D287" i="34"/>
  <c r="D496" i="34"/>
  <c r="D491" i="34"/>
  <c r="D459" i="34"/>
  <c r="D269" i="34"/>
  <c r="D450" i="34"/>
  <c r="D442" i="34"/>
  <c r="D265" i="34"/>
  <c r="D260" i="34"/>
  <c r="D430" i="34"/>
  <c r="D256" i="34"/>
  <c r="D248" i="34"/>
  <c r="D244" i="34"/>
  <c r="D240" i="34"/>
  <c r="D234" i="34"/>
  <c r="D228" i="34"/>
  <c r="D220" i="34"/>
  <c r="D423" i="34"/>
  <c r="D200" i="34"/>
  <c r="D16" i="34"/>
  <c r="D186" i="34"/>
  <c r="D179" i="34"/>
  <c r="D173" i="34"/>
  <c r="D335" i="34"/>
  <c r="D160" i="34"/>
  <c r="D154" i="34"/>
  <c r="D148" i="34"/>
  <c r="D141" i="34"/>
  <c r="D134" i="34"/>
  <c r="D327" i="34"/>
  <c r="D483" i="34"/>
  <c r="D115" i="34"/>
  <c r="D107" i="34"/>
  <c r="D102" i="34"/>
  <c r="D94" i="34"/>
  <c r="D320" i="34"/>
  <c r="D82" i="34"/>
  <c r="D76" i="34"/>
  <c r="D68" i="34"/>
  <c r="D61" i="34"/>
  <c r="D315" i="34"/>
  <c r="D47" i="34"/>
  <c r="D41" i="34"/>
  <c r="D34" i="34"/>
  <c r="D310" i="34"/>
  <c r="D29" i="34"/>
  <c r="D308" i="34"/>
  <c r="D28" i="34"/>
  <c r="D306" i="34"/>
  <c r="D25" i="34"/>
  <c r="F440" i="32" l="1"/>
  <c r="J409" i="9" l="1"/>
  <c r="N409" i="9" s="1"/>
  <c r="L409" i="9"/>
  <c r="J92" i="9" l="1"/>
  <c r="N92" i="9" s="1"/>
  <c r="L92" i="9"/>
  <c r="J326" i="9" l="1"/>
  <c r="N326" i="9" s="1"/>
  <c r="L326" i="9"/>
  <c r="J295" i="9" l="1"/>
  <c r="N295" i="9" s="1"/>
  <c r="L295" i="9"/>
  <c r="J4" i="9" l="1"/>
  <c r="L4" i="9"/>
  <c r="N4" i="9" l="1"/>
  <c r="J188" i="9" l="1"/>
  <c r="N188" i="9" s="1"/>
  <c r="J322" i="9" l="1"/>
  <c r="J314" i="9" l="1"/>
  <c r="J316" i="9"/>
  <c r="N316" i="9" s="1"/>
  <c r="L75" i="9" l="1"/>
  <c r="J441" i="9"/>
  <c r="J143" i="9"/>
  <c r="J83" i="9"/>
  <c r="N75" i="9" l="1"/>
  <c r="J163" i="9"/>
  <c r="N163" i="9" s="1"/>
  <c r="J59" i="9" l="1"/>
  <c r="N59" i="9" s="1"/>
  <c r="J60" i="9"/>
  <c r="N60" i="9" s="1"/>
  <c r="L59" i="9"/>
  <c r="L60" i="9"/>
  <c r="J420" i="9"/>
  <c r="L420" i="9"/>
  <c r="N420" i="9" l="1"/>
  <c r="J292" i="9"/>
  <c r="N292" i="9" s="1"/>
  <c r="J384" i="9"/>
  <c r="N384" i="9" s="1"/>
  <c r="J285" i="9"/>
  <c r="N285" i="9" s="1"/>
  <c r="J411" i="9"/>
  <c r="N411" i="9" s="1"/>
  <c r="J88" i="9"/>
  <c r="N88" i="9" s="1"/>
  <c r="J126" i="9"/>
  <c r="N126" i="9" s="1"/>
  <c r="J28" i="9"/>
  <c r="N28" i="9" s="1"/>
  <c r="J140" i="9"/>
  <c r="N140" i="9" s="1"/>
  <c r="J246" i="9"/>
  <c r="N246" i="9" s="1"/>
  <c r="J259" i="9"/>
  <c r="N259" i="9" s="1"/>
  <c r="J339" i="9"/>
  <c r="N339" i="9" s="1"/>
  <c r="J91" i="9"/>
  <c r="N91" i="9" s="1"/>
  <c r="J357" i="9"/>
  <c r="L145" i="9"/>
  <c r="L271" i="9"/>
  <c r="J95" i="9"/>
  <c r="L65" i="9"/>
  <c r="J65" i="9"/>
  <c r="J366" i="9"/>
  <c r="J325" i="9"/>
  <c r="J359" i="9"/>
  <c r="L357" i="9"/>
  <c r="N65" i="9" l="1"/>
  <c r="N357" i="9"/>
  <c r="L292" i="9"/>
  <c r="J352" i="9"/>
  <c r="N352" i="9" s="1"/>
  <c r="J262" i="9"/>
  <c r="N262" i="9" s="1"/>
  <c r="J119" i="9" l="1"/>
  <c r="J360" i="9" l="1"/>
  <c r="J118" i="9" l="1"/>
  <c r="L118" i="9"/>
  <c r="N118" i="9" l="1"/>
  <c r="L242" i="9"/>
  <c r="J47" i="9"/>
  <c r="N47" i="9" s="1"/>
  <c r="J254" i="9" l="1"/>
  <c r="N254" i="9" s="1"/>
  <c r="J53" i="9"/>
  <c r="L53" i="9"/>
  <c r="N53" i="9" l="1"/>
  <c r="J117" i="9"/>
  <c r="L119" i="9" l="1"/>
  <c r="N119" i="9" s="1"/>
  <c r="J309" i="9"/>
  <c r="N309" i="9" s="1"/>
  <c r="J135" i="9"/>
  <c r="N135" i="9" s="1"/>
  <c r="J318" i="9"/>
  <c r="N318" i="9" s="1"/>
  <c r="J324" i="9"/>
  <c r="N324" i="9" s="1"/>
  <c r="J335" i="9"/>
  <c r="N335" i="9" s="1"/>
  <c r="J412" i="9"/>
  <c r="N412" i="9" s="1"/>
  <c r="J225" i="9"/>
  <c r="N225" i="9" s="1"/>
  <c r="J218" i="9"/>
  <c r="N218" i="9" s="1"/>
  <c r="J184" i="9"/>
  <c r="N184" i="9" s="1"/>
  <c r="J136" i="9"/>
  <c r="N136" i="9" s="1"/>
  <c r="J436" i="9"/>
  <c r="N436" i="9" s="1"/>
  <c r="J276" i="9"/>
  <c r="N276" i="9" s="1"/>
  <c r="J258" i="9"/>
  <c r="N258" i="9" s="1"/>
  <c r="J305" i="9"/>
  <c r="N305" i="9" s="1"/>
  <c r="J343" i="9"/>
  <c r="N343" i="9" s="1"/>
  <c r="J213" i="9"/>
  <c r="N213" i="9" s="1"/>
  <c r="J378" i="9"/>
  <c r="N378" i="9" s="1"/>
  <c r="J146" i="9"/>
  <c r="N146" i="9" s="1"/>
  <c r="J375" i="9"/>
  <c r="N375" i="9" s="1"/>
  <c r="J230" i="9"/>
  <c r="N230" i="9" s="1"/>
  <c r="J313" i="9"/>
  <c r="N313" i="9" s="1"/>
  <c r="J279" i="9"/>
  <c r="N279" i="9" s="1"/>
  <c r="J417" i="9"/>
  <c r="N417" i="9" s="1"/>
  <c r="J165" i="9"/>
  <c r="N165" i="9" s="1"/>
  <c r="J301" i="9"/>
  <c r="N301" i="9" s="1"/>
  <c r="J219" i="9"/>
  <c r="N219" i="9" s="1"/>
  <c r="J344" i="9"/>
  <c r="N344" i="9" s="1"/>
  <c r="J227" i="9"/>
  <c r="N227" i="9" s="1"/>
  <c r="J296" i="9"/>
  <c r="N296" i="9" s="1"/>
  <c r="J302" i="9"/>
  <c r="N302" i="9" s="1"/>
  <c r="J214" i="9"/>
  <c r="N214" i="9" s="1"/>
  <c r="J234" i="9"/>
  <c r="N234" i="9" s="1"/>
  <c r="J173" i="9"/>
  <c r="N173" i="9" s="1"/>
  <c r="J245" i="9"/>
  <c r="N245" i="9" s="1"/>
  <c r="J170" i="9"/>
  <c r="J237" i="9"/>
  <c r="N237" i="9" s="1"/>
  <c r="J350" i="9"/>
  <c r="N350" i="9" s="1"/>
  <c r="J223" i="9"/>
  <c r="N223" i="9" s="1"/>
  <c r="J256" i="9"/>
  <c r="N256" i="9" s="1"/>
  <c r="J226" i="9"/>
  <c r="N226" i="9" s="1"/>
  <c r="J132" i="9"/>
  <c r="N132" i="9" s="1"/>
  <c r="J99" i="9"/>
  <c r="N99" i="9" s="1"/>
  <c r="J240" i="9"/>
  <c r="N240" i="9" s="1"/>
  <c r="J216" i="9"/>
  <c r="N216" i="9" s="1"/>
  <c r="J277" i="9"/>
  <c r="N277" i="9" s="1"/>
  <c r="J131" i="9"/>
  <c r="N131" i="9" s="1"/>
  <c r="J386" i="9"/>
  <c r="N386" i="9" s="1"/>
  <c r="J323" i="9"/>
  <c r="N323" i="9" s="1"/>
  <c r="J243" i="9"/>
  <c r="N243" i="9" s="1"/>
  <c r="J298" i="9"/>
  <c r="N298" i="9" s="1"/>
  <c r="J380" i="9"/>
  <c r="N380" i="9" s="1"/>
  <c r="J209" i="9"/>
  <c r="N209" i="9" s="1"/>
  <c r="J294" i="9"/>
  <c r="N294" i="9" s="1"/>
  <c r="J167" i="9"/>
  <c r="N167" i="9" s="1"/>
  <c r="J272" i="9"/>
  <c r="N272" i="9" s="1"/>
  <c r="J370" i="9"/>
  <c r="N370" i="9" s="1"/>
  <c r="J222" i="9"/>
  <c r="N222" i="9" s="1"/>
  <c r="J161" i="9"/>
  <c r="N161" i="9" s="1"/>
  <c r="J189" i="9"/>
  <c r="N189" i="9" s="1"/>
  <c r="J402" i="9"/>
  <c r="N402" i="9" s="1"/>
  <c r="J381" i="9"/>
  <c r="N381" i="9" s="1"/>
  <c r="J284" i="9"/>
  <c r="N284" i="9" s="1"/>
  <c r="J212" i="9"/>
  <c r="N212" i="9" s="1"/>
  <c r="J270" i="9"/>
  <c r="N270" i="9" s="1"/>
  <c r="J424" i="9"/>
  <c r="N424" i="9" s="1"/>
  <c r="J369" i="9"/>
  <c r="N369" i="9" s="1"/>
  <c r="J345" i="9"/>
  <c r="N345" i="9" s="1"/>
  <c r="J190" i="9"/>
  <c r="N190" i="9" s="1"/>
  <c r="L117" i="9" l="1"/>
  <c r="N117" i="9" s="1"/>
  <c r="L141" i="9" l="1"/>
  <c r="L338" i="9"/>
  <c r="L316" i="9"/>
  <c r="L143" i="9"/>
  <c r="N143" i="9" s="1"/>
  <c r="L268" i="9"/>
  <c r="L109" i="9"/>
  <c r="L151" i="9"/>
  <c r="L305" i="9"/>
  <c r="L243" i="9"/>
  <c r="L321" i="9"/>
  <c r="L432" i="9"/>
  <c r="L402" i="9"/>
  <c r="L209" i="9"/>
  <c r="L379" i="9"/>
  <c r="L370" i="9"/>
  <c r="L278" i="9"/>
  <c r="L270" i="9"/>
  <c r="L160" i="9"/>
  <c r="L166" i="9"/>
  <c r="L401" i="9"/>
  <c r="L351" i="9"/>
  <c r="L134" i="9"/>
  <c r="L428" i="9"/>
  <c r="L323" i="9"/>
  <c r="L93" i="9"/>
  <c r="L202" i="9"/>
  <c r="L380" i="9"/>
  <c r="L210" i="9"/>
  <c r="L76" i="9"/>
  <c r="L240" i="9"/>
  <c r="L284" i="9"/>
  <c r="L8" i="9"/>
  <c r="L45" i="9"/>
  <c r="L416" i="9"/>
  <c r="L176" i="9"/>
  <c r="L178" i="9"/>
  <c r="L260" i="9"/>
  <c r="L386" i="9"/>
  <c r="L37" i="9"/>
  <c r="L86" i="9"/>
  <c r="L50" i="9"/>
  <c r="L51" i="9"/>
  <c r="L399" i="9"/>
  <c r="L157" i="9"/>
  <c r="L293" i="9"/>
  <c r="L319" i="9"/>
  <c r="L275" i="9"/>
  <c r="L350" i="9"/>
  <c r="L136" i="9"/>
  <c r="L170" i="9"/>
  <c r="L128" i="9"/>
  <c r="L245" i="9"/>
  <c r="L173" i="9"/>
  <c r="L190" i="9"/>
  <c r="L234" i="9"/>
  <c r="L381" i="9"/>
  <c r="L189" i="9"/>
  <c r="L327" i="9"/>
  <c r="L196" i="9"/>
  <c r="L17" i="9"/>
  <c r="L265" i="9"/>
  <c r="L195" i="9"/>
  <c r="L177" i="9"/>
  <c r="L193" i="9"/>
  <c r="L410" i="9"/>
  <c r="L253" i="9"/>
  <c r="L315" i="9"/>
  <c r="L297" i="9"/>
  <c r="L264" i="9"/>
  <c r="L78" i="9"/>
  <c r="L387" i="9"/>
  <c r="L214" i="9"/>
  <c r="L258" i="9"/>
  <c r="L396" i="9"/>
  <c r="L237" i="9"/>
  <c r="L150" i="9"/>
  <c r="L322" i="9"/>
  <c r="N322" i="9" s="1"/>
  <c r="L131" i="9"/>
  <c r="L385" i="9"/>
  <c r="L231" i="9"/>
  <c r="L318" i="9"/>
  <c r="L246" i="9"/>
  <c r="L122" i="9"/>
  <c r="L418" i="9"/>
  <c r="L181" i="9"/>
  <c r="L269" i="9"/>
  <c r="L89" i="9"/>
  <c r="L272" i="9"/>
  <c r="L72" i="9"/>
  <c r="L80" i="9"/>
  <c r="L400" i="9"/>
  <c r="L424" i="9"/>
  <c r="L175" i="9"/>
  <c r="L335" i="9"/>
  <c r="L277" i="9"/>
  <c r="L414" i="9"/>
  <c r="L430" i="9"/>
  <c r="L10" i="9"/>
  <c r="L90" i="9"/>
  <c r="L391" i="9"/>
  <c r="L302" i="9"/>
  <c r="L312" i="9"/>
  <c r="L127" i="9"/>
  <c r="L98" i="9"/>
  <c r="L124" i="9"/>
  <c r="L389" i="9"/>
  <c r="L5" i="9"/>
  <c r="L25" i="9"/>
  <c r="L69" i="9"/>
  <c r="L371" i="9"/>
  <c r="L192" i="9"/>
  <c r="L255" i="9"/>
  <c r="L14" i="9"/>
  <c r="L298" i="9"/>
  <c r="L267" i="9"/>
  <c r="L291" i="9"/>
  <c r="L249" i="9"/>
  <c r="L200" i="9"/>
  <c r="L296" i="9"/>
  <c r="L286" i="9"/>
  <c r="L440" i="9"/>
  <c r="L153" i="9"/>
  <c r="L331" i="9"/>
  <c r="L2" i="9"/>
  <c r="L427" i="9"/>
  <c r="L172" i="9"/>
  <c r="L21" i="9"/>
  <c r="L406" i="9"/>
  <c r="L300" i="9"/>
  <c r="L20" i="9"/>
  <c r="L162" i="9"/>
  <c r="L341" i="9"/>
  <c r="L336" i="9"/>
  <c r="L325" i="9"/>
  <c r="N325" i="9" s="1"/>
  <c r="L87" i="9"/>
  <c r="L311" i="9"/>
  <c r="L276" i="9"/>
  <c r="L395" i="9"/>
  <c r="L105" i="9"/>
  <c r="L164" i="9"/>
  <c r="L168" i="9"/>
  <c r="L115" i="9"/>
  <c r="L110" i="9"/>
  <c r="L57" i="9"/>
  <c r="L215" i="9"/>
  <c r="L443" i="9"/>
  <c r="L360" i="9"/>
  <c r="N360" i="9" s="1"/>
  <c r="L340" i="9"/>
  <c r="L405" i="9"/>
  <c r="L99" i="9"/>
  <c r="L303" i="9"/>
  <c r="L149" i="9"/>
  <c r="L283" i="9"/>
  <c r="L81" i="9"/>
  <c r="L12" i="9"/>
  <c r="L411" i="9"/>
  <c r="L238" i="9"/>
  <c r="L216" i="9"/>
  <c r="L174" i="9"/>
  <c r="L352" i="9"/>
  <c r="L232" i="9"/>
  <c r="L94" i="9"/>
  <c r="L79" i="9"/>
  <c r="L152" i="9"/>
  <c r="L299" i="9"/>
  <c r="L431" i="9"/>
  <c r="L3" i="9"/>
  <c r="L439" i="9"/>
  <c r="L442" i="9"/>
  <c r="L111" i="9"/>
  <c r="L104" i="9"/>
  <c r="L185" i="9"/>
  <c r="L280" i="9"/>
  <c r="L359" i="9"/>
  <c r="N359" i="9" s="1"/>
  <c r="L15" i="9"/>
  <c r="L373" i="9"/>
  <c r="L137" i="9"/>
  <c r="L306" i="9"/>
  <c r="L84" i="9"/>
  <c r="L228" i="9"/>
  <c r="L77" i="9"/>
  <c r="L44" i="9"/>
  <c r="L251" i="9"/>
  <c r="L388" i="9"/>
  <c r="L434" i="9"/>
  <c r="L71" i="9"/>
  <c r="L180" i="9"/>
  <c r="L40" i="9"/>
  <c r="L123" i="9"/>
  <c r="L289" i="9"/>
  <c r="L121" i="9"/>
  <c r="L63" i="9"/>
  <c r="L367" i="9"/>
  <c r="L48" i="9"/>
  <c r="L227" i="9"/>
  <c r="L307" i="9"/>
  <c r="L304" i="9"/>
  <c r="L333" i="9"/>
  <c r="L147" i="9"/>
  <c r="L52" i="9"/>
  <c r="L369" i="9"/>
  <c r="L212" i="9"/>
  <c r="L241" i="9"/>
  <c r="L382" i="9"/>
  <c r="L263" i="9"/>
  <c r="L161" i="9"/>
  <c r="L221" i="9"/>
  <c r="L191" i="9"/>
  <c r="L348" i="9"/>
  <c r="L372" i="9"/>
  <c r="L324" i="9"/>
  <c r="L35" i="9"/>
  <c r="L309" i="9"/>
  <c r="L194" i="9"/>
  <c r="L393" i="9"/>
  <c r="L344" i="9"/>
  <c r="L11" i="9"/>
  <c r="L55" i="9"/>
  <c r="L97" i="9"/>
  <c r="L365" i="9"/>
  <c r="L219" i="9"/>
  <c r="L132" i="9"/>
  <c r="L6" i="9"/>
  <c r="L281" i="9"/>
  <c r="L223" i="9"/>
  <c r="L49" i="9"/>
  <c r="L19" i="9"/>
  <c r="L38" i="9"/>
  <c r="L355" i="9"/>
  <c r="L314" i="9"/>
  <c r="N314" i="9" s="1"/>
  <c r="L368" i="9"/>
  <c r="L66" i="9"/>
  <c r="L130" i="9"/>
  <c r="L125" i="9"/>
  <c r="L397" i="9"/>
  <c r="L183" i="9"/>
  <c r="L356" i="9"/>
  <c r="L222" i="9"/>
  <c r="L144" i="9"/>
  <c r="L346" i="9"/>
  <c r="L126" i="9"/>
  <c r="L22" i="9"/>
  <c r="L259" i="9"/>
  <c r="L88" i="9"/>
  <c r="L28" i="9"/>
  <c r="L233" i="9"/>
  <c r="L156" i="9"/>
  <c r="L198" i="9"/>
  <c r="L159" i="9"/>
  <c r="L197" i="9"/>
  <c r="L179" i="9"/>
  <c r="L376" i="9"/>
  <c r="L252" i="9"/>
  <c r="L23" i="9"/>
  <c r="L282" i="9"/>
  <c r="L415" i="9"/>
  <c r="L211" i="9"/>
  <c r="L26" i="9"/>
  <c r="L361" i="9"/>
  <c r="L95" i="9"/>
  <c r="N95" i="9" s="1"/>
  <c r="L419" i="9"/>
  <c r="L353" i="9"/>
  <c r="L203" i="9"/>
  <c r="L140" i="9"/>
  <c r="L54" i="9"/>
  <c r="L204" i="9"/>
  <c r="L148" i="9"/>
  <c r="L239" i="9"/>
  <c r="L61" i="9"/>
  <c r="L113" i="9"/>
  <c r="L248" i="9"/>
  <c r="L422" i="9"/>
  <c r="L184" i="9"/>
  <c r="L207" i="9"/>
  <c r="L274" i="9"/>
  <c r="L133" i="9"/>
  <c r="L244" i="9"/>
  <c r="L310" i="9"/>
  <c r="L43" i="9"/>
  <c r="L374" i="9"/>
  <c r="L24" i="9"/>
  <c r="L68" i="9"/>
  <c r="L384" i="9"/>
  <c r="L377" i="9"/>
  <c r="L31" i="9"/>
  <c r="L217" i="9"/>
  <c r="L18" i="9"/>
  <c r="L407" i="9"/>
  <c r="L154" i="9"/>
  <c r="L285" i="9"/>
  <c r="L435" i="9"/>
  <c r="L139" i="9"/>
  <c r="L188" i="9"/>
  <c r="L308" i="9"/>
  <c r="L208" i="9"/>
  <c r="L236" i="9"/>
  <c r="L201" i="9"/>
  <c r="L226" i="9"/>
  <c r="L16" i="9"/>
  <c r="L96" i="9"/>
  <c r="L423" i="9"/>
  <c r="L100" i="9"/>
  <c r="L366" i="9"/>
  <c r="N366" i="9" s="1"/>
  <c r="L438" i="9"/>
  <c r="L320" i="9"/>
  <c r="L158" i="9"/>
  <c r="L288" i="9"/>
  <c r="L337" i="9"/>
  <c r="L429" i="9"/>
  <c r="L383" i="9"/>
  <c r="L347" i="9"/>
  <c r="L425" i="9"/>
  <c r="L220" i="9"/>
  <c r="L106" i="9"/>
  <c r="L417" i="9"/>
  <c r="L58" i="9"/>
  <c r="L279" i="9"/>
  <c r="L313" i="9"/>
  <c r="L408" i="9"/>
  <c r="L155" i="9"/>
  <c r="L34" i="9"/>
  <c r="L186" i="9"/>
  <c r="L36" i="9"/>
  <c r="L358" i="9"/>
  <c r="L46" i="9"/>
  <c r="L349" i="9"/>
  <c r="L70" i="9"/>
  <c r="L290" i="9"/>
  <c r="L167" i="9"/>
  <c r="L257" i="9"/>
  <c r="L317" i="9"/>
  <c r="L230" i="9"/>
  <c r="L375" i="9"/>
  <c r="L437" i="9"/>
  <c r="L334" i="9"/>
  <c r="L436" i="9"/>
  <c r="L330" i="9"/>
  <c r="L266" i="9"/>
  <c r="L85" i="9"/>
  <c r="L345" i="9"/>
  <c r="L33" i="9"/>
  <c r="L205" i="9"/>
  <c r="L114" i="9"/>
  <c r="L32" i="9"/>
  <c r="L398" i="9"/>
  <c r="L247" i="9"/>
  <c r="L261" i="9"/>
  <c r="L41" i="9"/>
  <c r="L332" i="9"/>
  <c r="L218" i="9"/>
  <c r="L163" i="9"/>
  <c r="L67" i="9"/>
  <c r="L342" i="9"/>
  <c r="L404" i="9"/>
  <c r="L83" i="9"/>
  <c r="N83" i="9" s="1"/>
  <c r="L146" i="9"/>
  <c r="L135" i="9"/>
  <c r="L378" i="9"/>
  <c r="L199" i="9"/>
  <c r="L108" i="9"/>
  <c r="L329" i="9"/>
  <c r="L412" i="9"/>
  <c r="L256" i="9"/>
  <c r="L91" i="9"/>
  <c r="L213" i="9"/>
  <c r="L7" i="9"/>
  <c r="L103" i="9"/>
  <c r="L187" i="9"/>
  <c r="L82" i="9"/>
  <c r="L224" i="9"/>
  <c r="L138" i="9"/>
  <c r="L112" i="9"/>
  <c r="L206" i="9"/>
  <c r="L101" i="9"/>
  <c r="L235" i="9"/>
  <c r="L142" i="9"/>
  <c r="L225" i="9"/>
  <c r="L182" i="9"/>
  <c r="L354" i="9"/>
  <c r="L413" i="9"/>
  <c r="L171" i="9"/>
  <c r="L229" i="9"/>
  <c r="L343" i="9"/>
  <c r="L392" i="9"/>
  <c r="L13" i="9"/>
  <c r="L42" i="9"/>
  <c r="L29" i="9"/>
  <c r="L107" i="9"/>
  <c r="L390" i="9"/>
  <c r="L421" i="9"/>
  <c r="L426" i="9"/>
  <c r="L129" i="9"/>
  <c r="L363" i="9"/>
  <c r="L394" i="9"/>
  <c r="L273" i="9"/>
  <c r="L27" i="9"/>
  <c r="L364" i="9"/>
  <c r="L116" i="9"/>
  <c r="L433" i="9"/>
  <c r="L9" i="9"/>
  <c r="L30" i="9"/>
  <c r="L39" i="9"/>
  <c r="L120" i="9"/>
  <c r="L64" i="9"/>
  <c r="L362" i="9"/>
  <c r="L169" i="9"/>
  <c r="L294" i="9"/>
  <c r="L441" i="9"/>
  <c r="N441" i="9" s="1"/>
  <c r="J77" i="9" l="1"/>
  <c r="N77" i="9" s="1"/>
  <c r="J2" i="9" l="1"/>
  <c r="N2" i="9" s="1"/>
  <c r="J106" i="9" l="1"/>
  <c r="N106" i="9" s="1"/>
  <c r="J155" i="9"/>
  <c r="N155" i="9" s="1"/>
  <c r="J320" i="9"/>
  <c r="N320" i="9" s="1"/>
  <c r="J48" i="9"/>
  <c r="N48" i="9" s="1"/>
  <c r="J64" i="9"/>
  <c r="N64" i="9" s="1"/>
  <c r="J87" i="9"/>
  <c r="N87" i="9" s="1"/>
  <c r="J70" i="9"/>
  <c r="N70" i="9" s="1"/>
  <c r="J349" i="9"/>
  <c r="N349" i="9" s="1"/>
  <c r="J50" i="9"/>
  <c r="N50" i="9" s="1"/>
  <c r="J86" i="9"/>
  <c r="N86" i="9" s="1"/>
  <c r="J5" i="9"/>
  <c r="N5" i="9" s="1"/>
  <c r="J321" i="9"/>
  <c r="N321" i="9" s="1"/>
  <c r="J342" i="9"/>
  <c r="N342" i="9" s="1"/>
  <c r="J69" i="9"/>
  <c r="N69" i="9" s="1"/>
  <c r="J68" i="9"/>
  <c r="N68" i="9" s="1"/>
  <c r="J67" i="9"/>
  <c r="N67" i="9" s="1"/>
  <c r="J56" i="9" l="1"/>
  <c r="N56" i="9" s="1"/>
  <c r="J123" i="9" l="1"/>
  <c r="N123" i="9" s="1"/>
  <c r="J263" i="9"/>
  <c r="N263" i="9" s="1"/>
  <c r="J231" i="9"/>
  <c r="N231" i="9" s="1"/>
  <c r="J397" i="9"/>
  <c r="N397" i="9" s="1"/>
  <c r="J100" i="9"/>
  <c r="N100" i="9" s="1"/>
  <c r="J196" i="9"/>
  <c r="N196" i="9" s="1"/>
  <c r="J200" i="9"/>
  <c r="N200" i="9" s="1"/>
  <c r="J201" i="9"/>
  <c r="N201" i="9" s="1"/>
  <c r="J192" i="9"/>
  <c r="N192" i="9" s="1"/>
  <c r="J191" i="9"/>
  <c r="N191" i="9" s="1"/>
  <c r="J195" i="9"/>
  <c r="N195" i="9" s="1"/>
  <c r="J203" i="9"/>
  <c r="N203" i="9" s="1"/>
  <c r="J198" i="9"/>
  <c r="N198" i="9" s="1"/>
  <c r="J271" i="9"/>
  <c r="N271" i="9" s="1"/>
  <c r="J217" i="9"/>
  <c r="N217" i="9" s="1"/>
  <c r="J114" i="9"/>
  <c r="N114" i="9" s="1"/>
  <c r="J398" i="9"/>
  <c r="N398" i="9" s="1"/>
  <c r="J387" i="9"/>
  <c r="N387" i="9" s="1"/>
  <c r="J249" i="9"/>
  <c r="N249" i="9" s="1"/>
  <c r="J233" i="9"/>
  <c r="N233" i="9" s="1"/>
  <c r="J337" i="9"/>
  <c r="N337" i="9" s="1"/>
  <c r="J427" i="9"/>
  <c r="N427" i="9" s="1"/>
  <c r="J110" i="9"/>
  <c r="N110" i="9" s="1"/>
  <c r="J443" i="9"/>
  <c r="N443" i="9" s="1"/>
  <c r="J236" i="9"/>
  <c r="N236" i="9" s="1"/>
  <c r="J407" i="9"/>
  <c r="N407" i="9" s="1"/>
  <c r="J238" i="9"/>
  <c r="N238" i="9" s="1"/>
  <c r="J348" i="9"/>
  <c r="N348" i="9" s="1"/>
  <c r="J220" i="9"/>
  <c r="N220" i="9" s="1"/>
  <c r="J334" i="9"/>
  <c r="N334" i="9" s="1"/>
  <c r="J312" i="9"/>
  <c r="N312" i="9" s="1"/>
  <c r="J183" i="9"/>
  <c r="N183" i="9" s="1"/>
  <c r="J142" i="9"/>
  <c r="J363" i="9"/>
  <c r="N363" i="9" s="1"/>
  <c r="J394" i="9"/>
  <c r="N394" i="9" s="1"/>
  <c r="J206" i="9"/>
  <c r="N206" i="9" s="1"/>
  <c r="J197" i="9"/>
  <c r="N197" i="9" s="1"/>
  <c r="J205" i="9"/>
  <c r="N205" i="9" s="1"/>
  <c r="J422" i="9"/>
  <c r="N422" i="9" s="1"/>
  <c r="J81" i="9"/>
  <c r="N81" i="9" s="1"/>
  <c r="J266" i="9"/>
  <c r="N266" i="9" s="1"/>
  <c r="J105" i="9"/>
  <c r="N105" i="9" s="1"/>
  <c r="J164" i="9"/>
  <c r="N164" i="9" s="1"/>
  <c r="J178" i="9"/>
  <c r="N178" i="9" s="1"/>
  <c r="J365" i="9"/>
  <c r="N365" i="9" s="1"/>
  <c r="J171" i="9"/>
  <c r="N171" i="9" s="1"/>
  <c r="J179" i="9"/>
  <c r="N179" i="9" s="1"/>
  <c r="J376" i="9"/>
  <c r="N376" i="9" s="1"/>
  <c r="J415" i="9"/>
  <c r="N415" i="9" s="1"/>
  <c r="J419" i="9"/>
  <c r="N419" i="9" s="1"/>
  <c r="J204" i="9"/>
  <c r="N204" i="9" s="1"/>
  <c r="J437" i="9"/>
  <c r="N437" i="9" s="1"/>
  <c r="J331" i="9"/>
  <c r="N331" i="9" s="1"/>
  <c r="J288" i="9"/>
  <c r="N288" i="9" s="1"/>
  <c r="J364" i="9"/>
  <c r="N364" i="9" s="1"/>
  <c r="J293" i="9"/>
  <c r="N293" i="9" s="1"/>
  <c r="J303" i="9"/>
  <c r="N303" i="9" s="1"/>
  <c r="J260" i="9"/>
  <c r="N260" i="9" s="1"/>
  <c r="J72" i="9"/>
  <c r="N72" i="9" s="1"/>
  <c r="J80" i="9"/>
  <c r="N80" i="9" s="1"/>
  <c r="J172" i="9"/>
  <c r="N172" i="9" s="1"/>
  <c r="J406" i="9"/>
  <c r="N406" i="9" s="1"/>
  <c r="J300" i="9"/>
  <c r="N300" i="9" s="1"/>
  <c r="J162" i="9"/>
  <c r="N162" i="9" s="1"/>
  <c r="J341" i="9"/>
  <c r="N341" i="9" s="1"/>
  <c r="J239" i="9"/>
  <c r="N239" i="9" s="1"/>
  <c r="J383" i="9"/>
  <c r="N383" i="9" s="1"/>
  <c r="J347" i="9"/>
  <c r="N347" i="9" s="1"/>
  <c r="J199" i="9"/>
  <c r="N199" i="9" s="1"/>
  <c r="J108" i="9"/>
  <c r="N108" i="9" s="1"/>
  <c r="J329" i="9"/>
  <c r="N329" i="9" s="1"/>
  <c r="J353" i="9"/>
  <c r="N353" i="9" s="1"/>
  <c r="J224" i="9"/>
  <c r="N224" i="9" s="1"/>
  <c r="J104" i="9"/>
  <c r="N104" i="9" s="1"/>
  <c r="J111" i="9"/>
  <c r="N111" i="9" s="1"/>
  <c r="J79" i="9"/>
  <c r="N79" i="9" s="1"/>
  <c r="J278" i="9"/>
  <c r="N278" i="9" s="1"/>
  <c r="J208" i="9"/>
  <c r="N208" i="9" s="1"/>
  <c r="J434" i="9"/>
  <c r="N434" i="9" s="1"/>
  <c r="J177" i="9"/>
  <c r="N177" i="9" s="1"/>
  <c r="J103" i="9"/>
  <c r="N103" i="9" s="1"/>
  <c r="J157" i="9"/>
  <c r="N157" i="9" s="1"/>
  <c r="J82" i="9"/>
  <c r="N82" i="9" s="1"/>
  <c r="J120" i="9"/>
  <c r="N120" i="9" s="1"/>
  <c r="J244" i="9"/>
  <c r="N244" i="9" s="1"/>
  <c r="J207" i="9"/>
  <c r="N207" i="9" s="1"/>
  <c r="J274" i="9"/>
  <c r="N274" i="9" s="1"/>
  <c r="J133" i="9"/>
  <c r="N133" i="9" s="1"/>
  <c r="J390" i="9"/>
  <c r="N390" i="9" s="1"/>
  <c r="J425" i="9"/>
  <c r="N425" i="9" s="1"/>
  <c r="J404" i="9"/>
  <c r="N404" i="9" s="1"/>
  <c r="J273" i="9"/>
  <c r="N273" i="9" s="1"/>
  <c r="J385" i="9"/>
  <c r="N385" i="9" s="1"/>
  <c r="J401" i="9"/>
  <c r="N401" i="9" s="1"/>
  <c r="J414" i="9"/>
  <c r="N414" i="9" s="1"/>
  <c r="J392" i="9"/>
  <c r="N392" i="9" s="1"/>
  <c r="J251" i="9"/>
  <c r="N251" i="9" s="1"/>
  <c r="J373" i="9"/>
  <c r="N373" i="9" s="1"/>
  <c r="J333" i="9"/>
  <c r="N333" i="9" s="1"/>
  <c r="J160" i="9"/>
  <c r="N160" i="9" s="1"/>
  <c r="J289" i="9"/>
  <c r="N289" i="9" s="1"/>
  <c r="J121" i="9"/>
  <c r="N121" i="9" s="1"/>
  <c r="J280" i="9"/>
  <c r="N280" i="9" s="1"/>
  <c r="J336" i="9"/>
  <c r="N336" i="9" s="1"/>
  <c r="J169" i="9"/>
  <c r="N169" i="9" s="1"/>
  <c r="J94" i="9"/>
  <c r="N94" i="9" s="1"/>
  <c r="J291" i="9"/>
  <c r="N291" i="9" s="1"/>
  <c r="J439" i="9"/>
  <c r="N439" i="9" s="1"/>
  <c r="J101" i="9"/>
  <c r="N101" i="9" s="1"/>
  <c r="J141" i="9"/>
  <c r="N141" i="9" s="1"/>
  <c r="J181" i="9"/>
  <c r="N181" i="9" s="1"/>
  <c r="J180" i="9"/>
  <c r="N180" i="9" s="1"/>
  <c r="J264" i="9"/>
  <c r="N264" i="9" s="1"/>
  <c r="J229" i="9"/>
  <c r="N229" i="9" s="1"/>
  <c r="J405" i="9"/>
  <c r="N405" i="9" s="1"/>
  <c r="J116" i="9"/>
  <c r="N116" i="9" s="1"/>
  <c r="J311" i="9"/>
  <c r="N311" i="9" s="1"/>
  <c r="J358" i="9"/>
  <c r="N358" i="9" s="1"/>
  <c r="J261" i="9"/>
  <c r="N261" i="9" s="1"/>
  <c r="J137" i="9"/>
  <c r="N137" i="9" s="1"/>
  <c r="J306" i="9"/>
  <c r="N306" i="9" s="1"/>
  <c r="J84" i="9"/>
  <c r="N84" i="9" s="1"/>
  <c r="J235" i="9"/>
  <c r="N235" i="9" s="1"/>
  <c r="J330" i="9"/>
  <c r="N330" i="9" s="1"/>
  <c r="J202" i="9"/>
  <c r="N202" i="9" s="1"/>
  <c r="J93" i="9"/>
  <c r="N93" i="9" s="1"/>
  <c r="J396" i="9"/>
  <c r="N396" i="9" s="1"/>
  <c r="J395" i="9"/>
  <c r="N395" i="9" s="1"/>
  <c r="J130" i="9"/>
  <c r="N130" i="9" s="1"/>
  <c r="J253" i="9"/>
  <c r="N253" i="9" s="1"/>
  <c r="J268" i="9"/>
  <c r="N268" i="9" s="1"/>
  <c r="J332" i="9"/>
  <c r="N332" i="9" s="1"/>
  <c r="J175" i="9"/>
  <c r="N175" i="9" s="1"/>
  <c r="J418" i="9"/>
  <c r="N418" i="9" s="1"/>
  <c r="J168" i="9"/>
  <c r="N168" i="9" s="1"/>
  <c r="J193" i="9"/>
  <c r="N193" i="9" s="1"/>
  <c r="J410" i="9"/>
  <c r="N410" i="9" s="1"/>
  <c r="J194" i="9"/>
  <c r="N194" i="9" s="1"/>
  <c r="J393" i="9"/>
  <c r="N393" i="9" s="1"/>
  <c r="J129" i="9"/>
  <c r="N129" i="9" s="1"/>
  <c r="J346" i="9"/>
  <c r="N346" i="9" s="1"/>
  <c r="J371" i="9"/>
  <c r="N371" i="9" s="1"/>
  <c r="J290" i="9"/>
  <c r="N290" i="9" s="1"/>
  <c r="J215" i="9"/>
  <c r="N215" i="9" s="1"/>
  <c r="J185" i="9"/>
  <c r="N185" i="9" s="1"/>
  <c r="J113" i="9"/>
  <c r="N113" i="9" s="1"/>
  <c r="J127" i="9"/>
  <c r="N127" i="9" s="1"/>
  <c r="J310" i="9"/>
  <c r="N310" i="9" s="1"/>
  <c r="J317" i="9"/>
  <c r="N317" i="9" s="1"/>
  <c r="J257" i="9"/>
  <c r="N257" i="9" s="1"/>
  <c r="J115" i="9"/>
  <c r="N115" i="9" s="1"/>
  <c r="J124" i="9"/>
  <c r="N124" i="9" s="1"/>
  <c r="J109" i="9"/>
  <c r="N109" i="9" s="1"/>
  <c r="J186" i="9"/>
  <c r="N186" i="9" s="1"/>
  <c r="J151" i="9"/>
  <c r="N151" i="9" s="1"/>
  <c r="J150" i="9"/>
  <c r="N150" i="9" s="1"/>
  <c r="J78" i="9"/>
  <c r="N78" i="9" s="1"/>
  <c r="J319" i="9"/>
  <c r="N319" i="9" s="1"/>
  <c r="J139" i="9"/>
  <c r="N139" i="9" s="1"/>
  <c r="J281" i="9"/>
  <c r="N281" i="9" s="1"/>
  <c r="J433" i="9"/>
  <c r="N433" i="9" s="1"/>
  <c r="J248" i="9"/>
  <c r="N248" i="9" s="1"/>
  <c r="J158" i="9"/>
  <c r="N158" i="9" s="1"/>
  <c r="J71" i="9"/>
  <c r="N71" i="9" s="1"/>
  <c r="J156" i="9"/>
  <c r="N156" i="9" s="1"/>
  <c r="J400" i="9"/>
  <c r="N400" i="9" s="1"/>
  <c r="J255" i="9"/>
  <c r="N255" i="9" s="1"/>
  <c r="N221" i="9"/>
  <c r="J435" i="9"/>
  <c r="N435" i="9" s="1"/>
  <c r="J187" i="9"/>
  <c r="N187" i="9" s="1"/>
  <c r="J252" i="9"/>
  <c r="N252" i="9" s="1"/>
  <c r="J354" i="9"/>
  <c r="N354" i="9" s="1"/>
  <c r="J102" i="9"/>
  <c r="N102" i="9" s="1"/>
  <c r="J241" i="9"/>
  <c r="N241" i="9" s="1"/>
  <c r="J429" i="9"/>
  <c r="N429" i="9" s="1"/>
  <c r="J299" i="9"/>
  <c r="N299" i="9" s="1"/>
  <c r="J134" i="9"/>
  <c r="N134" i="9" s="1"/>
  <c r="J304" i="9"/>
  <c r="N304" i="9" s="1"/>
  <c r="J391" i="9"/>
  <c r="N391" i="9" s="1"/>
  <c r="J154" i="9"/>
  <c r="N154" i="9" s="1"/>
  <c r="J166" i="9"/>
  <c r="N166" i="9" s="1"/>
  <c r="J351" i="9"/>
  <c r="N351" i="9" s="1"/>
  <c r="J128" i="9"/>
  <c r="N128" i="9" s="1"/>
  <c r="J144" i="9"/>
  <c r="N144" i="9" s="1"/>
  <c r="J431" i="9"/>
  <c r="N431" i="9" s="1"/>
  <c r="J356" i="9"/>
  <c r="N356" i="9" s="1"/>
  <c r="J211" i="9"/>
  <c r="N211" i="9" s="1"/>
  <c r="J416" i="9"/>
  <c r="N416" i="9" s="1"/>
  <c r="J247" i="9"/>
  <c r="N247" i="9" s="1"/>
  <c r="J340" i="9"/>
  <c r="N340" i="9" s="1"/>
  <c r="J438" i="9"/>
  <c r="N438" i="9" s="1"/>
  <c r="J355" i="9"/>
  <c r="N355" i="9" s="1"/>
  <c r="J57" i="9"/>
  <c r="N57" i="9" s="1"/>
  <c r="J327" i="9"/>
  <c r="N327" i="9" s="1"/>
  <c r="J338" i="9"/>
  <c r="N338" i="9" s="1"/>
  <c r="J432" i="9"/>
  <c r="N432" i="9" s="1"/>
  <c r="J379" i="9"/>
  <c r="N379" i="9" s="1"/>
  <c r="J210" i="9"/>
  <c r="N210" i="9" s="1"/>
  <c r="J76" i="9"/>
  <c r="N76" i="9" s="1"/>
  <c r="J8" i="9"/>
  <c r="N8" i="9" s="1"/>
  <c r="J45" i="9"/>
  <c r="N45" i="9" s="1"/>
  <c r="J176" i="9"/>
  <c r="N176" i="9" s="1"/>
  <c r="J37" i="9"/>
  <c r="N37" i="9" s="1"/>
  <c r="J399" i="9"/>
  <c r="N399" i="9" s="1"/>
  <c r="J275" i="9"/>
  <c r="N275" i="9" s="1"/>
  <c r="J17" i="9"/>
  <c r="N17" i="9" s="1"/>
  <c r="J265" i="9"/>
  <c r="N265" i="9" s="1"/>
  <c r="J315" i="9"/>
  <c r="N315" i="9" s="1"/>
  <c r="J297" i="9"/>
  <c r="N297" i="9" s="1"/>
  <c r="J122" i="9"/>
  <c r="N122" i="9" s="1"/>
  <c r="J269" i="9"/>
  <c r="N269" i="9" s="1"/>
  <c r="J89" i="9"/>
  <c r="N89" i="9" s="1"/>
  <c r="J430" i="9"/>
  <c r="N430" i="9" s="1"/>
  <c r="J10" i="9"/>
  <c r="N10" i="9" s="1"/>
  <c r="J90" i="9"/>
  <c r="N90" i="9" s="1"/>
  <c r="J389" i="9"/>
  <c r="N389" i="9" s="1"/>
  <c r="J25" i="9"/>
  <c r="N25" i="9" s="1"/>
  <c r="J14" i="9"/>
  <c r="N14" i="9" s="1"/>
  <c r="J267" i="9"/>
  <c r="N267" i="9" s="1"/>
  <c r="J286" i="9"/>
  <c r="N286" i="9" s="1"/>
  <c r="J440" i="9"/>
  <c r="N440" i="9" s="1"/>
  <c r="J153" i="9"/>
  <c r="N153" i="9" s="1"/>
  <c r="J21" i="9"/>
  <c r="N21" i="9" s="1"/>
  <c r="J20" i="9"/>
  <c r="N20" i="9" s="1"/>
  <c r="J149" i="9"/>
  <c r="N149" i="9" s="1"/>
  <c r="J283" i="9"/>
  <c r="N283" i="9" s="1"/>
  <c r="J12" i="9"/>
  <c r="N12" i="9" s="1"/>
  <c r="J174" i="9"/>
  <c r="N174" i="9" s="1"/>
  <c r="J232" i="9"/>
  <c r="N232" i="9" s="1"/>
  <c r="J152" i="9"/>
  <c r="N152" i="9" s="1"/>
  <c r="J442" i="9"/>
  <c r="N442" i="9" s="1"/>
  <c r="J328" i="9"/>
  <c r="N328" i="9" s="1"/>
  <c r="J145" i="9"/>
  <c r="N145" i="9" s="1"/>
  <c r="J15" i="9"/>
  <c r="N15" i="9" s="1"/>
  <c r="J228" i="9"/>
  <c r="N228" i="9" s="1"/>
  <c r="J44" i="9"/>
  <c r="N44" i="9" s="1"/>
  <c r="J388" i="9"/>
  <c r="N388" i="9" s="1"/>
  <c r="J40" i="9"/>
  <c r="N40" i="9" s="1"/>
  <c r="J367" i="9"/>
  <c r="N367" i="9" s="1"/>
  <c r="J307" i="9"/>
  <c r="N307" i="9" s="1"/>
  <c r="J147" i="9"/>
  <c r="N147" i="9" s="1"/>
  <c r="J382" i="9"/>
  <c r="N382" i="9" s="1"/>
  <c r="J372" i="9"/>
  <c r="N372" i="9" s="1"/>
  <c r="J35" i="9"/>
  <c r="N35" i="9" s="1"/>
  <c r="J11" i="9"/>
  <c r="N11" i="9" s="1"/>
  <c r="J97" i="9"/>
  <c r="N97" i="9" s="1"/>
  <c r="J6" i="9"/>
  <c r="N6" i="9" s="1"/>
  <c r="J242" i="9"/>
  <c r="N242" i="9" s="1"/>
  <c r="J19" i="9"/>
  <c r="N19" i="9" s="1"/>
  <c r="J38" i="9"/>
  <c r="N38" i="9" s="1"/>
  <c r="J368" i="9"/>
  <c r="N368" i="9" s="1"/>
  <c r="J125" i="9"/>
  <c r="N125" i="9" s="1"/>
  <c r="J22" i="9"/>
  <c r="N22" i="9" s="1"/>
  <c r="J159" i="9"/>
  <c r="N159" i="9" s="1"/>
  <c r="J23" i="9"/>
  <c r="N23" i="9" s="1"/>
  <c r="J282" i="9"/>
  <c r="N282" i="9" s="1"/>
  <c r="J26" i="9"/>
  <c r="N26" i="9" s="1"/>
  <c r="J361" i="9"/>
  <c r="N361" i="9" s="1"/>
  <c r="J61" i="9"/>
  <c r="N61" i="9" s="1"/>
  <c r="J43" i="9"/>
  <c r="N43" i="9" s="1"/>
  <c r="J374" i="9"/>
  <c r="N374" i="9" s="1"/>
  <c r="J24" i="9"/>
  <c r="N24" i="9" s="1"/>
  <c r="J377" i="9"/>
  <c r="N377" i="9" s="1"/>
  <c r="J31" i="9"/>
  <c r="N31" i="9" s="1"/>
  <c r="J18" i="9"/>
  <c r="N18" i="9" s="1"/>
  <c r="J308" i="9"/>
  <c r="N308" i="9" s="1"/>
  <c r="J16" i="9"/>
  <c r="N16" i="9" s="1"/>
  <c r="J423" i="9"/>
  <c r="N423" i="9" s="1"/>
  <c r="J34" i="9"/>
  <c r="N34" i="9" s="1"/>
  <c r="J36" i="9"/>
  <c r="N36" i="9" s="1"/>
  <c r="J46" i="9"/>
  <c r="N46" i="9" s="1"/>
  <c r="J85" i="9"/>
  <c r="N85" i="9" s="1"/>
  <c r="J33" i="9"/>
  <c r="N33" i="9" s="1"/>
  <c r="J32" i="9"/>
  <c r="N32" i="9" s="1"/>
  <c r="J41" i="9"/>
  <c r="N41" i="9" s="1"/>
  <c r="J7" i="9"/>
  <c r="N7" i="9" s="1"/>
  <c r="J138" i="9"/>
  <c r="N138" i="9" s="1"/>
  <c r="J112" i="9"/>
  <c r="N112" i="9" s="1"/>
  <c r="J182" i="9"/>
  <c r="N182" i="9" s="1"/>
  <c r="J13" i="9"/>
  <c r="N13" i="9" s="1"/>
  <c r="J42" i="9"/>
  <c r="N42" i="9" s="1"/>
  <c r="J29" i="9"/>
  <c r="N29" i="9" s="1"/>
  <c r="J107" i="9"/>
  <c r="N107" i="9" s="1"/>
  <c r="J421" i="9"/>
  <c r="N421" i="9" s="1"/>
  <c r="J426" i="9"/>
  <c r="N426" i="9" s="1"/>
  <c r="J27" i="9"/>
  <c r="N27" i="9" s="1"/>
  <c r="J9" i="9"/>
  <c r="N9" i="9" s="1"/>
  <c r="J30" i="9"/>
  <c r="N30" i="9" s="1"/>
  <c r="J39" i="9"/>
  <c r="N39" i="9" s="1"/>
  <c r="J362" i="9"/>
  <c r="N362" i="9" s="1"/>
  <c r="J413" i="9"/>
  <c r="N413" i="9" s="1"/>
  <c r="J428" i="9"/>
  <c r="N428" i="9" s="1"/>
  <c r="J51" i="9"/>
  <c r="N51" i="9" s="1"/>
  <c r="J98" i="9"/>
  <c r="N98" i="9" s="1"/>
  <c r="J3" i="9"/>
  <c r="J63" i="9"/>
  <c r="N63" i="9" s="1"/>
  <c r="J52" i="9"/>
  <c r="N52" i="9" s="1"/>
  <c r="J55" i="9"/>
  <c r="N55" i="9" s="1"/>
  <c r="J49" i="9"/>
  <c r="N49" i="9" s="1"/>
  <c r="J66" i="9"/>
  <c r="N66" i="9" s="1"/>
  <c r="J54" i="9"/>
  <c r="N54" i="9" s="1"/>
  <c r="J58" i="9"/>
  <c r="N58" i="9" s="1"/>
  <c r="N408" i="9"/>
  <c r="G5" i="16" l="1"/>
  <c r="M5" i="16"/>
  <c r="N3" i="9"/>
  <c r="B2" i="1"/>
  <c r="B3" i="1"/>
  <c r="B15" i="1"/>
  <c r="B4" i="1"/>
  <c r="B5" i="1"/>
  <c r="B6" i="1"/>
  <c r="B16" i="1"/>
  <c r="B17" i="1"/>
  <c r="B7" i="1"/>
  <c r="B18" i="1"/>
  <c r="B8" i="1"/>
  <c r="B19" i="1"/>
  <c r="B20" i="1"/>
  <c r="B21" i="1"/>
  <c r="B22" i="1"/>
  <c r="B23" i="1"/>
  <c r="B9" i="1"/>
  <c r="B24" i="1"/>
  <c r="B25" i="1"/>
  <c r="B26" i="1"/>
  <c r="B10" i="1"/>
  <c r="B27" i="1"/>
  <c r="B28" i="1"/>
  <c r="B13" i="1"/>
  <c r="B29" i="1"/>
  <c r="L14" i="1" l="1"/>
  <c r="B14" i="1" l="1"/>
  <c r="B30" i="1"/>
  <c r="B12" i="1"/>
  <c r="B11" i="1"/>
  <c r="W332" i="9" l="1" a="1"/>
  <c r="W332" i="9" s="1"/>
  <c r="W126" i="9" a="1"/>
  <c r="W126" i="9" s="1"/>
  <c r="W271" i="9" a="1"/>
  <c r="W271" i="9" s="1"/>
  <c r="W186" i="9" a="1"/>
  <c r="W186" i="9" s="1"/>
  <c r="W209" i="9" a="1"/>
  <c r="W209" i="9" s="1"/>
  <c r="W188" i="9" a="1"/>
  <c r="W188" i="9" s="1"/>
  <c r="W57" i="9" a="1"/>
  <c r="W57" i="9" s="1"/>
  <c r="W328" i="9" a="1"/>
  <c r="W328" i="9" s="1"/>
  <c r="W132" i="9" a="1"/>
  <c r="W132" i="9" s="1"/>
  <c r="W95" i="9" a="1"/>
  <c r="W95" i="9" s="1"/>
  <c r="W134" i="9" a="1"/>
  <c r="W134" i="9" s="1"/>
  <c r="W397" i="9" a="1"/>
  <c r="W397" i="9" s="1"/>
  <c r="W282" i="9" a="1"/>
  <c r="W282" i="9" s="1"/>
  <c r="W96" i="9" a="1"/>
  <c r="W96" i="9" s="1"/>
  <c r="W178" i="9" a="1"/>
  <c r="W178" i="9" s="1"/>
  <c r="W163" i="9" a="1"/>
  <c r="W163" i="9" s="1"/>
  <c r="W226" i="9" a="1"/>
  <c r="W226" i="9" s="1"/>
  <c r="W128" i="9" a="1"/>
  <c r="W128" i="9" s="1"/>
  <c r="W169" i="9" a="1"/>
  <c r="W169" i="9" s="1"/>
  <c r="W145" i="9" a="1"/>
  <c r="W145" i="9" s="1"/>
  <c r="W149" i="9" a="1"/>
  <c r="W149" i="9" s="1"/>
  <c r="W152" i="9" a="1"/>
  <c r="W152" i="9" s="1"/>
  <c r="W62" i="9" a="1"/>
  <c r="W62" i="9" s="1"/>
  <c r="W222" i="9" a="1"/>
  <c r="W222" i="9" s="1"/>
  <c r="W99" i="9" a="1"/>
  <c r="W99" i="9" s="1"/>
  <c r="W144" i="9" a="1"/>
  <c r="W144" i="9" s="1"/>
  <c r="W115" i="9" a="1"/>
  <c r="W115" i="9" s="1"/>
  <c r="W91" i="9" a="1"/>
  <c r="W91" i="9" s="1"/>
  <c r="W102" i="9" a="1"/>
  <c r="W102" i="9" s="1"/>
  <c r="W283" i="9" a="1"/>
  <c r="W283" i="9" s="1"/>
  <c r="W270" i="9" a="1"/>
  <c r="W270" i="9" s="1"/>
  <c r="W268" i="9" a="1"/>
  <c r="W268" i="9" s="1"/>
  <c r="W88" i="9" a="1"/>
  <c r="W88" i="9" s="1"/>
  <c r="W158" i="9" a="1"/>
  <c r="W158" i="9" s="1"/>
  <c r="W122" i="9" a="1"/>
  <c r="W122" i="9" s="1"/>
  <c r="W221" i="9" a="1"/>
  <c r="W22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tc={C1D32350-81ED-4795-9B7D-8A8F79E495EF}</author>
    <author>tc={493A8090-2D39-4306-936B-EECB2CBE4492}</author>
    <author>tc={D46B6265-6EF7-488C-9880-D163B1A4F6D4}</author>
    <author>Suhaib Rehman</author>
    <author>tc={EEBBC480-A194-420E-99E8-30B7CD57512F}</author>
    <author>tc={92D721B9-40ED-4FF9-988D-6E32C5F35882}</author>
    <author>tc={A81DD7EE-3DF6-4FFE-8646-3939D5A618E8}</author>
    <author>tc={91286CD6-5146-4E05-9838-A9842C995822}</author>
    <author>tc={DAD741E1-DAEB-4EE4-974B-792CDDEA269D}</author>
    <author>tc={AA6CBE98-73A6-4979-A2D9-F2F08D40C9B6}</author>
    <author>tc={4C388214-C7FF-4867-B194-A9503C5ECD5C}</author>
    <author>tc={7A12DA2E-56F9-451F-8B05-DACE1351BECA}</author>
    <author>tc={6DB82FA3-343B-4BF4-8A0D-F61F7916E932}</author>
    <author>tc={7735C205-C2CD-4A0A-9750-636389CFBFD9}</author>
    <author>tc={9AEA1991-6E60-4AF0-8080-E5296A9CA584}</author>
    <author>tc={EAC31D36-BA8E-49D4-8FBB-799069D789BB}</author>
    <author>tc={A94CD176-FFB7-4D3D-93A7-F9AC52EBFFE9}</author>
    <author>tc={B876FE9E-54A4-449B-A19B-E79B1DB273E1}</author>
    <author>tc={1859A6AC-21CD-4E85-AB9D-F233F08819C8}</author>
    <author>tc={2129F54F-8385-4238-9C15-F2105914D795}</author>
    <author>tc={3F1506AC-327F-4334-B92D-75AF8F3765DB}</author>
    <author>tc={4DFBDE06-3ED4-44AB-BC62-5B571D10391C}</author>
    <author>tc={19A56F12-32E4-48FC-AEC2-82557E4A9C72}</author>
    <author>tc={97BB147A-84E9-4F72-82C4-7C0E8DD4B0C5}</author>
    <author>tc={93890724-BFF5-4AE2-B15B-4AC438B0B59F}</author>
    <author>tc={C6E28592-BB01-415A-B7E2-D0E1E11072F2}</author>
    <author>tc={804E34A7-EB12-4FF6-BAF0-73277D4BF77A}</author>
    <author>tc={6DBECC3F-1EBD-4DA7-8026-15E37F11DAD1}</author>
    <author>tc={86BB371F-C1D0-4FE2-BC32-37E7CFD10848}</author>
    <author>tc={4D9AC6C8-47B9-4CBD-99F9-2CB081C3E61B}</author>
    <author>tc={F418796E-30F6-45A2-A376-4382DA872417}</author>
    <author>tc={FF1E3554-0D43-469A-8D5F-1BCC879F575F}</author>
    <author>tc={A591729C-75A6-4049-A9F5-2497259EE59E}</author>
    <author>tc={AB88AD73-1720-47A6-9970-29578701DB5A}</author>
    <author>tc={2183A95D-FB0A-4B55-A373-BD49636441BF}</author>
    <author>tc={34327EE7-751B-4959-B149-FBDE41CC6D9A}</author>
    <author>tc={4B2C5743-B919-4CE1-B96B-EA1815B28DA3}</author>
    <author>Freya Upton</author>
    <author>tc={235AE04B-9B55-4B24-ADF0-E77FEEE26AFD}</author>
    <author>tc={E08BEFF4-8353-4262-8AEA-741306C05D9E}</author>
    <author>tc={F0487787-E204-424C-B8A5-01C22FE2FF81}</author>
    <author>tc={3F16900C-9F07-41B8-A673-179F4A183950}</author>
    <author>tc={4D1DD58E-0154-4819-8774-629FC09F1D6A}</author>
    <author>tc={4AF740D0-18CB-4F21-A3EF-F2079743F8CF}</author>
    <author>tc={3E3A21F1-94BB-404C-B399-80E9813CEC3A}</author>
    <author>tc={DF224687-B684-4F26-99DA-B8A46FAD9074}</author>
  </authors>
  <commentList>
    <comment ref="K1" authorId="0" shapeId="0" xr:uid="{C1D32350-81ED-4795-9B7D-8A8F79E495EF}">
      <text>
        <t xml:space="preserve">[Threaded comment]
Your version of Excel allows you to read this threaded comment; however, any edits to it will get removed if the file is opened in a newer version of Excel. Learn more: https://go.microsoft.com/fwlink/?linkid=870924
Comment:
    Fill the DWEF using following steps.
1. Find the recent high level or spill event.
2. Estimate pump run flow. Calculate margin = consent - estimated flow.
3. Check pump flow before starting of spill or when it was in low level before it.
4. Add margin + dry weather flow (DWF) = DWEF.
</t>
      </text>
    </comment>
    <comment ref="M1" authorId="1" shapeId="0" xr:uid="{493A8090-2D39-4306-936B-EECB2CBE4492}">
      <text>
        <t>[Threaded comment]
Your version of Excel allows you to read this threaded comment; however, any edits to it will get removed if the file is opened in a newer version of Excel. Learn more: https://go.microsoft.com/fwlink/?linkid=870924
Comment:
    For filling this column.
1. If spill or high level, fill normally max flow.
2. if dry weather than fill flow using this metric:
Adjusted consent: (DWF/DWEF)*Consented flow.
DWF: current measured flow during dry weather
DWEF: dry weather flow threshold to meet consent in wet weather.
Consented flow: consented flow from consented flow column.</t>
      </text>
    </comment>
    <comment ref="R1" authorId="2" shapeId="0" xr:uid="{D46B6265-6EF7-488C-9880-D163B1A4F6D4}">
      <text>
        <t>[Threaded comment]
Your version of Excel allows you to read this threaded comment; however, any edits to it will get removed if the file is opened in a newer version of Excel. Learn more: https://go.microsoft.com/fwlink/?linkid=870924
Comment:
    Date from which site has been known to be out consent</t>
      </text>
    </comment>
    <comment ref="M62" authorId="3" shapeId="0" xr:uid="{0B1EF9AF-389D-41E5-A6E3-0DFA2A09218D}">
      <text>
        <r>
          <rPr>
            <b/>
            <sz val="9"/>
            <color indexed="81"/>
            <rFont val="Tahoma"/>
            <family val="2"/>
          </rPr>
          <t>Suhaib Rehman:</t>
        </r>
        <r>
          <rPr>
            <sz val="9"/>
            <color indexed="81"/>
            <rFont val="Tahoma"/>
            <family val="2"/>
          </rPr>
          <t xml:space="preserve">
Adjusted w.r.t DWEF. (DWF/DWEF)*consent flow</t>
        </r>
      </text>
    </comment>
    <comment ref="J72" authorId="4" shapeId="0" xr:uid="{EEBBC480-A194-420E-99E8-30B7CD57512F}">
      <text>
        <t>[Threaded comment]
Your version of Excel allows you to read this threaded comment; however, any edits to it will get removed if the file is opened in a newer version of Excel. Learn more: https://go.microsoft.com/fwlink/?linkid=870924
Comment:
    Ignore this site for virtual drop test, permit PFF not realistic</t>
      </text>
    </comment>
    <comment ref="J75" authorId="5" shapeId="0" xr:uid="{92D721B9-40ED-4FF9-988D-6E32C5F35882}">
      <text>
        <t>[Threaded comment]
Your version of Excel allows you to read this threaded comment; however, any edits to it will get removed if the file is opened in a newer version of Excel. Learn more: https://go.microsoft.com/fwlink/?linkid=870924
Comment:
    Not consented but "whats needed"</t>
      </text>
    </comment>
    <comment ref="B76" authorId="6" shapeId="0" xr:uid="{A81DD7EE-3DF6-4FFE-8646-3939D5A618E8}">
      <text>
        <t>[Threaded comment]
Your version of Excel allows you to read this threaded comment; however, any edits to it will get removed if the file is opened in a newer version of Excel. Learn more: https://go.microsoft.com/fwlink/?linkid=870924
Comment:
    Review VDT
Reply:
    Dont't include in report</t>
      </text>
    </comment>
    <comment ref="M76" authorId="7" shapeId="0" xr:uid="{91286CD6-5146-4E05-9838-A9842C995822}">
      <text>
        <t>[Threaded comment]
Your version of Excel allows you to read this threaded comment; however, any edits to it will get removed if the file is opened in a newer version of Excel. Learn more: https://go.microsoft.com/fwlink/?linkid=870924
Comment:
    Runstops don't seem to match up</t>
      </text>
    </comment>
    <comment ref="M95" authorId="8" shapeId="0" xr:uid="{DAD741E1-DAEB-4EE4-974B-792CDDEA269D}">
      <text>
        <t>[Threaded comment]
Your version of Excel allows you to read this threaded comment; however, any edits to it will get removed if the file is opened in a newer version of Excel. Learn more: https://go.microsoft.com/fwlink/?linkid=870924
Comment:
    Only able to meet consent with 3 pumps running at once</t>
      </text>
    </comment>
    <comment ref="M96" authorId="9" shapeId="0" xr:uid="{AA6CBE98-73A6-4979-A2D9-F2F08D40C9B6}">
      <text>
        <t>[Threaded comment]
Your version of Excel allows you to read this threaded comment; however, any edits to it will get removed if the file is opened in a newer version of Excel. Learn more: https://go.microsoft.com/fwlink/?linkid=870924
Comment:
    Site consent changed from 60?. Will be at risk w.r.t new consent but since the level is not high, I'll put as dwef compliant w.r.t scv.</t>
      </text>
    </comment>
    <comment ref="L102" authorId="10" shapeId="0" xr:uid="{4C388214-C7FF-4867-B194-A9503C5ECD5C}">
      <text>
        <t>[Threaded comment]
Your version of Excel allows you to read this threaded comment; however, any edits to it will get removed if the file is opened in a newer version of Excel. Learn more: https://go.microsoft.com/fwlink/?linkid=870924
Comment:
    Rg Corrected</t>
      </text>
    </comment>
    <comment ref="M122" authorId="3" shapeId="0" xr:uid="{8A8FC8A9-CC9A-4377-A5E8-1D3ABE67DED3}">
      <text>
        <r>
          <rPr>
            <b/>
            <sz val="9"/>
            <color indexed="81"/>
            <rFont val="Tahoma"/>
            <family val="2"/>
          </rPr>
          <t>Suhaib Rehman:</t>
        </r>
        <r>
          <rPr>
            <sz val="9"/>
            <color indexed="81"/>
            <rFont val="Tahoma"/>
            <family val="2"/>
          </rPr>
          <t xml:space="preserve">
(DWF/DWEF)*consent</t>
        </r>
      </text>
    </comment>
    <comment ref="M131" authorId="3" shapeId="0" xr:uid="{98C15941-8ECC-4F9D-B312-A61F21F4771B}">
      <text>
        <r>
          <rPr>
            <b/>
            <sz val="9"/>
            <color indexed="81"/>
            <rFont val="Tahoma"/>
            <family val="2"/>
          </rPr>
          <t xml:space="preserve">Suhaib Rehman:
</t>
        </r>
        <r>
          <rPr>
            <sz val="9"/>
            <color indexed="81"/>
            <rFont val="Tahoma"/>
            <family val="2"/>
          </rPr>
          <t xml:space="preserve">Aug 24: (DWF/DWEF)*consent
July 24: can kick consent on foul pump 1. </t>
        </r>
      </text>
    </comment>
    <comment ref="M134" authorId="3" shapeId="0" xr:uid="{465439DA-12E0-485A-AF35-750BF2BA6801}">
      <text>
        <r>
          <rPr>
            <b/>
            <sz val="9"/>
            <color indexed="81"/>
            <rFont val="Tahoma"/>
            <family val="2"/>
          </rPr>
          <t>Suhaib Rehman:</t>
        </r>
        <r>
          <rPr>
            <sz val="9"/>
            <color indexed="81"/>
            <rFont val="Tahoma"/>
            <family val="2"/>
          </rPr>
          <t xml:space="preserve">
Calculating from DWEF. This could miss consent by just about 1 l/s. Exclude the starter flow peak.</t>
        </r>
      </text>
    </comment>
    <comment ref="B135" authorId="11" shapeId="0" xr:uid="{7A12DA2E-56F9-451F-8B05-DACE1351BECA}">
      <text>
        <t>[Threaded comment]
Your version of Excel allows you to read this threaded comment; however, any edits to it will get removed if the file is opened in a newer version of Excel. Learn more: https://go.microsoft.com/fwlink/?linkid=870924
Comment:
    Upton SPS</t>
      </text>
    </comment>
    <comment ref="M144" authorId="3" shapeId="0" xr:uid="{CCEAC2DE-1740-4D8F-9520-E769DE78DB61}">
      <text>
        <r>
          <rPr>
            <b/>
            <sz val="9"/>
            <color indexed="81"/>
            <rFont val="Tahoma"/>
            <family val="2"/>
          </rPr>
          <t>Suhaib Rehman:</t>
        </r>
        <r>
          <rPr>
            <sz val="9"/>
            <color indexed="81"/>
            <rFont val="Tahoma"/>
            <family val="2"/>
          </rPr>
          <t xml:space="preserve">
Flowmeter is dead here. Pumps though seem to be doing good. But no measurable metric.</t>
        </r>
      </text>
    </comment>
    <comment ref="M145" authorId="3" shapeId="0" xr:uid="{B1606D6C-B6A0-469B-B135-68914588A60F}">
      <text>
        <r>
          <rPr>
            <b/>
            <sz val="9"/>
            <color indexed="81"/>
            <rFont val="Tahoma"/>
            <family val="2"/>
          </rPr>
          <t>Suhaib Rehman:</t>
        </r>
        <r>
          <rPr>
            <sz val="9"/>
            <color indexed="81"/>
            <rFont val="Tahoma"/>
            <family val="2"/>
          </rPr>
          <t xml:space="preserve">
is flowmeter working correctly on this site. It looks submerged.</t>
        </r>
      </text>
    </comment>
    <comment ref="M151" authorId="12" shapeId="0" xr:uid="{6DB82FA3-343B-4BF4-8A0D-F61F7916E932}">
      <text>
        <t>[Threaded comment]
Your version of Excel allows you to read this threaded comment; however, any edits to it will get removed if the file is opened in a newer version of Excel. Learn more: https://go.microsoft.com/fwlink/?linkid=870924
Comment:
    Flow meter OOS, guestimate from flow tests and FFT meter measured at the WRC</t>
      </text>
    </comment>
    <comment ref="M154" authorId="13" shapeId="0" xr:uid="{7735C205-C2CD-4A0A-9750-636389CFBFD9}">
      <text>
        <t xml:space="preserve">[Threaded comment]
Your version of Excel allows you to read this threaded comment; however, any edits to it will get removed if the file is opened in a newer version of Excel. Learn more: https://go.microsoft.com/fwlink/?linkid=870924
Comment:
    Drop test not working for this site. </t>
      </text>
    </comment>
    <comment ref="B166" authorId="14" shapeId="0" xr:uid="{9AEA1991-6E60-4AF0-8080-E5296A9CA584}">
      <text>
        <t xml:space="preserve">[Threaded comment]
Your version of Excel allows you to read this threaded comment; however, any edits to it will get removed if the file is opened in a newer version of Excel. Learn more: https://go.microsoft.com/fwlink/?linkid=870924
Comment:
    Long Sutton Bennetts Orchard SPS
</t>
      </text>
    </comment>
    <comment ref="M167" authorId="15" shapeId="0" xr:uid="{EAC31D36-BA8E-49D4-8FBB-799069D789BB}">
      <text>
        <t>[Threaded comment]
Your version of Excel allows you to read this threaded comment; however, any edits to it will get removed if the file is opened in a newer version of Excel. Learn more: https://go.microsoft.com/fwlink/?linkid=870924
Comment:
    Only able to achieve consented flow with pumps 1 and 2 running together.</t>
      </text>
    </comment>
    <comment ref="M170" authorId="16" shapeId="0" xr:uid="{A94CD176-FFB7-4D3D-93A7-F9AC52EBFFE9}">
      <text>
        <t>[Threaded comment]
Your version of Excel allows you to read this threaded comment; however, any edits to it will get removed if the file is opened in a newer version of Excel. Learn more: https://go.microsoft.com/fwlink/?linkid=870924
Comment:
    Looks like P2 is able to achieve consent but P1 is not</t>
      </text>
    </comment>
    <comment ref="B184" authorId="17" shapeId="0" xr:uid="{B876FE9E-54A4-449B-A19B-E79B1DB273E1}">
      <text>
        <t>[Threaded comment]
Your version of Excel allows you to read this threaded comment; however, any edits to it will get removed if the file is opened in a newer version of Excel. Learn more: https://go.microsoft.com/fwlink/?linkid=870924
Comment:
    Portishead SPS</t>
      </text>
    </comment>
    <comment ref="A186" authorId="18" shapeId="0" xr:uid="{1859A6AC-21CD-4E85-AB9D-F233F08819C8}">
      <text>
        <t>[Threaded comment]
Your version of Excel allows you to read this threaded comment; however, any edits to it will get removed if the file is opened in a newer version of Excel. Learn more: https://go.microsoft.com/fwlink/?linkid=870924
Comment:
    2 flows add together</t>
      </text>
    </comment>
    <comment ref="I186" authorId="19" shapeId="0" xr:uid="{2129F54F-8385-4238-9C15-F2105914D795}">
      <text>
        <t>[Threaded comment]
Your version of Excel allows you to read this threaded comment; however, any edits to it will get removed if the file is opened in a newer version of Excel. Learn more: https://go.microsoft.com/fwlink/?linkid=870924
Comment:
    2 flowmeters - need to add up</t>
      </text>
    </comment>
    <comment ref="M186" authorId="20" shapeId="0" xr:uid="{3F1506AC-327F-4334-B92D-75AF8F3765DB}">
      <text>
        <t>[Threaded comment]
Your version of Excel allows you to read this threaded comment; however, any edits to it will get removed if the file is opened in a newer version of Excel. Learn more: https://go.microsoft.com/fwlink/?linkid=870924
Comment:
    Site rarely goes above 50% level
Reply:
    Wet well level was 37.4 at maximum flow. 
Reply:
    Add foul and storm together</t>
      </text>
    </comment>
    <comment ref="M219" authorId="21" shapeId="0" xr:uid="{4DFBDE06-3ED4-44AB-BC62-5B571D10391C}">
      <text>
        <t>[Threaded comment]
Your version of Excel allows you to read this threaded comment; however, any edits to it will get removed if the file is opened in a newer version of Excel. Learn more: https://go.microsoft.com/fwlink/?linkid=870924
Comment:
    Do we need to add the Rising Main Storm Flow and Rising Main DWF Flow?
Reply:
    VSD's not spilling, Estmate of flows made from trend</t>
      </text>
    </comment>
    <comment ref="M223" authorId="22" shapeId="0" xr:uid="{19A56F12-32E4-48FC-AEC2-82557E4A9C72}">
      <text>
        <t>[Threaded comment]
Your version of Excel allows you to read this threaded comment; however, any edits to it will get removed if the file is opened in a newer version of Excel. Learn more: https://go.microsoft.com/fwlink/?linkid=870924
Comment:
    P2 achieves consent but P1 just under</t>
      </text>
    </comment>
    <comment ref="I229" authorId="23" shapeId="0" xr:uid="{97BB147A-84E9-4F72-82C4-7C0E8DD4B0C5}">
      <text>
        <t>[Threaded comment]
Your version of Excel allows you to read this threaded comment; however, any edits to it will get removed if the file is opened in a newer version of Excel. Learn more: https://go.microsoft.com/fwlink/?linkid=870924
Comment:
    New meter installed at SPS</t>
      </text>
    </comment>
    <comment ref="B234" authorId="24" shapeId="0" xr:uid="{93890724-BFF5-4AE2-B15B-4AC438B0B59F}">
      <text>
        <t>[Threaded comment]
Your version of Excel allows you to read this threaded comment; however, any edits to it will get removed if the file is opened in a newer version of Excel. Learn more: https://go.microsoft.com/fwlink/?linkid=870924
Comment:
    Flow is on the treatment works page</t>
      </text>
    </comment>
    <comment ref="M238" authorId="25" shapeId="0" xr:uid="{C6E28592-BB01-415A-B7E2-D0E1E11072F2}">
      <text>
        <t>[Threaded comment]
Your version of Excel allows you to read this threaded comment; however, any edits to it will get removed if the file is opened in a newer version of Excel. Learn more: https://go.microsoft.com/fwlink/?linkid=870924
Comment:
    Virtual drop test in DWF shows 31 l/s for both pumps</t>
      </text>
    </comment>
    <comment ref="I242" authorId="26" shapeId="0" xr:uid="{804E34A7-EB12-4FF6-BAF0-73277D4BF77A}">
      <text>
        <t>[Threaded comment]
Your version of Excel allows you to read this threaded comment; however, any edits to it will get removed if the file is opened in a newer version of Excel. Learn more: https://go.microsoft.com/fwlink/?linkid=870924
Comment:
    Inflow rate
Reply:
    Inflow rate is calculated from Pulsar Ultimate controller.
Use combined flow meter at Blackheath WRC end (when Bulbury isn't pumping)</t>
      </text>
    </comment>
    <comment ref="M252" authorId="27" shapeId="0" xr:uid="{6DBECC3F-1EBD-4DA7-8026-15E37F11DAD1}">
      <text>
        <t>[Threaded comment]
Your version of Excel allows you to read this threaded comment; however, any edits to it will get removed if the file is opened in a newer version of Excel. Learn more: https://go.microsoft.com/fwlink/?linkid=870924
Comment:
    Only check during high level</t>
      </text>
    </comment>
    <comment ref="M258" authorId="28" shapeId="0" xr:uid="{86BB371F-C1D0-4FE2-BC32-37E7CFD10848}">
      <text>
        <t>[Threaded comment]
Your version of Excel allows you to read this threaded comment; however, any edits to it will get removed if the file is opened in a newer version of Excel. Learn more: https://go.microsoft.com/fwlink/?linkid=870924
Comment:
    Only able to reach 50 l/s with P1 and P2 running duty assist
Reply:
    In consent when in high level.</t>
      </text>
    </comment>
    <comment ref="J262" authorId="29" shapeId="0" xr:uid="{4D9AC6C8-47B9-4CBD-99F9-2CB081C3E61B}">
      <text>
        <t>[Threaded comment]
Your version of Excel allows you to read this threaded comment; however, any edits to it will get removed if the file is opened in a newer version of Excel. Learn more: https://go.microsoft.com/fwlink/?linkid=870924
Comment:
    It was N/A before but I found this on my Prism trend. Is it correct?</t>
      </text>
    </comment>
    <comment ref="B276" authorId="30" shapeId="0" xr:uid="{F418796E-30F6-45A2-A376-4382DA872417}">
      <text>
        <t>[Threaded comment]
Your version of Excel allows you to read this threaded comment; however, any edits to it will get removed if the file is opened in a newer version of Excel. Learn more: https://go.microsoft.com/fwlink/?linkid=870924
Comment:
    Cheddar Froglands SPS</t>
      </text>
    </comment>
    <comment ref="M287" authorId="31" shapeId="0" xr:uid="{FF1E3554-0D43-469A-8D5F-1BCC879F575F}">
      <text>
        <t>[Threaded comment]
Your version of Excel allows you to read this threaded comment; however, any edits to it will get removed if the file is opened in a newer version of Excel. Learn more: https://go.microsoft.com/fwlink/?linkid=870924
Comment:
    P2 produces 10 l/s, P1 about 5.6 l/s</t>
      </text>
    </comment>
    <comment ref="B307" authorId="32" shapeId="0" xr:uid="{A591729C-75A6-4049-A9F5-2497259EE59E}">
      <text>
        <t>[Threaded comment]
Your version of Excel allows you to read this threaded comment; however, any edits to it will get removed if the file is opened in a newer version of Excel. Learn more: https://go.microsoft.com/fwlink/?linkid=870924
Comment:
    Site has two flow meters - add them together</t>
      </text>
    </comment>
    <comment ref="B308" authorId="33" shapeId="0" xr:uid="{AB88AD73-1720-47A6-9970-29578701DB5A}">
      <text>
        <t>[Threaded comment]
Your version of Excel allows you to read this threaded comment; however, any edits to it will get removed if the file is opened in a newer version of Excel. Learn more: https://go.microsoft.com/fwlink/?linkid=870924
Comment:
    Shapwick SPS</t>
      </text>
    </comment>
    <comment ref="M309" authorId="34" shapeId="0" xr:uid="{2183A95D-FB0A-4B55-A373-BD49636441BF}">
      <text>
        <t>[Threaded comment]
Your version of Excel allows you to read this threaded comment; however, any edits to it will get removed if the file is opened in a newer version of Excel. Learn more: https://go.microsoft.com/fwlink/?linkid=870924
Comment:
    P2 achieves consent but P1 just under</t>
      </text>
    </comment>
    <comment ref="M318" authorId="35" shapeId="0" xr:uid="{34327EE7-751B-4959-B149-FBDE41CC6D9A}">
      <text>
        <t xml:space="preserve">[Threaded comment]
Your version of Excel allows you to read this threaded comment; however, any edits to it will get removed if the file is opened in a newer version of Excel. Learn more: https://go.microsoft.com/fwlink/?linkid=870924
Comment:
    Site reached high level because no pump ran. Doing more than 92% of consent all the time. </t>
      </text>
    </comment>
    <comment ref="I337" authorId="36" shapeId="0" xr:uid="{4B2C5743-B919-4CE1-B96B-EA1815B28DA3}">
      <text>
        <t>[Threaded comment]
Your version of Excel allows you to read this threaded comment; however, any edits to it will get removed if the file is opened in a newer version of Excel. Learn more: https://go.microsoft.com/fwlink/?linkid=870924
Comment:
    Total Flow Yesterday?</t>
      </text>
    </comment>
    <comment ref="M350" authorId="37" shapeId="0" xr:uid="{E538EC9F-E4A2-4D67-A835-A84F475F0BE8}">
      <text>
        <r>
          <rPr>
            <b/>
            <sz val="9"/>
            <color indexed="81"/>
            <rFont val="Tahoma"/>
            <family val="2"/>
          </rPr>
          <t>Freya Upton:</t>
        </r>
        <r>
          <rPr>
            <sz val="9"/>
            <color indexed="81"/>
            <rFont val="Tahoma"/>
            <family val="2"/>
          </rPr>
          <t xml:space="preserve">
flow not on my prism
</t>
        </r>
      </text>
    </comment>
    <comment ref="I351" authorId="38" shapeId="0" xr:uid="{235AE04B-9B55-4B24-ADF0-E77FEEE26AFD}">
      <text>
        <t>[Threaded comment]
Your version of Excel allows you to read this threaded comment; however, any edits to it will get removed if the file is opened in a newer version of Excel. Learn more: https://go.microsoft.com/fwlink/?linkid=870924
Comment:
    Job completed so flowmeter should be calinbrated correctly now.
Reply:
    Trend acting weird again since 3/9/22</t>
      </text>
    </comment>
    <comment ref="J360" authorId="39" shapeId="0" xr:uid="{E08BEFF4-8353-4262-8AEA-741306C05D9E}">
      <text>
        <t>[Threaded comment]
Your version of Excel allows you to read this threaded comment; however, any edits to it will get removed if the file is opened in a newer version of Excel. Learn more: https://go.microsoft.com/fwlink/?linkid=870924
Comment:
    Consent is 0.42 according to my Prism trend</t>
      </text>
    </comment>
    <comment ref="M379" authorId="3" shapeId="0" xr:uid="{BF10B2B5-E1A0-46DE-87F2-683517B98622}">
      <text>
        <r>
          <rPr>
            <b/>
            <sz val="9"/>
            <color indexed="81"/>
            <rFont val="Tahoma"/>
            <family val="2"/>
          </rPr>
          <t>Suhaib Rehman:</t>
        </r>
        <r>
          <rPr>
            <sz val="9"/>
            <color indexed="81"/>
            <rFont val="Tahoma"/>
            <family val="2"/>
          </rPr>
          <t xml:space="preserve">
Site seems to be running lately</t>
        </r>
      </text>
    </comment>
    <comment ref="B380" authorId="40" shapeId="0" xr:uid="{F0487787-E204-424C-B8A5-01C22FE2FF81}">
      <text>
        <t>[Threaded comment]
Your version of Excel allows you to read this threaded comment; however, any edits to it will get removed if the file is opened in a newer version of Excel. Learn more: https://go.microsoft.com/fwlink/?linkid=870924
Comment:
    Minehead blue anchor SPS</t>
      </text>
    </comment>
    <comment ref="B408" authorId="41" shapeId="0" xr:uid="{3F16900C-9F07-41B8-A673-179F4A183950}">
      <text>
        <t>[Threaded comment]
Your version of Excel allows you to read this threaded comment; however, any edits to it will get removed if the file is opened in a newer version of Excel. Learn more: https://go.microsoft.com/fwlink/?linkid=870924
Comment:
    Stoford Main sps</t>
      </text>
    </comment>
    <comment ref="J408" authorId="42" shapeId="0" xr:uid="{4D1DD58E-0154-4819-8774-629FC09F1D6A}">
      <text>
        <t>[Threaded comment]
Your version of Excel allows you to read this threaded comment; however, any edits to it will get removed if the file is opened in a newer version of Excel. Learn more: https://go.microsoft.com/fwlink/?linkid=870924
Comment:
    Decreased from 36 to 12l/s in May22</t>
      </text>
    </comment>
    <comment ref="M410" authorId="3" shapeId="0" xr:uid="{25F7DE90-DF25-46EA-9F77-C4386A71636F}">
      <text>
        <r>
          <rPr>
            <b/>
            <sz val="9"/>
            <color indexed="81"/>
            <rFont val="Tahoma"/>
            <family val="2"/>
          </rPr>
          <t>Suhaib Rehman:</t>
        </r>
        <r>
          <rPr>
            <sz val="9"/>
            <color indexed="81"/>
            <rFont val="Tahoma"/>
            <family val="2"/>
          </rPr>
          <t xml:space="preserve">
Flowmeter is dead here now.</t>
        </r>
      </text>
    </comment>
    <comment ref="B412" authorId="43" shapeId="0" xr:uid="{4AF740D0-18CB-4F21-A3EF-F2079743F8CF}">
      <text>
        <t>[Threaded comment]
Your version of Excel allows you to read this threaded comment; however, any edits to it will get removed if the file is opened in a newer version of Excel. Learn more: https://go.microsoft.com/fwlink/?linkid=870924
Comment:
    Huish Episcopi - Wagg Drove</t>
      </text>
    </comment>
    <comment ref="B424" authorId="44" shapeId="0" xr:uid="{3E3A21F1-94BB-404C-B399-80E9813CEC3A}">
      <text>
        <t>[Threaded comment]
Your version of Excel allows you to read this threaded comment; however, any edits to it will get removed if the file is opened in a newer version of Excel. Learn more: https://go.microsoft.com/fwlink/?linkid=870924
Comment:
    Coat SPS</t>
      </text>
    </comment>
    <comment ref="B436" authorId="45" shapeId="0" xr:uid="{DF224687-B684-4F26-99DA-B8A46FAD9074}">
      <text>
        <t>[Threaded comment]
Your version of Excel allows you to read this threaded comment; however, any edits to it will get removed if the file is opened in a newer version of Excel. Learn more: https://go.microsoft.com/fwlink/?linkid=870924
Comment:
    Sutton Mallet Stawell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tc={46F81818-27F2-4461-891F-87DE49D82BF9}</author>
    <author>tc={9172B6CD-6DF5-411C-A922-9ACE5A9A51B0}</author>
    <author>tc={A9AC7D52-2910-405C-8ED8-0F25E783D754}</author>
    <author>tc={A0ACA631-5988-4DB1-B6AE-0EC98A3267A3}</author>
    <author>tc={D062AEAA-524C-4684-B84D-8DB997AF782D}</author>
    <author>tc={763788EC-D1DE-453B-BE99-A31C422C3E7E}</author>
    <author>tc={A70993CB-E830-49F3-BF43-A6B6FAEA370C}</author>
    <author>tc={DDB48675-3E34-4DE7-AC66-96D81BAFEE35}</author>
    <author>tc={6D23A142-646C-45C4-8E0F-EA6E550649D3}</author>
    <author>tc={92318C39-941C-4E4F-85F5-891F6D961F44}</author>
    <author>tc={F19CB387-9231-47D2-BC1E-BFCA8542BF72}</author>
    <author>tc={20358F89-9D8B-40FE-BA01-E66962950D11}</author>
  </authors>
  <commentList>
    <comment ref="E15" authorId="0" shapeId="0" xr:uid="{46F81818-27F2-4461-891F-87DE49D82BF9}">
      <text>
        <t>[Threaded comment]
Your version of Excel allows you to read this threaded comment; however, any edits to it will get removed if the file is opened in a newer version of Excel. Learn more: https://go.microsoft.com/fwlink/?linkid=870924
Comment:
    Won't work with automation, will need to 
do manual</t>
      </text>
    </comment>
    <comment ref="B48" authorId="1" shapeId="0" xr:uid="{9172B6CD-6DF5-411C-A922-9ACE5A9A51B0}">
      <text>
        <t>[Threaded comment]
Your version of Excel allows you to read this threaded comment; however, any edits to it will get removed if the file is opened in a newer version of Excel. Learn more: https://go.microsoft.com/fwlink/?linkid=870924
Comment:
    Portishead SPS</t>
      </text>
    </comment>
    <comment ref="E54" authorId="2" shapeId="0" xr:uid="{A9AC7D52-2910-405C-8ED8-0F25E783D754}">
      <text>
        <t>[Threaded comment]
Your version of Excel allows you to read this threaded comment; however, any edits to it will get removed if the file is opened in a newer version of Excel. Learn more: https://go.microsoft.com/fwlink/?linkid=870924
Comment:
    P2 achieves consent but P1 just under</t>
      </text>
    </comment>
    <comment ref="E91" authorId="3" shapeId="0" xr:uid="{A0ACA631-5988-4DB1-B6AE-0EC98A3267A3}">
      <text>
        <t>[Threaded comment]
Your version of Excel allows you to read this threaded comment; however, any edits to it will get removed if the file is opened in a newer version of Excel. Learn more: https://go.microsoft.com/fwlink/?linkid=870924
Comment:
    Only able to meet consent with 3 pumps running at once</t>
      </text>
    </comment>
    <comment ref="E96" authorId="4" shapeId="0" xr:uid="{D062AEAA-524C-4684-B84D-8DB997AF782D}">
      <text>
        <t>[Threaded comment]
Your version of Excel allows you to read this threaded comment; however, any edits to it will get removed if the file is opened in a newer version of Excel. Learn more: https://go.microsoft.com/fwlink/?linkid=870924
Comment:
    Site rarely goes above 50% level
Reply:
    Wet well level was 37.4 at maximum flow. 
Reply:
    Add foul and storm together</t>
      </text>
    </comment>
    <comment ref="E101" authorId="5" shapeId="0" xr:uid="{763788EC-D1DE-453B-BE99-A31C422C3E7E}">
      <text>
        <t>[Threaded comment]
Your version of Excel allows you to read this threaded comment; however, any edits to it will get removed if the file is opened in a newer version of Excel. Learn more: https://go.microsoft.com/fwlink/?linkid=870924
Comment:
    Do we need to add the Rising Main Storm Flow and Rising Main DWF Flow?</t>
      </text>
    </comment>
    <comment ref="E134" authorId="6" shapeId="0" xr:uid="{A70993CB-E830-49F3-BF43-A6B6FAEA370C}">
      <text>
        <t>[Threaded comment]
Your version of Excel allows you to read this threaded comment; however, any edits to it will get removed if the file is opened in a newer version of Excel. Learn more: https://go.microsoft.com/fwlink/?linkid=870924
Comment:
    Only able to meet consent with 3 pumps running at once</t>
      </text>
    </comment>
    <comment ref="E135" authorId="7" shapeId="0" xr:uid="{DDB48675-3E34-4DE7-AC66-96D81BAFEE35}">
      <text>
        <t>[Threaded comment]
Your version of Excel allows you to read this threaded comment; however, any edits to it will get removed if the file is opened in a newer version of Excel. Learn more: https://go.microsoft.com/fwlink/?linkid=870924
Comment:
    Do we need to add the Rising Main Storm Flow and Rising Main DWF Flow?</t>
      </text>
    </comment>
    <comment ref="E142" authorId="8" shapeId="0" xr:uid="{6D23A142-646C-45C4-8E0F-EA6E550649D3}">
      <text>
        <t>[Threaded comment]
Your version of Excel allows you to read this threaded comment; however, any edits to it will get removed if the file is opened in a newer version of Excel. Learn more: https://go.microsoft.com/fwlink/?linkid=870924
Comment:
    Won't work with automation, will need to 
do manual</t>
      </text>
    </comment>
    <comment ref="E771" authorId="9" shapeId="0" xr:uid="{92318C39-941C-4E4F-85F5-891F6D961F44}">
      <text>
        <t>[Threaded comment]
Your version of Excel allows you to read this threaded comment; however, any edits to it will get removed if the file is opened in a newer version of Excel. Learn more: https://go.microsoft.com/fwlink/?linkid=870924
Comment:
    P2 achieves consent but P1 just under</t>
      </text>
    </comment>
    <comment ref="B773" authorId="10" shapeId="0" xr:uid="{F19CB387-9231-47D2-BC1E-BFCA8542BF72}">
      <text>
        <t xml:space="preserve">[Threaded comment]
Your version of Excel allows you to read this threaded comment; however, any edits to it will get removed if the file is opened in a newer version of Excel. Learn more: https://go.microsoft.com/fwlink/?linkid=870924
Comment:
    Long Sutton Bennetts Orchard SPS
</t>
      </text>
    </comment>
    <comment ref="B775" authorId="11" shapeId="0" xr:uid="{20358F89-9D8B-40FE-BA01-E66962950D11}">
      <text>
        <t>[Threaded comment]
Your version of Excel allows you to read this threaded comment; however, any edits to it will get removed if the file is opened in a newer version of Excel. Learn more: https://go.microsoft.com/fwlink/?linkid=870924
Comment:
    Portishead SPS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Sagar Rana</author>
  </authors>
  <commentList>
    <comment ref="E5" authorId="0" shapeId="0" xr:uid="{2805462B-9854-40FE-BAB0-84A382EDB631}">
      <text>
        <r>
          <rPr>
            <b/>
            <sz val="9"/>
            <color indexed="81"/>
            <rFont val="Tahoma"/>
            <family val="2"/>
          </rPr>
          <t>Sagar Rana:</t>
        </r>
        <r>
          <rPr>
            <sz val="9"/>
            <color indexed="81"/>
            <rFont val="Tahoma"/>
            <family val="2"/>
          </rPr>
          <t xml:space="preserve">
N.B: Please remember to copy the current figure to the relevant month once finalised</t>
        </r>
      </text>
    </comment>
    <comment ref="K5" authorId="0" shapeId="0" xr:uid="{BF6AA5BC-6AF2-40A6-B306-F749EEE2F74B}">
      <text>
        <r>
          <rPr>
            <b/>
            <sz val="9"/>
            <color indexed="81"/>
            <rFont val="Tahoma"/>
            <family val="2"/>
          </rPr>
          <t>Sagar Rana:</t>
        </r>
        <r>
          <rPr>
            <sz val="9"/>
            <color indexed="81"/>
            <rFont val="Tahoma"/>
            <family val="2"/>
          </rPr>
          <t xml:space="preserve">
N.B: Please remember to copy the current figure to the relevant month once finalised</t>
        </r>
      </text>
    </comment>
    <comment ref="R6" authorId="0" shapeId="0" xr:uid="{7DB30587-4220-4B98-BF8E-892651B433A2}">
      <text>
        <r>
          <rPr>
            <b/>
            <sz val="9"/>
            <color indexed="81"/>
            <rFont val="Tahoma"/>
            <family val="2"/>
          </rPr>
          <t>Sagar Rana:</t>
        </r>
        <r>
          <rPr>
            <sz val="9"/>
            <color indexed="81"/>
            <rFont val="Tahoma"/>
            <family val="2"/>
          </rPr>
          <t xml:space="preserve">
N.B: Please remember to copy the current figure to the relevant month once finalised</t>
        </r>
      </text>
    </comment>
    <comment ref="R7" authorId="0" shapeId="0" xr:uid="{7765D471-05AA-4506-90ED-3821D43BE22E}">
      <text>
        <r>
          <rPr>
            <b/>
            <sz val="9"/>
            <color indexed="81"/>
            <rFont val="Tahoma"/>
            <family val="2"/>
          </rPr>
          <t>Sagar Rana:</t>
        </r>
        <r>
          <rPr>
            <sz val="9"/>
            <color indexed="81"/>
            <rFont val="Tahoma"/>
            <family val="2"/>
          </rPr>
          <t xml:space="preserve">
N.B: Please remember to copy the current figure to the relevant month once finalised</t>
        </r>
      </text>
    </comment>
    <comment ref="R8" authorId="0" shapeId="0" xr:uid="{AC3BE6E1-9D22-4264-BD4B-BE5ADAD3F7FC}">
      <text>
        <r>
          <rPr>
            <b/>
            <sz val="9"/>
            <color indexed="81"/>
            <rFont val="Tahoma"/>
            <family val="2"/>
          </rPr>
          <t>Sagar Rana:</t>
        </r>
        <r>
          <rPr>
            <sz val="9"/>
            <color indexed="81"/>
            <rFont val="Tahoma"/>
            <family val="2"/>
          </rPr>
          <t xml:space="preserve">
N.B: Please remember to copy the current figure to the relevant month once finalised</t>
        </r>
      </text>
    </comment>
    <comment ref="R9" authorId="0" shapeId="0" xr:uid="{A93BDAC9-DF75-426D-9FB4-B1F5F3C8453D}">
      <text>
        <r>
          <rPr>
            <b/>
            <sz val="9"/>
            <color indexed="81"/>
            <rFont val="Tahoma"/>
            <family val="2"/>
          </rPr>
          <t>Sagar Rana:</t>
        </r>
        <r>
          <rPr>
            <sz val="9"/>
            <color indexed="81"/>
            <rFont val="Tahoma"/>
            <family val="2"/>
          </rPr>
          <t xml:space="preserve">
N.B: Please remember to copy the current figure to the relevant month once finalised</t>
        </r>
      </text>
    </comment>
    <comment ref="R10" authorId="0" shapeId="0" xr:uid="{15648207-36AF-4AE4-81F2-D8A56F84F0BF}">
      <text>
        <r>
          <rPr>
            <b/>
            <sz val="9"/>
            <color indexed="81"/>
            <rFont val="Tahoma"/>
            <family val="2"/>
          </rPr>
          <t>Sagar Rana:</t>
        </r>
        <r>
          <rPr>
            <sz val="9"/>
            <color indexed="81"/>
            <rFont val="Tahoma"/>
            <family val="2"/>
          </rPr>
          <t xml:space="preserve">
N.B: Please remember to copy the current figure to the relevant month once finalised</t>
        </r>
      </text>
    </comment>
    <comment ref="R11" authorId="0" shapeId="0" xr:uid="{C276F650-367E-498D-AC1D-EF7E7395224D}">
      <text>
        <r>
          <rPr>
            <b/>
            <sz val="9"/>
            <color indexed="81"/>
            <rFont val="Tahoma"/>
            <family val="2"/>
          </rPr>
          <t>Sagar Rana:</t>
        </r>
        <r>
          <rPr>
            <sz val="9"/>
            <color indexed="81"/>
            <rFont val="Tahoma"/>
            <family val="2"/>
          </rPr>
          <t xml:space="preserve">
N.B: Please remember to copy the current figure to the relevant month once finalised</t>
        </r>
      </text>
    </comment>
    <comment ref="R12" authorId="0" shapeId="0" xr:uid="{D182EED3-C3DD-44ED-B964-37B88EDB5491}">
      <text>
        <r>
          <rPr>
            <b/>
            <sz val="9"/>
            <color indexed="81"/>
            <rFont val="Tahoma"/>
            <family val="2"/>
          </rPr>
          <t>Sagar Rana:</t>
        </r>
        <r>
          <rPr>
            <sz val="9"/>
            <color indexed="81"/>
            <rFont val="Tahoma"/>
            <family val="2"/>
          </rPr>
          <t xml:space="preserve">
N.B: Please remember to copy the current figure to the relevant month once finalised</t>
        </r>
      </text>
    </comment>
    <comment ref="R13" authorId="0" shapeId="0" xr:uid="{CCCB1D8D-686B-47B7-A400-867139837652}">
      <text>
        <r>
          <rPr>
            <b/>
            <sz val="9"/>
            <color indexed="81"/>
            <rFont val="Tahoma"/>
            <family val="2"/>
          </rPr>
          <t>Sagar Rana:</t>
        </r>
        <r>
          <rPr>
            <sz val="9"/>
            <color indexed="81"/>
            <rFont val="Tahoma"/>
            <family val="2"/>
          </rPr>
          <t xml:space="preserve">
N.B: Please remember to copy the current figure to the relevant month once finalised</t>
        </r>
      </text>
    </comment>
    <comment ref="R14" authorId="0" shapeId="0" xr:uid="{7F50222E-824B-49D4-A469-A7462190E67B}">
      <text>
        <r>
          <rPr>
            <b/>
            <sz val="9"/>
            <color indexed="81"/>
            <rFont val="Tahoma"/>
            <family val="2"/>
          </rPr>
          <t>Sagar Rana:</t>
        </r>
        <r>
          <rPr>
            <sz val="9"/>
            <color indexed="81"/>
            <rFont val="Tahoma"/>
            <family val="2"/>
          </rPr>
          <t xml:space="preserve">
N.B: Please remember to copy the current figure to the relevant month once finalised</t>
        </r>
      </text>
    </comment>
    <comment ref="R15" authorId="0" shapeId="0" xr:uid="{70A370D9-13C9-4D5A-AE3E-3FE806B30727}">
      <text>
        <r>
          <rPr>
            <b/>
            <sz val="9"/>
            <color indexed="81"/>
            <rFont val="Tahoma"/>
            <family val="2"/>
          </rPr>
          <t>Sagar Rana:</t>
        </r>
        <r>
          <rPr>
            <sz val="9"/>
            <color indexed="81"/>
            <rFont val="Tahoma"/>
            <family val="2"/>
          </rPr>
          <t xml:space="preserve">
N.B: Please remember to copy the current figure to the relevant month once finalised</t>
        </r>
      </text>
    </comment>
    <comment ref="R16" authorId="0" shapeId="0" xr:uid="{3BF38057-72D9-4954-A768-71292C759EBE}">
      <text>
        <r>
          <rPr>
            <b/>
            <sz val="9"/>
            <color indexed="81"/>
            <rFont val="Tahoma"/>
            <family val="2"/>
          </rPr>
          <t>Sagar Rana:</t>
        </r>
        <r>
          <rPr>
            <sz val="9"/>
            <color indexed="81"/>
            <rFont val="Tahoma"/>
            <family val="2"/>
          </rPr>
          <t xml:space="preserve">
N.B: Please remember to copy the current figure to the relevant month once finalised</t>
        </r>
      </text>
    </comment>
    <comment ref="R17" authorId="0" shapeId="0" xr:uid="{CA2D05DC-3B89-4983-AB9B-2BC37C010E70}">
      <text>
        <r>
          <rPr>
            <b/>
            <sz val="9"/>
            <color indexed="81"/>
            <rFont val="Tahoma"/>
            <family val="2"/>
          </rPr>
          <t>Sagar Rana:</t>
        </r>
        <r>
          <rPr>
            <sz val="9"/>
            <color indexed="81"/>
            <rFont val="Tahoma"/>
            <family val="2"/>
          </rPr>
          <t xml:space="preserve">
N.B: Please remember to copy the current figure to the relevant month once finalised</t>
        </r>
      </text>
    </comment>
    <comment ref="R18" authorId="0" shapeId="0" xr:uid="{882E8402-3692-460D-BA13-2490E0DFA3B7}">
      <text>
        <r>
          <rPr>
            <b/>
            <sz val="9"/>
            <color indexed="81"/>
            <rFont val="Tahoma"/>
            <family val="2"/>
          </rPr>
          <t>Sagar Rana:</t>
        </r>
        <r>
          <rPr>
            <sz val="9"/>
            <color indexed="81"/>
            <rFont val="Tahoma"/>
            <family val="2"/>
          </rPr>
          <t xml:space="preserve">
N.B: Please remember to copy the current figure to the relevant month once finalised</t>
        </r>
      </text>
    </comment>
    <comment ref="R19" authorId="0" shapeId="0" xr:uid="{4057C3B6-F17C-497A-99E4-80A47C692473}">
      <text>
        <r>
          <rPr>
            <b/>
            <sz val="9"/>
            <color indexed="81"/>
            <rFont val="Tahoma"/>
            <family val="2"/>
          </rPr>
          <t>Sagar Rana:</t>
        </r>
        <r>
          <rPr>
            <sz val="9"/>
            <color indexed="81"/>
            <rFont val="Tahoma"/>
            <family val="2"/>
          </rPr>
          <t xml:space="preserve">
N.B: Please remember to copy the current figure to the relevant month once finalised</t>
        </r>
      </text>
    </comment>
    <comment ref="R20" authorId="0" shapeId="0" xr:uid="{52A67F43-56E1-4572-A953-1AA901F3B3B8}">
      <text>
        <r>
          <rPr>
            <b/>
            <sz val="9"/>
            <color indexed="81"/>
            <rFont val="Tahoma"/>
            <family val="2"/>
          </rPr>
          <t>Sagar Rana:</t>
        </r>
        <r>
          <rPr>
            <sz val="9"/>
            <color indexed="81"/>
            <rFont val="Tahoma"/>
            <family val="2"/>
          </rPr>
          <t xml:space="preserve">
N.B: Please remember to copy the current figure to the relevant month once finalised</t>
        </r>
      </text>
    </comment>
    <comment ref="R21" authorId="0" shapeId="0" xr:uid="{D438553B-A937-48F9-A5ED-BCC430F9E3A3}">
      <text>
        <r>
          <rPr>
            <b/>
            <sz val="9"/>
            <color indexed="81"/>
            <rFont val="Tahoma"/>
            <family val="2"/>
          </rPr>
          <t>Sagar Rana:</t>
        </r>
        <r>
          <rPr>
            <sz val="9"/>
            <color indexed="81"/>
            <rFont val="Tahoma"/>
            <family val="2"/>
          </rPr>
          <t xml:space="preserve">
N.B: Please remember to copy the current figure to the relevant month once finalised</t>
        </r>
      </text>
    </comment>
    <comment ref="R22" authorId="0" shapeId="0" xr:uid="{AA5D52C7-7F80-4B5B-A75D-1B1AD4A2979A}">
      <text>
        <r>
          <rPr>
            <b/>
            <sz val="9"/>
            <color indexed="81"/>
            <rFont val="Tahoma"/>
            <family val="2"/>
          </rPr>
          <t>Sagar Rana:</t>
        </r>
        <r>
          <rPr>
            <sz val="9"/>
            <color indexed="81"/>
            <rFont val="Tahoma"/>
            <family val="2"/>
          </rPr>
          <t xml:space="preserve">
N.B: Please remember to copy the current figure to the relevant month once finalised</t>
        </r>
      </text>
    </comment>
    <comment ref="R23" authorId="0" shapeId="0" xr:uid="{6B2BA656-A499-4CF7-973B-F0DF7FA46E8D}">
      <text>
        <r>
          <rPr>
            <b/>
            <sz val="9"/>
            <color indexed="81"/>
            <rFont val="Tahoma"/>
            <family val="2"/>
          </rPr>
          <t>Sagar Rana:</t>
        </r>
        <r>
          <rPr>
            <sz val="9"/>
            <color indexed="81"/>
            <rFont val="Tahoma"/>
            <family val="2"/>
          </rPr>
          <t xml:space="preserve">
N.B: Please remember to copy the current figure to the relevant month once finalised</t>
        </r>
      </text>
    </comment>
    <comment ref="R24" authorId="0" shapeId="0" xr:uid="{81650148-1B2B-4CE0-A650-2CB866A86E46}">
      <text>
        <r>
          <rPr>
            <b/>
            <sz val="9"/>
            <color indexed="81"/>
            <rFont val="Tahoma"/>
            <family val="2"/>
          </rPr>
          <t>Sagar Rana:</t>
        </r>
        <r>
          <rPr>
            <sz val="9"/>
            <color indexed="81"/>
            <rFont val="Tahoma"/>
            <family val="2"/>
          </rPr>
          <t xml:space="preserve">
N.B: Please remember to copy the current figure to the relevant month once finalised</t>
        </r>
      </text>
    </comment>
    <comment ref="R25" authorId="0" shapeId="0" xr:uid="{263F1FAA-243F-4D6E-AA33-90B36806372E}">
      <text>
        <r>
          <rPr>
            <b/>
            <sz val="9"/>
            <color indexed="81"/>
            <rFont val="Tahoma"/>
            <family val="2"/>
          </rPr>
          <t>Sagar Rana:</t>
        </r>
        <r>
          <rPr>
            <sz val="9"/>
            <color indexed="81"/>
            <rFont val="Tahoma"/>
            <family val="2"/>
          </rPr>
          <t xml:space="preserve">
N.B: Please remember to copy the current figure to the relevant month once finalised</t>
        </r>
      </text>
    </comment>
    <comment ref="R26" authorId="0" shapeId="0" xr:uid="{408BFA57-4353-45B1-9611-98E65F7DA915}">
      <text>
        <r>
          <rPr>
            <b/>
            <sz val="9"/>
            <color indexed="81"/>
            <rFont val="Tahoma"/>
            <family val="2"/>
          </rPr>
          <t>Sagar Rana:</t>
        </r>
        <r>
          <rPr>
            <sz val="9"/>
            <color indexed="81"/>
            <rFont val="Tahoma"/>
            <family val="2"/>
          </rPr>
          <t xml:space="preserve">
N.B: Please remember to copy the current figure to the relevant month once finalised</t>
        </r>
      </text>
    </comment>
    <comment ref="R27" authorId="0" shapeId="0" xr:uid="{855358D0-0D7B-417D-B621-FF3AA4412A40}">
      <text>
        <r>
          <rPr>
            <b/>
            <sz val="9"/>
            <color indexed="81"/>
            <rFont val="Tahoma"/>
            <family val="2"/>
          </rPr>
          <t>Sagar Rana:</t>
        </r>
        <r>
          <rPr>
            <sz val="9"/>
            <color indexed="81"/>
            <rFont val="Tahoma"/>
            <family val="2"/>
          </rPr>
          <t xml:space="preserve">
N.B: Please remember to copy the current figure to the relevant month once finalised</t>
        </r>
      </text>
    </comment>
    <comment ref="R28" authorId="0" shapeId="0" xr:uid="{ACCBA040-0CE4-4712-8EA0-3681D41827B9}">
      <text>
        <r>
          <rPr>
            <b/>
            <sz val="9"/>
            <color indexed="81"/>
            <rFont val="Tahoma"/>
            <family val="2"/>
          </rPr>
          <t>Sagar Rana:</t>
        </r>
        <r>
          <rPr>
            <sz val="9"/>
            <color indexed="81"/>
            <rFont val="Tahoma"/>
            <family val="2"/>
          </rPr>
          <t xml:space="preserve">
N.B: Please remember to copy the current figure to the relevant month once finalised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Sagar Rana</author>
    <author>tc={7B994653-550F-4180-8334-C3E112770CE3}</author>
    <author>tc={915BD1EA-3BD7-42FB-9530-A258634E95A4}</author>
    <author>tc={F225A029-4CEB-467C-9FBD-B4694127D40B}</author>
    <author>tc={36990318-1349-4E5D-B7BC-67F06382D6AC}</author>
    <author>tc={F8450E5C-5A36-412C-B1DD-99142EC193EE}</author>
    <author>tc={F5B2FD9A-1837-4B28-9420-498202EDE2C8}</author>
    <author>tc={79432941-682F-4EBE-963B-71FA00D04F3D}</author>
    <author>tc={DE89BEA6-0E9F-45D9-80B6-F0A3AD3E7695}</author>
    <author>tc={B5CC9071-2EEC-4694-B24D-2F8996729C90}</author>
    <author>tc={DBB571C7-D940-4C46-AE2E-AD36B53D6D45}</author>
    <author>tc={0E587590-096F-4AE9-989E-3C5579AD3AA5}</author>
  </authors>
  <commentList>
    <comment ref="L2" authorId="0" shapeId="0" xr:uid="{F6037941-8710-44DE-8B35-BFCD28463E14}">
      <text>
        <r>
          <rPr>
            <b/>
            <sz val="9"/>
            <color indexed="81"/>
            <rFont val="Tahoma"/>
            <family val="2"/>
          </rPr>
          <t>Sagar Rana:</t>
        </r>
        <r>
          <rPr>
            <sz val="9"/>
            <color indexed="81"/>
            <rFont val="Tahoma"/>
            <family val="2"/>
          </rPr>
          <t xml:space="preserve">
Regurlarly flows at 7.6 otherwise
</t>
        </r>
      </text>
    </comment>
    <comment ref="L4" authorId="1" shapeId="0" xr:uid="{7B994653-550F-4180-8334-C3E112770CE3}">
      <text>
        <t>[Threaded comment]
Your version of Excel allows you to read this threaded comment; however, any edits to it will get removed if the file is opened in a newer version of Excel. Learn more: https://go.microsoft.com/fwlink/?linkid=870924
Comment:
    11.25 l/s during 2019 largest storm in 23/07</t>
      </text>
    </comment>
    <comment ref="N6" authorId="2" shapeId="0" xr:uid="{915BD1EA-3BD7-42FB-9530-A258634E95A4}">
      <text>
        <t>[Threaded comment]
Your version of Excel allows you to read this threaded comment; however, any edits to it will get removed if the file is opened in a newer version of Excel. Learn more: https://go.microsoft.com/fwlink/?linkid=870924
Comment:
    No significant sump fill past 3 months</t>
      </text>
    </comment>
    <comment ref="L7" authorId="3" shapeId="0" xr:uid="{F225A029-4CEB-467C-9FBD-B4694127D40B}">
      <text>
        <t>[Threaded comment]
Your version of Excel allows you to read this threaded comment; however, any edits to it will get removed if the file is opened in a newer version of Excel. Learn more: https://go.microsoft.com/fwlink/?linkid=870924
Comment:
    2019 biggest storm only measured 61 l/s on 7/6</t>
      </text>
    </comment>
    <comment ref="L10" authorId="4" shapeId="0" xr:uid="{36990318-1349-4E5D-B7BC-67F06382D6AC}">
      <text>
        <t>[Threaded comment]
Your version of Excel allows you to read this threaded comment; however, any edits to it will get removed if the file is opened in a newer version of Excel. Learn more: https://go.microsoft.com/fwlink/?linkid=870924
Comment:
    Down from 315 l/s during the biggest 2019 storm on 6/6</t>
      </text>
    </comment>
    <comment ref="H11" authorId="5" shapeId="0" xr:uid="{F8450E5C-5A36-412C-B1DD-99142EC193EE}">
      <text>
        <t>[Threaded comment]
Your version of Excel allows you to read this threaded comment; however, any edits to it will get removed if the file is opened in a newer version of Excel. Learn more: https://go.microsoft.com/fwlink/?linkid=870924
Comment:
    FFT at #16895 - Green Spot CSO</t>
      </text>
    </comment>
    <comment ref="L12" authorId="6" shapeId="0" xr:uid="{F5B2FD9A-1837-4B28-9420-498202EDE2C8}">
      <text>
        <t>[Threaded comment]
Your version of Excel allows you to read this threaded comment; however, any edits to it will get removed if the file is opened in a newer version of Excel. Learn more: https://go.microsoft.com/fwlink/?linkid=870924
Comment:
    Hits about 460 in recent storms</t>
      </text>
    </comment>
    <comment ref="L16" authorId="7" shapeId="0" xr:uid="{79432941-682F-4EBE-963B-71FA00D04F3D}">
      <text>
        <t>[Threaded comment]
Your version of Excel allows you to read this threaded comment; however, any edits to it will get removed if the file is opened in a newer version of Excel. Learn more: https://go.microsoft.com/fwlink/?linkid=870924
Comment:
    Peaks at 18 during a storm then regurlarly fuluctuates between 10 and 14 l/s</t>
      </text>
    </comment>
    <comment ref="L18" authorId="8" shapeId="0" xr:uid="{DE89BEA6-0E9F-45D9-80B6-F0A3AD3E7695}">
      <text>
        <t>[Threaded comment]
Your version of Excel allows you to read this threaded comment; however, any edits to it will get removed if the file is opened in a newer version of Excel. Learn more: https://go.microsoft.com/fwlink/?linkid=870924
Comment:
    Peaks around 57 but averaging at about 50
Was hitting about 59 earlier in April</t>
      </text>
    </comment>
    <comment ref="H19" authorId="0" shapeId="0" xr:uid="{75D2D62A-8B53-45A2-9572-EB1AC426E13A}">
      <text>
        <r>
          <rPr>
            <b/>
            <sz val="9"/>
            <color indexed="81"/>
            <rFont val="Tahoma"/>
            <family val="2"/>
          </rPr>
          <t>Sagar Rana:</t>
        </r>
        <r>
          <rPr>
            <sz val="9"/>
            <color indexed="81"/>
            <rFont val="Tahoma"/>
            <family val="2"/>
          </rPr>
          <t xml:space="preserve">
Emergency Only permit
</t>
        </r>
      </text>
    </comment>
    <comment ref="L21" authorId="9" shapeId="0" xr:uid="{B5CC9071-2EEC-4694-B24D-2F8996729C90}">
      <text>
        <t>[Threaded comment]
Your version of Excel allows you to read this threaded comment; however, any edits to it will get removed if the file is opened in a newer version of Excel. Learn more: https://go.microsoft.com/fwlink/?linkid=870924
Comment:
    Deteriorating from averaging 135 l/s to a range of 132 to 125 during storm</t>
      </text>
    </comment>
    <comment ref="H23" authorId="10" shapeId="0" xr:uid="{DBB571C7-D940-4C46-AE2E-AD36B53D6D45}">
      <text>
        <t>[Threaded comment]
Your version of Excel allows you to read this threaded comment; however, any edits to it will get removed if the file is opened in a newer version of Excel. Learn more: https://go.microsoft.com/fwlink/?linkid=870924
Comment:
    Used to be 90 l/s</t>
      </text>
    </comment>
    <comment ref="L28" authorId="11" shapeId="0" xr:uid="{0E587590-096F-4AE9-989E-3C5579AD3AA5}">
      <text>
        <t>[Threaded comment]
Your version of Excel allows you to read this threaded comment; however, any edits to it will get removed if the file is opened in a newer version of Excel. Learn more: https://go.microsoft.com/fwlink/?linkid=870924
Comment:
    460 l/s during biggest storm in 2019</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<sst xmlns="http://schemas.openxmlformats.org/spreadsheetml/2006/main" count="60016" uniqueCount="16344">
  <si>
    <t>Site ID</t>
  </si>
  <si>
    <t>Site name</t>
  </si>
  <si>
    <t>Div</t>
  </si>
  <si>
    <t>EDM Spill 2020</t>
  </si>
  <si>
    <t>EDM Spill 2021</t>
  </si>
  <si>
    <t>EDM Spill 2022</t>
  </si>
  <si>
    <t>EDM Spill Average</t>
  </si>
  <si>
    <t>Flow4 check</t>
  </si>
  <si>
    <t>Flow meter?</t>
  </si>
  <si>
    <t>Consented flow (l/s)</t>
  </si>
  <si>
    <t>DWEF (l/s)</t>
  </si>
  <si>
    <t>Required flow to meeting SCV (l/s)</t>
  </si>
  <si>
    <t>Max flow measured / estimated (l/s)</t>
  </si>
  <si>
    <t>% out Of consent or Below SCV</t>
  </si>
  <si>
    <t>Date of flow measurement</t>
  </si>
  <si>
    <t>Column2</t>
  </si>
  <si>
    <t>Column1</t>
  </si>
  <si>
    <t xml:space="preserve">Out of consent date </t>
  </si>
  <si>
    <t>Site Spilled This Month?</t>
  </si>
  <si>
    <t>Ops Compliance Status</t>
  </si>
  <si>
    <t>Monthly Board Compliance Status</t>
  </si>
  <si>
    <t>Old Status</t>
  </si>
  <si>
    <r>
      <t xml:space="preserve">Action log/feedback - </t>
    </r>
    <r>
      <rPr>
        <b/>
        <sz val="8"/>
        <color rgb="FFFF0000"/>
        <rFont val="Arial"/>
        <family val="2"/>
      </rPr>
      <t>this is superseded by the Action log tab</t>
    </r>
  </si>
  <si>
    <t>Link to pump test</t>
  </si>
  <si>
    <t>Virtual Drop Test Calculations</t>
  </si>
  <si>
    <t>Edington Tinhead (Lower Baynton Road)</t>
  </si>
  <si>
    <t>N</t>
  </si>
  <si>
    <t>Not currently assessed</t>
  </si>
  <si>
    <t>Huish Episcopi The Hill Detention Tank</t>
  </si>
  <si>
    <t>W</t>
  </si>
  <si>
    <t>Clevedon Ladye Bay Sps CSO</t>
  </si>
  <si>
    <t>Cromhall Church Lane SPS</t>
  </si>
  <si>
    <t>Minety Station Road SPS</t>
  </si>
  <si>
    <t>Wareham West Mill Crescent SPS</t>
  </si>
  <si>
    <t>S</t>
  </si>
  <si>
    <t>Bovington Duncan Crescent SPS</t>
  </si>
  <si>
    <t>Wool Railway Cottages SPS</t>
  </si>
  <si>
    <t>Corfe Castle Halves Cottages SPS</t>
  </si>
  <si>
    <t>Mere Edgebridge SPS</t>
  </si>
  <si>
    <t>Hatch Beauchamp . SPS</t>
  </si>
  <si>
    <t>West Stafford Dorchester Road SPS</t>
  </si>
  <si>
    <t>Dilton Marsh Pen Knapp SPS</t>
  </si>
  <si>
    <t>Y</t>
  </si>
  <si>
    <t>Keevil The Street SPS</t>
  </si>
  <si>
    <t>Shirehampton Lamplighters SPS</t>
  </si>
  <si>
    <t>Bristol Victoria Road SPS</t>
  </si>
  <si>
    <t>Saltford Mead Lane SPS</t>
  </si>
  <si>
    <t>Mudeford Mudeford Gardens SPS</t>
  </si>
  <si>
    <t>Ferndown Golf Links Road SPS</t>
  </si>
  <si>
    <t>Ferndown Aldridge Road SPS</t>
  </si>
  <si>
    <t>Patney Patney Weir SPS</t>
  </si>
  <si>
    <t>Pilning Swanmore Bridge SPS</t>
  </si>
  <si>
    <t>Rangeworthy Berrows Mead SPS</t>
  </si>
  <si>
    <t>Cromhall Jubilee Lane SPS</t>
  </si>
  <si>
    <t>Poole Canford Heath Road SPS</t>
  </si>
  <si>
    <t>Wincanton Bayford SPS</t>
  </si>
  <si>
    <t>Pawlett Vicarage Lane SPS</t>
  </si>
  <si>
    <t>Westonzoyland Hamrod Lane SPS</t>
  </si>
  <si>
    <t>Woolavington Meadow Farm SPS</t>
  </si>
  <si>
    <t>Ruishton Barton Lane SPS</t>
  </si>
  <si>
    <t>Taunton New Barn Queensway SPS</t>
  </si>
  <si>
    <t>Taunton Longacre Close SPS</t>
  </si>
  <si>
    <t>Stoke St Gregory Curload SPS</t>
  </si>
  <si>
    <t>Meare Green Stoke St Gregory SPS</t>
  </si>
  <si>
    <t>Stoke St Gregory Woodhill SPS</t>
  </si>
  <si>
    <t>Bradford On Tone Tone Green SPS</t>
  </si>
  <si>
    <t>Nailsbourne . SPS</t>
  </si>
  <si>
    <t>Wootton Courtenay . SPS</t>
  </si>
  <si>
    <t>Langford Blackmoor Road SPS</t>
  </si>
  <si>
    <t>Tetbury Springfields SPS</t>
  </si>
  <si>
    <t>Weston-Super-Mare Knightstone Road SPS</t>
  </si>
  <si>
    <t>Puriton Downend Terrace SPS</t>
  </si>
  <si>
    <t>Kingsbury Episcopi . SPS</t>
  </si>
  <si>
    <t>Bovington Lytchett Lane SPS</t>
  </si>
  <si>
    <t>Stour Row . SPS</t>
  </si>
  <si>
    <t>Bloxworth Fox Pound SPS</t>
  </si>
  <si>
    <t>Little Langford SPS</t>
  </si>
  <si>
    <t>Moorlinch Right Drove SPS</t>
  </si>
  <si>
    <t>Bradford Peverell SPS</t>
  </si>
  <si>
    <t>Bradney Bridge SPS</t>
  </si>
  <si>
    <t>LOWER WEARE SPS</t>
  </si>
  <si>
    <t>Shapwick Stewards Lane SPS</t>
  </si>
  <si>
    <t>Poole Poole Park SPS</t>
  </si>
  <si>
    <t>MERRY BEE SOUTH ROAD SPS</t>
  </si>
  <si>
    <t>Newport South SPS</t>
  </si>
  <si>
    <t>With Luke S</t>
  </si>
  <si>
    <t>OLVESTON THE COMMON SPS</t>
  </si>
  <si>
    <t>At Risk</t>
  </si>
  <si>
    <t>Stawell Moor Lane SPS</t>
  </si>
  <si>
    <t>VICTORIA SQUARE SPS</t>
  </si>
  <si>
    <t>RADIPOLE SPS</t>
  </si>
  <si>
    <t>Porlock Porlock Weir SPS</t>
  </si>
  <si>
    <t>Kilmersdon . SPS</t>
  </si>
  <si>
    <t>Leighterton</t>
  </si>
  <si>
    <t>Wylye Chequers Cottages SPS</t>
  </si>
  <si>
    <t>Warminster Boreham Road</t>
  </si>
  <si>
    <t>Virtual drop test?</t>
  </si>
  <si>
    <t>North Bradley Yarnbrook</t>
  </si>
  <si>
    <t>Tytherington Southlands SPS</t>
  </si>
  <si>
    <t>Rangeworthy Patch Elm Lane SPS</t>
  </si>
  <si>
    <t>Cromhall Townwell SPS</t>
  </si>
  <si>
    <t>Stratton Mill Lane SPS</t>
  </si>
  <si>
    <t>Kington Langley . SPS</t>
  </si>
  <si>
    <t>Drop test is out of range for this site. Look at calculations.</t>
  </si>
  <si>
    <t>Clevedon Marine Parade SPS</t>
  </si>
  <si>
    <t>Requires virtual drop test</t>
  </si>
  <si>
    <t>Pymore Thread Mill Lane SPS</t>
  </si>
  <si>
    <t>Melksham Primrose Drive</t>
  </si>
  <si>
    <t>Bossington . SPS</t>
  </si>
  <si>
    <t>Review VDT volumes</t>
  </si>
  <si>
    <t>Kimmeridge SPS</t>
  </si>
  <si>
    <t>Calne Rough Leaze</t>
  </si>
  <si>
    <t>Under investigation. Flows from VDT are an overestimate meaning the flow is actually less.</t>
  </si>
  <si>
    <t>Holt The Star</t>
  </si>
  <si>
    <t>Under investigation</t>
  </si>
  <si>
    <t>Clevedon The Beach SPS</t>
  </si>
  <si>
    <t>Harmans Cross Transfer Station SPS</t>
  </si>
  <si>
    <t>Wellington Mitchells Pool SPS</t>
  </si>
  <si>
    <t>Upton Frenchs Farm</t>
  </si>
  <si>
    <t>Keynsham The Hams SPS</t>
  </si>
  <si>
    <t>Sydling St Nicholas . SPS</t>
  </si>
  <si>
    <t>Bradford Peverell Giles Cross</t>
  </si>
  <si>
    <t>Frampton Muckleford SPS</t>
  </si>
  <si>
    <t>Broughton Gifford The Green SPS</t>
  </si>
  <si>
    <t>Out of Consent</t>
  </si>
  <si>
    <t>Church Knowle Glebe Farm SPS</t>
  </si>
  <si>
    <t>Pump 1 sometimes reaches consent but Pump 2 does not. Monitor</t>
  </si>
  <si>
    <t>Corfe Castle Red Lane SPS</t>
  </si>
  <si>
    <t>Dimensions may be inaccurate</t>
  </si>
  <si>
    <t>Glastonbury Porchestall SPS</t>
  </si>
  <si>
    <t>Monitor</t>
  </si>
  <si>
    <t>West Bay SPS</t>
  </si>
  <si>
    <t>Blandford Langton Road (Blandford No. 1)</t>
  </si>
  <si>
    <t>CCTV122541</t>
  </si>
  <si>
    <t>Pawlett Main Road SPS</t>
  </si>
  <si>
    <t>Iron Acton Hoovers Lane SPS</t>
  </si>
  <si>
    <t>Malmesbury Corston SPS</t>
  </si>
  <si>
    <t>West Huntspill Sloway Lane</t>
  </si>
  <si>
    <t>Coulston</t>
  </si>
  <si>
    <t>PORTISHEAD TOWN HARBOUR</t>
  </si>
  <si>
    <t>Shroton . SPS</t>
  </si>
  <si>
    <t>WEST BUCKLAND SPS</t>
  </si>
  <si>
    <t>CCTV122549</t>
  </si>
  <si>
    <t>Hinton St. George SPS</t>
  </si>
  <si>
    <t>CCTV122552</t>
  </si>
  <si>
    <t>Warminster Calveswater</t>
  </si>
  <si>
    <t>Scheme</t>
  </si>
  <si>
    <t>Idmiston</t>
  </si>
  <si>
    <t>CCTV121660</t>
  </si>
  <si>
    <t>Gillingham Brickyard Lane SPS</t>
  </si>
  <si>
    <t>Stapleford Pelican Inn SPS</t>
  </si>
  <si>
    <t>Westonzoyland Lakewall Road SPS</t>
  </si>
  <si>
    <t>Verwood Ebblake SPS</t>
  </si>
  <si>
    <t>Allington Old Inn SPS</t>
  </si>
  <si>
    <t>CCTV123657</t>
  </si>
  <si>
    <t>Glastonbury North Load Bridge SPS</t>
  </si>
  <si>
    <t>Flowmeter not recording during high level</t>
  </si>
  <si>
    <t>Hurdcott . SPS</t>
  </si>
  <si>
    <t>Wembdon Common SPS</t>
  </si>
  <si>
    <t>Dimensions from John Harper</t>
  </si>
  <si>
    <t>Portbury Drove SPS</t>
  </si>
  <si>
    <t>Taunton Mountway Bishops Hull SPS</t>
  </si>
  <si>
    <t>Requires on site pump test (no historic drop test)</t>
  </si>
  <si>
    <t>Poole Elgin Road</t>
  </si>
  <si>
    <t>Witham Friary . SPS</t>
  </si>
  <si>
    <t>East Knoyle Shaftesbury Road SPS</t>
  </si>
  <si>
    <t>Flowmeter broken - raise IT ticket</t>
  </si>
  <si>
    <t>Fovant Church Lane</t>
  </si>
  <si>
    <t>Minehead Quay West</t>
  </si>
  <si>
    <t>Pumps would produce PFF in high level but the site never goes high</t>
  </si>
  <si>
    <t>Worton Mill Road</t>
  </si>
  <si>
    <t>Leigh Frampton Farm SPS</t>
  </si>
  <si>
    <t>Greinton Moor Drive SPS</t>
  </si>
  <si>
    <t>Lea Lea North SPS</t>
  </si>
  <si>
    <t>Coxley Coxley Ripple SPS</t>
  </si>
  <si>
    <t>North Curry Stoke Road SPS</t>
  </si>
  <si>
    <t>Observed decrease in flows on 15/05/2022. Start and stop levels were not changed.</t>
  </si>
  <si>
    <t>Chippenham Westmead SPS</t>
  </si>
  <si>
    <t>Corston Newton St. Loe</t>
  </si>
  <si>
    <t>PILL AVON ROAD SPS</t>
  </si>
  <si>
    <t>Wimborne Brook Road No 1 SPS</t>
  </si>
  <si>
    <t>North Curry Main SPS</t>
  </si>
  <si>
    <t>Compton Dundon Ham Lane</t>
  </si>
  <si>
    <t>Monitor. Can only reach consent with Pump 2 running</t>
  </si>
  <si>
    <t>AMESBURY FLOWER LANE SPS</t>
  </si>
  <si>
    <t xml:space="preserve">New flowmeter is being fitted. </t>
  </si>
  <si>
    <t>Portland Southwell SPS</t>
  </si>
  <si>
    <t>GURNEY SLADE SPS</t>
  </si>
  <si>
    <t>Yeovil Mudford SPS</t>
  </si>
  <si>
    <t>Bridgwater Horsey Bath Road SPS</t>
  </si>
  <si>
    <t>Keynsham Keynsham High Level SPS</t>
  </si>
  <si>
    <t>Wellow Mill Hill SPS</t>
  </si>
  <si>
    <t>Start/stop levels were changed and I calculated new ones. Still the flow under consent</t>
  </si>
  <si>
    <t>Semington Brook</t>
  </si>
  <si>
    <t>POOLE MAGNA ROAD SPS</t>
  </si>
  <si>
    <t>Under investigation. Flowmeter out of range</t>
  </si>
  <si>
    <t>Abbotsbury Church Street SPS</t>
  </si>
  <si>
    <t>Bridgwater West Quay SPS</t>
  </si>
  <si>
    <t>Alderholt Sandleheath Road</t>
  </si>
  <si>
    <t>Othery Rye Lane/ Summerhedge Road SPS</t>
  </si>
  <si>
    <t>Meare Green Wrantage SPS</t>
  </si>
  <si>
    <t>Upton near Langport</t>
  </si>
  <si>
    <t>CCTV122551</t>
  </si>
  <si>
    <t>Lower Stanton Drew . SPS</t>
  </si>
  <si>
    <t>Pump 1 - 1.97, Pump 2.30</t>
  </si>
  <si>
    <t>Bishop Sutton . SPS</t>
  </si>
  <si>
    <t>Upton Moorlands Way</t>
  </si>
  <si>
    <t>Stoke St Gregory No 1 Lane End</t>
  </si>
  <si>
    <t>Separate flow meters on storm and foul rising mains - PFF should be both flow meters summed. Not gone into HL recently. No evidence that we weren't doing PFF</t>
  </si>
  <si>
    <t>CCTV122550</t>
  </si>
  <si>
    <t>East Knighton Blacknoll SPS</t>
  </si>
  <si>
    <t>CHARLTON ADAM</t>
  </si>
  <si>
    <t>CCTV122871</t>
  </si>
  <si>
    <t>Corfe Mullen Pardys Hill SPS</t>
  </si>
  <si>
    <t>Sandford Orcas . SPS</t>
  </si>
  <si>
    <t>Stoford SPS</t>
  </si>
  <si>
    <t>Peasedown St John Wellow Lane SPS</t>
  </si>
  <si>
    <t>Bradpole Lee Lane SPS</t>
  </si>
  <si>
    <t>Chideock Seatown</t>
  </si>
  <si>
    <t>Penselwood Penn Mill SPS</t>
  </si>
  <si>
    <t>BENNETTS ORCHARD SPS</t>
  </si>
  <si>
    <t>Barton St David Tootal Bridge SPS</t>
  </si>
  <si>
    <t>Ferndown Redwood Drive SPS</t>
  </si>
  <si>
    <t>Malmesbury Tanners Bridge</t>
  </si>
  <si>
    <t>Gillingham Buckingham Road SPS</t>
  </si>
  <si>
    <t>Street Main SPS</t>
  </si>
  <si>
    <t>West Chinnock Garage SPS</t>
  </si>
  <si>
    <t>Hanging Langford . SPS</t>
  </si>
  <si>
    <t>DWEF Compliant</t>
  </si>
  <si>
    <t>Compliant</t>
  </si>
  <si>
    <t>Glastonbury Actis SPS</t>
  </si>
  <si>
    <t>Charminster North Street SPS</t>
  </si>
  <si>
    <t>Holton Heath Holton Heath  SPS SPS</t>
  </si>
  <si>
    <t>West Moors Pennington Copse</t>
  </si>
  <si>
    <t>\\wxfpsnasoc01\SAST\Sewer Surveys HQ CCTV\CCTV120668\CCTV120668\CCTV120668\Ferndown, Bournemouth SPS Survey_26 05 2017\Pennington Copse SPS</t>
  </si>
  <si>
    <t>TRUDOXHILL SPS</t>
  </si>
  <si>
    <t>Poole Turlin Main Blandford Road Turlin Moor SPS</t>
  </si>
  <si>
    <t>Hillcommon Hill Common SPS</t>
  </si>
  <si>
    <t>Coate Spaniel's Bridge</t>
  </si>
  <si>
    <t>Bovington Terminal SPS</t>
  </si>
  <si>
    <t>Bristol Whitby Road St Annes SPS</t>
  </si>
  <si>
    <t>Box Mill Lane SPS</t>
  </si>
  <si>
    <t>Pewsey Swan SPS</t>
  </si>
  <si>
    <t>Lacock Nethercote Hill SPS</t>
  </si>
  <si>
    <t>Christian Malford Swalletts Gate SPS</t>
  </si>
  <si>
    <t>West Lulworth Hambury Farm SPS</t>
  </si>
  <si>
    <t>North Newton Church Road SPS</t>
  </si>
  <si>
    <t>Poole Wilderton Road</t>
  </si>
  <si>
    <t>Ilminster Lord Nelson SPS</t>
  </si>
  <si>
    <t>Chew Magna Dumpers Lane</t>
  </si>
  <si>
    <t>WATCHET MARKET STREET TUNNEL</t>
  </si>
  <si>
    <t>CANFORD MAIN SPS</t>
  </si>
  <si>
    <t>Bridgwater, Chilton St SPS</t>
  </si>
  <si>
    <t>Tilshead, Camp Road SPS</t>
  </si>
  <si>
    <t>CCTV122543</t>
  </si>
  <si>
    <t>Marden High Street SPS</t>
  </si>
  <si>
    <t>Dauntsey The Green SPS</t>
  </si>
  <si>
    <t>Broughton Gifford Curtis Orchard SPS</t>
  </si>
  <si>
    <t>Melksham Semington Road SPS</t>
  </si>
  <si>
    <t>Bristol Whitby Road B Co-Op Depot Arnos Vale SPS</t>
  </si>
  <si>
    <t>Bristol Ullswater Close SPS</t>
  </si>
  <si>
    <t>Pewsey Salisbury Road SPS</t>
  </si>
  <si>
    <t>Pedwell . SPS</t>
  </si>
  <si>
    <t>Verwood Acacia Avenue SPS</t>
  </si>
  <si>
    <t>Durweston Water Lane SPS</t>
  </si>
  <si>
    <t>Shillingstone Haywards Bridge SPS</t>
  </si>
  <si>
    <t>Blandford St Mary Bournemouth Road SPS</t>
  </si>
  <si>
    <t>Poole Kennart Road SPS</t>
  </si>
  <si>
    <t>Poole Sandbanks Pavilion SPS</t>
  </si>
  <si>
    <t>Taunton Maidenbrook SPS</t>
  </si>
  <si>
    <t>West Bexington . SPS</t>
  </si>
  <si>
    <t>Portland Pennsylvania Road SPS</t>
  </si>
  <si>
    <t>Shepton Beauchamp . SPS</t>
  </si>
  <si>
    <t>SOUTHBOURNE HENGISTBURY HEAD SPS</t>
  </si>
  <si>
    <t>Wareham Sandford Lane SPS</t>
  </si>
  <si>
    <t>SHORE ROAD POOLE</t>
  </si>
  <si>
    <t xml:space="preserve">Under investigation. </t>
  </si>
  <si>
    <t>Boscombe No 1 SPS</t>
  </si>
  <si>
    <t>Milborne St Andrew Manor Farm SPS</t>
  </si>
  <si>
    <t>Hillcrest Road PS, Wyke, Weymouth</t>
  </si>
  <si>
    <t>Glastonbury Wells Road SPS</t>
  </si>
  <si>
    <t>Highbridge Newton SPS</t>
  </si>
  <si>
    <t>Rumwell . SPS</t>
  </si>
  <si>
    <t>Beer Hackett SPS</t>
  </si>
  <si>
    <t>Ferndown A31 Tricketts Cross SPS</t>
  </si>
  <si>
    <t>Stalbridge . SPS</t>
  </si>
  <si>
    <t>LYT MATVRS BULBURY LANE SPS</t>
  </si>
  <si>
    <t>Poole East Quay Perry Gardens</t>
  </si>
  <si>
    <t>MALMESBURY ST JOHNS</t>
  </si>
  <si>
    <t>Out of consent</t>
  </si>
  <si>
    <t>Wellington Westford SPS</t>
  </si>
  <si>
    <t>Bilbrook . SPS</t>
  </si>
  <si>
    <t>Wareham South East SPS</t>
  </si>
  <si>
    <t>SHAFTESBURY LONG CROSS SPS</t>
  </si>
  <si>
    <t>Monksilver B3188 SPS</t>
  </si>
  <si>
    <t>Bournemouth Iford Lane Tuckton</t>
  </si>
  <si>
    <t>BRISTOL ASHTON AVENUE SPS</t>
  </si>
  <si>
    <t>Chickerell Lower Way</t>
  </si>
  <si>
    <t>Beaminster Southgate SPS</t>
  </si>
  <si>
    <t>Peasedown St John New Buildings / Whitebrook Lane SPS</t>
  </si>
  <si>
    <t>LITTON CHENEY CHICKSBRIDGE SPS</t>
  </si>
  <si>
    <t>NORTON SUB HAMDON SPS</t>
  </si>
  <si>
    <t>Shepton Mallet Fosse Lane Charlton SPS</t>
  </si>
  <si>
    <t>CHILTON POLDEN MAIN SPS</t>
  </si>
  <si>
    <t>Charlton Mackerell Rookery Farm</t>
  </si>
  <si>
    <t>Poole Wood Lane SPS</t>
  </si>
  <si>
    <t>Clevedon Main</t>
  </si>
  <si>
    <t>Lytchett Matravers Glebe Road SPS</t>
  </si>
  <si>
    <t>Raised a job regarding data not coming in</t>
  </si>
  <si>
    <t>Morden Cock And Bottle SPS</t>
  </si>
  <si>
    <t>No Pump RS coming through</t>
  </si>
  <si>
    <t>Clevedon Ladye Bay SPS</t>
  </si>
  <si>
    <t>Potterne Wick SPS</t>
  </si>
  <si>
    <t>Bridgwater, East Quay SPS</t>
  </si>
  <si>
    <t>Shapwick Somerset SPS</t>
  </si>
  <si>
    <t>Baltonsborough Baltonsborough Main SPS</t>
  </si>
  <si>
    <t>Glastonbury Edgarley Millfield School SPS</t>
  </si>
  <si>
    <t>Dunkerton Brooklands SPS</t>
  </si>
  <si>
    <t>Bathpool Hyde Lane SPS</t>
  </si>
  <si>
    <t>Bridgwater, Colley Lane SPS</t>
  </si>
  <si>
    <t>CARLINGCOTT STONEAGE SPS</t>
  </si>
  <si>
    <t>Bulkington Wickleaze SPS</t>
  </si>
  <si>
    <t>Sturminster Marshall Newton Road SPS</t>
  </si>
  <si>
    <t>Devizes Dunkirk Hill</t>
  </si>
  <si>
    <t>Henstridge Marsh Lane  (Henstridge No 2) SPS</t>
  </si>
  <si>
    <t>Street Middle Brooks Road SPS</t>
  </si>
  <si>
    <t>FROGLAND CHEDDAR</t>
  </si>
  <si>
    <t>CCTV121655</t>
  </si>
  <si>
    <t>Bridgwater, Bristol Road SPS</t>
  </si>
  <si>
    <t>Bradford Abbas Mill Lane SPS</t>
  </si>
  <si>
    <t>Templecombe Slades Hill SPS</t>
  </si>
  <si>
    <t>Teffont Evias</t>
  </si>
  <si>
    <t>Y?</t>
  </si>
  <si>
    <t>Under investigation. Is the consent 9 l/s? Not gone into high level recently</t>
  </si>
  <si>
    <t>Shipton Gorge Off Markets Lane SPS</t>
  </si>
  <si>
    <t>Calne Broads Green</t>
  </si>
  <si>
    <t>Bristol West Town Road SPS</t>
  </si>
  <si>
    <t>Swanage Durlston Road SPS</t>
  </si>
  <si>
    <t>Donyatt . SPS</t>
  </si>
  <si>
    <t>WANSTROW SPS</t>
  </si>
  <si>
    <t>Church Knowle Animal Sanctuary SPS</t>
  </si>
  <si>
    <t>Pump 1 = 4.5, Pump 2 = 5.17</t>
  </si>
  <si>
    <t>Portishead Black Nore (Nautical School) SPS</t>
  </si>
  <si>
    <t>Bleadon Purn SPS</t>
  </si>
  <si>
    <t>Poole Creekmore Lane</t>
  </si>
  <si>
    <t>Wimborne Poole Road SPS</t>
  </si>
  <si>
    <t>Portland Portland Bill SPS</t>
  </si>
  <si>
    <t>Briantspuddle . SPS</t>
  </si>
  <si>
    <t>P1 to be stripped down</t>
  </si>
  <si>
    <t>West Parley Church Lane</t>
  </si>
  <si>
    <t>AXBRDGE OLD</t>
  </si>
  <si>
    <t>CCTV122945</t>
  </si>
  <si>
    <t>Pitney . SPS</t>
  </si>
  <si>
    <t>Temple Cloud Temple Bridge SPS</t>
  </si>
  <si>
    <t>Ilton Frost Lane SPS</t>
  </si>
  <si>
    <t>MISTERTON</t>
  </si>
  <si>
    <t>CCTV121646</t>
  </si>
  <si>
    <t>Poole Bridge Poole Quay</t>
  </si>
  <si>
    <t>LOCKING VILLAGE SPS</t>
  </si>
  <si>
    <t>NB sum these flows for each meter</t>
  </si>
  <si>
    <t>MARTINSTOWN SPS</t>
  </si>
  <si>
    <t>Stoborough Kings Arms</t>
  </si>
  <si>
    <t>East Chaldon . SPS</t>
  </si>
  <si>
    <t>Monitor.</t>
  </si>
  <si>
    <t>West Camel . SPS</t>
  </si>
  <si>
    <t>Southwick Chantry Gardens SPS</t>
  </si>
  <si>
    <t>Leigh Bridge Farm SPS</t>
  </si>
  <si>
    <t>Street Houndwood Drove SPS</t>
  </si>
  <si>
    <t>Drayton Ducks Lane SPS</t>
  </si>
  <si>
    <t>YEOVILTON WEIR</t>
  </si>
  <si>
    <t>CCTV122542</t>
  </si>
  <si>
    <t>Bransgore Wiltshire Gardens SPS</t>
  </si>
  <si>
    <t>Mells SPS</t>
  </si>
  <si>
    <t>CCTV122546</t>
  </si>
  <si>
    <t>East Burton Cross Roads SPS</t>
  </si>
  <si>
    <t>Kingsdon . SPS</t>
  </si>
  <si>
    <t>Burton Stony Lane SPS</t>
  </si>
  <si>
    <t>VDT may not be accurate as volume is hard to calculate area</t>
  </si>
  <si>
    <t xml:space="preserve">Bridgwater Taunton Road </t>
  </si>
  <si>
    <t>Sandford Sandmead Lane SPS</t>
  </si>
  <si>
    <t>Ferndown Dugdell Close SPS</t>
  </si>
  <si>
    <t>Coxley Mill Lane SPS</t>
  </si>
  <si>
    <t>CCTV122987</t>
  </si>
  <si>
    <t>STOBOROUGH RIDGE SPS</t>
  </si>
  <si>
    <t>Hallatrow . SPS</t>
  </si>
  <si>
    <t>Collingbourne Ducis SPS</t>
  </si>
  <si>
    <t>Aust Village</t>
  </si>
  <si>
    <t>Keynsham Keynsham Low Level SPS</t>
  </si>
  <si>
    <t>DONIFORD SPS</t>
  </si>
  <si>
    <t>Hankerton Bridge SPS</t>
  </si>
  <si>
    <t>Horton Horton Farm SPS</t>
  </si>
  <si>
    <t>No RS coming through</t>
  </si>
  <si>
    <t>Poulshot Townsend SPS</t>
  </si>
  <si>
    <t>Freshford New Inn SPS</t>
  </si>
  <si>
    <t>Corfe Mullen Rushcombe Bottom SPS</t>
  </si>
  <si>
    <t>All Cannings . SPS</t>
  </si>
  <si>
    <t>Newport North SPS</t>
  </si>
  <si>
    <t>Burton Bradstock Burton Southover SPS</t>
  </si>
  <si>
    <t>Malmesbury Noahs Ark SPS</t>
  </si>
  <si>
    <t>Street Walton Globe SPS</t>
  </si>
  <si>
    <t>BOURNEMOUTH NO.1 SPS</t>
  </si>
  <si>
    <t>Bratton Trowbridge Road</t>
  </si>
  <si>
    <t>South Newton Bell Inn SPS</t>
  </si>
  <si>
    <t>Bagstone SPS</t>
  </si>
  <si>
    <t>Flowmeter stopped working 29th October - IT ticket</t>
  </si>
  <si>
    <t>Long Sutton Knole</t>
  </si>
  <si>
    <t>LWR STANTON ST QUINTIN SPS</t>
  </si>
  <si>
    <t>Alderbury Home Farm</t>
  </si>
  <si>
    <t>Fisherbridge SPS, Weymouth</t>
  </si>
  <si>
    <t>Bitton . SPS</t>
  </si>
  <si>
    <t>Bristol Royal Edward Dock</t>
  </si>
  <si>
    <t>Ilchester Ilchester Main SPS</t>
  </si>
  <si>
    <t>Upton Sandy Lane</t>
  </si>
  <si>
    <t>Sutton Waldron . SPS</t>
  </si>
  <si>
    <t>West Pennard Havyatt SPS</t>
  </si>
  <si>
    <t>Studland Combe</t>
  </si>
  <si>
    <t>COMBWICH QUAY ROAD SPS</t>
  </si>
  <si>
    <t>Sturminster Newton The Bridge SPS</t>
  </si>
  <si>
    <t>Cheddon Fitzpaine Cheddon Farm SPS</t>
  </si>
  <si>
    <t>OK</t>
  </si>
  <si>
    <t>Chilmark . SPS</t>
  </si>
  <si>
    <t>Spaxton . SPS</t>
  </si>
  <si>
    <t>Affpuddle . SPS</t>
  </si>
  <si>
    <t>Paulton Goosard Bridge SPS</t>
  </si>
  <si>
    <t>Edington Broadmead Lane (Som) SPS</t>
  </si>
  <si>
    <t>Ferndown Thames Close SPS</t>
  </si>
  <si>
    <t>Tytherington Stidcott SPS</t>
  </si>
  <si>
    <t>Stoke St Michael Stoke Hill SPS</t>
  </si>
  <si>
    <t>Faulty meter, now fixed</t>
  </si>
  <si>
    <t>Norton Fitzwarren Langford Lane</t>
  </si>
  <si>
    <t>BIDDESTONE MANOR COT</t>
  </si>
  <si>
    <t>Osmington Pontins SPS</t>
  </si>
  <si>
    <t>St Leonards Forest Edge Drive SPS</t>
  </si>
  <si>
    <t>Marnhull Sodom Lane SPS</t>
  </si>
  <si>
    <t>Stratton Bridge SPS</t>
  </si>
  <si>
    <t>Lopen SPS</t>
  </si>
  <si>
    <t>Hindon The Dene SPS</t>
  </si>
  <si>
    <t>Symondsbury West Road Foundry SPS</t>
  </si>
  <si>
    <t>Poole Hewitt Road SPS</t>
  </si>
  <si>
    <t>West Lulworth Lulworth Outfall Ps SPS</t>
  </si>
  <si>
    <t>Monitor as Pump 2 flow has decreased recently.</t>
  </si>
  <si>
    <t>Isle Abbotts Two Bridges SPS</t>
  </si>
  <si>
    <t xml:space="preserve">Monitor. </t>
  </si>
  <si>
    <t>Netherbury Beaminster SPS</t>
  </si>
  <si>
    <t>Osmington Mills SPS</t>
  </si>
  <si>
    <t>Studland Wadmore Lane</t>
  </si>
  <si>
    <t>CCTV121779</t>
  </si>
  <si>
    <t>Godney</t>
  </si>
  <si>
    <t xml:space="preserve">Find consent and add to Qlikview. Hasn't gone into high level recently. </t>
  </si>
  <si>
    <t>Rooksbridge Bristol Road SPS</t>
  </si>
  <si>
    <t>Poole Egmont Road SPS</t>
  </si>
  <si>
    <t>Yate North Road SPS</t>
  </si>
  <si>
    <t>Wimborne Hayes Lane Colehill SPS</t>
  </si>
  <si>
    <t>Wingfield Church Lane SPS</t>
  </si>
  <si>
    <t>Midford Tucking Mill SPS</t>
  </si>
  <si>
    <t>Somerton Barpool Lane (Compton Dundon No.3 on Prism)</t>
  </si>
  <si>
    <t>Limington Main SPS</t>
  </si>
  <si>
    <t>North Bradley Churchlands SPS</t>
  </si>
  <si>
    <t>Lower Somerton SPS</t>
  </si>
  <si>
    <t>Middlezoy Nethermoor Road SPS</t>
  </si>
  <si>
    <t>Barton St David . SPS</t>
  </si>
  <si>
    <t>Blue Anchor Pill Bridge</t>
  </si>
  <si>
    <t>Creech St Michael North End SPS</t>
  </si>
  <si>
    <t>Marston Magna Church Lane SPS</t>
  </si>
  <si>
    <t>BRADFORD ON TONE HOCKHOLLER SPS</t>
  </si>
  <si>
    <t>Pewsey Wilcot Lodge SPS</t>
  </si>
  <si>
    <t>Rowde Tower View SPS</t>
  </si>
  <si>
    <t>Cross East SPS</t>
  </si>
  <si>
    <t>Great Cheverell Cheverell Green SPS</t>
  </si>
  <si>
    <t>Verwood Potterne Way SPS</t>
  </si>
  <si>
    <t>Corfe Castle Studland Road SPS</t>
  </si>
  <si>
    <t>Malmesbury Burton Hill SPS</t>
  </si>
  <si>
    <t>Pump 2 closer to consent than Pump 1</t>
  </si>
  <si>
    <t>St Leonards Craigside Road SPS</t>
  </si>
  <si>
    <t>Keinton Mandeville . SPS</t>
  </si>
  <si>
    <t>Chew Stoke Bilbie Road SPS</t>
  </si>
  <si>
    <t>WAGG DROVE SPS</t>
  </si>
  <si>
    <t>Camerton Sunnyvale SPS</t>
  </si>
  <si>
    <t>Kingswood Station Road Storm Tank SPS</t>
  </si>
  <si>
    <t>Queen Camel Englands Mead Green Lane SPS</t>
  </si>
  <si>
    <t>Weymouth Castle Cove Old Castle Road Wyke Regis SPS</t>
  </si>
  <si>
    <t>Fiddington SPS</t>
  </si>
  <si>
    <t>West Pennard Page Lane SPS</t>
  </si>
  <si>
    <t>Melksham Semington Roundabout SPS</t>
  </si>
  <si>
    <t>Wimborne Pilford Heath SPS</t>
  </si>
  <si>
    <t>Frome Courts Barton Marston Lane SPS</t>
  </si>
  <si>
    <t>Chapmanslade Divers Bridge SPS</t>
  </si>
  <si>
    <t>Bridport West Bay Sluices</t>
  </si>
  <si>
    <t>Taunton Priory Storm Tanks SPS</t>
  </si>
  <si>
    <t>Bradpole Fishweir Foul SPS</t>
  </si>
  <si>
    <t>Clutton Greenbrook</t>
  </si>
  <si>
    <t>Berkeley Park View Road SPS</t>
  </si>
  <si>
    <t>Bath Ea Depot SPS</t>
  </si>
  <si>
    <t>Charlton Down SPS</t>
  </si>
  <si>
    <t>Upper Minety Flisteridge SPS</t>
  </si>
  <si>
    <t>Great Hinton . SPS</t>
  </si>
  <si>
    <t>Ferndown Ameysford Road SPS</t>
  </si>
  <si>
    <t>Sandford Batch . SPS</t>
  </si>
  <si>
    <t>Bridgwater Blake Gardens</t>
  </si>
  <si>
    <t>Stoford Hillside Main SPS</t>
  </si>
  <si>
    <t>Henlade . SPS</t>
  </si>
  <si>
    <t>Portishead Lake Grounds SPS</t>
  </si>
  <si>
    <t>North Newnton . SPS</t>
  </si>
  <si>
    <t>STAWELL FORD LANE</t>
  </si>
  <si>
    <t>Compton Bassett The Pond SPS</t>
  </si>
  <si>
    <t>Poole Branksome Chine SPS</t>
  </si>
  <si>
    <t>Bovington Morris Road SPS</t>
  </si>
  <si>
    <t>West Lydford . SPS</t>
  </si>
  <si>
    <t>Chirton Small Street SPS</t>
  </si>
  <si>
    <t>Poole Fairview Road SPS</t>
  </si>
  <si>
    <t>MINEHEAD MART ROAD SPS</t>
  </si>
  <si>
    <t>Weymouth Ferrybridge Portland Road SPS</t>
  </si>
  <si>
    <t>COAT CRIPPLE STREET SPS</t>
  </si>
  <si>
    <t>Shoscombe Single Hill SPS</t>
  </si>
  <si>
    <t>St Leonards Wayside Road No 1 SPS</t>
  </si>
  <si>
    <t>Huish Episcopi Wagg Bridge SPS</t>
  </si>
  <si>
    <t>Weymouth Knightsdale Newstead Road SPS</t>
  </si>
  <si>
    <t>Evercreech Stoney Stratton SPS</t>
  </si>
  <si>
    <t>Pump 1 - 4.84, Pump 2 - 5. 68</t>
  </si>
  <si>
    <t>Bishops Hull Shutemead</t>
  </si>
  <si>
    <t>SPETISBURY NO.3 SPS</t>
  </si>
  <si>
    <t>Compton Dando Turnbridge SPS</t>
  </si>
  <si>
    <t>HUISH EPISCOPI PIBSBURY</t>
  </si>
  <si>
    <t>Barford St Martin . SPS</t>
  </si>
  <si>
    <t>SUTTON MALLET</t>
  </si>
  <si>
    <t>Kingswood Willsbridge SPS</t>
  </si>
  <si>
    <t>Seend Bell Inn</t>
  </si>
  <si>
    <t>Wookey Bleadney Mill SPS &amp; CSO</t>
  </si>
  <si>
    <t>CCTV122361</t>
  </si>
  <si>
    <t>Studland Watery Lane SPS</t>
  </si>
  <si>
    <t>South Cadbury . SPS</t>
  </si>
  <si>
    <t>P1 is well below consent. Flow recorded is likely higher than reality as the volume is overestimate</t>
  </si>
  <si>
    <t>Bath Technology House SPS</t>
  </si>
  <si>
    <t>East Knighton . SPS</t>
  </si>
  <si>
    <t>West Moors the Forest</t>
  </si>
  <si>
    <t>Hullavington Raf Station SPS</t>
  </si>
  <si>
    <t>Glastonbury Wirral Park SPS</t>
  </si>
  <si>
    <t>Board Report</t>
  </si>
  <si>
    <t>If site not spilt but is running below DWEF, then at risk</t>
  </si>
  <si>
    <t>If site spilt, below consent then Out of Consent</t>
  </si>
  <si>
    <t>Out Of Consent</t>
  </si>
  <si>
    <t>Everything else - Compliant</t>
  </si>
  <si>
    <t>Ops Reporting</t>
  </si>
  <si>
    <t>Within 8% of Consented figure during spill</t>
  </si>
  <si>
    <t>Below DWEF Figure during dry weather</t>
  </si>
  <si>
    <t>Below 8% of consented figure  during spill</t>
  </si>
  <si>
    <t>Above Consented figure during spill</t>
  </si>
  <si>
    <t>Above DWEF figure during dry weather</t>
  </si>
  <si>
    <t>Overall compliance</t>
  </si>
  <si>
    <t>92% compliance when spilling more than 95% of the time.</t>
  </si>
  <si>
    <t>Suhaib</t>
  </si>
  <si>
    <t>South</t>
  </si>
  <si>
    <t>Freya</t>
  </si>
  <si>
    <t>West</t>
  </si>
  <si>
    <t>Kieran</t>
  </si>
  <si>
    <t>North</t>
  </si>
  <si>
    <t>Division</t>
  </si>
  <si>
    <t>Max Flow Measured (l/s)</t>
  </si>
  <si>
    <t>% Out</t>
  </si>
  <si>
    <t>Type of report, e.g. monthly flow compliance</t>
  </si>
  <si>
    <t>Current Ops status (Out of consent, at risk of being out of consent, monitor)</t>
  </si>
  <si>
    <t>Current Board Status</t>
  </si>
  <si>
    <t>Date of report/action</t>
  </si>
  <si>
    <t>Flow on reporting date (P1)</t>
  </si>
  <si>
    <t>Flow on reporting date (P2)</t>
  </si>
  <si>
    <t>Flow on reporting date (P3)</t>
  </si>
  <si>
    <t>Action</t>
  </si>
  <si>
    <t>Actionee</t>
  </si>
  <si>
    <t>Latest target date to return to compliant</t>
  </si>
  <si>
    <t>WAM job no.</t>
  </si>
  <si>
    <t>Durlston Road SPS</t>
  </si>
  <si>
    <t>SIA Meeting</t>
  </si>
  <si>
    <t>LS to retest</t>
  </si>
  <si>
    <t>LS</t>
  </si>
  <si>
    <t>Dump From Old Master</t>
  </si>
  <si>
    <t>LS to Retest</t>
  </si>
  <si>
    <t>April 24 Report</t>
  </si>
  <si>
    <t/>
  </si>
  <si>
    <t xml:space="preserve">Impellors fitted, HLA update required. </t>
  </si>
  <si>
    <t>Dec 23 Report</t>
  </si>
  <si>
    <t>Impellors ordered, RG to follow up with HLA team,</t>
  </si>
  <si>
    <t>LS/RG</t>
  </si>
  <si>
    <t xml:space="preserve">Watch for improvments. </t>
  </si>
  <si>
    <t>Inspection and FM to be undertaken on the 26th June 2024</t>
  </si>
  <si>
    <t xml:space="preserve">Inspection to be updertaken when new flowmeter is installed, Sometime in April, to look for restirctions/Second NRV???? EDM signal coming in? Ed? </t>
  </si>
  <si>
    <t xml:space="preserve"> RM inspection, TE to borrow camera and inspect first section of RM, est 2/4/24</t>
  </si>
  <si>
    <t>New impellors fitted</t>
  </si>
  <si>
    <t xml:space="preserve">TE ordered new impellors, </t>
  </si>
  <si>
    <t>TE to schedule AV jobs and crack bypass valve for an hour. TE to order new wear rings</t>
  </si>
  <si>
    <t>Oct 23 Report</t>
  </si>
  <si>
    <t>With HLA team</t>
  </si>
  <si>
    <t>Sealing work upstream, TE to get pump backup control looked at, P2 airlocked?</t>
  </si>
  <si>
    <t>LS and AP to reattend and test, with new parts for Pump 1.</t>
  </si>
  <si>
    <t xml:space="preserve">Pressure to be moniotored at AV to see if that tells us something about restriction in main. JH to raise job for altering pump tops speed, AP raising job for Pressure monitoring at the air valve </t>
  </si>
  <si>
    <t>AP to install higher rated pressuret ransducers, AP to write Son for problems at site</t>
  </si>
  <si>
    <t>RG - Seperate meeting to discuss way forward, are pumps trimmed correctly?</t>
  </si>
  <si>
    <t>P1 did not run during HL</t>
  </si>
  <si>
    <t>Job Raised for p2</t>
  </si>
  <si>
    <t>New impellors arrived, Jobs raised. Ash emailing Wholesale service desk about Caravan park….</t>
  </si>
  <si>
    <t xml:space="preserve">New impeollors arriving soons, Jobs raised. </t>
  </si>
  <si>
    <t>Sep 23 Report</t>
  </si>
  <si>
    <t>Carried forward, pump proposal for simplifying pumps onsite DD and LS</t>
  </si>
  <si>
    <t>Corston Newton St Loe</t>
  </si>
  <si>
    <t>Feb 24 Report</t>
  </si>
  <si>
    <t>LS to trial pump and review flows/pressure when Midland Road is pumping at the higher head</t>
  </si>
  <si>
    <t>New impellors installed 10/3/24, Look to test grundfos SH pump with Luke Sturgeon</t>
  </si>
  <si>
    <t>LS to review tesst and look to see if main needs cleaning etc, retest after new impellers</t>
  </si>
  <si>
    <t>Jan 24 Report</t>
  </si>
  <si>
    <t>AV's need doing in field,need access agreeing with landowner, MOT team to attend and retest late May</t>
  </si>
  <si>
    <t>Outstanding actions AV work (HT)</t>
  </si>
  <si>
    <t xml:space="preserve">HT new impellors orders, RG to look for original report. LS to test </t>
  </si>
  <si>
    <t>LS to look at measurements to install Flygt pump, plan is to permanently replace 1 pump with flygts then use the hydrostal as spare</t>
  </si>
  <si>
    <t>One pump in, second in on 17th April, flow meter to be reranged!</t>
  </si>
  <si>
    <t xml:space="preserve">LS to order pumps. </t>
  </si>
  <si>
    <t>Storm Pump installed into chamber 18/4/24</t>
  </si>
  <si>
    <t xml:space="preserve">Luke to look at pump selections for dry well pump. Spill boster pump, site limited to 80A feed. Sperate meeting </t>
  </si>
  <si>
    <t>Flower SPS</t>
  </si>
  <si>
    <t>Harry to replace flow meter May 24. New pumps installed 17/4/24 RG to correct GIS</t>
  </si>
  <si>
    <t xml:space="preserve">Air Valve install with Tim/D&amp;C/Mills awaiting fabrication of special piece, DD to look at p2 and speak with Adam Sparrow - RG to provide Air valve code. </t>
  </si>
  <si>
    <t>Follow up with HLA team RG, DD to shim Tanners bridge impellors</t>
  </si>
  <si>
    <t>Wait until pump maintenance in April/May, then maybe new impeollors, or best pumps from LS?</t>
  </si>
  <si>
    <t>Jan24: needs sump in h/l to achive flow</t>
  </si>
  <si>
    <t xml:space="preserve">Jan24: booster pump trial </t>
  </si>
  <si>
    <t>Jan24: new pumps have been installed site now meeting consent</t>
  </si>
  <si>
    <t xml:space="preserve">Jan24: VSD controls flow due sump level and rising main pressure </t>
  </si>
  <si>
    <t xml:space="preserve">Jan24: will need pumps checking </t>
  </si>
  <si>
    <t xml:space="preserve">Jan24: flow is set a 250 ON HMI </t>
  </si>
  <si>
    <t xml:space="preserve">Jan24: parts ordered to rebuild pump </t>
  </si>
  <si>
    <t>Jan24: pumps controlled by VSD possible partly bloked riser as pressure rising and tripping pumps</t>
  </si>
  <si>
    <t xml:space="preserve">Jan24: LS was looking at pump upgade </t>
  </si>
  <si>
    <t xml:space="preserve">Jan24: pumps into same main as middlezoy ongoing issue monitor </t>
  </si>
  <si>
    <t>AMS to suck and blow</t>
  </si>
  <si>
    <t xml:space="preserve">Jan24: raise job for pumps to be checked </t>
  </si>
  <si>
    <t xml:space="preserve">Jan24: raise job to check / trim pumps </t>
  </si>
  <si>
    <t xml:space="preserve">Jan24: please monitor </t>
  </si>
  <si>
    <t>Jan24: ok no action needed</t>
  </si>
  <si>
    <t xml:space="preserve">Jan24: pump have trimmed and new hardend impellors ordered </t>
  </si>
  <si>
    <t>New impellor on p1, p2 on order. Monitor for improvements - LS to follow up</t>
  </si>
  <si>
    <t>LS to feedback</t>
  </si>
  <si>
    <t>LS to feedback on current proposal</t>
  </si>
  <si>
    <t>Air Valve install with Tim/D&amp;C/Mills awaiting fabrication of special piece, DD to look at p2 and speak with Adam Sparrow</t>
  </si>
  <si>
    <t>May 23 Report</t>
  </si>
  <si>
    <t>DD to look into pump impellors check with LS for best pump?</t>
  </si>
  <si>
    <t>DD/LS</t>
  </si>
  <si>
    <t>flows dropped off, DD to isolate each main and give a decent flush thru</t>
  </si>
  <si>
    <t>Can do consent but at 3 pumps need to be running. Panel undersized and too old, HT to arrange boxed spare for site</t>
  </si>
  <si>
    <t>Oct Report</t>
  </si>
  <si>
    <t>At risk</t>
  </si>
  <si>
    <t xml:space="preserve">Impellors arrived, Installed before end of May. </t>
  </si>
  <si>
    <t>HT to order new impellor and wear ring</t>
  </si>
  <si>
    <t>Speak to Matt kettle, Check pump operation, Paul Elson Impermeable area study??</t>
  </si>
  <si>
    <t xml:space="preserve">Review pump operation/pump curve with LS after finding issues with rising main </t>
  </si>
  <si>
    <t>HT to order new impellors for both pumps. Testing hardened Iron ones</t>
  </si>
  <si>
    <t>October report</t>
  </si>
  <si>
    <t>Cliff to install VSD's, RM replacement being undertaken, Pump 1 to be checked HT</t>
  </si>
  <si>
    <t>Sept 23 Report</t>
  </si>
  <si>
    <t xml:space="preserve">pumps are run of vsd and will ramp up to meet consent when wet well rises </t>
  </si>
  <si>
    <t>JH to get P2 looked at</t>
  </si>
  <si>
    <t xml:space="preserve">flow meter is not givivg correct readings as to close to pumps this has been confirmed with flow meter test outside of building and pumps are meeting consent </t>
  </si>
  <si>
    <t xml:space="preserve">site update completed site is also run off vsd so pumps ramp up as wet well rises </t>
  </si>
  <si>
    <t>on HLA list no change</t>
  </si>
  <si>
    <t>Consider pigging when inflows reduce, May/june</t>
  </si>
  <si>
    <t xml:space="preserve"> </t>
  </si>
  <si>
    <t xml:space="preserve">LS to arrange retest, </t>
  </si>
  <si>
    <t xml:space="preserve">scheme raised pumps are at the workshop ready to be delivered to site </t>
  </si>
  <si>
    <t>Look at historic max flows, PPM history, pass to North / Sean to investigate on site. Flow meter is a clamp-on Flow Pulse.  Could put a flow meter/portable flow meter in NRV chamber.
Feedback from Luke Sturgeon - pumps achieving 11 and 8 l/s.                                                                     P1 273 and P2 274 impellers - 8.1 l/s and 7.9 l/s, measured with Katronics flow meter.  DD to re-calibrate the Pulsar flow meter w/c 15/11/21. P1 should be doing 10l/s. P2 should be doing 8.5 l/s. DD to look at swapping a pump in from Westerleigh SPS and/or maintaining P1
Flow meter needs calibrating</t>
  </si>
  <si>
    <t xml:space="preserve">new rising main connection completed 6/10/23 please monitor </t>
  </si>
  <si>
    <t>Both pumps have had impellers replaced - now within 10-12% of PFF, but wet well hasn't gone into high level/spilt. Monitor during high level - site doesn't spill much.</t>
  </si>
  <si>
    <t>Hidrostall coming to maintain pumps 15th/16th Nov.  P2 currently out.  At risk of not being compliant.  3 pumps need to run to achieve PFF - Suhaib to check reporting</t>
  </si>
  <si>
    <t xml:space="preserve">HLA for this and Noahs Ark , source protection zone as well, can't have it bursting. </t>
  </si>
  <si>
    <t>June23:
Apr23: Look into installing bigger pumps? (Check what flows they would be getting) - check power for the panel to see if we can install 37kw pumps - Possible discharge a portion of the flow into Charlton? - Ask about reconsenting?</t>
  </si>
  <si>
    <t xml:space="preserve">trial booster pump has now been wired into storm  tank so when it reaches 60% called to run and this should meet consent please monitor </t>
  </si>
  <si>
    <t xml:space="preserve">Jul23: new nrvs installed last week please monitor to see if improvment </t>
  </si>
  <si>
    <t>Meeting with SOE next week to discuss next steps to pass forward more flow. P4 currently out (grit), need to get Celvac down to clean now the inlet penstock has been repaired. Control philosophy needs changing again to limit one pump's operation to 2-3 hours before switching duty</t>
  </si>
  <si>
    <t>Outstanding actions - trim impellers and AV work (HT)</t>
  </si>
  <si>
    <t>Awaiting feedback from Paul M (R&amp;M) - enabling works, ahead of increasing the speed of the pumps in high level.  RG to follow up</t>
  </si>
  <si>
    <t xml:space="preserve">this site has 2 flow meters and need to be added together to make the consent only happens in wet weather </t>
  </si>
  <si>
    <t>needs 2 pumps to run to meet consent this only happens in wet wearther</t>
  </si>
  <si>
    <t xml:space="preserve">Jul23: HLA being undertaken </t>
  </si>
  <si>
    <t>Flow meter seems to be working better now since pump was rebuilt by SW last week</t>
  </si>
  <si>
    <t>Neil carried out on site investigation/training 19/08/20, found to be compliant
Flow meter installed 03/11/21</t>
  </si>
  <si>
    <t>Not been in high level - need storm &amp; DWF pumps to achieve PFF</t>
  </si>
  <si>
    <t>Jun23: Maintenance. HT to raise a job for Pump 1 not running</t>
  </si>
  <si>
    <t>LS is going to speak to Adam again…...</t>
  </si>
  <si>
    <t xml:space="preserve">Hidrostall coming to maintain pumps 15th/16th Nov.  P2 currently out.  At risk of not being compliant.  3 pumps need to run to achieve PFF - Suhaib to check reporting, HT to check pressure transducer, LS to attend to do test and system curve. </t>
  </si>
  <si>
    <t>Do pressure logging along the main to identify the problem - with RG</t>
  </si>
  <si>
    <t>Checking mono power draw against existing booster pump - LS. Next steps, detail what needs doing to formalise the arrangement, civils replacment DWF pumps etc</t>
  </si>
  <si>
    <t xml:space="preserve">Jul23: scheme raised </t>
  </si>
  <si>
    <t>LS to arrange retest</t>
  </si>
  <si>
    <t>Currently on watching brief….not spilling at the moment, DD/LS to look at ensuring all pumps are matching and whats been done previously</t>
  </si>
  <si>
    <t>Jul 23 Report</t>
  </si>
  <si>
    <t>LS is going to speak to Adam again……</t>
  </si>
  <si>
    <t>June 23 Report</t>
  </si>
  <si>
    <t>May23: Waiting from update from LS /DDP -&gt; Scaling okay, LS to check flowmeter
Apr23: LS team to verify the flowmeter (AP to email LS), AP to check with Sam about P2, DDP to check scaling on the flowmeter</t>
  </si>
  <si>
    <t>Jul-23 report</t>
  </si>
  <si>
    <t>LS to retest in wetter weather</t>
  </si>
  <si>
    <t>Aug-23:  Confirm if site runs as duty assist was this with 2 pumps running. Pumps frequently air locking</t>
  </si>
  <si>
    <t>Jul23: need both flow meter readings to be taken as seperate rising mains.
Summing flows - looks to be compliant</t>
  </si>
  <si>
    <t xml:space="preserve">Jul23: temp pipe work to be installed this week to trail temp tamdem pump when this is delivered </t>
  </si>
  <si>
    <t>Jul23: new pumps and panel installed last week just needs to be set up for PFF</t>
  </si>
  <si>
    <t xml:space="preserve">Jul23: Still waiting for feedback from site visit LS RG AP </t>
  </si>
  <si>
    <t xml:space="preserve">Jul23: site upgrade has started last week </t>
  </si>
  <si>
    <t>Jul23: VSD  have been increased on FRI 28/7</t>
  </si>
  <si>
    <t xml:space="preserve">Jul23: please monitor as pumps have been air locked due to falut on low level sensor in wet well </t>
  </si>
  <si>
    <t xml:space="preserve">Jul23: site runs as duty assist was this with 2 pumps running </t>
  </si>
  <si>
    <t xml:space="preserve">Jul23: p2 has been rebuilt 28/7 and flow is only for info as not accurate </t>
  </si>
  <si>
    <t>NOV23: LS to update plan and proceed with replacement if we get a dry couple of weeks, needs AMS availability</t>
  </si>
  <si>
    <t>Site specific meeting</t>
  </si>
  <si>
    <t>Site Specific Meeting: Booster trial for Grundfos (still being discussed internally) -&gt; tell Grundfos that we would like to trail overground and ask if they can send stuff over to us (LS to ask Dave Little). Consider also asking Pump Supplies (AP to ask them) for a trial as Grundfos are taking a while. Confirm whether PVC main. AP, RG, LS to meet on-site to confirm what we want to done with the site (Thurs 29th June).</t>
  </si>
  <si>
    <t>Jun23: Mimic needs to be redrawn (NB to do). ESD scheme looking at imoriving the flows (scheme code: C00613)
Apr23: ESD scheme. Put serviced pump back in, then take out and service other pump</t>
  </si>
  <si>
    <t>Jun23: Pump testing at 4.8 l/s. Would be running at 6bar down a PVC RM to meet the flows. 
Long term: Possible options: set up a PD/set up two stations. Needs a HLA. 
Short term: Going up a impellor size would give us 5.8 l/s (LS to speak to Adam and get new impellors).</t>
  </si>
  <si>
    <t>Oct 23 p3 awaiting trimming following lifting improvements. Watching brief
  aug 23 HT to replace p2 and 3 imepllors and test
Jun23: Only 2 pumps (P1 out), and doesn't bring in a second pump during high level  -&gt; HT raise a job to look at. Impellor still not delivered yet (arrive next week - wk comm 1/7)
Apr23: Waiting for new impellors to be delivered</t>
  </si>
  <si>
    <t>Jun23: Swap out pump 1. Put in new impellors once delivered.
Apr23: HT ordered new impellors</t>
  </si>
  <si>
    <t>01/08/23 - pipework mods done for tandem pumps today - look to install pumps in the next week.
May23: Waiting for Grundfos to come back with booster pump info DDPhas amended plc to run pumps in duty assist and runsignals have been looked at as not going back to prism. LS to leave to fill and see what flows are achieved (maybe take out NRV and let fill). Take it out of duty/assist. Arrange a brief meeting once AP is back
Apr23:  Short term Plan: Grundfos looking at different options, waiting to see what they come back with (Booster would have to be 500-800m along rising main and couldnt be at station itself - Land purchase issues etc. - could we put at Rose Farm? - Spur with an NRV). AP and DDP to trial running duty/assist
Long term plan: Send in HLA request to SHS (RG to do)</t>
  </si>
  <si>
    <t>Jun23: NR,RG,LS to disuss in HLA meeting 29/6
Apr23: Scheme being raised for it - should soon be out of high level for the summer</t>
  </si>
  <si>
    <t>Jun23: Meeting to discuss 29/6 - PGG with Asset Strategy + Compliance to discuss risk of returning site to pump forward 650 l/s, following engineering scheme to upgrade pumps and install surge tank.  Pumps currently capped at 550 l/s (43Hz)
Apr23: HT to speak to Chris about how the pumps are running  - The set up a meeting to discuss the pump operation (why only 2 pumps are running during high level, etc.) - work out what pumps should be doing in dry weather</t>
  </si>
  <si>
    <t xml:space="preserve">
01/08/23 scheme now complete, final commissioning to get pumps up to full flow - monitor flow in the next month. Testing showed pumps doing 7.3 l/s
May23: Site update has started with building works being completed.  
Apr23: Short Term plan: Civil work ongoing - work (pumps, panels, etc.) should be completed by June. (AP to let RG know when work done) (Delays due to manafactureres)</t>
  </si>
  <si>
    <t>June23: RG to look into pressure along main to look for air pockets. New pressure transducer delivered 30/6
Apr23: Pump and AV maintenance (change from 12 monthly to 6 monthly - RG to send note to Carla) - pressure transducer needs fixing - RG and Andy Bolden to go to site and monitor the flows</t>
  </si>
  <si>
    <t>Aug23: On HLA list, get Meteor camera installed or storm chamber
Apr 23: Currently doing HLA with site to work out best thing to do</t>
  </si>
  <si>
    <t>Jun23: HT to try different impellor sizes, switch VSD off, keep below 31. RG to meet with Andy Bolden and HT to look at pressure along RM (19/7)</t>
  </si>
  <si>
    <t>Aug23:  panel being installed Aug-23 
May23: y3 scheme no change from last month - pumps at WSM, waiting for panel
Apr23: Short Term plan: Civil work ongoing - work (pumps, panels, etc.) doesnt have a ETA yet. (AP to let RG know when work done) (Delays due to manafactureres) 
Mar 23 Comment: y3 scheme to be delivered in May</t>
  </si>
  <si>
    <t>Aug23: Damian to adjust VSd's to meet consent…..ICA job
Jun23: Ops to do outstanding pump maintenance</t>
  </si>
  <si>
    <t>Aug23 Y4 scheme, panel &amp; pumps on order, due later in Y4
May23: AP has met  L Chant on site to go through what is needed last week for new scheme - keep an eye on and keep flows as high as possible - new panels been ordered, AP team to be replacing pumps
Apr23: y4 Scheme raised, with divisional engineering, AP meeting with them next week, should be delivered similar time to Pill Avon Road</t>
  </si>
  <si>
    <t>Aug23: LS to arrange tankers for replacment of foot stools for pumps. EW checking on EDM config
Apr23: Review once pumps put in</t>
  </si>
  <si>
    <t>June23: Contingency plan ongoing - penstock diverting flow to Iford Lane and 2 points for over pumping
Apr23: RG to follow up with PM concerning mitigation options</t>
  </si>
  <si>
    <t>Sep23:TE onsite with D&amp;C, Possibly look to install AV on tanker point for trial as well? DD to get start level increased
Aug23: RG to check with TE regarding order of pipework for trial. 
Apr23: RG to meet TE to look at site</t>
  </si>
  <si>
    <t>June23: LS to test. Check whether impellors were trimmed
Apr23: Maintenance due - trim impellors while there</t>
  </si>
  <si>
    <t>Aug23: VSDs adjusted last week, monitor in high flows over the next month, swithcing duty between pumps now</t>
  </si>
  <si>
    <t>Aug23 - HT to check AV's and order new impellors
Jun23: Put in 2 new chambers. HT going there with Paul
Apr23: Re-raised job with R&amp;M so they re-visit site</t>
  </si>
  <si>
    <t>Aug23:  Meter calibration team on site this week, new NRVs have been installed last week.  Monitor.
May23: No change waiting for update from AW - RG to follow up with Alex and Will
Apr23: Passed to AW on Flow Team, Pumps need to be replaced, confirm flowmeters are reading correctly, RG to follow up with AW</t>
  </si>
  <si>
    <t>Aug 23: HLA required for whole catchment upstream
Jun23:
Apr23: LS to do a system review (with Noah's Ark)</t>
  </si>
  <si>
    <t>Aug23: AV maintence to be released, then review. RS still not operational-s2000 required 
Apr23: Mapping still ongoing (RG to send follow up email), maintenance completed</t>
  </si>
  <si>
    <t>Aug -Doing 145l/s on 14/7/23, 1m below spill level, hold further work. 
Jun23: Ramp up to 145l/s and see what it does over the summer. DD to look a pump 2
Apr23: Ongoing investigation - RG to meet DD on site to look into control philosophy (7/5)</t>
  </si>
  <si>
    <t>June23: To be discussed at HLA meeting 29/6. 
Short term: Going up an impellor size &amp; cleaning the scale/rust off the RM. Raise with camera crew to look into RM from discharge end
Apr23: Look at isolation valve and AV maintenance</t>
  </si>
  <si>
    <t>Newly Added</t>
  </si>
  <si>
    <t>Apr23: ESD scheme. Put serviced pump back in, then take out and service other pump</t>
  </si>
  <si>
    <t>Apr23: HT to speak to Chris about how the pumps are running  - The set up a meeting to discuss the pump operation (why only 2 pumps are running during high level, etc.) - work out what pumps should be doing in dry weather</t>
  </si>
  <si>
    <t>Apr23: Scheme being raised for it - should soon be out of high level for the summer</t>
  </si>
  <si>
    <t>May23: Waiting for Grundfos to come back with booster pump info DDPhas amended plc to run pumps in duty assist and runsignals have been looked at as not going back to prism. LS to leave to fill and see what flows are achieved (maybe take out NRV and let fill). Take it out of duty/assist. Arrange a brief meeting once AP is back
Apr23:  Short term Plan: Grundfos looking at different options, waiting to see what they come back with (Booster would have to be 500-800m along rising main and couldnt be at station itself - Land purchase issues etc. - could we put at Rose Farm? - Spur with an NRV). AP and DDP to trial running duty/assist
Long term plan: Send in HLA request to SHS (RG to do)</t>
  </si>
  <si>
    <t>May23: Site update has started with building works being completed.  
Apr23: Short Term plan: Civil work ongoing - work (pumps, panels, etc.) should be completed by June. (AP to let RG know when work done) (Delays due to manafactureres)</t>
  </si>
  <si>
    <t>job already raised to investigate as picked up by sewerage monitoring team - looks better now</t>
  </si>
  <si>
    <t>Apr23: HT ordered new impellors</t>
  </si>
  <si>
    <t>Apr23: Review once pumps put in</t>
  </si>
  <si>
    <t>Apr23: Waiting for new impellors to be delivered</t>
  </si>
  <si>
    <t>Apr23: Re-raised job with R&amp;M so they re-visit site</t>
  </si>
  <si>
    <t>Aug23 burst detection working ok now, can do more analysis on the data.  Trial inflow check valves at Othery, one at high point.
May23: awaiting feedback from RG AP LS site visit from last month - lots of air in the main -&gt; try with equal flow valve -&gt;go back with R&amp;M to replace chamber with equal T and new AV (RG to send email out). AP to speak with Dave Comer
Apr23: Short TermPlan: Could have been put out by Middlezoy, LS to trial putting 451 impellors for both sites (AP to buy the 451's). RG to visit site to look at air in the rising main</t>
  </si>
  <si>
    <t>-</t>
  </si>
  <si>
    <t>May23: Update due to start later this month - about 1/2 way through
Apr23: Overrun Engineering delivery (Should start 22th May, hopefully compliant within 2 weeks of this)
Mar 23 Comment: y3 scheme delivered next month
Feb23 Comment: y3 scheme - delivered next 2 months</t>
  </si>
  <si>
    <t>May23: AP has met  L Chant on site to go through what is needed last week for new scheme - keep an eye on and keep flows as high as possible - new panels been ordered, AP team to bereplaceing pumps
Apr23: y4 Scheme raised, with divisional engineering, AP meeting with them next week, should be delivered similar time to Pill Avon Road</t>
  </si>
  <si>
    <t xml:space="preserve">Suck and blow sucessful, met consent for 5 days, now at 11l/s. HT to arrange pigging/More suck and blow? </t>
  </si>
  <si>
    <t>Mar23: 1 pump has been installed, 2nd one not installed yet - seems to have been doing  flows above 12 l/s since pump installed - HT to switch off and let it go to high level to see what flows we get, also to increase the start levels</t>
  </si>
  <si>
    <t>May23: Rebuild pumps to bring them back up above consent - JH to raise job
Apr23: Job still in system for this to be checked, JH to get done for this week</t>
  </si>
  <si>
    <t>Apr23: RG to follow up with PM concerning mitigation options</t>
  </si>
  <si>
    <t>Apr23: HT to look for mystery RM feature again (25/05/23) - if it's an AV then replace and see what happens</t>
  </si>
  <si>
    <t>Apr23: LS to visit site - test EDM - impellors have been ordered</t>
  </si>
  <si>
    <t>Apr23: RG to meet TE to look at site</t>
  </si>
  <si>
    <t>May23: No change waiting for update from AW - RG to follow up with Alex and Will
Apr23: Passed to AW on Flow Team, Pumps need to be replaced, confirm flowmeters are reading correctly, RG to follow up with AW</t>
  </si>
  <si>
    <t>Apr23: Pump and AV maintenance (change from 12 monthly to 6 monthly - RG to send note to Carla) - pressure transducer needs fixing - RG and Andy Bolden to go to site and monitor the flows</t>
  </si>
  <si>
    <r>
      <t xml:space="preserve">May23: </t>
    </r>
    <r>
      <rPr>
        <b/>
        <sz val="8"/>
        <color theme="1"/>
        <rFont val="Arial"/>
        <family val="2"/>
      </rPr>
      <t>sump needs to be full</t>
    </r>
    <r>
      <rPr>
        <sz val="8"/>
        <color theme="1"/>
        <rFont val="Arial"/>
        <family val="2"/>
      </rPr>
      <t xml:space="preserve"> and both pumps foul and storm  will monitor - may need a bit of a trim -&gt; JH to raise job to raise both pumps
Apr: EJ to check spill level on prism trend and review</t>
    </r>
  </si>
  <si>
    <t>May23: y3 scheme no change from last month - pumps at WSM, waiting for panel
Apr23: Short Term plan: Civil work ongoing - work (pumps, panels, etc.) doesnt have a ETA yet. (AP to let RG know when work done) (Delays due to manafactureres) 
Mar 23 Comment: y3 scheme to be delivered in May</t>
  </si>
  <si>
    <t>Apr23: Look into installing bigger pumps? (Check what flows they would be getting) - check power for the panel to see if we can install 37kw pumps - Possible discharge a portion of the flow into Charlton? - Ask about reconsenting?</t>
  </si>
  <si>
    <t>Aug-23 New panel on order, scheme to be delivered ~Jan-24.  Look to run site off temp panel in the meantime and bigger pumps.
May23: AP has met divisional eng for y4 scheme - on the list for new RM and new panel - RG to speak to AP about 2nd assist pump being started a bit earlier
Apr23: Short/long term plan:y4 Scheme raised, with divisional engineering, AP meeting with them next week</t>
  </si>
  <si>
    <t>Apr23: LS to do a system review (with Noah's Ark)</t>
  </si>
  <si>
    <t>Apr23: Mapping still ongoing (RG to send follow up email), maintenance completed</t>
  </si>
  <si>
    <t>Apr23: Ongoing investigation - RG to meet DD on site to look into control philosophy (7/5)</t>
  </si>
  <si>
    <t>Apr23: Look at isolation valve and AV maintenance</t>
  </si>
  <si>
    <t>Apr 23 Report</t>
  </si>
  <si>
    <t>ESD scheme. Put serviced pump back in, then take out and service other pump</t>
  </si>
  <si>
    <r>
      <rPr>
        <b/>
        <u/>
        <sz val="8"/>
        <color theme="1"/>
        <rFont val="Arial"/>
        <family val="2"/>
      </rPr>
      <t>Apr23:</t>
    </r>
    <r>
      <rPr>
        <b/>
        <sz val="8"/>
        <color theme="1"/>
        <rFont val="Arial"/>
        <family val="2"/>
      </rPr>
      <t xml:space="preserve">  Short term Plan:</t>
    </r>
    <r>
      <rPr>
        <sz val="8"/>
        <color theme="1"/>
        <rFont val="Arial"/>
        <family val="2"/>
      </rPr>
      <t xml:space="preserve"> Grundfos looking at different options, waiting to see what they come back with (Booster would have to be 500-800m along rising main and couldnt be at station itself - Land purchase issues etc. - could we put at Rose Farm? - Spur with an NRV). AP and DDP to trial running duty/assist
</t>
    </r>
    <r>
      <rPr>
        <b/>
        <sz val="8"/>
        <color theme="1"/>
        <rFont val="Arial"/>
        <family val="2"/>
      </rPr>
      <t>Long term plan:</t>
    </r>
    <r>
      <rPr>
        <sz val="8"/>
        <color theme="1"/>
        <rFont val="Arial"/>
        <family val="2"/>
      </rPr>
      <t xml:space="preserve"> Send in HLA request to SHS (RG to do)</t>
    </r>
  </si>
  <si>
    <r>
      <rPr>
        <b/>
        <sz val="8"/>
        <color theme="1"/>
        <rFont val="Arial"/>
        <family val="2"/>
      </rPr>
      <t>Apr23: Short Term plan</t>
    </r>
    <r>
      <rPr>
        <sz val="8"/>
        <color theme="1"/>
        <rFont val="Arial"/>
        <family val="2"/>
      </rPr>
      <t>: Civil work ongoing - work (pumps, panels, etc.) should be completed by June. (AP to let RG know when work done) (Delays due to manafactureres)
Mar 23 Comment:y3 scheme to be delivered start of next week
Feb23 Comment:- y3 scheme - waiting for civil work update from MH</t>
    </r>
  </si>
  <si>
    <t>Review once pumps put in</t>
  </si>
  <si>
    <t>Aug23 HT to attend and review setpoints and site operation
Apr23: HT to raise job to look at the VSD control for the DWF pump (switch off, fill up, and see what happens) - also see what switching duty for pumps 1 &amp; 2 and storm pumps 1 &amp; 2 does to the flows
Mar 23 Comment: Able to do well over consent - but treatment can't cope with these larger flows. HT to get VSD's to cap the flows at 47 l/s
Feb23 Comment: Tested to do around 60l/s. EJ to look whether we're getting these flows on Prism</t>
  </si>
  <si>
    <t>Apr23: HT to look for mystery RM feature again (25/05/23) - if it's an AV then replace and see what happens
Mar 23 Comment: LS to investigate mystery RM feature
Feb23 Comment: New impellors delivered, HT to install</t>
  </si>
  <si>
    <r>
      <rPr>
        <b/>
        <sz val="8"/>
        <color theme="1"/>
        <rFont val="Arial"/>
        <family val="2"/>
      </rPr>
      <t>Apr23: Short Term plan</t>
    </r>
    <r>
      <rPr>
        <sz val="8"/>
        <color theme="1"/>
        <rFont val="Arial"/>
        <family val="2"/>
      </rPr>
      <t xml:space="preserve">: Civil work ongoing - work (pumps, panels, etc.) doesnt have a ETA yet. (AP to let RG know when work done) (Delays due to manafactureres)
</t>
    </r>
    <r>
      <rPr>
        <b/>
        <sz val="8"/>
        <color theme="1"/>
        <rFont val="Arial"/>
        <family val="2"/>
      </rPr>
      <t xml:space="preserve">Long Term Plan: </t>
    </r>
    <r>
      <rPr>
        <sz val="8"/>
        <color theme="1"/>
        <rFont val="Arial"/>
        <family val="2"/>
      </rPr>
      <t xml:space="preserve">
Mar 23 Comment: y3 scheme to be delivered in May
Feb23 Comment: y3 scheme - AS installing early April
Site still running duty/assist - out of consent</t>
    </r>
  </si>
  <si>
    <r>
      <rPr>
        <b/>
        <sz val="8"/>
        <color theme="1"/>
        <rFont val="Arial"/>
        <family val="2"/>
      </rPr>
      <t>Apr23: Short TermPlan</t>
    </r>
    <r>
      <rPr>
        <sz val="8"/>
        <color theme="1"/>
        <rFont val="Arial"/>
        <family val="2"/>
      </rPr>
      <t xml:space="preserve">: Could have been put out by Middlezoy, LS to trial putting 451 impellors for both sites (AP to buy the 451's). RG to visit site to look at air in the rising main
</t>
    </r>
    <r>
      <rPr>
        <b/>
        <sz val="8"/>
        <color theme="1"/>
        <rFont val="Arial"/>
        <family val="2"/>
      </rPr>
      <t>Long Term Plan</t>
    </r>
    <r>
      <rPr>
        <sz val="8"/>
        <color theme="1"/>
        <rFont val="Arial"/>
        <family val="2"/>
      </rPr>
      <t>: 
Mar 23 Comment:May need to replace a chunk of the rising main before we start playing with the flows - RG to add to list
Feb23 Comment: LS was looking at different impellor for this site 
- P1 airlocked/blocked &amp; 2 bursts in January
- Wait until wet weather and monitor then</t>
    </r>
  </si>
  <si>
    <r>
      <rPr>
        <b/>
        <sz val="8"/>
        <color theme="1"/>
        <rFont val="Arial"/>
        <family val="2"/>
      </rPr>
      <t>Apr23: Short/long term plan:</t>
    </r>
    <r>
      <rPr>
        <sz val="8"/>
        <color theme="1"/>
        <rFont val="Arial"/>
        <family val="2"/>
      </rPr>
      <t>y4 Scheme raised, with divisional engineering, AP meeting with them next week
Feb23 Comment: - needs new MCC to allow control changes in philosophy 
-Wait until RM is replaced in June/July 2023</t>
    </r>
  </si>
  <si>
    <t>Apr23: Overrun Engineering delivery (Should start 22th May, hopefully compliant within 2 weeks of this)
Mar 23 Comment: y3 scheme delivered next month
Feb23 Comment: y3 scheme - delivered next 2 months</t>
  </si>
  <si>
    <t>RG to meet TE to look at site</t>
  </si>
  <si>
    <t>Apr23: Waiting for new impellors to be delivered
Mar 23 Comment: RM scheme to be delivered later this year - EJ to do manual checks during HL, instead of Suhaib's code</t>
  </si>
  <si>
    <t>Apr23: Pump and AV maintenance (change from 12 monthly to 6 monthly - RG to send note to Carla) - pressure transducer needs fixing - RG and Andy Bolden to go to site and monitor the flows
Mar 23 Comment: HT to do site maintenance</t>
  </si>
  <si>
    <t>Apr23: Passed to AW on Flow Team, Pumps need to be replaced, confirm flowmeters are reading correctly, RG to follow up with AW
Mar 23 Comment: Pumps 1&amp;2 okay, P3 struggling - EJ to keep an eye on - RG to ask AW to look at flowmeters 2&amp;3
Feb23 Comment: - pumps have been trimmed by Adam 
- Separate out 3 signals from combined</t>
  </si>
  <si>
    <t>Apr23: y4 Scheme raised, with divisional engineering, AP meeting with them next week, should be delivered similar time to Pill Avon Road
Mar 23 Comment: Needs scheme raised - needs bigger pump i.e. a bigger panel (AP condition graded panel, NR to check with AW)
Feb23 Comment: this will need a scheme, new uprated MCC to allow bigger pump, 3171 273 impellor to achieve PFF and keep main cleansed
LS to investigate adding a booster</t>
  </si>
  <si>
    <t xml:space="preserve">Apr 23: HT to look into replacing hydrosal pumps with flights - LS to test and compare to magflows - wind up VSD and see if we meet flows </t>
  </si>
  <si>
    <t xml:space="preserve">Apr23: Review after maintenance on P1, if that doesn’t work do a suck and blow on the rising main
Mar 23 Comment: AP to look into - site on&amp;off or suck &amp; blow of the rising main - or experiment changing the pump starts (AP to raise job)
Feb23 Comment: - monitor site </t>
  </si>
  <si>
    <t xml:space="preserve">Apr23: Job still in system for this to be checked, JH to get done for this week
Mar 23 Comment: JH to raise job for air valves - look at pressure trend when well let to fill - AP to get Sam/Henry down
Feb23 Comment:  - looks ok on trend 9lps </t>
  </si>
  <si>
    <r>
      <t xml:space="preserve">Look into installing bigger pumps? (Check what flows they would be getting) - </t>
    </r>
    <r>
      <rPr>
        <b/>
        <sz val="8"/>
        <color theme="1"/>
        <rFont val="Arial"/>
        <family val="2"/>
      </rPr>
      <t>check power for the panel to see if we can install 37kw pumps</t>
    </r>
    <r>
      <rPr>
        <sz val="8"/>
        <color theme="1"/>
        <rFont val="Arial"/>
        <family val="2"/>
      </rPr>
      <t xml:space="preserve"> - Possible discharge a portion of the flow into Charlton? - Ask about reconsenting?</t>
    </r>
  </si>
  <si>
    <t>Apr: AP to speak to EW to get a spill count and review consent, send over to Andy Mears for consent review</t>
  </si>
  <si>
    <t>Apr: Able to do the flows
Mar 23 Comment: EJ to keep an eye on</t>
  </si>
  <si>
    <t>Mar &amp; Apr 23: Currently doing HLA with site to work out best thing to do
Feb23 Comment: HW's team looking at it</t>
  </si>
  <si>
    <t>Apr23: Maintenance due - trim impellors while there</t>
  </si>
  <si>
    <t>Apr23: Re-raised job with R&amp;M so they re-visit site
Mar 23 Comment: HT to complete AV maintenance and find control philosophy for the site</t>
  </si>
  <si>
    <t>Apr: EJ to check spill level on prism trend and review</t>
  </si>
  <si>
    <t>HT to get pumps checked and AV maintaince undertaken</t>
  </si>
  <si>
    <t>Apr23: Waiting for some spare impellors - Have a look at the flowmeter - Alex to visit site with LS
Mar 23 Comment: LS to plan and trial some different impellors and/or different pumps</t>
  </si>
  <si>
    <t xml:space="preserve">Apr23: LS team to verify the flowmeter (AP to email LS), AP to check with Sam about P2, DDP to check scaling on the flowmeter
Mar 23 Comment: EJ to keep an eye on
Feb23 Comment: please check when flow dropped off could be due to S2000 install </t>
  </si>
  <si>
    <t>Apr23: LS to visit site - test EDM - impellors have been ordered
Mar 23 Comment: EJ to monitor</t>
  </si>
  <si>
    <t xml:space="preserve">LS to do a system review (with Noah's Ark) - </t>
  </si>
  <si>
    <t>Apr23: Ongoing investigation - RG to meet DD on site to look into control philosophy (7/5)
Jan 23  - Need a control philosophy for the new panel - DD and RG to visit site</t>
  </si>
  <si>
    <t>Apr23: Mapping still ongoing (RG to send follow up email), maintenance completed
Jan23: -RG to speak to Brian about mapping of the new RM
-Check new air valves,  do maintenance on pumps and review</t>
  </si>
  <si>
    <t xml:space="preserve">Apr23: Look at isolation valve and AV maintenance
Jan 23: When dry - check isolation valves are correctly open/closed on both sites of river - NB to speak to TE
NR to raise job - liase with LS to make sure he's there on same day
</t>
  </si>
  <si>
    <t>Mar 23 Report</t>
  </si>
  <si>
    <t>1 pump has been installed, 2nd one not installed yet - seems to have been doing  flows above 12 l/s since pump installed - HT to switch off and let it go to high level to see what flows we get, also to increase the start levels
Feb23 Comment: New pumps ready to be delivered to site</t>
  </si>
  <si>
    <t>Mar23: awaiting Grundfos booster trial/solution - Grundfos to visit 19/4
LS to speak to Hydrostall 
Site Specific Meeting (31/1/23): Darren to check levels in storm tank/EDM spill level and where it comes from (storm tank or wet well?), raise stop and start levels and install low flow alert, get IFM checked/cleaned. LS to consider a trial pump to go into the storm tank to pump more flow forward when the storm tank is filling
Jan 23 Comment: LS to investigate agaisnst Grundfos</t>
  </si>
  <si>
    <t xml:space="preserve">Feb23 Comment: Jan 23: When dry - check isolation valves are correctly open/closed on both sites of river - NB to speak to TE
NR to raise job - liase with LS to make sure he's there on same day
</t>
  </si>
  <si>
    <t>Feb23 Comment: - needs new MCC to allow control changes in philosophy 
-Wait until RM is replaced in June/July 2023</t>
  </si>
  <si>
    <t>y3 scheme to be delivered start of next week
Feb23 Comment:- y3 scheme - waiting for civil work update from MH</t>
  </si>
  <si>
    <t>New pumps and footstalls are on site ready to fit.
LS and TE agreed to wait for drier weather to fit the footstalls so the flows are managed easier.</t>
  </si>
  <si>
    <t>Trimming implellors didn’t make much difference, RG email to ask SHS to raise a HLA for the rising main changes, and ask AB about reduction of consented flow
Feb23 Comment: LS to discuss changing RM (see if it could be dropped into Stoford/South Newton?) with RG, NR to get costs for pumps upgrades, LS to look at pump selection</t>
  </si>
  <si>
    <t>Able to do well over consent - but treatment can't cope with these larger flows. HT to get VSD's to cap the flows at 47 l/s
Feb23 Comment: Tested to do around 60l/s. EJ to look whether we're getting these flows on Prism</t>
  </si>
  <si>
    <t>y3 scheme to be delivered in May
Feb23 Comment: y3 scheme - AS installing early April
Site still running duty/assist - out of consent</t>
  </si>
  <si>
    <t>Feb23 Comment: -</t>
  </si>
  <si>
    <t>Needs scheme raised - needs bigger pump i.e. a bigger panel (AP condition graded panel, NR to check with AW)
Feb23 Comment: this will need a scheme, new uprated MCC to allow bigger pump, 3171 273 impellor to achieve PFF and keep main cleansed
LS to investigate adding a booster</t>
  </si>
  <si>
    <t>May need to replace a chunk of the rising main before we start playing with the flows - RG to add to list
Feb23 Comment: LS was looking at different impellor for this site 
- P1 airlocked/blocked &amp; 2 bursts in January
- Wait until wet weather and monitor then</t>
  </si>
  <si>
    <t>Scheme complete, some issue with NRV's - some commitioning issues atm
Feb23 Comment: - y3 scheme - to be completed next few weeks</t>
  </si>
  <si>
    <t xml:space="preserve">JH to raise job for air valves - look at pressure trend when well let to fill - AP to get Sam/Henry down
Feb23 Comment:  - looks ok on trend 9lps </t>
  </si>
  <si>
    <t>New pump put in last week (31/3), next one to be put in tomorrow (5/4) - EJ to check flows once site set up
Feb23 Comment: y3 scheme</t>
  </si>
  <si>
    <t>May need to replace a chunk of the rising main before we start playing with the flows - RG to add to list
Feb23 Comment: P2 reached 10.2 l/s in high level, P1 9.3 l/s.
Look to produce combined system curves for Middlezoy and Othery to come up with a solution for both sites - both sites pumping into the same system - with Asset Reliability/Ops</t>
  </si>
  <si>
    <t>Currently doing HLA with site to work out best thing to do
Feb23 Comment: HW's team looking at it</t>
  </si>
  <si>
    <t>Feb23 Comment: Damian's team (possible also R&amp;M) to investigate air valve by chip shop
[Mon/Tue/Wed - in school term time] - temporary air valve to check it works
RG to arrange</t>
  </si>
  <si>
    <t>SR looking at infiltration issues, R&amp;M clearing out Air Valves (HT to chase up)
Feb23 Comment: HT to complete AV maintenance and find control philosophy for the site</t>
  </si>
  <si>
    <t xml:space="preserve">Waiting for costs for LEP before changing flows
Feb23 Comment: monitor site </t>
  </si>
  <si>
    <t>HT ordered new impellors
Feb23 Comment: HT to look into ordering new impellors, check pumps are sat right</t>
  </si>
  <si>
    <t>LS to investigate mystery RM feature
Feb23 Comment: New impellors delivered, HT to install</t>
  </si>
  <si>
    <t xml:space="preserve">AP to look into - site on&amp;off or suck &amp; blow of the rising main - or experiment changing the pump starts (AP to raise job)
Feb23 Comment: - monitor site </t>
  </si>
  <si>
    <t>y3 scheme delivered next month
Feb23 Comment: y3 scheme - delivered next 2 months</t>
  </si>
  <si>
    <t>Pumps 1&amp;2 okay, P3 struggling - EJ to keep an eye on - RG to ask AW to look at flowmeters 2&amp;3
Feb23 Comment: - pumps have been trimmed by Adam 
- Separate out 3 signals from combined</t>
  </si>
  <si>
    <t>Both pumps should be doing 30l/s individually - HT to order some new impellors
Feb23 Comment: Tested to do 48 l/s. Monitor</t>
  </si>
  <si>
    <t>HT to install the remaining 2 impellors - depends on which configuration but flows seem okay</t>
  </si>
  <si>
    <t>Maintenance onging
Feb23 Comment: HT to do site maintenance</t>
  </si>
  <si>
    <t xml:space="preserve">Maintenance
Feb23 Comment: will raise job to get impellors cchecked </t>
  </si>
  <si>
    <t>Feb23 Comment: LS to plan and trial some different impellors and/or different pumps</t>
  </si>
  <si>
    <t xml:space="preserve">EJ to keep an eye on
Feb23 Comment: please check when flow dropped off could be due to S2000 install </t>
  </si>
  <si>
    <t>EJ to keep an eye on</t>
  </si>
  <si>
    <t>Feb23 Comment: Jan 23  - Need a control philosophy for the new panel - DD and RG to visit site</t>
  </si>
  <si>
    <t>Feb23 Comment: Jan23: -RG to speak to Brian about mapping of the new RM
-Check new air valves,  do maintenance on pumps and review</t>
  </si>
  <si>
    <t>41 ish</t>
  </si>
  <si>
    <t>~8%</t>
  </si>
  <si>
    <t>HT to complete AV maintenance and find control philosophy for the site</t>
  </si>
  <si>
    <t>6480427
6480431</t>
  </si>
  <si>
    <t>Feb 23 Report</t>
  </si>
  <si>
    <t xml:space="preserve">Jan 23: When dry - check isolation valves are correctly open/closed on both sites of river - NB to speak to TE
NR to raise job - liase with LS to make sure he's there on same day
</t>
  </si>
  <si>
    <t>Jan23: - needs new MCC to allow control changes in philosophy 
-Wait until RM is replaced in June/July 2023</t>
  </si>
  <si>
    <t>Jan23: - pumps have been trimmed by Adam 
- Separate out 3 signals from combined</t>
  </si>
  <si>
    <t>Jan 23  - Need a control philosophy for the new panel - DD and RG to visit site</t>
  </si>
  <si>
    <t>New pumps ready to be delivered to site</t>
  </si>
  <si>
    <t>Jan23: -Macerators unblocked, new plates installed on both pumps 16/12/22
-y3 scheme - to be completed next week</t>
  </si>
  <si>
    <t>RM scheme to be delivered later this year - EJ to do manual checks during HL, instead of Suhaib's code</t>
  </si>
  <si>
    <t>Jan23:- y3 scheme - to be completed next few weeks</t>
  </si>
  <si>
    <t>Jan23: - y3 scheme - waiting for civil work update from MH</t>
  </si>
  <si>
    <t>LS to discuss changing RM with RG, NR to get costs for pumps upgrades, LS to look at pump selection</t>
  </si>
  <si>
    <t>New impellors delivered, HT to install</t>
  </si>
  <si>
    <t>HT to do site maintenance</t>
  </si>
  <si>
    <t>y3 scheme</t>
  </si>
  <si>
    <t>Jan 23: Being modelled by ESD
No further actions done yet - RG to speak with Kieron</t>
  </si>
  <si>
    <t xml:space="preserve">Jan23: - monitor site </t>
  </si>
  <si>
    <t>Jan23: - LS to fit new pump</t>
  </si>
  <si>
    <t xml:space="preserve">Jan23: - will monitor as needs full sump to get max flow </t>
  </si>
  <si>
    <t>EW,NR and LS to look into wording of consent. HT to redo AV maintenance and come back and test</t>
  </si>
  <si>
    <t>LS to plan and trial some different impellors and/or different pumps</t>
  </si>
  <si>
    <t xml:space="preserve">Jan23: - looks ok on trend 9lps </t>
  </si>
  <si>
    <t>y3 scheme - delivered next 2 months</t>
  </si>
  <si>
    <t>Look into ordering new impellors. LS to carry out pump testing with HT's team</t>
  </si>
  <si>
    <t>HT to look into ordering new impellors, check pumps are sat right</t>
  </si>
  <si>
    <t>EJ to monitor</t>
  </si>
  <si>
    <t>LS to monitor over weekend</t>
  </si>
  <si>
    <t>Jan23: -RG to speak to Brian about mapping of the new RM
-Check new air valves,  do maintenance on pumps and review</t>
  </si>
  <si>
    <t>Site Specific Meeting (31/1/23): Darren to check levels in storm tank/EDM spill level and where it comes from (storm tank or wet well?), raise stop and start levels and install low flow alert, get IFM checked/cleaned. LS to consider a trial pump to go into the storm tank to pump more flow forward when the storm tank is filling
Jan 23 Comment: LS to investigate agaisnst Grundfos</t>
  </si>
  <si>
    <t>Jan 23 Report</t>
  </si>
  <si>
    <t xml:space="preserve">When dry - check isolation valves are correctly open/closed on both sites of river - NB to speak to TE
NR to raise job - liase with LS to make sure he's there on same day
</t>
  </si>
  <si>
    <t>Macerators unblocked, new plates installed on both pumps 16/12/22
y3 scheme - to be completed next week</t>
  </si>
  <si>
    <t>Pump RS not showing</t>
  </si>
  <si>
    <t>Site Specific Meeting Comment (31/1/23): Darren to check levels in storm tank/EDM spill level and where it comes from (storm tank or wet well?), raise stop and start levels and install low flow alert, get IFM checked/cleaned. LS to consider a trial pump to go into the storm tank to pump more flow forward when the storm tank is filling
Jan 23 Comment: LS to investigate agaisnst Grundfos</t>
  </si>
  <si>
    <t>y3 scheme - to be completed next few weeks</t>
  </si>
  <si>
    <t>Being modelled by ESD
No further actions done yet - RG to speak with Kieron</t>
  </si>
  <si>
    <t>Nov 22 Comment:New impellors have been ordered. HT to raise job</t>
  </si>
  <si>
    <t>Nov 22 Comment:LS: Early 2023 attend and replace both impellers and wear plates to re test and find the best possible pumped forward flow at normal operating levels and top water level. Re-test site and produce system curve now the RM is clean.</t>
  </si>
  <si>
    <t>Y3 capital maintenance scheme</t>
  </si>
  <si>
    <t>y3 scheme - waiting for civil work update from MH</t>
  </si>
  <si>
    <t>P2 did not run during HL</t>
  </si>
  <si>
    <t>Dec 22 Comment:RG arranged meeting for Jan to discuss with HT/LS/AB</t>
  </si>
  <si>
    <t>LS to fit new pump</t>
  </si>
  <si>
    <t>y3 scheme - AS installing early April
Site still running duty/assist - out of consent</t>
  </si>
  <si>
    <t>Nov 22 Comment:HT to visit site and investigate. NR and EW to look at consent and how it works with 13033. Outstanding maintenance, so look at what flow does once this is finished</t>
  </si>
  <si>
    <t>this will need a scheme, new uprated MCC to allow bigger pump, 3171 273 impellor to achieve PFF and keep main cleansed
LS to investigate adding a booster</t>
  </si>
  <si>
    <t>Nov 22 Comment:Awaiting RM scheme</t>
  </si>
  <si>
    <t>pumps have been trimmed by Adam 
Separate out 3 signals from combined</t>
  </si>
  <si>
    <t xml:space="preserve">air valve has installed in NRV chamber (7/2/23) will need to monitor for drop in flow in wet weather
AP to raise job for P2 </t>
  </si>
  <si>
    <t xml:space="preserve">will monitor as nneds full sump to get max flow </t>
  </si>
  <si>
    <t>P1&amp;P2&amp;P3 = 311.69</t>
  </si>
  <si>
    <t>P3 did not run during HL</t>
  </si>
  <si>
    <t>this has been resolved on site - AP to raise job to look at 2 pumps not running together</t>
  </si>
  <si>
    <t>HW's team looking at it</t>
  </si>
  <si>
    <t>Storm pump 1: 190.67</t>
  </si>
  <si>
    <t>Storm pump 2 = 190.67</t>
  </si>
  <si>
    <t>needs new MCC to allow control changes in philosophy 
Wait until RM is replaced in June/July 2023</t>
  </si>
  <si>
    <t>Nov 22 Comment:Maintenance. HT to raise job for pumps to be trimmed etc.</t>
  </si>
  <si>
    <t>Damian's team (possible also R&amp;M) to investigate air valve by chip shop
[Mon/Tue/Wed - in school term time] - temporary air valve to check it works
RG to arrange</t>
  </si>
  <si>
    <t>Storm flow = 12.03</t>
  </si>
  <si>
    <t>needs full sump to get max flow 
AP to look into pump maintenance - checking impellors</t>
  </si>
  <si>
    <t>LS was looking at different impellor for this site 
- P1 airlocked/blocked &amp; 2 bursts in January
- Wait until wet weather and monitor then</t>
  </si>
  <si>
    <t>Nov 22 Comment:HT to raise job for pump maintenance</t>
  </si>
  <si>
    <t>pumps in to common main
AP and LS to look into diverting flow from Wagg Drove (Discharge from RM into Gravity Main)
- RG to speak to Steve</t>
  </si>
  <si>
    <t>Storm pump: 7.41</t>
  </si>
  <si>
    <t>as above</t>
  </si>
  <si>
    <t>Aug23:  snore cycle now fixed, pumps previously air locking due to falut on low level sensor in wet well.  Monitor over the next month.  
maintenace done 14/2/23 - pumps trimmed</t>
  </si>
  <si>
    <t xml:space="preserve">please check when flow dropped off could be due to S2000 install </t>
  </si>
  <si>
    <t xml:space="preserve">monitor site </t>
  </si>
  <si>
    <t xml:space="preserve">looks ok on trend 9lps </t>
  </si>
  <si>
    <t>monitor site - check after pump maintenance (NSD 26/02/23)</t>
  </si>
  <si>
    <t xml:space="preserve">will raise job to get impellors cchecked </t>
  </si>
  <si>
    <t xml:space="preserve">maintenace due will get pumps trimmed </t>
  </si>
  <si>
    <t>P1 did not flow during HL</t>
  </si>
  <si>
    <t>Storm Pump 1&amp;2: 109.68</t>
  </si>
  <si>
    <t>Storm Pump 1&amp;3: 114.49</t>
  </si>
  <si>
    <t>Dec 22 Comment:Flow currently being held back due to pressure/velocity in the rising main - considering increasing the flow and monitoring
Jan 23: Need a control philosophy for the new panel - DD and RG to visit site</t>
  </si>
  <si>
    <t>RG to speak to Brian about mapping of the new RM
Check new air valves,  do maintenance on pumps and review</t>
  </si>
  <si>
    <t>Darren to check levels in storm tank/EDM spill level and where it comes from (storm tank or wet well?), raise stop and start levels and install low flow alert, get IFM checked/cleaned. LS to consider a trial pump to go into the storm tank to pump more flow forward when the storm tank is filling</t>
  </si>
  <si>
    <t>Panel for yr5, Luke S to suggest pumps, Separate meeting with CM/LS, RG to check FM operation. LS to do some testing on RM's</t>
  </si>
  <si>
    <t>Dec 22 Report</t>
  </si>
  <si>
    <t>Luke's team to test pumps
Tim/Damian - to complete overdue AV maintenance. Possible restriction in rising main under river?</t>
  </si>
  <si>
    <t>Holt the Star</t>
  </si>
  <si>
    <t>Consent is wrong, historically.  2 different sized pumps currently installed. Neither achieves SCV. New rising main (+ flow meter) due to be installed Sept 2023.  Look to trial new pump on completion and reproduce system curve.   Review spill rate with trial pump.  If successful, get site repermitted and install 2no. pumps.  Look to achieve SCV - aim for 24 l/s.  DD to check panel for both pumps to see if they can take 2x bigger pumps.  LS recommendation is HT 3153, but re-test with new rising main.</t>
  </si>
  <si>
    <t>Clevedon Marine Parade</t>
  </si>
  <si>
    <t>VDT = 11.47</t>
  </si>
  <si>
    <t>VDT = 11.52</t>
  </si>
  <si>
    <t xml:space="preserve">Site to be left alone for now:
AM - 2022 investigation, 0 spills in recent years, highest level reached in c3 years is 0.77m vs spill level of 3.21m. Overflow should never spill in storm so PumpFF permit limit is irrelevant. </t>
  </si>
  <si>
    <t>Hidrostall pumps currently installed.  Can't achieve PFF with these.  LS to measure dry well and consider what Flygt pumps could be installed &amp; panel limitations</t>
  </si>
  <si>
    <t>P1&amp;P2&amp;P4 = 274.87</t>
  </si>
  <si>
    <t>RG arranged meeting for Jan to discuss with HT/LS/AB</t>
  </si>
  <si>
    <t>Storm pump: 7.73</t>
  </si>
  <si>
    <t>Storm Pump 1&amp;2: 104.5</t>
  </si>
  <si>
    <t>Storm Pump 1&amp;3: 116.2</t>
  </si>
  <si>
    <t>Flow currently being held back due to pressure/velocity in the rising main - considering increasing the flow and monitoring</t>
  </si>
  <si>
    <t>Nov 22 Report</t>
  </si>
  <si>
    <t>Y3 scheme. AP to raise job for Sam to replace rotors and stators until scheme is delivered.  Same pumps as at Kilmersdon</t>
  </si>
  <si>
    <t>With West SPS team to resolve run stop signals - should resolve when S2000 is installed in the next few months. LS to check flowmeter is verified. Open job to be completed.  Review next month</t>
  </si>
  <si>
    <t>Being modelled by ESD</t>
  </si>
  <si>
    <t>y3 scheme. Under duty/assist until scheme is finished</t>
  </si>
  <si>
    <t>New impellors have been ordered. HT to raise job</t>
  </si>
  <si>
    <t xml:space="preserve">y3 scheme. </t>
  </si>
  <si>
    <t>Pump 1 hasn't run - check</t>
  </si>
  <si>
    <t>130 - pump 4, 156.8 - pump 3</t>
  </si>
  <si>
    <t>LS: Early 2023 attend and replace both impellers and wear plates to re test and find the best possible pumped forward flow at normal operating levels and top water level. Re-test site and produce system curve now the RM is clean.</t>
  </si>
  <si>
    <t>AP to send details of pump and panel to NR and MH for y4 scheme</t>
  </si>
  <si>
    <t>Storm = 38.8</t>
  </si>
  <si>
    <t>HT to visit site and investigate. NR and EW to look at consent and how it works with 13033. Outstanding maintenance, so look at what flow does once this is finished</t>
  </si>
  <si>
    <t>Storm pump: 6.8</t>
  </si>
  <si>
    <t>VSD being ammended to new target flow of 7bar. RG reviewing Upton Pibsbury and Wagg Drove to see if we can amend any of these sites to achive higher flows at Bennets Orchard. Meeting 12/01/2023 to further discuss changing flows for RM system</t>
  </si>
  <si>
    <t>EJ to check flows after pump maintenance tomorrow (13/12)</t>
  </si>
  <si>
    <t>Maintenance. HT to raise job for pumps to be trimmed etc.</t>
  </si>
  <si>
    <t>Tested to do 48 l/s. Monitor</t>
  </si>
  <si>
    <t>Awaiting RM scheme</t>
  </si>
  <si>
    <t>Rising main changed recently, so EJ to monitor flows over next month, AP to consider changing motors if flows still non-compliant</t>
  </si>
  <si>
    <t>See Bennetts Orchard. Meeting 12/01/2023 to further discuss changing flows for RM system</t>
  </si>
  <si>
    <t xml:space="preserve">Getting in a new pump. </t>
  </si>
  <si>
    <t>EJ compiling LEP - looking at penstocks and valve complexes. HT will then look at increasing speeds</t>
  </si>
  <si>
    <t>Has been shown to do 204l/s, AP to amend relay configuration during wet weather</t>
  </si>
  <si>
    <t>P2 - 18.6</t>
  </si>
  <si>
    <t>Tested to do around 60l/s. EJ to look whether we're getting these flows on Prism</t>
  </si>
  <si>
    <t>HT to raise job for pump maintenance</t>
  </si>
  <si>
    <t>Meeting 12/01/2023 to further discuss changing flows for RM system</t>
  </si>
  <si>
    <t>EJ to monitor. VSDs keeping flows around 15.2</t>
  </si>
  <si>
    <t>Job on systsem to rebuild one of the rotors</t>
  </si>
  <si>
    <t>Impellors have been replaced, should be reaching consent now</t>
  </si>
  <si>
    <t>Poole Magna Road SPS</t>
  </si>
  <si>
    <t>HT to raise job for shut down for dry well changes</t>
  </si>
  <si>
    <t>Storm Pump 1&amp;3: 111.3</t>
  </si>
  <si>
    <t>Oct 22 Report</t>
  </si>
  <si>
    <t>NO RS coming through</t>
  </si>
  <si>
    <t>With Mechanical Optimisation Team to investigate/carry out pump testing. EJ to raise IT ticket to try to resolve the pump RSs. Pass to AP if this doesn't solve the issue</t>
  </si>
  <si>
    <t>Plan to test site with upsized pump, temporary panel witih VSD on the 22nd Nov</t>
  </si>
  <si>
    <t>Under permit review with modelling team, LS and AP looking at options with pumps and RM: DS and team – look to clear up the differences between the model and observed, then attempt this:
Derive forecast spill freq / vols from an ‘as permit’ model
And forecast spill freq / vols from an ‘as is’ model with the replaced storage included but the ‘low’ PFF retained
As long as the spill freq / vols in either scenario are similar, EA should be willing to issue a revised permit.
AP and LS – look into the costs and practicality, at a high level, of upsizing the rising main and pumps;  and look into the flows coming from Bradford Abbas,
CT – carry on with the new storage option unless the results of the above suggest a better way forward at some point.</t>
  </si>
  <si>
    <t>Storm = 40.9</t>
  </si>
  <si>
    <t>Awaiting RM replacement, connections on 29th Nov</t>
  </si>
  <si>
    <t>Storm = 195.6</t>
  </si>
  <si>
    <t xml:space="preserve">New impellors installed on DWF pumps in March, EJ to work out dry weather equivilent flow and discuss with NR and RG to monitor on Amulet etc. </t>
  </si>
  <si>
    <t>Storm P2 = 194</t>
  </si>
  <si>
    <t>Storm P3 = 194</t>
  </si>
  <si>
    <t>AP and RG to discuss (consider looking at setpoints for assist pump), also awaiting survey of network between SPS and CSO (in Jan), look at spills from upstream site as well, NR to speak with EW about validating levels at 16514 EDM</t>
  </si>
  <si>
    <t>3102 recommended bY LS's team as a trial - P1.  Installed 04/11/22.  Monitor through November</t>
  </si>
  <si>
    <t>JH to raise job to increase RPM of storm pump and monitor</t>
  </si>
  <si>
    <t>Storm Pump 1&amp;3: 122</t>
  </si>
  <si>
    <t>Sept 22 Report</t>
  </si>
  <si>
    <t>117.4 (Storm pump 2)</t>
  </si>
  <si>
    <t>Y4 scheme</t>
  </si>
  <si>
    <t>New trial pumps to be installed tomorrow 21/10</t>
  </si>
  <si>
    <t>P1 - 20.5</t>
  </si>
  <si>
    <t>Storm Pump has not run in a while - reading 0</t>
  </si>
  <si>
    <t>Flow measured 57 l/s on 21/10. Therefore is likely to be within consent. Storm pump hadn't run for a few months before 2/20, only runs under very extreme rainfall. EJ will continue to monitor</t>
  </si>
  <si>
    <t>HT to look at next week. Maintenance due March</t>
  </si>
  <si>
    <t>HT to arrange hydrostall to maintain pumps</t>
  </si>
  <si>
    <t>Storm Pump 1: 120</t>
  </si>
  <si>
    <t>RG and EJ to investigate flows. Then to raise captial scheme to address panel and optimising pump configuration</t>
  </si>
  <si>
    <t>EJ to recheck flows for recent weeks</t>
  </si>
  <si>
    <t>EJ to monitor during HL. Conserters - can be ramped up</t>
  </si>
  <si>
    <t>Maintenance due Feb</t>
  </si>
  <si>
    <t>Installing new motors in next few weeks</t>
  </si>
  <si>
    <t>259.6= P4</t>
  </si>
  <si>
    <t>EJ and RG to update LEP prior to increase in pump speed during storms</t>
  </si>
  <si>
    <t>P1 Out of Action</t>
  </si>
  <si>
    <t>Capital scheme to be devilered in y3</t>
  </si>
  <si>
    <t>Virtual drop test in DWF for pump 2</t>
  </si>
  <si>
    <t>Permit application made for CSO
Andy Mears confirmed 43.6 l/s is the PFF that will be in the new permit
Virtual drop test showed 17.9 l/s (P1) and 19.9 l/s for (P2)</t>
  </si>
  <si>
    <t>Flygt NP 3102 460 impeller, NP 3102 430 impeller, check pump asset details, check/adjust/shim pumps.
With Sean Smith to look at pumps/impellers w/c 30/03/20</t>
  </si>
  <si>
    <t>Mono</t>
  </si>
  <si>
    <t>Flygt 3202 454 impellers, duty/standby, check pumps</t>
  </si>
  <si>
    <t>Virtual drop test in DWF for pump 1. Pump 2 at 13.7 l/s</t>
  </si>
  <si>
    <t>Data suggests pump blockage history. P2 particularly poor performance - new pump fitted 08/08/19?? NO ASSET DATA. Carry out wet well clean, followed by mainteance and check pumps/impellers/NRVs, update asset details. NR received quote from Nige to change to Concertors.  13/02/20 further decrease in performance and the site is spilling. E-mail to Fred - Harry is going to arrange service exchange pump
Pumps have arrived, installation has been chased 17/03/20. 
Pump 1 installed on 20/02/20. Concerter pumps ordered 30/03/20, installed 27/04/20, pumps achieving &gt;16l/s</t>
  </si>
  <si>
    <t>2018 drop test shows 6 l/s for pump 1 and 7.6 l/s for pump 2. Unable to perform virtual drop test due to irregular sump volume</t>
  </si>
  <si>
    <t>Flow meter commissioning Dec-20.  Site is not compliant (flow) &amp; also running duty/assist and should have a standby pump.  West in talks with Stuart Pugsley to improve the flow from the existing Monos.</t>
  </si>
  <si>
    <t>Not enough info for virtual drop test</t>
  </si>
  <si>
    <t>Virtual drop test in DWF for pump 2. Pump 1 at 18.1 l/s. May need checking as previous drop test from 2018 showed 42 l/s.</t>
  </si>
  <si>
    <t>Like for like impellers didn't improve flow, larger impellers on order from Workshop, being fitted by Harry Tucker w/c 01/02/21 (or as soon as arrive), also Swingcheck valves in place of the NRVs.  AVs to be maintained w/c 01/02/21. New impellers and returned/refurbished pumps fitted on 25/02/21. Upsized impeller installed 20/03/21 which successfully produced compliant flow.  2nd impeller installed 08/04/21, both pumps compliant.</t>
  </si>
  <si>
    <t>Flygt CT 3152 432 impeller.  Check pumps.  Dry well</t>
  </si>
  <si>
    <t>VSDs adjusted Jan-21 (increased speed), monitor. Storm pump needs tweaking.</t>
  </si>
  <si>
    <t>Pumps produce PFF flow until main fully primed then drops off a bit, until WW level builds up.
NRVs changed to Swingflex Dec-20, fit pressure logger in Jan-21, AV maintenance/re-install AV in March/April 2021. Bigger impellers (451) installed 11/10/21
Flow/pressure monitoring being installed in December - on completion, RG to analyse data and confirm if we should trial an AV being reinstated</t>
  </si>
  <si>
    <t>Permit application made for CSO. 
Sean Smith &amp; West team looking at 02/04/20 - new impellers to be fitted.
Pre works P1 was delivering 8l/s &amp; P2 delivering 6.5 l/s.
Now with 245 impellers installed P1 is delivering 16.6 l/s and P2 15.8 l/s.
The static head is 13.5 mtrs with a THD @ 16.6 l/s of 32 mtrs.</t>
  </si>
  <si>
    <t>P1 not run since 14/12/2022, will check flows when it does run</t>
  </si>
  <si>
    <t>Area calculated by finding the area of trainlges then adding 1 l3 to compensate the curve. Duty/assist/standby, Flygt 3171 431 impellers. Check pumps, re-test duty/assist - do drop test to check flow</t>
  </si>
  <si>
    <t>P2 has recently been refurbished.  P2 flowmeter now commissioned, pressure monitor is in situ but not commissioned yet.   Pumps have a history of airlocking.  Awaiting feedback/proposals from Mechanical Optimisation Team.</t>
  </si>
  <si>
    <t>OK no action</t>
  </si>
  <si>
    <t>Flow meters installed 19/03/21 (not on Prism yet) - P1 24.3 l/s, P2 42.0 l/s.  JJ returning w/c 05/04/21 to carry out pipework mods, check for grit, replace P1 with boxed spare</t>
  </si>
  <si>
    <t>Virtual drop test in DWF for pump 2. Pump 1 at 8.9 l/s</t>
  </si>
  <si>
    <t>Impellers and NRVs replaced on P1 &amp; P2 in June.
Harry - the site has 3 pumps - 2 DWF &amp; a bigger storm pump. Non of these 3 pumps can run as duty/assist.The DWF pumps both do around 55ls. The storm pump does 65-70ls at high level which I tested today
Electrician completed job on 06/07/20, flows correctly recording now.
Storm pump often gets air locked
Scheme in for 2021/22 to reconfigure pumps, ideally duty/assist with VSDs, low spilling site</t>
  </si>
  <si>
    <t>Virtual drop test in DWF for pump 1.</t>
  </si>
  <si>
    <t>Virtual drop test in DWF for pump 3. Pump 2 at 51 l/s, pump 1 at 36 l/s</t>
  </si>
  <si>
    <t>Virtual drop test in DWF for both pumps</t>
  </si>
  <si>
    <t>Flow meter to be installed by March/April 2021</t>
  </si>
  <si>
    <t>2no. Flygt 3127s, installed 2007.  Pump test carried out by Neil Fletcher &amp; Sean Smith 11/06/20</t>
  </si>
  <si>
    <t>Recent maintenance increased flow, history of blocked NRVs, changing to Swingflex, ok. Wet well needs to be in very high level to reach PFF</t>
  </si>
  <si>
    <t>Review with Ash, Mark, Rich - what can we do here?</t>
  </si>
  <si>
    <t>New chopper impellers awaiting fitting
Installed 19/03/20</t>
  </si>
  <si>
    <t>Get flow meter fixed, confirm required PFF.  This came from Andy Mears.</t>
  </si>
  <si>
    <t>Virtual drop test in DWF for pump 2. Pump 1 at 44 l/s</t>
  </si>
  <si>
    <t>R&amp;M Lining pipework before FM.on overlander at the mo 18th June2024</t>
  </si>
  <si>
    <t>With Ops to carry out maintenance on pumps. Flow meter and pressure monitor currently not working correctly (Jan-22)</t>
  </si>
  <si>
    <t>Virtual drop test in DWF for pump 2. Pump 1 at 14.5 l/s</t>
  </si>
  <si>
    <t>Virtual drop test in DWF for pump 1. Pump 2 at 18 l/s and pump 3 at 19 l/s</t>
  </si>
  <si>
    <t>PPM due 26/12/19 - NR generated WAM job early for PPM team to check impellers etc. Re-test afterwards.
Luke carried out pump testing 30/04/21, flows 6 &amp; 4.2 l/s.  Check impellers.</t>
  </si>
  <si>
    <t>2no. Flygt 3171 SH pumps, installed 2017. Not sure what the flow meter on Prism is measuring/calculating (~6 l/s), sometimes unusual flow trend. 
There are 2 rising mains going to 2 different STWs, with a control valve directing flow.  Usually 0-38% on the rising main with the flow meter.
Tim E/Sean attending 02/06/20 - carried out maintenance on the pumps, flow increased up to 14.6 l/s.  Looking at system/pump curves to check impellers/pumps next</t>
  </si>
  <si>
    <t>P1 replaced with temporary hire pump 22/01/21</t>
  </si>
  <si>
    <t>Raised job for Damian/Tim to review (attending 06/07/20) - old C type Flygt pumps.  Nick Buller asked Phil Bowen for pump/system curve info from rising main replacement scheme (2018), no info
NRVs and valves replaced 23/07/20. Recent  high level - flow is compliant (53 l/s) when P2&amp;P3 run duty/assist, but 49 l/s (not quite in high level) when P1&amp;P2 run duty/assist.  Continue to monitor.
DD to raise job for pumps to be lifted, impellers checked etc. P1 needs looking at, P3 run stops not archiving, outstation needs reconfiguring.....</t>
  </si>
  <si>
    <t>Impellers have been changed, NRVs, flow monitor being installed 17/02/20. Pumps reviewed by Sean Aug-20 - could save 2kW with a more efficient pump. P2 not delivering consented flow on 16/05/2021.P1 able to deliver 22 l/s.
Maintenance carried out 13/07/21, P1 ok, P2 non compliant, new impeller ordered, shimmed, back to compliant</t>
  </si>
  <si>
    <t>New impellers/insert rings fitted by South SPS team 22/01/21, flow increased to 41/42 l/s.  Monitor in high level.
With Mechanical Optimisation Team to recommend larger pumps (if these can be run from the current VSDs)</t>
  </si>
  <si>
    <t>Suck and blow carried out on rising main 19/01/21, has history of fatting/gritting up.  Increasing wet well cleaning to 3 monthly.
With Ops - trialling a new super head pump but covers are too small.  Civils work to get the pump in for regular maintenance.  Monitor once new pump is installed.</t>
  </si>
  <si>
    <t>Analyse flow / PFF - problem passing more forward - burst history on rising main. Scheme in 2020/2021 to update pumps &amp; panel.
Gerald to install pressure monitor.  DD to increase speed of pumps when in high level for a trial</t>
  </si>
  <si>
    <t>P1 11.8 l/s, P2 14.5 l/s measured in recent flooding scheme survey, asked to confirm PFF at NRM (Tolulope Finnih) - pass to Flygts to investigate. Flygts maintained pumps and fedback flow rates - 15.8 &amp; 14.3 l/s (Sept-20)</t>
  </si>
  <si>
    <t>Find pump curves. Request maintenance - lift pumps, update asset data, check NRVs, ask Nigel (10/01/20) about pump/impellor change - the max flow in 2019 was 8.8 l/s. Further drop off in flow - e-mailed Fred (13/02/20) to see what's happening - Harry to attend w/c 17/02/20. Passed to Flygts to do w/c 2/3/20.
Harry installed hire pumps 13/2/20 while we wait for new pumps.</t>
  </si>
  <si>
    <t>Virtual drop test in DWF for pump 2. Pump 1 at 3 l/s</t>
  </si>
  <si>
    <t>Virtual drop test in DWF for pump 1. Pump 2 at 2.8 l/s</t>
  </si>
  <si>
    <t>Neil and Sean carried out on site investigations 01/07/20, found to be compliant. Virtual drop test for June 21 shows 31 l/s for both pumps. Flow meter now installed.  Should reach consented flow in high level</t>
  </si>
  <si>
    <t>Need to check set points for VSD speeds for the pumps in high level.  Site hasn't spilt from the storm tank since Oct-21</t>
  </si>
  <si>
    <t>Virtual drop test in DWF for both pumps.
Site to be left as is for now - 2022 investigation, 0 spills in recent years, highest level reached in c3 years is 0.77m vs spill level of 3.21m. Overflow should never spill in storm so PumpFF permit limit is irrelevant.</t>
  </si>
  <si>
    <t>2 storm pumps, 1 DWF sewage pump, D/S/A - 2 pumps not tested in duty/assist mode. 3 different pump types listed - Flygt CP 3201 (264 impeller), NP 3202 (452 impeller), NP 3171 (274 impeller). Changed impellers/wear plates/NRVs.  P1 &amp; 3 doing 57.1 l/s, P1 &amp; 2 doing 54.7 l/s, P 2 &amp; 3 doing 55.9 l/s (measured by Flygts after work)</t>
  </si>
  <si>
    <t xml:space="preserve">N type 3127, 487 impellers - adjust/shim?
Job 1682563 raised 14/07/20, completed 30/07/20 - both pumps underperforming </t>
  </si>
  <si>
    <t>Virtual drop test in DWF for pump 2. Pump 1 at 2.9 l/s</t>
  </si>
  <si>
    <t>Virtual drop test in DWF for pump 1. Pump 2 at 2.5 l/s</t>
  </si>
  <si>
    <t>Virtual drop test in DWF for pump 1. Pump 2 at 25.5 l/s</t>
  </si>
  <si>
    <t>2no. Flygt 3127s.  Refer to e-mail forwarded by Nick Buller about the consent at this site feeding into the Midland Road rising main. Not enough info for virtual drop test.</t>
  </si>
  <si>
    <t>Mono AC1 pumps (2.2 kW)</t>
  </si>
  <si>
    <t>Borger pumps. Pulsar clamp-on flow monitor installed, not overly accurate.  New flow meter (burst detection) being commissioned - review when we have more accurate flows.
Flow meters installed (Apr-21)</t>
  </si>
  <si>
    <t>Not enough info for virtual drop test. Luke Sturgeon's team have done pump testing here.  Associated upstream flooding</t>
  </si>
  <si>
    <t>Pass to Flygts to investigate - C type 3152, 264 impellers.  Changed impellers and NRV</t>
  </si>
  <si>
    <t>With Mechanical Optimisation Team to investigate/carry out pump testing. New pump(s) installed 12/07/22.  Flow meter needs re-ranging.  Looks like site is compliant now.  New pumps installed Nov-22</t>
  </si>
  <si>
    <t>Virtual drop test in DWF for pump 1. Pump 2 at 7.3 l/s</t>
  </si>
  <si>
    <t>Flow meter now at discharge end, installed by Ops</t>
  </si>
  <si>
    <t>Virtual drop test in DWF for pump 2. Pump 1 at 3.1 l/s</t>
  </si>
  <si>
    <t>Virtual drop test in DWF for pump 2. Pump 1 at 3.2 l/s</t>
  </si>
  <si>
    <t>Virtual drop test in DWF for pump 1</t>
  </si>
  <si>
    <t>Permit application made for CSO (syphon) of 16 l/s</t>
  </si>
  <si>
    <t>Virtual drop test in DWF for pump 2. Pump 1 at 1.9 l/s, pass out to Ash's team (06/01/21).
C9909 project report back non-compliant</t>
  </si>
  <si>
    <t>Mono pumps, need munchers instead of macerators</t>
  </si>
  <si>
    <t>No PFF in the consent. DWF consent is 20 l/s however this is an EO
Richard to ask Andy B about what model PFF should be .</t>
  </si>
  <si>
    <t>Diameter of rising main is more likely to be 160mm not 225mm.  Still not achieving SCV.  Ask Luke's team to look at this site</t>
  </si>
  <si>
    <t>Virtual drop test in DWF for pump 2. Pump 1 at 2.6 l/s</t>
  </si>
  <si>
    <t>Both pumps well below consent, adjustments on drop test volume because of fat build up and pump housing volume. Both impellers have been changed, flow meter on discharge end, flow monitor being installed w/c 17/02/20 on SPS end</t>
  </si>
  <si>
    <t>Virtual drop test in DWF</t>
  </si>
  <si>
    <t>Mechanical Optimisation Team has visited, changed impellers to super heads, steep system curve, not able to deliver PFF.  Grit in sump/rising main.  With Ops to clean rising main again.  Ongoing investigations.</t>
  </si>
  <si>
    <t>With Ops.  New pumps (Grundfos) have been installed (Jun-21) but P2 is recirculating.  P2 needs fitting on new guide rails and adaptor claws - to be done in the next month. Have reconfigured pumps - monitor after P2 work completed</t>
  </si>
  <si>
    <t>EO not CSO. DWF in consent is 6m^3/day. 6x DWF = 0.42 l/s - confirm</t>
  </si>
  <si>
    <t>Virtual drop test in DWF for pump 1. Pump 2 at 6.8 l/s</t>
  </si>
  <si>
    <t>New impellers (450) installed on 7th Dec. Pump 1 &amp; 2 PFF = 40 l/s. Monitor to confirm this is now compliant</t>
  </si>
  <si>
    <t>This site doesn't seem to be doing high flows in high level. Do we need 1 minute data to investigate further? Consent only acheived when both pumps running. Lots of missing value points? Data missing - IT ticket raised.</t>
  </si>
  <si>
    <t>Not enough info for virtual drop test
Portable flow meter test carried out by Fred on 17/05/21.
Under investigation. Pump 2 hasn't ran since 23rd September, so no pump 2 flow. Job has been raised.
Pump 2 not running so only flow from Pump 1.  Ops to carry out maintenance on pumps and confirm AVs on rising main</t>
  </si>
  <si>
    <t>Ops carried out maintenance on pumps &amp; replaced NRVs with Swingflexes.  No improvement in flow.  Pass to Sean's team to produce system curve &amp; spec replacement pumps.
Awaiting CCTV survey on rising main - bad condition from H2S attack
With Ops/Mechanical Optimisation Team.  Current impellers won't achieve FFT.  Biggest impellers on these pumps would achieve 41 l/s.  Next pump size is 3202 with a 452 impeller (37kW) would achieve this. Trial a bigger impeller in the short term, but look to see if we can install a bigger pump here.  DD to arrange an inspection of the panel</t>
  </si>
  <si>
    <t>Analogue signals not working</t>
  </si>
  <si>
    <t xml:space="preserve">Pumps have now been replaced by Concertors, carry out virtual drop test/comparison of run-stop times to prove flow has improved. </t>
  </si>
  <si>
    <t>Treatment site</t>
  </si>
  <si>
    <t>Virtual drop test in DWF for pump 2. Pump 1 at 8.3 l/s</t>
  </si>
  <si>
    <t>60 sec archive requested for more accurate reading.
VSDs will increase flow in high level</t>
  </si>
  <si>
    <t>With Ops - trialling new impellers</t>
  </si>
  <si>
    <t>Check and carry out pump test</t>
  </si>
  <si>
    <t>Establish what the pumps should/could do as the PFF in the consent is not realistic. 1no. Flygt 3127 and 1no. Flygt 3153 listed.  200mm CI rising main. Current bigger pump wouldn't achieve SCV.  Trial a 3153 HT pump to see what this can achieve. Carry out November/December.</t>
  </si>
  <si>
    <t>Flows run through virtual drop test model, validated by drop test carried out in April 2019 (11.6 l/s)</t>
  </si>
  <si>
    <t>11/10/22 both pumps achieving PFF - VSDs have been adjusted in Sept-22</t>
  </si>
  <si>
    <t>Flow meter installed by Ash's team 06/05/21, awaiting electrical connection. Drop test from 2018 showed 2.7 l/s</t>
  </si>
  <si>
    <t>LS tested Feb-22, recommending different impellers to achieve PFF</t>
  </si>
  <si>
    <t>Flygt CP 3127 430 &amp; 481 impellers. Confirm pumps/impellers, adjust/shim, increase impeller size? Adjust to N-types?</t>
  </si>
  <si>
    <t>Virtual drop test in DWF for pump 1. Pump 2 at 78 l/s</t>
  </si>
  <si>
    <t>With Ops - replacing pumps - need to confirm if the consent is for storm flow</t>
  </si>
  <si>
    <t>Sam installed flow meter 04/03/21, awaiting commissioning</t>
  </si>
  <si>
    <t>Virtual drop test in DWF for both pump 1 and 2. Drop test from 2018 showed 13.8 l/s</t>
  </si>
  <si>
    <t>Neil Fletcher &amp; Richard Leggo carried out pump testing with portable flow meter in July 2020</t>
  </si>
  <si>
    <t>Virtual drop test in DWF for pump 1. Pump 2 at 49 l/s</t>
  </si>
  <si>
    <t>Virtual drop test in DWF for pump 1. Pump 2 at 11.5 l/s</t>
  </si>
  <si>
    <t>Virtual drop test in DWF for pump 1. Pump 2 at 1.3 l/s
LS team carried out pump testing Nov-21.  New pumps ordered 01/12/21, installed, achieving 4 l/s in duty/standby instead of duty/assist</t>
  </si>
  <si>
    <t>Noisy Flow</t>
  </si>
  <si>
    <t>Current flowmeter not working properly, new burst detection flow meter will be installed as part of the 2020/2021 programme (John Harper 25/06/20). New flow meter shows 30 l/s for each pump.
01/08/23 summing flows for separate flow meters shows site is compliant</t>
  </si>
  <si>
    <t>With Mechanical Optimisation Team/Ops.  Borger pumps have been installed - could increase speed but the pressure would wear the pump out very quickly.  Looking at upgrading the Borger pump - seeing if the panel can run it.  Ongoing.</t>
  </si>
  <si>
    <t>Both pumps have been changed - check and carry out pump test.
Flow meter installed Jan-22, awaiting connection</t>
  </si>
  <si>
    <t>Virtual drop test in DWF for pump 2. Pump 1 at 5.0 l/s</t>
  </si>
  <si>
    <t>Scheme in for new pumps completed.  Site calls assist pump in high level</t>
  </si>
  <si>
    <t>Virtual drop test done in DWF for pump 1.</t>
  </si>
  <si>
    <t>Virtual drop test in DWF for pump 2. Pump 1 at 6.9 l/s</t>
  </si>
  <si>
    <t>Has a flowmeter but units are l/min. Assume the consent is also in l/min?</t>
  </si>
  <si>
    <t>Twin rising mains with 2 flow meters, sum flow</t>
  </si>
  <si>
    <t>Virtual drop test in DWF for pump 1. Pump 2 at 5.6 l/s. Drop test from Jan 2019 gave flow rate of 4.5 l/s for both pumps</t>
  </si>
  <si>
    <t>New single pump is not connected with run/stop signals yet. Maintenance carried out 03/07/20, grit damaged impeller on new trial high head pump.  Trial looks successful but will fit hardened impeller.  Look to replace other set of tandem pumps with other high head pump. Completed now, both pumps delivering 15 l/s 13/07/21</t>
  </si>
  <si>
    <t>Pump 1 not running.  Old Biwaters - can we change to Flygts - Ash to get Flygt and Grundfos quotes. New pumps installed and flow meter</t>
  </si>
  <si>
    <t>P2 reached 10.2 l/s in high level, P1 9.3 l/s.
Look to produce combined system curves for Middlezoy and Othery to come up with a solution for both sites - both sites pumping into the same system - with Asset Reliability/Ops</t>
  </si>
  <si>
    <t xml:space="preserve">Summed up Storm and DWF flow (don't do a reading unless storm pump flow is non-zero!!). Need to check set points for different pumps. </t>
  </si>
  <si>
    <t>Flow had dropped off since Sept-19 - investigate. SR to request 1 minute data. No AVs, low head.  NR e-mailed AP (10/01/20) - John Harper will replace NRVs with Swingflex and see if that improves flow, otherwise look at pumps next. This was completed 21/1/20 and no improvement of flow. P2 is only ever used.  Suggest switch to P1 and also maintain/adjust/shim both pumps.
Ash has installed 2 new pumps</t>
  </si>
  <si>
    <t>Sean visited with John Harper, fitted 486 impeller to P2, P1 shimmed the 488 imp.  P1 doing 16.6 l/s, P2 doing 21.5 l/s, both at 0.9 sump level.  SS will order another 486 impeller for P1. Overloads will need upgrading. Upgrade impellers to 486</t>
  </si>
  <si>
    <t>Job in for Mono rebuild (Jan-21)</t>
  </si>
  <si>
    <t>Virtual drop test in DWF for pump 1. Pump 2 at 14.7 l/s.
Use flow meter at Blackheath WRC and measure flow when Bulbury Lane isn't pumping</t>
  </si>
  <si>
    <t>Upstream flooding.  Review how pumps are performing against pump curve, create system curve, pass to Sean</t>
  </si>
  <si>
    <t>Virtual drop test in DWF for pump 1. Pump 2 at 7 l/s</t>
  </si>
  <si>
    <t>Carry out virtual drop test - C9909 project reported non-compliant</t>
  </si>
  <si>
    <t>Flow meter installed in-house on Mono pipework.   Ash's team looking into this - have checked pumps and AVs, looking at jetting the rising main next, in discussions with Stuart Pugsley to change the gearbox (and increase the speed of the pump) Jan-21. Ice pigging on 11/03/2021 increased P1 flow to 1.9 l/s.
Named scheme for Y3 (capital maintenance)</t>
  </si>
  <si>
    <t>On-site work, flow meter seemingly ok after 19-Jun, monitor flow when site goes into high level</t>
  </si>
  <si>
    <t>Passed to Sean to review - old C type Flygt pumps.  On site 02/07/20 - carried out pump/system tests, checked flow meter against portable flow meter.  Reviewing options as proposed pump required to achieve this flow is 55kW. Look to calibrate/service existing meter as ~1 l/s out. Installing AV - open job (Jan-21). Still non-compliant.  Consider for ice-pigging/jetting.  Get quote to have inspection chamber/cut-out done ~400m from SPS (09/06/21). The theoretical system curve is a lot flatter than the measured system curve suggesting there is a restriction, but flow is achieving self-cleansing and the flow hasn't really changed in ~15 years.  
LS to trial a 32kW SH pump to clean the main, monitoring with flow/pressure, or another bigger pump to hire for a few days.  DD/LS to arrange site visit to trial</t>
  </si>
  <si>
    <t>The site is an EO so there is no consented flow, but 7.4 l/s is the modelled target flow to avoid the EO operating during rain. New (upsized) impellers installed 03/03/22</t>
  </si>
  <si>
    <t>Look to produce combined system curves for Middlezoy and Othery to come up with a solution for both sites - both sites pumping into the same system - with Asset Reliability/Ops</t>
  </si>
  <si>
    <t>FSO - flow monitor going in Nov-20.  Review flows/pumped flow.  Pass to Sean Smith. Not enough info for virtual drop test</t>
  </si>
  <si>
    <t>With Mechanical Optimisation Team to investigate/carry out pump testing</t>
  </si>
  <si>
    <t>Virtual drop test done in DWF. Both pumps at 61 l/s</t>
  </si>
  <si>
    <t>LS to carry out pump testing Nov/Dec 2021</t>
  </si>
  <si>
    <t>Located a new AV - look to access/replace with AVK. Nominated for panel replacement in Y3 (capital maintenance) to run larger pumps</t>
  </si>
  <si>
    <t>Named scheme for Y3 (capital maintenance)</t>
  </si>
  <si>
    <t>NR requested outstanding planned maintenance is completed (this is being done 13/12/19) - lift pumps, check impellers etc. This has been done and flows increased. SR to ask for 1 minute data. New impellers and wear plates have been ordered. Fitted 22/01/20. This improved DWF by ~2 l/s so we think this may be sufficient that in increased head (high wet well level) the PFF will be achieved.  No recent high level - continue to monitor.
Did not spill through winter 2020/21 - highest level was 75% in December 2020</t>
  </si>
  <si>
    <t xml:space="preserve">Request flow signal to 1min archiving - done. Achieving PFF. P1 is doing PFF, P2 is just under. Outstanding PPM - NR requested this be completed (10/01/20)
Rising Main flowmeter is broken. Hasn't gone into high level recently. </t>
  </si>
  <si>
    <t xml:space="preserve">Pressure + Rising Main flow available to make system curve.  Request 1-min archiving for flow at discharge end (done). Site OK. Not gone into high level for a while
Only able to meet consent with pumps 1 and 2 running. Not gone into high level recently. </t>
  </si>
  <si>
    <t>Scheme to replace pumps - CM338.  Mark Harris + Cliff to confirm surge vessel and scheme approval.
Consented flow confirmed at 650 l/s. Only able to reach consent when pumps 1, 2 and 4 running</t>
  </si>
  <si>
    <t>Flowmeter installation not finalised Jun-20, not working 10/08/20</t>
  </si>
  <si>
    <t>Faulty FM, job raised for JJ to look at flow meter (13/01/21).
Only 1 pump running currently following a burst rising main.  2 pumps required (duty/assist) to achieve PFF</t>
  </si>
  <si>
    <t>Flow rate is not given in permit, but required to avoid spilling to sea via Branksome Chine. Order has been placed with Hidrostal to replace 2no. wet ends and refurb 2no. Pumps. NRM paper 14/01/20 for longer term scheme.</t>
  </si>
  <si>
    <t>Check duty/assist limits to see when assist pump kicks in.  Didn't go into high level</t>
  </si>
  <si>
    <t>Virtual drop test in DWF for pump 1. Pump 2 at 5.6 l/s</t>
  </si>
  <si>
    <t>Virtual drop test in DWF for pump 1. Pump 2 at 16.8 l/s</t>
  </si>
  <si>
    <t>Virtual drop test in DWF for pump 2. Pump 1 at 8.7 l/s</t>
  </si>
  <si>
    <t>Virtual drop test in DWF for both pumps. May need checking as previous drop test from 2014 showed 8 l/s.</t>
  </si>
  <si>
    <t>Virtual drop test in DWF for pump 2. Pump 1 at 5.1 l/s</t>
  </si>
  <si>
    <t>Flygt NP 3153, 450 and 454 impellers. Passed to Flygts.  Maintenance &amp; retested, now ok</t>
  </si>
  <si>
    <t>Flygt 3152. Flow meter at Bowerhill STW isn't working and isn't just this SPS's flow. 
Sean placed order for 3017s 02/07/20</t>
  </si>
  <si>
    <t>1 pump unavailable, with Fred's team to get repaired, hire pump in, 24/06/20.  
SR asked for 1 minute flow data
New pump installed 20/07/20, fuse needs replacing, flow meter faulty.  Awaiting job completed w/c 27/07/20.  Flow sensor is now working but chamber gets flooded so likely to stop working again - review getting replaced with an inline Magflow (can R&amp;M do this?)
Monitor flow in high level.  P1 needs new impeller.
Pumps now achieving 15 and 16 l/s</t>
  </si>
  <si>
    <t>Side ID on prism is coming up as 15683 (which is Burton Bradstock)</t>
  </si>
  <si>
    <t>The permit is very unusual.  It states that 60 l/s is needed as PFF during spills to sea.  This was really adopted just to convey screenings away from site during storms.  90 l/s is the normal PFF setting (duty/assist)</t>
  </si>
  <si>
    <t>New flow meter added on 10/09/2020. There is no overflow/consented flow, but this is the target flow for self-cleansing velocity</t>
  </si>
  <si>
    <t>Virtual drop test in DWF for pump 2. Pump 1 at 7.4 l/s</t>
  </si>
  <si>
    <t>Virtual drop test in DWF for pump 2.</t>
  </si>
  <si>
    <t>SR looked into data to confirm deterioration of both pumps
Overdue pump maintenance (Jan-20) - NR requested PPM be carried out in the next 2 weeks.  Completed 27/05/20, shims ordered (18/06/20), awaiting fitting
20/07/20 Work completed on site, pumps achieving 30l/s more, monitor next time sump goes into high level.</t>
  </si>
  <si>
    <t>Stapleford Overstreet SPS</t>
  </si>
  <si>
    <t>Virtual drop test in DWF for pump 1. Pump 2 at 8.7 l/s</t>
  </si>
  <si>
    <t>Flow had dropped off since Sept-19, previously doing 15 l/s.  Request AV maintenance be completed w/c 13/01/20, then look to lift pumps/split NRVs. AV in field has not been found in years.  Pumps lifted/split/maintained 21/1/20, flow has improved afterwards. Suggest replace AV in chamber, maintain NRV, look to change impellers or change to N-type.
Impeller change 17/3/20, but still not quite meeting flow.
Concertors on order, should arrive w/c 20/04/20. Installed 16/04/20, flow achieved</t>
  </si>
  <si>
    <t>Virtual drop test in DWF for pump 2. Pump 1 at 7.1 l/s</t>
  </si>
  <si>
    <t>Flygts NP 3127
Ash arranged for new pumps etc. with Sean, installed flow meter May-20
Will only achieve 27l/s when the storm pumps run, not the DWF pumps (2 rising mains).  Calculate using sum of 2 flow meters.
Separate flow meters on storm and foul rising mains - PFF should be both flow meters summed. Asset Reliability to look at flow data and confirm compliance. AM to ask for minute data</t>
  </si>
  <si>
    <t>Changed pumps to 22kW pumps, deliverying 15 l/s</t>
  </si>
  <si>
    <t xml:space="preserve">Concertors - JJ has adjusted panel and pumps tested 06/07/22 and doing PFF. Site spilt 02/10/22 and both pumps doing 16.8 and 16 l/s so ok
</t>
  </si>
  <si>
    <t>Pump 1 failed. Flygt CP 3127 430 impeller, NP 3127 437 impeller. Flygt engineers checked both pumps, recommending new impellers - ordered 05/05/20. Flow meter now installed</t>
  </si>
  <si>
    <t>P2 Needs looking at RG 4/8/22</t>
  </si>
  <si>
    <t>Virtual drop test in DWF for pump 2. Pump 1 at 8.1 l/s</t>
  </si>
  <si>
    <t>Not enough info for virtual drop test. Screw pump</t>
  </si>
  <si>
    <t>Required flow is based on achieving 0.75 m/s self cleansing velocity in the majority of the rising main (100mm). Virtual drop test gives 8.3 l/s (Lewis)</t>
  </si>
  <si>
    <t>Virtual drop test in DWF for pump both pumps.</t>
  </si>
  <si>
    <t>Flygt NP 3153 450, update asset details for pump 2.  Check pumps. Dry well
With Sean Smith to look at pumps/impellers w/c 30/03/20</t>
  </si>
  <si>
    <t>Both pumps have been rebuilt, new flow meter now installed and configured correctly</t>
  </si>
  <si>
    <t>Virtual drop test in DWF for pump 2. Pump 1 at 22.0 l/s</t>
  </si>
  <si>
    <t>Permit application made for CSO for 22 l/s. Flygt attended to maintain pumps - need to confirm what was done. Flow from virtual drop test for P1. P2 showing 9.3 l/s.
24/08/21 Pump testing by Luke's team (after cleaning NRVs) - 29 &amp; 33 l/s</t>
  </si>
  <si>
    <t>New upsized impellers ordered before Xmas, should be arriving w/c 30/03/20
Installed 01/04/20</t>
  </si>
  <si>
    <t>Being done 2019/2020 as Div Eng full update - Ross Frampton</t>
  </si>
  <si>
    <t>Upstream flooding.  Review how pumps are performing against pump curve, create system curve, review pumps (currently 1 Sarlin, 1 old Flygt)</t>
  </si>
  <si>
    <t>New pumps will be installed as part of AMP7 scheme</t>
  </si>
  <si>
    <t>Virtual drop test in DWF for pump 2. Pump 1 at 54 l/s</t>
  </si>
  <si>
    <t>Impellers and guide rails have already been changed in 2017 - Flygts to re-do pump test and look at pumps</t>
  </si>
  <si>
    <t>Virtual drop test in DWF for pump 2. Pump 1 at 12.8 l/s</t>
  </si>
  <si>
    <t>Virtual drop test in DWF for pump 2. Pump 1 at 8.4 l/s</t>
  </si>
  <si>
    <t>Pass to Flygts to investigate - C type 3152, 431 and 470 impellers?  Check and adjust/shim?</t>
  </si>
  <si>
    <t>Virtual drop test in DWF for pump 2. Pump 1 at 7.2 l/s</t>
  </si>
  <si>
    <t>Duty/standby/assist, Flygt 3127, 480 impeller.  Ordered new impellers (for Flygts to fit) 21/01/21, due for installation earch March 2021. Not enough information for virtual drop test.</t>
  </si>
  <si>
    <t>Virtual drop test in DWF for pump 2. Pump 1 at 4.5 l/s</t>
  </si>
  <si>
    <t>Virtual drop test in DWF for pump 2. Pump 1 at 52 l/s. May need to double check CSA as flow is about 3 times the consent</t>
  </si>
  <si>
    <t>Virtual drop test in DWF for pump 2. Pump 1 at 200 l/s. May need to double check CSA as flow is about 3 times the consent</t>
  </si>
  <si>
    <t>60 sec archive requested
Sean/Ash installed new super head pump, delivered 4.5 l/s. 2nd pump to be installed after some work to pipework/benching. 2nd pump installed Nov-20, now compliant</t>
  </si>
  <si>
    <t>2no. Flygt 3127s listed in Hansen but of differing power, missing asset data. Not enough info for virtual drop test.</t>
  </si>
  <si>
    <t>Pressure and flow monitoring installed Oct-21
This site is very close to consent during high levels. I only found a few points above consent but most of the time its just below. Not gone into high level for a while.</t>
  </si>
  <si>
    <t xml:space="preserve">One Concerter has been installed + NRVs, pipework, flow monitor installed (burst detection). 8.5 l/s.  Other pump (3127) is doing 2.5 l/s.  </t>
  </si>
  <si>
    <t xml:space="preserve">Pumps were tested in Duty/Assist, but consent requires standby pump. Flygt NP 3153, 275 impellers.  Flygts attended, changed impellers and carried out drop test.
With Mechanical Optimisation Team to investigate/carry out pump testing
Flow reduces when Noah's Ark starts pumping - look to adjust flow at Noah's Ark to allow more flow from Tanners Bridge </t>
  </si>
  <si>
    <t>AP to maintain AV, check pressures and do suck and blow on main</t>
  </si>
  <si>
    <t>AP</t>
  </si>
  <si>
    <t>DD to Lift and Shim pumps, 25% off from 1 year ago</t>
  </si>
  <si>
    <t>Aug 23: LS to arrange revisit following works at station, maybe find BEP for both pumps?</t>
  </si>
  <si>
    <t xml:space="preserve"> vsd controlled and rising main pressure is high </t>
  </si>
  <si>
    <t xml:space="preserve">dwf pump has been replaced and now set up as duty standby and run siganl has been set up </t>
  </si>
  <si>
    <t xml:space="preserve">impellors have been trimmed and replacements ordered hit 21lps in high level </t>
  </si>
  <si>
    <t xml:space="preserve">looking into get more flow with different gear box </t>
  </si>
  <si>
    <t xml:space="preserve">LS  looking at new pumps and flow only drops off when pumping for long periods in wet weather possibly due to wrc in h/l </t>
  </si>
  <si>
    <t>monitor</t>
  </si>
  <si>
    <t>needs full sump it does 11lps at normal levels not 7.5</t>
  </si>
  <si>
    <t>no change on going issue</t>
  </si>
  <si>
    <t xml:space="preserve">possible suck and blow on rising main </t>
  </si>
  <si>
    <t xml:space="preserve">site does 130lps in high level </t>
  </si>
  <si>
    <t>site in consent 7.8lps when storm pump running</t>
  </si>
  <si>
    <t xml:space="preserve">site meets flow as flow meter is for info only </t>
  </si>
  <si>
    <t xml:space="preserve">site will ramp up to 260lps in high level </t>
  </si>
  <si>
    <t>this is doing 9 lps so is in consent</t>
  </si>
  <si>
    <t xml:space="preserve">vsd will ramp up and suck and blow to rising main job to be completed </t>
  </si>
  <si>
    <t xml:space="preserve">waiting on pumps </t>
  </si>
  <si>
    <t>Flow4 Sites</t>
  </si>
  <si>
    <t>Non-Flow4 Sites</t>
  </si>
  <si>
    <t>All Sites</t>
  </si>
  <si>
    <t>For Messenger</t>
  </si>
  <si>
    <t>Month</t>
  </si>
  <si>
    <t># of Compliant Sites</t>
  </si>
  <si>
    <t># of At Risk Sites</t>
  </si>
  <si>
    <t># of Non-Compliant sites</t>
  </si>
  <si>
    <t>% compliance (within 8%)</t>
  </si>
  <si>
    <t>% non-compliance</t>
  </si>
  <si>
    <t># of Flowmeters</t>
  </si>
  <si>
    <t># Compliant or At Risk</t>
  </si>
  <si>
    <t>Date of Record</t>
  </si>
  <si>
    <r>
      <rPr>
        <b/>
        <sz val="8"/>
        <color rgb="FFFF0000"/>
        <rFont val="Arial"/>
        <family val="2"/>
      </rPr>
      <t>N.B</t>
    </r>
    <r>
      <rPr>
        <sz val="8"/>
        <color rgb="FFFF0000"/>
        <rFont val="Arial"/>
        <family val="2"/>
      </rPr>
      <t xml:space="preserve">: Please remember to copy the current figure to the relevant month once finalised AND </t>
    </r>
    <r>
      <rPr>
        <b/>
        <sz val="8"/>
        <color rgb="FFFF0000"/>
        <rFont val="Arial"/>
        <family val="2"/>
      </rPr>
      <t>complete the relevant month on the Master sheet</t>
    </r>
  </si>
  <si>
    <t>% with flow meters compliant</t>
  </si>
  <si>
    <t>Monthly tracker</t>
  </si>
  <si>
    <t>Current</t>
  </si>
  <si>
    <t>Est data</t>
  </si>
  <si>
    <t>á</t>
  </si>
  <si>
    <t>Sites not achieving compliance</t>
  </si>
  <si>
    <t>Action plan to resolve</t>
  </si>
  <si>
    <t>HLA on Malmesbury catchment/under-performing SPSs underway</t>
  </si>
  <si>
    <t>North Newnton SPS</t>
  </si>
  <si>
    <t>HLA completed.  Downstream catchments can't receive any more flow.  Looking to carry out infiltration sealing in upstream catchment to reduce flows</t>
  </si>
  <si>
    <t>Holton Heath SPS</t>
  </si>
  <si>
    <t>Ops to check/maintain/replace impellers, pump testing to be carried out to optimise pumps/impellers</t>
  </si>
  <si>
    <t>Gurney Slade SPS</t>
  </si>
  <si>
    <t>Ops to reattend and test, with new parts for Pump 1.</t>
  </si>
  <si>
    <t>Rising main section (at highest risk of bursting) being replaced to reduce the risk of bursting when we increase the flows (currently capped to protect the rising main)</t>
  </si>
  <si>
    <t>POOLE ELGIN ROAD SPS</t>
  </si>
  <si>
    <t>BIDDESTONE MANOR COTTAGE SPS</t>
  </si>
  <si>
    <t>New impellers have been fitted.  Monitor flows.</t>
  </si>
  <si>
    <t>New impellors were installed 10/03/24. SPS team to trial a Grundfos superhead pump with the MOT.</t>
  </si>
  <si>
    <t>MALMESBURY ST JOHNS SPS</t>
  </si>
  <si>
    <t>Trial booster pump has been installed to deal with increased flows, monitor over the next couple of months</t>
  </si>
  <si>
    <t>Site has had a new panel installed including VSDs.  Phase 2 now is to rationalise the pumps and optimise the pumping regime.</t>
  </si>
  <si>
    <t>The AV how now been reinstalled but no improvement on flow.  Looking into options to carry out pigging of the main.</t>
  </si>
  <si>
    <t>AV maintenance has been carried out by SPS Ops.  Pumps/impellers to be maintained.</t>
  </si>
  <si>
    <t>Site Id</t>
  </si>
  <si>
    <t>Site</t>
  </si>
  <si>
    <t>Site Type Code</t>
  </si>
  <si>
    <t>Permit No</t>
  </si>
  <si>
    <t>Permit Status</t>
  </si>
  <si>
    <t>Permit Type</t>
  </si>
  <si>
    <t>Granted Date</t>
  </si>
  <si>
    <t>Consent Comments</t>
  </si>
  <si>
    <t>Discharge Type</t>
  </si>
  <si>
    <t>FFT (l/s)</t>
  </si>
  <si>
    <t>Standby pump required?</t>
  </si>
  <si>
    <t>No. pumps</t>
  </si>
  <si>
    <t>No. DWF pumps</t>
  </si>
  <si>
    <t>SPS</t>
  </si>
  <si>
    <t>100985</t>
  </si>
  <si>
    <t>Granted</t>
  </si>
  <si>
    <t>Numerical</t>
  </si>
  <si>
    <t>TAKES EFFECT 01/02/2000. Discharge and Sample pts varied from 31/12/2010 to ST 6694 8318 and ST 6703 8319;  and telemetry required. CSO 19267 rebuilt in new location at 10312 Oct 2012.</t>
  </si>
  <si>
    <t>STORM OVERFLOW</t>
  </si>
  <si>
    <t>No</t>
  </si>
  <si>
    <t>Axbridge Old Stw Site SPS</t>
  </si>
  <si>
    <t>103918</t>
  </si>
  <si>
    <t>STORM/EMERGENCY</t>
  </si>
  <si>
    <t>Standby Pumps</t>
  </si>
  <si>
    <t>Combwich Quay Road SPS</t>
  </si>
  <si>
    <t>103336</t>
  </si>
  <si>
    <t>Takes effect soonest of 01/04/2007 or commissioning. Permit changed from STW to SPS 06/07/2018</t>
  </si>
  <si>
    <t>SETTLED STORM OVERFLOW</t>
  </si>
  <si>
    <t>EMERGENCY OVERFLOW</t>
  </si>
  <si>
    <t>Doniford . SPS</t>
  </si>
  <si>
    <t>101941</t>
  </si>
  <si>
    <t>Takes effect 1/4/03</t>
  </si>
  <si>
    <t>41577</t>
  </si>
  <si>
    <t>Converted from STW permit to SPS permit 28/03/2013. PS EO management plan required.</t>
  </si>
  <si>
    <t>Lympsham Worthy Crescent SPS</t>
  </si>
  <si>
    <t>71507</t>
  </si>
  <si>
    <t>SPS REPLACED STW c1991. RTC in place to inhibit pumps when level at D/S SPS 17034 goes high.</t>
  </si>
  <si>
    <t>Monkton Deverill High Street SPS</t>
  </si>
  <si>
    <t>401862</t>
  </si>
  <si>
    <t>SPS CONSENT:  Takes effect 31/12/2005</t>
  </si>
  <si>
    <t>72077</t>
  </si>
  <si>
    <t>NPSWQD008206</t>
  </si>
  <si>
    <t xml:space="preserve">Takes effect soonest of 31/03/2010 or commissioning. SPS consent to replace STW site.  NPSWQD008206. Inhibit when Anning's Lane (15683) is inoperative
</t>
  </si>
  <si>
    <t>70975</t>
  </si>
  <si>
    <t>Converts to SPS Consent 31/03/2010. All text conditions take effect then.</t>
  </si>
  <si>
    <t>Bridport West Bay SPS</t>
  </si>
  <si>
    <t>400678</t>
  </si>
  <si>
    <t>Takes effect soonest of 31/12/2000 or commissioning</t>
  </si>
  <si>
    <t>401815</t>
  </si>
  <si>
    <t>Takes effect soonest of 30/04/2006 and commissioning</t>
  </si>
  <si>
    <t>Weston-Super-Mare Black Rock Windwhistle Road SPS</t>
  </si>
  <si>
    <t>101579</t>
  </si>
  <si>
    <t>Takes effect when granted and major review 31/03/2015. Tide locking is when sea level &gt;4.75mAOD - see Permit for full details.</t>
  </si>
  <si>
    <t>100353</t>
  </si>
  <si>
    <t>Lyneham Preston Lane SPS</t>
  </si>
  <si>
    <t>12200</t>
  </si>
  <si>
    <t>SCHEME CHANGED SITE FROM WRC TO SPS FEB19;  the RAF contract to accept WW pumped away flows will need to be renegotiated in time for 2023 – WRC permit to be retained until 2023, review then.</t>
  </si>
  <si>
    <t>BIOLOGICAL TREATMENT</t>
  </si>
  <si>
    <t>100138</t>
  </si>
  <si>
    <t>Bath Midland Road Twerton SPS</t>
  </si>
  <si>
    <t>102287</t>
  </si>
  <si>
    <t>Takes effect 31/3/2005</t>
  </si>
  <si>
    <t>Norton Fitzwarren Wassail View (Manor Farm) SPS</t>
  </si>
  <si>
    <t>72227</t>
  </si>
  <si>
    <t>Clifton Low Level SPS</t>
  </si>
  <si>
    <t>102907</t>
  </si>
  <si>
    <t>Takes effect 01/04/2005</t>
  </si>
  <si>
    <t>Bristol Kings Walk SPS</t>
  </si>
  <si>
    <t>103304</t>
  </si>
  <si>
    <t>Spills via Site 16277.</t>
  </si>
  <si>
    <t>Bristol Ashton Avenue SPS</t>
  </si>
  <si>
    <t>102970</t>
  </si>
  <si>
    <t>Replaces 011820 from soonest of 31/12/2011 or AMP 4 works commissioning. Duplicate power supply clause replaced standby generator clause from 31/12/2011. Spills via Site 16266.</t>
  </si>
  <si>
    <t>12370</t>
  </si>
  <si>
    <t>401642</t>
  </si>
  <si>
    <t>Takes effect 31/12/2004.  Serves SPS but spills via Site 16445.</t>
  </si>
  <si>
    <t>Coate Spaniels Bridge SPS</t>
  </si>
  <si>
    <t>NPSWQD008925</t>
  </si>
  <si>
    <t>Geny connection / link box required by 31/03/2010:  NPSWQD008925</t>
  </si>
  <si>
    <t>NPSWQD003670</t>
  </si>
  <si>
    <t>Geny connection / link box reqd by 30/09/2009:  NPSWQD003670</t>
  </si>
  <si>
    <t>Collingbourne Ducis . SPS</t>
  </si>
  <si>
    <t>401764</t>
  </si>
  <si>
    <t>Takes effect 01/11/2004</t>
  </si>
  <si>
    <t>Pewsey Jubilee SPS</t>
  </si>
  <si>
    <t>401776</t>
  </si>
  <si>
    <t>402523</t>
  </si>
  <si>
    <t>See NoV, Jan09</t>
  </si>
  <si>
    <t>21366</t>
  </si>
  <si>
    <t>401149</t>
  </si>
  <si>
    <t>Takes effect 31/3/2002. Spills via Site 19772.</t>
  </si>
  <si>
    <t>103621</t>
  </si>
  <si>
    <t>Geny connection to be provided by 31/03/2008</t>
  </si>
  <si>
    <t>NPSWQD001439</t>
  </si>
  <si>
    <t>Takes effect when granted, NPSWQD001439</t>
  </si>
  <si>
    <t>10665</t>
  </si>
  <si>
    <t>Descriptive</t>
  </si>
  <si>
    <t>Deemed determined Apr09: BITTON ST6800069400 RIVER BOYD.  Deemed determined Sep10 with generic text conditions.</t>
  </si>
  <si>
    <t>Glastonbury Bushycombe SPS</t>
  </si>
  <si>
    <t>102493</t>
  </si>
  <si>
    <t>Telemetry must be in place by 31/08/2004</t>
  </si>
  <si>
    <t>103572</t>
  </si>
  <si>
    <t>Takes effect when granted. Telemetry and geny connection to be installed by 31/10/2007.</t>
  </si>
  <si>
    <t>Godney . SPS</t>
  </si>
  <si>
    <t>102494</t>
  </si>
  <si>
    <t>Meare Oxenpill SPS</t>
  </si>
  <si>
    <t>102495</t>
  </si>
  <si>
    <t>Bleadney Bleadney Mill SPS</t>
  </si>
  <si>
    <t>102371</t>
  </si>
  <si>
    <t>Takes effect 01/04/2004</t>
  </si>
  <si>
    <t>103573</t>
  </si>
  <si>
    <t>Telemetry and "Genny connection" required by 31/10/2007</t>
  </si>
  <si>
    <t>102496</t>
  </si>
  <si>
    <t>Oct08 Modification takes effect 31/03/2009 (includes geny connection / link box by 30/09/2009)</t>
  </si>
  <si>
    <t>103622</t>
  </si>
  <si>
    <t>Wells Haybridge SPS</t>
  </si>
  <si>
    <t>102370</t>
  </si>
  <si>
    <t>Henton Ford Lane SPS</t>
  </si>
  <si>
    <t>102372</t>
  </si>
  <si>
    <t>100740</t>
  </si>
  <si>
    <t>Pumping station key protection measures document from 12/09/2016</t>
  </si>
  <si>
    <t>102369</t>
  </si>
  <si>
    <t>102497</t>
  </si>
  <si>
    <t>102367</t>
  </si>
  <si>
    <t>Takes effect 01/04/2004. See NoM, Sep08. Geny connection / link box reqd by 30/09/2009.</t>
  </si>
  <si>
    <t>Westhay . SPS</t>
  </si>
  <si>
    <t>102498</t>
  </si>
  <si>
    <t>Butleigh Wootton . SPS</t>
  </si>
  <si>
    <t>102499</t>
  </si>
  <si>
    <t>102377</t>
  </si>
  <si>
    <t>103782</t>
  </si>
  <si>
    <t>Geny connection/link box required by 31/03/2008</t>
  </si>
  <si>
    <t>Glastonbury Thorndun SPS</t>
  </si>
  <si>
    <t>102376</t>
  </si>
  <si>
    <t>71825</t>
  </si>
  <si>
    <t>Spills via Site 16514.</t>
  </si>
  <si>
    <t>102834</t>
  </si>
  <si>
    <t>Takes effect when granted</t>
  </si>
  <si>
    <t>103055</t>
  </si>
  <si>
    <t>103783</t>
  </si>
  <si>
    <t>102698</t>
  </si>
  <si>
    <t>Takes effect 31/03/2005</t>
  </si>
  <si>
    <t>102695</t>
  </si>
  <si>
    <t>Mells . SPS</t>
  </si>
  <si>
    <t>102696</t>
  </si>
  <si>
    <t>102699</t>
  </si>
  <si>
    <t>Wanstrow . SPS</t>
  </si>
  <si>
    <t>102697</t>
  </si>
  <si>
    <t>Trudoxhill . SPS</t>
  </si>
  <si>
    <t>102700</t>
  </si>
  <si>
    <t>102378</t>
  </si>
  <si>
    <t>Gurney Slade . SPS</t>
  </si>
  <si>
    <t>101865</t>
  </si>
  <si>
    <t>TAKES EFFECT WHEN GRANTED</t>
  </si>
  <si>
    <t>Street Petvine Close Portway Also S0118 SPS</t>
  </si>
  <si>
    <t>100745</t>
  </si>
  <si>
    <t>Wells Keward Avenue (Bishops Lea Close) SPS</t>
  </si>
  <si>
    <t>102373</t>
  </si>
  <si>
    <t>100744</t>
  </si>
  <si>
    <t>See NoM, Sep08. Geny connection / link box reqd by 30/09/2009.</t>
  </si>
  <si>
    <t>42428</t>
  </si>
  <si>
    <t>Takes effect 31/05/1993</t>
  </si>
  <si>
    <t>402122</t>
  </si>
  <si>
    <t>Rear of Ranston Mill House</t>
  </si>
  <si>
    <t>401128</t>
  </si>
  <si>
    <t>Takes effect 31/1/2002</t>
  </si>
  <si>
    <t>401565</t>
  </si>
  <si>
    <t>Takes effect soonest of 30/09/2004 or commissioning</t>
  </si>
  <si>
    <t>NPSWQD004959</t>
  </si>
  <si>
    <t>Takes effect soonest of 28/02/2010 or commissioning: NPSWQD004959</t>
  </si>
  <si>
    <t>2213A</t>
  </si>
  <si>
    <t>Also see 011477.  Replacement consent takes effect 01/04/2007.</t>
  </si>
  <si>
    <t>Malmesbury Tanners Bridge SPS</t>
  </si>
  <si>
    <t>103784</t>
  </si>
  <si>
    <t>100823</t>
  </si>
  <si>
    <t>Chippenham Field View SPS</t>
  </si>
  <si>
    <t>100805</t>
  </si>
  <si>
    <t>102280</t>
  </si>
  <si>
    <t>Takes effect 31/12/2003</t>
  </si>
  <si>
    <t>Broads Green . SPS</t>
  </si>
  <si>
    <t>101985</t>
  </si>
  <si>
    <t>TAKES EFFECT 28/2/03</t>
  </si>
  <si>
    <t>Calne Rough Leaze SPS</t>
  </si>
  <si>
    <t>101356</t>
  </si>
  <si>
    <t>Effective from 30/12/2000</t>
  </si>
  <si>
    <t>101678</t>
  </si>
  <si>
    <t>TAKES EFFECT 31/3/2002</t>
  </si>
  <si>
    <t>103449</t>
  </si>
  <si>
    <t>The Pond / Manor Farm SPS - takes effect 01/04/2007. Spills via Site 17440.</t>
  </si>
  <si>
    <t>103660</t>
  </si>
  <si>
    <t>Telemetry to be installed by 30/09/2008</t>
  </si>
  <si>
    <t>11833</t>
  </si>
  <si>
    <t>Deemed determined Apr09: MILL LANE ST8240068800 BOX.  Deemed determined Sep10 with generic text conditions.
PSKPM from 29/04/2016</t>
  </si>
  <si>
    <t>101694</t>
  </si>
  <si>
    <t>Takes effect 31/3/2002</t>
  </si>
  <si>
    <t>Biddestone Manor Cottages SPS</t>
  </si>
  <si>
    <t>102548</t>
  </si>
  <si>
    <t>Takes effect 01/01/2005</t>
  </si>
  <si>
    <t>Malmesbury St Johns Street SPS</t>
  </si>
  <si>
    <t>12855</t>
  </si>
  <si>
    <t>Lower Stanton St Quintin . SPS</t>
  </si>
  <si>
    <t>EPR/AB3098VQ</t>
  </si>
  <si>
    <t>Takes effect when granted. Flow Meas NGR to be supplied by 27/03/2014. Flow meas must be MCERTS. DWF exceedence investigation clause. IRP requirement. PS EO management plan required. EPR/AB3098VQ.</t>
  </si>
  <si>
    <t>Upper Seagry Upper Seagry SPS</t>
  </si>
  <si>
    <t>11445</t>
  </si>
  <si>
    <t>101696</t>
  </si>
  <si>
    <t>Takes effect 31/3/02</t>
  </si>
  <si>
    <t>102549</t>
  </si>
  <si>
    <t>TAKES EFFECT 01/04/2005</t>
  </si>
  <si>
    <t>101677</t>
  </si>
  <si>
    <t>Hankerton Hankerton Bridge SPS</t>
  </si>
  <si>
    <t>2214</t>
  </si>
  <si>
    <t>Transferred to WSX 01/10/1996</t>
  </si>
  <si>
    <t>Stoborough Kings Arms SPS</t>
  </si>
  <si>
    <t>401198</t>
  </si>
  <si>
    <t>Upton Sandy Lane SPS</t>
  </si>
  <si>
    <t>402036</t>
  </si>
  <si>
    <t>Lytchett Matravers Bulbury Lane SPS</t>
  </si>
  <si>
    <t>401452</t>
  </si>
  <si>
    <t>401166</t>
  </si>
  <si>
    <t>TAKES EFFECT 31/3/02</t>
  </si>
  <si>
    <t>401417</t>
  </si>
  <si>
    <t>Studland Wadmore Lane SPS</t>
  </si>
  <si>
    <t>401418</t>
  </si>
  <si>
    <t>401202</t>
  </si>
  <si>
    <t>401419</t>
  </si>
  <si>
    <t>401420</t>
  </si>
  <si>
    <t>Winfrith Newburgh Winfrith Church SPS</t>
  </si>
  <si>
    <t>401167</t>
  </si>
  <si>
    <t>401421</t>
  </si>
  <si>
    <t>401197</t>
  </si>
  <si>
    <t>402252</t>
  </si>
  <si>
    <t>EO telemetry alarm and geny "connection" to be installed by 31/03/2008</t>
  </si>
  <si>
    <t>401422</t>
  </si>
  <si>
    <t>Studland Coombe SPS</t>
  </si>
  <si>
    <t>401199</t>
  </si>
  <si>
    <t>Stoborough Ridge SPS</t>
  </si>
  <si>
    <t>401423</t>
  </si>
  <si>
    <t>401424</t>
  </si>
  <si>
    <t>402472</t>
  </si>
  <si>
    <t>Immediate notification of EO operation also reqd to Local Food Authority / EHO from 31/03/2011</t>
  </si>
  <si>
    <t>41152</t>
  </si>
  <si>
    <t>Deemed determined Sep10 with generic text conditions</t>
  </si>
  <si>
    <t>41159</t>
  </si>
  <si>
    <t>401200</t>
  </si>
  <si>
    <t>401425</t>
  </si>
  <si>
    <t>Upton Moorlands Way SPS</t>
  </si>
  <si>
    <t>401241</t>
  </si>
  <si>
    <t>Takes effect 1/4/03 - replaces/modifies 50681. Storm tank overflow report to EA annually for Shellfish.</t>
  </si>
  <si>
    <t>401201</t>
  </si>
  <si>
    <t>401426</t>
  </si>
  <si>
    <t>41980</t>
  </si>
  <si>
    <t>401164</t>
  </si>
  <si>
    <t>TAKES EFFECT 31/03/2002</t>
  </si>
  <si>
    <t>401427</t>
  </si>
  <si>
    <t>401428</t>
  </si>
  <si>
    <t>401429</t>
  </si>
  <si>
    <t>EPR/CB3399AC</t>
  </si>
  <si>
    <t>Misterton . SPS</t>
  </si>
  <si>
    <t>103598</t>
  </si>
  <si>
    <t>Takes effect 01/04/2008</t>
  </si>
  <si>
    <t>Lopen . SPS</t>
  </si>
  <si>
    <t>NPSWQD004020</t>
  </si>
  <si>
    <t>Geny connection / link box reqd by 30/09/2009:  NPSWQD004020</t>
  </si>
  <si>
    <t>Hinton St George . SPS</t>
  </si>
  <si>
    <t>102398</t>
  </si>
  <si>
    <t>101772</t>
  </si>
  <si>
    <t>12884</t>
  </si>
  <si>
    <t>101764</t>
  </si>
  <si>
    <t>71692</t>
  </si>
  <si>
    <t>Deemed determined Apr09: GREEN LANE B ST5900024940 RIVER CAM.  Deemed determined Sep10 with generic text conditions.</t>
  </si>
  <si>
    <t>102568</t>
  </si>
  <si>
    <t>Yeovilton Weir SPS</t>
  </si>
  <si>
    <t>101765</t>
  </si>
  <si>
    <t>50979</t>
  </si>
  <si>
    <t>Replaced / modified Dec08. Geny connection / link box reqd by 31/03/2010</t>
  </si>
  <si>
    <t>Idmiston . SPS</t>
  </si>
  <si>
    <t>401574</t>
  </si>
  <si>
    <t>Takes effect 31/03/2004</t>
  </si>
  <si>
    <t>Berwick St John . SPS</t>
  </si>
  <si>
    <t>41381</t>
  </si>
  <si>
    <t>401580</t>
  </si>
  <si>
    <t>Donhead St Andrew . SPS</t>
  </si>
  <si>
    <t>41380</t>
  </si>
  <si>
    <t>Tilshead Camp Road SPS</t>
  </si>
  <si>
    <t>401790</t>
  </si>
  <si>
    <t>401575</t>
  </si>
  <si>
    <t>Amesbury Flower Lane SPS</t>
  </si>
  <si>
    <t>401046</t>
  </si>
  <si>
    <t>Takes effect soonest of 31/03/2004 or commissioning of works</t>
  </si>
  <si>
    <t>NPSWQD003662</t>
  </si>
  <si>
    <t>Takes effect soonest of 31/03/2010 or commissioning:  NPSWQD003662. Reed bed to be maintained with even distribution, minimal weeds and no short circuiting. Spills via Site 17970.</t>
  </si>
  <si>
    <t>Alderbury Home Farm SPS</t>
  </si>
  <si>
    <t>41885</t>
  </si>
  <si>
    <t>42095</t>
  </si>
  <si>
    <t>50763</t>
  </si>
  <si>
    <t>41188</t>
  </si>
  <si>
    <t>401447</t>
  </si>
  <si>
    <t>TAKES EFFECT 31/03/2003</t>
  </si>
  <si>
    <t>Cheddar Froglands SPS</t>
  </si>
  <si>
    <t>101665</t>
  </si>
  <si>
    <t>West Huntspill Sloway Lane SPS</t>
  </si>
  <si>
    <t>100880</t>
  </si>
  <si>
    <t>102480</t>
  </si>
  <si>
    <t>102298</t>
  </si>
  <si>
    <t>Takes effect when granted - telemetry required by 31/08/2004.</t>
  </si>
  <si>
    <t>101708</t>
  </si>
  <si>
    <t>TAKES EFFECT 6/3/02</t>
  </si>
  <si>
    <t>Bridgwater Blake Gardens SPS</t>
  </si>
  <si>
    <t>102691</t>
  </si>
  <si>
    <t>Takes effect 31/03/2005.  Telemetry alarm must inhibit Taunton Rd SPS 15393 - see consent for full conditions.</t>
  </si>
  <si>
    <t>Fiddington . SPS</t>
  </si>
  <si>
    <t>102215</t>
  </si>
  <si>
    <t>TAKES EFFECT 29/02/2004</t>
  </si>
  <si>
    <t>101802</t>
  </si>
  <si>
    <t>Combwich Brookside SPS</t>
  </si>
  <si>
    <t>101714</t>
  </si>
  <si>
    <t>Bridgwater Chilton Street Saltlands SPS</t>
  </si>
  <si>
    <t>102690</t>
  </si>
  <si>
    <t>Bridgwater Bristol Road SPS</t>
  </si>
  <si>
    <t>82162</t>
  </si>
  <si>
    <t>102299</t>
  </si>
  <si>
    <t>Takes effect when granted - telemetry required by 31/08/2004. PS EO management plan required from 27/09/2013.</t>
  </si>
  <si>
    <t>103822</t>
  </si>
  <si>
    <t>102258</t>
  </si>
  <si>
    <t>Takes effect 01/04/2004. Spills via Site 13240.</t>
  </si>
  <si>
    <t>Stoke St Gregory No 1 Lane End SPS</t>
  </si>
  <si>
    <t>101803</t>
  </si>
  <si>
    <t>TAKES EFFECT 1/4/02</t>
  </si>
  <si>
    <t>West Buckland . SPS</t>
  </si>
  <si>
    <t>101804</t>
  </si>
  <si>
    <t>Hillfarrance . SPS</t>
  </si>
  <si>
    <t>101805</t>
  </si>
  <si>
    <t>100238</t>
  </si>
  <si>
    <t>EDM effective 31/07/2017</t>
  </si>
  <si>
    <t>70916</t>
  </si>
  <si>
    <t>Deemed determined Apr09: PALMERS GREE ST3066020040 STREAM.  Deemed determined Sep10 with generic text conditions. Spills via Site 16748.</t>
  </si>
  <si>
    <t>Beer Hackett . SPS</t>
  </si>
  <si>
    <t>NPSWQD008609</t>
  </si>
  <si>
    <t>Takes effect when granted:  NPSWQD008609</t>
  </si>
  <si>
    <t>Osmington Mills . SPS</t>
  </si>
  <si>
    <t>50777</t>
  </si>
  <si>
    <t>14399 SPS has local overflow permitted for emergency operation. 17762 CSO is the second overflow in an emergency.</t>
  </si>
  <si>
    <t>51316</t>
  </si>
  <si>
    <t>401557</t>
  </si>
  <si>
    <t>401967</t>
  </si>
  <si>
    <t>401968</t>
  </si>
  <si>
    <t>401196</t>
  </si>
  <si>
    <t>Puddletown Blandford Road SPS</t>
  </si>
  <si>
    <t>401976</t>
  </si>
  <si>
    <t>Chideock Seatown SPS</t>
  </si>
  <si>
    <t>43190</t>
  </si>
  <si>
    <t>402447</t>
  </si>
  <si>
    <t>Takes effect 01/04/2009</t>
  </si>
  <si>
    <t>Litton Cheney Chicksbridge SPS</t>
  </si>
  <si>
    <t>401592</t>
  </si>
  <si>
    <t>Dunster Dunster Beach SPS</t>
  </si>
  <si>
    <t>71179</t>
  </si>
  <si>
    <t>Minehead Quay West SPS</t>
  </si>
  <si>
    <t>101776</t>
  </si>
  <si>
    <t>TAKES EFFECT 01/04/2002</t>
  </si>
  <si>
    <t>Cutcombe . SPS</t>
  </si>
  <si>
    <t>71428</t>
  </si>
  <si>
    <t>Blue Anchor Pill Bridge SPS</t>
  </si>
  <si>
    <t>102437</t>
  </si>
  <si>
    <t>Clutton Greenbrook SPS</t>
  </si>
  <si>
    <t>102915</t>
  </si>
  <si>
    <t>102216</t>
  </si>
  <si>
    <t>101867</t>
  </si>
  <si>
    <t>Corston Newton St Loe SPS</t>
  </si>
  <si>
    <t>10300</t>
  </si>
  <si>
    <t>WWA CORSTON P.S. S.W.O.</t>
  </si>
  <si>
    <t>21523</t>
  </si>
  <si>
    <t>Chew Magna Dumpers Lane SPS</t>
  </si>
  <si>
    <t>102223</t>
  </si>
  <si>
    <t>Takes effect 01/02/2005</t>
  </si>
  <si>
    <t>EPR/ZP3821GK</t>
  </si>
  <si>
    <t>Takes effect when granted. PS EO management plan required.  EPR/ZP3821GK.</t>
  </si>
  <si>
    <t>103604</t>
  </si>
  <si>
    <t>Telemetry required by 30/09/2008, "Geny connection" by 31/03/2008</t>
  </si>
  <si>
    <t>Warminster Portway SPS</t>
  </si>
  <si>
    <t>401658</t>
  </si>
  <si>
    <t>Warminster Calveswater SPS</t>
  </si>
  <si>
    <t>401094</t>
  </si>
  <si>
    <t>103205</t>
  </si>
  <si>
    <t>Spills via Site 16902.</t>
  </si>
  <si>
    <t>102026</t>
  </si>
  <si>
    <t>TAKES EFFECT 31/3/03</t>
  </si>
  <si>
    <t>11447</t>
  </si>
  <si>
    <t>Coulston . SPS</t>
  </si>
  <si>
    <t>103785</t>
  </si>
  <si>
    <t>103786</t>
  </si>
  <si>
    <t>Staverton Nestles SPS</t>
  </si>
  <si>
    <t>101871</t>
  </si>
  <si>
    <t>Takes effect 21/10/02</t>
  </si>
  <si>
    <t>Bratton Trowbridge Road SPS</t>
  </si>
  <si>
    <t>103243</t>
  </si>
  <si>
    <t>11485</t>
  </si>
  <si>
    <t>Deemed determined Apr09: BULKINGTON ST9430058300 SEMMINGTON BROOK.  Deemed determined Sep10 with generic text conditions.</t>
  </si>
  <si>
    <t>103244</t>
  </si>
  <si>
    <t>Telemetry required by 30/06/2007</t>
  </si>
  <si>
    <t>21630</t>
  </si>
  <si>
    <t>PS EO management plan required from 31/03/2014</t>
  </si>
  <si>
    <t>100633</t>
  </si>
  <si>
    <t>Telemetry reqd by 31/03/2001. See NoM, Sep08. Geny connection / link box reqd by 30/09/2009.</t>
  </si>
  <si>
    <t>Atworth Purlpit SPS</t>
  </si>
  <si>
    <t>100631</t>
  </si>
  <si>
    <t>Telemetry reqd by 31/03/2001</t>
  </si>
  <si>
    <t>Semington Semington Brook SPS</t>
  </si>
  <si>
    <t>102810</t>
  </si>
  <si>
    <t>Holt The Star SPS</t>
  </si>
  <si>
    <t>101024</t>
  </si>
  <si>
    <t>100635</t>
  </si>
  <si>
    <t>NPSWQD008924</t>
  </si>
  <si>
    <t>Telemetry to be fitted by 01/04/2010:  NPSWQD008924</t>
  </si>
  <si>
    <t>Bradford-On-Avon Woolley Green SPS</t>
  </si>
  <si>
    <t>102089</t>
  </si>
  <si>
    <t>100632</t>
  </si>
  <si>
    <t>Spills via Site 16912.</t>
  </si>
  <si>
    <t>100634</t>
  </si>
  <si>
    <t>Telemetry reqd by 31/03/2001. Replaced / modified Dec08. Geny connection / link box reqd by 31/03/2010.</t>
  </si>
  <si>
    <t>Bradford-On-Avon Springfield SPS</t>
  </si>
  <si>
    <t>102061</t>
  </si>
  <si>
    <t>Takes effect when granted;  TELEMETRY must be provided by 31/03/2005.</t>
  </si>
  <si>
    <t>Melksham Berryfields SPS</t>
  </si>
  <si>
    <t>100636</t>
  </si>
  <si>
    <t>Telemetry reqd by 31/03/2004</t>
  </si>
  <si>
    <t>Monkton Farleigh Church Farm SPS</t>
  </si>
  <si>
    <t>100512</t>
  </si>
  <si>
    <t>Clevedon Clevedon Main SPS</t>
  </si>
  <si>
    <t>102134</t>
  </si>
  <si>
    <t>21440</t>
  </si>
  <si>
    <t>21674</t>
  </si>
  <si>
    <t>Info from EA April 2010. Granted date is approx only.</t>
  </si>
  <si>
    <t>Langley Burrel Peckingell Lane SPS</t>
  </si>
  <si>
    <t>11550</t>
  </si>
  <si>
    <t>11540</t>
  </si>
  <si>
    <t>Shirehampton Cerney Lane SPS</t>
  </si>
  <si>
    <t>11541</t>
  </si>
  <si>
    <t>Also called Nibley Road SPS. Telemetry to be installed by 8 Nov 1992.</t>
  </si>
  <si>
    <t>Glastonbury Palmers Road SPS</t>
  </si>
  <si>
    <t>71659</t>
  </si>
  <si>
    <t>Somerton Barpool Lane SPS</t>
  </si>
  <si>
    <t>70695</t>
  </si>
  <si>
    <t>DOE REF: COPA NO. 20245</t>
  </si>
  <si>
    <t>Heywood Dursley Road SPS</t>
  </si>
  <si>
    <t>11840</t>
  </si>
  <si>
    <t>East Lambrook . SPS</t>
  </si>
  <si>
    <t>71741</t>
  </si>
  <si>
    <t>Babcary Riverside Farm SPS</t>
  </si>
  <si>
    <t>71661</t>
  </si>
  <si>
    <t>Sopworth . SPS</t>
  </si>
  <si>
    <t>11578</t>
  </si>
  <si>
    <t>Carlingcott Stoneage Lane SPS</t>
  </si>
  <si>
    <t>13269</t>
  </si>
  <si>
    <t>Geny Connection / link box to be provided by 31/03/2009</t>
  </si>
  <si>
    <t>21434</t>
  </si>
  <si>
    <t>Midsomer Norton Rackvernal Court SPS</t>
  </si>
  <si>
    <t>11460</t>
  </si>
  <si>
    <t>Street The Withys Fielding Road SPS</t>
  </si>
  <si>
    <t>72185</t>
  </si>
  <si>
    <t>Bradford-On-Avon Weavers Brook / St Aldhelms SPS</t>
  </si>
  <si>
    <t>102072</t>
  </si>
  <si>
    <t>Coat Cripple Street (Old Stw Site) SPS</t>
  </si>
  <si>
    <t>71742</t>
  </si>
  <si>
    <t>OLD SITE ID : 15280 - BETTER INFO JACQUI RODGERS. See NoM, Sep08. Geny connection / link box reqd by 30/09/2009.</t>
  </si>
  <si>
    <t>West Harptree . SPS</t>
  </si>
  <si>
    <t>11538</t>
  </si>
  <si>
    <t>10701</t>
  </si>
  <si>
    <t>Chard Touches Lane SPS</t>
  </si>
  <si>
    <t>71533</t>
  </si>
  <si>
    <t>ADOPTED</t>
  </si>
  <si>
    <t>71874</t>
  </si>
  <si>
    <t>103823</t>
  </si>
  <si>
    <t>102701</t>
  </si>
  <si>
    <t>Chippenham Monkton Park SPS</t>
  </si>
  <si>
    <t>12655</t>
  </si>
  <si>
    <t>Warmley Horsecroft Gardens / Wraxall Road SPS</t>
  </si>
  <si>
    <t>11598</t>
  </si>
  <si>
    <t>Ford Green Lane SPS</t>
  </si>
  <si>
    <t>401576</t>
  </si>
  <si>
    <t>103824</t>
  </si>
  <si>
    <t>12020</t>
  </si>
  <si>
    <t>Bristol Riverside St Annes SPS</t>
  </si>
  <si>
    <t>13389</t>
  </si>
  <si>
    <t>102067</t>
  </si>
  <si>
    <t>NPSWQD006726</t>
  </si>
  <si>
    <t>Takes effect soonest of 30/06/2010 or AMP 4 commissioning:  NPSWQD006726</t>
  </si>
  <si>
    <t>401864</t>
  </si>
  <si>
    <t>WEST LULWORTH BEACH SPS (NEXT TO POND). Replaces Schedule PE/01 from 30/04/2006.</t>
  </si>
  <si>
    <t>Highbridge Tylers End SPS</t>
  </si>
  <si>
    <t>71039</t>
  </si>
  <si>
    <t>SURFACE WATER ONLY</t>
  </si>
  <si>
    <t>Bristol Butlers Walk Crews Hole SPS</t>
  </si>
  <si>
    <t>100277</t>
  </si>
  <si>
    <t>Telemetry to be installed by 30/06/1998</t>
  </si>
  <si>
    <t>41656</t>
  </si>
  <si>
    <t>Deemed</t>
  </si>
  <si>
    <t>Other</t>
  </si>
  <si>
    <t>LAND ADJACENT TO HILL VIEW, SALISBURY ROAD, PEWSEY (ST 1570 5913)</t>
  </si>
  <si>
    <t>Portishead Town Harbour Road SPS</t>
  </si>
  <si>
    <t>70309</t>
  </si>
  <si>
    <t>Date is application</t>
  </si>
  <si>
    <t>70308</t>
  </si>
  <si>
    <t>AMP 4 modification takes effect 01/04/2008 - 6mm screening (See NoMs)</t>
  </si>
  <si>
    <t>11904</t>
  </si>
  <si>
    <t>Wickwar Inlet P.S SPS</t>
  </si>
  <si>
    <t>11539</t>
  </si>
  <si>
    <t>70804</t>
  </si>
  <si>
    <t>Deemed determined Apr09: REFUSE TIP ST2440025700 RIVER TONE.  Deemed determined Sep10 with generic text conditions.</t>
  </si>
  <si>
    <t>Wellington Farthings Pitts SPS</t>
  </si>
  <si>
    <t>100137</t>
  </si>
  <si>
    <t>Swains Lane / Farthings Pitt</t>
  </si>
  <si>
    <t>Chilton Polden Main SPS</t>
  </si>
  <si>
    <t>72076</t>
  </si>
  <si>
    <t>Taunton Lisieux Way SPS</t>
  </si>
  <si>
    <t>72694</t>
  </si>
  <si>
    <t>Adopted 19/08/98</t>
  </si>
  <si>
    <t>400551</t>
  </si>
  <si>
    <t>Surfline site</t>
  </si>
  <si>
    <t>Bournemouth Iford Lane Tuckton SPS</t>
  </si>
  <si>
    <t>401244</t>
  </si>
  <si>
    <t>Replaces 42469 by modification from 14/10/02</t>
  </si>
  <si>
    <t>Southbourne Hengistbury Head SPS</t>
  </si>
  <si>
    <t>400550</t>
  </si>
  <si>
    <t>Takes effect when granted. Surfline site.</t>
  </si>
  <si>
    <t>Bournemouth No 1 SPS</t>
  </si>
  <si>
    <t>400758</t>
  </si>
  <si>
    <t>402473</t>
  </si>
  <si>
    <t>401748</t>
  </si>
  <si>
    <t>400647</t>
  </si>
  <si>
    <t>400642</t>
  </si>
  <si>
    <t>401393</t>
  </si>
  <si>
    <t>400643</t>
  </si>
  <si>
    <t>401404</t>
  </si>
  <si>
    <t>401154</t>
  </si>
  <si>
    <t>West Moors Pennington Copse SPS</t>
  </si>
  <si>
    <t>400645</t>
  </si>
  <si>
    <t>401278</t>
  </si>
  <si>
    <t>402453</t>
  </si>
  <si>
    <t>Wimborne East Borough Road SPS</t>
  </si>
  <si>
    <t>400398</t>
  </si>
  <si>
    <t>401780</t>
  </si>
  <si>
    <t>Takes effect 01/04/2005. Spills via Site 16941.</t>
  </si>
  <si>
    <t>401243</t>
  </si>
  <si>
    <t>Spills via Site 19955.</t>
  </si>
  <si>
    <t>400646</t>
  </si>
  <si>
    <t>42514</t>
  </si>
  <si>
    <t>401392</t>
  </si>
  <si>
    <t>401156</t>
  </si>
  <si>
    <t>401624</t>
  </si>
  <si>
    <t>400649</t>
  </si>
  <si>
    <t>401779</t>
  </si>
  <si>
    <t>402454</t>
  </si>
  <si>
    <t>401155</t>
  </si>
  <si>
    <t>Alderholt Sandleheath Road SPS</t>
  </si>
  <si>
    <t>401245</t>
  </si>
  <si>
    <t>Replaces 40541 by modification from 14/10/02</t>
  </si>
  <si>
    <t>West Parley Church Lane SPS</t>
  </si>
  <si>
    <t>401157</t>
  </si>
  <si>
    <t>400641</t>
  </si>
  <si>
    <t>19468 CSO adjacent, permitted separately.</t>
  </si>
  <si>
    <t>Stert Fullaway Farm SPS</t>
  </si>
  <si>
    <t>101809</t>
  </si>
  <si>
    <t>402067</t>
  </si>
  <si>
    <t>Takes effect 31/07/2007</t>
  </si>
  <si>
    <t>401225</t>
  </si>
  <si>
    <t>Marston The Plough SPS</t>
  </si>
  <si>
    <t>101810</t>
  </si>
  <si>
    <t>Bromham Loop Hill SPS</t>
  </si>
  <si>
    <t>101693</t>
  </si>
  <si>
    <t>102478</t>
  </si>
  <si>
    <t>401226</t>
  </si>
  <si>
    <t>401765</t>
  </si>
  <si>
    <t>Devizes Dunkirk Hill SPS</t>
  </si>
  <si>
    <t>101767</t>
  </si>
  <si>
    <t>Allington . SPS</t>
  </si>
  <si>
    <t>401227</t>
  </si>
  <si>
    <t>Seend Bell Inn / Bell Hill SPS</t>
  </si>
  <si>
    <t>102808</t>
  </si>
  <si>
    <t>Worton Mill Road SPS</t>
  </si>
  <si>
    <t>102479</t>
  </si>
  <si>
    <t>Seend Sellsgreen SPS</t>
  </si>
  <si>
    <t>101813</t>
  </si>
  <si>
    <t>101814</t>
  </si>
  <si>
    <t>Pilning Swanmoor Bridge SPS</t>
  </si>
  <si>
    <t>101958</t>
  </si>
  <si>
    <t>Frampton Cotterell Church Road SPS</t>
  </si>
  <si>
    <t>101034</t>
  </si>
  <si>
    <t>Olveston The Common SPS</t>
  </si>
  <si>
    <t>101837</t>
  </si>
  <si>
    <t>103233</t>
  </si>
  <si>
    <t>Takes effect soonest of 01/04/2007 or works commissioning</t>
  </si>
  <si>
    <t>103286</t>
  </si>
  <si>
    <t>Takes effect 01/04/2007</t>
  </si>
  <si>
    <t>Horton Kings Lane SPS</t>
  </si>
  <si>
    <t>102905</t>
  </si>
  <si>
    <t>Almondsbury Hortham Lane SPS</t>
  </si>
  <si>
    <t>101352</t>
  </si>
  <si>
    <t>Effective from 20/11/00. notlist. storage of 94 m3 to be provided and fully used before storm discharge starts+ 6 hrs of dry weather flow storage upstream, above wet well design top water level.</t>
  </si>
  <si>
    <t>Iron Acton Latteridge Road SPS</t>
  </si>
  <si>
    <t>102906</t>
  </si>
  <si>
    <t>101589</t>
  </si>
  <si>
    <t>Takes effect 31/03/2002</t>
  </si>
  <si>
    <t>Aust Village SPS</t>
  </si>
  <si>
    <t>10692</t>
  </si>
  <si>
    <t>42113</t>
  </si>
  <si>
    <t>Child Okeford Gold Hill SPS</t>
  </si>
  <si>
    <t>402218</t>
  </si>
  <si>
    <t>Telemetry required by 30/09/2008 and "Geny connection" by 31/03/2008</t>
  </si>
  <si>
    <t>402224</t>
  </si>
  <si>
    <t>Blandford Brewery No 2 SPS</t>
  </si>
  <si>
    <t>40861</t>
  </si>
  <si>
    <t>402474</t>
  </si>
  <si>
    <t>402475</t>
  </si>
  <si>
    <t>402500</t>
  </si>
  <si>
    <t>402254</t>
  </si>
  <si>
    <t>Takes effect when granted. PS EO management plan required.</t>
  </si>
  <si>
    <t>Blandford Langton Road (Blandford No 1) SPS</t>
  </si>
  <si>
    <t>401302</t>
  </si>
  <si>
    <t>TAKES EFFECT 31/1/03</t>
  </si>
  <si>
    <t>Shaftesbury Long Cross SPS</t>
  </si>
  <si>
    <t>401300</t>
  </si>
  <si>
    <t>Spetisbury Crawford Bridge SPS</t>
  </si>
  <si>
    <t>402313</t>
  </si>
  <si>
    <t>Poole Rockley Road SPS</t>
  </si>
  <si>
    <t>400790</t>
  </si>
  <si>
    <t>Poole Whitecliff Recreation Ground SPS</t>
  </si>
  <si>
    <t>51301</t>
  </si>
  <si>
    <t>EPR/QB3993NE</t>
  </si>
  <si>
    <t>Takes effect when granted. EPR/QB3993NE. PS EO management plan included.  Spill monitoring required by 01/04/2016.</t>
  </si>
  <si>
    <t>51303</t>
  </si>
  <si>
    <t>Immediate notification of EO operation also reqd to Local Food Authority / EHO from 30/04/2011. Deemed determined Sep10 with generic text conditions.</t>
  </si>
  <si>
    <t>Poole Salterns Way SPS</t>
  </si>
  <si>
    <t>51302</t>
  </si>
  <si>
    <t>Poole Shore Road SPS</t>
  </si>
  <si>
    <t>51290</t>
  </si>
  <si>
    <t>Original deemed consent. EA agreed to operational rules specified by WSX in Jul09 - see consent archive for full details and #878558. Deemed determined Sep10 with generic text conditions.</t>
  </si>
  <si>
    <t>401619</t>
  </si>
  <si>
    <t>400714</t>
  </si>
  <si>
    <t>400718</t>
  </si>
  <si>
    <t>NPSWQD003865</t>
  </si>
  <si>
    <t>Takes effect 01/04/2009. Surfline site. See consent doc for full pass forward flow rules - updated schematic required before 31/03/2010.  NPSWQD003865.</t>
  </si>
  <si>
    <t>Bridgwater East Quay SPS</t>
  </si>
  <si>
    <t>71343</t>
  </si>
  <si>
    <t>Canford Magna Canford Main SPS</t>
  </si>
  <si>
    <t>40821</t>
  </si>
  <si>
    <t>Poole Rectory / Ashmore Avenue SPS</t>
  </si>
  <si>
    <t>400849</t>
  </si>
  <si>
    <t>402037</t>
  </si>
  <si>
    <t>Actually modifies 050678, PS EO management plan required</t>
  </si>
  <si>
    <t>401394</t>
  </si>
  <si>
    <t>Poole Poole Bridge Poole Quay SPS</t>
  </si>
  <si>
    <t>400719</t>
  </si>
  <si>
    <t>Poole Willis Way SPS</t>
  </si>
  <si>
    <t>401620</t>
  </si>
  <si>
    <t>Poole Esplanade Sterte SPS</t>
  </si>
  <si>
    <t>400742</t>
  </si>
  <si>
    <t>Poole Park Lake Road SPS</t>
  </si>
  <si>
    <t>400716</t>
  </si>
  <si>
    <t>Poole Canford School SPS</t>
  </si>
  <si>
    <t>401256</t>
  </si>
  <si>
    <t>Takes effect when granted; actually a modification of 40460</t>
  </si>
  <si>
    <t>Poole Merley Lane Merley SPS</t>
  </si>
  <si>
    <t>40459</t>
  </si>
  <si>
    <t>WWA MERLEY LANE PUMPING STATION POOLE   160287</t>
  </si>
  <si>
    <t>Poole Blandford Road SPS</t>
  </si>
  <si>
    <t>400792</t>
  </si>
  <si>
    <t>Spills via Site 19848.</t>
  </si>
  <si>
    <t>Poole Creekmoor Lane SPS</t>
  </si>
  <si>
    <t>401047</t>
  </si>
  <si>
    <t>TAKES EFFECT 31/3/2003</t>
  </si>
  <si>
    <t>Poole King John Avenue SPS</t>
  </si>
  <si>
    <t>401279</t>
  </si>
  <si>
    <t>400793</t>
  </si>
  <si>
    <t>400850</t>
  </si>
  <si>
    <t>402038</t>
  </si>
  <si>
    <t>401257</t>
  </si>
  <si>
    <t>Takes effect when granted; actually a modification of 50909</t>
  </si>
  <si>
    <t>Long Sutton Bennetts Orchard SPS</t>
  </si>
  <si>
    <t>102399</t>
  </si>
  <si>
    <t>101782</t>
  </si>
  <si>
    <t>402455</t>
  </si>
  <si>
    <t>Actually modifies/replaces 051085. Geny connection/link box required by 31/03/2008.</t>
  </si>
  <si>
    <t>Huish Episcopi Wagg Drove SPS</t>
  </si>
  <si>
    <t>71164</t>
  </si>
  <si>
    <t>Deemed determined Apr09: WAGG DROVE ST4350026800 WAGG RHYNE.  Deemed determined Sep10 with generic text conditions.</t>
  </si>
  <si>
    <t>50882</t>
  </si>
  <si>
    <t>102400</t>
  </si>
  <si>
    <t>102569</t>
  </si>
  <si>
    <t>101845</t>
  </si>
  <si>
    <t>TAKES EFFECT WHEN GRANTED. Modified / replaced Dec08. Geny connection / link box reqd by 31/03/2010.</t>
  </si>
  <si>
    <t>103720</t>
  </si>
  <si>
    <t>Takes effect 01/01/2008</t>
  </si>
  <si>
    <t>Lower Somerton . SPS</t>
  </si>
  <si>
    <t>102063</t>
  </si>
  <si>
    <t>Charlton Mackerell Rookery Farm SPS</t>
  </si>
  <si>
    <t>102064</t>
  </si>
  <si>
    <t>Aller . SPS</t>
  </si>
  <si>
    <t>71143</t>
  </si>
  <si>
    <t>Storm/EO discharge via CSO at 16692</t>
  </si>
  <si>
    <t>NPSWQD003764</t>
  </si>
  <si>
    <t>Geny connection / link box reqd by 30/09/2009:  NPSWQD003764</t>
  </si>
  <si>
    <t>Huish Episcopi Pibsbury SPS</t>
  </si>
  <si>
    <t>71157</t>
  </si>
  <si>
    <t>Deemed determined Apr09: PIBSBURY FAR ST4386026340 RIVER YEO.  Deemed determined Sep10 with generic text conditions.</t>
  </si>
  <si>
    <t>Upton Nr Langport SPS</t>
  </si>
  <si>
    <t>102405</t>
  </si>
  <si>
    <t>71163</t>
  </si>
  <si>
    <t>Deemed determined Apr09: WAGG BRIDGE ST4400027500 WAGG RHYNE.  Deemed determined Sep10 with generic text conditions.</t>
  </si>
  <si>
    <t>103177</t>
  </si>
  <si>
    <t>Norton Sub Hamdon . SPS</t>
  </si>
  <si>
    <t>103178</t>
  </si>
  <si>
    <t>070149</t>
  </si>
  <si>
    <t>DOE REFERENCE COPA/1229  SEE 71704, 71159</t>
  </si>
  <si>
    <t>Chard Edwards SPS</t>
  </si>
  <si>
    <t>202687</t>
  </si>
  <si>
    <t>TAKES EFFECT 01/04/2003</t>
  </si>
  <si>
    <t>Long Sutton Knole SPS</t>
  </si>
  <si>
    <t>103179</t>
  </si>
  <si>
    <t>103180</t>
  </si>
  <si>
    <t>103181</t>
  </si>
  <si>
    <t>"Geny connection" required by 31/10/2007</t>
  </si>
  <si>
    <t>102397</t>
  </si>
  <si>
    <t>Chard Touches Meadow SPS</t>
  </si>
  <si>
    <t>102062</t>
  </si>
  <si>
    <t>102005</t>
  </si>
  <si>
    <t>402000</t>
  </si>
  <si>
    <t>Charlton Adam . SPS</t>
  </si>
  <si>
    <t>101604</t>
  </si>
  <si>
    <t>401653</t>
  </si>
  <si>
    <t>101688</t>
  </si>
  <si>
    <t>Cross Cross East SPS</t>
  </si>
  <si>
    <t>101667</t>
  </si>
  <si>
    <t>TAKES EFFECT 31/3/2002. See NoM, Sep08. Geny connection / link box reqd by 30/09/2009.</t>
  </si>
  <si>
    <t>Chedzoy Manor Drive SPS</t>
  </si>
  <si>
    <t>101684</t>
  </si>
  <si>
    <t>101710</t>
  </si>
  <si>
    <t>TAKES EFFECT 31/02/2002</t>
  </si>
  <si>
    <t>102688</t>
  </si>
  <si>
    <t>Poole East Quay Perry Gardens SPS</t>
  </si>
  <si>
    <t>NPSWQD007062</t>
  </si>
  <si>
    <t>Takes effect when granted, NPSWQD007062</t>
  </si>
  <si>
    <t>101715</t>
  </si>
  <si>
    <t>102689</t>
  </si>
  <si>
    <t>TAKES EFFECT 31/03/2005</t>
  </si>
  <si>
    <t>101712</t>
  </si>
  <si>
    <t>Spills via Site 16665.</t>
  </si>
  <si>
    <t>Bridgwater Taunton Road SPS</t>
  </si>
  <si>
    <t>102692</t>
  </si>
  <si>
    <t>TAKES EFFECT 31/03/2005. Telemetry alarm from 14378 must inhibit this site.</t>
  </si>
  <si>
    <t>Sutton Mallet . SPS</t>
  </si>
  <si>
    <t>101687</t>
  </si>
  <si>
    <t>TAKES EFFECT 31/3/02. See NoM, Sep08. Geny connection / link box reqd by 30/09/2009.</t>
  </si>
  <si>
    <t>Bason Bridge Church Road SPS</t>
  </si>
  <si>
    <t>101707</t>
  </si>
  <si>
    <t>101713</t>
  </si>
  <si>
    <t>Only 2 pumps - 1 is a screen pump</t>
  </si>
  <si>
    <t>Stawell Ford Lane SPS</t>
  </si>
  <si>
    <t>101711</t>
  </si>
  <si>
    <t>Bridgwater West Quay Drawbridge SPS</t>
  </si>
  <si>
    <t>102693</t>
  </si>
  <si>
    <t>101686</t>
  </si>
  <si>
    <t>Horsey Chedzoy Lane Bridgwater SPS</t>
  </si>
  <si>
    <t>101709</t>
  </si>
  <si>
    <t>Durleigh Enmore Road Reservoir SPS</t>
  </si>
  <si>
    <t>81931</t>
  </si>
  <si>
    <t>081931 is Durleigh WTC permit, outlet E covers the SPS EO.</t>
  </si>
  <si>
    <t>Bristol Central Trading Estate Bath Road SPS</t>
  </si>
  <si>
    <t>21635</t>
  </si>
  <si>
    <t>Bridgwater Colley Lane SPS</t>
  </si>
  <si>
    <t>71342</t>
  </si>
  <si>
    <t>103186</t>
  </si>
  <si>
    <t>"Geny connection" required by 01/05/2007</t>
  </si>
  <si>
    <t>NPSWQD001438</t>
  </si>
  <si>
    <t>Geny connection/link box required by 31/03/2009, NPSWQD001438</t>
  </si>
  <si>
    <t>NPSWQD001440</t>
  </si>
  <si>
    <t>101806</t>
  </si>
  <si>
    <t>103194</t>
  </si>
  <si>
    <t>Spills via Site 16734.</t>
  </si>
  <si>
    <t>NPSWQD003671</t>
  </si>
  <si>
    <t>Geny connection / link box reqd by 30/09/2009:  NPSWQD003671</t>
  </si>
  <si>
    <t>103408</t>
  </si>
  <si>
    <t>NB. Screw pumping station to lift spills into discharge pipe.  Pass forward flow is by gravity sewer only.</t>
  </si>
  <si>
    <t>103187</t>
  </si>
  <si>
    <t>Geny connection required by 01/05/2007 - changeover panel fitted 12/06/2007</t>
  </si>
  <si>
    <t>70796</t>
  </si>
  <si>
    <t>Deemed determined Sep10 with generic text conditions.</t>
  </si>
  <si>
    <t>Norton Fitzwarren Langford Lane SPS</t>
  </si>
  <si>
    <t>101807</t>
  </si>
  <si>
    <t>102019</t>
  </si>
  <si>
    <t>Replaces 100523 by modification from 31/3/03</t>
  </si>
  <si>
    <t>100532</t>
  </si>
  <si>
    <t>102570</t>
  </si>
  <si>
    <t>82085</t>
  </si>
  <si>
    <t>70896</t>
  </si>
  <si>
    <t>Deemed determined Apr09: MEARE ELM ST3341026330 DITCH - SEDGEMOOR OLD RHYNE.  Deemed determined Sep10 with generic text conditions.</t>
  </si>
  <si>
    <t>103188</t>
  </si>
  <si>
    <t>"Geny connection" to be installed by 01/05/2007</t>
  </si>
  <si>
    <t>103189</t>
  </si>
  <si>
    <t>103190</t>
  </si>
  <si>
    <t>103191</t>
  </si>
  <si>
    <t>Geny "connection" to be installed by 01/05/2007</t>
  </si>
  <si>
    <t>Bradford On Tone Hockholler A38 SPS</t>
  </si>
  <si>
    <t>70798</t>
  </si>
  <si>
    <t>PSKPM: Overflow has two outlets to the same head wall, a gravity output and a pumped output which is used when the level in the receiving watercourse is above the gravity outlet.</t>
  </si>
  <si>
    <t>102977</t>
  </si>
  <si>
    <t>402029</t>
  </si>
  <si>
    <t>41125</t>
  </si>
  <si>
    <t>Deemed determined Apr09: WEST BEXINGT SY5300086700 SEA LAGOON CHESSEL BEACH.  Deemed determined Sep10 with generic text conditions.</t>
  </si>
  <si>
    <t>401866</t>
  </si>
  <si>
    <t>402106</t>
  </si>
  <si>
    <t>102978</t>
  </si>
  <si>
    <t>Martinstown B3159 SPS</t>
  </si>
  <si>
    <t>401520</t>
  </si>
  <si>
    <t>402030</t>
  </si>
  <si>
    <t>Also called Fishweir Fields SPS, Bridport</t>
  </si>
  <si>
    <t>Dorchester Mellstock Avenue SPS</t>
  </si>
  <si>
    <t>400692</t>
  </si>
  <si>
    <t>PSKPM</t>
  </si>
  <si>
    <t>402031</t>
  </si>
  <si>
    <t>Bridport West Bay Sluices SPS</t>
  </si>
  <si>
    <t>402047</t>
  </si>
  <si>
    <t>102300</t>
  </si>
  <si>
    <t>Takes effect when granted.  Requirement for telemetry by 31 August 2004.</t>
  </si>
  <si>
    <t>102301</t>
  </si>
  <si>
    <t>101656</t>
  </si>
  <si>
    <t>Watchet Market Street (Tunnel) SPS</t>
  </si>
  <si>
    <t>101270</t>
  </si>
  <si>
    <t>Takes effect 31/12/2000</t>
  </si>
  <si>
    <t>Radstock Victoria Square SPS</t>
  </si>
  <si>
    <t>13131</t>
  </si>
  <si>
    <t>Clutton Kings Oak Meadow SPS</t>
  </si>
  <si>
    <t>10313</t>
  </si>
  <si>
    <t>21687</t>
  </si>
  <si>
    <t>21688</t>
  </si>
  <si>
    <t>Radstock Curtsons SPS</t>
  </si>
  <si>
    <t>13127</t>
  </si>
  <si>
    <t>Monkton Combe Mill Lane SPS</t>
  </si>
  <si>
    <t>100502</t>
  </si>
  <si>
    <t>AMP 4 FTS and SID variation takes effect 31/03/2011</t>
  </si>
  <si>
    <t>103600</t>
  </si>
  <si>
    <t>103601</t>
  </si>
  <si>
    <t>21446</t>
  </si>
  <si>
    <t>See NoM, Mar08</t>
  </si>
  <si>
    <t>Keynsham Abbey Park SPS</t>
  </si>
  <si>
    <t>13094</t>
  </si>
  <si>
    <t>.</t>
  </si>
  <si>
    <t>13093</t>
  </si>
  <si>
    <t>102126</t>
  </si>
  <si>
    <t>21357</t>
  </si>
  <si>
    <t>Saltford The Shallows SPS</t>
  </si>
  <si>
    <t>102123</t>
  </si>
  <si>
    <t>102124</t>
  </si>
  <si>
    <t>Weymouth Preston Fisherbridge Estate SPS</t>
  </si>
  <si>
    <t>401218</t>
  </si>
  <si>
    <t>400892</t>
  </si>
  <si>
    <t>TAKES EFFECT SOONEST OF 31/3/2001 OR SCHEME COMPLETION. Spills via Site 16856.</t>
  </si>
  <si>
    <t>Portland Victoria Square SPS</t>
  </si>
  <si>
    <t>40206</t>
  </si>
  <si>
    <t>SPS at 15553 permitted for storm overflow under 40206. CSO at 16867 linked to SPS 15553 permitted for Storm/Emergency under permit 40634.</t>
  </si>
  <si>
    <t>Weymouth Lodmoor Weymouth Bay Avenue SPS</t>
  </si>
  <si>
    <t>401217</t>
  </si>
  <si>
    <t>Wyke Regis Hillcrest Road SPS</t>
  </si>
  <si>
    <t>402476</t>
  </si>
  <si>
    <t>Annual report (April to March) required to LFA and EA re operation of CSO, see consent for details. LFA and EA to be notified immediately on operation of the EO. NoM, Bathing and Shellfish waters monitoring and reporting required from 01/04/2010.</t>
  </si>
  <si>
    <t>Weymouth Radipole SPS</t>
  </si>
  <si>
    <t>401048</t>
  </si>
  <si>
    <t>TAKES EFFECT 01/08/2002</t>
  </si>
  <si>
    <t>Weymouth Overcombe SPS</t>
  </si>
  <si>
    <t>401194</t>
  </si>
  <si>
    <t>402253</t>
  </si>
  <si>
    <t>402477</t>
  </si>
  <si>
    <t>From consent start date:  Annual report (Apr to Mar) required to LFA and EA re operation of CSO, see consent for details;  and LFA and EA to be notified immediately on operation of the EO.</t>
  </si>
  <si>
    <t>70828</t>
  </si>
  <si>
    <t>Deemed determined Apr09: PORTBURY DRO ST4995076050 M/H-DROVE RHYNE.  Deemed determined Sep10 with generic text conditions. PSKPM: Overflow is located at manhole ST49769001 upstream of Portbury Drove SPS ID15569</t>
  </si>
  <si>
    <t>Locking Locking Village SPS</t>
  </si>
  <si>
    <t>100524</t>
  </si>
  <si>
    <t>101663</t>
  </si>
  <si>
    <t>103602</t>
  </si>
  <si>
    <t>103173</t>
  </si>
  <si>
    <t>12883</t>
  </si>
  <si>
    <t>Banwell Riverside SPS</t>
  </si>
  <si>
    <t>101664</t>
  </si>
  <si>
    <t>Portishead North Weston SPS</t>
  </si>
  <si>
    <t>100561</t>
  </si>
  <si>
    <t>100767</t>
  </si>
  <si>
    <t>Clapton In Gordano . SPS</t>
  </si>
  <si>
    <t>71397</t>
  </si>
  <si>
    <t>PUMPING STATION REPLACES STW</t>
  </si>
  <si>
    <t>102489</t>
  </si>
  <si>
    <t>Spills via Site 16825.</t>
  </si>
  <si>
    <t>71176</t>
  </si>
  <si>
    <t>70693</t>
  </si>
  <si>
    <t>OLD SITE ID : 16714 - BETTER INFO JACQUI RODGERS. Was EO Only, replaced/modified Dec08. Geny connection / link box reqd by 31/03/2010.</t>
  </si>
  <si>
    <t>Hambridge . SPS</t>
  </si>
  <si>
    <t>71776</t>
  </si>
  <si>
    <t>TAKES EFFECT WHEN GRANTED. RTC in place to inhibit pumps when level at D/S SPS 15654 goes high.</t>
  </si>
  <si>
    <t>Chickerell Lower Way SPS</t>
  </si>
  <si>
    <t>EPR/CB3990NR</t>
  </si>
  <si>
    <t>Takes effect when granted. EPR/CB3990NR. PS EO management plan required. Spill monitoring required by 01/04/2015.Spills via 17342</t>
  </si>
  <si>
    <t>Poole Cowslip Road Pine Springs SPS</t>
  </si>
  <si>
    <t>400150</t>
  </si>
  <si>
    <t>Formally transferred to WSX from developer</t>
  </si>
  <si>
    <t>Manningford No 4  Ps Pewsey SPS</t>
  </si>
  <si>
    <t>41874</t>
  </si>
  <si>
    <t>OLD SITE ID : 16461 - BETTER INFO JACQUI RODGERS</t>
  </si>
  <si>
    <t>Compton Dundon Moor Close SPS</t>
  </si>
  <si>
    <t>70674</t>
  </si>
  <si>
    <t>DOE REF: COPA NO. 20246</t>
  </si>
  <si>
    <t>Salway Ash Old Stw SPS</t>
  </si>
  <si>
    <t>41991</t>
  </si>
  <si>
    <t>REPLACED SALWAY ASH STW</t>
  </si>
  <si>
    <t>Poole Sterte F W Private SPS</t>
  </si>
  <si>
    <t>41005</t>
  </si>
  <si>
    <t>PSKPM. Adopted from DCC - consent transferred to WSX by modn 21/10/2005</t>
  </si>
  <si>
    <t>41782</t>
  </si>
  <si>
    <t>OLD SITE ID 16554. Geny connection / link box reqd by 30/09/2009.</t>
  </si>
  <si>
    <t>Pill Avon Road SPS</t>
  </si>
  <si>
    <t>11673</t>
  </si>
  <si>
    <t>Spills via Site 16829.</t>
  </si>
  <si>
    <t>Pitcombe Vale Road SPS</t>
  </si>
  <si>
    <t>71498</t>
  </si>
  <si>
    <t>402219</t>
  </si>
  <si>
    <t>Modifies/replaces 40633. EO operating alarm to be fitted by 30/09/2007. Geny connection to be fitted by 31/03/2008. Immediate notification of EO operation also reqd to Local Food Authority / EHO from 30/04/2011.</t>
  </si>
  <si>
    <t>West Huntspill Rose Farm SPS</t>
  </si>
  <si>
    <t>101716</t>
  </si>
  <si>
    <t>West Huntspill White Cottage SPS</t>
  </si>
  <si>
    <t>101717</t>
  </si>
  <si>
    <t>Woodborough Ps1 . SPS</t>
  </si>
  <si>
    <t>41876</t>
  </si>
  <si>
    <t>[OLD SITE ID 16458]</t>
  </si>
  <si>
    <t>40686</t>
  </si>
  <si>
    <t>Immediate notification of EO operation also reqd to Local Food Authority / EHO from 30/04/2011</t>
  </si>
  <si>
    <t>Eype Mount Lane SPS</t>
  </si>
  <si>
    <t>41948</t>
  </si>
  <si>
    <t>71587</t>
  </si>
  <si>
    <t>Ashcott Bradley Lane (Taunton Road) SPS</t>
  </si>
  <si>
    <t>13534</t>
  </si>
  <si>
    <t>Burton Bradstock Annings Lane SPS</t>
  </si>
  <si>
    <t>8184</t>
  </si>
  <si>
    <t>Takes effect soonest of 31/03/2010 or commissioning. Telemetry rqd to inhibit Shipton Gorge SPS if Annings Lane fails.  NPSWQD008184.</t>
  </si>
  <si>
    <t>Hilcott Pumping Station No 3 SPS</t>
  </si>
  <si>
    <t>41875</t>
  </si>
  <si>
    <t>Charmouth Newlands Bridge SPS</t>
  </si>
  <si>
    <t>42371</t>
  </si>
  <si>
    <t>OLD SITE ID : 16823 - BETTER INFO JACQUI RODGERS</t>
  </si>
  <si>
    <t>Rushall Pewsey Road SPS</t>
  </si>
  <si>
    <t>401641</t>
  </si>
  <si>
    <t>Babcary Orchard Cottage SPS</t>
  </si>
  <si>
    <t>71662</t>
  </si>
  <si>
    <t>Bottlesford . SPS</t>
  </si>
  <si>
    <t>41873</t>
  </si>
  <si>
    <t>Poole Delph Gardens SPS</t>
  </si>
  <si>
    <t>41356</t>
  </si>
  <si>
    <t>ADOPTED  [CERT HOLDER RECEIVED 18/04/97]. Spills via Site 16617.</t>
  </si>
  <si>
    <t>Poole Wentworth Drive SPS</t>
  </si>
  <si>
    <t>400745</t>
  </si>
  <si>
    <t>101841</t>
  </si>
  <si>
    <t>Norton Fitzwarren Stembridge Way SPS</t>
  </si>
  <si>
    <t>70281</t>
  </si>
  <si>
    <t>Wellington Poole Brickyard SPS</t>
  </si>
  <si>
    <t>100533</t>
  </si>
  <si>
    <t>103899</t>
  </si>
  <si>
    <t>Wiveliscombe Ford Road (Lion D'Angers) SPS</t>
  </si>
  <si>
    <t>71268</t>
  </si>
  <si>
    <t>101909</t>
  </si>
  <si>
    <t>Replaces 13462 by modification from 4/10/02</t>
  </si>
  <si>
    <t>Taunton Killams Park SPS</t>
  </si>
  <si>
    <t>70171</t>
  </si>
  <si>
    <t>ADOPTED 13/12/1994</t>
  </si>
  <si>
    <t>Wellington Lowmoor Trading Estate 1 SPS</t>
  </si>
  <si>
    <t>71615</t>
  </si>
  <si>
    <t>103787</t>
  </si>
  <si>
    <t>Broadstone Bryony Close SPS</t>
  </si>
  <si>
    <t>42769</t>
  </si>
  <si>
    <t>Keynsham Dapps Hill SPS</t>
  </si>
  <si>
    <t>10216</t>
  </si>
  <si>
    <t>[CERT HOLDER RECEIVED 20/03/97]</t>
  </si>
  <si>
    <t>West Moors Gundrymor Industrial Estate SPS</t>
  </si>
  <si>
    <t>401146</t>
  </si>
  <si>
    <t>72435</t>
  </si>
  <si>
    <t>Taunton Killams Lane SPS</t>
  </si>
  <si>
    <t>71224</t>
  </si>
  <si>
    <t>Adopted</t>
  </si>
  <si>
    <t>Bridgwater Showground No1 SPS</t>
  </si>
  <si>
    <t>71219</t>
  </si>
  <si>
    <t>TAKES EFFECT WHEN GRANTED. Adopted by WW 04/12/1998.</t>
  </si>
  <si>
    <t>Melksham Primrose Drive SPS</t>
  </si>
  <si>
    <t>12661</t>
  </si>
  <si>
    <t>From Persimmom Homes Ltd - WSX adoption ref A669C - also known as Lodge Farm SPS, Bowerhill (see consent)</t>
  </si>
  <si>
    <t>Bath Newton Road SPS</t>
  </si>
  <si>
    <t>13044</t>
  </si>
  <si>
    <t>TAKES EFFECT SOONEST OF 1/9/1996 OR PSTN COMMISSIONING. Telemetry reqd by 01/09/1996.</t>
  </si>
  <si>
    <t>Clutton Batch Farm SPS</t>
  </si>
  <si>
    <t>13077</t>
  </si>
  <si>
    <t>ADOPTED January 1998</t>
  </si>
  <si>
    <t>Bristol St Georges Avenue Crews Hole Road SPS</t>
  </si>
  <si>
    <t>12819</t>
  </si>
  <si>
    <t>Adopted by WSX 01/02/2000</t>
  </si>
  <si>
    <t>102275</t>
  </si>
  <si>
    <t>102276</t>
  </si>
  <si>
    <t>102161</t>
  </si>
  <si>
    <t>Takes effect 01/08/2004</t>
  </si>
  <si>
    <t>Ringwood Windmill Lane SPS</t>
  </si>
  <si>
    <t>401220</t>
  </si>
  <si>
    <t>TAKES EFFECT 01/01/2003</t>
  </si>
  <si>
    <t>Sturminster Newton Field Close SPS</t>
  </si>
  <si>
    <t>401101</t>
  </si>
  <si>
    <t>Takes effect 01/10/2001.  Adopted by WSX from Bryant Homes (was previously held by Taywood Homes) 01/12/2006.</t>
  </si>
  <si>
    <t>102773</t>
  </si>
  <si>
    <t>Bristol Broad Quay SPS</t>
  </si>
  <si>
    <t>103054</t>
  </si>
  <si>
    <t>Takes effect 01/01/2006</t>
  </si>
  <si>
    <t>103075</t>
  </si>
  <si>
    <t>Takes effect 01/04/2006</t>
  </si>
  <si>
    <t>400963</t>
  </si>
  <si>
    <t>Adopted/transferred to WSX 1st March 2012</t>
  </si>
  <si>
    <t>Bowerhill Melksham Oak SPS</t>
  </si>
  <si>
    <t>100637</t>
  </si>
  <si>
    <t>Consent replaced/varied with effect 30/11/2009. Site 17771 replaced 14471 and came on line 03/06/2010.</t>
  </si>
  <si>
    <t>Bristol Royal Edward Dock St Andrews Road SPS</t>
  </si>
  <si>
    <t>12617</t>
  </si>
  <si>
    <t>Buckhorn Weston Filley Brook Kington Magna Rd SPS</t>
  </si>
  <si>
    <t>400079</t>
  </si>
  <si>
    <t>10613</t>
  </si>
  <si>
    <t>13464</t>
  </si>
  <si>
    <t>Wiveliscombe Nordens Meadows Taunton Road SPS</t>
  </si>
  <si>
    <t>13378</t>
  </si>
  <si>
    <t>ADOPTED Dec01</t>
  </si>
  <si>
    <t>Yeovil Alvington Triangle SPS</t>
  </si>
  <si>
    <t>12959</t>
  </si>
  <si>
    <t>Relaced/varied consent issued 21/10/2009 - may require new Site ID</t>
  </si>
  <si>
    <t>EPR/AP3923KW</t>
  </si>
  <si>
    <t>EPR/AP3923KW. Shellfish reporting for 1 Apr to 31 Mar; Bathing water reporting for 1 May to 30 Sep.</t>
  </si>
  <si>
    <t>Kington Magna Five Bridges SPS</t>
  </si>
  <si>
    <t>400080</t>
  </si>
  <si>
    <t>Bristol Robertson Drive Bristol SPS</t>
  </si>
  <si>
    <t>103017</t>
  </si>
  <si>
    <t>Pensford Pensford Bridge SPS</t>
  </si>
  <si>
    <t>12381</t>
  </si>
  <si>
    <t>Wimborne Furzehill SPS</t>
  </si>
  <si>
    <t>400397</t>
  </si>
  <si>
    <t>Yeovil Marsh SPS</t>
  </si>
  <si>
    <t>72175</t>
  </si>
  <si>
    <t>North Petherton Baymead Lane SPS</t>
  </si>
  <si>
    <t>100239</t>
  </si>
  <si>
    <t>Alhampton Main SPS</t>
  </si>
  <si>
    <t>100651</t>
  </si>
  <si>
    <t>Start Date of 30/09/99</t>
  </si>
  <si>
    <t>Oake Saxon Close SPS</t>
  </si>
  <si>
    <t>100336</t>
  </si>
  <si>
    <t>Severn Beach Western Approach SPS</t>
  </si>
  <si>
    <t>100242</t>
  </si>
  <si>
    <t>Adopted by Wessex from ICI Estates 15/09/2010; Permit transferred formally 13/02/2014.</t>
  </si>
  <si>
    <t>Avonmouth Cabot Park No.1 SPS</t>
  </si>
  <si>
    <t>100878</t>
  </si>
  <si>
    <t>"Lawrence Weston Rd PS No1".  Takes effect soonest of 01/09/1999 or commissioning. Adopted by WSX 12/09/2007.</t>
  </si>
  <si>
    <t>Avonmouth Cabot Park No.2 SPS</t>
  </si>
  <si>
    <t>100906</t>
  </si>
  <si>
    <t>"Lawrence Weston Rd PS No2". Takes effect soonest of 01/09/1999 or commissioning. Adopted by WSX 12/09/2007.</t>
  </si>
  <si>
    <t>Avonmouth Cabot Park No.3 SPS</t>
  </si>
  <si>
    <t>101155</t>
  </si>
  <si>
    <t>Takes effect when granted. Adopted by WSX 12/09/2007.</t>
  </si>
  <si>
    <t>Blackford Blackford Moor Lane SPS</t>
  </si>
  <si>
    <t>101203</t>
  </si>
  <si>
    <t>TAKES EFFECT 31/12/2000</t>
  </si>
  <si>
    <t>Blackford Old Court Farm SPS</t>
  </si>
  <si>
    <t>101204</t>
  </si>
  <si>
    <t>Effective from 30/04/2001</t>
  </si>
  <si>
    <t>401064</t>
  </si>
  <si>
    <t>Takes effect 1 Feb 2002</t>
  </si>
  <si>
    <t>Litton . SPS</t>
  </si>
  <si>
    <t>101594</t>
  </si>
  <si>
    <t>Takes effect on 28/02/2002.</t>
  </si>
  <si>
    <t>Kimmeridge . SPS</t>
  </si>
  <si>
    <t>401118</t>
  </si>
  <si>
    <t>Takes effect 30 Sep 02</t>
  </si>
  <si>
    <t>401237</t>
  </si>
  <si>
    <t>Warmwell Bourne Leisure SPS</t>
  </si>
  <si>
    <t>401561</t>
  </si>
  <si>
    <t>Takes effect when granted - New SPS consent</t>
  </si>
  <si>
    <t>401115</t>
  </si>
  <si>
    <t>Takes effect 28/02/2002</t>
  </si>
  <si>
    <t>102522</t>
  </si>
  <si>
    <t>Takes effect 1 November 2005</t>
  </si>
  <si>
    <t>Blagdon Hill Howleigh Lane SPS</t>
  </si>
  <si>
    <t>101891</t>
  </si>
  <si>
    <t>Takes effect soonest of 1/1/03 or AMP 3 scheme</t>
  </si>
  <si>
    <t>Pitminster Queens Arms SPS</t>
  </si>
  <si>
    <t>101892</t>
  </si>
  <si>
    <t>Pitminster Weir SPS</t>
  </si>
  <si>
    <t>101893</t>
  </si>
  <si>
    <t>Street Strawberry Hill SPS</t>
  </si>
  <si>
    <t>101472</t>
  </si>
  <si>
    <t>Transferred to WSX (adoption) 19 Dec05 - also known as Mendip View SPS</t>
  </si>
  <si>
    <t>Bradford-On-Avon Greenland Mills SPS</t>
  </si>
  <si>
    <t>100106</t>
  </si>
  <si>
    <t>Warmley Poplar Farm Estate SPS</t>
  </si>
  <si>
    <t>100282</t>
  </si>
  <si>
    <t>Adopted from Britannia Construction Apr09. Consent transfer formally effective from 20/09/2010.</t>
  </si>
  <si>
    <t>101956</t>
  </si>
  <si>
    <t>TAKES EFFECT 1/4/04</t>
  </si>
  <si>
    <t>Poole Elgin Road SPS</t>
  </si>
  <si>
    <t>Immediate notification of EO operation also reqd to Local Food Authority / EHO from 31/03/2013. Deemed determined Sep10 with generic text conditions. Spills via 16615. App made to EA 2016 but permit issue delayed due to Flow4 clauses. App details entered here and noted (plus most text conditions). See Permit PSKPM for storage detail.</t>
  </si>
  <si>
    <t>Data taken from GIS records and is only a estimate, upsteam populations are dependent on correct catchment allocation. Pipe diameter, used in the velocity calcs, is the largest diameter in the GIS record for that sites rising main. If there is an error then the GIS record is incorrect. Currently the diameter does not differentiate between internal or external, so HDPE mains will have incorrect velocities calculated. RG</t>
  </si>
  <si>
    <t>Pipe Diameter (Largest diameter from GIS record)</t>
  </si>
  <si>
    <t xml:space="preserve">SPS Flow (SFA method, l/s) </t>
  </si>
  <si>
    <t>Flow for 0.75m/s (l/s)</t>
  </si>
  <si>
    <t>FFT Consent (l/s)</t>
  </si>
  <si>
    <t>Flow Used in Calcs</t>
  </si>
  <si>
    <t>RM Length* (m)</t>
  </si>
  <si>
    <t>Pipe Diameter (m)</t>
  </si>
  <si>
    <t>Velocity (m/s)</t>
  </si>
  <si>
    <t>Catchment</t>
  </si>
  <si>
    <t>Downstream Site</t>
  </si>
  <si>
    <t>Population Served</t>
  </si>
  <si>
    <t>V Head</t>
  </si>
  <si>
    <t>R Number</t>
  </si>
  <si>
    <t>Friction (m)</t>
  </si>
  <si>
    <t>SPS Height</t>
  </si>
  <si>
    <t>Discharge Height</t>
  </si>
  <si>
    <t>Max Height</t>
  </si>
  <si>
    <t>Max Height Chainage</t>
  </si>
  <si>
    <t>RM Chainage</t>
  </si>
  <si>
    <t>friction 2</t>
  </si>
  <si>
    <t>Driving Level at SPS</t>
  </si>
  <si>
    <t>Running Pressure at SPS (m)</t>
  </si>
  <si>
    <t>Static Head at SPS (m)</t>
  </si>
  <si>
    <t>Bristol Saltmarsh Drive SPS</t>
  </si>
  <si>
    <t>Avonmouth Kingsweston Lane STW</t>
  </si>
  <si>
    <t>733793</t>
  </si>
  <si>
    <t>8.76</t>
  </si>
  <si>
    <t>8.78</t>
  </si>
  <si>
    <t>454</t>
  </si>
  <si>
    <t>468737</t>
  </si>
  <si>
    <t>9.93</t>
  </si>
  <si>
    <t>9.51</t>
  </si>
  <si>
    <t>0</t>
  </si>
  <si>
    <t>Saltford Mead Lane STW</t>
  </si>
  <si>
    <t>100671</t>
  </si>
  <si>
    <t>20.5</t>
  </si>
  <si>
    <t>3286</t>
  </si>
  <si>
    <t>Worle North (Fw) SPS</t>
  </si>
  <si>
    <t>Wick St Lawrence . STW</t>
  </si>
  <si>
    <t>78684</t>
  </si>
  <si>
    <t>5.85</t>
  </si>
  <si>
    <t>50</t>
  </si>
  <si>
    <t>Bristol Dalby Ave SPS</t>
  </si>
  <si>
    <t>74784</t>
  </si>
  <si>
    <t>8.84</t>
  </si>
  <si>
    <t>4</t>
  </si>
  <si>
    <t>Poole Cabot Lane STW</t>
  </si>
  <si>
    <t>67040</t>
  </si>
  <si>
    <t>3.71</t>
  </si>
  <si>
    <t>20.48</t>
  </si>
  <si>
    <t>2186</t>
  </si>
  <si>
    <t>Weymouth . STW</t>
  </si>
  <si>
    <t>61853</t>
  </si>
  <si>
    <t>30.98</t>
  </si>
  <si>
    <t>1756</t>
  </si>
  <si>
    <t>Trowbridge Terminal At Bradford Road SPS</t>
  </si>
  <si>
    <t>Trowbridge Bradford Road STW</t>
  </si>
  <si>
    <t>53501</t>
  </si>
  <si>
    <t>43.8</t>
  </si>
  <si>
    <t>44.06</t>
  </si>
  <si>
    <t>796</t>
  </si>
  <si>
    <t>Holdenhurst Riverside Avenue STW</t>
  </si>
  <si>
    <t>44158</t>
  </si>
  <si>
    <t>7.43</t>
  </si>
  <si>
    <t>24.4</t>
  </si>
  <si>
    <t>386</t>
  </si>
  <si>
    <t>43791</t>
  </si>
  <si>
    <t>13.25</t>
  </si>
  <si>
    <t>12.21</t>
  </si>
  <si>
    <t>Poole Wilderton Road SPS</t>
  </si>
  <si>
    <t>38854</t>
  </si>
  <si>
    <t>27.24</t>
  </si>
  <si>
    <t>44.08</t>
  </si>
  <si>
    <t>33252</t>
  </si>
  <si>
    <t>7.28</t>
  </si>
  <si>
    <t>28.69</t>
  </si>
  <si>
    <t>Chilton Trinity . STW</t>
  </si>
  <si>
    <t>31827</t>
  </si>
  <si>
    <t>5.63</t>
  </si>
  <si>
    <t>6.45</t>
  </si>
  <si>
    <t>194</t>
  </si>
  <si>
    <t>Highbridge Highbridge South Alstone Road SPS</t>
  </si>
  <si>
    <t>West Huntspill  STW</t>
  </si>
  <si>
    <t>31018</t>
  </si>
  <si>
    <t>6.94</t>
  </si>
  <si>
    <t>6.58</t>
  </si>
  <si>
    <t>30682</t>
  </si>
  <si>
    <t>Palmersford . STW</t>
  </si>
  <si>
    <t>29763</t>
  </si>
  <si>
    <t>12.18</t>
  </si>
  <si>
    <t>524</t>
  </si>
  <si>
    <t>Bridport Wych Farm STW</t>
  </si>
  <si>
    <t>27473</t>
  </si>
  <si>
    <t>6.09</t>
  </si>
  <si>
    <t>586</t>
  </si>
  <si>
    <t>Portbury Wharf The Drove Portbury STW</t>
  </si>
  <si>
    <t>27135</t>
  </si>
  <si>
    <t>5.7</t>
  </si>
  <si>
    <t>7.49</t>
  </si>
  <si>
    <t>372</t>
  </si>
  <si>
    <t>Kenn Kenn Pier SPS</t>
  </si>
  <si>
    <t>Kingston Seymour Back Lane STW</t>
  </si>
  <si>
    <t>26424</t>
  </si>
  <si>
    <t>24939</t>
  </si>
  <si>
    <t>8.23</t>
  </si>
  <si>
    <t>6.1</t>
  </si>
  <si>
    <t>2</t>
  </si>
  <si>
    <t>19611</t>
  </si>
  <si>
    <t>226</t>
  </si>
  <si>
    <t>Spetisbury No 3 SPS</t>
  </si>
  <si>
    <t>Tarrant Crawford . STW</t>
  </si>
  <si>
    <t>17861</t>
  </si>
  <si>
    <t>28.83</t>
  </si>
  <si>
    <t>27.23</t>
  </si>
  <si>
    <t>16</t>
  </si>
  <si>
    <t>Christchurch Somerford Bridge SPS</t>
  </si>
  <si>
    <t>Christchurch Stoney Lane STW</t>
  </si>
  <si>
    <t>17780</t>
  </si>
  <si>
    <t>3.2</t>
  </si>
  <si>
    <t>622</t>
  </si>
  <si>
    <t>West Moors The Forest SPS</t>
  </si>
  <si>
    <t>16428</t>
  </si>
  <si>
    <t>17.1</t>
  </si>
  <si>
    <t>Poole Recreation Road SPS</t>
  </si>
  <si>
    <t>16263</t>
  </si>
  <si>
    <t>33.16</t>
  </si>
  <si>
    <t>57.96</t>
  </si>
  <si>
    <t>15552</t>
  </si>
  <si>
    <t>7.16</t>
  </si>
  <si>
    <t>1868</t>
  </si>
  <si>
    <t>Burnham-On-Sea Ashcott Drive SPS</t>
  </si>
  <si>
    <t>15324</t>
  </si>
  <si>
    <t>5.32</t>
  </si>
  <si>
    <t>Glastonbury The Beckery SSTW</t>
  </si>
  <si>
    <t>14799</t>
  </si>
  <si>
    <t>5.59</t>
  </si>
  <si>
    <t>8.47</t>
  </si>
  <si>
    <t>1152</t>
  </si>
  <si>
    <t>14429</t>
  </si>
  <si>
    <t>23.28</t>
  </si>
  <si>
    <t>23.57</t>
  </si>
  <si>
    <t>24</t>
  </si>
  <si>
    <t>14343</t>
  </si>
  <si>
    <t>39.89</t>
  </si>
  <si>
    <t>Minehead Mart Road SPS</t>
  </si>
  <si>
    <t>Minehead Headworks STW</t>
  </si>
  <si>
    <t>14096</t>
  </si>
  <si>
    <t>6.66</t>
  </si>
  <si>
    <t>108</t>
  </si>
  <si>
    <t>Uphill . SPS</t>
  </si>
  <si>
    <t>Weston-Super-Mare Accommodation Road Bleadon STW</t>
  </si>
  <si>
    <t>13572</t>
  </si>
  <si>
    <t>6.79</t>
  </si>
  <si>
    <t>5.44</t>
  </si>
  <si>
    <t>560</t>
  </si>
  <si>
    <t>13512</t>
  </si>
  <si>
    <t>7.82</t>
  </si>
  <si>
    <t>148</t>
  </si>
  <si>
    <t>12680</t>
  </si>
  <si>
    <t>20.32</t>
  </si>
  <si>
    <t>3516</t>
  </si>
  <si>
    <t>Bradford-On-Avon Barton Farm Terminal P Stn SPS</t>
  </si>
  <si>
    <t>Bradford-On-Avon . STW</t>
  </si>
  <si>
    <t>11964</t>
  </si>
  <si>
    <t>41.65</t>
  </si>
  <si>
    <t>92</t>
  </si>
  <si>
    <t>Christchurch Quomps No 2 SPS</t>
  </si>
  <si>
    <t>11948</t>
  </si>
  <si>
    <t>2.14</t>
  </si>
  <si>
    <t>756</t>
  </si>
  <si>
    <t>11832</t>
  </si>
  <si>
    <t>8.08</t>
  </si>
  <si>
    <t>392</t>
  </si>
  <si>
    <t>Keynsham . STW</t>
  </si>
  <si>
    <t>11600</t>
  </si>
  <si>
    <t>12.4</t>
  </si>
  <si>
    <t>23.98</t>
  </si>
  <si>
    <t>210</t>
  </si>
  <si>
    <t>Bridgwater Wylds Road Surface Water SPS</t>
  </si>
  <si>
    <t>11549</t>
  </si>
  <si>
    <t>11528</t>
  </si>
  <si>
    <t>7.08</t>
  </si>
  <si>
    <t>186</t>
  </si>
  <si>
    <t>Watchet . STW</t>
  </si>
  <si>
    <t>11326</t>
  </si>
  <si>
    <t>8.46</t>
  </si>
  <si>
    <t>17.14</t>
  </si>
  <si>
    <t>518</t>
  </si>
  <si>
    <t>10433</t>
  </si>
  <si>
    <t>6.2</t>
  </si>
  <si>
    <t>100</t>
  </si>
  <si>
    <t>13008amesbury Off Church Street STW</t>
  </si>
  <si>
    <t>10342</t>
  </si>
  <si>
    <t>67.99</t>
  </si>
  <si>
    <t>71.69</t>
  </si>
  <si>
    <t>280</t>
  </si>
  <si>
    <t>10268</t>
  </si>
  <si>
    <t>2.9</t>
  </si>
  <si>
    <t>1296</t>
  </si>
  <si>
    <t>10222</t>
  </si>
  <si>
    <t>4.34</t>
  </si>
  <si>
    <t>1668</t>
  </si>
  <si>
    <t>9447</t>
  </si>
  <si>
    <t>62</t>
  </si>
  <si>
    <t>Ringwood Bickerley SPS</t>
  </si>
  <si>
    <t>Ringwood Hampshire Hatches Lane STW</t>
  </si>
  <si>
    <t>9408</t>
  </si>
  <si>
    <t>13.53</t>
  </si>
  <si>
    <t>12.77</t>
  </si>
  <si>
    <t>1150</t>
  </si>
  <si>
    <t>9068</t>
  </si>
  <si>
    <t>18.62</t>
  </si>
  <si>
    <t>11.75</t>
  </si>
  <si>
    <t>260</t>
  </si>
  <si>
    <t>Warminster . STW</t>
  </si>
  <si>
    <t>9065</t>
  </si>
  <si>
    <t>108.25</t>
  </si>
  <si>
    <t>113.29</t>
  </si>
  <si>
    <t>Kingston Bridge SPS</t>
  </si>
  <si>
    <t>8679</t>
  </si>
  <si>
    <t>6.37</t>
  </si>
  <si>
    <t>68</t>
  </si>
  <si>
    <t>Poole Woodlands Avenue SPS</t>
  </si>
  <si>
    <t>8664</t>
  </si>
  <si>
    <t>3.29</t>
  </si>
  <si>
    <t>3.45</t>
  </si>
  <si>
    <t>8396</t>
  </si>
  <si>
    <t>3.35</t>
  </si>
  <si>
    <t>3.99</t>
  </si>
  <si>
    <t>1180</t>
  </si>
  <si>
    <t>Langport Westover SPS</t>
  </si>
  <si>
    <t>Langport Portfield Lane STW</t>
  </si>
  <si>
    <t>8312</t>
  </si>
  <si>
    <t>16.66</t>
  </si>
  <si>
    <t>424</t>
  </si>
  <si>
    <t>Gillingham Common Mead Lane STW</t>
  </si>
  <si>
    <t>8019</t>
  </si>
  <si>
    <t>71.22</t>
  </si>
  <si>
    <t>75.03</t>
  </si>
  <si>
    <t>626</t>
  </si>
  <si>
    <t>Christchurch Avon Mill Lane SPS</t>
  </si>
  <si>
    <t>8004</t>
  </si>
  <si>
    <t>2.71</t>
  </si>
  <si>
    <t>Durrington Nags Head SPS</t>
  </si>
  <si>
    <t>Ratfyn . STW</t>
  </si>
  <si>
    <t>7848</t>
  </si>
  <si>
    <t>72.52</t>
  </si>
  <si>
    <t>75.41</t>
  </si>
  <si>
    <t>254</t>
  </si>
  <si>
    <t>7726</t>
  </si>
  <si>
    <t>7.3</t>
  </si>
  <si>
    <t>7580</t>
  </si>
  <si>
    <t>3.27</t>
  </si>
  <si>
    <t>Christchurch Scotts Hill Lane SPS</t>
  </si>
  <si>
    <t>7563</t>
  </si>
  <si>
    <t>1.93</t>
  </si>
  <si>
    <t>7366</t>
  </si>
  <si>
    <t>7.59</t>
  </si>
  <si>
    <t>26.7</t>
  </si>
  <si>
    <t>932</t>
  </si>
  <si>
    <t>Bournemouth Kinson Main Millhams Road SPS</t>
  </si>
  <si>
    <t>Kinson New Road Northbourne STW</t>
  </si>
  <si>
    <t>6980</t>
  </si>
  <si>
    <t>13.81</t>
  </si>
  <si>
    <t>9.76</t>
  </si>
  <si>
    <t>352</t>
  </si>
  <si>
    <t>Ringwood Hightown Crow Lane SPS</t>
  </si>
  <si>
    <t>6929</t>
  </si>
  <si>
    <t>19.55</t>
  </si>
  <si>
    <t>12.15</t>
  </si>
  <si>
    <t>42</t>
  </si>
  <si>
    <t>Burnham-On-Sea Rectory Drive SPS</t>
  </si>
  <si>
    <t>6920</t>
  </si>
  <si>
    <t>6</t>
  </si>
  <si>
    <t>5.73</t>
  </si>
  <si>
    <t>6761</t>
  </si>
  <si>
    <t>28.64</t>
  </si>
  <si>
    <t>1244</t>
  </si>
  <si>
    <t>Chippenham Blackwell Hams STW</t>
  </si>
  <si>
    <t>6634</t>
  </si>
  <si>
    <t>43.77</t>
  </si>
  <si>
    <t>46.9</t>
  </si>
  <si>
    <t>504</t>
  </si>
  <si>
    <t>Christchurch Lodge Road SPS</t>
  </si>
  <si>
    <t>6632</t>
  </si>
  <si>
    <t>4.3</t>
  </si>
  <si>
    <t>580</t>
  </si>
  <si>
    <t>Pewsey Salisbury Road STW</t>
  </si>
  <si>
    <t>6550</t>
  </si>
  <si>
    <t>107.09</t>
  </si>
  <si>
    <t>106.88</t>
  </si>
  <si>
    <t>658</t>
  </si>
  <si>
    <t>Wimborne Brook Road STW</t>
  </si>
  <si>
    <t>6380</t>
  </si>
  <si>
    <t>17.04</t>
  </si>
  <si>
    <t>800</t>
  </si>
  <si>
    <t>6262</t>
  </si>
  <si>
    <t>15.66</t>
  </si>
  <si>
    <t>13.21</t>
  </si>
  <si>
    <t>1280</t>
  </si>
  <si>
    <t>Taunton Silk Mills SPS</t>
  </si>
  <si>
    <t>Taunton Ham Lane Creech St Michael Taunton STW</t>
  </si>
  <si>
    <t>6159</t>
  </si>
  <si>
    <t>19.15</t>
  </si>
  <si>
    <t>30</t>
  </si>
  <si>
    <t>6087</t>
  </si>
  <si>
    <t>17.46</t>
  </si>
  <si>
    <t>18.52</t>
  </si>
  <si>
    <t>220</t>
  </si>
  <si>
    <t>6017</t>
  </si>
  <si>
    <t>27.02</t>
  </si>
  <si>
    <t>898</t>
  </si>
  <si>
    <t>North Tidworth The Ram SPS</t>
  </si>
  <si>
    <t>5871</t>
  </si>
  <si>
    <t>110.05</t>
  </si>
  <si>
    <t>117.94</t>
  </si>
  <si>
    <t>106</t>
  </si>
  <si>
    <t>Bridgwater Bradney Bridge SPS</t>
  </si>
  <si>
    <t>5808</t>
  </si>
  <si>
    <t>6.27</t>
  </si>
  <si>
    <t>3578</t>
  </si>
  <si>
    <t>5751</t>
  </si>
  <si>
    <t>5.51</t>
  </si>
  <si>
    <t>24.43</t>
  </si>
  <si>
    <t>1696</t>
  </si>
  <si>
    <t>5744</t>
  </si>
  <si>
    <t>2.46</t>
  </si>
  <si>
    <t>6.68</t>
  </si>
  <si>
    <t>370</t>
  </si>
  <si>
    <t>5734</t>
  </si>
  <si>
    <t>15.65</t>
  </si>
  <si>
    <t>17.33</t>
  </si>
  <si>
    <t>262</t>
  </si>
  <si>
    <t>Malmesbury . STW</t>
  </si>
  <si>
    <t>5705</t>
  </si>
  <si>
    <t>70.21</t>
  </si>
  <si>
    <t>73.25</t>
  </si>
  <si>
    <t>992</t>
  </si>
  <si>
    <t>5693</t>
  </si>
  <si>
    <t>2.32</t>
  </si>
  <si>
    <t>5.82</t>
  </si>
  <si>
    <t>710</t>
  </si>
  <si>
    <t>5588</t>
  </si>
  <si>
    <t>17.03</t>
  </si>
  <si>
    <t>24.68</t>
  </si>
  <si>
    <t>502</t>
  </si>
  <si>
    <t>Lytchett Minster Lytchett Bay STW</t>
  </si>
  <si>
    <t>5556</t>
  </si>
  <si>
    <t>2.56</t>
  </si>
  <si>
    <t>212</t>
  </si>
  <si>
    <t>5528</t>
  </si>
  <si>
    <t>10.51</t>
  </si>
  <si>
    <t>11.13</t>
  </si>
  <si>
    <t>114</t>
  </si>
  <si>
    <t>5441</t>
  </si>
  <si>
    <t>6.53</t>
  </si>
  <si>
    <t>86</t>
  </si>
  <si>
    <t>5393</t>
  </si>
  <si>
    <t>7.85</t>
  </si>
  <si>
    <t>30.45</t>
  </si>
  <si>
    <t>984</t>
  </si>
  <si>
    <t>Woolavington Causeway SPS</t>
  </si>
  <si>
    <t>5244</t>
  </si>
  <si>
    <t>4.99</t>
  </si>
  <si>
    <t>4.9</t>
  </si>
  <si>
    <t>2902</t>
  </si>
  <si>
    <t>5242</t>
  </si>
  <si>
    <t>332</t>
  </si>
  <si>
    <t>Bridgwater Bower Lane Bower Manor SPS</t>
  </si>
  <si>
    <t>5204</t>
  </si>
  <si>
    <t>472</t>
  </si>
  <si>
    <t>Christchurch Avenue Road SPS</t>
  </si>
  <si>
    <t>5057</t>
  </si>
  <si>
    <t>7.34</t>
  </si>
  <si>
    <t>4985</t>
  </si>
  <si>
    <t>9.87</t>
  </si>
  <si>
    <t>52</t>
  </si>
  <si>
    <t>4925</t>
  </si>
  <si>
    <t>9.99</t>
  </si>
  <si>
    <t>12.64</t>
  </si>
  <si>
    <t>4781</t>
  </si>
  <si>
    <t>10.97</t>
  </si>
  <si>
    <t>16.35</t>
  </si>
  <si>
    <t>692</t>
  </si>
  <si>
    <t>Wareham Keysworth Drive STW</t>
  </si>
  <si>
    <t>4745</t>
  </si>
  <si>
    <t>2.31</t>
  </si>
  <si>
    <t>2.63</t>
  </si>
  <si>
    <t>526</t>
  </si>
  <si>
    <t>4728</t>
  </si>
  <si>
    <t>10.6</t>
  </si>
  <si>
    <t>16.29</t>
  </si>
  <si>
    <t>Cokers Frome . SPS</t>
  </si>
  <si>
    <t>Dorchester Louds Mill St Georges Road STW</t>
  </si>
  <si>
    <t>4594</t>
  </si>
  <si>
    <t>52.48</t>
  </si>
  <si>
    <t>55.84</t>
  </si>
  <si>
    <t>4546</t>
  </si>
  <si>
    <t>13.43</t>
  </si>
  <si>
    <t>2.49</t>
  </si>
  <si>
    <t>488</t>
  </si>
  <si>
    <t>Burnham-On-Sea Lynton Road SPS</t>
  </si>
  <si>
    <t>4536</t>
  </si>
  <si>
    <t>6.33</t>
  </si>
  <si>
    <t>5.79</t>
  </si>
  <si>
    <t>120</t>
  </si>
  <si>
    <t>Marnhull Common STW</t>
  </si>
  <si>
    <t>4467</t>
  </si>
  <si>
    <t>60.96</t>
  </si>
  <si>
    <t>56.59</t>
  </si>
  <si>
    <t>4400</t>
  </si>
  <si>
    <t>8.18</t>
  </si>
  <si>
    <t>23.42</t>
  </si>
  <si>
    <t>426</t>
  </si>
  <si>
    <t>Waytown Slape Mill Park SPS</t>
  </si>
  <si>
    <t>4388</t>
  </si>
  <si>
    <t>30.49</t>
  </si>
  <si>
    <t>30.97</t>
  </si>
  <si>
    <t>238</t>
  </si>
  <si>
    <t>Hurdcott . STW</t>
  </si>
  <si>
    <t>4328</t>
  </si>
  <si>
    <t>61.17</t>
  </si>
  <si>
    <t>60.98</t>
  </si>
  <si>
    <t>36.06</t>
  </si>
  <si>
    <t>36.24</t>
  </si>
  <si>
    <t>4306</t>
  </si>
  <si>
    <t>8.75</t>
  </si>
  <si>
    <t>9.14</t>
  </si>
  <si>
    <t>4222</t>
  </si>
  <si>
    <t>81</t>
  </si>
  <si>
    <t>66.99</t>
  </si>
  <si>
    <t>74</t>
  </si>
  <si>
    <t>4217</t>
  </si>
  <si>
    <t>17.21</t>
  </si>
  <si>
    <t>17.62</t>
  </si>
  <si>
    <t>26</t>
  </si>
  <si>
    <t>4157</t>
  </si>
  <si>
    <t>70.03</t>
  </si>
  <si>
    <t>380</t>
  </si>
  <si>
    <t>Christchurch Purewell SPS</t>
  </si>
  <si>
    <t>4155</t>
  </si>
  <si>
    <t>2.15</t>
  </si>
  <si>
    <t>3.15</t>
  </si>
  <si>
    <t>Amesbury Ratfyn Lane SPS</t>
  </si>
  <si>
    <t>4143</t>
  </si>
  <si>
    <t>73.63</t>
  </si>
  <si>
    <t>75.14</t>
  </si>
  <si>
    <t>4097</t>
  </si>
  <si>
    <t>70.45</t>
  </si>
  <si>
    <t>70.08</t>
  </si>
  <si>
    <t>4032</t>
  </si>
  <si>
    <t>4008</t>
  </si>
  <si>
    <t>10.32</t>
  </si>
  <si>
    <t>21.79</t>
  </si>
  <si>
    <t>Salisbury Petersfinger -Southampton Road STW</t>
  </si>
  <si>
    <t>3984</t>
  </si>
  <si>
    <t>57.49</t>
  </si>
  <si>
    <t>298</t>
  </si>
  <si>
    <t>3956</t>
  </si>
  <si>
    <t>33.52</t>
  </si>
  <si>
    <t>3946</t>
  </si>
  <si>
    <t>32.64</t>
  </si>
  <si>
    <t>25.82</t>
  </si>
  <si>
    <t>3924</t>
  </si>
  <si>
    <t>14.69</t>
  </si>
  <si>
    <t>17.73</t>
  </si>
  <si>
    <t>420</t>
  </si>
  <si>
    <t>Blackheath . STW</t>
  </si>
  <si>
    <t>3797</t>
  </si>
  <si>
    <t>33.44</t>
  </si>
  <si>
    <t>27.77</t>
  </si>
  <si>
    <t>Worle Moor Lane SPS</t>
  </si>
  <si>
    <t>3718</t>
  </si>
  <si>
    <t>5.86</t>
  </si>
  <si>
    <t>Keevil . STW</t>
  </si>
  <si>
    <t>3684</t>
  </si>
  <si>
    <t>50.25</t>
  </si>
  <si>
    <t>53.08</t>
  </si>
  <si>
    <t>448</t>
  </si>
  <si>
    <t>Corfe Mullen Dorchester Road STW</t>
  </si>
  <si>
    <t>3648</t>
  </si>
  <si>
    <t>30.47</t>
  </si>
  <si>
    <t>65.76</t>
  </si>
  <si>
    <t>718</t>
  </si>
  <si>
    <t>3629</t>
  </si>
  <si>
    <t>56.16</t>
  </si>
  <si>
    <t>75.57</t>
  </si>
  <si>
    <t>Congresbury South SPS</t>
  </si>
  <si>
    <t>3552</t>
  </si>
  <si>
    <t>5.64</t>
  </si>
  <si>
    <t>484</t>
  </si>
  <si>
    <t>3548</t>
  </si>
  <si>
    <t>7.86</t>
  </si>
  <si>
    <t>7.94</t>
  </si>
  <si>
    <t>Pilning Pill Head SPS</t>
  </si>
  <si>
    <t>Redwick . STW</t>
  </si>
  <si>
    <t>3531</t>
  </si>
  <si>
    <t>6.73</t>
  </si>
  <si>
    <t>14</t>
  </si>
  <si>
    <t>Melksham Western Way SPS</t>
  </si>
  <si>
    <t>Bowerhill Shails Lane STW</t>
  </si>
  <si>
    <t>3521</t>
  </si>
  <si>
    <t>38.34</t>
  </si>
  <si>
    <t>38.6</t>
  </si>
  <si>
    <t>618</t>
  </si>
  <si>
    <t>Bridgwater Whitfield Road SPS</t>
  </si>
  <si>
    <t>3480</t>
  </si>
  <si>
    <t>6.54</t>
  </si>
  <si>
    <t>Wellington Tone STW</t>
  </si>
  <si>
    <t>3466</t>
  </si>
  <si>
    <t>58.84</t>
  </si>
  <si>
    <t>644</t>
  </si>
  <si>
    <t>Sandford Mead Lane SPS</t>
  </si>
  <si>
    <t>3425</t>
  </si>
  <si>
    <t>15.84</t>
  </si>
  <si>
    <t>21.58</t>
  </si>
  <si>
    <t>150</t>
  </si>
  <si>
    <t>3420</t>
  </si>
  <si>
    <t>3.44</t>
  </si>
  <si>
    <t>1202</t>
  </si>
  <si>
    <t>3389</t>
  </si>
  <si>
    <t>5.26</t>
  </si>
  <si>
    <t>730</t>
  </si>
  <si>
    <t>3317</t>
  </si>
  <si>
    <t>78.01</t>
  </si>
  <si>
    <t>Warminster Boreham Road SPS</t>
  </si>
  <si>
    <t>3288</t>
  </si>
  <si>
    <t>103.07</t>
  </si>
  <si>
    <t>113.38</t>
  </si>
  <si>
    <t>2014</t>
  </si>
  <si>
    <t>Chew Stoke Walley Court Road STW</t>
  </si>
  <si>
    <t>41.1</t>
  </si>
  <si>
    <t>44.77</t>
  </si>
  <si>
    <t>974</t>
  </si>
  <si>
    <t>Cheddar . STW</t>
  </si>
  <si>
    <t>3260</t>
  </si>
  <si>
    <t>8.35</t>
  </si>
  <si>
    <t>12.27</t>
  </si>
  <si>
    <t>1428</t>
  </si>
  <si>
    <t>3240</t>
  </si>
  <si>
    <t>9.55</t>
  </si>
  <si>
    <t>9.16</t>
  </si>
  <si>
    <t>3236</t>
  </si>
  <si>
    <t>5.57</t>
  </si>
  <si>
    <t>2.39</t>
  </si>
  <si>
    <t>6.25</t>
  </si>
  <si>
    <t>1170</t>
  </si>
  <si>
    <t>Wool . STW</t>
  </si>
  <si>
    <t>3219</t>
  </si>
  <si>
    <t>16.58</t>
  </si>
  <si>
    <t>24.49</t>
  </si>
  <si>
    <t>1072</t>
  </si>
  <si>
    <t>Cam Valley Dunkerton STW</t>
  </si>
  <si>
    <t>3200</t>
  </si>
  <si>
    <t>60.89</t>
  </si>
  <si>
    <t>66.74</t>
  </si>
  <si>
    <t>Westonzoyland . SPS</t>
  </si>
  <si>
    <t>3188</t>
  </si>
  <si>
    <t>5.05</t>
  </si>
  <si>
    <t>4688</t>
  </si>
  <si>
    <t>Batheaston Elmhurst SPS</t>
  </si>
  <si>
    <t>3099</t>
  </si>
  <si>
    <t>22.16</t>
  </si>
  <si>
    <t>24.5</t>
  </si>
  <si>
    <t>154</t>
  </si>
  <si>
    <t>3084</t>
  </si>
  <si>
    <t>30.85</t>
  </si>
  <si>
    <t>822</t>
  </si>
  <si>
    <t>Hilperton Cornbrash Rise SPS</t>
  </si>
  <si>
    <t>3075</t>
  </si>
  <si>
    <t>40.33</t>
  </si>
  <si>
    <t>40.11</t>
  </si>
  <si>
    <t>3056</t>
  </si>
  <si>
    <t>88.98</t>
  </si>
  <si>
    <t>90.42</t>
  </si>
  <si>
    <t>1070</t>
  </si>
  <si>
    <t>3044</t>
  </si>
  <si>
    <t>12.26</t>
  </si>
  <si>
    <t>2736</t>
  </si>
  <si>
    <t>3036</t>
  </si>
  <si>
    <t>11.37</t>
  </si>
  <si>
    <t>23.56</t>
  </si>
  <si>
    <t>St Georges Brimbleworth Farm SPS</t>
  </si>
  <si>
    <t>2950</t>
  </si>
  <si>
    <t>5.91</t>
  </si>
  <si>
    <t>5.93</t>
  </si>
  <si>
    <t>10</t>
  </si>
  <si>
    <t>Burnham-On-Sea Braithwaite Place Off Berrow Road SPS</t>
  </si>
  <si>
    <t>5.77</t>
  </si>
  <si>
    <t>5.66</t>
  </si>
  <si>
    <t>Fordingbridge Frog Lane STW</t>
  </si>
  <si>
    <t>2919</t>
  </si>
  <si>
    <t>41.59</t>
  </si>
  <si>
    <t>45.99</t>
  </si>
  <si>
    <t>432</t>
  </si>
  <si>
    <t>2912</t>
  </si>
  <si>
    <t>15.24</t>
  </si>
  <si>
    <t>17.48</t>
  </si>
  <si>
    <t>732</t>
  </si>
  <si>
    <t>Fordingbridge Green Lane SPS</t>
  </si>
  <si>
    <t>2888</t>
  </si>
  <si>
    <t>29.91</t>
  </si>
  <si>
    <t>29.53</t>
  </si>
  <si>
    <t>Bridgwater Pollard Way SPS</t>
  </si>
  <si>
    <t>2878</t>
  </si>
  <si>
    <t>6.18</t>
  </si>
  <si>
    <t>6.05</t>
  </si>
  <si>
    <t>2835</t>
  </si>
  <si>
    <t>30.72</t>
  </si>
  <si>
    <t>28.5</t>
  </si>
  <si>
    <t>Brent Knoll Forge House Brent Street SPS</t>
  </si>
  <si>
    <t>2825</t>
  </si>
  <si>
    <t>5.49</t>
  </si>
  <si>
    <t>5.62</t>
  </si>
  <si>
    <t>1784</t>
  </si>
  <si>
    <t>2823</t>
  </si>
  <si>
    <t>9.66</t>
  </si>
  <si>
    <t>15.51</t>
  </si>
  <si>
    <t>468</t>
  </si>
  <si>
    <t>Bridgwater Late Heal SPS</t>
  </si>
  <si>
    <t>2811</t>
  </si>
  <si>
    <t>6.74</t>
  </si>
  <si>
    <t>214</t>
  </si>
  <si>
    <t>Bridgwater Stockmoor Village SPS</t>
  </si>
  <si>
    <t>2789</t>
  </si>
  <si>
    <t>2765</t>
  </si>
  <si>
    <t>37.28</t>
  </si>
  <si>
    <t>39.56</t>
  </si>
  <si>
    <t>350</t>
  </si>
  <si>
    <t>Sharpness . STW</t>
  </si>
  <si>
    <t>2758</t>
  </si>
  <si>
    <t>10.1</t>
  </si>
  <si>
    <t>7.64</t>
  </si>
  <si>
    <t>1728</t>
  </si>
  <si>
    <t>Wells . STW</t>
  </si>
  <si>
    <t>2741</t>
  </si>
  <si>
    <t>34.53</t>
  </si>
  <si>
    <t>25.35</t>
  </si>
  <si>
    <t>Bere Regis Court Farm Southbrook SPS</t>
  </si>
  <si>
    <t>2657</t>
  </si>
  <si>
    <t>33.21</t>
  </si>
  <si>
    <t>37.23</t>
  </si>
  <si>
    <t>Paulton . STW</t>
  </si>
  <si>
    <t>2640</t>
  </si>
  <si>
    <t>81.82</t>
  </si>
  <si>
    <t>77.59</t>
  </si>
  <si>
    <t>886</t>
  </si>
  <si>
    <t>Weston-Super-Mare Diamond Batch SPS</t>
  </si>
  <si>
    <t>2621</t>
  </si>
  <si>
    <t>6.83</t>
  </si>
  <si>
    <t>792</t>
  </si>
  <si>
    <t>Downton South Lane SPS</t>
  </si>
  <si>
    <t>Downton Moot Lane STW</t>
  </si>
  <si>
    <t>2612</t>
  </si>
  <si>
    <t>35.24</t>
  </si>
  <si>
    <t>39.81</t>
  </si>
  <si>
    <t>910</t>
  </si>
  <si>
    <t>Salisbury Petersfinger SPS</t>
  </si>
  <si>
    <t>2607</t>
  </si>
  <si>
    <t>43.15</t>
  </si>
  <si>
    <t>42.75</t>
  </si>
  <si>
    <t>126</t>
  </si>
  <si>
    <t>Box Mill Lane STW</t>
  </si>
  <si>
    <t>Box Middle Hill SPS</t>
  </si>
  <si>
    <t>2501</t>
  </si>
  <si>
    <t>33.75</t>
  </si>
  <si>
    <t>42.58</t>
  </si>
  <si>
    <t>2453</t>
  </si>
  <si>
    <t>10.38</t>
  </si>
  <si>
    <t>27.5</t>
  </si>
  <si>
    <t>1608</t>
  </si>
  <si>
    <t>Somerton Barpool Lane STW</t>
  </si>
  <si>
    <t>2439</t>
  </si>
  <si>
    <t>15.45</t>
  </si>
  <si>
    <t>27.37</t>
  </si>
  <si>
    <t>2432</t>
  </si>
  <si>
    <t>13.45</t>
  </si>
  <si>
    <t>28.87</t>
  </si>
  <si>
    <t>102</t>
  </si>
  <si>
    <t>2398</t>
  </si>
  <si>
    <t>41.53</t>
  </si>
  <si>
    <t>2386</t>
  </si>
  <si>
    <t>15.04</t>
  </si>
  <si>
    <t>2232</t>
  </si>
  <si>
    <t>Bridport East Road SPS</t>
  </si>
  <si>
    <t>2381</t>
  </si>
  <si>
    <t>8</t>
  </si>
  <si>
    <t>Warmwell Crossways Of B3390 SPS</t>
  </si>
  <si>
    <t>2369</t>
  </si>
  <si>
    <t>48.26</t>
  </si>
  <si>
    <t>55.97</t>
  </si>
  <si>
    <t>5354</t>
  </si>
  <si>
    <t>Yate Brimsham Park SPS</t>
  </si>
  <si>
    <t>2367</t>
  </si>
  <si>
    <t>68.59</t>
  </si>
  <si>
    <t>70.96</t>
  </si>
  <si>
    <t>Devizes Cannings Lock ( Le Marchant: Barrack) SPS</t>
  </si>
  <si>
    <t>Potterne . STW</t>
  </si>
  <si>
    <t>2338</t>
  </si>
  <si>
    <t>128.92</t>
  </si>
  <si>
    <t>156.07</t>
  </si>
  <si>
    <t>2328</t>
  </si>
  <si>
    <t>35.22</t>
  </si>
  <si>
    <t>73.4</t>
  </si>
  <si>
    <t>Norton Fitzwarren Cotford St Luke No.2  (Tone Vale Interstage) SPS</t>
  </si>
  <si>
    <t>2319</t>
  </si>
  <si>
    <t>20.82</t>
  </si>
  <si>
    <t>58</t>
  </si>
  <si>
    <t>Severn Beach . SPS</t>
  </si>
  <si>
    <t>2309</t>
  </si>
  <si>
    <t>6.82</t>
  </si>
  <si>
    <t>1632</t>
  </si>
  <si>
    <t>Yeovil Sherborne Road (Pen Mill) STW</t>
  </si>
  <si>
    <t>2264</t>
  </si>
  <si>
    <t>34.39</t>
  </si>
  <si>
    <t>34.72</t>
  </si>
  <si>
    <t>Cotford St Luke Cotford St Luke No 1 SPS</t>
  </si>
  <si>
    <t>2259</t>
  </si>
  <si>
    <t>38.08</t>
  </si>
  <si>
    <t>2235</t>
  </si>
  <si>
    <t>9.57</t>
  </si>
  <si>
    <t>8.8</t>
  </si>
  <si>
    <t>Thornford Bridge Halt STW</t>
  </si>
  <si>
    <t>2228</t>
  </si>
  <si>
    <t>42.88</t>
  </si>
  <si>
    <t>Shrewton Homanton SPS</t>
  </si>
  <si>
    <t>Shrewton . STW</t>
  </si>
  <si>
    <t>2225</t>
  </si>
  <si>
    <t>85.92</t>
  </si>
  <si>
    <t>85.96</t>
  </si>
  <si>
    <t>Ilchester Pill Bridge Lane STW</t>
  </si>
  <si>
    <t>2208</t>
  </si>
  <si>
    <t>12.84</t>
  </si>
  <si>
    <t>12.07</t>
  </si>
  <si>
    <t>506</t>
  </si>
  <si>
    <t>2187</t>
  </si>
  <si>
    <t>6.97</t>
  </si>
  <si>
    <t>Patchway Brookfield Road SPS</t>
  </si>
  <si>
    <t>2184</t>
  </si>
  <si>
    <t>62.2</t>
  </si>
  <si>
    <t>61.91</t>
  </si>
  <si>
    <t>Salisbury Old Sarum Airfield (Partridge Way) SPS</t>
  </si>
  <si>
    <t>2160</t>
  </si>
  <si>
    <t>75</t>
  </si>
  <si>
    <t>77.5</t>
  </si>
  <si>
    <t>188</t>
  </si>
  <si>
    <t>2158</t>
  </si>
  <si>
    <t>56.24</t>
  </si>
  <si>
    <t>64.51</t>
  </si>
  <si>
    <t>2156</t>
  </si>
  <si>
    <t>89.08</t>
  </si>
  <si>
    <t>102.19</t>
  </si>
  <si>
    <t>980</t>
  </si>
  <si>
    <t>2124</t>
  </si>
  <si>
    <t>111.89</t>
  </si>
  <si>
    <t>114.36</t>
  </si>
  <si>
    <t>276</t>
  </si>
  <si>
    <t>2122</t>
  </si>
  <si>
    <t>3.25</t>
  </si>
  <si>
    <t>3.4</t>
  </si>
  <si>
    <t>2098</t>
  </si>
  <si>
    <t>25.72</t>
  </si>
  <si>
    <t>33.2</t>
  </si>
  <si>
    <t>122</t>
  </si>
  <si>
    <t>Portbury Dock SPS</t>
  </si>
  <si>
    <t>2088</t>
  </si>
  <si>
    <t>8.44</t>
  </si>
  <si>
    <t>2064</t>
  </si>
  <si>
    <t>19.28</t>
  </si>
  <si>
    <t>23.73</t>
  </si>
  <si>
    <t>1706</t>
  </si>
  <si>
    <t>Malmesbury Flying Monk SPS</t>
  </si>
  <si>
    <t>2057</t>
  </si>
  <si>
    <t>93.51</t>
  </si>
  <si>
    <t>1416</t>
  </si>
  <si>
    <t>2052</t>
  </si>
  <si>
    <t>43.04</t>
  </si>
  <si>
    <t>48.22</t>
  </si>
  <si>
    <t>2012</t>
  </si>
  <si>
    <t>6.59</t>
  </si>
  <si>
    <t>8.89</t>
  </si>
  <si>
    <t>1334</t>
  </si>
  <si>
    <t>2009</t>
  </si>
  <si>
    <t>11.26</t>
  </si>
  <si>
    <t>1862</t>
  </si>
  <si>
    <t>Puriton Rye SPS</t>
  </si>
  <si>
    <t>1978</t>
  </si>
  <si>
    <t>4.68</t>
  </si>
  <si>
    <t>Netheravon Camp Road SPS</t>
  </si>
  <si>
    <t>Netheravon . STW</t>
  </si>
  <si>
    <t>1959</t>
  </si>
  <si>
    <t>81.54</t>
  </si>
  <si>
    <t>91.03</t>
  </si>
  <si>
    <t>528</t>
  </si>
  <si>
    <t>1956</t>
  </si>
  <si>
    <t>41.12</t>
  </si>
  <si>
    <t>65.94</t>
  </si>
  <si>
    <t>490</t>
  </si>
  <si>
    <t>1906</t>
  </si>
  <si>
    <t>1896</t>
  </si>
  <si>
    <t>18.74</t>
  </si>
  <si>
    <t>31.26</t>
  </si>
  <si>
    <t>Christchurch Queens Road SPS</t>
  </si>
  <si>
    <t>1892</t>
  </si>
  <si>
    <t>2.91</t>
  </si>
  <si>
    <t>4.39</t>
  </si>
  <si>
    <t>228</t>
  </si>
  <si>
    <t>St Leonards Lions Lane Ashley Heath SPS</t>
  </si>
  <si>
    <t>1889</t>
  </si>
  <si>
    <t>20.97</t>
  </si>
  <si>
    <t>22.54</t>
  </si>
  <si>
    <t>1872</t>
  </si>
  <si>
    <t>27.52</t>
  </si>
  <si>
    <t>1860</t>
  </si>
  <si>
    <t>34.51</t>
  </si>
  <si>
    <t>42.27</t>
  </si>
  <si>
    <t>1634</t>
  </si>
  <si>
    <t>1844</t>
  </si>
  <si>
    <t>18.68</t>
  </si>
  <si>
    <t>286</t>
  </si>
  <si>
    <t>Bridgwater Bower Manor 3a SPS</t>
  </si>
  <si>
    <t>1839</t>
  </si>
  <si>
    <t>5.97</t>
  </si>
  <si>
    <t>Royal Wootton Bassett Templars Firs SPS</t>
  </si>
  <si>
    <t>Royal Wootton Bassett . STW</t>
  </si>
  <si>
    <t>1788</t>
  </si>
  <si>
    <t>94.26</t>
  </si>
  <si>
    <t>94.88</t>
  </si>
  <si>
    <t>20.85</t>
  </si>
  <si>
    <t>398</t>
  </si>
  <si>
    <t>Upton Frenchs Farm SPS</t>
  </si>
  <si>
    <t>1781</t>
  </si>
  <si>
    <t>4.82</t>
  </si>
  <si>
    <t>9.38</t>
  </si>
  <si>
    <t>Maiden Newton Frome Lane SPS</t>
  </si>
  <si>
    <t>Maiden Newton Dorchester Road STW</t>
  </si>
  <si>
    <t>1779</t>
  </si>
  <si>
    <t>105.02</t>
  </si>
  <si>
    <t>105.14</t>
  </si>
  <si>
    <t>1654</t>
  </si>
  <si>
    <t>South Petherton North Street STW</t>
  </si>
  <si>
    <t>26.52</t>
  </si>
  <si>
    <t>45.16</t>
  </si>
  <si>
    <t>Sharpness Docks West SPS</t>
  </si>
  <si>
    <t>1774</t>
  </si>
  <si>
    <t>11.9</t>
  </si>
  <si>
    <t>7.63</t>
  </si>
  <si>
    <t>Burton Bradstock Burton Freshwater SPS</t>
  </si>
  <si>
    <t>1772</t>
  </si>
  <si>
    <t>6.44</t>
  </si>
  <si>
    <t>11.11</t>
  </si>
  <si>
    <t>Christchurch Hoborne Farm SPS</t>
  </si>
  <si>
    <t>1764</t>
  </si>
  <si>
    <t>7.99</t>
  </si>
  <si>
    <t>8.31</t>
  </si>
  <si>
    <t>Stoford . SPS</t>
  </si>
  <si>
    <t>Wishford Wilton Road STW</t>
  </si>
  <si>
    <t>1762</t>
  </si>
  <si>
    <t>58.33</t>
  </si>
  <si>
    <t>58.04</t>
  </si>
  <si>
    <t>80</t>
  </si>
  <si>
    <t>Shapwick Shapwick Cross SPS</t>
  </si>
  <si>
    <t>1726</t>
  </si>
  <si>
    <t>25.51</t>
  </si>
  <si>
    <t>25.23</t>
  </si>
  <si>
    <t>72</t>
  </si>
  <si>
    <t>1688</t>
  </si>
  <si>
    <t>64.59</t>
  </si>
  <si>
    <t>Milborne St Andrew . STW</t>
  </si>
  <si>
    <t>1683</t>
  </si>
  <si>
    <t>76.9</t>
  </si>
  <si>
    <t>76.88</t>
  </si>
  <si>
    <t>Bradley Stoke Ellan Hay Road SPS</t>
  </si>
  <si>
    <t>1649</t>
  </si>
  <si>
    <t>54.81</t>
  </si>
  <si>
    <t>59.36</t>
  </si>
  <si>
    <t>116</t>
  </si>
  <si>
    <t>Tisbury Higher Chicksgrove STW</t>
  </si>
  <si>
    <t>1637</t>
  </si>
  <si>
    <t>106.51</t>
  </si>
  <si>
    <t>88.58</t>
  </si>
  <si>
    <t>Weston-Super-Mare Ebdon Grounds SPS</t>
  </si>
  <si>
    <t>6.04</t>
  </si>
  <si>
    <t>5.71</t>
  </si>
  <si>
    <t>1630</t>
  </si>
  <si>
    <t>13.57</t>
  </si>
  <si>
    <t>13.49</t>
  </si>
  <si>
    <t>9.84</t>
  </si>
  <si>
    <t>9.31</t>
  </si>
  <si>
    <t>132</t>
  </si>
  <si>
    <t>Kewstoke Sand Road SPS</t>
  </si>
  <si>
    <t>1628</t>
  </si>
  <si>
    <t>5.25</t>
  </si>
  <si>
    <t>6.17</t>
  </si>
  <si>
    <t>Lyneham Pound Close SPS</t>
  </si>
  <si>
    <t>Lyneham B Site (Main Stw) Raf Lyneham STW</t>
  </si>
  <si>
    <t>1620</t>
  </si>
  <si>
    <t>126.32</t>
  </si>
  <si>
    <t>131.22</t>
  </si>
  <si>
    <t>508</t>
  </si>
  <si>
    <t>1618</t>
  </si>
  <si>
    <t>11.81</t>
  </si>
  <si>
    <t>76</t>
  </si>
  <si>
    <t>Corfe Castle Wytch Farm Road STW</t>
  </si>
  <si>
    <t>10.25</t>
  </si>
  <si>
    <t>13.96</t>
  </si>
  <si>
    <t>234</t>
  </si>
  <si>
    <t>Edington Inmead SPS</t>
  </si>
  <si>
    <t>Edington Tinhead Lower BayntINT</t>
  </si>
  <si>
    <t>1601</t>
  </si>
  <si>
    <t>71.67</t>
  </si>
  <si>
    <t>75.64</t>
  </si>
  <si>
    <t>Mark . SPS</t>
  </si>
  <si>
    <t>1589</t>
  </si>
  <si>
    <t>5.54</t>
  </si>
  <si>
    <t>5.28</t>
  </si>
  <si>
    <t>5286</t>
  </si>
  <si>
    <t>1582</t>
  </si>
  <si>
    <t>5.1</t>
  </si>
  <si>
    <t>Highbridge Paddock Drive SPS</t>
  </si>
  <si>
    <t>1575</t>
  </si>
  <si>
    <t>5.38</t>
  </si>
  <si>
    <t>33.37</t>
  </si>
  <si>
    <t>246</t>
  </si>
  <si>
    <t>1570</t>
  </si>
  <si>
    <t>2.02</t>
  </si>
  <si>
    <t>4.21</t>
  </si>
  <si>
    <t>1568</t>
  </si>
  <si>
    <t>35.18</t>
  </si>
  <si>
    <t>2552</t>
  </si>
  <si>
    <t>Wickwar . STW</t>
  </si>
  <si>
    <t>1563</t>
  </si>
  <si>
    <t>40.25</t>
  </si>
  <si>
    <t>42.59</t>
  </si>
  <si>
    <t>82</t>
  </si>
  <si>
    <t>Locking Raf SPS</t>
  </si>
  <si>
    <t>1558</t>
  </si>
  <si>
    <t>6.22</t>
  </si>
  <si>
    <t>358</t>
  </si>
  <si>
    <t>1551</t>
  </si>
  <si>
    <t>25.22</t>
  </si>
  <si>
    <t>714</t>
  </si>
  <si>
    <t>1517</t>
  </si>
  <si>
    <t>20.01</t>
  </si>
  <si>
    <t>19.63</t>
  </si>
  <si>
    <t>Studland Ferry Road STW</t>
  </si>
  <si>
    <t>1512</t>
  </si>
  <si>
    <t>12.72</t>
  </si>
  <si>
    <t>7.42</t>
  </si>
  <si>
    <t>170</t>
  </si>
  <si>
    <t>Sharpness Old Minster Road SPS</t>
  </si>
  <si>
    <t>1510</t>
  </si>
  <si>
    <t>13.74</t>
  </si>
  <si>
    <t>13.41</t>
  </si>
  <si>
    <t>1493</t>
  </si>
  <si>
    <t>13.52</t>
  </si>
  <si>
    <t>24.32</t>
  </si>
  <si>
    <t>330</t>
  </si>
  <si>
    <t>Burley Esdaile Lane SPS</t>
  </si>
  <si>
    <t>1491</t>
  </si>
  <si>
    <t>54.87</t>
  </si>
  <si>
    <t>12.19</t>
  </si>
  <si>
    <t>Poole Cabot Lane SPS</t>
  </si>
  <si>
    <t>1488</t>
  </si>
  <si>
    <t>5.72</t>
  </si>
  <si>
    <t>5.74</t>
  </si>
  <si>
    <t>Chelston West Park SPS</t>
  </si>
  <si>
    <t>1479</t>
  </si>
  <si>
    <t>50.75</t>
  </si>
  <si>
    <t>65.44</t>
  </si>
  <si>
    <t>900</t>
  </si>
  <si>
    <t>1474</t>
  </si>
  <si>
    <t>57.84</t>
  </si>
  <si>
    <t>43.68</t>
  </si>
  <si>
    <t>1467</t>
  </si>
  <si>
    <t>8.14</t>
  </si>
  <si>
    <t>3.78</t>
  </si>
  <si>
    <t>1960</t>
  </si>
  <si>
    <t>Melksham . STW</t>
  </si>
  <si>
    <t>1460</t>
  </si>
  <si>
    <t>38.43</t>
  </si>
  <si>
    <t>38.57</t>
  </si>
  <si>
    <t>Collingbourne Ducis . STW</t>
  </si>
  <si>
    <t>1445</t>
  </si>
  <si>
    <t>126.43</t>
  </si>
  <si>
    <t>126.47</t>
  </si>
  <si>
    <t>12</t>
  </si>
  <si>
    <t>Bradford Peverell Giles Cross SPS</t>
  </si>
  <si>
    <t>1431</t>
  </si>
  <si>
    <t>61.93</t>
  </si>
  <si>
    <t>Shillingstone . STW</t>
  </si>
  <si>
    <t>1426</t>
  </si>
  <si>
    <t>42.22</t>
  </si>
  <si>
    <t>60.88</t>
  </si>
  <si>
    <t>722</t>
  </si>
  <si>
    <t>28.12</t>
  </si>
  <si>
    <t>36.13</t>
  </si>
  <si>
    <t>680</t>
  </si>
  <si>
    <t>Calne Colemans Farm SPS</t>
  </si>
  <si>
    <t>Calne . STW</t>
  </si>
  <si>
    <t>1424</t>
  </si>
  <si>
    <t>69.94</t>
  </si>
  <si>
    <t>70.85</t>
  </si>
  <si>
    <t>178</t>
  </si>
  <si>
    <t>Stoke St Gregory . STW</t>
  </si>
  <si>
    <t>23.9</t>
  </si>
  <si>
    <t>23.52</t>
  </si>
  <si>
    <t>Butleigh . STW</t>
  </si>
  <si>
    <t>1412</t>
  </si>
  <si>
    <t>14.34</t>
  </si>
  <si>
    <t>2198</t>
  </si>
  <si>
    <t>Dorchester Weymouth Avenue SPS</t>
  </si>
  <si>
    <t>1395</t>
  </si>
  <si>
    <t>61.31</t>
  </si>
  <si>
    <t>80.82</t>
  </si>
  <si>
    <t>Salisbury Netherhampton Road SPS</t>
  </si>
  <si>
    <t>1390</t>
  </si>
  <si>
    <t>46.49</t>
  </si>
  <si>
    <t>46.26</t>
  </si>
  <si>
    <t>West Wick Wolvers Hill Road SPS</t>
  </si>
  <si>
    <t>5.56</t>
  </si>
  <si>
    <t>5.92</t>
  </si>
  <si>
    <t>1420</t>
  </si>
  <si>
    <t>Puddletown Piddlehinton Road STW</t>
  </si>
  <si>
    <t>1388</t>
  </si>
  <si>
    <t>56.48</t>
  </si>
  <si>
    <t>66.48</t>
  </si>
  <si>
    <t>West Huntspill Crossways Withy Road SPS</t>
  </si>
  <si>
    <t>1385</t>
  </si>
  <si>
    <t>1.47</t>
  </si>
  <si>
    <t>2.37</t>
  </si>
  <si>
    <t>244</t>
  </si>
  <si>
    <t>Hankerton Hankerton East SPS</t>
  </si>
  <si>
    <t>1378</t>
  </si>
  <si>
    <t>88.88</t>
  </si>
  <si>
    <t>91.49</t>
  </si>
  <si>
    <t>500</t>
  </si>
  <si>
    <t>1376</t>
  </si>
  <si>
    <t>6.15</t>
  </si>
  <si>
    <t>6.3</t>
  </si>
  <si>
    <t>Bradford Peverell Mr Softies SPS</t>
  </si>
  <si>
    <t>1373</t>
  </si>
  <si>
    <t>66.16</t>
  </si>
  <si>
    <t>69.87</t>
  </si>
  <si>
    <t>536</t>
  </si>
  <si>
    <t>Ilford Ilford Bridges SPS</t>
  </si>
  <si>
    <t>Ilminster Ashwell STW</t>
  </si>
  <si>
    <t>1366</t>
  </si>
  <si>
    <t>26.78</t>
  </si>
  <si>
    <t>2548</t>
  </si>
  <si>
    <t>1347</t>
  </si>
  <si>
    <t>76.65</t>
  </si>
  <si>
    <t>107.45</t>
  </si>
  <si>
    <t>2410</t>
  </si>
  <si>
    <t>Christchurch Christchurch Airfield SPS</t>
  </si>
  <si>
    <t>1344</t>
  </si>
  <si>
    <t>6.52</t>
  </si>
  <si>
    <t>7.61</t>
  </si>
  <si>
    <t>568</t>
  </si>
  <si>
    <t>1308</t>
  </si>
  <si>
    <t>Portishead Forth Avenue SPS</t>
  </si>
  <si>
    <t>1299</t>
  </si>
  <si>
    <t>8.38</t>
  </si>
  <si>
    <t>9.56</t>
  </si>
  <si>
    <t>1287</t>
  </si>
  <si>
    <t>95.41</t>
  </si>
  <si>
    <t>1492</t>
  </si>
  <si>
    <t>1284</t>
  </si>
  <si>
    <t>15.32</t>
  </si>
  <si>
    <t>21.93</t>
  </si>
  <si>
    <t>184</t>
  </si>
  <si>
    <t>1275</t>
  </si>
  <si>
    <t>Rowde . STW</t>
  </si>
  <si>
    <t>1258</t>
  </si>
  <si>
    <t>62.56</t>
  </si>
  <si>
    <t>44</t>
  </si>
  <si>
    <t>Ringwood Seymour Road SPS</t>
  </si>
  <si>
    <t>1251</t>
  </si>
  <si>
    <t>21.89</t>
  </si>
  <si>
    <t>23.14</t>
  </si>
  <si>
    <t>414</t>
  </si>
  <si>
    <t>East Brent Chestnut Farm SPS</t>
  </si>
  <si>
    <t>5.8</t>
  </si>
  <si>
    <t>36</t>
  </si>
  <si>
    <t>Christchurch Beaconsfield Road SPS</t>
  </si>
  <si>
    <t>3.16</t>
  </si>
  <si>
    <t>3.58</t>
  </si>
  <si>
    <t>146</t>
  </si>
  <si>
    <t>Berrow Barton Road In Between 60 Barton Road &amp; Boner Cottage SPS</t>
  </si>
  <si>
    <t>1217</t>
  </si>
  <si>
    <t>6.01</t>
  </si>
  <si>
    <t>334</t>
  </si>
  <si>
    <t>1215</t>
  </si>
  <si>
    <t>14.83</t>
  </si>
  <si>
    <t>7.7</t>
  </si>
  <si>
    <t>666</t>
  </si>
  <si>
    <t>1212</t>
  </si>
  <si>
    <t>9.03</t>
  </si>
  <si>
    <t>11.6</t>
  </si>
  <si>
    <t>362</t>
  </si>
  <si>
    <t>Congresbury North SPS</t>
  </si>
  <si>
    <t>6.93</t>
  </si>
  <si>
    <t>320</t>
  </si>
  <si>
    <t>1205</t>
  </si>
  <si>
    <t>66.5</t>
  </si>
  <si>
    <t>68.69</t>
  </si>
  <si>
    <t>1200</t>
  </si>
  <si>
    <t>50.62</t>
  </si>
  <si>
    <t>65.85</t>
  </si>
  <si>
    <t>2790</t>
  </si>
  <si>
    <t>Ilminster Canal Road SPS</t>
  </si>
  <si>
    <t>1196</t>
  </si>
  <si>
    <t>32.76</t>
  </si>
  <si>
    <t>Cromhall . STW</t>
  </si>
  <si>
    <t>1193</t>
  </si>
  <si>
    <t>51.89</t>
  </si>
  <si>
    <t>56.66</t>
  </si>
  <si>
    <t>902</t>
  </si>
  <si>
    <t>1191</t>
  </si>
  <si>
    <t>6.75</t>
  </si>
  <si>
    <t>16.56</t>
  </si>
  <si>
    <t>1184</t>
  </si>
  <si>
    <t>58.54</t>
  </si>
  <si>
    <t>82.83</t>
  </si>
  <si>
    <t>1708</t>
  </si>
  <si>
    <t>1181</t>
  </si>
  <si>
    <t>104.33</t>
  </si>
  <si>
    <t>139.81</t>
  </si>
  <si>
    <t>1560</t>
  </si>
  <si>
    <t>19.73</t>
  </si>
  <si>
    <t>1172</t>
  </si>
  <si>
    <t>Broadmayne Broadmayne SPS</t>
  </si>
  <si>
    <t>Broadmayne West Knighton Road STW</t>
  </si>
  <si>
    <t>1160</t>
  </si>
  <si>
    <t>47.07</t>
  </si>
  <si>
    <t>48.56</t>
  </si>
  <si>
    <t>8.96</t>
  </si>
  <si>
    <t>1157</t>
  </si>
  <si>
    <t>2.01</t>
  </si>
  <si>
    <t>2.54</t>
  </si>
  <si>
    <t>7.21</t>
  </si>
  <si>
    <t>17.57</t>
  </si>
  <si>
    <t>1804</t>
  </si>
  <si>
    <t>Poole Seacombe Road SPS</t>
  </si>
  <si>
    <t>1136</t>
  </si>
  <si>
    <t>1.4</t>
  </si>
  <si>
    <t>3.72</t>
  </si>
  <si>
    <t>368</t>
  </si>
  <si>
    <t>Stratton Stratton Bridge SPS</t>
  </si>
  <si>
    <t>1126</t>
  </si>
  <si>
    <t>68.15</t>
  </si>
  <si>
    <t>64.83</t>
  </si>
  <si>
    <t>Upton Gorse Lane SPS</t>
  </si>
  <si>
    <t>1124</t>
  </si>
  <si>
    <t>20.58</t>
  </si>
  <si>
    <t>18.48</t>
  </si>
  <si>
    <t>Portishead Marina Boatyard SPS</t>
  </si>
  <si>
    <t>8.71</t>
  </si>
  <si>
    <t>8.3</t>
  </si>
  <si>
    <t>112</t>
  </si>
  <si>
    <t>1121</t>
  </si>
  <si>
    <t>56.43</t>
  </si>
  <si>
    <t>70.15</t>
  </si>
  <si>
    <t>566</t>
  </si>
  <si>
    <t>Barrington West End View SPS</t>
  </si>
  <si>
    <t>1119</t>
  </si>
  <si>
    <t>18.71</t>
  </si>
  <si>
    <t>40.44</t>
  </si>
  <si>
    <t>St Ives Avon Castle SPS</t>
  </si>
  <si>
    <t>14.54</t>
  </si>
  <si>
    <t>1112</t>
  </si>
  <si>
    <t>2.8</t>
  </si>
  <si>
    <t>3.68</t>
  </si>
  <si>
    <t>136</t>
  </si>
  <si>
    <t>1102</t>
  </si>
  <si>
    <t>26.46</t>
  </si>
  <si>
    <t>342</t>
  </si>
  <si>
    <t>Tockington Moor Lane STW</t>
  </si>
  <si>
    <t>1100</t>
  </si>
  <si>
    <t>7.09</t>
  </si>
  <si>
    <t>29.12</t>
  </si>
  <si>
    <t>918</t>
  </si>
  <si>
    <t>Portishead Quays SPS</t>
  </si>
  <si>
    <t>6.51</t>
  </si>
  <si>
    <t>1095</t>
  </si>
  <si>
    <t>8.73</t>
  </si>
  <si>
    <t>1090</t>
  </si>
  <si>
    <t>115.24</t>
  </si>
  <si>
    <t>107.61</t>
  </si>
  <si>
    <t>Poole Tatnam Road SPS</t>
  </si>
  <si>
    <t>1056</t>
  </si>
  <si>
    <t>344</t>
  </si>
  <si>
    <t>1054</t>
  </si>
  <si>
    <t>1049</t>
  </si>
  <si>
    <t>6.77</t>
  </si>
  <si>
    <t>15.53</t>
  </si>
  <si>
    <t>2028</t>
  </si>
  <si>
    <t>Kewstoke Crooks Lane SPS</t>
  </si>
  <si>
    <t>7.89</t>
  </si>
  <si>
    <t>Sixpenny Handley . SPS</t>
  </si>
  <si>
    <t>Sixpenny Handley . STW</t>
  </si>
  <si>
    <t>1030</t>
  </si>
  <si>
    <t>73.95</t>
  </si>
  <si>
    <t>82.54</t>
  </si>
  <si>
    <t>1004</t>
  </si>
  <si>
    <t>10.09</t>
  </si>
  <si>
    <t>5.96</t>
  </si>
  <si>
    <t>Brean Sunnyside Warren Farm SPS</t>
  </si>
  <si>
    <t>1001</t>
  </si>
  <si>
    <t>6.91</t>
  </si>
  <si>
    <t>5.99</t>
  </si>
  <si>
    <t>34</t>
  </si>
  <si>
    <t>996</t>
  </si>
  <si>
    <t>546</t>
  </si>
  <si>
    <t>Calne Abberd Lane SPS</t>
  </si>
  <si>
    <t>Compton Bassett . STW</t>
  </si>
  <si>
    <t>987</t>
  </si>
  <si>
    <t>72.38</t>
  </si>
  <si>
    <t>96.99</t>
  </si>
  <si>
    <t>Frome Leonards Mill SPS</t>
  </si>
  <si>
    <t>Frome Welshmill Lane STW</t>
  </si>
  <si>
    <t>62.03</t>
  </si>
  <si>
    <t>69.26</t>
  </si>
  <si>
    <t>442</t>
  </si>
  <si>
    <t>Hawkesbury Upton Britain Bottom SPS</t>
  </si>
  <si>
    <t>982</t>
  </si>
  <si>
    <t>161.16</t>
  </si>
  <si>
    <t>193.82</t>
  </si>
  <si>
    <t>East Huntspill Withy Road SPS</t>
  </si>
  <si>
    <t>975</t>
  </si>
  <si>
    <t>5.35</t>
  </si>
  <si>
    <t>4.77</t>
  </si>
  <si>
    <t>1248</t>
  </si>
  <si>
    <t>Stourpaine . SPS</t>
  </si>
  <si>
    <t>Stourpaine . STW</t>
  </si>
  <si>
    <t>972</t>
  </si>
  <si>
    <t>37.01</t>
  </si>
  <si>
    <t>41.42</t>
  </si>
  <si>
    <t>Cerne Abbas Barn SPS</t>
  </si>
  <si>
    <t>Cerne Abbas A352 Dorchester Road STW</t>
  </si>
  <si>
    <t>965</t>
  </si>
  <si>
    <t>115.6</t>
  </si>
  <si>
    <t>122.21</t>
  </si>
  <si>
    <t>958</t>
  </si>
  <si>
    <t>8.61</t>
  </si>
  <si>
    <t>8.49</t>
  </si>
  <si>
    <t>Devizes Matilda Way (Sandcliffe Fm) SPS</t>
  </si>
  <si>
    <t>956</t>
  </si>
  <si>
    <t>133.74</t>
  </si>
  <si>
    <t>148.07</t>
  </si>
  <si>
    <t>Stanton Drew . STW</t>
  </si>
  <si>
    <t>953</t>
  </si>
  <si>
    <t>32.17</t>
  </si>
  <si>
    <t>37.91</t>
  </si>
  <si>
    <t>628</t>
  </si>
  <si>
    <t>951</t>
  </si>
  <si>
    <t>13.75</t>
  </si>
  <si>
    <t>Sutton Benger . STW</t>
  </si>
  <si>
    <t>948</t>
  </si>
  <si>
    <t>80.32</t>
  </si>
  <si>
    <t>49.17</t>
  </si>
  <si>
    <t>678</t>
  </si>
  <si>
    <t>55.49</t>
  </si>
  <si>
    <t>62.24</t>
  </si>
  <si>
    <t>946</t>
  </si>
  <si>
    <t>109.19</t>
  </si>
  <si>
    <t>100.96</t>
  </si>
  <si>
    <t>941</t>
  </si>
  <si>
    <t>34.31</t>
  </si>
  <si>
    <t>38.54</t>
  </si>
  <si>
    <t>939</t>
  </si>
  <si>
    <t>13.26</t>
  </si>
  <si>
    <t>25.2</t>
  </si>
  <si>
    <t>1208</t>
  </si>
  <si>
    <t>Pilning Redwick Road SPS</t>
  </si>
  <si>
    <t>934</t>
  </si>
  <si>
    <t>6.47</t>
  </si>
  <si>
    <t>134</t>
  </si>
  <si>
    <t>28.7</t>
  </si>
  <si>
    <t>Colerne Southwood Doe Housing Estate SPS</t>
  </si>
  <si>
    <t>Colerne . STW</t>
  </si>
  <si>
    <t>145.34</t>
  </si>
  <si>
    <t>165.79</t>
  </si>
  <si>
    <t>Little Langford . SPS</t>
  </si>
  <si>
    <t>65.51</t>
  </si>
  <si>
    <t>61.52</t>
  </si>
  <si>
    <t>32</t>
  </si>
  <si>
    <t>Portishead Poacher Hotel (Anchor Hotel) SPS</t>
  </si>
  <si>
    <t>922</t>
  </si>
  <si>
    <t>6.64</t>
  </si>
  <si>
    <t>Burnham-On-Sea Wallace Wells Road SPS</t>
  </si>
  <si>
    <t>920</t>
  </si>
  <si>
    <t>5.19</t>
  </si>
  <si>
    <t>Amesbury Gleesons Estate SPS</t>
  </si>
  <si>
    <t>917</t>
  </si>
  <si>
    <t>95.8</t>
  </si>
  <si>
    <t>107.96</t>
  </si>
  <si>
    <t>Sturminster Newton Opp Rixon Close STW</t>
  </si>
  <si>
    <t>47.35</t>
  </si>
  <si>
    <t>53.15</t>
  </si>
  <si>
    <t>290</t>
  </si>
  <si>
    <t>Royal Wootton Bassett Green Park SPS</t>
  </si>
  <si>
    <t>912</t>
  </si>
  <si>
    <t>124.97</t>
  </si>
  <si>
    <t>Bridgwater Dawes Park No 3 SPS</t>
  </si>
  <si>
    <t>6.23</t>
  </si>
  <si>
    <t>North Cheriton Grove Lane SPS</t>
  </si>
  <si>
    <t>Wincanton . STW</t>
  </si>
  <si>
    <t>69.96</t>
  </si>
  <si>
    <t>69.13</t>
  </si>
  <si>
    <t>412</t>
  </si>
  <si>
    <t>908</t>
  </si>
  <si>
    <t>88.95</t>
  </si>
  <si>
    <t>99.53</t>
  </si>
  <si>
    <t>1890</t>
  </si>
  <si>
    <t>Patchway Sycamore Drive SPS</t>
  </si>
  <si>
    <t>903</t>
  </si>
  <si>
    <t>79.55</t>
  </si>
  <si>
    <t>81.42</t>
  </si>
  <si>
    <t>66.76</t>
  </si>
  <si>
    <t>65.39</t>
  </si>
  <si>
    <t>776</t>
  </si>
  <si>
    <t>Portishead Sandeling Place SPS</t>
  </si>
  <si>
    <t>50.31</t>
  </si>
  <si>
    <t>44.72</t>
  </si>
  <si>
    <t>104</t>
  </si>
  <si>
    <t>13.4</t>
  </si>
  <si>
    <t>25.46</t>
  </si>
  <si>
    <t>1526</t>
  </si>
  <si>
    <t>Higher Woodsford Park Drive SPS</t>
  </si>
  <si>
    <t>896</t>
  </si>
  <si>
    <t>50.46</t>
  </si>
  <si>
    <t>59.91</t>
  </si>
  <si>
    <t>940</t>
  </si>
  <si>
    <t>36.07</t>
  </si>
  <si>
    <t>Throop . SPS</t>
  </si>
  <si>
    <t>881</t>
  </si>
  <si>
    <t>32.71</t>
  </si>
  <si>
    <t>34.88</t>
  </si>
  <si>
    <t>712</t>
  </si>
  <si>
    <t>Upavon Andover Road SPS</t>
  </si>
  <si>
    <t>Upavon . STW</t>
  </si>
  <si>
    <t>876</t>
  </si>
  <si>
    <t>91.82</t>
  </si>
  <si>
    <t>97.49</t>
  </si>
  <si>
    <t>752</t>
  </si>
  <si>
    <t>869</t>
  </si>
  <si>
    <t>83.27</t>
  </si>
  <si>
    <t>101.03</t>
  </si>
  <si>
    <t>Crewkerne Trading Estate Crewkerne East STW</t>
  </si>
  <si>
    <t>55.4</t>
  </si>
  <si>
    <t>60.22</t>
  </si>
  <si>
    <t>867</t>
  </si>
  <si>
    <t>24.1</t>
  </si>
  <si>
    <t>1012</t>
  </si>
  <si>
    <t>857</t>
  </si>
  <si>
    <t>6.07</t>
  </si>
  <si>
    <t>6.65</t>
  </si>
  <si>
    <t>Brean Merry Bee South Road SPS</t>
  </si>
  <si>
    <t>2560</t>
  </si>
  <si>
    <t>852</t>
  </si>
  <si>
    <t>51.63</t>
  </si>
  <si>
    <t>848</t>
  </si>
  <si>
    <t>35.02</t>
  </si>
  <si>
    <t>74.51</t>
  </si>
  <si>
    <t>2348</t>
  </si>
  <si>
    <t>St Georges Willow Close SPS</t>
  </si>
  <si>
    <t>845</t>
  </si>
  <si>
    <t>5.88</t>
  </si>
  <si>
    <t>5.24</t>
  </si>
  <si>
    <t>843</t>
  </si>
  <si>
    <t>108.19</t>
  </si>
  <si>
    <t>112.14</t>
  </si>
  <si>
    <t>456</t>
  </si>
  <si>
    <t>Longham Bridge House SPS</t>
  </si>
  <si>
    <t>833</t>
  </si>
  <si>
    <t>11.19</t>
  </si>
  <si>
    <t>12.56</t>
  </si>
  <si>
    <t>1008</t>
  </si>
  <si>
    <t>Melksham Bowerhill Lane Bowerhill SPS</t>
  </si>
  <si>
    <t>828</t>
  </si>
  <si>
    <t>45.06</t>
  </si>
  <si>
    <t>53.63</t>
  </si>
  <si>
    <t>824</t>
  </si>
  <si>
    <t>20.16</t>
  </si>
  <si>
    <t>Almondsbury . STW</t>
  </si>
  <si>
    <t>821</t>
  </si>
  <si>
    <t>59.88</t>
  </si>
  <si>
    <t>84.2</t>
  </si>
  <si>
    <t>888</t>
  </si>
  <si>
    <t>Salisbury Stratford Sub Castle SPS</t>
  </si>
  <si>
    <t>49.71</t>
  </si>
  <si>
    <t>53.99</t>
  </si>
  <si>
    <t>620</t>
  </si>
  <si>
    <t>819</t>
  </si>
  <si>
    <t>35.47</t>
  </si>
  <si>
    <t>37.05</t>
  </si>
  <si>
    <t>840</t>
  </si>
  <si>
    <t>Fovant Church Lane SPS</t>
  </si>
  <si>
    <t>Fovant . STW</t>
  </si>
  <si>
    <t>812</t>
  </si>
  <si>
    <t>86.7</t>
  </si>
  <si>
    <t>Mudeford Mudeford Church SPS</t>
  </si>
  <si>
    <t>809</t>
  </si>
  <si>
    <t>3.13</t>
  </si>
  <si>
    <t>2.99</t>
  </si>
  <si>
    <t>East Brent Orchard Close SPS</t>
  </si>
  <si>
    <t>802</t>
  </si>
  <si>
    <t>6.38</t>
  </si>
  <si>
    <t>652</t>
  </si>
  <si>
    <t>Patchway Brighton Road SPS</t>
  </si>
  <si>
    <t>797</t>
  </si>
  <si>
    <t>77.73</t>
  </si>
  <si>
    <t>81.08</t>
  </si>
  <si>
    <t>Sparkford Off Sparkford Hill Lane STW</t>
  </si>
  <si>
    <t>34.49</t>
  </si>
  <si>
    <t>1198</t>
  </si>
  <si>
    <t>Martock Hurst Bow STW</t>
  </si>
  <si>
    <t>9.67</t>
  </si>
  <si>
    <t>13.67</t>
  </si>
  <si>
    <t>790</t>
  </si>
  <si>
    <t>Odcombe No 1 SPS</t>
  </si>
  <si>
    <t>783</t>
  </si>
  <si>
    <t>77.11</t>
  </si>
  <si>
    <t>69.69</t>
  </si>
  <si>
    <t>778</t>
  </si>
  <si>
    <t>42.03</t>
  </si>
  <si>
    <t>54.99</t>
  </si>
  <si>
    <t>35.16</t>
  </si>
  <si>
    <t>47.52</t>
  </si>
  <si>
    <t>90.13</t>
  </si>
  <si>
    <t>104.67</t>
  </si>
  <si>
    <t>3238</t>
  </si>
  <si>
    <t>12.85</t>
  </si>
  <si>
    <t>18.91</t>
  </si>
  <si>
    <t>240</t>
  </si>
  <si>
    <t>Street Strode Road SPS</t>
  </si>
  <si>
    <t>10.62</t>
  </si>
  <si>
    <t>17.37</t>
  </si>
  <si>
    <t>152</t>
  </si>
  <si>
    <t>Sturminster Marshall High Street SPS</t>
  </si>
  <si>
    <t>773</t>
  </si>
  <si>
    <t>24.27</t>
  </si>
  <si>
    <t>24.62</t>
  </si>
  <si>
    <t>348</t>
  </si>
  <si>
    <t>771</t>
  </si>
  <si>
    <t>3.08</t>
  </si>
  <si>
    <t>19.11</t>
  </si>
  <si>
    <t>Eastcourt Oatridge Farm SPS</t>
  </si>
  <si>
    <t>768</t>
  </si>
  <si>
    <t>90.23</t>
  </si>
  <si>
    <t>93.24</t>
  </si>
  <si>
    <t>720</t>
  </si>
  <si>
    <t>766</t>
  </si>
  <si>
    <t>50.76</t>
  </si>
  <si>
    <t>53.66</t>
  </si>
  <si>
    <t>1062</t>
  </si>
  <si>
    <t>West Lulworth Barn SPS</t>
  </si>
  <si>
    <t>764</t>
  </si>
  <si>
    <t>24.51</t>
  </si>
  <si>
    <t>754</t>
  </si>
  <si>
    <t>8.1</t>
  </si>
  <si>
    <t>Portishead Marina Lock Gate SPS</t>
  </si>
  <si>
    <t>Crudwell The Ridgeway SPS</t>
  </si>
  <si>
    <t>747</t>
  </si>
  <si>
    <t>95.68</t>
  </si>
  <si>
    <t>93.25</t>
  </si>
  <si>
    <t>67.25</t>
  </si>
  <si>
    <t>102.28</t>
  </si>
  <si>
    <t>684</t>
  </si>
  <si>
    <t>West Lulworth Lulstead SPS</t>
  </si>
  <si>
    <t>744</t>
  </si>
  <si>
    <t>59.05</t>
  </si>
  <si>
    <t>89.32</t>
  </si>
  <si>
    <t>312</t>
  </si>
  <si>
    <t>Bishops Hull Shutemead SPS</t>
  </si>
  <si>
    <t>26.48</t>
  </si>
  <si>
    <t>39.06</t>
  </si>
  <si>
    <t>742</t>
  </si>
  <si>
    <t>21.18</t>
  </si>
  <si>
    <t>59.04</t>
  </si>
  <si>
    <t>Christian Malford The Green Street SPS</t>
  </si>
  <si>
    <t>737</t>
  </si>
  <si>
    <t>53.56</t>
  </si>
  <si>
    <t>50.82</t>
  </si>
  <si>
    <t>128</t>
  </si>
  <si>
    <t>Bridgwater Silver Springs Folletts Farm SPS</t>
  </si>
  <si>
    <t>5.76</t>
  </si>
  <si>
    <t>904</t>
  </si>
  <si>
    <t>Lyneham Preston Lane Building 488 (Ps 11 And 12) SPS</t>
  </si>
  <si>
    <t>116.28</t>
  </si>
  <si>
    <t>120.52</t>
  </si>
  <si>
    <t>144</t>
  </si>
  <si>
    <t>716</t>
  </si>
  <si>
    <t>89.14</t>
  </si>
  <si>
    <t>70.44</t>
  </si>
  <si>
    <t>Dinton Bratch Lane SPS</t>
  </si>
  <si>
    <t>711</t>
  </si>
  <si>
    <t>71.53</t>
  </si>
  <si>
    <t>86.64</t>
  </si>
  <si>
    <t>Mere Rook Street STW</t>
  </si>
  <si>
    <t>706</t>
  </si>
  <si>
    <t>97.48</t>
  </si>
  <si>
    <t>27.45</t>
  </si>
  <si>
    <t>Alveston Alveston Down SPS</t>
  </si>
  <si>
    <t>Thornbury . STW</t>
  </si>
  <si>
    <t>704</t>
  </si>
  <si>
    <t>93.34</t>
  </si>
  <si>
    <t>96.32</t>
  </si>
  <si>
    <t>Chilton Cantelo Hornsey Bridge STW</t>
  </si>
  <si>
    <t>699</t>
  </si>
  <si>
    <t>27.67</t>
  </si>
  <si>
    <t>22.42</t>
  </si>
  <si>
    <t>400</t>
  </si>
  <si>
    <t>694</t>
  </si>
  <si>
    <t>2.69</t>
  </si>
  <si>
    <t>19.09</t>
  </si>
  <si>
    <t>14.48</t>
  </si>
  <si>
    <t>Blandford Wyvern Way SPS</t>
  </si>
  <si>
    <t>689</t>
  </si>
  <si>
    <t>80.27</t>
  </si>
  <si>
    <t>80.05</t>
  </si>
  <si>
    <t>North Bradley The Rank SPS</t>
  </si>
  <si>
    <t>42.77</t>
  </si>
  <si>
    <t>47.38</t>
  </si>
  <si>
    <t>480</t>
  </si>
  <si>
    <t>Tickenham East SPS</t>
  </si>
  <si>
    <t>10.99</t>
  </si>
  <si>
    <t>29.89</t>
  </si>
  <si>
    <t>Shaftesbury Gears Mill STW</t>
  </si>
  <si>
    <t>677</t>
  </si>
  <si>
    <t>117.14</t>
  </si>
  <si>
    <t>139.67</t>
  </si>
  <si>
    <t>675</t>
  </si>
  <si>
    <t>15.03</t>
  </si>
  <si>
    <t>25.38</t>
  </si>
  <si>
    <t>354</t>
  </si>
  <si>
    <t>Holton Heath Holton Heath  Sewage Pumping Station SPS</t>
  </si>
  <si>
    <t>672</t>
  </si>
  <si>
    <t>3.48</t>
  </si>
  <si>
    <t>4.06</t>
  </si>
  <si>
    <t>1904</t>
  </si>
  <si>
    <t>North Bradley Yarnbrook SPS</t>
  </si>
  <si>
    <t>670</t>
  </si>
  <si>
    <t>41.15</t>
  </si>
  <si>
    <t>50.43</t>
  </si>
  <si>
    <t>Cranborne Alderholt Rd Higher Holwell SPS</t>
  </si>
  <si>
    <t>Cranborne Higher Holwell STW</t>
  </si>
  <si>
    <t>668</t>
  </si>
  <si>
    <t>53.05</t>
  </si>
  <si>
    <t>Marden . STW</t>
  </si>
  <si>
    <t>665</t>
  </si>
  <si>
    <t>104.81</t>
  </si>
  <si>
    <t>105.06</t>
  </si>
  <si>
    <t>310</t>
  </si>
  <si>
    <t>Great Somerford Frog Lane SPS</t>
  </si>
  <si>
    <t>Great Somerford . STW</t>
  </si>
  <si>
    <t>663</t>
  </si>
  <si>
    <t>60.23</t>
  </si>
  <si>
    <t>61.35</t>
  </si>
  <si>
    <t>552</t>
  </si>
  <si>
    <t>32.04</t>
  </si>
  <si>
    <t>660</t>
  </si>
  <si>
    <t>32.9</t>
  </si>
  <si>
    <t>Huish Episcopi Peony Valley SPS</t>
  </si>
  <si>
    <t>17.77</t>
  </si>
  <si>
    <t>16.73</t>
  </si>
  <si>
    <t>196</t>
  </si>
  <si>
    <t>Tisbury Union Road SPS</t>
  </si>
  <si>
    <t>91.8</t>
  </si>
  <si>
    <t>93.56</t>
  </si>
  <si>
    <t>98</t>
  </si>
  <si>
    <t>651</t>
  </si>
  <si>
    <t>12.8</t>
  </si>
  <si>
    <t>14.65</t>
  </si>
  <si>
    <t>5.9</t>
  </si>
  <si>
    <t>Bridgwater Wills Road SPS</t>
  </si>
  <si>
    <t>648</t>
  </si>
  <si>
    <t>7.26</t>
  </si>
  <si>
    <t>646</t>
  </si>
  <si>
    <t>53.67</t>
  </si>
  <si>
    <t>56.75</t>
  </si>
  <si>
    <t>926</t>
  </si>
  <si>
    <t>Lavington Woodbridge STW</t>
  </si>
  <si>
    <t>62.26</t>
  </si>
  <si>
    <t>64.98</t>
  </si>
  <si>
    <t>Fivehead . STW</t>
  </si>
  <si>
    <t>16.14</t>
  </si>
  <si>
    <t>19.88</t>
  </si>
  <si>
    <t>1908</t>
  </si>
  <si>
    <t>30.09</t>
  </si>
  <si>
    <t>Stone Old Mill SPS</t>
  </si>
  <si>
    <t>Michaelwood . STW</t>
  </si>
  <si>
    <t>641</t>
  </si>
  <si>
    <t>13.44</t>
  </si>
  <si>
    <t>27.1</t>
  </si>
  <si>
    <t>Bagstone . SPS</t>
  </si>
  <si>
    <t>632</t>
  </si>
  <si>
    <t>51.7</t>
  </si>
  <si>
    <t>51.56</t>
  </si>
  <si>
    <t>346</t>
  </si>
  <si>
    <t>Burnham-On-Sea Pillsmouth Marine Drive SPS</t>
  </si>
  <si>
    <t>1.97</t>
  </si>
  <si>
    <t>Wimborne The Boatyard SPS</t>
  </si>
  <si>
    <t>629</t>
  </si>
  <si>
    <t>17.58</t>
  </si>
  <si>
    <t>19.83</t>
  </si>
  <si>
    <t>111.62</t>
  </si>
  <si>
    <t>116.84</t>
  </si>
  <si>
    <t>Longham Green Lane SPS</t>
  </si>
  <si>
    <t>617</t>
  </si>
  <si>
    <t>12.94</t>
  </si>
  <si>
    <t>615</t>
  </si>
  <si>
    <t>38.3</t>
  </si>
  <si>
    <t>612</t>
  </si>
  <si>
    <t>30.23</t>
  </si>
  <si>
    <t>35.21</t>
  </si>
  <si>
    <t>Cannington . STW</t>
  </si>
  <si>
    <t>610</t>
  </si>
  <si>
    <t>48.28</t>
  </si>
  <si>
    <t>Porlock Sparkhayes Lane STW</t>
  </si>
  <si>
    <t>608</t>
  </si>
  <si>
    <t>10.08</t>
  </si>
  <si>
    <t>Portishead Marjoram Way SPS</t>
  </si>
  <si>
    <t>8.91</t>
  </si>
  <si>
    <t>10.15</t>
  </si>
  <si>
    <t>282</t>
  </si>
  <si>
    <t>605</t>
  </si>
  <si>
    <t>45.32</t>
  </si>
  <si>
    <t>630</t>
  </si>
  <si>
    <t>Edford . STW</t>
  </si>
  <si>
    <t>603</t>
  </si>
  <si>
    <t>183.51</t>
  </si>
  <si>
    <t>202.66</t>
  </si>
  <si>
    <t>All Cannings Lower Mill Farm STW</t>
  </si>
  <si>
    <t>120.1</t>
  </si>
  <si>
    <t>117.99</t>
  </si>
  <si>
    <t>14.47</t>
  </si>
  <si>
    <t>14.19</t>
  </si>
  <si>
    <t>884</t>
  </si>
  <si>
    <t>Street Houndwood SPS</t>
  </si>
  <si>
    <t>12.06</t>
  </si>
  <si>
    <t>11.79</t>
  </si>
  <si>
    <t>Portishead Port Marine SPS</t>
  </si>
  <si>
    <t>10.23</t>
  </si>
  <si>
    <t>11.15</t>
  </si>
  <si>
    <t>Hindon . STW</t>
  </si>
  <si>
    <t>600</t>
  </si>
  <si>
    <t>116.16</t>
  </si>
  <si>
    <t>130.58</t>
  </si>
  <si>
    <t>Wincanton Lawrence Hill SPS</t>
  </si>
  <si>
    <t>73.34</t>
  </si>
  <si>
    <t>72.97</t>
  </si>
  <si>
    <t>598</t>
  </si>
  <si>
    <t>55.08</t>
  </si>
  <si>
    <t>63.75</t>
  </si>
  <si>
    <t>3724</t>
  </si>
  <si>
    <t>Portbury Hundred SPS</t>
  </si>
  <si>
    <t>7.56</t>
  </si>
  <si>
    <t>638</t>
  </si>
  <si>
    <t>Devizes Quakers Walk SPS</t>
  </si>
  <si>
    <t>Devizes Webbs Lane STW</t>
  </si>
  <si>
    <t>596</t>
  </si>
  <si>
    <t>133.85</t>
  </si>
  <si>
    <t>133.08</t>
  </si>
  <si>
    <t>Ilminster Westport SPS</t>
  </si>
  <si>
    <t>18.83</t>
  </si>
  <si>
    <t>Royal Wootton Bassett Goldborough SPS</t>
  </si>
  <si>
    <t>593</t>
  </si>
  <si>
    <t>96.07</t>
  </si>
  <si>
    <t>91.35</t>
  </si>
  <si>
    <t>34.43</t>
  </si>
  <si>
    <t>1064</t>
  </si>
  <si>
    <t>230</t>
  </si>
  <si>
    <t>591</t>
  </si>
  <si>
    <t>70.49</t>
  </si>
  <si>
    <t>70.29</t>
  </si>
  <si>
    <t>182</t>
  </si>
  <si>
    <t>588</t>
  </si>
  <si>
    <t>110.1</t>
  </si>
  <si>
    <t>105.69</t>
  </si>
  <si>
    <t>42.49</t>
  </si>
  <si>
    <t>42.9</t>
  </si>
  <si>
    <t>Timsbury Lippiatt Lane SPS</t>
  </si>
  <si>
    <t>584</t>
  </si>
  <si>
    <t>139.9</t>
  </si>
  <si>
    <t>153.69</t>
  </si>
  <si>
    <t>864</t>
  </si>
  <si>
    <t>Puncknowle Next To Gully Knap Farm STW</t>
  </si>
  <si>
    <t>581</t>
  </si>
  <si>
    <t>57.08</t>
  </si>
  <si>
    <t>990</t>
  </si>
  <si>
    <t>Malmesbury Cowbridge New SPS</t>
  </si>
  <si>
    <t>579</t>
  </si>
  <si>
    <t>67.39</t>
  </si>
  <si>
    <t>318</t>
  </si>
  <si>
    <t>39.36</t>
  </si>
  <si>
    <t>53.71</t>
  </si>
  <si>
    <t>576</t>
  </si>
  <si>
    <t>69.56</t>
  </si>
  <si>
    <t>80.51</t>
  </si>
  <si>
    <t>574</t>
  </si>
  <si>
    <t>46.34</t>
  </si>
  <si>
    <t>47.19</t>
  </si>
  <si>
    <t>94</t>
  </si>
  <si>
    <t>Easter Compton Pilning Road SPS</t>
  </si>
  <si>
    <t>9.4</t>
  </si>
  <si>
    <t>6.67</t>
  </si>
  <si>
    <t>567</t>
  </si>
  <si>
    <t>9.48</t>
  </si>
  <si>
    <t>9.28</t>
  </si>
  <si>
    <t>22</t>
  </si>
  <si>
    <t>Over Compton . SPS</t>
  </si>
  <si>
    <t>Trent Mill Lane STW</t>
  </si>
  <si>
    <t>564</t>
  </si>
  <si>
    <t>39.25</t>
  </si>
  <si>
    <t>555</t>
  </si>
  <si>
    <t>12.24</t>
  </si>
  <si>
    <t>13.23</t>
  </si>
  <si>
    <t>Longbridge Fosse Way STW</t>
  </si>
  <si>
    <t>79.66</t>
  </si>
  <si>
    <t>85.25</t>
  </si>
  <si>
    <t>8.27</t>
  </si>
  <si>
    <t>12.83</t>
  </si>
  <si>
    <t>Chard Peasmarsh STW</t>
  </si>
  <si>
    <t>81.6</t>
  </si>
  <si>
    <t>402</t>
  </si>
  <si>
    <t>550</t>
  </si>
  <si>
    <t>1.08</t>
  </si>
  <si>
    <t>2.27</t>
  </si>
  <si>
    <t>Crossways Redbridge SPS</t>
  </si>
  <si>
    <t>545</t>
  </si>
  <si>
    <t>58.16</t>
  </si>
  <si>
    <t>59.84</t>
  </si>
  <si>
    <t>50.71</t>
  </si>
  <si>
    <t>53.64</t>
  </si>
  <si>
    <t>Melksham Caretakers Close SPS</t>
  </si>
  <si>
    <t>543</t>
  </si>
  <si>
    <t>540</t>
  </si>
  <si>
    <t>45.41</t>
  </si>
  <si>
    <t>Bridgwater Docks SPS</t>
  </si>
  <si>
    <t>538</t>
  </si>
  <si>
    <t>8.64</t>
  </si>
  <si>
    <t>Bridport Meadowlands SPS</t>
  </si>
  <si>
    <t>533</t>
  </si>
  <si>
    <t>3.82</t>
  </si>
  <si>
    <t>2.5</t>
  </si>
  <si>
    <t>1.46</t>
  </si>
  <si>
    <t>4.03</t>
  </si>
  <si>
    <t>532</t>
  </si>
  <si>
    <t>71.93</t>
  </si>
  <si>
    <t>76.62</t>
  </si>
  <si>
    <t>7.48</t>
  </si>
  <si>
    <t>6.61</t>
  </si>
  <si>
    <t>Southbourne Wick Lane SPS</t>
  </si>
  <si>
    <t>1.6</t>
  </si>
  <si>
    <t>5.67</t>
  </si>
  <si>
    <t>Abbotsbury B3157 Portesham Road STW</t>
  </si>
  <si>
    <t>521</t>
  </si>
  <si>
    <t>32.89</t>
  </si>
  <si>
    <t>Bridgwater Eastern Avenue SPS</t>
  </si>
  <si>
    <t>Thingley Coppershell Lane STW</t>
  </si>
  <si>
    <t>519</t>
  </si>
  <si>
    <t>106.19</t>
  </si>
  <si>
    <t>115</t>
  </si>
  <si>
    <t>Weston-Super-Mare Wilson Gardens Private SPS</t>
  </si>
  <si>
    <t>Charmouth Lower Sea Lane SPS</t>
  </si>
  <si>
    <t>Charmouth Headworks/Sea Outfall STW</t>
  </si>
  <si>
    <t>18.3</t>
  </si>
  <si>
    <t>272</t>
  </si>
  <si>
    <t>Radstock Mill Lane STW</t>
  </si>
  <si>
    <t>514</t>
  </si>
  <si>
    <t>104.54</t>
  </si>
  <si>
    <t>144.59</t>
  </si>
  <si>
    <t>1442</t>
  </si>
  <si>
    <t>59.53</t>
  </si>
  <si>
    <t>58.9</t>
  </si>
  <si>
    <t>54</t>
  </si>
  <si>
    <t>Bridgwater Reedmoor Gardens SPS</t>
  </si>
  <si>
    <t>7.05</t>
  </si>
  <si>
    <t>Meare . STW</t>
  </si>
  <si>
    <t>6.56</t>
  </si>
  <si>
    <t>7.36</t>
  </si>
  <si>
    <t>308</t>
  </si>
  <si>
    <t>512</t>
  </si>
  <si>
    <t>98.24</t>
  </si>
  <si>
    <t>91.45</t>
  </si>
  <si>
    <t>Enford Coombe SPS</t>
  </si>
  <si>
    <t>84.47</t>
  </si>
  <si>
    <t>91.76</t>
  </si>
  <si>
    <t>396</t>
  </si>
  <si>
    <t>Ringwood Moortown SPS</t>
  </si>
  <si>
    <t>12.88</t>
  </si>
  <si>
    <t>12.1</t>
  </si>
  <si>
    <t>578</t>
  </si>
  <si>
    <t>Cheddar Draycott Road SPS</t>
  </si>
  <si>
    <t>7.33</t>
  </si>
  <si>
    <t>8.74</t>
  </si>
  <si>
    <t>Pilning Pilning Church  The Green SPS</t>
  </si>
  <si>
    <t>509</t>
  </si>
  <si>
    <t>6.19</t>
  </si>
  <si>
    <t>7.03</t>
  </si>
  <si>
    <t>Oakhill . STW</t>
  </si>
  <si>
    <t>507</t>
  </si>
  <si>
    <t>171.68</t>
  </si>
  <si>
    <t>151.2</t>
  </si>
  <si>
    <t>Collingbourne Kingston . SPS</t>
  </si>
  <si>
    <t>133.88</t>
  </si>
  <si>
    <t>138.06</t>
  </si>
  <si>
    <t>1394</t>
  </si>
  <si>
    <t>Bradford On Tone . STW</t>
  </si>
  <si>
    <t>39.04</t>
  </si>
  <si>
    <t>54.8</t>
  </si>
  <si>
    <t>Broadtown Cotmarsh Farm SPS</t>
  </si>
  <si>
    <t>100.12</t>
  </si>
  <si>
    <t>99.71</t>
  </si>
  <si>
    <t>Tolpuddle East Farm SPS</t>
  </si>
  <si>
    <t>39.47</t>
  </si>
  <si>
    <t>492</t>
  </si>
  <si>
    <t>Winscombe . STW</t>
  </si>
  <si>
    <t>497</t>
  </si>
  <si>
    <t>29.51</t>
  </si>
  <si>
    <t>38.33</t>
  </si>
  <si>
    <t>23.62</t>
  </si>
  <si>
    <t>39.64</t>
  </si>
  <si>
    <t>314</t>
  </si>
  <si>
    <t>Christchurch Clive Road SPS</t>
  </si>
  <si>
    <t>20.22</t>
  </si>
  <si>
    <t>21.52</t>
  </si>
  <si>
    <t>20</t>
  </si>
  <si>
    <t>495</t>
  </si>
  <si>
    <t>26.64</t>
  </si>
  <si>
    <t>39.71</t>
  </si>
  <si>
    <t>Lympsham Innsbruck SPS</t>
  </si>
  <si>
    <t>5.41</t>
  </si>
  <si>
    <t>Stoford Newton Road Garage SPS</t>
  </si>
  <si>
    <t>37.44</t>
  </si>
  <si>
    <t>37.59</t>
  </si>
  <si>
    <t>Westbury-Sub-Mendip Easton SPS</t>
  </si>
  <si>
    <t>Westbury-Sub-Mendip . STW</t>
  </si>
  <si>
    <t>13.98</t>
  </si>
  <si>
    <t>25.75</t>
  </si>
  <si>
    <t>Frome Spring Gardens SPS</t>
  </si>
  <si>
    <t>62.51</t>
  </si>
  <si>
    <t>57.29</t>
  </si>
  <si>
    <t>60.1</t>
  </si>
  <si>
    <t>834</t>
  </si>
  <si>
    <t>Wareham Drax Avenue SPS</t>
  </si>
  <si>
    <t>4.84</t>
  </si>
  <si>
    <t>60</t>
  </si>
  <si>
    <t>Figheldean Avon Banks SPS</t>
  </si>
  <si>
    <t>485</t>
  </si>
  <si>
    <t>78.61</t>
  </si>
  <si>
    <t>80.43</t>
  </si>
  <si>
    <t>483</t>
  </si>
  <si>
    <t>29.49</t>
  </si>
  <si>
    <t>30.88</t>
  </si>
  <si>
    <t>Ringwood Waterloo Way (Station Yard) SPS</t>
  </si>
  <si>
    <t>14.77</t>
  </si>
  <si>
    <t>138</t>
  </si>
  <si>
    <t>2.45</t>
  </si>
  <si>
    <t>6.36</t>
  </si>
  <si>
    <t>Bishops Lydeard Greenway SPS</t>
  </si>
  <si>
    <t>Sandhill Park . STW</t>
  </si>
  <si>
    <t>476</t>
  </si>
  <si>
    <t>53.57</t>
  </si>
  <si>
    <t>59.16</t>
  </si>
  <si>
    <t>Upton Hibbs Close SPS</t>
  </si>
  <si>
    <t>473</t>
  </si>
  <si>
    <t>17.81</t>
  </si>
  <si>
    <t>23.35</t>
  </si>
  <si>
    <t>204</t>
  </si>
  <si>
    <t>16.49</t>
  </si>
  <si>
    <t>19.86</t>
  </si>
  <si>
    <t>Rooksbridge Mendip Road (Factory Road) Edingworth SPS</t>
  </si>
  <si>
    <t>471</t>
  </si>
  <si>
    <t>5.95</t>
  </si>
  <si>
    <t>5.83</t>
  </si>
  <si>
    <t>70</t>
  </si>
  <si>
    <t>Owermoigne Crossways Road SPS</t>
  </si>
  <si>
    <t>34.38</t>
  </si>
  <si>
    <t>53.2</t>
  </si>
  <si>
    <t>1468</t>
  </si>
  <si>
    <t>466</t>
  </si>
  <si>
    <t>83.67</t>
  </si>
  <si>
    <t>89.39</t>
  </si>
  <si>
    <t>Milton Abbas Milton Road SPS</t>
  </si>
  <si>
    <t>464</t>
  </si>
  <si>
    <t>98.84</t>
  </si>
  <si>
    <t>98.61</t>
  </si>
  <si>
    <t>58.3</t>
  </si>
  <si>
    <t>59.47</t>
  </si>
  <si>
    <t>461</t>
  </si>
  <si>
    <t>122.68</t>
  </si>
  <si>
    <t>118.03</t>
  </si>
  <si>
    <t>Low Ham Moretons Lane SPS</t>
  </si>
  <si>
    <t>21.26</t>
  </si>
  <si>
    <t>16.5</t>
  </si>
  <si>
    <t>1718</t>
  </si>
  <si>
    <t>1.79</t>
  </si>
  <si>
    <t>3.65</t>
  </si>
  <si>
    <t>Shroton . STW</t>
  </si>
  <si>
    <t>53.77</t>
  </si>
  <si>
    <t>50.56</t>
  </si>
  <si>
    <t>47.66</t>
  </si>
  <si>
    <t>50.96</t>
  </si>
  <si>
    <t>Lacock . STW</t>
  </si>
  <si>
    <t>40.09</t>
  </si>
  <si>
    <t>43.93</t>
  </si>
  <si>
    <t>384</t>
  </si>
  <si>
    <t>20.95</t>
  </si>
  <si>
    <t>20.2</t>
  </si>
  <si>
    <t>Marnhull | Musbury SPS</t>
  </si>
  <si>
    <t>449</t>
  </si>
  <si>
    <t>87.33</t>
  </si>
  <si>
    <t>Westbury Washington Road SPS</t>
  </si>
  <si>
    <t>Westbury STW</t>
  </si>
  <si>
    <t>50.72</t>
  </si>
  <si>
    <t>64.08</t>
  </si>
  <si>
    <t>862</t>
  </si>
  <si>
    <t>34.78</t>
  </si>
  <si>
    <t>61.78</t>
  </si>
  <si>
    <t>1024</t>
  </si>
  <si>
    <t>447</t>
  </si>
  <si>
    <t>85.63</t>
  </si>
  <si>
    <t>91.11</t>
  </si>
  <si>
    <t>Crossways Combe Way SPS</t>
  </si>
  <si>
    <t>60.16</t>
  </si>
  <si>
    <t>60.64</t>
  </si>
  <si>
    <t>28</t>
  </si>
  <si>
    <t>25.15</t>
  </si>
  <si>
    <t>22.44</t>
  </si>
  <si>
    <t>758</t>
  </si>
  <si>
    <t>Oldbury The Naite SPS</t>
  </si>
  <si>
    <t>6.12</t>
  </si>
  <si>
    <t>440</t>
  </si>
  <si>
    <t>9.33</t>
  </si>
  <si>
    <t>662</t>
  </si>
  <si>
    <t>Wimborne Waters Edge SPS</t>
  </si>
  <si>
    <t>Alderbury Junction Road SPS</t>
  </si>
  <si>
    <t>435</t>
  </si>
  <si>
    <t>66.71</t>
  </si>
  <si>
    <t>81.95</t>
  </si>
  <si>
    <t>26.92</t>
  </si>
  <si>
    <t>83.47</t>
  </si>
  <si>
    <t>96.78</t>
  </si>
  <si>
    <t>Barford St Martin Burcombe STW</t>
  </si>
  <si>
    <t>61.22</t>
  </si>
  <si>
    <t>67.57</t>
  </si>
  <si>
    <t>548</t>
  </si>
  <si>
    <t>Lytchett Minster Bakers Arms SPS</t>
  </si>
  <si>
    <t>1.8</t>
  </si>
  <si>
    <t>1.66</t>
  </si>
  <si>
    <t>Banwell Elborough Village SPS</t>
  </si>
  <si>
    <t>430</t>
  </si>
  <si>
    <t>12.42</t>
  </si>
  <si>
    <t>Sherston Sandpits Lane SPS</t>
  </si>
  <si>
    <t>Sherston . STW</t>
  </si>
  <si>
    <t>428</t>
  </si>
  <si>
    <t>114.66</t>
  </si>
  <si>
    <t>115.64</t>
  </si>
  <si>
    <t>Sydling St Nicholas Near Huish Farm STW</t>
  </si>
  <si>
    <t>104.4</t>
  </si>
  <si>
    <t>105.76</t>
  </si>
  <si>
    <t>250</t>
  </si>
  <si>
    <t>Kingswood Parkwall Road SPS</t>
  </si>
  <si>
    <t>46.51</t>
  </si>
  <si>
    <t>52.04</t>
  </si>
  <si>
    <t>Downton Moot Close/ Moot Gardens SPS</t>
  </si>
  <si>
    <t>37.58</t>
  </si>
  <si>
    <t>39.73</t>
  </si>
  <si>
    <t>656</t>
  </si>
  <si>
    <t>North Petherton . STW</t>
  </si>
  <si>
    <t>425</t>
  </si>
  <si>
    <t>9.81</t>
  </si>
  <si>
    <t>22.37</t>
  </si>
  <si>
    <t>1348</t>
  </si>
  <si>
    <t>423</t>
  </si>
  <si>
    <t>2.82</t>
  </si>
  <si>
    <t>3.59</t>
  </si>
  <si>
    <t>486</t>
  </si>
  <si>
    <t>West Huntspill Main Road SPS</t>
  </si>
  <si>
    <t>5.48</t>
  </si>
  <si>
    <t>5.42</t>
  </si>
  <si>
    <t>2288</t>
  </si>
  <si>
    <t>418</t>
  </si>
  <si>
    <t>69.27</t>
  </si>
  <si>
    <t>62.07</t>
  </si>
  <si>
    <t>8.97</t>
  </si>
  <si>
    <t>8.06</t>
  </si>
  <si>
    <t>Devizes Mayenne Place SPS</t>
  </si>
  <si>
    <t>413</t>
  </si>
  <si>
    <t>112.19</t>
  </si>
  <si>
    <t>117.77</t>
  </si>
  <si>
    <t>Wells Wand Road SPS</t>
  </si>
  <si>
    <t>411</t>
  </si>
  <si>
    <t>70.68</t>
  </si>
  <si>
    <t>2984</t>
  </si>
  <si>
    <t>15.01</t>
  </si>
  <si>
    <t>Nunney . STW</t>
  </si>
  <si>
    <t>406</t>
  </si>
  <si>
    <t>89.43</t>
  </si>
  <si>
    <t>144.66</t>
  </si>
  <si>
    <t>1800</t>
  </si>
  <si>
    <t>Enford Long Street SPS</t>
  </si>
  <si>
    <t>85.94</t>
  </si>
  <si>
    <t>99.36</t>
  </si>
  <si>
    <t>1104</t>
  </si>
  <si>
    <t>Crewkerne Wadham Park SPS</t>
  </si>
  <si>
    <t>Merriott B3165 STW</t>
  </si>
  <si>
    <t>77.92</t>
  </si>
  <si>
    <t>87.9</t>
  </si>
  <si>
    <t>266</t>
  </si>
  <si>
    <t>Lydford Track Off High Street STW</t>
  </si>
  <si>
    <t>19.03</t>
  </si>
  <si>
    <t>28.45</t>
  </si>
  <si>
    <t>Chedzoy Ward Lane SPS</t>
  </si>
  <si>
    <t>4.47</t>
  </si>
  <si>
    <t>172</t>
  </si>
  <si>
    <t>Wareham North Bridge SPS</t>
  </si>
  <si>
    <t>2.2</t>
  </si>
  <si>
    <t>124</t>
  </si>
  <si>
    <t>Seend Barge Inn SPS</t>
  </si>
  <si>
    <t>Seend . STW</t>
  </si>
  <si>
    <t>404</t>
  </si>
  <si>
    <t>48.27</t>
  </si>
  <si>
    <t>94.1</t>
  </si>
  <si>
    <t>966</t>
  </si>
  <si>
    <t>Burley Mill Lawn SPS</t>
  </si>
  <si>
    <t>41.67</t>
  </si>
  <si>
    <t>53.89</t>
  </si>
  <si>
    <t>1556</t>
  </si>
  <si>
    <t>Swanage Marine Parade STW</t>
  </si>
  <si>
    <t>39.83</t>
  </si>
  <si>
    <t>57.88</t>
  </si>
  <si>
    <t>Newton Toney Village Hall Car Park SPS</t>
  </si>
  <si>
    <t>401</t>
  </si>
  <si>
    <t>80.64</t>
  </si>
  <si>
    <t>83.07</t>
  </si>
  <si>
    <t>1746</t>
  </si>
  <si>
    <t>Bere Regis Sitterton SPS</t>
  </si>
  <si>
    <t>35.97</t>
  </si>
  <si>
    <t>46.59</t>
  </si>
  <si>
    <t>Wimborne Brook Road No 2 SPS</t>
  </si>
  <si>
    <t>17.7</t>
  </si>
  <si>
    <t>17.35</t>
  </si>
  <si>
    <t>399</t>
  </si>
  <si>
    <t>68.97</t>
  </si>
  <si>
    <t>68.53</t>
  </si>
  <si>
    <t>Saltford Chelwood Road SPS</t>
  </si>
  <si>
    <t>31.42</t>
  </si>
  <si>
    <t>296</t>
  </si>
  <si>
    <t>21.73</t>
  </si>
  <si>
    <t>31.04</t>
  </si>
  <si>
    <t>166</t>
  </si>
  <si>
    <t>Frampton Cotterell The Meads SPS</t>
  </si>
  <si>
    <t>54.65</t>
  </si>
  <si>
    <t>59.42</t>
  </si>
  <si>
    <t>45.7</t>
  </si>
  <si>
    <t>50.97</t>
  </si>
  <si>
    <t>1130</t>
  </si>
  <si>
    <t>24.95</t>
  </si>
  <si>
    <t>15.49</t>
  </si>
  <si>
    <t>1940</t>
  </si>
  <si>
    <t>Pewsey Wharf SPS</t>
  </si>
  <si>
    <t>131.7</t>
  </si>
  <si>
    <t>130.56</t>
  </si>
  <si>
    <t>Acton Turville School Luckington Road SPS</t>
  </si>
  <si>
    <t>Great Badminton . STW</t>
  </si>
  <si>
    <t>389</t>
  </si>
  <si>
    <t>125.38</t>
  </si>
  <si>
    <t>125.4</t>
  </si>
  <si>
    <t>Laverstock Ross Warmafoam SPS</t>
  </si>
  <si>
    <t>387</t>
  </si>
  <si>
    <t>49.96</t>
  </si>
  <si>
    <t>51.12</t>
  </si>
  <si>
    <t>216</t>
  </si>
  <si>
    <t>Sturminster Marshall Station Road SPS</t>
  </si>
  <si>
    <t>24.73</t>
  </si>
  <si>
    <t>256</t>
  </si>
  <si>
    <t>East Huntspill Hackness Road SPS</t>
  </si>
  <si>
    <t>5.14</t>
  </si>
  <si>
    <t>Pill Ham Green Hospital No.1 Station SPS</t>
  </si>
  <si>
    <t>26.25</t>
  </si>
  <si>
    <t>31.08</t>
  </si>
  <si>
    <t>382</t>
  </si>
  <si>
    <t>72.32</t>
  </si>
  <si>
    <t>73.89</t>
  </si>
  <si>
    <t>1502</t>
  </si>
  <si>
    <t>Lytchett Matravers Flowers Drove SPS</t>
  </si>
  <si>
    <t>82.59</t>
  </si>
  <si>
    <t>16.92</t>
  </si>
  <si>
    <t>25.89</t>
  </si>
  <si>
    <t>Castle Combe . SPS</t>
  </si>
  <si>
    <t>Long Dean . STW</t>
  </si>
  <si>
    <t>377</t>
  </si>
  <si>
    <t>76.57</t>
  </si>
  <si>
    <t>36.78</t>
  </si>
  <si>
    <t>39.43</t>
  </si>
  <si>
    <t>654</t>
  </si>
  <si>
    <t>Yeovil Without Off Stone Lane STW</t>
  </si>
  <si>
    <t>69.24</t>
  </si>
  <si>
    <t>1936</t>
  </si>
  <si>
    <t>Bawdrip . SPS</t>
  </si>
  <si>
    <t>375</t>
  </si>
  <si>
    <t>137.93</t>
  </si>
  <si>
    <t>192.04</t>
  </si>
  <si>
    <t>Stone Courtmead Estate SPS</t>
  </si>
  <si>
    <t>25</t>
  </si>
  <si>
    <t>26.3</t>
  </si>
  <si>
    <t>Weymouth Douglas Road SPS</t>
  </si>
  <si>
    <t>5.13</t>
  </si>
  <si>
    <t>13.01</t>
  </si>
  <si>
    <t>19.36</t>
  </si>
  <si>
    <t>364</t>
  </si>
  <si>
    <t>Foxham West End SPS</t>
  </si>
  <si>
    <t>53.19</t>
  </si>
  <si>
    <t>962</t>
  </si>
  <si>
    <t>15.12</t>
  </si>
  <si>
    <t>24.42</t>
  </si>
  <si>
    <t>Amesbury Kingsgate Southern Link Road SPS</t>
  </si>
  <si>
    <t>Compton Dundon Ham Lane SPS</t>
  </si>
  <si>
    <t>8.65</t>
  </si>
  <si>
    <t>8.56</t>
  </si>
  <si>
    <t>252</t>
  </si>
  <si>
    <t>Mells . STW</t>
  </si>
  <si>
    <t>365</t>
  </si>
  <si>
    <t>91.24</t>
  </si>
  <si>
    <t>96.97</t>
  </si>
  <si>
    <t>Lower Weare . SPS</t>
  </si>
  <si>
    <t>8.41</t>
  </si>
  <si>
    <t>Clevedon Teignmouth Road SPS</t>
  </si>
  <si>
    <t>5.87</t>
  </si>
  <si>
    <t>360</t>
  </si>
  <si>
    <t>68.74</t>
  </si>
  <si>
    <t>69.9</t>
  </si>
  <si>
    <t>Dauntsey St James SPS</t>
  </si>
  <si>
    <t>58.88</t>
  </si>
  <si>
    <t>59.86</t>
  </si>
  <si>
    <t>Brockley Chelvey Green SPS</t>
  </si>
  <si>
    <t>7.66</t>
  </si>
  <si>
    <t>10.37</t>
  </si>
  <si>
    <t>356</t>
  </si>
  <si>
    <t>44.52</t>
  </si>
  <si>
    <t>Ilminster Wharf Lane SPS</t>
  </si>
  <si>
    <t>35.26</t>
  </si>
  <si>
    <t>Long Load Meadow View SPS</t>
  </si>
  <si>
    <t>24.6</t>
  </si>
  <si>
    <t>30.19</t>
  </si>
  <si>
    <t>1552</t>
  </si>
  <si>
    <t>Tilshead Camp Road STW</t>
  </si>
  <si>
    <t>353</t>
  </si>
  <si>
    <t>97.85</t>
  </si>
  <si>
    <t>108.64</t>
  </si>
  <si>
    <t>470</t>
  </si>
  <si>
    <t>29.29</t>
  </si>
  <si>
    <t>36.7</t>
  </si>
  <si>
    <t>338</t>
  </si>
  <si>
    <t>Verwood Ebblake Close SPS</t>
  </si>
  <si>
    <t>351</t>
  </si>
  <si>
    <t>22.32</t>
  </si>
  <si>
    <t>24.55</t>
  </si>
  <si>
    <t>Upton Scudamore . SPS</t>
  </si>
  <si>
    <t>Dilton Marsh . STW</t>
  </si>
  <si>
    <t>119.52</t>
  </si>
  <si>
    <t>115.92</t>
  </si>
  <si>
    <t>Poole Harkwood Drive SPS</t>
  </si>
  <si>
    <t>2.33</t>
  </si>
  <si>
    <t>9.49</t>
  </si>
  <si>
    <t>5.37</t>
  </si>
  <si>
    <t>Yate Scott Way SPS</t>
  </si>
  <si>
    <t>83.92</t>
  </si>
  <si>
    <t>83.73</t>
  </si>
  <si>
    <t>Christchurch Abingdon Drive SPS</t>
  </si>
  <si>
    <t>23.59</t>
  </si>
  <si>
    <t>Meare Turnbridge SPS</t>
  </si>
  <si>
    <t>4.73</t>
  </si>
  <si>
    <t>12.79</t>
  </si>
  <si>
    <t>1088</t>
  </si>
  <si>
    <t>Norton St Philip Tellisford Lane SPS</t>
  </si>
  <si>
    <t>Norton St Philip . STW</t>
  </si>
  <si>
    <t>341</t>
  </si>
  <si>
    <t>117.22</t>
  </si>
  <si>
    <t>120.08</t>
  </si>
  <si>
    <t>339</t>
  </si>
  <si>
    <t>111.59</t>
  </si>
  <si>
    <t>110.58</t>
  </si>
  <si>
    <t>1.62</t>
  </si>
  <si>
    <t>1.73</t>
  </si>
  <si>
    <t>Frampton Cotterell Park Farm Beesmoor Road SPS</t>
  </si>
  <si>
    <t>336</t>
  </si>
  <si>
    <t>54.08</t>
  </si>
  <si>
    <t>57.22</t>
  </si>
  <si>
    <t>33.66</t>
  </si>
  <si>
    <t>49.29</t>
  </si>
  <si>
    <t>Chilton Trinity Squares Road SPS</t>
  </si>
  <si>
    <t>Bridgwater Shelthorn Grove SPS</t>
  </si>
  <si>
    <t>5.07</t>
  </si>
  <si>
    <t>5.39</t>
  </si>
  <si>
    <t>59.34</t>
  </si>
  <si>
    <t>65.22</t>
  </si>
  <si>
    <t>46.28</t>
  </si>
  <si>
    <t>52.35</t>
  </si>
  <si>
    <t>Oake . SPS</t>
  </si>
  <si>
    <t>Milverton  STW</t>
  </si>
  <si>
    <t>45.11</t>
  </si>
  <si>
    <t>57.13</t>
  </si>
  <si>
    <t>1274</t>
  </si>
  <si>
    <t>7.14</t>
  </si>
  <si>
    <t>3080</t>
  </si>
  <si>
    <t>Burnham-On-Sea Quantock Close SPS</t>
  </si>
  <si>
    <t>5.43</t>
  </si>
  <si>
    <t>5.34</t>
  </si>
  <si>
    <t>Durrington Primrose Place SPS</t>
  </si>
  <si>
    <t>329</t>
  </si>
  <si>
    <t>71.91</t>
  </si>
  <si>
    <t>71.58</t>
  </si>
  <si>
    <t>Bridgwater Willow Down Primary Academy SPS</t>
  </si>
  <si>
    <t>327</t>
  </si>
  <si>
    <t>322</t>
  </si>
  <si>
    <t>16.76</t>
  </si>
  <si>
    <t>22.5</t>
  </si>
  <si>
    <t>2570</t>
  </si>
  <si>
    <t>Mark Queensway SPS</t>
  </si>
  <si>
    <t>5.68</t>
  </si>
  <si>
    <t>5.12</t>
  </si>
  <si>
    <t>48</t>
  </si>
  <si>
    <t>Toller Porcorum Lower Road SPS</t>
  </si>
  <si>
    <t>Toller Porcorum Toller Lane STW</t>
  </si>
  <si>
    <t>109.43</t>
  </si>
  <si>
    <t>109.42</t>
  </si>
  <si>
    <t>206</t>
  </si>
  <si>
    <t>Ubley Frog Lane STW</t>
  </si>
  <si>
    <t>79.93</t>
  </si>
  <si>
    <t>105.16</t>
  </si>
  <si>
    <t>1664</t>
  </si>
  <si>
    <t>Glastonbury Tor View SPS</t>
  </si>
  <si>
    <t>10.44</t>
  </si>
  <si>
    <t>Weston-Super-Mare Moor Lane Area 22 SPS</t>
  </si>
  <si>
    <t>5.27</t>
  </si>
  <si>
    <t>Oare Sunnyhill Lane SPS</t>
  </si>
  <si>
    <t>317</t>
  </si>
  <si>
    <t>143.16</t>
  </si>
  <si>
    <t>136.95</t>
  </si>
  <si>
    <t>306</t>
  </si>
  <si>
    <t>Bristol Broomhill Road SPS</t>
  </si>
  <si>
    <t>53.25</t>
  </si>
  <si>
    <t>61.59</t>
  </si>
  <si>
    <t>242</t>
  </si>
  <si>
    <t>Failand Beggar Bush Lane (Redwood Lodge Hotel) SPS</t>
  </si>
  <si>
    <t>315</t>
  </si>
  <si>
    <t>140.9</t>
  </si>
  <si>
    <t>145.42</t>
  </si>
  <si>
    <t>99.34</t>
  </si>
  <si>
    <t>94.64</t>
  </si>
  <si>
    <t>Westerleigh Henfield SPS</t>
  </si>
  <si>
    <t>58.45</t>
  </si>
  <si>
    <t>84.98</t>
  </si>
  <si>
    <t>816</t>
  </si>
  <si>
    <t>54.49</t>
  </si>
  <si>
    <t>54.6</t>
  </si>
  <si>
    <t>Dorchester Mill Street Durnover Court SPS</t>
  </si>
  <si>
    <t>53.13</t>
  </si>
  <si>
    <t>Trowbridge Jasmine Way SPS</t>
  </si>
  <si>
    <t>38.04</t>
  </si>
  <si>
    <t>35.63</t>
  </si>
  <si>
    <t>32.5</t>
  </si>
  <si>
    <t>40.45</t>
  </si>
  <si>
    <t>894</t>
  </si>
  <si>
    <t>Bleadon Bleadon Bridge SPS</t>
  </si>
  <si>
    <t>6.35</t>
  </si>
  <si>
    <t>Christchurch Russell Drive Riverslea Estate SPS</t>
  </si>
  <si>
    <t>2.51</t>
  </si>
  <si>
    <t>Yate Elswick Park SPS</t>
  </si>
  <si>
    <t>Old Sodbury Cross Hands SPS</t>
  </si>
  <si>
    <t>165.64</t>
  </si>
  <si>
    <t>183.96</t>
  </si>
  <si>
    <t>Wanstrow . STW</t>
  </si>
  <si>
    <t>134.2</t>
  </si>
  <si>
    <t>138.8</t>
  </si>
  <si>
    <t>Devizes Waiblingen Way SPS</t>
  </si>
  <si>
    <t>126.38</t>
  </si>
  <si>
    <t>130.71</t>
  </si>
  <si>
    <t>Amesbury Countess Road SPS</t>
  </si>
  <si>
    <t>71.15</t>
  </si>
  <si>
    <t>77.01</t>
  </si>
  <si>
    <t>Blandford Blandford Heights SPS</t>
  </si>
  <si>
    <t>70.19</t>
  </si>
  <si>
    <t>76.86</t>
  </si>
  <si>
    <t>Wimborne Winston Churchill SPS</t>
  </si>
  <si>
    <t>17.54</t>
  </si>
  <si>
    <t>19.19</t>
  </si>
  <si>
    <t>9.42</t>
  </si>
  <si>
    <t>25.61</t>
  </si>
  <si>
    <t>Portishead Charlecombe Park SPS</t>
  </si>
  <si>
    <t>305</t>
  </si>
  <si>
    <t>17.85</t>
  </si>
  <si>
    <t>20.79</t>
  </si>
  <si>
    <t>304</t>
  </si>
  <si>
    <t>Alderbury Grimstead Road SPS</t>
  </si>
  <si>
    <t>303</t>
  </si>
  <si>
    <t>74.62</t>
  </si>
  <si>
    <t>Durleigh Queenswood Lane Broadlands SPS</t>
  </si>
  <si>
    <t>29.37</t>
  </si>
  <si>
    <t>248</t>
  </si>
  <si>
    <t>Huish Episcopi Courtfield No 2 SPS</t>
  </si>
  <si>
    <t>15.41</t>
  </si>
  <si>
    <t>Burnham-On-Sea Brent Road SPS</t>
  </si>
  <si>
    <t>5.29</t>
  </si>
  <si>
    <t>Taunton Severn Drive SPS</t>
  </si>
  <si>
    <t>300</t>
  </si>
  <si>
    <t>13.84</t>
  </si>
  <si>
    <t>13.35</t>
  </si>
  <si>
    <t>25.36</t>
  </si>
  <si>
    <t>Long Load Church Lane SPS</t>
  </si>
  <si>
    <t>9.41</t>
  </si>
  <si>
    <t>24.38</t>
  </si>
  <si>
    <t>Teffont Evias . SPS</t>
  </si>
  <si>
    <t>88.6</t>
  </si>
  <si>
    <t>2664</t>
  </si>
  <si>
    <t>36.74</t>
  </si>
  <si>
    <t>13.72</t>
  </si>
  <si>
    <t>Verwood Aspen Drive SPS</t>
  </si>
  <si>
    <t>28.94</t>
  </si>
  <si>
    <t>29.09</t>
  </si>
  <si>
    <t>Sturminster Marshall Church Street SPS</t>
  </si>
  <si>
    <t>23.53</t>
  </si>
  <si>
    <t>284</t>
  </si>
  <si>
    <t>Hale . SPS</t>
  </si>
  <si>
    <t>293</t>
  </si>
  <si>
    <t>91.6</t>
  </si>
  <si>
    <t>113.75</t>
  </si>
  <si>
    <t>786</t>
  </si>
  <si>
    <t>Royal Wootton Bassett Westbury Park SPS</t>
  </si>
  <si>
    <t>95.92</t>
  </si>
  <si>
    <t>17</t>
  </si>
  <si>
    <t>27.17</t>
  </si>
  <si>
    <t>Chippenham Hardenhuish SPS</t>
  </si>
  <si>
    <t>288</t>
  </si>
  <si>
    <t>88</t>
  </si>
  <si>
    <t>100.4</t>
  </si>
  <si>
    <t>74.28</t>
  </si>
  <si>
    <t>82.84</t>
  </si>
  <si>
    <t>Horsington Horsington Main SPS</t>
  </si>
  <si>
    <t>69.44</t>
  </si>
  <si>
    <t>81.58</t>
  </si>
  <si>
    <t>41.61</t>
  </si>
  <si>
    <t>42.62</t>
  </si>
  <si>
    <t>Kingston Seymour North SPS</t>
  </si>
  <si>
    <t>5.81</t>
  </si>
  <si>
    <t>Goosenford . SPS</t>
  </si>
  <si>
    <t>32.79</t>
  </si>
  <si>
    <t>49.39</t>
  </si>
  <si>
    <t>478</t>
  </si>
  <si>
    <t>Taunton Great Western Way No. 1 SPS</t>
  </si>
  <si>
    <t>23.72</t>
  </si>
  <si>
    <t>26.15</t>
  </si>
  <si>
    <t>Westbury The Mead SPS</t>
  </si>
  <si>
    <t>East Knoyle Warminster Road SPS</t>
  </si>
  <si>
    <t>East Knoyle Millbrook Lane STW</t>
  </si>
  <si>
    <t>139.11</t>
  </si>
  <si>
    <t>143.31</t>
  </si>
  <si>
    <t>Sandford Heath Cottages SPS</t>
  </si>
  <si>
    <t>281</t>
  </si>
  <si>
    <t>9.45</t>
  </si>
  <si>
    <t>279</t>
  </si>
  <si>
    <t>34.37</t>
  </si>
  <si>
    <t>1.09</t>
  </si>
  <si>
    <t>Kilmersdon . STW</t>
  </si>
  <si>
    <t>274</t>
  </si>
  <si>
    <t>83.42</t>
  </si>
  <si>
    <t>92.72</t>
  </si>
  <si>
    <t>192</t>
  </si>
  <si>
    <t>Little Somerford Manor Farm SPS</t>
  </si>
  <si>
    <t>66.43</t>
  </si>
  <si>
    <t>66.7</t>
  </si>
  <si>
    <t>61.45</t>
  </si>
  <si>
    <t>62.81</t>
  </si>
  <si>
    <t>1678</t>
  </si>
  <si>
    <t>Bristol Broadmead SPS</t>
  </si>
  <si>
    <t>8.66</t>
  </si>
  <si>
    <t>Axbridge Walnut Farm SPS</t>
  </si>
  <si>
    <t>7.57</t>
  </si>
  <si>
    <t>6.24</t>
  </si>
  <si>
    <t>Burley Forest Road SPS</t>
  </si>
  <si>
    <t>51.53</t>
  </si>
  <si>
    <t>53.87</t>
  </si>
  <si>
    <t>832</t>
  </si>
  <si>
    <t>Bristol Atwood Drive SPS</t>
  </si>
  <si>
    <t>9.79</t>
  </si>
  <si>
    <t>190</t>
  </si>
  <si>
    <t>Colerne Thickwood SPS</t>
  </si>
  <si>
    <t>269</t>
  </si>
  <si>
    <t>140.6</t>
  </si>
  <si>
    <t>151.01</t>
  </si>
  <si>
    <t>124.12</t>
  </si>
  <si>
    <t>132.47</t>
  </si>
  <si>
    <t>Hilmarton Snow Hill SPS</t>
  </si>
  <si>
    <t>Hilmarton . STW</t>
  </si>
  <si>
    <t>79.31</t>
  </si>
  <si>
    <t>80.47</t>
  </si>
  <si>
    <t>Melksham Forest Road SPS</t>
  </si>
  <si>
    <t>39.13</t>
  </si>
  <si>
    <t>267</t>
  </si>
  <si>
    <t>49.63</t>
  </si>
  <si>
    <t>38.75</t>
  </si>
  <si>
    <t>Berrow Meade Farm Coast Road SPS</t>
  </si>
  <si>
    <t>6.98</t>
  </si>
  <si>
    <t>554</t>
  </si>
  <si>
    <t>4.89</t>
  </si>
  <si>
    <t>12.74</t>
  </si>
  <si>
    <t>Wincanton Elm Drive SPS</t>
  </si>
  <si>
    <t>264</t>
  </si>
  <si>
    <t>71.62</t>
  </si>
  <si>
    <t>74.61</t>
  </si>
  <si>
    <t>Ilton Ashford Farm (Near) STW</t>
  </si>
  <si>
    <t>22.99</t>
  </si>
  <si>
    <t>30.41</t>
  </si>
  <si>
    <t>130</t>
  </si>
  <si>
    <t>Ferndown Nimrod Way SPS</t>
  </si>
  <si>
    <t>24.89</t>
  </si>
  <si>
    <t>26.75</t>
  </si>
  <si>
    <t>Christchurch Argyle Road SPS</t>
  </si>
  <si>
    <t>1.99</t>
  </si>
  <si>
    <t>2.55</t>
  </si>
  <si>
    <t>Frome Commerce Park SPS</t>
  </si>
  <si>
    <t>90.8</t>
  </si>
  <si>
    <t>Thorney Hill Whitelands SPS</t>
  </si>
  <si>
    <t>57.62</t>
  </si>
  <si>
    <t>71.82</t>
  </si>
  <si>
    <t>Verwood Albion Way (The Sylvans Development) SPS</t>
  </si>
  <si>
    <t>35.67</t>
  </si>
  <si>
    <t>Wrington Garstons SPS</t>
  </si>
  <si>
    <t>Wrington STW</t>
  </si>
  <si>
    <t>14.62</t>
  </si>
  <si>
    <t>16.84</t>
  </si>
  <si>
    <t>Amesbury Married Quarters (Boscombe Down) SPS</t>
  </si>
  <si>
    <t>257</t>
  </si>
  <si>
    <t>102.63</t>
  </si>
  <si>
    <t>115.38</t>
  </si>
  <si>
    <t>516</t>
  </si>
  <si>
    <t>Verwood Blackmoor Road SPS</t>
  </si>
  <si>
    <t>23.01</t>
  </si>
  <si>
    <t>208</t>
  </si>
  <si>
    <t>Yeovil St Johns Road SPS</t>
  </si>
  <si>
    <t>255</t>
  </si>
  <si>
    <t>54.22</t>
  </si>
  <si>
    <t>59.2</t>
  </si>
  <si>
    <t>Wookey . STW</t>
  </si>
  <si>
    <t>17.36</t>
  </si>
  <si>
    <t>160</t>
  </si>
  <si>
    <t>13.32</t>
  </si>
  <si>
    <t>26.94</t>
  </si>
  <si>
    <t>Highbridge Olive Terrace SPS</t>
  </si>
  <si>
    <t>5.53</t>
  </si>
  <si>
    <t>5.52</t>
  </si>
  <si>
    <t>139.89</t>
  </si>
  <si>
    <t>141.56</t>
  </si>
  <si>
    <t>Pewsey Wootton Rivers SPS</t>
  </si>
  <si>
    <t>131.44</t>
  </si>
  <si>
    <t>136.89</t>
  </si>
  <si>
    <t>66.97</t>
  </si>
  <si>
    <t>74.06</t>
  </si>
  <si>
    <t>Worton Orchard SPS</t>
  </si>
  <si>
    <t>57.21</t>
  </si>
  <si>
    <t>57.68</t>
  </si>
  <si>
    <t>46.29</t>
  </si>
  <si>
    <t>48.97</t>
  </si>
  <si>
    <t>1736</t>
  </si>
  <si>
    <t>Compton Dando . STW</t>
  </si>
  <si>
    <t>21.21</t>
  </si>
  <si>
    <t>30.84</t>
  </si>
  <si>
    <t>570</t>
  </si>
  <si>
    <t>13.07</t>
  </si>
  <si>
    <t>15.08</t>
  </si>
  <si>
    <t>7.98</t>
  </si>
  <si>
    <t>1332</t>
  </si>
  <si>
    <t>Hallen Hallen Village SPS</t>
  </si>
  <si>
    <t>7.38</t>
  </si>
  <si>
    <t>6.76</t>
  </si>
  <si>
    <t>101.06</t>
  </si>
  <si>
    <t>107.85</t>
  </si>
  <si>
    <t>59.09</t>
  </si>
  <si>
    <t>58.94</t>
  </si>
  <si>
    <t>Trowbridge West Ashton Road SPS</t>
  </si>
  <si>
    <t>37.94</t>
  </si>
  <si>
    <t>35.44</t>
  </si>
  <si>
    <t>Ilchester Blackthorne Close SPS</t>
  </si>
  <si>
    <t>20.9</t>
  </si>
  <si>
    <t>23.1</t>
  </si>
  <si>
    <t>Ringwood Nags Head SPS</t>
  </si>
  <si>
    <t>13.7</t>
  </si>
  <si>
    <t>12.16</t>
  </si>
  <si>
    <t>Street The Mead SPS</t>
  </si>
  <si>
    <t>7.74</t>
  </si>
  <si>
    <t>Tormarton Marshfield Road SPS</t>
  </si>
  <si>
    <t>159.79</t>
  </si>
  <si>
    <t>173.59</t>
  </si>
  <si>
    <t>Burton . SPS</t>
  </si>
  <si>
    <t>Burton . STW</t>
  </si>
  <si>
    <t>110.9</t>
  </si>
  <si>
    <t>105.79</t>
  </si>
  <si>
    <t>115.5</t>
  </si>
  <si>
    <t>604</t>
  </si>
  <si>
    <t>Wiveliscombe Hillsmoor STW</t>
  </si>
  <si>
    <t>101.12</t>
  </si>
  <si>
    <t>103.7</t>
  </si>
  <si>
    <t>Sopley Ringwood Road SPS</t>
  </si>
  <si>
    <t>8.59</t>
  </si>
  <si>
    <t>4.76</t>
  </si>
  <si>
    <t>Salisbury Hampton Park Private SPS</t>
  </si>
  <si>
    <t>Farrington Gurney Hill View SPS</t>
  </si>
  <si>
    <t>245</t>
  </si>
  <si>
    <t>111.7</t>
  </si>
  <si>
    <t>121.72</t>
  </si>
  <si>
    <t>Melksham Brunswick Park / Junction Lane SPS</t>
  </si>
  <si>
    <t>38.32</t>
  </si>
  <si>
    <t>38.47</t>
  </si>
  <si>
    <t>Bourton Silton STW</t>
  </si>
  <si>
    <t>243</t>
  </si>
  <si>
    <t>105.86</t>
  </si>
  <si>
    <t>50.15</t>
  </si>
  <si>
    <t>59.4</t>
  </si>
  <si>
    <t>29.9</t>
  </si>
  <si>
    <t>35</t>
  </si>
  <si>
    <t>24.75</t>
  </si>
  <si>
    <t>25.32</t>
  </si>
  <si>
    <t>Kingston Seymour Rustic Farm (Kingston Seymour Central) SPS</t>
  </si>
  <si>
    <t>Bovington Rhine Road SPS</t>
  </si>
  <si>
    <t>236</t>
  </si>
  <si>
    <t>34.63</t>
  </si>
  <si>
    <t>34.74</t>
  </si>
  <si>
    <t>12.04</t>
  </si>
  <si>
    <t>14.09</t>
  </si>
  <si>
    <t>Upton Pony Drive SPS</t>
  </si>
  <si>
    <t>9.02</t>
  </si>
  <si>
    <t>18.18</t>
  </si>
  <si>
    <t>278</t>
  </si>
  <si>
    <t>Chipping Sodbury Quarry Bank SPS</t>
  </si>
  <si>
    <t>233</t>
  </si>
  <si>
    <t>121.18</t>
  </si>
  <si>
    <t>117.89</t>
  </si>
  <si>
    <t>74.12</t>
  </si>
  <si>
    <t>79.06</t>
  </si>
  <si>
    <t>231</t>
  </si>
  <si>
    <t>12.35</t>
  </si>
  <si>
    <t>9.2</t>
  </si>
  <si>
    <t>Royal Wootton Bassett Hook Dianmer Close SPS</t>
  </si>
  <si>
    <t>131.58</t>
  </si>
  <si>
    <t>136.17</t>
  </si>
  <si>
    <t>844</t>
  </si>
  <si>
    <t>Westbury Hawkeridge Park SPS</t>
  </si>
  <si>
    <t>63.79</t>
  </si>
  <si>
    <t>62.27</t>
  </si>
  <si>
    <t>436</t>
  </si>
  <si>
    <t>46.41</t>
  </si>
  <si>
    <t>Bransgore Neacroft No 3 SPS</t>
  </si>
  <si>
    <t>18.81</t>
  </si>
  <si>
    <t>18.35</t>
  </si>
  <si>
    <t>394</t>
  </si>
  <si>
    <t>Grittleton Foscote SPS</t>
  </si>
  <si>
    <t>Grittleton Woodmans Lodge SPS</t>
  </si>
  <si>
    <t>109.1</t>
  </si>
  <si>
    <t>110.13</t>
  </si>
  <si>
    <t>Kingsbury Episcopi Stembridge (New) SPS</t>
  </si>
  <si>
    <t>15.21</t>
  </si>
  <si>
    <t>25.17</t>
  </si>
  <si>
    <t>494</t>
  </si>
  <si>
    <t>Burnham-On-Sea Westfield Drive SPS</t>
  </si>
  <si>
    <t>6.14</t>
  </si>
  <si>
    <t>6.13</t>
  </si>
  <si>
    <t>198</t>
  </si>
  <si>
    <t>Upton Tree Hamlets SPS</t>
  </si>
  <si>
    <t>1.71</t>
  </si>
  <si>
    <t>224</t>
  </si>
  <si>
    <t>101.23</t>
  </si>
  <si>
    <t>104.62</t>
  </si>
  <si>
    <t>69.14</t>
  </si>
  <si>
    <t>70.99</t>
  </si>
  <si>
    <t>Ringwood Fairlie Park SPS</t>
  </si>
  <si>
    <t>22.39</t>
  </si>
  <si>
    <t>22.08</t>
  </si>
  <si>
    <t>Shurton . SPS</t>
  </si>
  <si>
    <t>Stogursey . STW</t>
  </si>
  <si>
    <t>18.49</t>
  </si>
  <si>
    <t>26.32</t>
  </si>
  <si>
    <t>Cross Cross West Old Coach Road SPS</t>
  </si>
  <si>
    <t>6.8</t>
  </si>
  <si>
    <t>10.31</t>
  </si>
  <si>
    <t>Poole Creekmoor Pit SPS</t>
  </si>
  <si>
    <t>4.05</t>
  </si>
  <si>
    <t>9.98</t>
  </si>
  <si>
    <t>Shaftesbury Wincombe Park SPS</t>
  </si>
  <si>
    <t>221</t>
  </si>
  <si>
    <t>231.9</t>
  </si>
  <si>
    <t>234.01</t>
  </si>
  <si>
    <t>Colerne Pinewood SPS</t>
  </si>
  <si>
    <t>152.59</t>
  </si>
  <si>
    <t>159.76</t>
  </si>
  <si>
    <t>Calne Derry Hill SPS</t>
  </si>
  <si>
    <t>117.65</t>
  </si>
  <si>
    <t>119.83</t>
  </si>
  <si>
    <t>99.16</t>
  </si>
  <si>
    <t>94.93</t>
  </si>
  <si>
    <t>Swyre Gorselands Caravan Park SPS</t>
  </si>
  <si>
    <t>51.42</t>
  </si>
  <si>
    <t>85.33</t>
  </si>
  <si>
    <t>Salisbury Hudson Road SPS</t>
  </si>
  <si>
    <t>48.82</t>
  </si>
  <si>
    <t>52.89</t>
  </si>
  <si>
    <t>219</t>
  </si>
  <si>
    <t>45.84</t>
  </si>
  <si>
    <t>48.47</t>
  </si>
  <si>
    <t>Melksham Awdry Avenue New SPS</t>
  </si>
  <si>
    <t>37.68</t>
  </si>
  <si>
    <t>37.9</t>
  </si>
  <si>
    <t>14.6</t>
  </si>
  <si>
    <t>14.94</t>
  </si>
  <si>
    <t>Weston-Super-Mare Diamond Batch 2 SPS</t>
  </si>
  <si>
    <t>West Lavington Duck Street SPS</t>
  </si>
  <si>
    <t>76.08</t>
  </si>
  <si>
    <t>77.36</t>
  </si>
  <si>
    <t>176</t>
  </si>
  <si>
    <t>Malmesbury Holloway Hill SPS</t>
  </si>
  <si>
    <t>70.36</t>
  </si>
  <si>
    <t>69.66</t>
  </si>
  <si>
    <t>27.89</t>
  </si>
  <si>
    <t>29.39</t>
  </si>
  <si>
    <t>9.21</t>
  </si>
  <si>
    <t>Nether Stowey Stogursey Ln SPS</t>
  </si>
  <si>
    <t>Nether Stowey . STW</t>
  </si>
  <si>
    <t>78.07</t>
  </si>
  <si>
    <t>82.44</t>
  </si>
  <si>
    <t>Stoborough Tuckers Mill Close SPS</t>
  </si>
  <si>
    <t>9.88</t>
  </si>
  <si>
    <t>326</t>
  </si>
  <si>
    <t>Bransgore Heatherstone Grange SPS</t>
  </si>
  <si>
    <t>Leighterton . SPS</t>
  </si>
  <si>
    <t>Didmarton . STW</t>
  </si>
  <si>
    <t>209</t>
  </si>
  <si>
    <t>168.16</t>
  </si>
  <si>
    <t>118.66</t>
  </si>
  <si>
    <t>Longham Ham Lane SPS</t>
  </si>
  <si>
    <t>13.73</t>
  </si>
  <si>
    <t>14.42</t>
  </si>
  <si>
    <t>38</t>
  </si>
  <si>
    <t>Tickenham West SPS</t>
  </si>
  <si>
    <t>13.1</t>
  </si>
  <si>
    <t>18.04</t>
  </si>
  <si>
    <t>Bridgwater Showground No2 SPS</t>
  </si>
  <si>
    <t>6.16</t>
  </si>
  <si>
    <t>Weston-Super-Mare Hutton Park Caravan Site SPS</t>
  </si>
  <si>
    <t>9.73</t>
  </si>
  <si>
    <t>1140</t>
  </si>
  <si>
    <t>Wells Thompson Road SPS</t>
  </si>
  <si>
    <t>207</t>
  </si>
  <si>
    <t>124.57</t>
  </si>
  <si>
    <t>107.53</t>
  </si>
  <si>
    <t>95.62</t>
  </si>
  <si>
    <t>110.5</t>
  </si>
  <si>
    <t>Gaunts Common Horseshoes SPS</t>
  </si>
  <si>
    <t>Gaunts Common . STW</t>
  </si>
  <si>
    <t>56.52</t>
  </si>
  <si>
    <t>64.19</t>
  </si>
  <si>
    <t>West Knighton Knighton Lane SPS</t>
  </si>
  <si>
    <t>46.46</t>
  </si>
  <si>
    <t>67.84</t>
  </si>
  <si>
    <t>25.81</t>
  </si>
  <si>
    <t>40.08</t>
  </si>
  <si>
    <t>328</t>
  </si>
  <si>
    <t>Bridgwater Bower Manor 7 Wilkins Road SPS</t>
  </si>
  <si>
    <t>Alton Barnes . SPS</t>
  </si>
  <si>
    <t>128.64</t>
  </si>
  <si>
    <t>Ringwood Headlands SPS</t>
  </si>
  <si>
    <t>21.39</t>
  </si>
  <si>
    <t>21.11</t>
  </si>
  <si>
    <t>700</t>
  </si>
  <si>
    <t>7.76</t>
  </si>
  <si>
    <t>8.25</t>
  </si>
  <si>
    <t>84</t>
  </si>
  <si>
    <t>6.46</t>
  </si>
  <si>
    <t>Christchurch Millhams Street SPS</t>
  </si>
  <si>
    <t>Christchurch Bridge Street SPS</t>
  </si>
  <si>
    <t>1.48</t>
  </si>
  <si>
    <t>2.23</t>
  </si>
  <si>
    <t>Stoney Down Crumpet Farm Road SPS</t>
  </si>
  <si>
    <t>202</t>
  </si>
  <si>
    <t>45.96</t>
  </si>
  <si>
    <t>Shaftesbury Wincombe Lane SPS</t>
  </si>
  <si>
    <t>200</t>
  </si>
  <si>
    <t>220.98</t>
  </si>
  <si>
    <t>221.23</t>
  </si>
  <si>
    <t>Shipton Moyne . SPS</t>
  </si>
  <si>
    <t>Tetbury . STW</t>
  </si>
  <si>
    <t>99.67</t>
  </si>
  <si>
    <t>96.36</t>
  </si>
  <si>
    <t>90.45</t>
  </si>
  <si>
    <t>89.46</t>
  </si>
  <si>
    <t>1712</t>
  </si>
  <si>
    <t>Frampton Southover SPS</t>
  </si>
  <si>
    <t>78.65</t>
  </si>
  <si>
    <t>82.06</t>
  </si>
  <si>
    <t>40.53</t>
  </si>
  <si>
    <t>42.53</t>
  </si>
  <si>
    <t>26.59</t>
  </si>
  <si>
    <t>36.55</t>
  </si>
  <si>
    <t>25.08</t>
  </si>
  <si>
    <t>17.07</t>
  </si>
  <si>
    <t>28.03</t>
  </si>
  <si>
    <t>838</t>
  </si>
  <si>
    <t>Aust M48 Services SPS</t>
  </si>
  <si>
    <t>Aust . STW</t>
  </si>
  <si>
    <t>15.99</t>
  </si>
  <si>
    <t>38.67</t>
  </si>
  <si>
    <t>590</t>
  </si>
  <si>
    <t>Orcheston . SPS</t>
  </si>
  <si>
    <t>197</t>
  </si>
  <si>
    <t>85.06</t>
  </si>
  <si>
    <t>106.94</t>
  </si>
  <si>
    <t>Burbage Stibbs Green SPS</t>
  </si>
  <si>
    <t>195</t>
  </si>
  <si>
    <t>168.87</t>
  </si>
  <si>
    <t>171.83</t>
  </si>
  <si>
    <t>86.71</t>
  </si>
  <si>
    <t>94.7</t>
  </si>
  <si>
    <t>Holt Bussons Corner SPS</t>
  </si>
  <si>
    <t>Holt Pond Head STW</t>
  </si>
  <si>
    <t>35.38</t>
  </si>
  <si>
    <t>33.98</t>
  </si>
  <si>
    <t>14.86</t>
  </si>
  <si>
    <t>20.98</t>
  </si>
  <si>
    <t>Burnham-On-Sea St Peters Road SPS</t>
  </si>
  <si>
    <t>5.36</t>
  </si>
  <si>
    <t>5.23</t>
  </si>
  <si>
    <t>65.64</t>
  </si>
  <si>
    <t>Ringwood Poplar Way SPS</t>
  </si>
  <si>
    <t>20.99</t>
  </si>
  <si>
    <t>Sharpness Docks Road East SPS</t>
  </si>
  <si>
    <t>13.46</t>
  </si>
  <si>
    <t>Cheddar Wedmore Road SPS</t>
  </si>
  <si>
    <t>8.03</t>
  </si>
  <si>
    <t>Pilning Fire Station SPS</t>
  </si>
  <si>
    <t>6.9</t>
  </si>
  <si>
    <t>110</t>
  </si>
  <si>
    <t>St Georges No 1 SPS</t>
  </si>
  <si>
    <t>66</t>
  </si>
  <si>
    <t>Erlestoke Erlestoke Park SPS</t>
  </si>
  <si>
    <t>Erlestoke Erlestoke Park STW</t>
  </si>
  <si>
    <t>79.46</t>
  </si>
  <si>
    <t>80.69</t>
  </si>
  <si>
    <t>Wells Jocelyn Drive SPS</t>
  </si>
  <si>
    <t>25.3</t>
  </si>
  <si>
    <t>258</t>
  </si>
  <si>
    <t>Bridgwater Bristol Road No 1 Bcl SPS</t>
  </si>
  <si>
    <t>Lansdown Chelscombe Close SPS</t>
  </si>
  <si>
    <t>Oare High Street SPS</t>
  </si>
  <si>
    <t>149.7</t>
  </si>
  <si>
    <t>148.21</t>
  </si>
  <si>
    <t>118</t>
  </si>
  <si>
    <t>West Parley Christchurch Road SPS</t>
  </si>
  <si>
    <t>26.18</t>
  </si>
  <si>
    <t>31.16</t>
  </si>
  <si>
    <t>Barrington Gibbs Lane SPS</t>
  </si>
  <si>
    <t>18.88</t>
  </si>
  <si>
    <t>22.69</t>
  </si>
  <si>
    <t>18.28</t>
  </si>
  <si>
    <t>Wanswell Farm Lane SPS</t>
  </si>
  <si>
    <t>15.42</t>
  </si>
  <si>
    <t>10.79</t>
  </si>
  <si>
    <t>16.44</t>
  </si>
  <si>
    <t>Amesbury Maple Way SPS</t>
  </si>
  <si>
    <t>185</t>
  </si>
  <si>
    <t>98.5</t>
  </si>
  <si>
    <t>103.12</t>
  </si>
  <si>
    <t>Langley Burrell Peckingell Lane SPS</t>
  </si>
  <si>
    <t>59.26</t>
  </si>
  <si>
    <t>72.89</t>
  </si>
  <si>
    <t>1022</t>
  </si>
  <si>
    <t>Pewsham London Road Also S0191 SPS</t>
  </si>
  <si>
    <t>55.18</t>
  </si>
  <si>
    <t>65.86</t>
  </si>
  <si>
    <t>31.21</t>
  </si>
  <si>
    <t>32.11</t>
  </si>
  <si>
    <t>292</t>
  </si>
  <si>
    <t>West Moors Three Legged Cross SPS</t>
  </si>
  <si>
    <t>25.52</t>
  </si>
  <si>
    <t>26.57</t>
  </si>
  <si>
    <t>10.27</t>
  </si>
  <si>
    <t>7.91</t>
  </si>
  <si>
    <t>183</t>
  </si>
  <si>
    <t>40.97</t>
  </si>
  <si>
    <t>45.72</t>
  </si>
  <si>
    <t>Falfield Eastwood Park S105a SPS</t>
  </si>
  <si>
    <t>Leyhill Prison STW</t>
  </si>
  <si>
    <t>28.06</t>
  </si>
  <si>
    <t>13.97</t>
  </si>
  <si>
    <t>18.92</t>
  </si>
  <si>
    <t>Osmington Mills . STW</t>
  </si>
  <si>
    <t>11.41</t>
  </si>
  <si>
    <t>45.57</t>
  </si>
  <si>
    <t>7.12</t>
  </si>
  <si>
    <t>Stanton St Bernard Church Farm SPS</t>
  </si>
  <si>
    <t>Stanton St Bernard . STW</t>
  </si>
  <si>
    <t>180</t>
  </si>
  <si>
    <t>129.67</t>
  </si>
  <si>
    <t>126.58</t>
  </si>
  <si>
    <t>Berkeley Mobley SPS</t>
  </si>
  <si>
    <t>9.11</t>
  </si>
  <si>
    <t>8.43</t>
  </si>
  <si>
    <t>Highbridge Station Walk SPS</t>
  </si>
  <si>
    <t>4.78</t>
  </si>
  <si>
    <t>Iwerne Minster . STW</t>
  </si>
  <si>
    <t>73.78</t>
  </si>
  <si>
    <t>76.77</t>
  </si>
  <si>
    <t>750</t>
  </si>
  <si>
    <t>Highbridge Commerce Way SPS</t>
  </si>
  <si>
    <t>6.28</t>
  </si>
  <si>
    <t>2.59</t>
  </si>
  <si>
    <t>316</t>
  </si>
  <si>
    <t>Devizes Avon Road SPS</t>
  </si>
  <si>
    <t>112.58</t>
  </si>
  <si>
    <t>Berwick St James . SPS</t>
  </si>
  <si>
    <t>Berwick St James . STW</t>
  </si>
  <si>
    <t>66.35</t>
  </si>
  <si>
    <t>67.28</t>
  </si>
  <si>
    <t>North Cadbury Ridgeway Lane STW</t>
  </si>
  <si>
    <t>65.28</t>
  </si>
  <si>
    <t>67.69</t>
  </si>
  <si>
    <t>1178</t>
  </si>
  <si>
    <t>Wimborne Cuthbury Close SPS</t>
  </si>
  <si>
    <t>20.25</t>
  </si>
  <si>
    <t>20.02</t>
  </si>
  <si>
    <t>Holton . SPS</t>
  </si>
  <si>
    <t>173</t>
  </si>
  <si>
    <t>101.9</t>
  </si>
  <si>
    <t>103.91</t>
  </si>
  <si>
    <t>94.31</t>
  </si>
  <si>
    <t>99.72</t>
  </si>
  <si>
    <t>Blandford Gurkha Road SPS</t>
  </si>
  <si>
    <t>81.32</t>
  </si>
  <si>
    <t>84.27</t>
  </si>
  <si>
    <t>Sandford Orcas . STW</t>
  </si>
  <si>
    <t>51.39</t>
  </si>
  <si>
    <t>57.83</t>
  </si>
  <si>
    <t>Sharpness Sanigar Lane SPS</t>
  </si>
  <si>
    <t>9.5</t>
  </si>
  <si>
    <t>17.94</t>
  </si>
  <si>
    <t>Wareham Bestwall SPS</t>
  </si>
  <si>
    <t>1.44</t>
  </si>
  <si>
    <t>2.35</t>
  </si>
  <si>
    <t>High Littleton . SPS</t>
  </si>
  <si>
    <t>171</t>
  </si>
  <si>
    <t>126.7</t>
  </si>
  <si>
    <t>132.95</t>
  </si>
  <si>
    <t>117.63</t>
  </si>
  <si>
    <t>125.07</t>
  </si>
  <si>
    <t>Frome Garsdale SPS</t>
  </si>
  <si>
    <t>66.46</t>
  </si>
  <si>
    <t>69.82</t>
  </si>
  <si>
    <t>40.87</t>
  </si>
  <si>
    <t>47.48</t>
  </si>
  <si>
    <t>Ditcheat . STW</t>
  </si>
  <si>
    <t>40.04</t>
  </si>
  <si>
    <t>38.56</t>
  </si>
  <si>
    <t>39.17</t>
  </si>
  <si>
    <t>Pilning Chessel Avenue SPS</t>
  </si>
  <si>
    <t>6.89</t>
  </si>
  <si>
    <t>18</t>
  </si>
  <si>
    <t>Boscombe No 2 SPS</t>
  </si>
  <si>
    <t>5.5</t>
  </si>
  <si>
    <t>5.58</t>
  </si>
  <si>
    <t>Upton Shore Lane SPS</t>
  </si>
  <si>
    <t>3.53</t>
  </si>
  <si>
    <t>Bridgwater Nolana Court SPS</t>
  </si>
  <si>
    <t>168</t>
  </si>
  <si>
    <t>30.3</t>
  </si>
  <si>
    <t>37.4</t>
  </si>
  <si>
    <t>Nailsea Brockley Court SPS</t>
  </si>
  <si>
    <t>33.72</t>
  </si>
  <si>
    <t>8.05</t>
  </si>
  <si>
    <t>7.37</t>
  </si>
  <si>
    <t>Lower Weare Sparrow Hill Way SPS</t>
  </si>
  <si>
    <t>6.86</t>
  </si>
  <si>
    <t>Clevedon Kenn Road SPS</t>
  </si>
  <si>
    <t>6.34</t>
  </si>
  <si>
    <t>Amesbury Ejector SPS</t>
  </si>
  <si>
    <t>Pucklechurch Westerleigh Road SPS</t>
  </si>
  <si>
    <t>Pucklechurch . STW</t>
  </si>
  <si>
    <t>107.07</t>
  </si>
  <si>
    <t>107.74</t>
  </si>
  <si>
    <t>Frome Handlemakers Road SPS</t>
  </si>
  <si>
    <t>104.91</t>
  </si>
  <si>
    <t>Dilton Marsh St Marys Lane SPS</t>
  </si>
  <si>
    <t>Dilton Marsh Clivey SPS</t>
  </si>
  <si>
    <t>59.56</t>
  </si>
  <si>
    <t>68.09</t>
  </si>
  <si>
    <t>Netherhampton Flowerland SPS</t>
  </si>
  <si>
    <t>49.85</t>
  </si>
  <si>
    <t>47.47</t>
  </si>
  <si>
    <t>Downton Wick Estate SPS</t>
  </si>
  <si>
    <t>36.61</t>
  </si>
  <si>
    <t>East Lydford . SPS</t>
  </si>
  <si>
    <t>21.99</t>
  </si>
  <si>
    <t>29.55</t>
  </si>
  <si>
    <t>690</t>
  </si>
  <si>
    <t>Yatesbury Nolands Farm SPS</t>
  </si>
  <si>
    <t>164</t>
  </si>
  <si>
    <t>173.97</t>
  </si>
  <si>
    <t>125.06</t>
  </si>
  <si>
    <t>1144</t>
  </si>
  <si>
    <t>47.72</t>
  </si>
  <si>
    <t>60.81</t>
  </si>
  <si>
    <t>Melksham Bader Park SPS</t>
  </si>
  <si>
    <t>44.85</t>
  </si>
  <si>
    <t>44.97</t>
  </si>
  <si>
    <t>Hatch Beauchamp Palmer Green STW</t>
  </si>
  <si>
    <t>39.98</t>
  </si>
  <si>
    <t>45.55</t>
  </si>
  <si>
    <t>Babcary . STW</t>
  </si>
  <si>
    <t>20.6</t>
  </si>
  <si>
    <t>20.86</t>
  </si>
  <si>
    <t>Bridgwater Huntworth Hotel SPS</t>
  </si>
  <si>
    <t>Yeovil Kite Place SPS</t>
  </si>
  <si>
    <t>Gillingham Church View SPS</t>
  </si>
  <si>
    <t>161</t>
  </si>
  <si>
    <t>73.68</t>
  </si>
  <si>
    <t>80.15</t>
  </si>
  <si>
    <t>Gillingham Lodden Farm SPS</t>
  </si>
  <si>
    <t>72.27</t>
  </si>
  <si>
    <t>73.24</t>
  </si>
  <si>
    <t>East Tytherton Clovelly Cottage SPS</t>
  </si>
  <si>
    <t>53.06</t>
  </si>
  <si>
    <t>53.26</t>
  </si>
  <si>
    <t>174</t>
  </si>
  <si>
    <t>Poole Greensleeves Avenue SPS</t>
  </si>
  <si>
    <t>43.5</t>
  </si>
  <si>
    <t>49.37</t>
  </si>
  <si>
    <t>Westbury The Ham SPS</t>
  </si>
  <si>
    <t>Wellington Cades Farm SPS</t>
  </si>
  <si>
    <t>159</t>
  </si>
  <si>
    <t>60.06</t>
  </si>
  <si>
    <t>60.26</t>
  </si>
  <si>
    <t>Blandford Westbury Way SPS</t>
  </si>
  <si>
    <t>40.37</t>
  </si>
  <si>
    <t>39.99</t>
  </si>
  <si>
    <t>38.82</t>
  </si>
  <si>
    <t>38.39</t>
  </si>
  <si>
    <t>Winfrith Newburgh Technology Centre No.2 SPS</t>
  </si>
  <si>
    <t>21.3</t>
  </si>
  <si>
    <t>23.43</t>
  </si>
  <si>
    <t>15.59</t>
  </si>
  <si>
    <t>67.38</t>
  </si>
  <si>
    <t>Burton Sandy Plot SPS</t>
  </si>
  <si>
    <t>3.6</t>
  </si>
  <si>
    <t>3.55</t>
  </si>
  <si>
    <t>Everleigh Everleigh Manor SPS</t>
  </si>
  <si>
    <t>Everleigh Haxton Road STW</t>
  </si>
  <si>
    <t>156</t>
  </si>
  <si>
    <t>151.76</t>
  </si>
  <si>
    <t>161.34</t>
  </si>
  <si>
    <t>Marden Hatfields SPS</t>
  </si>
  <si>
    <t>102.95</t>
  </si>
  <si>
    <t>106.53</t>
  </si>
  <si>
    <t>302</t>
  </si>
  <si>
    <t>Evercreech . STW</t>
  </si>
  <si>
    <t>85.39</t>
  </si>
  <si>
    <t>95.54</t>
  </si>
  <si>
    <t>65.35</t>
  </si>
  <si>
    <t>76.71</t>
  </si>
  <si>
    <t>270</t>
  </si>
  <si>
    <t>Coldharbour Silent Woman Private SPS</t>
  </si>
  <si>
    <t>21.68</t>
  </si>
  <si>
    <t>21.1</t>
  </si>
  <si>
    <t>Street Bowling Green SPS</t>
  </si>
  <si>
    <t>6.02</t>
  </si>
  <si>
    <t>8.95</t>
  </si>
  <si>
    <t>162</t>
  </si>
  <si>
    <t>Lympsham Hobbs Boat SPS</t>
  </si>
  <si>
    <t>76.33</t>
  </si>
  <si>
    <t>82.38</t>
  </si>
  <si>
    <t>Templecombe . STW</t>
  </si>
  <si>
    <t>89.11</t>
  </si>
  <si>
    <t>68.57</t>
  </si>
  <si>
    <t>53.84</t>
  </si>
  <si>
    <t>58.97</t>
  </si>
  <si>
    <t>Lyneham Belfast Mead (Ps 10) SPS</t>
  </si>
  <si>
    <t>120.3</t>
  </si>
  <si>
    <t>Lydeway Clock Inn SPS</t>
  </si>
  <si>
    <t>Urchfont . STW</t>
  </si>
  <si>
    <t>110.46</t>
  </si>
  <si>
    <t>114.98</t>
  </si>
  <si>
    <t>Holt Springfields SPS</t>
  </si>
  <si>
    <t>44.66</t>
  </si>
  <si>
    <t>15.76</t>
  </si>
  <si>
    <t>16.87</t>
  </si>
  <si>
    <t>Ringwood Avon Castle Drive SPS</t>
  </si>
  <si>
    <t>12.51</t>
  </si>
  <si>
    <t>30.43</t>
  </si>
  <si>
    <t>Poole Orchard Avenue SPS</t>
  </si>
  <si>
    <t>54.75</t>
  </si>
  <si>
    <t>149</t>
  </si>
  <si>
    <t>58.71</t>
  </si>
  <si>
    <t>60.41</t>
  </si>
  <si>
    <t>Seend Sells Green SPS</t>
  </si>
  <si>
    <t>54.53</t>
  </si>
  <si>
    <t>84.67</t>
  </si>
  <si>
    <t>Donyatt Off A58 STW</t>
  </si>
  <si>
    <t>147</t>
  </si>
  <si>
    <t>45.31</t>
  </si>
  <si>
    <t>South Petherton Pitway SPS</t>
  </si>
  <si>
    <t>36.72</t>
  </si>
  <si>
    <t>46.57</t>
  </si>
  <si>
    <t>Westwood Upper Westwood SPS</t>
  </si>
  <si>
    <t>Westwood . STW</t>
  </si>
  <si>
    <t>81.87</t>
  </si>
  <si>
    <t>95.29</t>
  </si>
  <si>
    <t>142</t>
  </si>
  <si>
    <t>83.04</t>
  </si>
  <si>
    <t>52.19</t>
  </si>
  <si>
    <t>Netherhampton Manor House SPS</t>
  </si>
  <si>
    <t>49.62</t>
  </si>
  <si>
    <t>50.06</t>
  </si>
  <si>
    <t>Thorney Hill Valley Lane SPS</t>
  </si>
  <si>
    <t>57.41</t>
  </si>
  <si>
    <t>140</t>
  </si>
  <si>
    <t>96.51</t>
  </si>
  <si>
    <t>98.38</t>
  </si>
  <si>
    <t>Startley . SPS</t>
  </si>
  <si>
    <t>77.1</t>
  </si>
  <si>
    <t>74.49</t>
  </si>
  <si>
    <t>Yeovil Pen Mill Banbury SPS</t>
  </si>
  <si>
    <t>29.92</t>
  </si>
  <si>
    <t>20.39</t>
  </si>
  <si>
    <t>23.22</t>
  </si>
  <si>
    <t>Martock Coat Road SPS</t>
  </si>
  <si>
    <t>20.3</t>
  </si>
  <si>
    <t>21.07</t>
  </si>
  <si>
    <t>20.78</t>
  </si>
  <si>
    <t>Pilning Wainbridge Crescent SPS</t>
  </si>
  <si>
    <t>137</t>
  </si>
  <si>
    <t>94.62</t>
  </si>
  <si>
    <t>124.82</t>
  </si>
  <si>
    <t>Filton Charlton Gardens SPS</t>
  </si>
  <si>
    <t>66.17</t>
  </si>
  <si>
    <t>64.97</t>
  </si>
  <si>
    <t>Portishead Harbour Road SPS</t>
  </si>
  <si>
    <t>6.92</t>
  </si>
  <si>
    <t>7.01</t>
  </si>
  <si>
    <t>1648</t>
  </si>
  <si>
    <t>Purton Hinton Road SPS</t>
  </si>
  <si>
    <t>22.62</t>
  </si>
  <si>
    <t>Bishops Cannings Oak Close SPS</t>
  </si>
  <si>
    <t>135</t>
  </si>
  <si>
    <t>133.51</t>
  </si>
  <si>
    <t>134.36</t>
  </si>
  <si>
    <t>117.33</t>
  </si>
  <si>
    <t>123.09</t>
  </si>
  <si>
    <t>82.57</t>
  </si>
  <si>
    <t>Melksham Woodrow Road SPS</t>
  </si>
  <si>
    <t>39.57</t>
  </si>
  <si>
    <t>44.13</t>
  </si>
  <si>
    <t>Ferndown Glissons SPS</t>
  </si>
  <si>
    <t>14.64</t>
  </si>
  <si>
    <t>28.79</t>
  </si>
  <si>
    <t>Swanage Life Boat Station Comminutor SPS</t>
  </si>
  <si>
    <t>3.41</t>
  </si>
  <si>
    <t>Lyneham Webbs Court SPS</t>
  </si>
  <si>
    <t>126.95</t>
  </si>
  <si>
    <t>130.43</t>
  </si>
  <si>
    <t>Brinkworth Callow Hill SPS</t>
  </si>
  <si>
    <t>Brinkworth . STW</t>
  </si>
  <si>
    <t>107.48</t>
  </si>
  <si>
    <t>110.3</t>
  </si>
  <si>
    <t>Chelworth Oaksey SPS</t>
  </si>
  <si>
    <t>99.17</t>
  </si>
  <si>
    <t>108.18</t>
  </si>
  <si>
    <t>Lea Crab Mill Lane SPS</t>
  </si>
  <si>
    <t>81.78</t>
  </si>
  <si>
    <t>86.61</t>
  </si>
  <si>
    <t>11.03</t>
  </si>
  <si>
    <t>Wareham Stoborough Meadows SPS</t>
  </si>
  <si>
    <t>Creech St Michael Hopkins Field Private SPS</t>
  </si>
  <si>
    <t>110.82</t>
  </si>
  <si>
    <t>114.88</t>
  </si>
  <si>
    <t>Royal Wootton Bassett Whitehill Lane SPS</t>
  </si>
  <si>
    <t>100.49</t>
  </si>
  <si>
    <t>106.61</t>
  </si>
  <si>
    <t>68.98</t>
  </si>
  <si>
    <t>70.3</t>
  </si>
  <si>
    <t>49.06</t>
  </si>
  <si>
    <t>31.55</t>
  </si>
  <si>
    <t>41.94</t>
  </si>
  <si>
    <t>Woolsbridge Industrial Estate SPS</t>
  </si>
  <si>
    <t>17.23</t>
  </si>
  <si>
    <t>Locking Woolvers Way SPS</t>
  </si>
  <si>
    <t>3474</t>
  </si>
  <si>
    <t>Salway Ash Vale View SPS</t>
  </si>
  <si>
    <t>74.35</t>
  </si>
  <si>
    <t>79.85</t>
  </si>
  <si>
    <t>54.25</t>
  </si>
  <si>
    <t>44.29</t>
  </si>
  <si>
    <t>Moreton Queens Drive SPS</t>
  </si>
  <si>
    <t>45.86</t>
  </si>
  <si>
    <t>58.06</t>
  </si>
  <si>
    <t>13.05</t>
  </si>
  <si>
    <t>13.33</t>
  </si>
  <si>
    <t>Chilton Polden Broadway SPS</t>
  </si>
  <si>
    <t>125</t>
  </si>
  <si>
    <t>35.87</t>
  </si>
  <si>
    <t>38.21</t>
  </si>
  <si>
    <t>28.49</t>
  </si>
  <si>
    <t>Podimore . SPS</t>
  </si>
  <si>
    <t>Podimore Behind Greystones STW</t>
  </si>
  <si>
    <t>16.31</t>
  </si>
  <si>
    <t>15.94</t>
  </si>
  <si>
    <t>Baltonsborough Church Lane SPS</t>
  </si>
  <si>
    <t>14.25</t>
  </si>
  <si>
    <t>8.09</t>
  </si>
  <si>
    <t>Minety Lower Moor SPS</t>
  </si>
  <si>
    <t>123</t>
  </si>
  <si>
    <t>87.56</t>
  </si>
  <si>
    <t>98.68</t>
  </si>
  <si>
    <t>32.55</t>
  </si>
  <si>
    <t>40.8</t>
  </si>
  <si>
    <t>Portland Osprey Quay SPS</t>
  </si>
  <si>
    <t>2.09</t>
  </si>
  <si>
    <t>3</t>
  </si>
  <si>
    <t>Devizes Old Park SPS</t>
  </si>
  <si>
    <t>113.03</t>
  </si>
  <si>
    <t>130.35</t>
  </si>
  <si>
    <t>650</t>
  </si>
  <si>
    <t>Bathford Garstons SPS</t>
  </si>
  <si>
    <t>59.59</t>
  </si>
  <si>
    <t>62.02</t>
  </si>
  <si>
    <t>Steeple Ashton Ashton Common SPS</t>
  </si>
  <si>
    <t>82.71</t>
  </si>
  <si>
    <t>794</t>
  </si>
  <si>
    <t>Wimborne Clapgate SPS</t>
  </si>
  <si>
    <t>27.01</t>
  </si>
  <si>
    <t>Durleigh Sailing Club SPS</t>
  </si>
  <si>
    <t>Christchurch Rodney Drive SPS</t>
  </si>
  <si>
    <t>6.5</t>
  </si>
  <si>
    <t>6.95</t>
  </si>
  <si>
    <t>Westbury Northacre Industrial Park SPS</t>
  </si>
  <si>
    <t>62.7</t>
  </si>
  <si>
    <t>Tetbury Quercus Road SPS</t>
  </si>
  <si>
    <t>Winsley Church Farm (Milbourne Close) SPS</t>
  </si>
  <si>
    <t>Winsley . STW</t>
  </si>
  <si>
    <t>120.85</t>
  </si>
  <si>
    <t>123.47</t>
  </si>
  <si>
    <t>Holford . SPS</t>
  </si>
  <si>
    <t>Kilve Beach Car Park STW</t>
  </si>
  <si>
    <t>105.31</t>
  </si>
  <si>
    <t>109.78</t>
  </si>
  <si>
    <t>Chard Bryer Close (Lordleaze Lane) SPS</t>
  </si>
  <si>
    <t>93.13</t>
  </si>
  <si>
    <t>95.73</t>
  </si>
  <si>
    <t>78</t>
  </si>
  <si>
    <t>79.62</t>
  </si>
  <si>
    <t>119.26</t>
  </si>
  <si>
    <t>Long Load Yeobridge SPS</t>
  </si>
  <si>
    <t>9.15</t>
  </si>
  <si>
    <t>273.55</t>
  </si>
  <si>
    <t>296.66</t>
  </si>
  <si>
    <t>Yatesbury Village SPS</t>
  </si>
  <si>
    <t>164.26</t>
  </si>
  <si>
    <t>171.65</t>
  </si>
  <si>
    <t>914</t>
  </si>
  <si>
    <t>Bryanston Forum View SPS</t>
  </si>
  <si>
    <t>86.06</t>
  </si>
  <si>
    <t>87.87</t>
  </si>
  <si>
    <t>Wickwar Amberley Way SPS</t>
  </si>
  <si>
    <t>76.96</t>
  </si>
  <si>
    <t>80.07</t>
  </si>
  <si>
    <t>Downton Batten Road SPS</t>
  </si>
  <si>
    <t>37.29</t>
  </si>
  <si>
    <t>37.31</t>
  </si>
  <si>
    <t>Taunton Venture Way Priorswood SPS</t>
  </si>
  <si>
    <t>13.86</t>
  </si>
  <si>
    <t>10.83</t>
  </si>
  <si>
    <t>21.23</t>
  </si>
  <si>
    <t>594</t>
  </si>
  <si>
    <t>Burnham-On-Sea Broadhurst Gardens SPS</t>
  </si>
  <si>
    <t>Bradford-On-Avon Benjamin Street SPS</t>
  </si>
  <si>
    <t>Corscombe High Street SPS</t>
  </si>
  <si>
    <t>Corscombe Off Fudge Hill STW</t>
  </si>
  <si>
    <t>113</t>
  </si>
  <si>
    <t>123.58</t>
  </si>
  <si>
    <t>68.04</t>
  </si>
  <si>
    <t>71.86</t>
  </si>
  <si>
    <t>Verwood Starlight Farm Close SPS</t>
  </si>
  <si>
    <t>40.34</t>
  </si>
  <si>
    <t>42.67</t>
  </si>
  <si>
    <t>Clevedon St Christopher Court SPS</t>
  </si>
  <si>
    <t>24.53</t>
  </si>
  <si>
    <t>33.7</t>
  </si>
  <si>
    <t>Yatton Kenn Moor Road SPS</t>
  </si>
  <si>
    <t>Charlton Horethorne Kennels SPS</t>
  </si>
  <si>
    <t>Charlton Horethorne Mount Lane STW</t>
  </si>
  <si>
    <t>107.12</t>
  </si>
  <si>
    <t>Milborne Port Henning Way SPS</t>
  </si>
  <si>
    <t>Milborne Port Venn Farm STW</t>
  </si>
  <si>
    <t>111</t>
  </si>
  <si>
    <t>89.35</t>
  </si>
  <si>
    <t>91.47</t>
  </si>
  <si>
    <t>12.78</t>
  </si>
  <si>
    <t>28.24</t>
  </si>
  <si>
    <t>Chilcompton Bennel SPS</t>
  </si>
  <si>
    <t>Chilcompton . STW</t>
  </si>
  <si>
    <t>167.2</t>
  </si>
  <si>
    <t>177.18</t>
  </si>
  <si>
    <t>Chapmanslade West SPS</t>
  </si>
  <si>
    <t>138.79</t>
  </si>
  <si>
    <t>141.19</t>
  </si>
  <si>
    <t>Orcheston Stonehenge Park SPS</t>
  </si>
  <si>
    <t>94.71</t>
  </si>
  <si>
    <t>Dorchester Herringston Road SPS</t>
  </si>
  <si>
    <t>63.62</t>
  </si>
  <si>
    <t>65.87</t>
  </si>
  <si>
    <t>41.06</t>
  </si>
  <si>
    <t>49.34</t>
  </si>
  <si>
    <t>Beercrocombe . SPS</t>
  </si>
  <si>
    <t>31.79</t>
  </si>
  <si>
    <t>846</t>
  </si>
  <si>
    <t>Enmore Number One SPS</t>
  </si>
  <si>
    <t>23.78</t>
  </si>
  <si>
    <t>30.48</t>
  </si>
  <si>
    <t>Watchet Werren Close SPS</t>
  </si>
  <si>
    <t>9.75</t>
  </si>
  <si>
    <t>10.89</t>
  </si>
  <si>
    <t>Berrow Whitegates Yew Tree Hurn Lane SPS</t>
  </si>
  <si>
    <t>Hinton Charterhouse Old Quarry Midford Road SPS</t>
  </si>
  <si>
    <t>Freshford . STW</t>
  </si>
  <si>
    <t>113.65</t>
  </si>
  <si>
    <t>134.3</t>
  </si>
  <si>
    <t>112.36</t>
  </si>
  <si>
    <t>116.19</t>
  </si>
  <si>
    <t>Warminster Bishopstrow SPS</t>
  </si>
  <si>
    <t>102.72</t>
  </si>
  <si>
    <t>104.48</t>
  </si>
  <si>
    <t>Gillingham Barnaby Mead SPS</t>
  </si>
  <si>
    <t>71.83</t>
  </si>
  <si>
    <t>71.51</t>
  </si>
  <si>
    <t>Melksham Spa Road SPS</t>
  </si>
  <si>
    <t>39.54</t>
  </si>
  <si>
    <t>39.51</t>
  </si>
  <si>
    <t>Halmore . SPS</t>
  </si>
  <si>
    <t>14.41</t>
  </si>
  <si>
    <t>21.44</t>
  </si>
  <si>
    <t>Monkton Farleigh Farleigh Wick SPS</t>
  </si>
  <si>
    <t>115.56</t>
  </si>
  <si>
    <t>136.63</t>
  </si>
  <si>
    <t>Fordingbridge Burgate Fields Burgate School SPS</t>
  </si>
  <si>
    <t>30.63</t>
  </si>
  <si>
    <t>24.48</t>
  </si>
  <si>
    <t>Christchurch Wilverley Road SPS</t>
  </si>
  <si>
    <t>High Littleton Beaufort Park Gores Yard SPS</t>
  </si>
  <si>
    <t>101</t>
  </si>
  <si>
    <t>136.1</t>
  </si>
  <si>
    <t>139.1</t>
  </si>
  <si>
    <t>Beechingstoke . SPS</t>
  </si>
  <si>
    <t>1026</t>
  </si>
  <si>
    <t>73.56</t>
  </si>
  <si>
    <t>92.28</t>
  </si>
  <si>
    <t>Great Somerford Dauntsey Road SPS</t>
  </si>
  <si>
    <t>58.62</t>
  </si>
  <si>
    <t>59.23</t>
  </si>
  <si>
    <t>Thornford Blackbirds SPS</t>
  </si>
  <si>
    <t>54.32</t>
  </si>
  <si>
    <t>54.86</t>
  </si>
  <si>
    <t>Bristol Ironmould Lane SPS</t>
  </si>
  <si>
    <t>48.94</t>
  </si>
  <si>
    <t>52.96</t>
  </si>
  <si>
    <t>44.25</t>
  </si>
  <si>
    <t>52.67</t>
  </si>
  <si>
    <t>Downton Mesh Ponds SPS</t>
  </si>
  <si>
    <t>36.05</t>
  </si>
  <si>
    <t>36.16</t>
  </si>
  <si>
    <t>Berkeley Berkeley Heath SPS</t>
  </si>
  <si>
    <t>19.99</t>
  </si>
  <si>
    <t>Bath Newbridge Caravan Site SPS</t>
  </si>
  <si>
    <t>16.91</t>
  </si>
  <si>
    <t>18.43</t>
  </si>
  <si>
    <t>Isle Brewers . SPS</t>
  </si>
  <si>
    <t>11.74</t>
  </si>
  <si>
    <t>Guys Marsh . SPS</t>
  </si>
  <si>
    <t>126.59</t>
  </si>
  <si>
    <t>99</t>
  </si>
  <si>
    <t>14.22</t>
  </si>
  <si>
    <t>14.87</t>
  </si>
  <si>
    <t>Weymouth Greenhill SPS</t>
  </si>
  <si>
    <t>4.27</t>
  </si>
  <si>
    <t>Creech St Michael Sweeting Close SPS</t>
  </si>
  <si>
    <t>Malmesbury Park Road SPS</t>
  </si>
  <si>
    <t>96</t>
  </si>
  <si>
    <t>72.74</t>
  </si>
  <si>
    <t>73.94</t>
  </si>
  <si>
    <t>53.93</t>
  </si>
  <si>
    <t>Hardington Mandeville Bendford Bridge SPS</t>
  </si>
  <si>
    <t>Hardington Mandeville Wimborough Lane STW</t>
  </si>
  <si>
    <t>47.5</t>
  </si>
  <si>
    <t>13.61</t>
  </si>
  <si>
    <t>366</t>
  </si>
  <si>
    <t>Kewstoke Norton Lane SPS</t>
  </si>
  <si>
    <t>6.42</t>
  </si>
  <si>
    <t>218</t>
  </si>
  <si>
    <t>53.55</t>
  </si>
  <si>
    <t>65.43</t>
  </si>
  <si>
    <t>1036</t>
  </si>
  <si>
    <t>North Petherton Newton Road SPS</t>
  </si>
  <si>
    <t>37.18</t>
  </si>
  <si>
    <t>30.68</t>
  </si>
  <si>
    <t>Wimborne Henbest Close SPS</t>
  </si>
  <si>
    <t>16.74</t>
  </si>
  <si>
    <t>17.66</t>
  </si>
  <si>
    <t>Yeovil Southfield Drive SPS</t>
  </si>
  <si>
    <t>137.87</t>
  </si>
  <si>
    <t>169.68</t>
  </si>
  <si>
    <t>Wilsford . SPS</t>
  </si>
  <si>
    <t>103</t>
  </si>
  <si>
    <t>Calne Dalgety Site Quemerford SPS</t>
  </si>
  <si>
    <t>79.42</t>
  </si>
  <si>
    <t>79.17</t>
  </si>
  <si>
    <t>Chalbury Tower Close SPS</t>
  </si>
  <si>
    <t>61.84</t>
  </si>
  <si>
    <t>67.48</t>
  </si>
  <si>
    <t>Bristol Marshfield Park SPS</t>
  </si>
  <si>
    <t>48.38</t>
  </si>
  <si>
    <t>49.11</t>
  </si>
  <si>
    <t>35.15</t>
  </si>
  <si>
    <t>Morden Hectors Corner SPS</t>
  </si>
  <si>
    <t>41.05</t>
  </si>
  <si>
    <t>21.69</t>
  </si>
  <si>
    <t>21.9</t>
  </si>
  <si>
    <t>Weymouth Bowleaze Cove SPS</t>
  </si>
  <si>
    <t>4.75</t>
  </si>
  <si>
    <t>11.42</t>
  </si>
  <si>
    <t>Acton Turville Badminton Station SPS</t>
  </si>
  <si>
    <t>89</t>
  </si>
  <si>
    <t>119.51</t>
  </si>
  <si>
    <t>128.36</t>
  </si>
  <si>
    <t>Portland Easton Square SPS</t>
  </si>
  <si>
    <t>80.21</t>
  </si>
  <si>
    <t>81.05</t>
  </si>
  <si>
    <t>Curry Rivel Westfield Ejector Station SPS</t>
  </si>
  <si>
    <t>54.45</t>
  </si>
  <si>
    <t>Fordingbridge Horseport SPS</t>
  </si>
  <si>
    <t>25.93</t>
  </si>
  <si>
    <t>25.56</t>
  </si>
  <si>
    <t>Ilchester Ilchester Mead SPS</t>
  </si>
  <si>
    <t>11.77</t>
  </si>
  <si>
    <t>12.11</t>
  </si>
  <si>
    <t>St Georges Goosey Lane SPS</t>
  </si>
  <si>
    <t>Christchurch Links Drive SPS</t>
  </si>
  <si>
    <t>4.97</t>
  </si>
  <si>
    <t>Monkton Deverill Hindon Road STW</t>
  </si>
  <si>
    <t>87</t>
  </si>
  <si>
    <t>127.36</t>
  </si>
  <si>
    <t>132.18</t>
  </si>
  <si>
    <t>Amesbury South Mill Lane SPS</t>
  </si>
  <si>
    <t>67.59</t>
  </si>
  <si>
    <t>69.28</t>
  </si>
  <si>
    <t>Alderbury Firs Road SPS</t>
  </si>
  <si>
    <t>67.18</t>
  </si>
  <si>
    <t>67.97</t>
  </si>
  <si>
    <t>Crossways Hybris Business Park SPS</t>
  </si>
  <si>
    <t>53.07</t>
  </si>
  <si>
    <t>374</t>
  </si>
  <si>
    <t>Laverstock Drakes Store SPS</t>
  </si>
  <si>
    <t>48.43</t>
  </si>
  <si>
    <t>Midford Boathouse SPS</t>
  </si>
  <si>
    <t>25.78</t>
  </si>
  <si>
    <t>32.1</t>
  </si>
  <si>
    <t>10.73</t>
  </si>
  <si>
    <t>28.14</t>
  </si>
  <si>
    <t>Hurn Moors Close SPS</t>
  </si>
  <si>
    <t>Hurn Moors Close STW</t>
  </si>
  <si>
    <t>7.68</t>
  </si>
  <si>
    <t>Bleadon Bleadon Mill SPS</t>
  </si>
  <si>
    <t>7.39</t>
  </si>
  <si>
    <t>7.19</t>
  </si>
  <si>
    <t>30.7</t>
  </si>
  <si>
    <t>534</t>
  </si>
  <si>
    <t>117.45</t>
  </si>
  <si>
    <t>158.83</t>
  </si>
  <si>
    <t>Westwood Lower Westwood SPS</t>
  </si>
  <si>
    <t>74.46</t>
  </si>
  <si>
    <t>Poole Queen Anne Drive SPS</t>
  </si>
  <si>
    <t>38.59</t>
  </si>
  <si>
    <t>45.24</t>
  </si>
  <si>
    <t>Blagdon Hill . SPS</t>
  </si>
  <si>
    <t>110.11</t>
  </si>
  <si>
    <t>112.52</t>
  </si>
  <si>
    <t>408</t>
  </si>
  <si>
    <t>109.21</t>
  </si>
  <si>
    <t>106.45</t>
  </si>
  <si>
    <t>106.66</t>
  </si>
  <si>
    <t>46</t>
  </si>
  <si>
    <t>71.5</t>
  </si>
  <si>
    <t>105.96</t>
  </si>
  <si>
    <t>65.21</t>
  </si>
  <si>
    <t>74.71</t>
  </si>
  <si>
    <t>Wingfield Wingfield Common SPS</t>
  </si>
  <si>
    <t>56.21</t>
  </si>
  <si>
    <t>55.79</t>
  </si>
  <si>
    <t>Nynehead . SPS</t>
  </si>
  <si>
    <t>Nynehead . STW</t>
  </si>
  <si>
    <t>47.77</t>
  </si>
  <si>
    <t>62.58</t>
  </si>
  <si>
    <t>40.35</t>
  </si>
  <si>
    <t>67.34</t>
  </si>
  <si>
    <t>Abbots Leigh . SPS</t>
  </si>
  <si>
    <t>30.44</t>
  </si>
  <si>
    <t>602</t>
  </si>
  <si>
    <t>St Leonards Wayside Road No 2 SPS</t>
  </si>
  <si>
    <t>19.1</t>
  </si>
  <si>
    <t>22.22</t>
  </si>
  <si>
    <t>556</t>
  </si>
  <si>
    <t>Compton Bishop Big Tree Close SPS</t>
  </si>
  <si>
    <t>13.95</t>
  </si>
  <si>
    <t>8.51</t>
  </si>
  <si>
    <t>Baltonsborough Perrys Leat Mill Street SPS</t>
  </si>
  <si>
    <t>15.71</t>
  </si>
  <si>
    <t>Lympsham Rectory Way SPS</t>
  </si>
  <si>
    <t>5.69</t>
  </si>
  <si>
    <t>Sturminster Marshall Henbury House Gardens SPS</t>
  </si>
  <si>
    <t>Woodfalls Elmfield Close SPS</t>
  </si>
  <si>
    <t>107.66</t>
  </si>
  <si>
    <t>111.99</t>
  </si>
  <si>
    <t>South Petherton Lampreys Lane SPS</t>
  </si>
  <si>
    <t>39.79</t>
  </si>
  <si>
    <t>40.65</t>
  </si>
  <si>
    <t>Bath Darlington Road SPS</t>
  </si>
  <si>
    <t>35.94</t>
  </si>
  <si>
    <t>48.29</t>
  </si>
  <si>
    <t>Backwell Backwell Common SPS</t>
  </si>
  <si>
    <t>12.43</t>
  </si>
  <si>
    <t>13.29</t>
  </si>
  <si>
    <t>Lympsham Boat Lane SPS</t>
  </si>
  <si>
    <t>6.03</t>
  </si>
  <si>
    <t>Timsbury Somerset Folly SPS</t>
  </si>
  <si>
    <t>77</t>
  </si>
  <si>
    <t>154.18</t>
  </si>
  <si>
    <t>154.56</t>
  </si>
  <si>
    <t>Broadtown Thornhill SPS</t>
  </si>
  <si>
    <t>99.56</t>
  </si>
  <si>
    <t>100.87</t>
  </si>
  <si>
    <t>Milborne Port Lion Drive Private SPS</t>
  </si>
  <si>
    <t>77.48</t>
  </si>
  <si>
    <t>78.23</t>
  </si>
  <si>
    <t>Lower Seagry . SPS</t>
  </si>
  <si>
    <t>56.5</t>
  </si>
  <si>
    <t>1350</t>
  </si>
  <si>
    <t>Bruton Gants Mill Lane STW</t>
  </si>
  <si>
    <t>54.51</t>
  </si>
  <si>
    <t>63.13</t>
  </si>
  <si>
    <t>42.19</t>
  </si>
  <si>
    <t>Nailsea Parish Brook Road (Watery Lane Kingshill Park) SPS</t>
  </si>
  <si>
    <t>6.55</t>
  </si>
  <si>
    <t>9.06</t>
  </si>
  <si>
    <t>Malmesbury Avon Silk Mills Also S0569 SPS</t>
  </si>
  <si>
    <t>71.09</t>
  </si>
  <si>
    <t>Buckhorn Weston Court Cottages SPS</t>
  </si>
  <si>
    <t>68.42</t>
  </si>
  <si>
    <t>72.85</t>
  </si>
  <si>
    <t>Frampton Cotterell Medway Drive SPS</t>
  </si>
  <si>
    <t>55.67</t>
  </si>
  <si>
    <t>55.85</t>
  </si>
  <si>
    <t>14.81</t>
  </si>
  <si>
    <t>19.04</t>
  </si>
  <si>
    <t>14.08</t>
  </si>
  <si>
    <t>30.79</t>
  </si>
  <si>
    <t>14.05</t>
  </si>
  <si>
    <t>44.22</t>
  </si>
  <si>
    <t>1984</t>
  </si>
  <si>
    <t>West Huntspill Grove Road SPS</t>
  </si>
  <si>
    <t>Oakhill Fosse Road SPS</t>
  </si>
  <si>
    <t>201.35</t>
  </si>
  <si>
    <t>215.28</t>
  </si>
  <si>
    <t>Calne Studley SPS</t>
  </si>
  <si>
    <t>83.51</t>
  </si>
  <si>
    <t>104.83</t>
  </si>
  <si>
    <t>Gastard Coppershell SPS</t>
  </si>
  <si>
    <t>82.07</t>
  </si>
  <si>
    <t>85.87</t>
  </si>
  <si>
    <t>Rowde Marsh Lane SPS</t>
  </si>
  <si>
    <t>70.39</t>
  </si>
  <si>
    <t>68.06</t>
  </si>
  <si>
    <t>Bristol Crown Gardens SPS</t>
  </si>
  <si>
    <t>43.17</t>
  </si>
  <si>
    <t>43.25</t>
  </si>
  <si>
    <t>35.52</t>
  </si>
  <si>
    <t>37.38</t>
  </si>
  <si>
    <t>Bere Regis Elder Road SPS</t>
  </si>
  <si>
    <t>35.5</t>
  </si>
  <si>
    <t>Hullavington Parklands SPS</t>
  </si>
  <si>
    <t>Hullavington . STW</t>
  </si>
  <si>
    <t>100.29</t>
  </si>
  <si>
    <t>103.19</t>
  </si>
  <si>
    <t>Wick Rock Road SPS</t>
  </si>
  <si>
    <t>Wick Manor Road STW</t>
  </si>
  <si>
    <t>82.31</t>
  </si>
  <si>
    <t>84.69</t>
  </si>
  <si>
    <t>Leigh Yetminster Road SPS</t>
  </si>
  <si>
    <t>72.1</t>
  </si>
  <si>
    <t>Great Somerford Hollow Street SPS</t>
  </si>
  <si>
    <t>65.1</t>
  </si>
  <si>
    <t>Stocklinch Stockyard SPS</t>
  </si>
  <si>
    <t>28.46</t>
  </si>
  <si>
    <t>34.61</t>
  </si>
  <si>
    <t>27.6</t>
  </si>
  <si>
    <t>38.66</t>
  </si>
  <si>
    <t>23.17</t>
  </si>
  <si>
    <t>Martock Oakland Road SPS</t>
  </si>
  <si>
    <t>20.41</t>
  </si>
  <si>
    <t>Lympsham Pavilion SPS</t>
  </si>
  <si>
    <t>5.31</t>
  </si>
  <si>
    <t>5.94</t>
  </si>
  <si>
    <t>Bridgeyate London Road SPS</t>
  </si>
  <si>
    <t>61.21</t>
  </si>
  <si>
    <t>Wilcot Canal Close SPS</t>
  </si>
  <si>
    <t>129.75</t>
  </si>
  <si>
    <t>130.64</t>
  </si>
  <si>
    <t>Alderton . SPS</t>
  </si>
  <si>
    <t>Alderton . STW</t>
  </si>
  <si>
    <t>122.19</t>
  </si>
  <si>
    <t>125.3</t>
  </si>
  <si>
    <t>Portishead Blackberry Lane (Valley Road) SPS</t>
  </si>
  <si>
    <t>91.28</t>
  </si>
  <si>
    <t>104.49</t>
  </si>
  <si>
    <t>Amesbury Mills Way SPS</t>
  </si>
  <si>
    <t>90.56</t>
  </si>
  <si>
    <t>90.64</t>
  </si>
  <si>
    <t>64</t>
  </si>
  <si>
    <t>Calne Beaversbrook Farm SPS</t>
  </si>
  <si>
    <t>79.5</t>
  </si>
  <si>
    <t>80.52</t>
  </si>
  <si>
    <t>69.39</t>
  </si>
  <si>
    <t>69.77</t>
  </si>
  <si>
    <t>Gaunts Common Hill Farm SPS</t>
  </si>
  <si>
    <t>53.23</t>
  </si>
  <si>
    <t>Melksham Shaw Hill SPS</t>
  </si>
  <si>
    <t>56.02</t>
  </si>
  <si>
    <t>Taunton Mill Rise S105a SPS</t>
  </si>
  <si>
    <t>32.14</t>
  </si>
  <si>
    <t>32.35</t>
  </si>
  <si>
    <t>Kingsbury Episcopi The Avenue SPS</t>
  </si>
  <si>
    <t>13.17</t>
  </si>
  <si>
    <t>13.66</t>
  </si>
  <si>
    <t>Hewish Palmers Elm SPS</t>
  </si>
  <si>
    <t>Weston-Super-Mare Field Near Full Quart PSP</t>
  </si>
  <si>
    <t>Coleford Mackintosh View SPS</t>
  </si>
  <si>
    <t>Coleford . STW</t>
  </si>
  <si>
    <t>Alton Barnes Honey Street SPS</t>
  </si>
  <si>
    <t>65</t>
  </si>
  <si>
    <t>125.81</t>
  </si>
  <si>
    <t>129.34</t>
  </si>
  <si>
    <t>Backwell Backwell Green SPS</t>
  </si>
  <si>
    <t>41.44</t>
  </si>
  <si>
    <t>Kingswood Swineford SPS</t>
  </si>
  <si>
    <t>17.05</t>
  </si>
  <si>
    <t>Ferndown Gladelands SPS</t>
  </si>
  <si>
    <t>Hawkesbury Upton Pool Farm SPS</t>
  </si>
  <si>
    <t>63</t>
  </si>
  <si>
    <t>187.8</t>
  </si>
  <si>
    <t>197.14</t>
  </si>
  <si>
    <t>Hinton Blewitt Glanville Farm SPS</t>
  </si>
  <si>
    <t>Hinton Blewett . STW</t>
  </si>
  <si>
    <t>135.43</t>
  </si>
  <si>
    <t>134.81</t>
  </si>
  <si>
    <t>Charlton Musgrove Dibbens Row SPS</t>
  </si>
  <si>
    <t>Charlton Musgrove Barrow Lane STW</t>
  </si>
  <si>
    <t>105.12</t>
  </si>
  <si>
    <t>108.15</t>
  </si>
  <si>
    <t>48.35</t>
  </si>
  <si>
    <t>51.47</t>
  </si>
  <si>
    <t>Bristol Imperial Grounds Brislington SPS</t>
  </si>
  <si>
    <t>30.22</t>
  </si>
  <si>
    <t>19.64</t>
  </si>
  <si>
    <t>27.61</t>
  </si>
  <si>
    <t>Sandford Organford Road SPS</t>
  </si>
  <si>
    <t>10.91</t>
  </si>
  <si>
    <t>16.79</t>
  </si>
  <si>
    <t>Purton Waterworks SPS</t>
  </si>
  <si>
    <t>12.82</t>
  </si>
  <si>
    <t>Clevedon Marshalls Field SPS</t>
  </si>
  <si>
    <t>5.78</t>
  </si>
  <si>
    <t>Charminster Cocklands SPS</t>
  </si>
  <si>
    <t>66.25</t>
  </si>
  <si>
    <t>73.57</t>
  </si>
  <si>
    <t>Great Somerford West Street SPS</t>
  </si>
  <si>
    <t>64.82</t>
  </si>
  <si>
    <t>65.11</t>
  </si>
  <si>
    <t>Poole Ashwood Drive SPS</t>
  </si>
  <si>
    <t>48.3</t>
  </si>
  <si>
    <t>35.06</t>
  </si>
  <si>
    <t>47.73</t>
  </si>
  <si>
    <t>Nailsea Elm Farm SPS</t>
  </si>
  <si>
    <t>18.03</t>
  </si>
  <si>
    <t>18.4</t>
  </si>
  <si>
    <t>Longham High Mead Lane SPS</t>
  </si>
  <si>
    <t>14.13</t>
  </si>
  <si>
    <t>390</t>
  </si>
  <si>
    <t>12.46</t>
  </si>
  <si>
    <t>10.67</t>
  </si>
  <si>
    <t>Chilton Cantelo School SPS</t>
  </si>
  <si>
    <t>21.84</t>
  </si>
  <si>
    <t>22.47</t>
  </si>
  <si>
    <t>Bournemouth Ringwood Road SPS</t>
  </si>
  <si>
    <t>15.78</t>
  </si>
  <si>
    <t>21.4</t>
  </si>
  <si>
    <t>6.48</t>
  </si>
  <si>
    <t>51.83</t>
  </si>
  <si>
    <t>Corscombe Corscombe Court SPS</t>
  </si>
  <si>
    <t>56</t>
  </si>
  <si>
    <t>108.59</t>
  </si>
  <si>
    <t>126.75</t>
  </si>
  <si>
    <t>Hillesley Kilcott Lane SPS</t>
  </si>
  <si>
    <t>Charfield . STW</t>
  </si>
  <si>
    <t>95.28</t>
  </si>
  <si>
    <t>105.17</t>
  </si>
  <si>
    <t>Malmesbury Perry Green SPS</t>
  </si>
  <si>
    <t>79.64</t>
  </si>
  <si>
    <t>78.18</t>
  </si>
  <si>
    <t>Westerleigh Kidney Hill SPS</t>
  </si>
  <si>
    <t>64.14</t>
  </si>
  <si>
    <t>78.44</t>
  </si>
  <si>
    <t>Mudgley Mudgley Cross SPS</t>
  </si>
  <si>
    <t>Wedmore . STW</t>
  </si>
  <si>
    <t>61.71</t>
  </si>
  <si>
    <t>52.4</t>
  </si>
  <si>
    <t>Semington Littlemarsh SPS</t>
  </si>
  <si>
    <t>46.6</t>
  </si>
  <si>
    <t>49.7</t>
  </si>
  <si>
    <t>Merriott Boozer Pitt SPS</t>
  </si>
  <si>
    <t>44.99</t>
  </si>
  <si>
    <t>51.43</t>
  </si>
  <si>
    <t>Chideock Giles Close SPS</t>
  </si>
  <si>
    <t>Chideock Mill Lane STW</t>
  </si>
  <si>
    <t>29.66</t>
  </si>
  <si>
    <t>North Trigon North Trigon  Sewage Pumping Station SPS</t>
  </si>
  <si>
    <t>30.59</t>
  </si>
  <si>
    <t>Ringwood Parkside Industrial Estate SPS</t>
  </si>
  <si>
    <t>14.15</t>
  </si>
  <si>
    <t>Bournemouth Muscliff Lane SPS</t>
  </si>
  <si>
    <t>12.62</t>
  </si>
  <si>
    <t>17.15</t>
  </si>
  <si>
    <t>14.49</t>
  </si>
  <si>
    <t>Salway Ash Salway Drive SPS</t>
  </si>
  <si>
    <t>53</t>
  </si>
  <si>
    <t>77.85</t>
  </si>
  <si>
    <t>Calne Castle Street SPS</t>
  </si>
  <si>
    <t>76.18</t>
  </si>
  <si>
    <t>62.85</t>
  </si>
  <si>
    <t>63.16</t>
  </si>
  <si>
    <t>62.32</t>
  </si>
  <si>
    <t>65.71</t>
  </si>
  <si>
    <t>Shillingstone Honeysuckle Gardens SPS</t>
  </si>
  <si>
    <t>47.67</t>
  </si>
  <si>
    <t>49.46</t>
  </si>
  <si>
    <t>Ringstead . SPS</t>
  </si>
  <si>
    <t>Ringstead Ringstead Bay STW</t>
  </si>
  <si>
    <t>7.23</t>
  </si>
  <si>
    <t>8.58</t>
  </si>
  <si>
    <t>Locking Fir Tree Avenue SPS</t>
  </si>
  <si>
    <t>5.15</t>
  </si>
  <si>
    <t>Woodfalls Little Woodfalls Drive SPS</t>
  </si>
  <si>
    <t>51</t>
  </si>
  <si>
    <t>113.02</t>
  </si>
  <si>
    <t>Hazelbury Bryan Woodlands SPS</t>
  </si>
  <si>
    <t>Hazelbury Bryan . STW</t>
  </si>
  <si>
    <t>95.46</t>
  </si>
  <si>
    <t>95.49</t>
  </si>
  <si>
    <t>Bristol Bifield Road SPS</t>
  </si>
  <si>
    <t>84.01</t>
  </si>
  <si>
    <t>85.13</t>
  </si>
  <si>
    <t>North Nibley Mill End SPS</t>
  </si>
  <si>
    <t>North Nibley . STW</t>
  </si>
  <si>
    <t>65.57</t>
  </si>
  <si>
    <t>Crossways Egdon Glen SPS</t>
  </si>
  <si>
    <t>53.46</t>
  </si>
  <si>
    <t>58.12</t>
  </si>
  <si>
    <t>East Coker Marsh SPS</t>
  </si>
  <si>
    <t>East Coker Moor Lane STW</t>
  </si>
  <si>
    <t>53.27</t>
  </si>
  <si>
    <t>52.62</t>
  </si>
  <si>
    <t>Christchurch Amberwood Gardens SPS</t>
  </si>
  <si>
    <t>37.03</t>
  </si>
  <si>
    <t>36.93</t>
  </si>
  <si>
    <t>Keynsham Wellsway SPS</t>
  </si>
  <si>
    <t>Chickerell Montevideo SPS</t>
  </si>
  <si>
    <t>23.44</t>
  </si>
  <si>
    <t>30.06</t>
  </si>
  <si>
    <t>23.03</t>
  </si>
  <si>
    <t>23.26</t>
  </si>
  <si>
    <t>Highcliffe Bute Drive SPS</t>
  </si>
  <si>
    <t>28.85</t>
  </si>
  <si>
    <t>9.37</t>
  </si>
  <si>
    <t>14.44</t>
  </si>
  <si>
    <t>Pilning Shaymoor Lane SPS</t>
  </si>
  <si>
    <t>Devizes John Rennie Close SPS</t>
  </si>
  <si>
    <t>127.74</t>
  </si>
  <si>
    <t>124.66</t>
  </si>
  <si>
    <t>530</t>
  </si>
  <si>
    <t>Yeovil Marsh Lane SPS</t>
  </si>
  <si>
    <t>99.02</t>
  </si>
  <si>
    <t>108.5</t>
  </si>
  <si>
    <t>Stubhampton Main Street SPS</t>
  </si>
  <si>
    <t>Stubhampton . STW</t>
  </si>
  <si>
    <t>90.68</t>
  </si>
  <si>
    <t>North Petherton Parkfield Close SPS</t>
  </si>
  <si>
    <t>33.93</t>
  </si>
  <si>
    <t>Highcliffe | Marryat Court SPS</t>
  </si>
  <si>
    <t>24.02</t>
  </si>
  <si>
    <t>29.47</t>
  </si>
  <si>
    <t>Bransgore Neacroft No 2 SPS</t>
  </si>
  <si>
    <t>19.59</t>
  </si>
  <si>
    <t>21.81</t>
  </si>
  <si>
    <t>Claverham Lower Claverham SPS</t>
  </si>
  <si>
    <t>7.4</t>
  </si>
  <si>
    <t>814</t>
  </si>
  <si>
    <t>Kingston Seymour Fairfield (Kingston Seymour West) SPS</t>
  </si>
  <si>
    <t>5.6</t>
  </si>
  <si>
    <t>Christchurch Monkswell Green SPS</t>
  </si>
  <si>
    <t>2.12</t>
  </si>
  <si>
    <t>2.3</t>
  </si>
  <si>
    <t>Coleford Upper Merryfield SPS</t>
  </si>
  <si>
    <t>170.67</t>
  </si>
  <si>
    <t>172.62</t>
  </si>
  <si>
    <t>Lytchett Matravers Hopmans Close SPS</t>
  </si>
  <si>
    <t>83.72</t>
  </si>
  <si>
    <t>90.91</t>
  </si>
  <si>
    <t>Wimborne Lonnen Road Wood View Colehill SPS</t>
  </si>
  <si>
    <t>36.81</t>
  </si>
  <si>
    <t>42.97</t>
  </si>
  <si>
    <t>Bradford Abbas Compton Road SPS</t>
  </si>
  <si>
    <t>31.68</t>
  </si>
  <si>
    <t>33.41</t>
  </si>
  <si>
    <t>28.71</t>
  </si>
  <si>
    <t>32.75</t>
  </si>
  <si>
    <t>27.18</t>
  </si>
  <si>
    <t>36.99</t>
  </si>
  <si>
    <t>Bransgore Burley Road (The Dell) SPS</t>
  </si>
  <si>
    <t>12.76</t>
  </si>
  <si>
    <t>15.25</t>
  </si>
  <si>
    <t>Meare Homeway Corner SPS</t>
  </si>
  <si>
    <t>8.12</t>
  </si>
  <si>
    <t>686</t>
  </si>
  <si>
    <t>17.68</t>
  </si>
  <si>
    <t>Little Badminton Well Lane SPS</t>
  </si>
  <si>
    <t>127.6</t>
  </si>
  <si>
    <t>126.87</t>
  </si>
  <si>
    <t>Sherston Gaston Lane SPS</t>
  </si>
  <si>
    <t>113.36</t>
  </si>
  <si>
    <t>Radstock Chapel Lawns Clandown SPS</t>
  </si>
  <si>
    <t>89.69</t>
  </si>
  <si>
    <t>93.42</t>
  </si>
  <si>
    <t>40</t>
  </si>
  <si>
    <t>Compton Martin Undertown Lane SPS</t>
  </si>
  <si>
    <t>86.38</t>
  </si>
  <si>
    <t>93.37</t>
  </si>
  <si>
    <t>Pleck . SPS</t>
  </si>
  <si>
    <t>82.77</t>
  </si>
  <si>
    <t>88.79</t>
  </si>
  <si>
    <t>Lea Cresswell Lane SPS</t>
  </si>
  <si>
    <t>85.68</t>
  </si>
  <si>
    <t>Whitsbury Lower Grove SPS</t>
  </si>
  <si>
    <t>Whitsbury . STW</t>
  </si>
  <si>
    <t>78.78</t>
  </si>
  <si>
    <t>91.27</t>
  </si>
  <si>
    <t>Freshford Staples Hill SPS</t>
  </si>
  <si>
    <t>69.57</t>
  </si>
  <si>
    <t>64.99</t>
  </si>
  <si>
    <t>Yate Broad Lane SPS</t>
  </si>
  <si>
    <t>67.75</t>
  </si>
  <si>
    <t>69.15</t>
  </si>
  <si>
    <t>Halstock Street Farm SPS</t>
  </si>
  <si>
    <t>Halstock Watery Lane STW</t>
  </si>
  <si>
    <t>67.65</t>
  </si>
  <si>
    <t>48.25</t>
  </si>
  <si>
    <t>57.89</t>
  </si>
  <si>
    <t>Holt March Farm SPS</t>
  </si>
  <si>
    <t>42.76</t>
  </si>
  <si>
    <t>Somerton Etsome Terrace SPS</t>
  </si>
  <si>
    <t>41.45</t>
  </si>
  <si>
    <t>43.65</t>
  </si>
  <si>
    <t>Wool East Burton Road SPS</t>
  </si>
  <si>
    <t>17.49</t>
  </si>
  <si>
    <t>16.02</t>
  </si>
  <si>
    <t>Sandford Morden Road SPS</t>
  </si>
  <si>
    <t>8.4</t>
  </si>
  <si>
    <t>13.39</t>
  </si>
  <si>
    <t>Bridgwater Hamp Ward SPS</t>
  </si>
  <si>
    <t>90</t>
  </si>
  <si>
    <t>Chedzoy Fishers Farm SPS</t>
  </si>
  <si>
    <t>7.65</t>
  </si>
  <si>
    <t>Calne Oxford Road SPS</t>
  </si>
  <si>
    <t>Shaftesbury Tollgate Park SPS</t>
  </si>
  <si>
    <t>41</t>
  </si>
  <si>
    <t>230.72</t>
  </si>
  <si>
    <t>234.19</t>
  </si>
  <si>
    <t>East Knoyle Underhill SPS</t>
  </si>
  <si>
    <t>132.37</t>
  </si>
  <si>
    <t>162.67</t>
  </si>
  <si>
    <t>Woodfalls Lodge Drove SPS</t>
  </si>
  <si>
    <t>111.61</t>
  </si>
  <si>
    <t>Netheravon Support Weapons Wing SPS</t>
  </si>
  <si>
    <t>80.57</t>
  </si>
  <si>
    <t>90.99</t>
  </si>
  <si>
    <t>Fontmell Magna Collyers Rise (Fontmell Magna 1) SPS</t>
  </si>
  <si>
    <t>Fontmell Magna Orchard Close (Fontmell Magna 2) STW</t>
  </si>
  <si>
    <t>76.47</t>
  </si>
  <si>
    <t>81.35</t>
  </si>
  <si>
    <t>Yate Nibley Village SPS</t>
  </si>
  <si>
    <t>66.37</t>
  </si>
  <si>
    <t>67.86</t>
  </si>
  <si>
    <t>High Ham . SPS</t>
  </si>
  <si>
    <t>54.72</t>
  </si>
  <si>
    <t>96.86</t>
  </si>
  <si>
    <t>Seend New Buldings SPS</t>
  </si>
  <si>
    <t>47.26</t>
  </si>
  <si>
    <t>30.21</t>
  </si>
  <si>
    <t>Pill Eden Office Park Ham Green SPS</t>
  </si>
  <si>
    <t>27.04</t>
  </si>
  <si>
    <t>28.56</t>
  </si>
  <si>
    <t>Pawlett Chapel Road SPS</t>
  </si>
  <si>
    <t>22.27</t>
  </si>
  <si>
    <t>27.28</t>
  </si>
  <si>
    <t>Meare Green . STW</t>
  </si>
  <si>
    <t>17.3</t>
  </si>
  <si>
    <t>19.31</t>
  </si>
  <si>
    <t>Martock Matfurlong Close Off Water Street SPS</t>
  </si>
  <si>
    <t>16.32</t>
  </si>
  <si>
    <t>16.46</t>
  </si>
  <si>
    <t>13.63</t>
  </si>
  <si>
    <t>1066</t>
  </si>
  <si>
    <t>Pilning New Passage SPS</t>
  </si>
  <si>
    <t>6.99</t>
  </si>
  <si>
    <t>Congresbury Station Close Weston Road SPS</t>
  </si>
  <si>
    <t>4.54</t>
  </si>
  <si>
    <t>Mere Dead Maids Quarry SPS</t>
  </si>
  <si>
    <t>39</t>
  </si>
  <si>
    <t>109.81</t>
  </si>
  <si>
    <t>Lytchett Matravers Wimborne Road SPS</t>
  </si>
  <si>
    <t>77.28</t>
  </si>
  <si>
    <t>80.01</t>
  </si>
  <si>
    <t>East Tytherton Barns Bridge SPS</t>
  </si>
  <si>
    <t>51.37</t>
  </si>
  <si>
    <t>53.79</t>
  </si>
  <si>
    <t>Shillingstone Spencer Gardens SPS</t>
  </si>
  <si>
    <t>47.64</t>
  </si>
  <si>
    <t>49.19</t>
  </si>
  <si>
    <t>Verwood Merryfield Close SPS</t>
  </si>
  <si>
    <t>44.27</t>
  </si>
  <si>
    <t>48.52</t>
  </si>
  <si>
    <t>158</t>
  </si>
  <si>
    <t>Alhampton Wayside Cottage SPS</t>
  </si>
  <si>
    <t>43.61</t>
  </si>
  <si>
    <t>45.67</t>
  </si>
  <si>
    <t>Bovington Cranes Moor SPS</t>
  </si>
  <si>
    <t>25.4</t>
  </si>
  <si>
    <t>27.26</t>
  </si>
  <si>
    <t>Weymouth Bincleaves SPS</t>
  </si>
  <si>
    <t>21.41</t>
  </si>
  <si>
    <t>Bristol Hedgemead View SPS</t>
  </si>
  <si>
    <t>15.52</t>
  </si>
  <si>
    <t>Wedmore The Lerburne SPS</t>
  </si>
  <si>
    <t>10.55</t>
  </si>
  <si>
    <t>11.59</t>
  </si>
  <si>
    <t>Lympsham Church Road SPS</t>
  </si>
  <si>
    <t>25.45</t>
  </si>
  <si>
    <t>Taunton Riverside SPS</t>
  </si>
  <si>
    <t>Conock . SPS</t>
  </si>
  <si>
    <t>114.57</t>
  </si>
  <si>
    <t>112.01</t>
  </si>
  <si>
    <t>Calstone Wellington . SPS</t>
  </si>
  <si>
    <t>107.04</t>
  </si>
  <si>
    <t>115.04</t>
  </si>
  <si>
    <t>Williton Tower Hill SPS</t>
  </si>
  <si>
    <t>54.27</t>
  </si>
  <si>
    <t>57.44</t>
  </si>
  <si>
    <t>Yeovil Great Mead SPS</t>
  </si>
  <si>
    <t>33</t>
  </si>
  <si>
    <t>38.5</t>
  </si>
  <si>
    <t>Holt Holt Vale Farm SPS</t>
  </si>
  <si>
    <t>29.38</t>
  </si>
  <si>
    <t>Langport Huish Lea SPS</t>
  </si>
  <si>
    <t>20.05</t>
  </si>
  <si>
    <t>20.03</t>
  </si>
  <si>
    <t>Isle Brewers Westport Road SPS</t>
  </si>
  <si>
    <t>9.43</t>
  </si>
  <si>
    <t>Bridgwater Wylds Road Foul SPS</t>
  </si>
  <si>
    <t>6.63</t>
  </si>
  <si>
    <t>6.29</t>
  </si>
  <si>
    <t>Shepton Mallet Darshill STW</t>
  </si>
  <si>
    <t>156.1</t>
  </si>
  <si>
    <t>161.41</t>
  </si>
  <si>
    <t>Gillingham Clarendon Close SPS</t>
  </si>
  <si>
    <t>87.14</t>
  </si>
  <si>
    <t>88.89</t>
  </si>
  <si>
    <t>Bransgore Dial Close SPS</t>
  </si>
  <si>
    <t>60.19</t>
  </si>
  <si>
    <t>Winterbourne Swan Lane SPS</t>
  </si>
  <si>
    <t>56.37</t>
  </si>
  <si>
    <t>62.65</t>
  </si>
  <si>
    <t>Westbury Broadway North SPS</t>
  </si>
  <si>
    <t>51.36</t>
  </si>
  <si>
    <t>50.73</t>
  </si>
  <si>
    <t>Chilton Cantelo Lower Chilton Cantelo SPS</t>
  </si>
  <si>
    <t>21.02</t>
  </si>
  <si>
    <t>21.82</t>
  </si>
  <si>
    <t>Cross Chardet Close SPS</t>
  </si>
  <si>
    <t>7</t>
  </si>
  <si>
    <t>Mudeford Mudeford Quay SPS</t>
  </si>
  <si>
    <t>1.53</t>
  </si>
  <si>
    <t>422</t>
  </si>
  <si>
    <t>Bath Granville Road SPS</t>
  </si>
  <si>
    <t>Oakdale Dorchester Road SPS</t>
  </si>
  <si>
    <t>Lawford Stickle Hill SPS</t>
  </si>
  <si>
    <t>Crowcombe . STW</t>
  </si>
  <si>
    <t>136.03</t>
  </si>
  <si>
    <t>140.85</t>
  </si>
  <si>
    <t>Old Down Fox Inn SPS</t>
  </si>
  <si>
    <t>81.71</t>
  </si>
  <si>
    <t>83.14</t>
  </si>
  <si>
    <t>Henstridge Park Lane (Riverside Gardens) Henstridge No 1 SPS</t>
  </si>
  <si>
    <t>79.54</t>
  </si>
  <si>
    <t>84.46</t>
  </si>
  <si>
    <t>Wingfield Pomeroy Lane SPS</t>
  </si>
  <si>
    <t>59.66</t>
  </si>
  <si>
    <t>56.25</t>
  </si>
  <si>
    <t>Broughton Gifford The Common SPS</t>
  </si>
  <si>
    <t>48.63</t>
  </si>
  <si>
    <t>54.15</t>
  </si>
  <si>
    <t>Horton Queens Copse (Formerly Holtwood) SPS</t>
  </si>
  <si>
    <t>47.27</t>
  </si>
  <si>
    <t>59.02</t>
  </si>
  <si>
    <t>43.78</t>
  </si>
  <si>
    <t>45.3</t>
  </si>
  <si>
    <t>Haselbury Plucknett . SPS</t>
  </si>
  <si>
    <t>Haselbury Plucknett New Lane STW</t>
  </si>
  <si>
    <t>38.26</t>
  </si>
  <si>
    <t>Stogursey Knighton SPS</t>
  </si>
  <si>
    <t>28.18</t>
  </si>
  <si>
    <t>18.5</t>
  </si>
  <si>
    <t>58.32</t>
  </si>
  <si>
    <t>14.7</t>
  </si>
  <si>
    <t>18.55</t>
  </si>
  <si>
    <t>Ilchester The Mead Pill Bridge Lane SPS</t>
  </si>
  <si>
    <t>11.67</t>
  </si>
  <si>
    <t>12.39</t>
  </si>
  <si>
    <t>Pilning Pilning School SPS</t>
  </si>
  <si>
    <t>7.18</t>
  </si>
  <si>
    <t>5.75</t>
  </si>
  <si>
    <t>Bath Hazelton Gardens SPS</t>
  </si>
  <si>
    <t>29</t>
  </si>
  <si>
    <t>164.94</t>
  </si>
  <si>
    <t>165.7</t>
  </si>
  <si>
    <t>Gillingham Park Farm SPS</t>
  </si>
  <si>
    <t>77.94</t>
  </si>
  <si>
    <t>82.61</t>
  </si>
  <si>
    <t>Stogursey Paddons Farm SPS</t>
  </si>
  <si>
    <t>26.83</t>
  </si>
  <si>
    <t>29.54</t>
  </si>
  <si>
    <t>Limington Glanfield Terrace SPS</t>
  </si>
  <si>
    <t>20.83</t>
  </si>
  <si>
    <t>23.48</t>
  </si>
  <si>
    <t>Poole 107 Lilliput Road SPS</t>
  </si>
  <si>
    <t>20.74</t>
  </si>
  <si>
    <t>36.59</t>
  </si>
  <si>
    <t>West Moors Blackfield Farm SPS</t>
  </si>
  <si>
    <t>18.76</t>
  </si>
  <si>
    <t>18.45</t>
  </si>
  <si>
    <t>Weymouth Swimming Pool Knightsdale Road SPS</t>
  </si>
  <si>
    <t>1.75</t>
  </si>
  <si>
    <t>2.41</t>
  </si>
  <si>
    <t>Timsbury Crowcombe Lane SPS</t>
  </si>
  <si>
    <t>27</t>
  </si>
  <si>
    <t>143.51</t>
  </si>
  <si>
    <t>144.18</t>
  </si>
  <si>
    <t>Yatton Keynell Tiddly Wink SPS</t>
  </si>
  <si>
    <t>121.85</t>
  </si>
  <si>
    <t>125.49</t>
  </si>
  <si>
    <t>Sherston The Tarters SPS</t>
  </si>
  <si>
    <t>110.21</t>
  </si>
  <si>
    <t>112.23</t>
  </si>
  <si>
    <t>Bath Englishcombe Rise (Previously Whiteway Avenue) SPS</t>
  </si>
  <si>
    <t>106.56</t>
  </si>
  <si>
    <t>Weston-Super-Mare Worlebury Hill Road SPS</t>
  </si>
  <si>
    <t>93.5</t>
  </si>
  <si>
    <t>95.23</t>
  </si>
  <si>
    <t>Hullavington Bradfield SPS</t>
  </si>
  <si>
    <t>83.22</t>
  </si>
  <si>
    <t>89.58</t>
  </si>
  <si>
    <t>Winterbourne Flaxpits Lane (Burghley Court) SPS</t>
  </si>
  <si>
    <t>66.94</t>
  </si>
  <si>
    <t>68.46</t>
  </si>
  <si>
    <t>Wellington Wharf Cottages SPS</t>
  </si>
  <si>
    <t>48.15</t>
  </si>
  <si>
    <t>Downton Waterside SPS</t>
  </si>
  <si>
    <t>36.15</t>
  </si>
  <si>
    <t>37.11</t>
  </si>
  <si>
    <t>Sturminster Marshall Parklea SPS</t>
  </si>
  <si>
    <t>25.92</t>
  </si>
  <si>
    <t>24.47</t>
  </si>
  <si>
    <t>24.74</t>
  </si>
  <si>
    <t>Weston-Super-Mare Capri Villas SPS</t>
  </si>
  <si>
    <t>19.62</t>
  </si>
  <si>
    <t>27.46</t>
  </si>
  <si>
    <t>Portishead Woodlands Road SPS</t>
  </si>
  <si>
    <t>31.18</t>
  </si>
  <si>
    <t>Bournemouth Queens Park Avenue SPS</t>
  </si>
  <si>
    <t>15.39</t>
  </si>
  <si>
    <t>15.35</t>
  </si>
  <si>
    <t>Compton Dundon Street Road SPS</t>
  </si>
  <si>
    <t>11.56</t>
  </si>
  <si>
    <t>Creech St Michael Bull Street SPS</t>
  </si>
  <si>
    <t>9.19</t>
  </si>
  <si>
    <t>Brean Beach SPS</t>
  </si>
  <si>
    <t>8.17</t>
  </si>
  <si>
    <t>7.32</t>
  </si>
  <si>
    <t>Lytchett Minster Slough Lane SPS</t>
  </si>
  <si>
    <t>9.39</t>
  </si>
  <si>
    <t>Maiden Bradley Frome Road SPS</t>
  </si>
  <si>
    <t>Maiden Bradley . STW</t>
  </si>
  <si>
    <t>171.23</t>
  </si>
  <si>
    <t>197.35</t>
  </si>
  <si>
    <t>Wiveliscombe Styles SPS</t>
  </si>
  <si>
    <t>Wiveliscombe Styles STW</t>
  </si>
  <si>
    <t>101.63</t>
  </si>
  <si>
    <t>103.08</t>
  </si>
  <si>
    <t>Brinkworth St Micheals Close SPS</t>
  </si>
  <si>
    <t>92.47</t>
  </si>
  <si>
    <t>Malmesbury Station Yard SPS</t>
  </si>
  <si>
    <t>72.04</t>
  </si>
  <si>
    <t>71.03</t>
  </si>
  <si>
    <t>Bishops Lydeard Railway Station SPS</t>
  </si>
  <si>
    <t>Bishops Lydeard . STW</t>
  </si>
  <si>
    <t>55.45</t>
  </si>
  <si>
    <t>Burley Moorhill SPS</t>
  </si>
  <si>
    <t>55.61</t>
  </si>
  <si>
    <t>Wellow . STW</t>
  </si>
  <si>
    <t>45.12</t>
  </si>
  <si>
    <t>54.92</t>
  </si>
  <si>
    <t>Frampton Cotterell Mill Lane SPS</t>
  </si>
  <si>
    <t>42.8</t>
  </si>
  <si>
    <t>42.78</t>
  </si>
  <si>
    <t>Farringdon . SPS</t>
  </si>
  <si>
    <t>36.4</t>
  </si>
  <si>
    <t>25.18</t>
  </si>
  <si>
    <t>Cannington Mill Close SPS</t>
  </si>
  <si>
    <t>13.06</t>
  </si>
  <si>
    <t>13.48</t>
  </si>
  <si>
    <t>7.25</t>
  </si>
  <si>
    <t>8.04</t>
  </si>
  <si>
    <t>5.61</t>
  </si>
  <si>
    <t>Bagley Snake Lane SPS</t>
  </si>
  <si>
    <t>67.5</t>
  </si>
  <si>
    <t>69.54</t>
  </si>
  <si>
    <t>Bath Bailbrook Lane SPS</t>
  </si>
  <si>
    <t>59.62</t>
  </si>
  <si>
    <t>60.72</t>
  </si>
  <si>
    <t>Melksham Westlands Lane SPS</t>
  </si>
  <si>
    <t>33.36</t>
  </si>
  <si>
    <t>37.8</t>
  </si>
  <si>
    <t>510</t>
  </si>
  <si>
    <t>Corfe Mullen Admiralty Source SPS</t>
  </si>
  <si>
    <t>23.2</t>
  </si>
  <si>
    <t>42.17</t>
  </si>
  <si>
    <t>Portishead Masonic Lodge SPS</t>
  </si>
  <si>
    <t>9.82</t>
  </si>
  <si>
    <t>18.44</t>
  </si>
  <si>
    <t>Purton No 5 Berkely Arms SPS</t>
  </si>
  <si>
    <t>9.53</t>
  </si>
  <si>
    <t>9.32</t>
  </si>
  <si>
    <t>7.13</t>
  </si>
  <si>
    <t>7.75</t>
  </si>
  <si>
    <t>Brean Down SPS</t>
  </si>
  <si>
    <t>8.29</t>
  </si>
  <si>
    <t>1404</t>
  </si>
  <si>
    <t>Bournemouth No 2 SPS</t>
  </si>
  <si>
    <t>Penselwood Great Hill SPS</t>
  </si>
  <si>
    <t>185.2</t>
  </si>
  <si>
    <t>198.74</t>
  </si>
  <si>
    <t>Lydeway Marsh Farm SPS</t>
  </si>
  <si>
    <t>110.23</t>
  </si>
  <si>
    <t>Compton Bassett Breach Farm SPS</t>
  </si>
  <si>
    <t>101.47</t>
  </si>
  <si>
    <t>102.18</t>
  </si>
  <si>
    <t>Dinton Tyndale Meadows SPS</t>
  </si>
  <si>
    <t>80.71</t>
  </si>
  <si>
    <t>83</t>
  </si>
  <si>
    <t>Dilton Marsh Fairhaven SPS</t>
  </si>
  <si>
    <t>68.5</t>
  </si>
  <si>
    <t>74.29</t>
  </si>
  <si>
    <t>Odcombe No 3 SPS</t>
  </si>
  <si>
    <t>68.18</t>
  </si>
  <si>
    <t>81.62</t>
  </si>
  <si>
    <t>Hanham Sally On The Barn SPS</t>
  </si>
  <si>
    <t>50.38</t>
  </si>
  <si>
    <t>63.94</t>
  </si>
  <si>
    <t>Sandylands . SPS</t>
  </si>
  <si>
    <t>47.84</t>
  </si>
  <si>
    <t>48.04</t>
  </si>
  <si>
    <t>Castle Cary Trading Estate Torbay Road SPS</t>
  </si>
  <si>
    <t>Castle Cary Near Dimmer STW</t>
  </si>
  <si>
    <t>47.79</t>
  </si>
  <si>
    <t>Wedmore Sand SPS</t>
  </si>
  <si>
    <t>46.74</t>
  </si>
  <si>
    <t>29.16</t>
  </si>
  <si>
    <t>Limington Fairview Terrace SPS</t>
  </si>
  <si>
    <t>28.47</t>
  </si>
  <si>
    <t>26.33</t>
  </si>
  <si>
    <t>Pill Rock Cottages SPS</t>
  </si>
  <si>
    <t>12.23</t>
  </si>
  <si>
    <t>29.71</t>
  </si>
  <si>
    <t>Bridgwater Friarn Lawn SPS</t>
  </si>
  <si>
    <t>12.12</t>
  </si>
  <si>
    <t>Otterhampton Dame Withycombe Villas SPS</t>
  </si>
  <si>
    <t>Kingston Seymour Pool Farm SPS</t>
  </si>
  <si>
    <t>South Petherton West Street SPS</t>
  </si>
  <si>
    <t>Bath Southstoke Road SPS</t>
  </si>
  <si>
    <t>150.17</t>
  </si>
  <si>
    <t>160.31</t>
  </si>
  <si>
    <t>Timsbury The Hook SPS</t>
  </si>
  <si>
    <t>135.33</t>
  </si>
  <si>
    <t>Mere Mere Causeway SPS</t>
  </si>
  <si>
    <t>96.6</t>
  </si>
  <si>
    <t>99.96</t>
  </si>
  <si>
    <t>Compton Enford SPS</t>
  </si>
  <si>
    <t>92.66</t>
  </si>
  <si>
    <t>Heddington Beacon Hill SPS</t>
  </si>
  <si>
    <t>87.76</t>
  </si>
  <si>
    <t>90.51</t>
  </si>
  <si>
    <t>Westbury Leigh Mill Lane SPS</t>
  </si>
  <si>
    <t>71.43</t>
  </si>
  <si>
    <t>71.57</t>
  </si>
  <si>
    <t>Wincanton Bennets Field SPS</t>
  </si>
  <si>
    <t>70.94</t>
  </si>
  <si>
    <t>Iwerne Minster Oakwood Drive SPS</t>
  </si>
  <si>
    <t>69.49</t>
  </si>
  <si>
    <t>Lacock Corsham Road SPS</t>
  </si>
  <si>
    <t>61.51</t>
  </si>
  <si>
    <t>61.65</t>
  </si>
  <si>
    <t>Chippenham Methuen Park Bath Road SPS</t>
  </si>
  <si>
    <t>55.69</t>
  </si>
  <si>
    <t>57.28</t>
  </si>
  <si>
    <t>Weymouth Markham House Wyke Road SPS</t>
  </si>
  <si>
    <t>44.1</t>
  </si>
  <si>
    <t>51.26</t>
  </si>
  <si>
    <t>West Chinnock Snails Hill SPS</t>
  </si>
  <si>
    <t>40.47</t>
  </si>
  <si>
    <t>50.64</t>
  </si>
  <si>
    <t>Melksham Northbrook Road SPS</t>
  </si>
  <si>
    <t>37.12</t>
  </si>
  <si>
    <t>37.37</t>
  </si>
  <si>
    <t>33.17</t>
  </si>
  <si>
    <t>Limpley Stoke Crowe Hill SPS</t>
  </si>
  <si>
    <t>Bridgwater Huntworth Business Park SPS</t>
  </si>
  <si>
    <t>Porlock Caravan Site SPS</t>
  </si>
  <si>
    <t>Ham O/S The Dairy SPS</t>
  </si>
  <si>
    <t>Dunball Clyce SPS</t>
  </si>
  <si>
    <t>Etchilhampton Mixon Close SPS</t>
  </si>
  <si>
    <t>Etchilhampton Manor Farm STW</t>
  </si>
  <si>
    <t>15</t>
  </si>
  <si>
    <t>124.5</t>
  </si>
  <si>
    <t>124.69</t>
  </si>
  <si>
    <t>Crewkerne Hardy Court SPS</t>
  </si>
  <si>
    <t>105.32</t>
  </si>
  <si>
    <t>Kilve Hilltop Lane SPS</t>
  </si>
  <si>
    <t>83.86</t>
  </si>
  <si>
    <t>92.15</t>
  </si>
  <si>
    <t>Potterne Court Hill SPS</t>
  </si>
  <si>
    <t>78.55</t>
  </si>
  <si>
    <t>91.61</t>
  </si>
  <si>
    <t>Bristol New Station Road SPS</t>
  </si>
  <si>
    <t>63.89</t>
  </si>
  <si>
    <t>64.07</t>
  </si>
  <si>
    <t>Wimborne Cobbs Road SPS</t>
  </si>
  <si>
    <t>63.31</t>
  </si>
  <si>
    <t>68.07</t>
  </si>
  <si>
    <t>Wool Bindon Lane SPS</t>
  </si>
  <si>
    <t>14.27</t>
  </si>
  <si>
    <t>15.27</t>
  </si>
  <si>
    <t>Backwell Brook Farm SPS</t>
  </si>
  <si>
    <t>14.17</t>
  </si>
  <si>
    <t>14.2</t>
  </si>
  <si>
    <t>452</t>
  </si>
  <si>
    <t>Burton The Green SPS</t>
  </si>
  <si>
    <t>8.01</t>
  </si>
  <si>
    <t>8.72</t>
  </si>
  <si>
    <t>Avonmouth Gloucester Road SPS</t>
  </si>
  <si>
    <t>7.69</t>
  </si>
  <si>
    <t>Woolavington Reeds Drive SPS</t>
  </si>
  <si>
    <t>7.15</t>
  </si>
  <si>
    <t>Highbridge Lawrence Close Isleport Business Park SPS</t>
  </si>
  <si>
    <t>Chickerell East Fleet Farm SPS</t>
  </si>
  <si>
    <t>34.14</t>
  </si>
  <si>
    <t>Sherston Field View SPS</t>
  </si>
  <si>
    <t>Poole Merleys Way Merley SPS</t>
  </si>
  <si>
    <t>Coate Lodge SPS</t>
  </si>
  <si>
    <t>121.35</t>
  </si>
  <si>
    <t>123.74</t>
  </si>
  <si>
    <t>294</t>
  </si>
  <si>
    <t>Bromham Westbrook Green SPS</t>
  </si>
  <si>
    <t>109.14</t>
  </si>
  <si>
    <t>109.59</t>
  </si>
  <si>
    <t>Yeovil Combe Street Lane SPS</t>
  </si>
  <si>
    <t>98.35</t>
  </si>
  <si>
    <t>97.53</t>
  </si>
  <si>
    <t>79.58</t>
  </si>
  <si>
    <t>Symondsbury Quarr Lane SPS</t>
  </si>
  <si>
    <t>90.61</t>
  </si>
  <si>
    <t>Gillingham Chantry Fields (Waitrose) SPS</t>
  </si>
  <si>
    <t>71.27</t>
  </si>
  <si>
    <t>72.79</t>
  </si>
  <si>
    <t>Winterbourne Hicks Common Road SPS</t>
  </si>
  <si>
    <t>66.93</t>
  </si>
  <si>
    <t>67.24</t>
  </si>
  <si>
    <t>Idmiston Hale Barn Court SPS</t>
  </si>
  <si>
    <t>66.3</t>
  </si>
  <si>
    <t>Great Wishford Cobbs Mill SPS</t>
  </si>
  <si>
    <t>58.36</t>
  </si>
  <si>
    <t>62.19</t>
  </si>
  <si>
    <t>Rode The Old Brewery SPS</t>
  </si>
  <si>
    <t>Rode . STW</t>
  </si>
  <si>
    <t>54.7</t>
  </si>
  <si>
    <t>55.76</t>
  </si>
  <si>
    <t>Mudford Sock Council Houses Septic Tank SPS</t>
  </si>
  <si>
    <t>46.84</t>
  </si>
  <si>
    <t>49.77</t>
  </si>
  <si>
    <t>Laverstock Milford Manor Gardens SPS</t>
  </si>
  <si>
    <t>46.09</t>
  </si>
  <si>
    <t>45.45</t>
  </si>
  <si>
    <t>Bradford On Tone Three Bridges SPS</t>
  </si>
  <si>
    <t>38.01</t>
  </si>
  <si>
    <t>44.75</t>
  </si>
  <si>
    <t>Downton Avon Dyke SPS</t>
  </si>
  <si>
    <t>36.21</t>
  </si>
  <si>
    <t>40.03</t>
  </si>
  <si>
    <t>Corfe Mullen Mill Farm SPS</t>
  </si>
  <si>
    <t>22.11</t>
  </si>
  <si>
    <t>Bridgwater Meads Court SPS</t>
  </si>
  <si>
    <t>9.47</t>
  </si>
  <si>
    <t>14.04</t>
  </si>
  <si>
    <t>Mark Grange Paddock SPS</t>
  </si>
  <si>
    <t>Hawkeridge Mill Lane SPS</t>
  </si>
  <si>
    <t>Wimborne Merley Gardens Foul SPS</t>
  </si>
  <si>
    <t>Poole Faith Gardens SPS</t>
  </si>
  <si>
    <t>Oakhill Ashwick Grove SPS</t>
  </si>
  <si>
    <t>182.35</t>
  </si>
  <si>
    <t>203.82</t>
  </si>
  <si>
    <t>Stanton St Bernard Canal Cottages SPS</t>
  </si>
  <si>
    <t>133.48</t>
  </si>
  <si>
    <t>135.19</t>
  </si>
  <si>
    <t>Devizes Victoria Road Private SPS</t>
  </si>
  <si>
    <t>130.5</t>
  </si>
  <si>
    <t>130.62</t>
  </si>
  <si>
    <t>Lyneham Building 383 (C Site Ps 2) SPS</t>
  </si>
  <si>
    <t>126.27</t>
  </si>
  <si>
    <t>126.45</t>
  </si>
  <si>
    <t>118.88</t>
  </si>
  <si>
    <t>118.52</t>
  </si>
  <si>
    <t>Odcombe No 2 SPS</t>
  </si>
  <si>
    <t>101.59</t>
  </si>
  <si>
    <t>108.77</t>
  </si>
  <si>
    <t>Leigh Dewlands Orchard SPS</t>
  </si>
  <si>
    <t>Chard Beechings Close SPS</t>
  </si>
  <si>
    <t>75.88</t>
  </si>
  <si>
    <t>75.86</t>
  </si>
  <si>
    <t>Poulshot Sillington Lane SPS</t>
  </si>
  <si>
    <t>67.19</t>
  </si>
  <si>
    <t>67.44</t>
  </si>
  <si>
    <t>58.51</t>
  </si>
  <si>
    <t>65.65</t>
  </si>
  <si>
    <t>North Curry Backham Cottages SPS</t>
  </si>
  <si>
    <t>52.55</t>
  </si>
  <si>
    <t>Beercrocombe Broadbridge Road SPS</t>
  </si>
  <si>
    <t>30.39</t>
  </si>
  <si>
    <t>34.27</t>
  </si>
  <si>
    <t>Bridport St Andrews Trading Estate SPS</t>
  </si>
  <si>
    <t>16.25</t>
  </si>
  <si>
    <t>Charmouth Catherstone SPS</t>
  </si>
  <si>
    <t>9.17</t>
  </si>
  <si>
    <t>Berrow No 3 Manor Drive S105a SPS</t>
  </si>
  <si>
    <t>7.58</t>
  </si>
  <si>
    <t>7.1</t>
  </si>
  <si>
    <t>Kenn Moorside SPS</t>
  </si>
  <si>
    <t>6.06</t>
  </si>
  <si>
    <t>Hengistbury Head Double Dykes SPS</t>
  </si>
  <si>
    <t>606</t>
  </si>
  <si>
    <t>Christchurch Wick Ferry SPS</t>
  </si>
  <si>
    <t>Haselbury Plucknett Heathfield Row SPS</t>
  </si>
  <si>
    <t>Wotton-Under-Edge Brookside SPS</t>
  </si>
  <si>
    <t>Wotton-Under-Edge Kingswood STW</t>
  </si>
  <si>
    <t>Lyneham Building 212 (D Site Ps 3) SPS</t>
  </si>
  <si>
    <t>146.16</t>
  </si>
  <si>
    <t>Temple Cloud Prospect House SPS</t>
  </si>
  <si>
    <t>127.01</t>
  </si>
  <si>
    <t>129.06</t>
  </si>
  <si>
    <t>Winterbourne Dragon Road (Sandstone Rise) SPS</t>
  </si>
  <si>
    <t>77.09</t>
  </si>
  <si>
    <t>78.76</t>
  </si>
  <si>
    <t>Whitchurch The Witheys SPS</t>
  </si>
  <si>
    <t>73.2</t>
  </si>
  <si>
    <t>74.1</t>
  </si>
  <si>
    <t>66.79</t>
  </si>
  <si>
    <t>Shoscombe . STW</t>
  </si>
  <si>
    <t>65.78</t>
  </si>
  <si>
    <t>Ash Ash School SPS</t>
  </si>
  <si>
    <t>Tintinhull Ash Bearley Lane STW</t>
  </si>
  <si>
    <t>53.37</t>
  </si>
  <si>
    <t>Sherborne Lenthay Road SPS</t>
  </si>
  <si>
    <t>Sherborne West Mill Lane STW</t>
  </si>
  <si>
    <t>51.5</t>
  </si>
  <si>
    <t>54.05</t>
  </si>
  <si>
    <t>Wool Chalke Pit Lane SPS</t>
  </si>
  <si>
    <t>27.44</t>
  </si>
  <si>
    <t>29.44</t>
  </si>
  <si>
    <t>Monkton Combe Mill SPS</t>
  </si>
  <si>
    <t>26.96</t>
  </si>
  <si>
    <t>25.65</t>
  </si>
  <si>
    <t>32.74</t>
  </si>
  <si>
    <t>Shapwick Shapwick East SPS</t>
  </si>
  <si>
    <t>25.33</t>
  </si>
  <si>
    <t>25.03</t>
  </si>
  <si>
    <t>Keynsham The Brassmills Avon Mill Lane SPS</t>
  </si>
  <si>
    <t>12.68</t>
  </si>
  <si>
    <t>21.03</t>
  </si>
  <si>
    <t>1168</t>
  </si>
  <si>
    <t>Bridgwater Ucb SPS</t>
  </si>
  <si>
    <t>Bridgwater Express Park SPS</t>
  </si>
  <si>
    <t>Mark Northwick Road SPS</t>
  </si>
  <si>
    <t>Mudeford Sandbank No.3 SPS</t>
  </si>
  <si>
    <t>2.11</t>
  </si>
  <si>
    <t>1.65</t>
  </si>
  <si>
    <t>388</t>
  </si>
  <si>
    <t>1.85</t>
  </si>
  <si>
    <t>3.24</t>
  </si>
  <si>
    <t>Poole Blandford Road Mini Roundabout SPS</t>
  </si>
  <si>
    <t>Shepton Mallet Showground SPS</t>
  </si>
  <si>
    <t>Swanage Bon Accord Road Private SPS</t>
  </si>
  <si>
    <t>Yeovil Cabot Road SPS</t>
  </si>
  <si>
    <t>Coleford Church Lane SPS</t>
  </si>
  <si>
    <t>5</t>
  </si>
  <si>
    <t>135.35</t>
  </si>
  <si>
    <t>142.1</t>
  </si>
  <si>
    <t>Cucklington Vale View SPS</t>
  </si>
  <si>
    <t>Cucklington Babwell Road Bioplant STW</t>
  </si>
  <si>
    <t>85.26</t>
  </si>
  <si>
    <t>110.25</t>
  </si>
  <si>
    <t>Patchway Highwood Trading Estate West SPS</t>
  </si>
  <si>
    <t>81.44</t>
  </si>
  <si>
    <t>81.41</t>
  </si>
  <si>
    <t>Patchway Highwood Trading Estate East SPS</t>
  </si>
  <si>
    <t>81.34</t>
  </si>
  <si>
    <t>Salisbury Castlegate Business Park SPS</t>
  </si>
  <si>
    <t>78.09</t>
  </si>
  <si>
    <t>Yeovil Primrose Lane SPS</t>
  </si>
  <si>
    <t>71.01</t>
  </si>
  <si>
    <t>72.81</t>
  </si>
  <si>
    <t>Blandford St Mary Stour Park SPS</t>
  </si>
  <si>
    <t>33.39</t>
  </si>
  <si>
    <t>40.54</t>
  </si>
  <si>
    <t>Wimborne Brook Road No 3 SPS</t>
  </si>
  <si>
    <t>17.22</t>
  </si>
  <si>
    <t>Portishead Golf Course SPS</t>
  </si>
  <si>
    <t>16.7</t>
  </si>
  <si>
    <t>41.85</t>
  </si>
  <si>
    <t>Keynsham Bath Hill Chew Park SPS</t>
  </si>
  <si>
    <t>13.68</t>
  </si>
  <si>
    <t>14.96</t>
  </si>
  <si>
    <t>Easter Compton Firwood House SPS</t>
  </si>
  <si>
    <t>6.57</t>
  </si>
  <si>
    <t>Burnham-On-Sea Shelley Close S105a SPS</t>
  </si>
  <si>
    <t>Minehead Queens Hall SPS</t>
  </si>
  <si>
    <t>7.55</t>
  </si>
  <si>
    <t>Bridport Wanderwell SPS</t>
  </si>
  <si>
    <t>4.72</t>
  </si>
  <si>
    <t>4.98</t>
  </si>
  <si>
    <t>Bournemouth Alum Chine SPS</t>
  </si>
  <si>
    <t>2.96</t>
  </si>
  <si>
    <t>Bath Bucklands Lodge SPS</t>
  </si>
  <si>
    <t>189.38</t>
  </si>
  <si>
    <t>192.82</t>
  </si>
  <si>
    <t>Wylye Corn Mill SPS</t>
  </si>
  <si>
    <t>72.3</t>
  </si>
  <si>
    <t>73.14</t>
  </si>
  <si>
    <t>Dorchester South Station SPS</t>
  </si>
  <si>
    <t>69.92</t>
  </si>
  <si>
    <t>71.41</t>
  </si>
  <si>
    <t>Wincanton Sports Ground SPS</t>
  </si>
  <si>
    <t>70.92</t>
  </si>
  <si>
    <t>Ansford Wayside Farm SPS</t>
  </si>
  <si>
    <t>55.78</t>
  </si>
  <si>
    <t>Shroton The Glebe SPS</t>
  </si>
  <si>
    <t>55.26</t>
  </si>
  <si>
    <t>55.24</t>
  </si>
  <si>
    <t>Castle Cary Warehouse Torbay Road Private SPS</t>
  </si>
  <si>
    <t>50.02</t>
  </si>
  <si>
    <t>54.38</t>
  </si>
  <si>
    <t>Crewkerne Blacknell Lane SPS</t>
  </si>
  <si>
    <t>49.78</t>
  </si>
  <si>
    <t>50.9</t>
  </si>
  <si>
    <t>Castle Cary Crown Pet Foods SPS</t>
  </si>
  <si>
    <t>54.94</t>
  </si>
  <si>
    <t>Bere Regis Rye Hill Close SPS</t>
  </si>
  <si>
    <t>33.82</t>
  </si>
  <si>
    <t>Bathampton Mill Lane (Beafeater) SPS</t>
  </si>
  <si>
    <t>20.09</t>
  </si>
  <si>
    <t>24.69</t>
  </si>
  <si>
    <t>Taunton Tangier SPS</t>
  </si>
  <si>
    <t>16.21</t>
  </si>
  <si>
    <t>16.28</t>
  </si>
  <si>
    <t>Southbourne Bedford Beach SPS</t>
  </si>
  <si>
    <t>16.67</t>
  </si>
  <si>
    <t>Southbourne Amenities SPS</t>
  </si>
  <si>
    <t>4.14</t>
  </si>
  <si>
    <t>Studland Hardy Road SPS</t>
  </si>
  <si>
    <t>3.43</t>
  </si>
  <si>
    <t>19.26</t>
  </si>
  <si>
    <t>474</t>
  </si>
  <si>
    <t>Portland Sailing Academy SPS</t>
  </si>
  <si>
    <t>3.18</t>
  </si>
  <si>
    <t>3.75</t>
  </si>
  <si>
    <t>Poole Marshes End SPS</t>
  </si>
  <si>
    <t>2.86</t>
  </si>
  <si>
    <t>Poole Hatch Pond Road SPS</t>
  </si>
  <si>
    <t>2.78</t>
  </si>
  <si>
    <t>Highbridge Marconi Drive SPS</t>
  </si>
  <si>
    <t>Bath Van Diemens Lane SPS</t>
  </si>
  <si>
    <t>182.39</t>
  </si>
  <si>
    <t>185.74</t>
  </si>
  <si>
    <t>Bath Stonehouse Close SPS</t>
  </si>
  <si>
    <t>161.87</t>
  </si>
  <si>
    <t>163.06</t>
  </si>
  <si>
    <t>Lyneham Crash Bay  (D Site Ps 4) SPS</t>
  </si>
  <si>
    <t>143.95</t>
  </si>
  <si>
    <t>143.91</t>
  </si>
  <si>
    <t>Lyneham A Site (Ps 1) SPS</t>
  </si>
  <si>
    <t>Lyneham Technical Site Dry Well (Ps 5) SPS</t>
  </si>
  <si>
    <t>134.04</t>
  </si>
  <si>
    <t>132.8</t>
  </si>
  <si>
    <t>137.11</t>
  </si>
  <si>
    <t>Lyneham Halifax Block (Ps 13) SPS</t>
  </si>
  <si>
    <t>131.17</t>
  </si>
  <si>
    <t>130.77</t>
  </si>
  <si>
    <t>Lyneham Building 380 (C Site Ps 14) SPS</t>
  </si>
  <si>
    <t>130.66</t>
  </si>
  <si>
    <t>Lyneham Domestic Site (Ps 9) SPS</t>
  </si>
  <si>
    <t>129.77</t>
  </si>
  <si>
    <t>Great Badminton Badminton House SPS</t>
  </si>
  <si>
    <t>118.82</t>
  </si>
  <si>
    <t>113.35</t>
  </si>
  <si>
    <t>Kington St Michael Kyneton Way SPS</t>
  </si>
  <si>
    <t>97.35</t>
  </si>
  <si>
    <t>99.21</t>
  </si>
  <si>
    <t>Upton Scudamore Wtw Sps SPS</t>
  </si>
  <si>
    <t>95.39</t>
  </si>
  <si>
    <t>108.72</t>
  </si>
  <si>
    <t>82.05</t>
  </si>
  <si>
    <t>84.93</t>
  </si>
  <si>
    <t>Horsington Horsington School SPS</t>
  </si>
  <si>
    <t>79.27</t>
  </si>
  <si>
    <t>80.7</t>
  </si>
  <si>
    <t>68.37</t>
  </si>
  <si>
    <t>70.48</t>
  </si>
  <si>
    <t>Bristol Bedminster Down SPS</t>
  </si>
  <si>
    <t>66.29</t>
  </si>
  <si>
    <t>Poole | Laural Drive SPS</t>
  </si>
  <si>
    <t>58.74</t>
  </si>
  <si>
    <t>Wilton Bulbridge (Burcombe Road) SPS</t>
  </si>
  <si>
    <t>58.03</t>
  </si>
  <si>
    <t>60.02</t>
  </si>
  <si>
    <t>Netherhampton Waldrons Farm SPS</t>
  </si>
  <si>
    <t>48.83</t>
  </si>
  <si>
    <t>49.22</t>
  </si>
  <si>
    <t>Bovington A T D U SPS</t>
  </si>
  <si>
    <t>Laverstock Whitebridge Road SPS</t>
  </si>
  <si>
    <t>47.45</t>
  </si>
  <si>
    <t>46.94</t>
  </si>
  <si>
    <t>45.48</t>
  </si>
  <si>
    <t>45.58</t>
  </si>
  <si>
    <t>Thornbury Orchard Avenue SPS</t>
  </si>
  <si>
    <t>44.76</t>
  </si>
  <si>
    <t>Eype Picnic Site SPS</t>
  </si>
  <si>
    <t>44.26</t>
  </si>
  <si>
    <t>48.7</t>
  </si>
  <si>
    <t>222</t>
  </si>
  <si>
    <t>Bovington East Wing SPS</t>
  </si>
  <si>
    <t>43.66</t>
  </si>
  <si>
    <t>44.59</t>
  </si>
  <si>
    <t>Haselbury Plucknett Petvins Court SPS</t>
  </si>
  <si>
    <t>42.94</t>
  </si>
  <si>
    <t>42.73</t>
  </si>
  <si>
    <t>Salisbury Longford Castle SPS</t>
  </si>
  <si>
    <t>40.99</t>
  </si>
  <si>
    <t>41.64</t>
  </si>
  <si>
    <t>Bryanston | Bryanston School SPS</t>
  </si>
  <si>
    <t>40.61</t>
  </si>
  <si>
    <t>1096</t>
  </si>
  <si>
    <t>37.79</t>
  </si>
  <si>
    <t>52.46</t>
  </si>
  <si>
    <t>Bristol Newlands SPS</t>
  </si>
  <si>
    <t>43.13</t>
  </si>
  <si>
    <t>Bournemouth West Overcliff SPS</t>
  </si>
  <si>
    <t>33.4</t>
  </si>
  <si>
    <t>36.49</t>
  </si>
  <si>
    <t>Bournemouth St Ives Gardens SPS</t>
  </si>
  <si>
    <t>West Parley Dunedin Drive SPS</t>
  </si>
  <si>
    <t>29.22</t>
  </si>
  <si>
    <t>29.03</t>
  </si>
  <si>
    <t>Poole Coy Pond SPS</t>
  </si>
  <si>
    <t>28.32</t>
  </si>
  <si>
    <t>28.78</t>
  </si>
  <si>
    <t>Symondsbury Miles Cross SPS</t>
  </si>
  <si>
    <t>27.51</t>
  </si>
  <si>
    <t>38.9</t>
  </si>
  <si>
    <t>26.41</t>
  </si>
  <si>
    <t>52.38</t>
  </si>
  <si>
    <t>26.11</t>
  </si>
  <si>
    <t>Winfrith Newburgh Technology Centre 1 SPS</t>
  </si>
  <si>
    <t>23.8</t>
  </si>
  <si>
    <t>24.33</t>
  </si>
  <si>
    <t>Bovington Stanley Barracks SPS</t>
  </si>
  <si>
    <t>21.55</t>
  </si>
  <si>
    <t>24.67</t>
  </si>
  <si>
    <t>Bridgwater Vickery Close SPS</t>
  </si>
  <si>
    <t>20.62</t>
  </si>
  <si>
    <t>25.39</t>
  </si>
  <si>
    <t>Ringwood Brook Close SPS</t>
  </si>
  <si>
    <t>19.92</t>
  </si>
  <si>
    <t>20.4</t>
  </si>
  <si>
    <t>18.22</t>
  </si>
  <si>
    <t>19.07</t>
  </si>
  <si>
    <t>Bath Windsor Villas Pumping Station SPS</t>
  </si>
  <si>
    <t>18.14</t>
  </si>
  <si>
    <t>18.25</t>
  </si>
  <si>
    <t>Locking Pine Tree Road SPS</t>
  </si>
  <si>
    <t>15.92</t>
  </si>
  <si>
    <t>Wembdon Keltings SPS</t>
  </si>
  <si>
    <t>14.71</t>
  </si>
  <si>
    <t>21.37</t>
  </si>
  <si>
    <t>Puriton Downend SPS</t>
  </si>
  <si>
    <t>14.35</t>
  </si>
  <si>
    <t>Taunton Holway Barton SPS</t>
  </si>
  <si>
    <t>13.28</t>
  </si>
  <si>
    <t>Taunton Blackbrook Business Park SPS</t>
  </si>
  <si>
    <t>12.99</t>
  </si>
  <si>
    <t>12.69</t>
  </si>
  <si>
    <t>Bridport St. Cecilia'S Gardens SPS</t>
  </si>
  <si>
    <t>11.51</t>
  </si>
  <si>
    <t>11.7</t>
  </si>
  <si>
    <t>Bristol Penny Well Road Semi Syphons SPS</t>
  </si>
  <si>
    <t>10.39</t>
  </si>
  <si>
    <t>Bristol Clanage Flood Relief Pstn SPS</t>
  </si>
  <si>
    <t>7.84</t>
  </si>
  <si>
    <t>9.22</t>
  </si>
  <si>
    <t>Weston-Super-Mare Anchor Head SPS</t>
  </si>
  <si>
    <t>7.67</t>
  </si>
  <si>
    <t>Portishead Old Mill Lane SPS</t>
  </si>
  <si>
    <t>7.6</t>
  </si>
  <si>
    <t>Berrow No 3 Manor Close SPS</t>
  </si>
  <si>
    <t>6.96</t>
  </si>
  <si>
    <t>Berrow No 4 Manor Close SPS</t>
  </si>
  <si>
    <t>Poole Albany Park SPS</t>
  </si>
  <si>
    <t>7.17</t>
  </si>
  <si>
    <t>Hallen Caravan Site SPS</t>
  </si>
  <si>
    <t>6.62</t>
  </si>
  <si>
    <t>Minehead Stephenson Road SPS</t>
  </si>
  <si>
    <t>6.39</t>
  </si>
  <si>
    <t>Bridgwater Crows Lane Surface Water SPS</t>
  </si>
  <si>
    <t>6.26</t>
  </si>
  <si>
    <t>Bridgwater Church Path SPS</t>
  </si>
  <si>
    <t>Christchurch Conifer Close SPS</t>
  </si>
  <si>
    <t>Studland Beach Cafe SPS</t>
  </si>
  <si>
    <t>19.14</t>
  </si>
  <si>
    <t>Christchurch Endfield Road SPS</t>
  </si>
  <si>
    <t>5.3</t>
  </si>
  <si>
    <t>Bournemouth Fishermans Walk SPS</t>
  </si>
  <si>
    <t>Wareham Sandford Lane Industrial Estate SPS</t>
  </si>
  <si>
    <t>3.81</t>
  </si>
  <si>
    <t>Boscombe No 3 SPS</t>
  </si>
  <si>
    <t>3.77</t>
  </si>
  <si>
    <t>3.97</t>
  </si>
  <si>
    <t>Poole Newfoundland Drive Opp 20 SPS</t>
  </si>
  <si>
    <t>-0.96</t>
  </si>
  <si>
    <t>Mudeford Sandbank No.2 SPS</t>
  </si>
  <si>
    <t>2.21</t>
  </si>
  <si>
    <t>2.07</t>
  </si>
  <si>
    <t>Poole Blue Lagoon Sandbanks Road SPS</t>
  </si>
  <si>
    <t>Poole 101 Lilliput Road PSP</t>
  </si>
  <si>
    <t>Mudeford Sandbank No.1 SPS</t>
  </si>
  <si>
    <t>Mudeford Sandbank No.4 SPS</t>
  </si>
  <si>
    <t>1.98</t>
  </si>
  <si>
    <t>Poole Taverner Close SPS</t>
  </si>
  <si>
    <t>-0.76</t>
  </si>
  <si>
    <t>Hengistbury Head Wardens Cottage SPS</t>
  </si>
  <si>
    <t>2.52</t>
  </si>
  <si>
    <t>17.67</t>
  </si>
  <si>
    <t>3.02</t>
  </si>
  <si>
    <t>Frome Dragonfly Close SPS</t>
  </si>
  <si>
    <t>Radstock Nelson Ward Drive SPS</t>
  </si>
  <si>
    <t>Weston-Super-Mare Haygrove SPS</t>
  </si>
  <si>
    <t>Martock Long Orchard Way SPS</t>
  </si>
  <si>
    <t>Burton Whitehayes Road SPS</t>
  </si>
  <si>
    <t>3.94</t>
  </si>
  <si>
    <t>Weston-Super-Mare Tiger Moth Road SPS</t>
  </si>
  <si>
    <t>Haywood Village Cobham Parade PPS</t>
  </si>
  <si>
    <t>Lyneham D Site (Old Small Stw) SPS</t>
  </si>
  <si>
    <t>Bristol Rosery Close SPS</t>
  </si>
  <si>
    <t>Lyneham Gymnasium (Ps 8) SPS</t>
  </si>
  <si>
    <t>Poole Quay Surface Water SPS</t>
  </si>
  <si>
    <t>Christchurch Fairfield Close SPS</t>
  </si>
  <si>
    <t>Poole Crichel Mount Road SPS</t>
  </si>
  <si>
    <t>Lyneham Technical Site (Ps 18) SPS</t>
  </si>
  <si>
    <t>Clevedon Pedder Road SPS</t>
  </si>
  <si>
    <t>Old Sarum Castle Gate SPS</t>
  </si>
  <si>
    <t>Chilton Trinity Western Way Surface Water SPS</t>
  </si>
  <si>
    <t>Bourton Bridge SPS</t>
  </si>
  <si>
    <t>103.59</t>
  </si>
  <si>
    <t>102.24</t>
  </si>
  <si>
    <t>Leigh Woods North Road Private SPS</t>
  </si>
  <si>
    <t>97.92</t>
  </si>
  <si>
    <t>104.9</t>
  </si>
  <si>
    <t>Blandford Sandbourne Avenue SPS</t>
  </si>
  <si>
    <t>83.68</t>
  </si>
  <si>
    <t>85.03</t>
  </si>
  <si>
    <t>Evercreech Kingfisher Road SPS</t>
  </si>
  <si>
    <t>83.62</t>
  </si>
  <si>
    <t>84.76</t>
  </si>
  <si>
    <t>Yate Hazel Close SPS</t>
  </si>
  <si>
    <t>79.99</t>
  </si>
  <si>
    <t>79.78</t>
  </si>
  <si>
    <t>Castle Combe Near Preedy Cottage SPS</t>
  </si>
  <si>
    <t>76.25</t>
  </si>
  <si>
    <t>Salisbury Sassoon Close S105a SPS</t>
  </si>
  <si>
    <t>73.02</t>
  </si>
  <si>
    <t>79.96</t>
  </si>
  <si>
    <t>Yate Station Yard Surface Water SPS</t>
  </si>
  <si>
    <t>69.67</t>
  </si>
  <si>
    <t>Radstock Fortescue Road Private SPS</t>
  </si>
  <si>
    <t>69.37</t>
  </si>
  <si>
    <t>Malmesbury Cowbridge SPS</t>
  </si>
  <si>
    <t>67.82</t>
  </si>
  <si>
    <t>67.83</t>
  </si>
  <si>
    <t>Dorchester Castle Park SPS</t>
  </si>
  <si>
    <t>Bristol Bishopthorpe Road SPS</t>
  </si>
  <si>
    <t>58.53</t>
  </si>
  <si>
    <t>58.13</t>
  </si>
  <si>
    <t>Chew Magna Limeburn Hill SPS</t>
  </si>
  <si>
    <t>57.91</t>
  </si>
  <si>
    <t>Bath Bailbrook Cottages SPS</t>
  </si>
  <si>
    <t>57.5</t>
  </si>
  <si>
    <t>Frampton Cotterell Beesmoor Road SPS</t>
  </si>
  <si>
    <t>56.77</t>
  </si>
  <si>
    <t>56.76</t>
  </si>
  <si>
    <t>Bristol Hampton Road SPS</t>
  </si>
  <si>
    <t>54.79</t>
  </si>
  <si>
    <t>Bishops Lydeard Station Green SPS</t>
  </si>
  <si>
    <t>52.28</t>
  </si>
  <si>
    <t>51.07</t>
  </si>
  <si>
    <t>Melksham St. Andrews Road SPS</t>
  </si>
  <si>
    <t>47.15</t>
  </si>
  <si>
    <t>South Petherton Chapel Field Road SPS</t>
  </si>
  <si>
    <t>43.97</t>
  </si>
  <si>
    <t>48.67</t>
  </si>
  <si>
    <t>Trowbridge Leisler Gardens SPS</t>
  </si>
  <si>
    <t>39.5</t>
  </si>
  <si>
    <t>41.28</t>
  </si>
  <si>
    <t>544</t>
  </si>
  <si>
    <t>Bishops Hull Milligan Sngle PrSPS</t>
  </si>
  <si>
    <t>34.18</t>
  </si>
  <si>
    <t>35.09</t>
  </si>
  <si>
    <t>Norton Fitzwarren Great Western Way No. 2 SPS</t>
  </si>
  <si>
    <t>22.15</t>
  </si>
  <si>
    <t>Bath The Podium SPS</t>
  </si>
  <si>
    <t>21.63</t>
  </si>
  <si>
    <t>28.96</t>
  </si>
  <si>
    <t>Cannington Blackmore Lane SPS</t>
  </si>
  <si>
    <t>13.42</t>
  </si>
  <si>
    <t>11.12</t>
  </si>
  <si>
    <t>Bradpole Fishweir Flood Surface Water SPS</t>
  </si>
  <si>
    <t>13.24</t>
  </si>
  <si>
    <t>Clevedon Middle Yeo SPS</t>
  </si>
  <si>
    <t>9.63</t>
  </si>
  <si>
    <t>Minehead Blue Anchor Chalets SPS</t>
  </si>
  <si>
    <t>Avonmouth Access 18 Kings Weston Lane Station 2 SPS</t>
  </si>
  <si>
    <t>Burrowbridge School Lane SPS</t>
  </si>
  <si>
    <t>4.86</t>
  </si>
  <si>
    <t>Glastonbury Sharpham Road No 1 Private SPS</t>
  </si>
  <si>
    <t>Horsey Kings Road SPS</t>
  </si>
  <si>
    <t>5.89</t>
  </si>
  <si>
    <t>Dunball . SPS</t>
  </si>
  <si>
    <t>4.01</t>
  </si>
  <si>
    <t>Horsey Regal Walk SPS</t>
  </si>
  <si>
    <t>Brean Pontins Surface Water SPS</t>
  </si>
  <si>
    <t>Porlock Weir Quay SPS</t>
  </si>
  <si>
    <t>Horsey Kings Down Main SPS</t>
  </si>
  <si>
    <t>6.32</t>
  </si>
  <si>
    <t>Minehead Vulcan Road SPS</t>
  </si>
  <si>
    <t>5.55</t>
  </si>
  <si>
    <t>Mark Poplar Lane SPS</t>
  </si>
  <si>
    <t>5.4</t>
  </si>
  <si>
    <t>Weston-Super-Mare Aisecome Way Surface Water SPS</t>
  </si>
  <si>
    <t>East Huntspill Crown Inn Church Road SPS</t>
  </si>
  <si>
    <t>4.91</t>
  </si>
  <si>
    <t>4.96</t>
  </si>
  <si>
    <t>Wilstock Village Clover Way SPS</t>
  </si>
  <si>
    <t>4.8</t>
  </si>
  <si>
    <t>Charmouth Seadown Holiday Park SPS</t>
  </si>
  <si>
    <t>4.64</t>
  </si>
  <si>
    <t>9.54</t>
  </si>
  <si>
    <t>Poole Broomhill Way Surface SPS</t>
  </si>
  <si>
    <t>2.13</t>
  </si>
  <si>
    <t>1.72</t>
  </si>
  <si>
    <t>Poole Turlin Moor Sw SPS</t>
  </si>
  <si>
    <t>1.81</t>
  </si>
  <si>
    <t>1.74</t>
  </si>
  <si>
    <t>Poole Rnli Surface Water Slipway SPS</t>
  </si>
  <si>
    <t>774</t>
  </si>
  <si>
    <t>11.86</t>
  </si>
  <si>
    <t>60.18</t>
  </si>
  <si>
    <t>Berkeley Gloucestershire Science And Technology Park SPS</t>
  </si>
  <si>
    <t>Brent Knoll Brent Knoll Primary School SPS</t>
  </si>
  <si>
    <t>Larkhill The Packway SPS</t>
  </si>
  <si>
    <t>Warminster St Andrews Road SPS</t>
  </si>
  <si>
    <t>Bridgwater Woodlands Court SPS</t>
  </si>
  <si>
    <t>Keynsham St Clements Road SPS</t>
  </si>
  <si>
    <t>Chipping Sodbury Kingrove Lane SPS</t>
  </si>
  <si>
    <t>Weston-Super-Mare Weston Airfield Business Park S105a SPS</t>
  </si>
  <si>
    <t>Glastonbury | Bligh Bund Road SPS</t>
  </si>
  <si>
    <t>Wimborne | Parmiter Drive SPS</t>
  </si>
  <si>
    <t>Yeovil Lufton SPS</t>
  </si>
  <si>
    <t>Tetbury Cirencester Road 2 SPS</t>
  </si>
  <si>
    <t>Frome Lily Road SPS</t>
  </si>
  <si>
    <t>Cheddar Helliers Lane SPS</t>
  </si>
  <si>
    <t>Langford Muntjac Road Surface SPS</t>
  </si>
  <si>
    <t>Bridgwater Haywater Avenue SPS</t>
  </si>
  <si>
    <t>Weymouth Camp Road Wyke Regis SPS</t>
  </si>
  <si>
    <t>Calne Beversbrook Road SPS</t>
  </si>
  <si>
    <t>Thornbury Otter Way SPS</t>
  </si>
  <si>
    <t>Maiden Newton Neils View Private SPS</t>
  </si>
  <si>
    <t>Wickwar Sodbury Road SPS</t>
  </si>
  <si>
    <t>Berkeley Canonbury Street SPS</t>
  </si>
  <si>
    <t>Midsomer Norton Withies Park SPS</t>
  </si>
  <si>
    <t>Taunton Mountfields Road SPS</t>
  </si>
  <si>
    <t>Calne Rookery Park SPS</t>
  </si>
  <si>
    <t>Keynsham The Chocolate Quarters SPS</t>
  </si>
  <si>
    <t>Evercreech Chestnut Lane SPS</t>
  </si>
  <si>
    <t>Blandford Forum | Grange Care Home The Orchard SPS</t>
  </si>
  <si>
    <t>Horton Langworthy Orchard SPS</t>
  </si>
  <si>
    <t>Weymouth Curtis Way SPS</t>
  </si>
  <si>
    <t>Wimborne Merley Gardens Surface SPS</t>
  </si>
  <si>
    <t>Salwayash Ash Farm Private SPS</t>
  </si>
  <si>
    <t>Weston-Super-Mare Old Mill Way Private SPS</t>
  </si>
  <si>
    <t>Ansford | Bartlett Square SPS</t>
  </si>
  <si>
    <t>Bridgwater | Campion Way SPS</t>
  </si>
  <si>
    <t>Weston-Super-Mare Spring Hill SPS</t>
  </si>
  <si>
    <t>39.44</t>
  </si>
  <si>
    <t>Frome Knights Maltings SPS</t>
  </si>
  <si>
    <t>Oakdale Dorchester Road Surface SPS</t>
  </si>
  <si>
    <t>Congresbury Furnace Way SPS</t>
  </si>
  <si>
    <t>Blandford Brewery SPS</t>
  </si>
  <si>
    <t>Tetbury Clothiers Close SPS</t>
  </si>
  <si>
    <t>Bridgwater Gateway SPS</t>
  </si>
  <si>
    <t>Avonmouth Constellation Kings Weston Lane SPS</t>
  </si>
  <si>
    <t>Dunster Marsh Gardens Sewage SPS</t>
  </si>
  <si>
    <t>Worle Summer Lane SPS</t>
  </si>
  <si>
    <t>Rooksbridge Gills Lane SPS</t>
  </si>
  <si>
    <t>Bristol Rose Bush Gardens SPS</t>
  </si>
  <si>
    <t>Street Farm Lane SPS</t>
  </si>
  <si>
    <t>Somrerton Bancombe Road Surface Water  SPS</t>
  </si>
  <si>
    <t>Monkton Heathfield Hartnells Farm SPS</t>
  </si>
  <si>
    <t>Horsey Little Sydenham Farm Temporary SPS</t>
  </si>
  <si>
    <t>Christchurch Marina View S105a SPS</t>
  </si>
  <si>
    <t>Horsey Kings Road Lift Station SPS</t>
  </si>
  <si>
    <t>Horsey Regal Walk Lift Station SPS</t>
  </si>
  <si>
    <t>Taunton Silkmills Mill Rise Private SPS</t>
  </si>
  <si>
    <t>Glastonbury Sharpham Road No 2 Private SPS</t>
  </si>
  <si>
    <t>Crewkerne Bradford Road Private SPS</t>
  </si>
  <si>
    <t>Crewkerne Station Road Private SPS</t>
  </si>
  <si>
    <t>Salisbury Lywood Close SPS</t>
  </si>
  <si>
    <t>Trowbridge Riverway Depot SPS</t>
  </si>
  <si>
    <t>Amesbury Haragon Drive Private SPS</t>
  </si>
  <si>
    <t>Creech St Michael Laburnum Terrace SPS</t>
  </si>
  <si>
    <t>Poole Foxgloves Close Private SPS</t>
  </si>
  <si>
    <t>Bristol Access 18 Private SPS</t>
  </si>
  <si>
    <t>Highbridge Withycombe Meadow SPS</t>
  </si>
  <si>
    <t>Highbridge Huntspill Road SPS</t>
  </si>
  <si>
    <t>Sixpenny Handley Town Farm House SPS</t>
  </si>
  <si>
    <t>Weston-Super-Mare Duplicate Site SPS</t>
  </si>
  <si>
    <t>Highbridge Oldway Place SPS</t>
  </si>
  <si>
    <t>South Petherton Hele Cottages Private SPS</t>
  </si>
  <si>
    <t>Weymouth Fairways Court Surface Water SPS</t>
  </si>
  <si>
    <t>Wimborne Merley Lane SPS</t>
  </si>
  <si>
    <t>Trowbridge Castle Hedingham SPS</t>
  </si>
  <si>
    <t>Salisbury Rhodes Moorhouse Way SPS</t>
  </si>
  <si>
    <t>Wimborne Wimborne Road SPS</t>
  </si>
  <si>
    <t>Wick Kingsfield Close SPS</t>
  </si>
  <si>
    <t>Dunster Marsh Gardens SPS</t>
  </si>
  <si>
    <t>Salisbury Long Hedge Farm SPS</t>
  </si>
  <si>
    <t>Chickerell Oldridge Road SPS</t>
  </si>
  <si>
    <t>Bridgwater Old Taunton Road SPS</t>
  </si>
  <si>
    <t>Paulton Bristol Road SPS</t>
  </si>
  <si>
    <t>Charfield Kestrel Road SPS</t>
  </si>
  <si>
    <t>Studley Studley Gardens SPS</t>
  </si>
  <si>
    <t>South Petherton Compton Durville SPS</t>
  </si>
  <si>
    <t>Puriton Orchard Close SPS</t>
  </si>
  <si>
    <t>Poole Whitecliff Road SPS</t>
  </si>
  <si>
    <t>Poole Whitecliff Road Surface SPS</t>
  </si>
  <si>
    <t>Highbridge Pepperall Roundabout Surface SPS</t>
  </si>
  <si>
    <t>St Leonards Neptune Drive SPS</t>
  </si>
  <si>
    <t>Durleigh | Enmore Road 1 SPS</t>
  </si>
  <si>
    <t>Erlestoke | Erlestoke House SPS</t>
  </si>
  <si>
    <t>Dorchester Poundbury Road SPS</t>
  </si>
  <si>
    <t>Thornbury | Red Admiral Way SPS</t>
  </si>
  <si>
    <t>Westbury Sailing Club SPS</t>
  </si>
  <si>
    <t>Corsham The Cleeve 1 SPS</t>
  </si>
  <si>
    <t>Bristol Glen Avon Sludge Quay SPS</t>
  </si>
  <si>
    <t>Christchurch Quomps No 1 SPS</t>
  </si>
  <si>
    <t>Warmley Anchor Road SPS</t>
  </si>
  <si>
    <t>Glastonbury Paradise SPS</t>
  </si>
  <si>
    <t>Calne Lickhill Road SPS</t>
  </si>
  <si>
    <t>Upton Palmerston Road SPS</t>
  </si>
  <si>
    <t>Swanage Yacht Comminutor SPS</t>
  </si>
  <si>
    <t>Upton Meadows Drive SPS</t>
  </si>
  <si>
    <t>Swanage Pier Macerators SPS</t>
  </si>
  <si>
    <t>Bovington Cologne Road SPS</t>
  </si>
  <si>
    <t>Durrington Brigmerston Syphon SPS</t>
  </si>
  <si>
    <t>Salisbury Milford Mill Gardens SPS</t>
  </si>
  <si>
    <t>Minehead Blenheim Gardens SPS</t>
  </si>
  <si>
    <t>Minehead Green Spot SPS</t>
  </si>
  <si>
    <t>Melksham Snarlton Lane SPS</t>
  </si>
  <si>
    <t>Melksham Hampton Meadows Bowerhill SPS</t>
  </si>
  <si>
    <t>Melksham Awdry Avenue Depot SPS</t>
  </si>
  <si>
    <t>Melksham Sandridge Road SPS</t>
  </si>
  <si>
    <t>St Georges Trelawn Close No 2 SPS</t>
  </si>
  <si>
    <t>Weston-Super-Mare Black Rock SPS</t>
  </si>
  <si>
    <t>Portishead Brampton Court SPS</t>
  </si>
  <si>
    <t>Clutton Maypole Farm SPS</t>
  </si>
  <si>
    <t>Wiveliscombe Ford Road SPS</t>
  </si>
  <si>
    <t>Lyneham Ejector Station Preston Lane SPS</t>
  </si>
  <si>
    <t>Shaftesbury Heathfields SPS</t>
  </si>
  <si>
    <t>Fordingbridge Sandlecopse SPS</t>
  </si>
  <si>
    <t>Poole East Quay Surface Water Slipway SPS</t>
  </si>
  <si>
    <t>Poole Fleetsbridge Surface Water SPS</t>
  </si>
  <si>
    <t>Kingsbury Episcopi Stembridge (Old) SPS</t>
  </si>
  <si>
    <t>Yeovil Houndstone SPS</t>
  </si>
  <si>
    <t>Bridgwater Wembdon Rise SPS</t>
  </si>
  <si>
    <t>Bridgwater Blake Bridge Lime Kiln SPS</t>
  </si>
  <si>
    <t>Dunwear Riverside SPS</t>
  </si>
  <si>
    <t>Taunton New Road Trull SPS</t>
  </si>
  <si>
    <t>Taunton Priorswood Refuse Tip SPS</t>
  </si>
  <si>
    <t>Chickerell Budmouth School SPS</t>
  </si>
  <si>
    <t>Horner . SPS</t>
  </si>
  <si>
    <t>West Luccombe . SPS</t>
  </si>
  <si>
    <t>Bathford Comminutor SPS</t>
  </si>
  <si>
    <t>Weymouth Park Stanley Road SPS</t>
  </si>
  <si>
    <t>Portishead Severn Heights SPS</t>
  </si>
  <si>
    <t>Portishead Tower Farm SPS</t>
  </si>
  <si>
    <t>Portishead Bristol Road SPS</t>
  </si>
  <si>
    <t>Worle Madam Rhyne SPS</t>
  </si>
  <si>
    <t>Clevedon Regents Park Surface SPS</t>
  </si>
  <si>
    <t>Portishead Nautical School SPS</t>
  </si>
  <si>
    <t>Locking Moor Lane SPS</t>
  </si>
  <si>
    <t>Bridport Pymore Village SPS</t>
  </si>
  <si>
    <t>Weston-Super-Mare Railway Triangle SPS</t>
  </si>
  <si>
    <t>Weymouth Lodmoor No 2 SPS</t>
  </si>
  <si>
    <t>Crossways Dick O'The Banks (Pauls Way) SPS</t>
  </si>
  <si>
    <t>Radstock Springfield Place SPS</t>
  </si>
  <si>
    <t>Watchet Wansborough Paper Mill SPS</t>
  </si>
  <si>
    <t>Bournemouth Green Road SPS</t>
  </si>
  <si>
    <t>Amesbury Inside Park SPS</t>
  </si>
  <si>
    <t>Bowerhill Lodge Farm SPS</t>
  </si>
  <si>
    <t>Bridport Old Convent SPS</t>
  </si>
  <si>
    <t>Avonmouth Access 18 Kings Weston Lane Station 1 SPS</t>
  </si>
  <si>
    <t>Falfield Eastwood Park Hm Prison SPS</t>
  </si>
  <si>
    <t>Charfield New Street SPS</t>
  </si>
  <si>
    <t>Warmley Tower Road North SPS</t>
  </si>
  <si>
    <t>Trowbridge Riverway SPS</t>
  </si>
  <si>
    <t>Bristol Wootton Road SPS</t>
  </si>
  <si>
    <t>Potterne Devizes Road SPS</t>
  </si>
  <si>
    <t>Upton Beach Road SPS</t>
  </si>
  <si>
    <t>Poole Foxholes Road SPS</t>
  </si>
  <si>
    <t>Minety Flisteridge Malmesbury SPS</t>
  </si>
  <si>
    <t>Edington Broadmead Lane SPS</t>
  </si>
  <si>
    <t>Lower Langford Blackmoor Road Lower Langford SPS</t>
  </si>
  <si>
    <t>Swanage The Tunnel High St SPS</t>
  </si>
  <si>
    <t>Bushy Coombe - Glastonbury Glastonbury - Bushy Coombe SPS</t>
  </si>
  <si>
    <t>Street Houndswood Drove SPS</t>
  </si>
  <si>
    <t>Godney Godney Mendip SPS</t>
  </si>
  <si>
    <t>Melksham Savernake Ave SPS</t>
  </si>
  <si>
    <t>Bath Kensington Storage (Pumped) SPS</t>
  </si>
  <si>
    <t>Crossways Woodsford Road SPS</t>
  </si>
  <si>
    <t>West Wick Business Park Surface Water SPS</t>
  </si>
  <si>
    <t>SiteTypeAbbrev</t>
  </si>
  <si>
    <t>siteId</t>
  </si>
  <si>
    <t>SiteName</t>
  </si>
  <si>
    <t>SiteDescription</t>
  </si>
  <si>
    <t>cstNo</t>
  </si>
  <si>
    <t>1st permit discharge</t>
  </si>
  <si>
    <t>2nd permit discharge</t>
  </si>
  <si>
    <t xml:space="preserve">SPS </t>
  </si>
  <si>
    <t>COMBWICH</t>
  </si>
  <si>
    <t>QUAY ROAD</t>
  </si>
  <si>
    <t>GLASTONBURY</t>
  </si>
  <si>
    <t>NORTH LOAD BRIDGE</t>
  </si>
  <si>
    <t>EVERCREECH</t>
  </si>
  <si>
    <t>STONEY STRATTON</t>
  </si>
  <si>
    <t>STOKE ST MICHAEL</t>
  </si>
  <si>
    <t>STOKE HILL</t>
  </si>
  <si>
    <t>MINETY</t>
  </si>
  <si>
    <t>STATION ROAD</t>
  </si>
  <si>
    <t>CSSA.2213</t>
  </si>
  <si>
    <t>CHIPPENHAM</t>
  </si>
  <si>
    <t>WESTMEAD</t>
  </si>
  <si>
    <t>EAST BURTON</t>
  </si>
  <si>
    <t>CROSS ROADS</t>
  </si>
  <si>
    <t>STOBOROUGH</t>
  </si>
  <si>
    <t>RIDGE</t>
  </si>
  <si>
    <t>BROUGHTON GIFFORD</t>
  </si>
  <si>
    <t>THE GREEN</t>
  </si>
  <si>
    <t>PORTISHEAD</t>
  </si>
  <si>
    <t>TOWN HARBOUR ROAD</t>
  </si>
  <si>
    <t>070308</t>
  </si>
  <si>
    <t>POOLE</t>
  </si>
  <si>
    <t>TURLIN MAIN BLANDFORD ROAD TURLIN MOOR</t>
  </si>
  <si>
    <t>HENSTRIDGE</t>
  </si>
  <si>
    <t>MARSH LANE  (HENSTRIDGE NO 2)</t>
  </si>
  <si>
    <t>050882</t>
  </si>
  <si>
    <t>PAWLETT</t>
  </si>
  <si>
    <t>MAIN ROAD</t>
  </si>
  <si>
    <t>MEARE GREEN</t>
  </si>
  <si>
    <t>WRANTAGE</t>
  </si>
  <si>
    <t>070796</t>
  </si>
  <si>
    <t>STOKE ST GREGORY</t>
  </si>
  <si>
    <t>WOODHILL</t>
  </si>
  <si>
    <t>HIGHBRIDGE</t>
  </si>
  <si>
    <t>NEWTON</t>
  </si>
  <si>
    <t>BALTONSBOROUGH</t>
  </si>
  <si>
    <t>BALTONSBOROUGH MAIN</t>
  </si>
  <si>
    <t>AXBRIDGE</t>
  </si>
  <si>
    <t>OLD STW SITE</t>
  </si>
  <si>
    <t>DONIFORD</t>
  </si>
  <si>
    <t>HOLTON HEATH</t>
  </si>
  <si>
    <t>HOLTON HEATH  SEWAGE PUMPING STATION</t>
  </si>
  <si>
    <t>041577</t>
  </si>
  <si>
    <t>SHAPWICK</t>
  </si>
  <si>
    <t>SOMERSET</t>
  </si>
  <si>
    <t>072077</t>
  </si>
  <si>
    <t>SHIPTON GORGE</t>
  </si>
  <si>
    <t>OFF MARKETS LANE</t>
  </si>
  <si>
    <t>SPAXTON</t>
  </si>
  <si>
    <t>070975</t>
  </si>
  <si>
    <t>BRIDPORT</t>
  </si>
  <si>
    <t>WEST BAY</t>
  </si>
  <si>
    <t>WEST LULWORTH</t>
  </si>
  <si>
    <t>HAMBURY FARM</t>
  </si>
  <si>
    <t>PORLOCK</t>
  </si>
  <si>
    <t>PORLOCK WEIR</t>
  </si>
  <si>
    <t>BOSSINGTON</t>
  </si>
  <si>
    <t>BATH</t>
  </si>
  <si>
    <t>MIDLAND ROAD TWERTON</t>
  </si>
  <si>
    <t>BRISTOL</t>
  </si>
  <si>
    <t>ASHTON AVENUE</t>
  </si>
  <si>
    <t>LOWER STANTON DREW</t>
  </si>
  <si>
    <t>012370</t>
  </si>
  <si>
    <t>PEWSEY</t>
  </si>
  <si>
    <t>SWAN</t>
  </si>
  <si>
    <t>COATE</t>
  </si>
  <si>
    <t>SPANIELS BRIDGE</t>
  </si>
  <si>
    <t>WILCOT LODGE</t>
  </si>
  <si>
    <t>COLLINGBOURNE DUCIS</t>
  </si>
  <si>
    <t>MARDEN</t>
  </si>
  <si>
    <t>HIGH STREET</t>
  </si>
  <si>
    <t>GREAT CHEVERELL</t>
  </si>
  <si>
    <t>CHEVERELL GREEN</t>
  </si>
  <si>
    <t>021366</t>
  </si>
  <si>
    <t>HORTON</t>
  </si>
  <si>
    <t>HORTON FARM</t>
  </si>
  <si>
    <t>ROWDE</t>
  </si>
  <si>
    <t>TOWER VIEW</t>
  </si>
  <si>
    <t>KINGSWOOD</t>
  </si>
  <si>
    <t>WILLSBRIDGE</t>
  </si>
  <si>
    <t>BITTON</t>
  </si>
  <si>
    <t>010665</t>
  </si>
  <si>
    <t>STREET</t>
  </si>
  <si>
    <t>HOUNDWOOD DROVE</t>
  </si>
  <si>
    <t>BLEADNEY</t>
  </si>
  <si>
    <t>BLEADNEY MILL</t>
  </si>
  <si>
    <t>SHEPTON MALLET</t>
  </si>
  <si>
    <t>FOSSE LANE CHARLTON</t>
  </si>
  <si>
    <t>MAIN</t>
  </si>
  <si>
    <t>WEST PENNARD</t>
  </si>
  <si>
    <t>HAVYATT</t>
  </si>
  <si>
    <t>ACTIS</t>
  </si>
  <si>
    <t>COXLEY</t>
  </si>
  <si>
    <t>COXLEY RIPPLE</t>
  </si>
  <si>
    <t>WELLS ROAD</t>
  </si>
  <si>
    <t>PAGE LANE</t>
  </si>
  <si>
    <t>PORCHESTALL</t>
  </si>
  <si>
    <t>071825</t>
  </si>
  <si>
    <t>MILL LANE</t>
  </si>
  <si>
    <t>WALTON GLOBE</t>
  </si>
  <si>
    <t>KILMERSDON</t>
  </si>
  <si>
    <t>WITHAM FRIARY</t>
  </si>
  <si>
    <t>MELLS</t>
  </si>
  <si>
    <t>WANSTROW</t>
  </si>
  <si>
    <t>TRUDOXHILL</t>
  </si>
  <si>
    <t>EDGARLEY MILLFIELD SCHOOL</t>
  </si>
  <si>
    <t>GURNEY SLADE</t>
  </si>
  <si>
    <t>MIDDLE BROOKS ROAD</t>
  </si>
  <si>
    <t>GILLINGHAM</t>
  </si>
  <si>
    <t>BUCKINGHAM ROAD</t>
  </si>
  <si>
    <t>042428</t>
  </si>
  <si>
    <t>SHROTON</t>
  </si>
  <si>
    <t>BRICKYARD LANE</t>
  </si>
  <si>
    <t>CHRISTIAN MALFORD</t>
  </si>
  <si>
    <t>SWALLETTS GATE</t>
  </si>
  <si>
    <t>MALMESBURY</t>
  </si>
  <si>
    <t>TANNERS BRIDGE</t>
  </si>
  <si>
    <t>DAUNTSEY</t>
  </si>
  <si>
    <t>BROADS GREEN</t>
  </si>
  <si>
    <t>CALNE</t>
  </si>
  <si>
    <t>ROUGH LEAZE</t>
  </si>
  <si>
    <t>HULLAVINGTON</t>
  </si>
  <si>
    <t>RAF STATION</t>
  </si>
  <si>
    <t>COMPTON BASSETT</t>
  </si>
  <si>
    <t>THE POND</t>
  </si>
  <si>
    <t>BURTON HILL</t>
  </si>
  <si>
    <t>BOX</t>
  </si>
  <si>
    <t>011833</t>
  </si>
  <si>
    <t>KINGTON LANGLEY</t>
  </si>
  <si>
    <t>BIDDESTONE</t>
  </si>
  <si>
    <t>MANOR COTTAGES</t>
  </si>
  <si>
    <t>ST JOHNS STREET</t>
  </si>
  <si>
    <t>012855</t>
  </si>
  <si>
    <t>LOWER STANTON ST QUINTIN</t>
  </si>
  <si>
    <t>EPRAB3098VQ</t>
  </si>
  <si>
    <t>NOAHS ARK</t>
  </si>
  <si>
    <t>UPPER MINETY</t>
  </si>
  <si>
    <t>FLISTERIDGE</t>
  </si>
  <si>
    <t>LEA</t>
  </si>
  <si>
    <t>LEA NORTH</t>
  </si>
  <si>
    <t>KINGS ARMS</t>
  </si>
  <si>
    <t>UPTON</t>
  </si>
  <si>
    <t>SANDY LANE</t>
  </si>
  <si>
    <t>LYTCHETT MATRAVERS</t>
  </si>
  <si>
    <t>BULBURY LANE</t>
  </si>
  <si>
    <t>EAST KNIGHTON</t>
  </si>
  <si>
    <t>BLACKNOLL</t>
  </si>
  <si>
    <t>CHURCH KNOWLE</t>
  </si>
  <si>
    <t>GLEBE FARM</t>
  </si>
  <si>
    <t>STUDLAND</t>
  </si>
  <si>
    <t>WADMORE LANE</t>
  </si>
  <si>
    <t>WAREHAM</t>
  </si>
  <si>
    <t>WEST MILL CRESCENT</t>
  </si>
  <si>
    <t>ANIMAL SANCTUARY</t>
  </si>
  <si>
    <t>BOVINGTON</t>
  </si>
  <si>
    <t>DUNCAN CRESCENT</t>
  </si>
  <si>
    <t>MORRIS ROAD</t>
  </si>
  <si>
    <t>MORDEN</t>
  </si>
  <si>
    <t>COCK AND BOTTLE</t>
  </si>
  <si>
    <t>SWANAGE</t>
  </si>
  <si>
    <t>DURLSTON ROAD</t>
  </si>
  <si>
    <t>COOMBE</t>
  </si>
  <si>
    <t>AFFPUDDLE</t>
  </si>
  <si>
    <t>SOUTH EAST</t>
  </si>
  <si>
    <t>GLEBE ROAD</t>
  </si>
  <si>
    <t>041152</t>
  </si>
  <si>
    <t>WATERY LANE</t>
  </si>
  <si>
    <t>041159</t>
  </si>
  <si>
    <t>CORFE CASTLE</t>
  </si>
  <si>
    <t>RED LANE</t>
  </si>
  <si>
    <t>MOORLANDS WAY</t>
  </si>
  <si>
    <t>SANDFORD LANE</t>
  </si>
  <si>
    <t>TERMINAL</t>
  </si>
  <si>
    <t>BRIANTSPUDDLE</t>
  </si>
  <si>
    <t>041980</t>
  </si>
  <si>
    <t>WOOL</t>
  </si>
  <si>
    <t>RAILWAY COTTAGES</t>
  </si>
  <si>
    <t>EAST CHALDON</t>
  </si>
  <si>
    <t>HALVES COTTAGES</t>
  </si>
  <si>
    <t>STUDLAND ROAD</t>
  </si>
  <si>
    <t>BARTON ST DAVID</t>
  </si>
  <si>
    <t>EPRCB3399AC</t>
  </si>
  <si>
    <t>LOPEN</t>
  </si>
  <si>
    <t>HINTON ST GEORGE</t>
  </si>
  <si>
    <t>MARSTON MAGNA</t>
  </si>
  <si>
    <t>CHURCH LANE</t>
  </si>
  <si>
    <t>ILCHESTER</t>
  </si>
  <si>
    <t>ILCHESTER MAIN</t>
  </si>
  <si>
    <t>012884</t>
  </si>
  <si>
    <t>WEST CAMEL</t>
  </si>
  <si>
    <t>QUEEN CAMEL</t>
  </si>
  <si>
    <t>ENGLANDS MEAD GREEN LANE</t>
  </si>
  <si>
    <t>071692</t>
  </si>
  <si>
    <t>DONYATT</t>
  </si>
  <si>
    <t>YEOVILTON</t>
  </si>
  <si>
    <t>WEIR</t>
  </si>
  <si>
    <t>STALBRIDGE</t>
  </si>
  <si>
    <t>050979</t>
  </si>
  <si>
    <t>IDMISTON</t>
  </si>
  <si>
    <t>ALLINGTON</t>
  </si>
  <si>
    <t>OLD INN</t>
  </si>
  <si>
    <t>TILSHEAD</t>
  </si>
  <si>
    <t>CAMP ROAD</t>
  </si>
  <si>
    <t>HURDCOTT</t>
  </si>
  <si>
    <t>AMESBURY</t>
  </si>
  <si>
    <t>FLOWER LANE</t>
  </si>
  <si>
    <t>ALDERBURY</t>
  </si>
  <si>
    <t>HOME FARM</t>
  </si>
  <si>
    <t>041885</t>
  </si>
  <si>
    <t>HINDON</t>
  </si>
  <si>
    <t>THE DENE</t>
  </si>
  <si>
    <t>042095</t>
  </si>
  <si>
    <t>BARFORD ST MARTIN</t>
  </si>
  <si>
    <t>050763</t>
  </si>
  <si>
    <t>CHILMARK</t>
  </si>
  <si>
    <t>041188</t>
  </si>
  <si>
    <t>MERE</t>
  </si>
  <si>
    <t>EDGEBRIDGE</t>
  </si>
  <si>
    <t>CHEDDAR</t>
  </si>
  <si>
    <t>FROGLANDS</t>
  </si>
  <si>
    <t>WEST HUNTSPILL</t>
  </si>
  <si>
    <t>SLOWAY LANE</t>
  </si>
  <si>
    <t>PEDWELL</t>
  </si>
  <si>
    <t>BRIDGWATER</t>
  </si>
  <si>
    <t>BLAKE GARDENS</t>
  </si>
  <si>
    <t>FIDDINGTON</t>
  </si>
  <si>
    <t>NORTH NEWTON</t>
  </si>
  <si>
    <t>CHURCH ROAD</t>
  </si>
  <si>
    <t>CHILTON STREET SALTLANDS</t>
  </si>
  <si>
    <t>BRISTOL ROAD</t>
  </si>
  <si>
    <t>082162</t>
  </si>
  <si>
    <t>GREINTON</t>
  </si>
  <si>
    <t>MOOR DRIVE</t>
  </si>
  <si>
    <t>BERKELEY</t>
  </si>
  <si>
    <t>PARK VIEW ROAD</t>
  </si>
  <si>
    <t>NO 1 LANE END</t>
  </si>
  <si>
    <t>WEST BUCKLAND</t>
  </si>
  <si>
    <t>WELLINGTON</t>
  </si>
  <si>
    <t>MITCHELLS POOL</t>
  </si>
  <si>
    <t>HATCH BEAUCHAMP</t>
  </si>
  <si>
    <t>070916</t>
  </si>
  <si>
    <t>BEER HACKETT</t>
  </si>
  <si>
    <t>OSMINGTON</t>
  </si>
  <si>
    <t>PONTINS</t>
  </si>
  <si>
    <t>051316</t>
  </si>
  <si>
    <t>BEAMINSTER</t>
  </si>
  <si>
    <t>SOUTHGATE</t>
  </si>
  <si>
    <t>WEST STAFFORD</t>
  </si>
  <si>
    <t>DORCHESTER ROAD</t>
  </si>
  <si>
    <t>BURTON BRADSTOCK</t>
  </si>
  <si>
    <t>BURTON SOUTHOVER</t>
  </si>
  <si>
    <t>SYDLING ST NICHOLAS</t>
  </si>
  <si>
    <t>CHIDEOCK</t>
  </si>
  <si>
    <t>SEATOWN</t>
  </si>
  <si>
    <t>043190</t>
  </si>
  <si>
    <t>CHARMINSTER</t>
  </si>
  <si>
    <t>NORTH STREET</t>
  </si>
  <si>
    <t>LITTON CHENEY</t>
  </si>
  <si>
    <t>CHICKSBRIDGE</t>
  </si>
  <si>
    <t>MINEHEAD</t>
  </si>
  <si>
    <t>QUAY WEST</t>
  </si>
  <si>
    <t>BLUE ANCHOR</t>
  </si>
  <si>
    <t>PILL BRIDGE</t>
  </si>
  <si>
    <t>CLUTTON</t>
  </si>
  <si>
    <t>GREENBROOK</t>
  </si>
  <si>
    <t>PAULTON</t>
  </si>
  <si>
    <t>GOOSARD BRIDGE</t>
  </si>
  <si>
    <t>HALLATROW</t>
  </si>
  <si>
    <t>CORSTON</t>
  </si>
  <si>
    <t>NEWTON ST LOE</t>
  </si>
  <si>
    <t>010300</t>
  </si>
  <si>
    <t>CHEW STOKE</t>
  </si>
  <si>
    <t>BILBIE ROAD</t>
  </si>
  <si>
    <t>021523</t>
  </si>
  <si>
    <t>CHEW MAGNA</t>
  </si>
  <si>
    <t>DUMPERS LANE</t>
  </si>
  <si>
    <t>BISHOP SUTTON</t>
  </si>
  <si>
    <t>EPRZP3821GK</t>
  </si>
  <si>
    <t>COMPTON DANDO</t>
  </si>
  <si>
    <t>TURNBRIDGE</t>
  </si>
  <si>
    <t>WARMINSTER</t>
  </si>
  <si>
    <t>CALVESWATER</t>
  </si>
  <si>
    <t>DILTON MARSH</t>
  </si>
  <si>
    <t>PEN KNAPP</t>
  </si>
  <si>
    <t>WINGFIELD</t>
  </si>
  <si>
    <t>KEEVIL</t>
  </si>
  <si>
    <t>THE STREET</t>
  </si>
  <si>
    <t>011447</t>
  </si>
  <si>
    <t>COULSTON</t>
  </si>
  <si>
    <t>FRESHFORD</t>
  </si>
  <si>
    <t>NEW INN</t>
  </si>
  <si>
    <t>BRATTON</t>
  </si>
  <si>
    <t>TROWBRIDGE ROAD</t>
  </si>
  <si>
    <t>BULKINGTON</t>
  </si>
  <si>
    <t>WICKLEAZE</t>
  </si>
  <si>
    <t>011485</t>
  </si>
  <si>
    <t>NORTH BRADLEY</t>
  </si>
  <si>
    <t>CHURCHLANDS</t>
  </si>
  <si>
    <t>SOUTHWICK</t>
  </si>
  <si>
    <t>CHANTRY GARDENS</t>
  </si>
  <si>
    <t>021630</t>
  </si>
  <si>
    <t>CURTIS ORCHARD</t>
  </si>
  <si>
    <t>SEMINGTON</t>
  </si>
  <si>
    <t>SEMINGTON BROOK</t>
  </si>
  <si>
    <t>HOLT</t>
  </si>
  <si>
    <t>THE STAR</t>
  </si>
  <si>
    <t>MELKSHAM</t>
  </si>
  <si>
    <t>SEMINGTON ROAD</t>
  </si>
  <si>
    <t>GREAT HINTON</t>
  </si>
  <si>
    <t>SEMINGTON ROUNDABOUT</t>
  </si>
  <si>
    <t>WHITBY ROAD B CO-OP DEPOT ARNOS VALE</t>
  </si>
  <si>
    <t>021674</t>
  </si>
  <si>
    <t>SHIREHAMPTON</t>
  </si>
  <si>
    <t>LAMPLIGHTERS</t>
  </si>
  <si>
    <t>011540</t>
  </si>
  <si>
    <t>CARLINGCOTT</t>
  </si>
  <si>
    <t>STONEAGE LANE</t>
  </si>
  <si>
    <t>013269</t>
  </si>
  <si>
    <t>COAT</t>
  </si>
  <si>
    <t>CRIPPLE STREET (OLD STW SITE)</t>
  </si>
  <si>
    <t>071742</t>
  </si>
  <si>
    <t>LACOCK</t>
  </si>
  <si>
    <t>NETHERCOTE HILL</t>
  </si>
  <si>
    <t>010701</t>
  </si>
  <si>
    <t>WIRRAL PARK</t>
  </si>
  <si>
    <t>FROME</t>
  </si>
  <si>
    <t>COURTS BARTON MARSTON LANE</t>
  </si>
  <si>
    <t>ULLSWATER CLOSE</t>
  </si>
  <si>
    <t>VICTORIA ROAD</t>
  </si>
  <si>
    <t>012020</t>
  </si>
  <si>
    <t>WEST TOWN ROAD</t>
  </si>
  <si>
    <t>EDINGTON</t>
  </si>
  <si>
    <t>BROADMEAD LANE (SOM)</t>
  </si>
  <si>
    <t>LULWORTH OUTFALL PS</t>
  </si>
  <si>
    <t>SALISBURY ROAD</t>
  </si>
  <si>
    <t>041656</t>
  </si>
  <si>
    <t>SALTFORD</t>
  </si>
  <si>
    <t>MEAD LANE</t>
  </si>
  <si>
    <t>011904</t>
  </si>
  <si>
    <t>TAUNTON</t>
  </si>
  <si>
    <t>MAIDENBROOK</t>
  </si>
  <si>
    <t>070804</t>
  </si>
  <si>
    <t>CHILTON POLDEN</t>
  </si>
  <si>
    <t>072076</t>
  </si>
  <si>
    <t>BOSCOMBE</t>
  </si>
  <si>
    <t>NO 1</t>
  </si>
  <si>
    <t>BOURNEMOUTH</t>
  </si>
  <si>
    <t>IFORD LANE TUCKTON</t>
  </si>
  <si>
    <t>SOUTHBOURNE</t>
  </si>
  <si>
    <t>HENGISTBURY HEAD</t>
  </si>
  <si>
    <t>BURTON</t>
  </si>
  <si>
    <t>STONY LANE</t>
  </si>
  <si>
    <t>MUDEFORD</t>
  </si>
  <si>
    <t>MUDEFORD GARDENS</t>
  </si>
  <si>
    <t>FERNDOWN</t>
  </si>
  <si>
    <t>REDWOOD DRIVE</t>
  </si>
  <si>
    <t>VERWOOD</t>
  </si>
  <si>
    <t>ACACIA AVENUE</t>
  </si>
  <si>
    <t>CORFE MULLEN</t>
  </si>
  <si>
    <t>RUSHCOMBE BOTTOM</t>
  </si>
  <si>
    <t>EBBLAKE</t>
  </si>
  <si>
    <t>GOLF LINKS ROAD</t>
  </si>
  <si>
    <t>THAMES CLOSE</t>
  </si>
  <si>
    <t>WEST MOORS</t>
  </si>
  <si>
    <t>PENNINGTON COPSE</t>
  </si>
  <si>
    <t>ST LEONARDS</t>
  </si>
  <si>
    <t>WAYSIDE ROAD NO 1</t>
  </si>
  <si>
    <t>WIMBORNE</t>
  </si>
  <si>
    <t>HAYES LANE COLEHILL</t>
  </si>
  <si>
    <t>CRAIGSIDE ROAD</t>
  </si>
  <si>
    <t>AMEYSFORD ROAD</t>
  </si>
  <si>
    <t>PILFORD HEATH</t>
  </si>
  <si>
    <t>042514</t>
  </si>
  <si>
    <t>PARDYS HILL</t>
  </si>
  <si>
    <t>A31 TRICKETTS CROSS</t>
  </si>
  <si>
    <t>POOLE ROAD</t>
  </si>
  <si>
    <t>DUGDELL CLOSE</t>
  </si>
  <si>
    <t>BROOK ROAD NO 1</t>
  </si>
  <si>
    <t>FOREST EDGE DRIVE</t>
  </si>
  <si>
    <t>POTTERNE WAY</t>
  </si>
  <si>
    <t>WEST PARLEY</t>
  </si>
  <si>
    <t>ALDRIDGE ROAD</t>
  </si>
  <si>
    <t>NORTH NEWNTON</t>
  </si>
  <si>
    <t>PATNEY</t>
  </si>
  <si>
    <t>PATNEY WEIR</t>
  </si>
  <si>
    <t>POULSHOT</t>
  </si>
  <si>
    <t>TOWNSEND</t>
  </si>
  <si>
    <t>ALL CANNINGS</t>
  </si>
  <si>
    <t>CHIRTON</t>
  </si>
  <si>
    <t>SMALL STREET</t>
  </si>
  <si>
    <t>DEVIZES</t>
  </si>
  <si>
    <t>DUNKIRK HILL</t>
  </si>
  <si>
    <t>SEEND</t>
  </si>
  <si>
    <t>BELL INN / BELL HILL</t>
  </si>
  <si>
    <t>WORTON</t>
  </si>
  <si>
    <t>MILL ROAD</t>
  </si>
  <si>
    <t>POTTERNE</t>
  </si>
  <si>
    <t>WICK</t>
  </si>
  <si>
    <t>PILNING</t>
  </si>
  <si>
    <t>SWANMOOR BRIDGE</t>
  </si>
  <si>
    <t>OLVESTON</t>
  </si>
  <si>
    <t>THE COMMON</t>
  </si>
  <si>
    <t>RANGEWORTHY</t>
  </si>
  <si>
    <t>BERROWS MEAD</t>
  </si>
  <si>
    <t>CROMHALL</t>
  </si>
  <si>
    <t>JUBILEE LANE</t>
  </si>
  <si>
    <t>YATE</t>
  </si>
  <si>
    <t>NORTH ROAD</t>
  </si>
  <si>
    <t>AUST</t>
  </si>
  <si>
    <t>VILLAGE</t>
  </si>
  <si>
    <t>010692</t>
  </si>
  <si>
    <t>MILBORNE ST ANDREW</t>
  </si>
  <si>
    <t>MANOR FARM</t>
  </si>
  <si>
    <t>042113</t>
  </si>
  <si>
    <t>CHILD OKEFORD</t>
  </si>
  <si>
    <t>GOLD HILL</t>
  </si>
  <si>
    <t>STURMINSTER NEWTON</t>
  </si>
  <si>
    <t>THE BRIDGE</t>
  </si>
  <si>
    <t>MARNHULL</t>
  </si>
  <si>
    <t>SODOM LANE</t>
  </si>
  <si>
    <t>DURWESTON</t>
  </si>
  <si>
    <t>WATER LANE</t>
  </si>
  <si>
    <t>SHILLINGSTONE</t>
  </si>
  <si>
    <t>HAYWARDS BRIDGE</t>
  </si>
  <si>
    <t>BLANDFORD ST MARY</t>
  </si>
  <si>
    <t>BOURNEMOUTH ROAD</t>
  </si>
  <si>
    <t>BLANDFORD</t>
  </si>
  <si>
    <t>LANGTON ROAD (BLANDFORD NO 1)</t>
  </si>
  <si>
    <t>SHAFTESBURY</t>
  </si>
  <si>
    <t>LONG CROSS</t>
  </si>
  <si>
    <t>SPETISBURY</t>
  </si>
  <si>
    <t>CRAWFORD BRIDGE</t>
  </si>
  <si>
    <t>KENNART ROAD</t>
  </si>
  <si>
    <t>EPRQB3993NE</t>
  </si>
  <si>
    <t>SANDBANKS PAVILION</t>
  </si>
  <si>
    <t>051303</t>
  </si>
  <si>
    <t>SHORE ROAD</t>
  </si>
  <si>
    <t>051290</t>
  </si>
  <si>
    <t>CANFORD HEATH ROAD</t>
  </si>
  <si>
    <t>MAGNA ROAD</t>
  </si>
  <si>
    <t>BRANKSOME CHINE</t>
  </si>
  <si>
    <t>EAST QUAY</t>
  </si>
  <si>
    <t>071343</t>
  </si>
  <si>
    <t>CANFORD MAGNA</t>
  </si>
  <si>
    <t>CANFORD MAIN</t>
  </si>
  <si>
    <t>040821</t>
  </si>
  <si>
    <t>EGMONT ROAD</t>
  </si>
  <si>
    <t>FAIRVIEW ROAD</t>
  </si>
  <si>
    <t>POOLE BRIDGE POOLE QUAY</t>
  </si>
  <si>
    <t>CREEKMOOR LANE</t>
  </si>
  <si>
    <t>HEWITT ROAD</t>
  </si>
  <si>
    <t>WOOD LANE</t>
  </si>
  <si>
    <t>LONG SUTTON</t>
  </si>
  <si>
    <t>BENNETTS ORCHARD</t>
  </si>
  <si>
    <t>BRADFORD ABBAS</t>
  </si>
  <si>
    <t>WINCANTON</t>
  </si>
  <si>
    <t>BAYFORD</t>
  </si>
  <si>
    <t>HUISH EPISCOPI</t>
  </si>
  <si>
    <t>WAGG DROVE</t>
  </si>
  <si>
    <t>071164</t>
  </si>
  <si>
    <t>DRAYTON</t>
  </si>
  <si>
    <t>DUCKS LANE</t>
  </si>
  <si>
    <t>LIMINGTON</t>
  </si>
  <si>
    <t>KINGSDON</t>
  </si>
  <si>
    <t>WEST CHINNOCK</t>
  </si>
  <si>
    <t>GARAGE</t>
  </si>
  <si>
    <t>LOWER SOMERTON</t>
  </si>
  <si>
    <t>CHARLTON MACKERELL</t>
  </si>
  <si>
    <t>ROOKERY FARM</t>
  </si>
  <si>
    <t>ALLER</t>
  </si>
  <si>
    <t>071143</t>
  </si>
  <si>
    <t>YEOVIL</t>
  </si>
  <si>
    <t>MUDFORD</t>
  </si>
  <si>
    <t>PIBSBURY</t>
  </si>
  <si>
    <t>071157</t>
  </si>
  <si>
    <t>NR LANGPORT</t>
  </si>
  <si>
    <t>WAGG BRIDGE</t>
  </si>
  <si>
    <t>071163</t>
  </si>
  <si>
    <t>TOOTLE BRIDGE</t>
  </si>
  <si>
    <t>NORTON SUB HAMDON</t>
  </si>
  <si>
    <t>KNOLE</t>
  </si>
  <si>
    <t>PITNEY</t>
  </si>
  <si>
    <t>KEINTON MANDEVILLE</t>
  </si>
  <si>
    <t>ILMINSTER</t>
  </si>
  <si>
    <t>LORD NELSON</t>
  </si>
  <si>
    <t>SHEPTON BEAUCHAMP</t>
  </si>
  <si>
    <t>PENSELWOOD</t>
  </si>
  <si>
    <t>PENN MILL</t>
  </si>
  <si>
    <t>TEMPLECOMBE</t>
  </si>
  <si>
    <t>SLADES HILL</t>
  </si>
  <si>
    <t>CROSS</t>
  </si>
  <si>
    <t>CROSS EAST</t>
  </si>
  <si>
    <t>VICARAGE LANE</t>
  </si>
  <si>
    <t>WEMBDON</t>
  </si>
  <si>
    <t>COMMON</t>
  </si>
  <si>
    <t>EAST QUAY PERRY GARDENS</t>
  </si>
  <si>
    <t>OTHERY</t>
  </si>
  <si>
    <t>RYE LANE/ SUMMERHEDGE ROAD</t>
  </si>
  <si>
    <t>WESTONZOYLAND</t>
  </si>
  <si>
    <t>HAMROD LANE</t>
  </si>
  <si>
    <t>TAUNTON ROAD</t>
  </si>
  <si>
    <t>WOOLAVINGTON</t>
  </si>
  <si>
    <t>MEADOW FARM</t>
  </si>
  <si>
    <t>STAWELL</t>
  </si>
  <si>
    <t>FORD LANE</t>
  </si>
  <si>
    <t>WEST QUAY DRAWBRIDGE</t>
  </si>
  <si>
    <t>MIDDLEZOY</t>
  </si>
  <si>
    <t>NETHERMOOR ROAD</t>
  </si>
  <si>
    <t>CENTRAL TRADING ESTATE BATH ROAD</t>
  </si>
  <si>
    <t>021635</t>
  </si>
  <si>
    <t>COLLEY LANE</t>
  </si>
  <si>
    <t>071342</t>
  </si>
  <si>
    <t>BATHPOOL</t>
  </si>
  <si>
    <t>HYDE LANE</t>
  </si>
  <si>
    <t>RUISHTON</t>
  </si>
  <si>
    <t>BARTON LANE</t>
  </si>
  <si>
    <t>HENLADE</t>
  </si>
  <si>
    <t>NORTH CURRY</t>
  </si>
  <si>
    <t>HILLCOMMON</t>
  </si>
  <si>
    <t>HILL COMMON</t>
  </si>
  <si>
    <t>LONGACRE CLOSE</t>
  </si>
  <si>
    <t>NORTON FITZWARREN</t>
  </si>
  <si>
    <t>LANGFORD LANE</t>
  </si>
  <si>
    <t>CREECH ST MICHAEL</t>
  </si>
  <si>
    <t>NORTH END</t>
  </si>
  <si>
    <t>WESTFORD</t>
  </si>
  <si>
    <t>100532/PC/01</t>
  </si>
  <si>
    <t>CURLOAD</t>
  </si>
  <si>
    <t>RUMWELL</t>
  </si>
  <si>
    <t>082085</t>
  </si>
  <si>
    <t>070896</t>
  </si>
  <si>
    <t>BRADFORD ON TONE</t>
  </si>
  <si>
    <t>TONE GREEN</t>
  </si>
  <si>
    <t>STOKE ROAD</t>
  </si>
  <si>
    <t>NAILSBOURNE</t>
  </si>
  <si>
    <t>HOCKHOLLER A38</t>
  </si>
  <si>
    <t>070798</t>
  </si>
  <si>
    <t>LEIGH</t>
  </si>
  <si>
    <t>FRAMPTON FARM</t>
  </si>
  <si>
    <t>BRADPOLE</t>
  </si>
  <si>
    <t>LEE LANE</t>
  </si>
  <si>
    <t>WEST BEXINGTON</t>
  </si>
  <si>
    <t>041125</t>
  </si>
  <si>
    <t>ABBOTSBURY</t>
  </si>
  <si>
    <t>CHURCH STREET</t>
  </si>
  <si>
    <t>NETHERBURY</t>
  </si>
  <si>
    <t>BRIDGE FARM</t>
  </si>
  <si>
    <t>FISHWEIR FOUL</t>
  </si>
  <si>
    <t>SYMONDSBURY</t>
  </si>
  <si>
    <t>WEST ROAD FOUNDRY</t>
  </si>
  <si>
    <t>WEST BAY SLUICES</t>
  </si>
  <si>
    <t>WOOTTON COURTENAY</t>
  </si>
  <si>
    <t>MONKSILVER</t>
  </si>
  <si>
    <t>B3188</t>
  </si>
  <si>
    <t>BILBROOK</t>
  </si>
  <si>
    <t>WATCHET</t>
  </si>
  <si>
    <t>MARKET STREET (TUNNEL)</t>
  </si>
  <si>
    <t>CAMERTON</t>
  </si>
  <si>
    <t>SUNNYVALE</t>
  </si>
  <si>
    <t>021687</t>
  </si>
  <si>
    <t>DUNKERTON</t>
  </si>
  <si>
    <t>BROOKLANDS</t>
  </si>
  <si>
    <t>021688</t>
  </si>
  <si>
    <t>PEASEDOWN ST JOHN</t>
  </si>
  <si>
    <t>NEW BUILDINGS / WHITEBROOK LANE</t>
  </si>
  <si>
    <t>WELLOW</t>
  </si>
  <si>
    <t>MILL HILL</t>
  </si>
  <si>
    <t>SHOSCOMBE</t>
  </si>
  <si>
    <t>SINGLE HILL</t>
  </si>
  <si>
    <t>021446</t>
  </si>
  <si>
    <t>KEYNSHAM</t>
  </si>
  <si>
    <t>THE HAMS</t>
  </si>
  <si>
    <t>013093</t>
  </si>
  <si>
    <t>KEYNSHAM HIGH LEVEL</t>
  </si>
  <si>
    <t>KEYNSHAM LOW LEVEL</t>
  </si>
  <si>
    <t>WEYMOUTH</t>
  </si>
  <si>
    <t>KNIGHTSDALE NEWSTEAD ROAD</t>
  </si>
  <si>
    <t>WYKE REGIS</t>
  </si>
  <si>
    <t>HILLCREST ROAD</t>
  </si>
  <si>
    <t>RADIPOLE</t>
  </si>
  <si>
    <t>PORTLAND</t>
  </si>
  <si>
    <t>PENNSYLVANIA ROAD</t>
  </si>
  <si>
    <t>FERRYBRIDGE PORTLAND ROAD</t>
  </si>
  <si>
    <t>PORTBURY</t>
  </si>
  <si>
    <t>DROVE</t>
  </si>
  <si>
    <t>070828</t>
  </si>
  <si>
    <t>LOCKING</t>
  </si>
  <si>
    <t>LOCKING VILLAGE</t>
  </si>
  <si>
    <t>100524/PC/01</t>
  </si>
  <si>
    <t>BLEADON</t>
  </si>
  <si>
    <t>PURN</t>
  </si>
  <si>
    <t>SANDFORD BATCH</t>
  </si>
  <si>
    <t>SANDFORD</t>
  </si>
  <si>
    <t>SANDMEAD LANE</t>
  </si>
  <si>
    <t>LANGFORD</t>
  </si>
  <si>
    <t>BLACKMOOR ROAD</t>
  </si>
  <si>
    <t>012883</t>
  </si>
  <si>
    <t>CLEVEDON</t>
  </si>
  <si>
    <t>THE BEACH</t>
  </si>
  <si>
    <t>LADYE BAY</t>
  </si>
  <si>
    <t>MARINE PARADE</t>
  </si>
  <si>
    <t>071176</t>
  </si>
  <si>
    <t>ILTON</t>
  </si>
  <si>
    <t>FROST LANE</t>
  </si>
  <si>
    <t>070693</t>
  </si>
  <si>
    <t>CHICKERELL</t>
  </si>
  <si>
    <t>LOWER WAY</t>
  </si>
  <si>
    <t>EPRCB3990NR</t>
  </si>
  <si>
    <t>SUTTON WALDRON</t>
  </si>
  <si>
    <t>041782</t>
  </si>
  <si>
    <t>PILL</t>
  </si>
  <si>
    <t>AVON ROAD</t>
  </si>
  <si>
    <t>011673</t>
  </si>
  <si>
    <t>PORTLAND BILL</t>
  </si>
  <si>
    <t>SOUTHWELL</t>
  </si>
  <si>
    <t>040686</t>
  </si>
  <si>
    <t>BLACK NORE (NAUTICAL SCHOOL)</t>
  </si>
  <si>
    <t>071587</t>
  </si>
  <si>
    <t>HORSEY BATH ROAD</t>
  </si>
  <si>
    <t>BISHOPS HULL</t>
  </si>
  <si>
    <t>SHUTEMEAD</t>
  </si>
  <si>
    <t>EPR/JB3795EQ</t>
  </si>
  <si>
    <t>TETBURY</t>
  </si>
  <si>
    <t>SPRINGFIELDS</t>
  </si>
  <si>
    <t>LAKE GROUNDS</t>
  </si>
  <si>
    <t>WELLOW LANE</t>
  </si>
  <si>
    <t>SOUTH CADBURY</t>
  </si>
  <si>
    <t>PURITON</t>
  </si>
  <si>
    <t>DOWNEND TERRACE</t>
  </si>
  <si>
    <t>CHAPMANSLADE</t>
  </si>
  <si>
    <t>DIVERS BRIDGE</t>
  </si>
  <si>
    <t>010613</t>
  </si>
  <si>
    <t>KINGSBURY EPISCOPI</t>
  </si>
  <si>
    <t>013464</t>
  </si>
  <si>
    <t>CASTLE COVE OLD CASTLE ROAD WYKE REGIS</t>
  </si>
  <si>
    <t>EPRAP3923KW</t>
  </si>
  <si>
    <t>LYTCHETT LANE</t>
  </si>
  <si>
    <t>HARMANS CROSS</t>
  </si>
  <si>
    <t>TRANSFER STATION</t>
  </si>
  <si>
    <t>STOUR ROW</t>
  </si>
  <si>
    <t>SANDFORD ORCAS</t>
  </si>
  <si>
    <t>ROOKSBRIDGE</t>
  </si>
  <si>
    <t>tmp</t>
  </si>
  <si>
    <t>Treatment / SPS owned site</t>
  </si>
  <si>
    <t xml:space="preserve">Pass forward monitor sites (Flow4) </t>
  </si>
  <si>
    <t>Regulatory completion date</t>
  </si>
  <si>
    <t>2014 Survey results 
(l/s)</t>
  </si>
  <si>
    <t>Consented PFF 
(l/s)</t>
  </si>
  <si>
    <t>PFF (Pre-July 19)
 (l/s)</t>
  </si>
  <si>
    <t>Jul 19 - PFF (l/s)</t>
  </si>
  <si>
    <t>Date</t>
  </si>
  <si>
    <t>Sept 19 - PFF (l/s)</t>
  </si>
  <si>
    <t>Date2</t>
  </si>
  <si>
    <t>Dec 19 - PFF (l/s)</t>
  </si>
  <si>
    <t>Date3</t>
  </si>
  <si>
    <t>Jan / Feb 20 PFF (l/s)</t>
  </si>
  <si>
    <t>Date of last site maintenance (WAM)</t>
  </si>
  <si>
    <t>Any history of changing pumps or impellers in reactive history (WAM)?</t>
  </si>
  <si>
    <t>Any history of changing pumps or impellers in reactive history (WAM)? SPECIFICALLY TO ASSSET - DWF PUMPS</t>
  </si>
  <si>
    <t>Date of last AV maintenance (WAM)</t>
  </si>
  <si>
    <t>AV maintenance comments (WAM)</t>
  </si>
  <si>
    <t>Date of pump install
(Site Info File)</t>
  </si>
  <si>
    <t>Actions
(Set on: 10/12/19)</t>
  </si>
  <si>
    <t>5.96l/s. But it reguarly peaks at about 8l/s.</t>
  </si>
  <si>
    <t>N/A</t>
  </si>
  <si>
    <t>No Comments (930957) Tim Whitehead</t>
  </si>
  <si>
    <t>WET WELL 1,2; 1997.</t>
  </si>
  <si>
    <t>Find pump curves. RG to ask for 1 minute data, check contractor maintenance feedback from Feb-19, request maintenance - lift pumps, update asset data, check NRVs, Fred to speak to Nigel about pump/impellor change</t>
  </si>
  <si>
    <t>Coombe PS, Studland</t>
  </si>
  <si>
    <t>5 – 8</t>
  </si>
  <si>
    <t xml:space="preserve">unsure </t>
  </si>
  <si>
    <t>NEW IMPELLER IS REQUIRED (22/07/2019)</t>
  </si>
  <si>
    <t xml:space="preserve">N/A </t>
  </si>
  <si>
    <t xml:space="preserve"> No sched. Set up In Hansen </t>
  </si>
  <si>
    <t>WET WELL 1; 1998. WET WELL 2; 2011.</t>
  </si>
  <si>
    <t>Data looks like pumpd block. New impellers were required.
P2 particularly poor performance - new pump fitted 08/08/19?? NO ASSET DATA.  
Check maintenance/if impellers were changed.  Check if changed to N type.  Carry out wet well clean, followed by mainteance and check pumps/impellers/NRVs, update asset details. NR spoke to Fred, getting quote from Flygts</t>
  </si>
  <si>
    <t>Poole Bridge Pumping Station</t>
  </si>
  <si>
    <t>SUBMERSIBLE PUMP 1,2; 2012</t>
  </si>
  <si>
    <t>NR request outstanding planned maintenance is completed (this is being done 13/12/19) - lift pumps, check impellers etc.</t>
  </si>
  <si>
    <t xml:space="preserve">0 l/s (trend - 0 - 15l/s steady) </t>
  </si>
  <si>
    <t>27/06/2019 (1467509) - Fitted 2 x n pump kits and 2 x lifting handles 29th May, Fitted 2 x lifting chains 27th June. - RAISED TO SITE</t>
  </si>
  <si>
    <t>22/01/2018 - (1140107) JOB WAS MARKED AS COMPLETE WITH THE COMMENTS "Unable to find Valve. Found burst riser"</t>
  </si>
  <si>
    <t>WET WELL SUBMERSIBLE 1,2; 1990</t>
  </si>
  <si>
    <t>Quay West, Minehead PS</t>
  </si>
  <si>
    <t>7 (did not spill)</t>
  </si>
  <si>
    <t>ERROR MESSAGE ('sorry, could not find mimic WASTE MINEHEAD QUAY WEST SPS')</t>
  </si>
  <si>
    <t>fit new guide rails and imepllers now all okay 03/04/2019 (1389424) 
attend site to complete maint p1 blocked l/s and pump came away from guide rails as rotton impellor very worn will order replacement impellor and S/S guide rails for both pumps check both nrvs all ok update asset info 23/02/2017 (930917) 
P1 needs new impellers and N type kat p2 means new 7 meter lifting chain will raise job for three man entry. Unable to input meter reading which is. 94184 v0340 i02d02573 () 
fit new guide rails and imepllers now all okay</t>
  </si>
  <si>
    <t xml:space="preserve">N/A - no sched. Set up In Hansen </t>
  </si>
  <si>
    <t>WET WELL 1; 2013. WET WELL 2; 2014.</t>
  </si>
  <si>
    <t>62 – 70</t>
  </si>
  <si>
    <t xml:space="preserve">19.55l/s. Peaks never go above 60l/s. In stormy conditions reach approx. 61l/s. </t>
  </si>
  <si>
    <t>(16/03/2018 - 1185344) Collect hire pump with trailer from Chilton and install at site 
(09/05/2018 - 1215637) lifted and unblocked p2 storm pump. rag removed. mixer p1 lifted and impellor was off. replaced bolt, however still tripping. found windings imbalanced removed for repair.</t>
  </si>
  <si>
    <t>BOOSTER PUMP 1 1992 Estimated, DRY WELL STORM PUMP 1 1971, DRY WELL STORM PUMP 2 1971, DRY WELL STORM PUMP 3 1971, SUMP PUMP 1 1981 Estimated.</t>
  </si>
  <si>
    <t>Capital maintenance (AMP6) - Planned Project takeover 1/10/19
C9924 - tasked with achieving the 70 l/s consent
Investigate possible scale-up of impeller size</t>
  </si>
  <si>
    <t>Sloway Lane SPS, Huntspill</t>
  </si>
  <si>
    <t>102-110</t>
  </si>
  <si>
    <t>0.28 l/s. Usually peaks at 80l/s, but occasionally 98l/s. Weekly trend suggests it is not affected by stormy conditions.</t>
  </si>
  <si>
    <t>09/01/2020 (STW side)</t>
  </si>
  <si>
    <t>17/10/2017 (1086948) Install repaired p2 as per Apratt</t>
  </si>
  <si>
    <t xml:space="preserve">n/a - no schedule in Hansen </t>
  </si>
  <si>
    <t xml:space="preserve">DRY WELL PUMP 1 | SUBMERSIBLE 1, 2, 3; 2000. STORM PUMP | DRY WELL 1, 2, 3; 2000.
</t>
  </si>
  <si>
    <t>Nominated scheme C9988 - due to start on site in 2020. Mark Chalk speaking to David Martin 13/12/19 about whether we can change pumps/NRVs earlier.
NR - increased top wet well clean to 1 monthly frequency. Looking to increase the stop levels by 200mm to reduce air locking.</t>
  </si>
  <si>
    <t>Bridgwater, West Quay SPS</t>
  </si>
  <si>
    <t>0.56l/s 30/07/19 reached 220l/s, in the week it is consistantly under 100l/s</t>
  </si>
  <si>
    <t>17/02/2017 (928890)  l/s/u p3 and fit new impellers to p1 and 2 test all ok unable to fit new inserts unable to remove old ones</t>
  </si>
  <si>
    <t>serviced air valves at site and emailed ashley and richard</t>
  </si>
  <si>
    <t>DRY WELL PUMP 1,2,3,; 2013. STORM RETURN; 2014. STORM TANK MIXER 1,2; 2018. SUMP 1990. BOOSTER 1992.</t>
  </si>
  <si>
    <t>Impellers changed, now achieving PFF</t>
  </si>
  <si>
    <t>Treatment</t>
  </si>
  <si>
    <t>Highbridge SPS SSO (CSO)</t>
  </si>
  <si>
    <t>100.92l/s. Pattern is constantly between 175l/s-40l/s. In stormy conditions the peaks reached 310l/s.</t>
  </si>
  <si>
    <t>27/07/2017 - 02/11/2018 WEEKLY MAINTENANCE</t>
  </si>
  <si>
    <t xml:space="preserve">No sched. Set up In Hansen </t>
  </si>
  <si>
    <t xml:space="preserve">BOXED SPARE PUMP, SUMP PUMP 1, TIDAL PUMP; 2016
</t>
  </si>
  <si>
    <t>Mart Road PS, Minehead</t>
  </si>
  <si>
    <t>n/a</t>
  </si>
  <si>
    <t>31/07/2019 Site Maintenance-Weekly-W    09/07/2019 Site Maintenance-Monthly</t>
  </si>
  <si>
    <t>17/04/2019 (1423611) pump removed and sent to workshop for repair
 15/08/2014 (539523) installed refurbed dwf pump
 17/09/2013 (422021) sump pump u/s removed and order replacement. follow on 422087
 04/07/2013 (363738)Storm pump removed for delivery to Avonmouth for repair. Asset condition grade &gt;= 3 comments: Mechanical seal leaking, removed to Avonmouth for repair 
26/11/2012 (308095) Pump returnrd to Avonmouth for repair 
06/04/2010 (16474)Replaced DWF pump 1 overload</t>
  </si>
  <si>
    <t>17/07/2019 (1464027 - Storm Pump / DRY WELL) storm pump, ok showing sign of life. known upgrade happening soon. 09/07/2018 (1251273 - storm/ dry well) Replaced dwf pump with repair from workshop. 01/06/2018 (1231906- DWF FOUL P1)  Tested and checked operation of pump. Job requested by Jae Stone. 26/11/2012 (308095 - storm pump - dry well) Pump to be removed for refurb. Pump returnrd to Avonmouth for repair. 22/02/2012 (205304) 06/04/2010 (16474) Repaired pump fitted and tested ok. Replaced DWF pump 1 overload</t>
  </si>
  <si>
    <t>DWF FOUL PUMP 1,2; 2003.</t>
  </si>
  <si>
    <t>Victoria Square PS</t>
  </si>
  <si>
    <t xml:space="preserve">0.0l/s. peaks regularly at 353l/s. stormy weather it peaked at 340l/s. </t>
  </si>
  <si>
    <t>06/08/2019 - 15553-Site Maintenance-Weekly-T</t>
  </si>
  <si>
    <t>Air valve in good working order  (1075300)</t>
  </si>
  <si>
    <t xml:space="preserve">CONDITIONING PUMP, STORM PUMP, WASHWATER; 2007. NITRATE DOSING 1,2; 2005. STORM WATER 1,2;1986. </t>
  </si>
  <si>
    <t>Pump is capable of delivering PFF but turned                                                                                                                                                                                                                                                                                                                                                                                                                                                                                                                                                                                                                                                                                                                                                                                                                                                                                                                                                                                                                                                                                                                                                                                                                                                                                                                                                                                                                                                                                                                                                                                                                                                                                                                                                                                                                                                                                                                                                                                                                                                                                                                                                                                                                                                                                                                                                                                                                                                                                                                                                                                                                                                                                                                                                                                                                                                                                                                                                                                                                                                                                                                                                                                                                                                                                                                                                                                                                                                                                                                                                                                                                                                                                                                                                                                                                                                                                                                                                                                                                                                                                                                                                                                                                                                                                                                                                                                                                                                                                                                                                                                                                                                                                                                                                                                                                                                                                                                                                                                                                                                                                                                                                                                                                                                                                                                                                                                                                                                                                                                                                                                                                                                                                                                                                                                                                                                                                                                                                                                                                                                                                                                                                                                                                                                                                                                                                                                                                                                                                                                                                                                                                                                                                                                                                                                                                                                                                                                                                                                                                                                                                                                                                                                                                                                                                                                                                                                                                                                                                                                                                                                                                                                                                                                                                                                                                                                                                                                                                                                                                                                                                                                                                                                                                                                                                                                                                                                                                                                                                                                                                                                                                                                                                                                                                                                                                                                                                                                                                                                                                                                                                                                                                                                                                                                                                                                                                                                                                                                                                                                                                                                                                                                                                                                                                                                                                                                                                                                                                                                                                                                                                                                                                                                                                                                                                                                                                                                                                                                                                                                                                                                                                                                                                                                                                                                                                                                                                                                                                                                                                                                                                                                                                                                                                                                                                                                                                                                                                                                                                                                                                                                                                                                                                                                                                                                                                                                                                                                                                                                                                                                                                                                                                                                                                                                                                                                                                                                                                                                                                                                                                                                                                                                                                                                                                                                                                                                                                                                                                                                                                                                                                                                                                                                                                                                                                                                                                                                                                                                                                                                                                                                                                                                                                                                                                                                                                                                                                                                                                                                                                                                                                                                                                                                                                                                                                                                                                                                                                                                                                                                                                                                                                                                                                                                                                                                                                                                                                                                                                                                                                                                     Variable speed drives
14 April 2019 - telemetry changed from 1 min to 5 min archiving
Plans to safely remove pumps from well + refurbishment plans.
Pass to Treatment
RG: Email Bill for query</t>
  </si>
  <si>
    <t>Elgin Road PS overflow</t>
  </si>
  <si>
    <t>242.00 l/s. Normally peaks approx. 310l/s, and in stormy conditions it did not go above 390l/s.</t>
  </si>
  <si>
    <t>02/07/2019 (1467553) pump 1 installed and tested ok. 
(1394775) 27/02/2019 Flygt temporary pump installed. 
20/01/2019 (1373855) All works completed, Pump 4 needs to be removed for repair.
 27/12/2018 (1350222) pump is out ready for collection.
 15/06/2018 (1231929) pump replaced. 
30/08/2016 (854043) new pump installed and run up.                               
 04/02/2019  (1382536)   trimmed p2 impeller, p3 jacking bolt seized, 
31/05/2018 (1173327) Lifted and checked impellor and wear plate.</t>
  </si>
  <si>
    <t>02/07/2019 (1467553) pump 1 installed and tested ok. 27/02/2019 (1394778)Temporary Flygt installed/Pump is awaiting repair. 04/07/2017 (937932) Sump pump replaced and pump adjusted. 05/07/2017 (937929) Replaced all ok - DRY WELL PUMP NO 1.   30/08/2016 (854043) new pump installed and run up - DRY WELL PUMP NO 2</t>
  </si>
  <si>
    <t xml:space="preserve">NSD 28/12/19 in Hansen </t>
  </si>
  <si>
    <t>DRY WELL PUMP 1,2,3,4,N/A. SUMP PUMP;2004. NITRATE PUMP 2011.</t>
  </si>
  <si>
    <t>Re-doing pump station
CM338 Maintenance or Replacement of Existing Non-Infrastructure assets
Mark Harris + Cliff to confirm surge vessel and scheme approval</t>
  </si>
  <si>
    <t>Radipole Lake PS, Weymouth</t>
  </si>
  <si>
    <t>450 + 1700= 2150</t>
  </si>
  <si>
    <t xml:space="preserve">290l/s peaks, storm weather raising to 470l/s ish +  1100l/s consistant peaks. </t>
  </si>
  <si>
    <t>15556-Site Maintenance-Weekly-Th - 01/08/2019</t>
  </si>
  <si>
    <t>Not a SPS assett. (1034921) - Tim Whitehead                           
{SCHEDULE STILL SET UP IN HANSEN}</t>
  </si>
  <si>
    <t>DWF 1,2;2003. Grit pump, WASHWATER; 2003. dosing 1,2;2012. Storm 1, 3, sump;2003. Storm2;1998.</t>
  </si>
  <si>
    <t>Pump's currently being maintained?
K
Grit Clean Out starting on 13/1/20
Pass to Treatment</t>
  </si>
  <si>
    <t>Upton – Sandy Lane SPS</t>
  </si>
  <si>
    <t xml:space="preserve">0.0l/s reaches peak 8.5 l/s in trend, other peaks only 7.5 l/s - Commonly goes over 8l/s </t>
  </si>
  <si>
    <t>WET WELL SUBMERSIBLE 1,2; 1992</t>
  </si>
  <si>
    <t>West Bay Sluices PS, Bridport</t>
  </si>
  <si>
    <t>0.01l/s. It regualary peaks 10-11.5l/s. 30/07/19 a single peaked reached 15.5l/s, and another peak 13l/s. The rest were not above consent.</t>
  </si>
  <si>
    <t>(1457075) 29/05/2019- Impellor, wear plate, guide rails fitted for pump 1 on 21.05.19, 
Impellor, wear plate, guide rails fitted for pump 2 on 29.05.19, 
(943305) 23/03/2017 fit new impella and valute to stom pump</t>
  </si>
  <si>
    <t>STORM RETURN, 2006. WET WELL PUMP 1; 2013.</t>
  </si>
  <si>
    <t>Blue Anchor PS</t>
  </si>
  <si>
    <t xml:space="preserve">0.01 l/s. - in the weekly trend 16.5l/s- 23l/s </t>
  </si>
  <si>
    <t>10/07/2019 (1469977) - fitted new impeller and insert to pump 1 tested</t>
  </si>
  <si>
    <t>10/07/2019 - (1469977) fitted new impeller and insert to pump 1 tested</t>
  </si>
  <si>
    <t>maintenance complete (926188)</t>
  </si>
  <si>
    <t xml:space="preserve">NO DATES LISTED </t>
  </si>
  <si>
    <t>Iford Lane Tuckton</t>
  </si>
  <si>
    <t>48.38l/s. Peaked at 56l/s consistently (in the weekly trend, incuding during the stormy conditions 30/07/19)</t>
  </si>
  <si>
    <t>18/03/2019 -'completed by contrators last month'</t>
  </si>
  <si>
    <t>06/06/2017 (980079) replace impellors and wear rings on p1 and p2</t>
  </si>
  <si>
    <t>10/08/2017 (1042124 -Dry Well P2) replaced pump with new temp now out and Fred has off hired it. 06/06/2017 (980079) replace impellors and wear rings on p1 and p2</t>
  </si>
  <si>
    <t xml:space="preserve">DRY WELL 1,2;2002. STORM PUMP 1; 1995. </t>
  </si>
  <si>
    <t>Run-stops not working, job raised for Kieran 16/12/19. Also, wet well clean is overdue, requested from Celvac (Rescue team needed)
1min Archiving request for flow, pressure and well level</t>
  </si>
  <si>
    <t>Fisherbridge PS, Weymouth</t>
  </si>
  <si>
    <t>0.08l/s. During stormy conditions on 30/07/19 it peaked at 110l/s. weekly trend shows normal peaks between 60-70l/s</t>
  </si>
  <si>
    <t>11/07/2019 (1466348) earth fault pump removed hire to be ordered fred liam dealing with.
28/03/2017 (951807)remove hire install new pump broke down await for aa</t>
  </si>
  <si>
    <t>NONE</t>
  </si>
  <si>
    <t>THERE IS A SCHEDULE SET UP IN HANSEN NSD 27/01/2020 BUT NO RECOR</t>
  </si>
  <si>
    <t>DRY WELL PUMP 1,2,3; 2003. WET WELL PUMP 1,2,3;2002.</t>
  </si>
  <si>
    <t>No PFF requirement - assessment of DWF into station: 1025 m3/day versus consent of less than 1728 m3/day
Currently being investigated by Dave Searby within CM308 Project
1 Spill in 2 years</t>
  </si>
  <si>
    <t>Creekmore Lane, Poole</t>
  </si>
  <si>
    <t>120 (did not spill)</t>
  </si>
  <si>
    <t xml:space="preserve">6.08l/s. peaks roughly 120l/s. (Never over 120.75l/s). Does not seem to be affected by stormy conditions. </t>
  </si>
  <si>
    <t>25/10/2016 (879722) have taken delivery of hire pump, have stored it in the RSPS cage at Poole StwAsset condition grade &gt;= 3 comments: pump 1 is faulty, hire pump is now ready for it. p1 is being taken out on thursday and sent to flygts axminster for repair, and temporarily replaced with hire pump (WET WELL)</t>
  </si>
  <si>
    <t>WET WELL PUMP 1,2; 2003</t>
  </si>
  <si>
    <t>Request flow signal to 1min archiving</t>
  </si>
  <si>
    <t>East Quay SPS, Perry Gardens, Poole</t>
  </si>
  <si>
    <t>160 (did not spill)</t>
  </si>
  <si>
    <t xml:space="preserve">0.18l/s. Trendview - peaks reach 120-130l/s, including in stormy weather. </t>
  </si>
  <si>
    <t>21/09/2017 (1061006) replaced new sump pump will need new hose tail as leaking will ask Fred for new. 
17/03/2016 (788533) pump out dry well install mtor on pump 2 cntactors us change them for pump3 as the mech seal gone on that pumpAsset condition grade &gt;= 3 comments: site in oor state due for update. 
16/06/2016 (824292) refitted pp1. Install pump 1 and test  T Crayton   Fred Hill   Simon Gibbs</t>
  </si>
  <si>
    <t>16/06/2016 (824292) refitted pp1. Install pump 1 and test  T Crayton   Fred Hill   Simon Gibbs</t>
  </si>
  <si>
    <t>Sched. Is set up in Hansen, NSD 23/12/19</t>
  </si>
  <si>
    <t xml:space="preserve">DRY WELL 1,2,3;2018. STORM RETURN PUMP 2008. </t>
  </si>
  <si>
    <t>Pressure + Rising Main flow available to make system curve
Request 1-min archiving for flow at discharge end</t>
  </si>
  <si>
    <t>120-130</t>
  </si>
  <si>
    <t>0.0l/s on the trend, 30/7/19 reach 133 l/s in a peak, when looking at the week peaks are normally consistantly 103l/s</t>
  </si>
  <si>
    <t>05/03/2019 (1377120) -Maintenance carried out to the best ability.Pump is currently been removed for repair by Allan Ray. Have given visual inspection of pipework, guide rails etc. Can not inspect footstall without obtaining a 3 man entry and sump to be empty.There is no Emergency stop buttons on panel nor out where the pump is situated. This job was completed 01-3-19. 
16/08/2018 (1277741) Please remove storm p2 for repair with electric hoist</t>
  </si>
  <si>
    <t xml:space="preserve">22/05/2018 (1153180 - DWF2) Pumping station being updated. </t>
  </si>
  <si>
    <t>DWF 1,2; 1991. BOOSTER&amp;STORM 1,2,3 1991, STORAGE TANK MIXER/RETURN 1,2&amp;STORM WET WELL; 2018.</t>
  </si>
  <si>
    <t>Bridgwater, Blake Gardens SPS</t>
  </si>
  <si>
    <t xml:space="preserve">0.0 l/s. Peaks reach 150l/s. In stormy conditions the trend shows one peak got to approx 160-162l/s. </t>
  </si>
  <si>
    <t xml:space="preserve">n/a but schedule is set up for date dec 2019. </t>
  </si>
  <si>
    <t xml:space="preserve">PUMP 1 | DRY WELL 22777, PUMP 2 | DRY WELL 22776 NO DATE, SUMP PUMP 1 1976, 
WET WELL PUMP | SUBMERSIBLE - WITH TIDAL FLAP VALVES 1 &amp; 2, 2007
</t>
  </si>
  <si>
    <t xml:space="preserve">0.0 l/s. Normally hits a peak of about 80l/s. occasionly as high as 129l/s. In stormy conditions reach 157l/s. </t>
  </si>
  <si>
    <t xml:space="preserve">no PPM schedule for site (only air valve and inspection) </t>
  </si>
  <si>
    <t>(04/11/2017 - 1099279) Found P2 had blown 332A Fuse rreplaced and try again blown 2nd Fuse - lift Pump no Blockage - IR and Continuity Tests on Windings showed negative result - try again with Pump on Surface making nosie discovered Impellor had dropped -reposition Impell and all ok</t>
  </si>
  <si>
    <t>1462177 (26/06/2019) attend site and cleared p3 and replaced 6 amp fuse pump runs but shows as unavailable on hmi screen commincation failure to this device tried to reset but unable to informed AP who is going to try and get henry to dial in</t>
  </si>
  <si>
    <t>(1374353) - we found it does not look like the two air valves are working in chamber I have not raised a job for this as Sam mentioned that there might be a small schemes job raised for this, I have sent a email to Ashley to say, if it is something that we would have to do from the position of the air valve if we could get to the gantry in the chamber it might possibly work. Chamber cover size 1.2m X 0.900 with a pipe running through the centre of it giving a opening of 0.500 X 0.900 we have tested isolation valves on both and both are working it has a 80mm gate valve on from the base to the top of the gate valve is 1.87m.completed airvlave maintance tested valves and all okay small scemes for ones nr river</t>
  </si>
  <si>
    <t>DRY WEATHER FLOW FOUL PUMP 1, 2, 3; 2017</t>
  </si>
  <si>
    <t>234 – 256</t>
  </si>
  <si>
    <t>192l/s. peaks anywhere between 150 - 225l/s, including in stormy conditions.</t>
  </si>
  <si>
    <t>23/05/2019 - PUMP - DRY WELL (SPS) - 1Y</t>
  </si>
  <si>
    <t>(18/07/19-1459221) installed and tested pump, seems to be panel fault with pump as is staying on even when selector switch turned off. email will be sent to ashley about this.
 (23/04/19-1425379) new pump. DWF 3. 
(03/12/2018 - 1344107) fitted new sump pump when on site. 
(07/02/2018 -1152963) Reinstalled storage tankker mixer pump. 
 01/11/2018 (1326136) new pump installed and test ran
 (17/11/2017 - 1107541) install replacement dwf pump to p1</t>
  </si>
  <si>
    <t>23/04/2019 (1425379) install and test new pump back to site all ok. 21/03/2019 (1408395) Installed new junction box at the bottom of the dry well. Removed pump3 and found pump1 isolation valve half closed. Ops to install pump when repaired. 01/11/2018 (1326136) new pump installed and test ran</t>
  </si>
  <si>
    <t>cut back and checked</t>
  </si>
  <si>
    <t>DWF 1,2,3; 2008</t>
  </si>
  <si>
    <t>No data</t>
  </si>
  <si>
    <t>96.88l/s. Storm 30/07/19 250l/s one peak. In the week it was consistently peaking at 135l/s.</t>
  </si>
  <si>
    <t>n/a each site maintenance has been cancelled.</t>
  </si>
  <si>
    <t>21/01/2019 (1367273) pump 1 now replaced with new pump and working on new panel 
13/08/2018 (1265495) Please fit newly delivered pump. 
 23/07/2018 (1261292) installed new pump fitted old lifting chain wich is in goog condiction. 
pulled cables throu nrv chamber and up in to the control room. did nick didnt conect cables because panels are being worked on and tecs said thay will concet it at a later date. but pump is ready to go outher than that.</t>
  </si>
  <si>
    <t xml:space="preserve">WASH PUMP; 1992. WET WELL PUMP 1,2,3; 1992. </t>
  </si>
  <si>
    <t>Clevedon Main PS</t>
  </si>
  <si>
    <t>380-400</t>
  </si>
  <si>
    <t>located all air valves and test isolation valves and strip and check all valves test all ok</t>
  </si>
  <si>
    <t xml:space="preserve">DWF 1,2,3; 2016. SPILLAGE PUMP; 2016. </t>
  </si>
  <si>
    <t>Turlin Main CSO</t>
  </si>
  <si>
    <t>234-259</t>
  </si>
  <si>
    <t>400-430</t>
  </si>
  <si>
    <t xml:space="preserve">Shows a reading of 24l/s - BUT no trend, in the last week (NO SIGNAL) Last reading shown dates back to 16/07/19 5:15 40l/s (But previous peaks do reach consent amount - 410l/s). </t>
  </si>
  <si>
    <t>"Fitted new pump and wear plate and impeller" - 13/04/2016 (798240)</t>
  </si>
  <si>
    <t>27/04/2016 (804003- Pump 3) Fitted new wear ring and impellor test run with no faults. 20/04/2016 (799214- Pump 2) Fitted new impellor and wear plate test run with no faults. 13/04/2016 (798240 - Pump 1) Fitted new pump and wear plate and impellor</t>
  </si>
  <si>
    <t>"visually checked air valves all look ok"</t>
  </si>
  <si>
    <t>DRY WELL 1,2,3 AND SUMP PUMP 2009. STORM PUMP 2014.</t>
  </si>
  <si>
    <t xml:space="preserve"> 1 May 2018</t>
  </si>
  <si>
    <t>172 -180</t>
  </si>
  <si>
    <t>165 - 190</t>
  </si>
  <si>
    <t>13/12/2018 (1346394) installed new pump but isolator faulty so ash ordering a new one.
21/02/2015 (629707) lifted pump-no blockage. pump pulling 20a over FLC. slightly noisy suspected bearings starting to fail. notified control that pump station guys need to remove pump and send for repair once theyre no.1 pump is back. got pump back running and drained down sump all okay</t>
  </si>
  <si>
    <t xml:space="preserve">13/12/2018 (1346394 - DWF 2) installed new pump but isolator faulty so ash ordering a new one. </t>
  </si>
  <si>
    <t>n/a - job in Hansen NSD 16/12/2019</t>
  </si>
  <si>
    <t>DRY WELL PUMP 1;1991. DRY WELL SUMP PUMP; 2014. WASHWATER PUMP 1 1987.</t>
  </si>
  <si>
    <t>Saltford – Mead Lane STW SSO</t>
  </si>
  <si>
    <t xml:space="preserve">441.51 l/s. Fluctuates between 0 - 510l/s. 30/07/19 showed that in stormy conditions it can reach 600l/s. </t>
  </si>
  <si>
    <t>(13/01/2019 - 1370227) attend site and fit 2 new pumps to site and test and found rising main in sump leaking very bad causing both pumps to run on this is what caused both pumps to run on and fail i have pumped sump down and will raise job for sump to be pumped down tomorrow and will speak to AP /GT</t>
  </si>
  <si>
    <t>12/04/2019 JOB MARKED AS COMPLETE BUT…</t>
  </si>
  <si>
    <t>12/04/2019 JOB MARKED AS COMPLETE BUT…DDixon advised job for M&amp;E as on STW</t>
  </si>
  <si>
    <t>stw - no pump details</t>
  </si>
  <si>
    <t>2 signals available, not sure which is the right one. 
Pass to Andy Cotterell</t>
  </si>
  <si>
    <t>Site Area</t>
  </si>
  <si>
    <t>Site Description</t>
  </si>
  <si>
    <t>Site Name</t>
  </si>
  <si>
    <t>DB_ADDR</t>
  </si>
  <si>
    <t>DB_NAME</t>
  </si>
  <si>
    <t>UNIT</t>
  </si>
  <si>
    <t>Server</t>
  </si>
  <si>
    <t>Include PFF</t>
  </si>
  <si>
    <t>SignalLink</t>
  </si>
  <si>
    <t>BD lookup</t>
  </si>
  <si>
    <t>E14126</t>
  </si>
  <si>
    <t>142222EA448 MCERTS FPF FLOW</t>
  </si>
  <si>
    <t>l/s</t>
  </si>
  <si>
    <t>WASTE</t>
  </si>
  <si>
    <t>E12595</t>
  </si>
  <si>
    <t>195390STORM TRANSFER FLOW</t>
  </si>
  <si>
    <t>Y-Treatment</t>
  </si>
  <si>
    <t>E12596</t>
  </si>
  <si>
    <t>195390TRANSFER PUMPS LEVEL</t>
  </si>
  <si>
    <t>E35890</t>
  </si>
  <si>
    <t>155190SPS OUTLET FLOW ANG</t>
  </si>
  <si>
    <t>E12512</t>
  </si>
  <si>
    <t>155531FLOW TO TREATMENT</t>
  </si>
  <si>
    <t>Y - Treatment</t>
  </si>
  <si>
    <t>E17548</t>
  </si>
  <si>
    <t>155562STORM FLOW</t>
  </si>
  <si>
    <t>E17549</t>
  </si>
  <si>
    <t>155562DRY WEATHER FLOW</t>
  </si>
  <si>
    <t>E17547</t>
  </si>
  <si>
    <t>155562EMERGENCY PMP 1 FLW</t>
  </si>
  <si>
    <t>E17550</t>
  </si>
  <si>
    <t>155562EMERGENCY PMP 2 FLW</t>
  </si>
  <si>
    <t>E33937</t>
  </si>
  <si>
    <t>150631INCOMING FLOW ANG</t>
  </si>
  <si>
    <t>E37331</t>
  </si>
  <si>
    <t>152990RISING MAIN FLOW</t>
  </si>
  <si>
    <t>E54561</t>
  </si>
  <si>
    <t>115910RISING MAIN FLOWMETER ANG</t>
  </si>
  <si>
    <t>E52052</t>
  </si>
  <si>
    <t>118910RISING MAIN FLOW</t>
  </si>
  <si>
    <t>E54490</t>
  </si>
  <si>
    <t>122540RISING MAIN FLOW</t>
  </si>
  <si>
    <t>E52507</t>
  </si>
  <si>
    <t>124981RISING MAIN FLOW</t>
  </si>
  <si>
    <t>E55373</t>
  </si>
  <si>
    <t>125200DWF DELIVERY FLOW ANG</t>
  </si>
  <si>
    <t>E54552</t>
  </si>
  <si>
    <t>126860RISING MAIN FLOW</t>
  </si>
  <si>
    <t>E39643</t>
  </si>
  <si>
    <t>127190RISING MAIN FLOW</t>
  </si>
  <si>
    <t>E4578</t>
  </si>
  <si>
    <t>130140RISING MAIN FLOW</t>
  </si>
  <si>
    <t>E31386</t>
  </si>
  <si>
    <t>130332RISING MAIN FLOW ANG</t>
  </si>
  <si>
    <t>E14298</t>
  </si>
  <si>
    <t>130931FLOW TO WATCHET</t>
  </si>
  <si>
    <t>E4364</t>
  </si>
  <si>
    <t>131970RISING MAIN FLOW</t>
  </si>
  <si>
    <t>E11975</t>
  </si>
  <si>
    <t>132651RISING MAIN FLOW METER</t>
  </si>
  <si>
    <t>E11866</t>
  </si>
  <si>
    <t>132841RISING MAIN FLOW</t>
  </si>
  <si>
    <t>E3095</t>
  </si>
  <si>
    <t>133751PASS FWD FLW ANLG</t>
  </si>
  <si>
    <t>E23612</t>
  </si>
  <si>
    <t>140021WINDSOR VILLAS RISING MAIN FLOW AN</t>
  </si>
  <si>
    <t>E6612</t>
  </si>
  <si>
    <t>14002AOLD RISING MAIN FLOW ANG</t>
  </si>
  <si>
    <t>WASTE2</t>
  </si>
  <si>
    <t>E6614</t>
  </si>
  <si>
    <t>14002ANEW RISING MAIN FLOW ANG</t>
  </si>
  <si>
    <t>E11469</t>
  </si>
  <si>
    <t>140161DWF FLOW TOTAL</t>
  </si>
  <si>
    <t>E11475</t>
  </si>
  <si>
    <t>140161DWF P1 FLOW ANLG</t>
  </si>
  <si>
    <t>E11476</t>
  </si>
  <si>
    <t>140161DWF P2 FLOW ANLG</t>
  </si>
  <si>
    <t>E11477</t>
  </si>
  <si>
    <t>140161DWF P3 FLOW ANLG</t>
  </si>
  <si>
    <t>E11478</t>
  </si>
  <si>
    <t>140161DWF P4 FLOW ANLG</t>
  </si>
  <si>
    <t>E11479</t>
  </si>
  <si>
    <t>140161DWF P5 FLOW ANLG</t>
  </si>
  <si>
    <t>E15825</t>
  </si>
  <si>
    <t>140331RISING MAIN FLOW</t>
  </si>
  <si>
    <t>E50018</t>
  </si>
  <si>
    <t>140352RISING MAIN FLOW</t>
  </si>
  <si>
    <t>E23794</t>
  </si>
  <si>
    <t>140502RISING MAIN FLOW ANG</t>
  </si>
  <si>
    <t>E24022</t>
  </si>
  <si>
    <t>140540RISING MAIN FLOW</t>
  </si>
  <si>
    <t>E5098</t>
  </si>
  <si>
    <t>140571RISING MAIN FLOW</t>
  </si>
  <si>
    <t>E3094</t>
  </si>
  <si>
    <t>129290RISING MAIN FLOWMETER</t>
  </si>
  <si>
    <t>E5622</t>
  </si>
  <si>
    <t>140700RISING MAIN FLOW ANLG</t>
  </si>
  <si>
    <t>E39931</t>
  </si>
  <si>
    <t>140821FLOWMETER AI</t>
  </si>
  <si>
    <t>E85110</t>
  </si>
  <si>
    <t>140831LEAK DETECTION FLOW METER</t>
  </si>
  <si>
    <t>E5623</t>
  </si>
  <si>
    <t>140870RISING MAIN FLOW ANLG</t>
  </si>
  <si>
    <t>E5338</t>
  </si>
  <si>
    <t>140900RISING MAIN FLOW ANG</t>
  </si>
  <si>
    <t>E3218</t>
  </si>
  <si>
    <t>140950RISING MAIN FLOW</t>
  </si>
  <si>
    <t>E3547</t>
  </si>
  <si>
    <t>140961RISING MAIN FLOW</t>
  </si>
  <si>
    <t>E5624</t>
  </si>
  <si>
    <t>140970RISING MAIN FLOW ANLG</t>
  </si>
  <si>
    <t>E4153</t>
  </si>
  <si>
    <t>141081RISING MAIN FLOWMETER ANLG</t>
  </si>
  <si>
    <t>E22392</t>
  </si>
  <si>
    <t>141122EA270MCERT FLOW METER</t>
  </si>
  <si>
    <t>E33202</t>
  </si>
  <si>
    <t>141131FLOW MONITOR</t>
  </si>
  <si>
    <t>E4132</t>
  </si>
  <si>
    <t>141160FLOW</t>
  </si>
  <si>
    <t>E11155</t>
  </si>
  <si>
    <t>141221RISING MAIN FLOW</t>
  </si>
  <si>
    <t>E15396</t>
  </si>
  <si>
    <t>141281RISING MAIN FLOW ANG</t>
  </si>
  <si>
    <t>E16488</t>
  </si>
  <si>
    <t>141311PUMP 1 FLOW</t>
  </si>
  <si>
    <t>E16489</t>
  </si>
  <si>
    <t>141311PUMP 2 FLOW</t>
  </si>
  <si>
    <t>E50045</t>
  </si>
  <si>
    <t>141331RISING MAIN FLOW</t>
  </si>
  <si>
    <t>E11911</t>
  </si>
  <si>
    <t>141451RISING MAIN FLOW ANG</t>
  </si>
  <si>
    <t>E21141</t>
  </si>
  <si>
    <t>141471FLOWMETER</t>
  </si>
  <si>
    <t>E21184</t>
  </si>
  <si>
    <t>141751RISING MAIN FLOW</t>
  </si>
  <si>
    <t>E21054</t>
  </si>
  <si>
    <t>141791OUTLET FLOW</t>
  </si>
  <si>
    <t>E35359</t>
  </si>
  <si>
    <t>141852RISING MAIN 1 FLOW ANG</t>
  </si>
  <si>
    <t>E35360</t>
  </si>
  <si>
    <t>141852RISING MAIN 2 FLOW ANG</t>
  </si>
  <si>
    <t>E38002</t>
  </si>
  <si>
    <t>141881EA287DWF OUTFLOW FLOW</t>
  </si>
  <si>
    <t>E7198</t>
  </si>
  <si>
    <t>14196AINLET FLOWMETER AI</t>
  </si>
  <si>
    <t>E21378</t>
  </si>
  <si>
    <t>141971RISING MAIN FLOW</t>
  </si>
  <si>
    <t>E21249</t>
  </si>
  <si>
    <t>142021RISING MAIN FLOW</t>
  </si>
  <si>
    <t>E17983</t>
  </si>
  <si>
    <t>142161DWF FLOW</t>
  </si>
  <si>
    <t>E18411</t>
  </si>
  <si>
    <t>142191DWF FLOW</t>
  </si>
  <si>
    <t>E11314</t>
  </si>
  <si>
    <t>142201FLW FROM SITE</t>
  </si>
  <si>
    <t>E18164</t>
  </si>
  <si>
    <t>142271RISING MAIN FLOW ANG</t>
  </si>
  <si>
    <t>E56124</t>
  </si>
  <si>
    <t>142492RISING MAIN FLOW</t>
  </si>
  <si>
    <t>E30089</t>
  </si>
  <si>
    <t>142521PASS FWD FLOW ANLG</t>
  </si>
  <si>
    <t>E17995</t>
  </si>
  <si>
    <t>142551RISING MAIN FLOW ANLG</t>
  </si>
  <si>
    <t>E18502</t>
  </si>
  <si>
    <t>142591RISING MAIN FLOW ANG</t>
  </si>
  <si>
    <t>E18503</t>
  </si>
  <si>
    <t>142591INCOMING FLOW FROM STOBOROUGH SPS</t>
  </si>
  <si>
    <t>E18177</t>
  </si>
  <si>
    <t>142611RISING MAIN FLOW</t>
  </si>
  <si>
    <t>E12797</t>
  </si>
  <si>
    <t>142651DWF FLOW</t>
  </si>
  <si>
    <t>E13967</t>
  </si>
  <si>
    <t>142661RISING MAIN FLOW</t>
  </si>
  <si>
    <t>E15956</t>
  </si>
  <si>
    <t>142761RISING MAIN FLOW</t>
  </si>
  <si>
    <t>E5307</t>
  </si>
  <si>
    <t>142830FLOW METER</t>
  </si>
  <si>
    <t>E13706</t>
  </si>
  <si>
    <t>142952DWF FLOW</t>
  </si>
  <si>
    <t>E18308</t>
  </si>
  <si>
    <t>143111RISING MAIN FLOW</t>
  </si>
  <si>
    <t>E17852</t>
  </si>
  <si>
    <t>143121STORM MAIN FLOWMETER</t>
  </si>
  <si>
    <t>E31576</t>
  </si>
  <si>
    <t>143121FFT PUMPING STATION FLOW</t>
  </si>
  <si>
    <t>E17957</t>
  </si>
  <si>
    <t>143132FLOW</t>
  </si>
  <si>
    <t>E17969</t>
  </si>
  <si>
    <t>143201RISING MAIN FLOW</t>
  </si>
  <si>
    <t>E16072</t>
  </si>
  <si>
    <t>143221RISING MAIN FLOW</t>
  </si>
  <si>
    <t>E16514</t>
  </si>
  <si>
    <t>143281RISING MAIN PUMP 1 FLOW</t>
  </si>
  <si>
    <t>E16515</t>
  </si>
  <si>
    <t>143281RISING MAIN PUMP 2  FLOW</t>
  </si>
  <si>
    <t>E17735</t>
  </si>
  <si>
    <t>143291RISING MAIN FLOW</t>
  </si>
  <si>
    <t>E17737</t>
  </si>
  <si>
    <t>143291RISING MAIN PETERSFINGER SPS FLOW</t>
  </si>
  <si>
    <t>E16735</t>
  </si>
  <si>
    <t>143302RISING MAIN FLOW ANG</t>
  </si>
  <si>
    <t>E51331</t>
  </si>
  <si>
    <t>143332RISING MAIN FLOW ANG</t>
  </si>
  <si>
    <t>E14733</t>
  </si>
  <si>
    <t>143371RISING MAIN FLOW 1 ANLG</t>
  </si>
  <si>
    <t>E14735</t>
  </si>
  <si>
    <t>143371RISING MAIN FLOW 2 ANLG</t>
  </si>
  <si>
    <t>E17060</t>
  </si>
  <si>
    <t>143381RISING MAIN FLOW</t>
  </si>
  <si>
    <t>E18281</t>
  </si>
  <si>
    <t>143421PUMPED FLOW</t>
  </si>
  <si>
    <t>E16553</t>
  </si>
  <si>
    <t>14346INFLOW</t>
  </si>
  <si>
    <t>E51247</t>
  </si>
  <si>
    <t>143583RISING MAIN FLOW</t>
  </si>
  <si>
    <t>E17138</t>
  </si>
  <si>
    <t>143591RISING MAIN FLOW</t>
  </si>
  <si>
    <t>E15591</t>
  </si>
  <si>
    <t>143621FLOW</t>
  </si>
  <si>
    <t>E4766</t>
  </si>
  <si>
    <t>143712RISING MAIN FLOW ANLG</t>
  </si>
  <si>
    <t>E56406</t>
  </si>
  <si>
    <t>14372ADWF FLOWMETER AI</t>
  </si>
  <si>
    <t>E56412</t>
  </si>
  <si>
    <t>14372AFLOW FROM WOOLAVINGTON CAUSEWAY SPS AI</t>
  </si>
  <si>
    <t>E56413</t>
  </si>
  <si>
    <t>14372AFLOW FROM WEST HUNTSPILL SPS SITES AI</t>
  </si>
  <si>
    <t>E21853</t>
  </si>
  <si>
    <t>143740FLOW TO TREATMENT</t>
  </si>
  <si>
    <t>E13661</t>
  </si>
  <si>
    <t>143761RISING MAIN FLOW ANLG</t>
  </si>
  <si>
    <t>E24698</t>
  </si>
  <si>
    <t>143781DWF FLOW</t>
  </si>
  <si>
    <t>E4592</t>
  </si>
  <si>
    <t>143790 RISING MAIN FLOW</t>
  </si>
  <si>
    <t>E4994</t>
  </si>
  <si>
    <t>143810RISING MAIN FLOW</t>
  </si>
  <si>
    <t>E4995</t>
  </si>
  <si>
    <t>143810INCOMING RISING MAIN FLOW ANG</t>
  </si>
  <si>
    <t>E4403</t>
  </si>
  <si>
    <t>143821COSSINGTON PRIVATE SEWER FLOW</t>
  </si>
  <si>
    <t>E31276</t>
  </si>
  <si>
    <t>143841FLOW TO CHILTON TRINITY</t>
  </si>
  <si>
    <t>E9640</t>
  </si>
  <si>
    <t>13034BRISTOL ROAD FLOWMETER</t>
  </si>
  <si>
    <t>E4613</t>
  </si>
  <si>
    <t>143860RISING MAIN FLOW</t>
  </si>
  <si>
    <t>E13775</t>
  </si>
  <si>
    <t>143931RISING MAIN FLOW</t>
  </si>
  <si>
    <t>E2351</t>
  </si>
  <si>
    <t>143970RISING MAIN FLOW ANG</t>
  </si>
  <si>
    <t>E21991</t>
  </si>
  <si>
    <t>144042RISING MAIN FLOW</t>
  </si>
  <si>
    <t>E18086</t>
  </si>
  <si>
    <t>144071RISING MAIN FLOW ANG</t>
  </si>
  <si>
    <t>E15253</t>
  </si>
  <si>
    <t>144081RISING MAIN FLOW ANG</t>
  </si>
  <si>
    <t>E9603</t>
  </si>
  <si>
    <t>130601CHIDEOCK PASS FWD FLOW FROM SEATOWN</t>
  </si>
  <si>
    <t>E1574</t>
  </si>
  <si>
    <t>144231DWF PASS FORWARD FLOW</t>
  </si>
  <si>
    <t>E1697</t>
  </si>
  <si>
    <t>144260RISING MAIN FLOW</t>
  </si>
  <si>
    <t>E1620</t>
  </si>
  <si>
    <t>144310RISING MAIN FLOW</t>
  </si>
  <si>
    <t>E33172</t>
  </si>
  <si>
    <t>144371RISING MAIN FLOW AI</t>
  </si>
  <si>
    <t>E12895</t>
  </si>
  <si>
    <t>144750RISING MAIN FLOW</t>
  </si>
  <si>
    <t>E50935</t>
  </si>
  <si>
    <t>144950DWF FLOW</t>
  </si>
  <si>
    <t>E3537</t>
  </si>
  <si>
    <t>144960RISING MAIN FLOW</t>
  </si>
  <si>
    <t>E2757</t>
  </si>
  <si>
    <t>144970RISING MAIN FLOW</t>
  </si>
  <si>
    <t>E10059</t>
  </si>
  <si>
    <t>144980RISING MAIN FLOW</t>
  </si>
  <si>
    <t>E3937</t>
  </si>
  <si>
    <t>145100MAIN NO 1 FLOW METER</t>
  </si>
  <si>
    <t>E3938</t>
  </si>
  <si>
    <t>145100MAIN NO2 FLOW METER</t>
  </si>
  <si>
    <t>E52946</t>
  </si>
  <si>
    <t>145100EA340 MCERT MAINS 1 FLOW AI</t>
  </si>
  <si>
    <t>E52947</t>
  </si>
  <si>
    <t>145100EA341 MCERT MAINS 2 FLOW AI</t>
  </si>
  <si>
    <t>E19227</t>
  </si>
  <si>
    <t>145191RISING MAIN FLOW</t>
  </si>
  <si>
    <t>E3411</t>
  </si>
  <si>
    <t>145210PUMPED FLOW</t>
  </si>
  <si>
    <t>E19123</t>
  </si>
  <si>
    <t>145231RISING MAIN FLOW</t>
  </si>
  <si>
    <t>E19878</t>
  </si>
  <si>
    <t>145281FLOW ANG</t>
  </si>
  <si>
    <t>E1776</t>
  </si>
  <si>
    <t>145510OUTLET RISING MAIN FLOW</t>
  </si>
  <si>
    <t>E1777</t>
  </si>
  <si>
    <t>145510FLOW FROM WESTONZOYLAND SPS</t>
  </si>
  <si>
    <t>E1778</t>
  </si>
  <si>
    <t>145510FLOW FROM GREINTON SPS</t>
  </si>
  <si>
    <t>E11965</t>
  </si>
  <si>
    <t>145551RISING MAIN FLOW</t>
  </si>
  <si>
    <t>E22638</t>
  </si>
  <si>
    <t>145741RISING MAIN FLOW</t>
  </si>
  <si>
    <t>E39282</t>
  </si>
  <si>
    <t>145981RISING MAIN FLOW</t>
  </si>
  <si>
    <t>E11503</t>
  </si>
  <si>
    <t>146210PHEAD SPS FOUL RIS FLOW</t>
  </si>
  <si>
    <t>E18981</t>
  </si>
  <si>
    <t>146481EDINGTON FLOW</t>
  </si>
  <si>
    <t>E18987</t>
  </si>
  <si>
    <t>146481RISING MAIN FLOW</t>
  </si>
  <si>
    <t>E6000</t>
  </si>
  <si>
    <t>147231RISING MAIN FLOWMETER ANLG</t>
  </si>
  <si>
    <t>E56269</t>
  </si>
  <si>
    <t>147240RISING MAIN FLOW</t>
  </si>
  <si>
    <t>E9422</t>
  </si>
  <si>
    <t>150020PUMP 1 FLOW</t>
  </si>
  <si>
    <t>E9423</t>
  </si>
  <si>
    <t>150020PUMP 2 FLOW</t>
  </si>
  <si>
    <t>E13880</t>
  </si>
  <si>
    <t>150071PUMP MAIN FLOW</t>
  </si>
  <si>
    <t>E9494</t>
  </si>
  <si>
    <t>150130FLOW</t>
  </si>
  <si>
    <t>E29653</t>
  </si>
  <si>
    <t>150190FOUL PUMPED FLOW</t>
  </si>
  <si>
    <t>E4208</t>
  </si>
  <si>
    <t>150371RISING MAIN FLOW</t>
  </si>
  <si>
    <t>E15669</t>
  </si>
  <si>
    <t>150381RISING MAIN FLOW</t>
  </si>
  <si>
    <t>E33935</t>
  </si>
  <si>
    <t>150631RISING MAIN FLOW ANG</t>
  </si>
  <si>
    <t>E7901</t>
  </si>
  <si>
    <t>150640RISING MAIN FLOW ANG</t>
  </si>
  <si>
    <t>E7943</t>
  </si>
  <si>
    <t>150680RISING MAIN FLOW</t>
  </si>
  <si>
    <t>E51205</t>
  </si>
  <si>
    <t>150751FLOW METER ANG</t>
  </si>
  <si>
    <t>E8017</t>
  </si>
  <si>
    <t>150780RISING MAIN FLOW ANG</t>
  </si>
  <si>
    <t>E36474</t>
  </si>
  <si>
    <t>150811RISING MAIN FLOW</t>
  </si>
  <si>
    <t>E7339</t>
  </si>
  <si>
    <t>150840PASS FORWARD FLOW ANG</t>
  </si>
  <si>
    <t>E7614</t>
  </si>
  <si>
    <t>151000RISING MAIN FLOW</t>
  </si>
  <si>
    <t>E13722</t>
  </si>
  <si>
    <t>151111RISING MAIN FLOWMETER</t>
  </si>
  <si>
    <t>E22366</t>
  </si>
  <si>
    <t>151341RISING MAIN FLOW</t>
  </si>
  <si>
    <t>E23360</t>
  </si>
  <si>
    <t>151491RISING MAIN FLOW</t>
  </si>
  <si>
    <t>E23065</t>
  </si>
  <si>
    <t>151581RISING MAIN FLOW</t>
  </si>
  <si>
    <t>E12544</t>
  </si>
  <si>
    <t>151831OUTLET FLOW</t>
  </si>
  <si>
    <t>E23854</t>
  </si>
  <si>
    <t>151851RISING MAIN FLOW</t>
  </si>
  <si>
    <t>E5464</t>
  </si>
  <si>
    <t>151900RISING MAIN DWF FLOW</t>
  </si>
  <si>
    <t>E5465</t>
  </si>
  <si>
    <t>151900RISING MAIN STORM FLOW</t>
  </si>
  <si>
    <t>E36699</t>
  </si>
  <si>
    <t>152071PUMPED FLOW</t>
  </si>
  <si>
    <t>E50016</t>
  </si>
  <si>
    <t>152071RISING MAIN FLOW</t>
  </si>
  <si>
    <t>E5768</t>
  </si>
  <si>
    <t>152180RISING MAIN FLOW ANG</t>
  </si>
  <si>
    <t>E28790</t>
  </si>
  <si>
    <t>152331PUMPED FLOW</t>
  </si>
  <si>
    <t>E9763</t>
  </si>
  <si>
    <t>152350FLOW TO TREATMENT</t>
  </si>
  <si>
    <t>E1709</t>
  </si>
  <si>
    <t>152390ELGIN RD SPS FLW</t>
  </si>
  <si>
    <t>E9644</t>
  </si>
  <si>
    <t>130340EAST QUAY FLOWMETER</t>
  </si>
  <si>
    <t>E28744</t>
  </si>
  <si>
    <t>152440SHORE ROAD SPS FLOW</t>
  </si>
  <si>
    <t>E28747</t>
  </si>
  <si>
    <t>152440OUTPUT FLOW</t>
  </si>
  <si>
    <t>E58488</t>
  </si>
  <si>
    <t>152461COMBINED PUMPED FLOW</t>
  </si>
  <si>
    <t>E35313</t>
  </si>
  <si>
    <t>152571DWF FLOW</t>
  </si>
  <si>
    <t>E2442</t>
  </si>
  <si>
    <t>152701RISING MAIN FLOW</t>
  </si>
  <si>
    <t>E11883</t>
  </si>
  <si>
    <t>152731DWF FLOW</t>
  </si>
  <si>
    <t>E20032</t>
  </si>
  <si>
    <t>152781RM FLOW</t>
  </si>
  <si>
    <t>E19046</t>
  </si>
  <si>
    <t>152841RISING MAIN FLOW</t>
  </si>
  <si>
    <t>E19458</t>
  </si>
  <si>
    <t>153041RISING MAIN FLOW AN</t>
  </si>
  <si>
    <t>E19358</t>
  </si>
  <si>
    <t>153061RISING MAIN FLOW</t>
  </si>
  <si>
    <t>E19214</t>
  </si>
  <si>
    <t>153091FLOW METER</t>
  </si>
  <si>
    <t>E19216</t>
  </si>
  <si>
    <t>153091KINGSDON SPS RISING MAIN FLOW</t>
  </si>
  <si>
    <t>E36393</t>
  </si>
  <si>
    <t>153112 FLOW MONITOR</t>
  </si>
  <si>
    <t>E19306</t>
  </si>
  <si>
    <t>153131RISING MAIN FLOW</t>
  </si>
  <si>
    <t>E20072</t>
  </si>
  <si>
    <t>153141RISING MAIN FLOW</t>
  </si>
  <si>
    <t>E19040</t>
  </si>
  <si>
    <t>153151RISING MAIN FLOW</t>
  </si>
  <si>
    <t>E19604</t>
  </si>
  <si>
    <t>153161FLOW METRE</t>
  </si>
  <si>
    <t>E3185</t>
  </si>
  <si>
    <t>153171RISING MAIN FLOW</t>
  </si>
  <si>
    <t>E3528</t>
  </si>
  <si>
    <t>153181RISING MAIN FLOW METER</t>
  </si>
  <si>
    <t>E19344</t>
  </si>
  <si>
    <t>153201RISING MAIN FLOWMETER</t>
  </si>
  <si>
    <t>E10795</t>
  </si>
  <si>
    <t>153221PASS FORWARD FLOW ANLG</t>
  </si>
  <si>
    <t>E12428</t>
  </si>
  <si>
    <t>153341RISING MAIN FLOW</t>
  </si>
  <si>
    <t>E52485</t>
  </si>
  <si>
    <t>153421DWF FLOW ANG</t>
  </si>
  <si>
    <t>E3039</t>
  </si>
  <si>
    <t>153472RISING MAIN FLOW ANLG</t>
  </si>
  <si>
    <t>E3040</t>
  </si>
  <si>
    <t>153472CHILTON POLDEN RISING MAIN FLOW ANG</t>
  </si>
  <si>
    <t>E6383</t>
  </si>
  <si>
    <t>153530RISING MAIN FLOW</t>
  </si>
  <si>
    <t>E6711</t>
  </si>
  <si>
    <t>153560RISING MAIN FLOW</t>
  </si>
  <si>
    <t>E6444</t>
  </si>
  <si>
    <t>153610RISING MAIN FLOW</t>
  </si>
  <si>
    <t>E6530</t>
  </si>
  <si>
    <t>153790RISING MAIN FLOW</t>
  </si>
  <si>
    <t>E53515</t>
  </si>
  <si>
    <t>153830RISING MAIN FLOW ANG</t>
  </si>
  <si>
    <t>E6552</t>
  </si>
  <si>
    <t>153850PASS FWD FLW TO WSM ANLG</t>
  </si>
  <si>
    <t>E13676</t>
  </si>
  <si>
    <t>153882RISING MAIN FLOW ANG</t>
  </si>
  <si>
    <t>E6582</t>
  </si>
  <si>
    <t>153890RISING MAIN FLOW</t>
  </si>
  <si>
    <t>E4489</t>
  </si>
  <si>
    <t>153920RISING MAIN FLOW</t>
  </si>
  <si>
    <t>E24604</t>
  </si>
  <si>
    <t>153930RISING MAIN FLOW</t>
  </si>
  <si>
    <t>E13652</t>
  </si>
  <si>
    <t>153941RISING MAIN FLOW</t>
  </si>
  <si>
    <t>E4281</t>
  </si>
  <si>
    <t>153970RISING MAIN FLOW</t>
  </si>
  <si>
    <t>E6642</t>
  </si>
  <si>
    <t>153991RISING MAIN FLOW</t>
  </si>
  <si>
    <t>E35851</t>
  </si>
  <si>
    <t>154002DWF FLOW</t>
  </si>
  <si>
    <t>E55926</t>
  </si>
  <si>
    <t>154022RISING MAIN FLOW ANG</t>
  </si>
  <si>
    <t>E6725</t>
  </si>
  <si>
    <t>154120RISING MAIN FLOW FROM PUMP 1</t>
  </si>
  <si>
    <t>E6726</t>
  </si>
  <si>
    <t>154120RISING MAIN FLOW FROM PUMP 2</t>
  </si>
  <si>
    <t>E11634</t>
  </si>
  <si>
    <t>154151DWF FLOW</t>
  </si>
  <si>
    <t>E7336</t>
  </si>
  <si>
    <t>154210RISING MAIN FLOW ANG</t>
  </si>
  <si>
    <t>E7284</t>
  </si>
  <si>
    <t>154260RISING MAIN FLOW</t>
  </si>
  <si>
    <t>E35567</t>
  </si>
  <si>
    <t>154341RISING MAIN FLOW</t>
  </si>
  <si>
    <t>E6919</t>
  </si>
  <si>
    <t>154410FLOW MONITOR</t>
  </si>
  <si>
    <t>E6968</t>
  </si>
  <si>
    <t>154490RISING MAIN FLOW ANLG</t>
  </si>
  <si>
    <t>E4856</t>
  </si>
  <si>
    <t>154500FLOW METER</t>
  </si>
  <si>
    <t>E7996</t>
  </si>
  <si>
    <t>154540RISING MAIN FLOW ANG</t>
  </si>
  <si>
    <t>E7083</t>
  </si>
  <si>
    <t>154680RISING MAIN FLOW</t>
  </si>
  <si>
    <t>E35719</t>
  </si>
  <si>
    <t>154952RISING MAIN FLOW</t>
  </si>
  <si>
    <t>E20558</t>
  </si>
  <si>
    <t>154972UNCALIBRATED FORWARD FLOW</t>
  </si>
  <si>
    <t>E18268</t>
  </si>
  <si>
    <t>155051RISING MAIN FLOW</t>
  </si>
  <si>
    <t>E18516</t>
  </si>
  <si>
    <t>155071WEST BAY SLUICES PASS FWD FLOW</t>
  </si>
  <si>
    <t>E9773</t>
  </si>
  <si>
    <t>155110PASS FORWARD FLOW ANLG</t>
  </si>
  <si>
    <t>E55929</t>
  </si>
  <si>
    <t>155160RISING MAIN FLOW ANG</t>
  </si>
  <si>
    <t>E19749</t>
  </si>
  <si>
    <t>155441RISING MAIN FLOW</t>
  </si>
  <si>
    <t>E52261</t>
  </si>
  <si>
    <t>155551OUTLET FLOW ANG</t>
  </si>
  <si>
    <t>E22743</t>
  </si>
  <si>
    <t>155721PUMP 1 RISING MAIN FLOW ANG</t>
  </si>
  <si>
    <t>E22750</t>
  </si>
  <si>
    <t>155721PUMP 2 RISING MAIN FLOW ANG</t>
  </si>
  <si>
    <t>E5411</t>
  </si>
  <si>
    <t>155721LOCKING SPS FLOW</t>
  </si>
  <si>
    <t>E13827</t>
  </si>
  <si>
    <t>155731PUMP 1 RISING MAIN FLOW</t>
  </si>
  <si>
    <t>E13828</t>
  </si>
  <si>
    <t>155731PUMP 2 RISING MAIN FLOW</t>
  </si>
  <si>
    <t>E22237</t>
  </si>
  <si>
    <t>155761RISING MAIN FLOW</t>
  </si>
  <si>
    <t>E23919</t>
  </si>
  <si>
    <t>155771RISING MAIN FLOW</t>
  </si>
  <si>
    <t>E13822</t>
  </si>
  <si>
    <t>155821RISING MAIN FLOW</t>
  </si>
  <si>
    <t>E13823</t>
  </si>
  <si>
    <t>155821INCOMING RISING MAIN FLOW</t>
  </si>
  <si>
    <t>E51164</t>
  </si>
  <si>
    <t>155880RISING MAIN FLOW</t>
  </si>
  <si>
    <t>E8566</t>
  </si>
  <si>
    <t>155930RISING MAIN FLOW</t>
  </si>
  <si>
    <t>E22650</t>
  </si>
  <si>
    <t>156021PASS FOWARD FLOW ANLG</t>
  </si>
  <si>
    <t>E50151</t>
  </si>
  <si>
    <t>156212PASS FORWARD FLOW</t>
  </si>
  <si>
    <t>E50201</t>
  </si>
  <si>
    <t>156420RISING MAIN FLOW AI</t>
  </si>
  <si>
    <t>E22290</t>
  </si>
  <si>
    <t>156452RISING MAIN FLOW</t>
  </si>
  <si>
    <t>E6713</t>
  </si>
  <si>
    <t>156490RISING MAIN FLOW</t>
  </si>
  <si>
    <t>E19189</t>
  </si>
  <si>
    <t>156541FLOW ANG</t>
  </si>
  <si>
    <t>E6714</t>
  </si>
  <si>
    <t>156570RISING MAIN FLOW</t>
  </si>
  <si>
    <t>E19240</t>
  </si>
  <si>
    <t>156861RISING MAIN FLOWMETER ANLG</t>
  </si>
  <si>
    <t>E19514</t>
  </si>
  <si>
    <t>157151RISING MAIN FLOW</t>
  </si>
  <si>
    <t>E13756</t>
  </si>
  <si>
    <t>157262RISING MAIN FLOW METER</t>
  </si>
  <si>
    <t>E11347</t>
  </si>
  <si>
    <t>158051RISING MAIN FLOW ANLG</t>
  </si>
  <si>
    <t>E7283</t>
  </si>
  <si>
    <t>158100RISING MAIN FLOW</t>
  </si>
  <si>
    <t>E23548</t>
  </si>
  <si>
    <t>160500RISING MAIN FLOW AN</t>
  </si>
  <si>
    <t>E23517</t>
  </si>
  <si>
    <t>160570RISING MAIN FLOW AN</t>
  </si>
  <si>
    <t>E53552</t>
  </si>
  <si>
    <t>169201SUMMATED DWF FLOW AI</t>
  </si>
  <si>
    <t>E53553</t>
  </si>
  <si>
    <t>169201SUMMATED STORM FLOW AI</t>
  </si>
  <si>
    <t>E20491</t>
  </si>
  <si>
    <t>170340RISING MAIN FLOW</t>
  </si>
  <si>
    <t>E21916</t>
  </si>
  <si>
    <t>170930RISING MAIN FLOW</t>
  </si>
  <si>
    <t>E26783</t>
  </si>
  <si>
    <t>171220RISING MAIN FLOW</t>
  </si>
  <si>
    <t>E24980</t>
  </si>
  <si>
    <t>171400EFF FLOW RATE LS</t>
  </si>
  <si>
    <t>E24514</t>
  </si>
  <si>
    <t>171851PUMP FLOW TO EVERCREECH</t>
  </si>
  <si>
    <t>E25432</t>
  </si>
  <si>
    <t>172130RISING MAIN FLOW</t>
  </si>
  <si>
    <t>E28021</t>
  </si>
  <si>
    <t>173230RISING MAIN FLOW</t>
  </si>
  <si>
    <t>E31010</t>
  </si>
  <si>
    <t>174980RISING MAIN FLOW</t>
  </si>
  <si>
    <t>E31228</t>
  </si>
  <si>
    <t>175850RISING MAIN FLOW</t>
  </si>
  <si>
    <t>E33307</t>
  </si>
  <si>
    <t>175880RISING MAIN FLOW</t>
  </si>
  <si>
    <t>E30138</t>
  </si>
  <si>
    <t>176130RISING MAIN FLOW</t>
  </si>
  <si>
    <t>E26344</t>
  </si>
  <si>
    <t>187100RISING MAIN FLOW</t>
  </si>
  <si>
    <t>E9326</t>
  </si>
  <si>
    <t>191060RISING MAIN FLOW</t>
  </si>
  <si>
    <t>E20004</t>
  </si>
  <si>
    <t>191291RISING MAIN FLOW ANLG</t>
  </si>
  <si>
    <t>E12500</t>
  </si>
  <si>
    <t>192960RISING MAIN FLOW</t>
  </si>
  <si>
    <t>E10143</t>
  </si>
  <si>
    <t>193000RISING MAIN FLOW</t>
  </si>
  <si>
    <t>E12126</t>
  </si>
  <si>
    <t>194530RISING MAIN FLOW</t>
  </si>
  <si>
    <t>E11726</t>
  </si>
  <si>
    <t>195050RISING MAIN FLOW</t>
  </si>
  <si>
    <t>E12284</t>
  </si>
  <si>
    <t>195420RISING MAIN FLOW</t>
  </si>
  <si>
    <t>E13467</t>
  </si>
  <si>
    <t>197120FLOWMETER</t>
  </si>
  <si>
    <t>E8674</t>
  </si>
  <si>
    <t>198270SPS FLOW</t>
  </si>
  <si>
    <t>E7816</t>
  </si>
  <si>
    <t>198290RISING MAIN FLOW</t>
  </si>
  <si>
    <t>E4908</t>
  </si>
  <si>
    <t>198300RISING MAIN FLOW</t>
  </si>
  <si>
    <t>E17075</t>
  </si>
  <si>
    <t>199780RISING MAIN FLOW</t>
  </si>
  <si>
    <t>E7456</t>
  </si>
  <si>
    <t>15468ARISING MAIN FLOW AI</t>
  </si>
  <si>
    <t>E7335</t>
  </si>
  <si>
    <t>153660RISING MAIN FLOW ANG</t>
  </si>
  <si>
    <t>E38432</t>
  </si>
  <si>
    <t>154391RISING MAIN FLOWMETER ANLG</t>
  </si>
  <si>
    <t>E34649</t>
  </si>
  <si>
    <t>155541PASS FWD FLW TO FISHER BRG SPS</t>
  </si>
  <si>
    <t>E32021</t>
  </si>
  <si>
    <t>156831SHIPTON GORGE RISING MAIN FLOWMETER</t>
  </si>
  <si>
    <t>E7340</t>
  </si>
  <si>
    <t>157220RISING MAIN FLOW</t>
  </si>
  <si>
    <t>E53854</t>
  </si>
  <si>
    <t>103120HOOVERS LANE FLOWMETER ANG</t>
  </si>
  <si>
    <t>E53482</t>
  </si>
  <si>
    <t>130744FLOWMETER ANG</t>
  </si>
  <si>
    <t>E14297</t>
  </si>
  <si>
    <t>130931FLOW TO OUTFALL</t>
  </si>
  <si>
    <t>E52821</t>
  </si>
  <si>
    <t>131381DWF FLOW ANG</t>
  </si>
  <si>
    <t>E35512</t>
  </si>
  <si>
    <t>131532OUTFLOW METER AN</t>
  </si>
  <si>
    <t>E6136</t>
  </si>
  <si>
    <t>13668ARISING MAIN FLOW AI</t>
  </si>
  <si>
    <t>E6616</t>
  </si>
  <si>
    <t>14002ATOTAL PUMPING FLOW ANG</t>
  </si>
  <si>
    <t>E17891</t>
  </si>
  <si>
    <t>140411EA189STW FINAL EFF FLOW</t>
  </si>
  <si>
    <t>E32131</t>
  </si>
  <si>
    <t>140421FFT FLOW METER ANG</t>
  </si>
  <si>
    <t>E4248</t>
  </si>
  <si>
    <t>141100RISING MAIN FLOWMETER ANLG</t>
  </si>
  <si>
    <t>E59956</t>
  </si>
  <si>
    <t>141141FLOWMETER</t>
  </si>
  <si>
    <t>E29298</t>
  </si>
  <si>
    <t>133591EAST BURTON FLOW</t>
  </si>
  <si>
    <t>E25349</t>
  </si>
  <si>
    <t>142893RISING MAIN FLOW</t>
  </si>
  <si>
    <t>E13313AINLET FLOWMETER</t>
  </si>
  <si>
    <t>143091RISING MAIN FLOW</t>
  </si>
  <si>
    <t>E51290</t>
  </si>
  <si>
    <t>143532FLOW METER</t>
  </si>
  <si>
    <t>E16866</t>
  </si>
  <si>
    <t>143701FLOW</t>
  </si>
  <si>
    <t>E13802</t>
  </si>
  <si>
    <t>143911FLOW TO WORKS</t>
  </si>
  <si>
    <t>E31413</t>
  </si>
  <si>
    <t>144142OUTFLOW</t>
  </si>
  <si>
    <t>E16749</t>
  </si>
  <si>
    <t>144152OUTLET FLOW</t>
  </si>
  <si>
    <t>E52171</t>
  </si>
  <si>
    <t>144200PASS FWD FLOW ANLG</t>
  </si>
  <si>
    <t>E55944</t>
  </si>
  <si>
    <t>144930DISCHARGE FLOW ANG</t>
  </si>
  <si>
    <t>E3401</t>
  </si>
  <si>
    <t>145420PUMPED FLOW</t>
  </si>
  <si>
    <t>E11502</t>
  </si>
  <si>
    <t>146210PHEAD SPS STM SCRN FLOW</t>
  </si>
  <si>
    <t>E7994</t>
  </si>
  <si>
    <t>150741PUMP 1 FLOW</t>
  </si>
  <si>
    <t>E7995</t>
  </si>
  <si>
    <t>150741PUMP 2 FLOW</t>
  </si>
  <si>
    <t>E15513</t>
  </si>
  <si>
    <t>154841OUTLET FLOW</t>
  </si>
  <si>
    <t>E32836</t>
  </si>
  <si>
    <t>155201RISING MAIN FLOWMETER ANLG</t>
  </si>
  <si>
    <t>E31428</t>
  </si>
  <si>
    <t>173671OUTFLOW</t>
  </si>
  <si>
    <t>E32586</t>
  </si>
  <si>
    <t>177970FLOW METER ANG</t>
  </si>
  <si>
    <t>E17827</t>
  </si>
  <si>
    <t>180152FLOW TO OUTFALL</t>
  </si>
  <si>
    <t>E6352</t>
  </si>
  <si>
    <t>153710RISING MAIN FLOW</t>
  </si>
  <si>
    <t>E20347</t>
  </si>
  <si>
    <t>101330STATION FLOW</t>
  </si>
  <si>
    <t>E20366</t>
  </si>
  <si>
    <t>101330REAL STATION FLOW</t>
  </si>
  <si>
    <t>E20367</t>
  </si>
  <si>
    <t>101330DERIVED STATION FLOW</t>
  </si>
  <si>
    <t>E20368</t>
  </si>
  <si>
    <t>101330DERIVED INLET FLOW</t>
  </si>
  <si>
    <t>E20375</t>
  </si>
  <si>
    <t>101330PUMP 1 DERIVED FLOW</t>
  </si>
  <si>
    <t>E20376</t>
  </si>
  <si>
    <t>101330PUMP 2 DERIVED FLOW</t>
  </si>
  <si>
    <t>E20377</t>
  </si>
  <si>
    <t>101330PUMP 3 DERIVED FLOW</t>
  </si>
  <si>
    <t>E20378</t>
  </si>
  <si>
    <t>101330PUMP 1 FLOW</t>
  </si>
  <si>
    <t>E20379</t>
  </si>
  <si>
    <t>101330PUMP 2 FLOW</t>
  </si>
  <si>
    <t>E20380</t>
  </si>
  <si>
    <t>101330PUMP 3 FLOW</t>
  </si>
  <si>
    <t>E20432</t>
  </si>
  <si>
    <t>101820STATION FLOW</t>
  </si>
  <si>
    <t>E20451</t>
  </si>
  <si>
    <t>101820REAL STATION FLOW</t>
  </si>
  <si>
    <t>E20452</t>
  </si>
  <si>
    <t>101820DERIVED STATION FLOW</t>
  </si>
  <si>
    <t>E20453</t>
  </si>
  <si>
    <t>101820DERIVED INLET FLOW</t>
  </si>
  <si>
    <t>E20460</t>
  </si>
  <si>
    <t>101820PUMP 1 DERIVED FLOW</t>
  </si>
  <si>
    <t>E20461</t>
  </si>
  <si>
    <t>101820PUMP 2 DERIVED FLOW</t>
  </si>
  <si>
    <t>E20462</t>
  </si>
  <si>
    <t>101820PUMP 3 DERIVED FLOW</t>
  </si>
  <si>
    <t>E20463</t>
  </si>
  <si>
    <t>101820PUMP 1 FLOW</t>
  </si>
  <si>
    <t>E20464</t>
  </si>
  <si>
    <t>101820PUMP 2 FLOW</t>
  </si>
  <si>
    <t>E20465</t>
  </si>
  <si>
    <t>101820PUMP 3 FLOW</t>
  </si>
  <si>
    <t>E20602</t>
  </si>
  <si>
    <t>102920STATION FLOW</t>
  </si>
  <si>
    <t>E20621</t>
  </si>
  <si>
    <t>102920REAL STATION FLOW</t>
  </si>
  <si>
    <t>E20622</t>
  </si>
  <si>
    <t>102920DERIVED STATION FLOW</t>
  </si>
  <si>
    <t>E20623</t>
  </si>
  <si>
    <t>102920DERIVED INLET FLOW</t>
  </si>
  <si>
    <t>E20630</t>
  </si>
  <si>
    <t>102920PUMP 1 DERIVED FLOW</t>
  </si>
  <si>
    <t>E20631</t>
  </si>
  <si>
    <t>102920PUMP 2 DERIVED FLOW</t>
  </si>
  <si>
    <t>E20632</t>
  </si>
  <si>
    <t>102920PUMP 3 DERIVED FLOW</t>
  </si>
  <si>
    <t>E20633</t>
  </si>
  <si>
    <t>102920PUMP 1 FLOW</t>
  </si>
  <si>
    <t>E20634</t>
  </si>
  <si>
    <t>102920PUMP 2 FLOW</t>
  </si>
  <si>
    <t>E20635</t>
  </si>
  <si>
    <t>102920PUMP 3 FLOW</t>
  </si>
  <si>
    <t>E20857</t>
  </si>
  <si>
    <t>104600STATION FLOW</t>
  </si>
  <si>
    <t>E20876</t>
  </si>
  <si>
    <t>104600REAL STATION FLOW</t>
  </si>
  <si>
    <t>E20877</t>
  </si>
  <si>
    <t>104600DERIVED STATION FLOW</t>
  </si>
  <si>
    <t>E20878</t>
  </si>
  <si>
    <t>104600DERIVED INLET FLOW</t>
  </si>
  <si>
    <t>E20885</t>
  </si>
  <si>
    <t>104600PUMP 1 DERIVED FLOW</t>
  </si>
  <si>
    <t>E20886</t>
  </si>
  <si>
    <t>104600PUMP 2 DERIVED FLOW</t>
  </si>
  <si>
    <t>E20887</t>
  </si>
  <si>
    <t>104600PUMP 3 DERIVED FLOW</t>
  </si>
  <si>
    <t>E20888</t>
  </si>
  <si>
    <t>104600PUMP 1 FLOW</t>
  </si>
  <si>
    <t>E20889</t>
  </si>
  <si>
    <t>104600PUMP 2 FLOW</t>
  </si>
  <si>
    <t>E20890</t>
  </si>
  <si>
    <t>104600PUMP 3 FLOW</t>
  </si>
  <si>
    <t>E20262</t>
  </si>
  <si>
    <t>107120STATION FLOW</t>
  </si>
  <si>
    <t>E20281</t>
  </si>
  <si>
    <t>107120REAL STATION FLOW</t>
  </si>
  <si>
    <t>E20282</t>
  </si>
  <si>
    <t>107120DERIVED STATION FLOW</t>
  </si>
  <si>
    <t>E20283</t>
  </si>
  <si>
    <t>107120DERIVED INLET FLOW</t>
  </si>
  <si>
    <t>E20290</t>
  </si>
  <si>
    <t>107120PUMP 1 DERIVED FLOW</t>
  </si>
  <si>
    <t>E20291</t>
  </si>
  <si>
    <t>107120PUMP 2 DERIVED FLOW</t>
  </si>
  <si>
    <t>E20292</t>
  </si>
  <si>
    <t>107120PUMP 3 DERIVED FLOW</t>
  </si>
  <si>
    <t>E20293</t>
  </si>
  <si>
    <t>107120PUMP 1 FLOW</t>
  </si>
  <si>
    <t>E20294</t>
  </si>
  <si>
    <t>107120PUMP 2 FLOW</t>
  </si>
  <si>
    <t>E20295</t>
  </si>
  <si>
    <t>107120PUMP 3 FLOW</t>
  </si>
  <si>
    <t>E8007</t>
  </si>
  <si>
    <t>108400STATION FLOW</t>
  </si>
  <si>
    <t>E8026</t>
  </si>
  <si>
    <t>108400REAL STATION FLOW</t>
  </si>
  <si>
    <t>E8027</t>
  </si>
  <si>
    <t>108400DERIVED STATION FLOW</t>
  </si>
  <si>
    <t>E8028</t>
  </si>
  <si>
    <t>108400DERIVED INLET FLOW</t>
  </si>
  <si>
    <t>E8035</t>
  </si>
  <si>
    <t>108400PUMP 1 DERIVED FLOW</t>
  </si>
  <si>
    <t>E8036</t>
  </si>
  <si>
    <t>108400PUMP 2 DERIVED FLOW</t>
  </si>
  <si>
    <t>E8037</t>
  </si>
  <si>
    <t>108400PUMP 3 DERIVED FLOW</t>
  </si>
  <si>
    <t>E8038</t>
  </si>
  <si>
    <t>108400PUMP 1 FLOW</t>
  </si>
  <si>
    <t>E8039</t>
  </si>
  <si>
    <t>108400PUMP 2 FLOW</t>
  </si>
  <si>
    <t>E8040</t>
  </si>
  <si>
    <t>108400PUMP 3 FLOW</t>
  </si>
  <si>
    <t>E7922</t>
  </si>
  <si>
    <t>116920STATION FLOW</t>
  </si>
  <si>
    <t>E7941</t>
  </si>
  <si>
    <t>116920REAL STATION FLOW</t>
  </si>
  <si>
    <t>E7942</t>
  </si>
  <si>
    <t>116920DERIVED STATION FLOW</t>
  </si>
  <si>
    <t>116920DERIVED INLET FLOW</t>
  </si>
  <si>
    <t>E7950</t>
  </si>
  <si>
    <t>116920PUMP 1 DERIVED FLOW</t>
  </si>
  <si>
    <t>E7951</t>
  </si>
  <si>
    <t>116920PUMP 2 DERIVED FLOW</t>
  </si>
  <si>
    <t>E7952</t>
  </si>
  <si>
    <t>116920PUMP 3 DERIVED FLOW</t>
  </si>
  <si>
    <t>E7953</t>
  </si>
  <si>
    <t>116920PUMP 1 FLOW</t>
  </si>
  <si>
    <t>E7954</t>
  </si>
  <si>
    <t>116920PUMP 2 FLOW</t>
  </si>
  <si>
    <t>E7955</t>
  </si>
  <si>
    <t>116920PUMP 3 FLOW</t>
  </si>
  <si>
    <t>E21307</t>
  </si>
  <si>
    <t>127220DERIVED STATION FLOW</t>
  </si>
  <si>
    <t>E21308</t>
  </si>
  <si>
    <t>127220DERIVED INLET FLOW</t>
  </si>
  <si>
    <t>E21312</t>
  </si>
  <si>
    <t>127220PUMP 1 DERIVED FLOW</t>
  </si>
  <si>
    <t>E3321</t>
  </si>
  <si>
    <t>128650INFLOW RATE ANG</t>
  </si>
  <si>
    <t>E6664</t>
  </si>
  <si>
    <t>14002ATWINNED SECTION UPSTR FLOW ANG</t>
  </si>
  <si>
    <t>E6667</t>
  </si>
  <si>
    <t>14002ATWINNED SECTION DOWNSTR FLOW ANG</t>
  </si>
  <si>
    <t>E13836</t>
  </si>
  <si>
    <t>152371PULSAR 500 TRIAL FLOW</t>
  </si>
  <si>
    <t>E19307</t>
  </si>
  <si>
    <t>153131COMBINED UPSTREAM FLOW</t>
  </si>
  <si>
    <t>E6315</t>
  </si>
  <si>
    <t>153410RISING MAIN FLOW</t>
  </si>
  <si>
    <t>E11969</t>
  </si>
  <si>
    <t>156291RISING MAIN FLOWMETER AI</t>
  </si>
  <si>
    <t>E21127</t>
  </si>
  <si>
    <t>156371STATION FLOW</t>
  </si>
  <si>
    <t>E21146</t>
  </si>
  <si>
    <t>156371REAL STATION FLOW</t>
  </si>
  <si>
    <t>E21147</t>
  </si>
  <si>
    <t>156371DERIVED STATION FLOW</t>
  </si>
  <si>
    <t>E21148</t>
  </si>
  <si>
    <t>156371DERIVED INLET FLOW</t>
  </si>
  <si>
    <t>E21155</t>
  </si>
  <si>
    <t>156371PUMP 1 DERIVED FLOW</t>
  </si>
  <si>
    <t>E21156</t>
  </si>
  <si>
    <t>156371PUMP 2 DERIVED FLOW</t>
  </si>
  <si>
    <t>E21157</t>
  </si>
  <si>
    <t>156371PUMP 3 DERIVED FLOW</t>
  </si>
  <si>
    <t>E21158</t>
  </si>
  <si>
    <t>156371PUMP 1 FLOW</t>
  </si>
  <si>
    <t>E21159</t>
  </si>
  <si>
    <t>156371PUMP 2 FLOW</t>
  </si>
  <si>
    <t>E21160</t>
  </si>
  <si>
    <t>156371PUMP 3 FLOW</t>
  </si>
  <si>
    <t>E20687</t>
  </si>
  <si>
    <t>157680STATION FLOW</t>
  </si>
  <si>
    <t>E20706</t>
  </si>
  <si>
    <t>157680REAL STATION FLOW</t>
  </si>
  <si>
    <t>E20707</t>
  </si>
  <si>
    <t>157680DERIVED STATION FLOW</t>
  </si>
  <si>
    <t>E20708</t>
  </si>
  <si>
    <t>157680DERIVED INLET FLOW</t>
  </si>
  <si>
    <t>E20715</t>
  </si>
  <si>
    <t>157680PUMP 1 DERIVED FLOW</t>
  </si>
  <si>
    <t>E20716</t>
  </si>
  <si>
    <t>157680PUMP 2 DERIVED FLOW</t>
  </si>
  <si>
    <t>E20717</t>
  </si>
  <si>
    <t>157680PUMP 3 DERIVED FLOW</t>
  </si>
  <si>
    <t>E20718</t>
  </si>
  <si>
    <t>157680PUMP 1 FLOW</t>
  </si>
  <si>
    <t>E20719</t>
  </si>
  <si>
    <t>157680PUMP 2 FLOW</t>
  </si>
  <si>
    <t>E20720</t>
  </si>
  <si>
    <t>157680PUMP 3 FLOW</t>
  </si>
  <si>
    <t>E20772</t>
  </si>
  <si>
    <t>157710STATION FLOW</t>
  </si>
  <si>
    <t>E20791</t>
  </si>
  <si>
    <t>157710REAL STATION FLOW</t>
  </si>
  <si>
    <t>E20792</t>
  </si>
  <si>
    <t>157710DERIVED STATION FLOW</t>
  </si>
  <si>
    <t>E20793</t>
  </si>
  <si>
    <t>157710DERIVED INLET FLOW</t>
  </si>
  <si>
    <t>E20800</t>
  </si>
  <si>
    <t>157710PUMP 1 DERIVED FLOW</t>
  </si>
  <si>
    <t>E20801</t>
  </si>
  <si>
    <t>157710PUMP 2 DERIVED FLOW</t>
  </si>
  <si>
    <t>E20802</t>
  </si>
  <si>
    <t>157710PUMP 3 DERIVED FLOW</t>
  </si>
  <si>
    <t>E20803</t>
  </si>
  <si>
    <t>157710PUMP 1 FLOW</t>
  </si>
  <si>
    <t>E20804</t>
  </si>
  <si>
    <t>157710PUMP 2 FLOW</t>
  </si>
  <si>
    <t>E20805</t>
  </si>
  <si>
    <t>157710PUMP 3 FLOW</t>
  </si>
  <si>
    <t>E53533</t>
  </si>
  <si>
    <t>169201DWF PUMP 1 FLOW AI</t>
  </si>
  <si>
    <t>E53535</t>
  </si>
  <si>
    <t>169201DWF PUMP 2 FLOW AI</t>
  </si>
  <si>
    <t>E53537</t>
  </si>
  <si>
    <t>169201DWF PUMP 3 FLOW AI</t>
  </si>
  <si>
    <t>E53539</t>
  </si>
  <si>
    <t>169201STORM PUMP 1 FLOW AI</t>
  </si>
  <si>
    <t>E53541</t>
  </si>
  <si>
    <t>169201STORM PUMP 2 FLOW AI</t>
  </si>
  <si>
    <t>E8673</t>
  </si>
  <si>
    <t>198270RISING MAIN FLOW</t>
  </si>
  <si>
    <t>E11960</t>
  </si>
  <si>
    <t>156921RISING MAIN FLOW</t>
  </si>
  <si>
    <t>E53850</t>
  </si>
  <si>
    <t>103120COGMILL FARM FVRS3 FLOWMETER ANG</t>
  </si>
  <si>
    <t>E53852</t>
  </si>
  <si>
    <t>103120COGMILL FARM FVS FLOWMETER ANG</t>
  </si>
  <si>
    <t>E38933</t>
  </si>
  <si>
    <t>109080PUMP 1 FLOW ANG</t>
  </si>
  <si>
    <t>E38934</t>
  </si>
  <si>
    <t>109080PUMP 2 FLOW ANG</t>
  </si>
  <si>
    <t>E1700</t>
  </si>
  <si>
    <t>115590INFLOW RATE</t>
  </si>
  <si>
    <t>E31400</t>
  </si>
  <si>
    <t>130332STORM FLOW</t>
  </si>
  <si>
    <t>E2940</t>
  </si>
  <si>
    <t>131380INLET FLOW</t>
  </si>
  <si>
    <t>E4867</t>
  </si>
  <si>
    <t>132830OVER PUMPING BLACKMORE LANE FLOW</t>
  </si>
  <si>
    <t>E34387</t>
  </si>
  <si>
    <t>133400STORM FLOW TO OUTFALL</t>
  </si>
  <si>
    <t>E34418</t>
  </si>
  <si>
    <t>133400WSM RETURN FLOW</t>
  </si>
  <si>
    <t>E34429</t>
  </si>
  <si>
    <t>133400STORM FLOW TO HEADWORKS ANG</t>
  </si>
  <si>
    <t>E21389</t>
  </si>
  <si>
    <t>136240DISCHARGE FLOW</t>
  </si>
  <si>
    <t>E21390</t>
  </si>
  <si>
    <t>136240UNTREATED FLOW</t>
  </si>
  <si>
    <t>E21392</t>
  </si>
  <si>
    <t>136240DISCHARGE FLOW FROM E10078</t>
  </si>
  <si>
    <t>E21394</t>
  </si>
  <si>
    <t>136240TREATED FLOW</t>
  </si>
  <si>
    <t>E3158</t>
  </si>
  <si>
    <t>136390INFLOW RATE ANG</t>
  </si>
  <si>
    <t>E6611</t>
  </si>
  <si>
    <t>14002AOLD RISING MAIN BACKUP FLOW ANG</t>
  </si>
  <si>
    <t>E6284</t>
  </si>
  <si>
    <t>140751INFLOW RATE ANG</t>
  </si>
  <si>
    <t>E25468</t>
  </si>
  <si>
    <t>141571COMPTON BASSETT FLOW</t>
  </si>
  <si>
    <t>E15332</t>
  </si>
  <si>
    <t>142721RISING MAIN FLOW</t>
  </si>
  <si>
    <t>E9447</t>
  </si>
  <si>
    <t>143230FLOW CHANNEL A</t>
  </si>
  <si>
    <t>E13803</t>
  </si>
  <si>
    <t>143911FLOW TO STORM</t>
  </si>
  <si>
    <t>E52940</t>
  </si>
  <si>
    <t>145100LAUNDER WASHWATER FLOW AI</t>
  </si>
  <si>
    <t>E16410</t>
  </si>
  <si>
    <t>145771FLOW FROM CASTLE VIEW SPS</t>
  </si>
  <si>
    <t>E51596</t>
  </si>
  <si>
    <t>151502VACCUM TNK FLOW</t>
  </si>
  <si>
    <t>E7205</t>
  </si>
  <si>
    <t>151901STORM OUTFLOW</t>
  </si>
  <si>
    <t>E19536</t>
  </si>
  <si>
    <t>156380RISING MAIN FLOW ANG</t>
  </si>
  <si>
    <t>E5413</t>
  </si>
  <si>
    <t>168641WEYMOUTH WESTON ROAD CSO FLOW</t>
  </si>
  <si>
    <t>E5417</t>
  </si>
  <si>
    <t>169441OLD CLEEVE FARM CSO FLOW</t>
  </si>
  <si>
    <t>172880RISING MAIN FLOW</t>
  </si>
  <si>
    <t>E5419</t>
  </si>
  <si>
    <t>175521GREENFIELD PLACE CSO FLOW</t>
  </si>
  <si>
    <t>E25700</t>
  </si>
  <si>
    <t>176381FLOW INFLOWRATE</t>
  </si>
  <si>
    <t>E25708</t>
  </si>
  <si>
    <t>176381FLOW PUMP 1 FLOWRATE</t>
  </si>
  <si>
    <t>E25710</t>
  </si>
  <si>
    <t>176381FLOW PUMP 2 FLOWRATE</t>
  </si>
  <si>
    <t>E25736</t>
  </si>
  <si>
    <t>176381FLOW VOLUMEPUMPED</t>
  </si>
  <si>
    <t>E25737</t>
  </si>
  <si>
    <t>176381FLOW OVERFLOWVOLUME</t>
  </si>
  <si>
    <t>E25742</t>
  </si>
  <si>
    <t>176381FLOW PUMP 1 VOLUMEPUMPED</t>
  </si>
  <si>
    <t>E25747</t>
  </si>
  <si>
    <t>176381FLOW PUMP 2 VOLUMEPUMPED</t>
  </si>
  <si>
    <t>E17828</t>
  </si>
  <si>
    <t>180152CIS FLUM FLOW</t>
  </si>
  <si>
    <t>E6090</t>
  </si>
  <si>
    <t>105670RISING MAIN FLOWMETER ANLG</t>
  </si>
  <si>
    <t>E15423</t>
  </si>
  <si>
    <t>12004XEA330RETURN RES FLOW</t>
  </si>
  <si>
    <t>E15424</t>
  </si>
  <si>
    <t>12004XEA331RTN TO ASHFORD RES FLOW</t>
  </si>
  <si>
    <t>E15422</t>
  </si>
  <si>
    <t>12007XEA321STREAM FLOW FM08</t>
  </si>
  <si>
    <t>E15429</t>
  </si>
  <si>
    <t>12029XWASHWATER FLOW</t>
  </si>
  <si>
    <t>E15427</t>
  </si>
  <si>
    <t>12035XEA333CHLOR OUTLET FLOW</t>
  </si>
  <si>
    <t>E15426</t>
  </si>
  <si>
    <t>12081XWSHWTR FLOW TO RIVER</t>
  </si>
  <si>
    <t>E15428</t>
  </si>
  <si>
    <t>12089XEA334WASHWATER TANK OUTFLOW</t>
  </si>
  <si>
    <t>E3078</t>
  </si>
  <si>
    <t>129280RISING MAIN FLOWMETER</t>
  </si>
  <si>
    <t>E3110</t>
  </si>
  <si>
    <t>129300RADIPOLE DWF RISING MAIN FLOW</t>
  </si>
  <si>
    <t>E3111</t>
  </si>
  <si>
    <t>129300RADIPOLE STORM RISING MAIN FLOW</t>
  </si>
  <si>
    <t>E3126</t>
  </si>
  <si>
    <t>129310RISING MAIN FLOWMETER</t>
  </si>
  <si>
    <t>E3142</t>
  </si>
  <si>
    <t>129320RISING MAIN FLOWMETER</t>
  </si>
  <si>
    <t>E6151</t>
  </si>
  <si>
    <t>130011EA001FLOW TO TREATMENT</t>
  </si>
  <si>
    <t>E30383</t>
  </si>
  <si>
    <t>130011FLOW TO TREATMENT AI</t>
  </si>
  <si>
    <t>E30387</t>
  </si>
  <si>
    <t>130011SAND FILTER FEED FLOW AI</t>
  </si>
  <si>
    <t>E30402</t>
  </si>
  <si>
    <t>130011FLOW TO SAND FILTER AI</t>
  </si>
  <si>
    <t>E30403</t>
  </si>
  <si>
    <t>130011SAND FILTER 1 INLET FLOW AI</t>
  </si>
  <si>
    <t>E30404</t>
  </si>
  <si>
    <t>130011SAND FILTER 2 INLET FLOW AI</t>
  </si>
  <si>
    <t>E30924</t>
  </si>
  <si>
    <t>130011INLET FLOW FOR DOSE SET 1</t>
  </si>
  <si>
    <t>E30925</t>
  </si>
  <si>
    <t>130011INLET FLOW FOR DOSE SET 2</t>
  </si>
  <si>
    <t>E55500</t>
  </si>
  <si>
    <t>130040PUMP SET 1 SEWAGE FLOW AI</t>
  </si>
  <si>
    <t>E55508</t>
  </si>
  <si>
    <t>130040PUMP SET 1 STORM DOSING START FLOW</t>
  </si>
  <si>
    <t>E1001</t>
  </si>
  <si>
    <t>130060EA121MCERT INLET FLOW</t>
  </si>
  <si>
    <t>E1015</t>
  </si>
  <si>
    <t>130070OUTLET FLOW</t>
  </si>
  <si>
    <t>E1016</t>
  </si>
  <si>
    <t>130070EA371 FPF INLET FLOW</t>
  </si>
  <si>
    <t>E1017</t>
  </si>
  <si>
    <t>130070FLOW TO STORM</t>
  </si>
  <si>
    <t>E1018</t>
  </si>
  <si>
    <t>1300706 DWF OVERFLOW</t>
  </si>
  <si>
    <t>E19545</t>
  </si>
  <si>
    <t>130081OUTLET FLOW</t>
  </si>
  <si>
    <t>E19553</t>
  </si>
  <si>
    <t>130081FLOW 1</t>
  </si>
  <si>
    <t>E19559</t>
  </si>
  <si>
    <t>130081FLOCCULATION FLOW</t>
  </si>
  <si>
    <t>E19561</t>
  </si>
  <si>
    <t>130081SLUDGE FEED FLOW</t>
  </si>
  <si>
    <t>E19569</t>
  </si>
  <si>
    <t>130081FLOW 2</t>
  </si>
  <si>
    <t>E37849</t>
  </si>
  <si>
    <t>130081FTT FLOW</t>
  </si>
  <si>
    <t>E37850</t>
  </si>
  <si>
    <t>130081EA002MCERT FLOW</t>
  </si>
  <si>
    <t>E37851</t>
  </si>
  <si>
    <t>130081LOW LIFT FLOW</t>
  </si>
  <si>
    <t>E1030</t>
  </si>
  <si>
    <t>130120EA003INLET FLOW</t>
  </si>
  <si>
    <t>E9735</t>
  </si>
  <si>
    <t>130130EA122INLET FLOW</t>
  </si>
  <si>
    <t>E53738</t>
  </si>
  <si>
    <t>130130PST TANK 1 FLOW MEASURE AI</t>
  </si>
  <si>
    <t>E53740</t>
  </si>
  <si>
    <t>130130PST TANK 2 FLOW MEASURE AI</t>
  </si>
  <si>
    <t>E53742</t>
  </si>
  <si>
    <t>130130PST TANK 3 FLOW MEASURE AI</t>
  </si>
  <si>
    <t>E53744</t>
  </si>
  <si>
    <t>130130PST TANK 4 FLOW MEASURE AI</t>
  </si>
  <si>
    <t>E53746</t>
  </si>
  <si>
    <t>130130PST TANK 5 FLOW MEASURE AI</t>
  </si>
  <si>
    <t>E53748</t>
  </si>
  <si>
    <t>130130PST TANK 6 FLOW MEASURE AI</t>
  </si>
  <si>
    <t>E53750</t>
  </si>
  <si>
    <t>130130SAS BAL TANK FLOW MEASURE AI</t>
  </si>
  <si>
    <t>E53752</t>
  </si>
  <si>
    <t>130130RETN LIQ MANHOLE 8 FLOW MEASURE AI</t>
  </si>
  <si>
    <t>E53754</t>
  </si>
  <si>
    <t>130130RETN LIQ FOOD WST FLOW MEASURE AI</t>
  </si>
  <si>
    <t>E53770</t>
  </si>
  <si>
    <t>130130FOUL WATER FLOW</t>
  </si>
  <si>
    <t>E53771</t>
  </si>
  <si>
    <t>130130TANK DRAINAGE FLOW</t>
  </si>
  <si>
    <t>E55078</t>
  </si>
  <si>
    <t>130131CABOTS PARK RISING MAIN FLOW ANLG</t>
  </si>
  <si>
    <t>E55185</t>
  </si>
  <si>
    <t>130132INLET FLOW RX TEMPORARY OS</t>
  </si>
  <si>
    <t>E55720</t>
  </si>
  <si>
    <t>130130MITSI MCERT FLOWMETER ANLG</t>
  </si>
  <si>
    <t>E14849</t>
  </si>
  <si>
    <t>130151EA123FINAL EFFLUENT OUTLET FLOW</t>
  </si>
  <si>
    <t>E32126</t>
  </si>
  <si>
    <t>13015AEA368MCERTS FPF INLET FLOW ANG</t>
  </si>
  <si>
    <t>E11132</t>
  </si>
  <si>
    <t>130160RECIRC FLOW ANALOGUE</t>
  </si>
  <si>
    <t>E14563</t>
  </si>
  <si>
    <t>130160INLET FLOW 1</t>
  </si>
  <si>
    <t>E14564</t>
  </si>
  <si>
    <t>130160INLET FLOW 2</t>
  </si>
  <si>
    <t>E14565</t>
  </si>
  <si>
    <t>130160INLET FLOW 3</t>
  </si>
  <si>
    <t>E14576</t>
  </si>
  <si>
    <t>130160INLET FLOW 4</t>
  </si>
  <si>
    <t>E23429</t>
  </si>
  <si>
    <t>130160TANK 1 OXYGEN SPARGE FLOW AN</t>
  </si>
  <si>
    <t>E23430</t>
  </si>
  <si>
    <t>130160DESLUDGE RETURN FLOW AN</t>
  </si>
  <si>
    <t>E23436</t>
  </si>
  <si>
    <t>130160TANK 2 OXYGEN SPARGE FLOW AN</t>
  </si>
  <si>
    <t>E23437</t>
  </si>
  <si>
    <t>130160SLUDGE PUMP RETURN FLOW AN</t>
  </si>
  <si>
    <t>E23438</t>
  </si>
  <si>
    <t>130160STORM PUMP RETURN FLOW AN</t>
  </si>
  <si>
    <t>E23440</t>
  </si>
  <si>
    <t>130160FLOW TO TREATMENT AN</t>
  </si>
  <si>
    <t>E23449</t>
  </si>
  <si>
    <t>130160EA086MCERT FLOW</t>
  </si>
  <si>
    <t>E31179</t>
  </si>
  <si>
    <t>130160SECONDARY DOSING WEIR FLOW</t>
  </si>
  <si>
    <t>E31180</t>
  </si>
  <si>
    <t>130160SECONDARY DOSNG BELLMOUTH FLOW</t>
  </si>
  <si>
    <t>E53040</t>
  </si>
  <si>
    <t>130160HIGH RATE FILTER FLOW</t>
  </si>
  <si>
    <t>E39830</t>
  </si>
  <si>
    <t>130160PASS FWD FLW RAW SALTFORD STW</t>
  </si>
  <si>
    <t>E6237</t>
  </si>
  <si>
    <t>13016AFLOW TO TREATMENT FLOW RATE NIVUS</t>
  </si>
  <si>
    <t>E6238</t>
  </si>
  <si>
    <t>13016AFLOW TO TREATMENT FLOW RATE PANAMETRICS</t>
  </si>
  <si>
    <t>E6273</t>
  </si>
  <si>
    <t>13016ASTORM TANK TO SLUDGE REC TANK FLOW METER AI</t>
  </si>
  <si>
    <t>E6277</t>
  </si>
  <si>
    <t>13016ASLUDGE PUMP STORM RETURN FLOW AI</t>
  </si>
  <si>
    <t>E6278</t>
  </si>
  <si>
    <t>13016ASTORM RETURN PS RETURN FLOW</t>
  </si>
  <si>
    <t>E6392</t>
  </si>
  <si>
    <t>13016ASTORM RETURN PS 1 RECIRC FLOWMETER AI</t>
  </si>
  <si>
    <t>E6393</t>
  </si>
  <si>
    <t>13016ASTORM RETURN PS 2 RECIRC FLOWMETER AI</t>
  </si>
  <si>
    <t>E10443</t>
  </si>
  <si>
    <t>130180DF360BOREHOLE FLOW</t>
  </si>
  <si>
    <t>E33590</t>
  </si>
  <si>
    <t>130180BREAK TANK FLOW METER</t>
  </si>
  <si>
    <t>E33591</t>
  </si>
  <si>
    <t>130180MESS ROOM FLOW METER</t>
  </si>
  <si>
    <t>E36142</t>
  </si>
  <si>
    <t>130180DIGESTER 4 SLUDGE FEED FLOW</t>
  </si>
  <si>
    <t>E36143</t>
  </si>
  <si>
    <t>130180DIGESTER 3 SLUDGE FEED FLOW</t>
  </si>
  <si>
    <t>E36144</t>
  </si>
  <si>
    <t>130180DIGESTER 2 SLUDGE FEED FLOW</t>
  </si>
  <si>
    <t>E36145</t>
  </si>
  <si>
    <t>130180DIGESTER 1 SLUDGE FEED FLOW</t>
  </si>
  <si>
    <t>E51046</t>
  </si>
  <si>
    <t>130180SLUDGE IMPORT FM HOLDENH FLOW</t>
  </si>
  <si>
    <t>E51049</t>
  </si>
  <si>
    <t>130180SLTH02 FEED FLOW ANG</t>
  </si>
  <si>
    <t>E51801</t>
  </si>
  <si>
    <t>130180PRIMARY SLUDGE FLOW FEED STRAINPRESS</t>
  </si>
  <si>
    <t>E52089</t>
  </si>
  <si>
    <t>130180LIQUORS RETN TO HOLDENH FLOW</t>
  </si>
  <si>
    <t>E33563</t>
  </si>
  <si>
    <t>130180SLUDGE FEED FLW</t>
  </si>
  <si>
    <t>E33564</t>
  </si>
  <si>
    <t>130180THICKENED SLUDGE FLW</t>
  </si>
  <si>
    <t>E51050</t>
  </si>
  <si>
    <t>130180SAS2 THICKENED SLDGE FLW ANG</t>
  </si>
  <si>
    <t>E2360</t>
  </si>
  <si>
    <t>130210EA004FINAL EFFLUENT FLOW</t>
  </si>
  <si>
    <t>E2362</t>
  </si>
  <si>
    <t>130210MAX FINAL FLOW</t>
  </si>
  <si>
    <t>E2363</t>
  </si>
  <si>
    <t>130210MIN FINAL FLOW</t>
  </si>
  <si>
    <t>E4413</t>
  </si>
  <si>
    <t>130221EA125OUTFLOW</t>
  </si>
  <si>
    <t>E4414</t>
  </si>
  <si>
    <t>130221EA126GRAVITY OUTFLOW</t>
  </si>
  <si>
    <t>E4558</t>
  </si>
  <si>
    <t>13022EA3471INLET MCERT FLOW ANG</t>
  </si>
  <si>
    <t>E33292</t>
  </si>
  <si>
    <t>130221HUMUS FEED PS FLOW ANG</t>
  </si>
  <si>
    <t>E33294</t>
  </si>
  <si>
    <t>130221STONE MEDIA FILTER RECIRCULATION FLOW ANG</t>
  </si>
  <si>
    <t>E33295</t>
  </si>
  <si>
    <t>130221PLASTIC MEDIA FILTER RECIRCULATION FLOW ANG</t>
  </si>
  <si>
    <t>E14968</t>
  </si>
  <si>
    <t>130241BULBURY LANE FLOW</t>
  </si>
  <si>
    <t>E14969</t>
  </si>
  <si>
    <t>130241EA217FINAL EFFLUENT FLOW</t>
  </si>
  <si>
    <t>E14971</t>
  </si>
  <si>
    <t>130241FOX POUND FLOW ANG</t>
  </si>
  <si>
    <t>E2656</t>
  </si>
  <si>
    <t>130250INLET FLOW</t>
  </si>
  <si>
    <t>E2658</t>
  </si>
  <si>
    <t>130250INLET FLOW 2</t>
  </si>
  <si>
    <t>E2660</t>
  </si>
  <si>
    <t>130250MAX FLOW</t>
  </si>
  <si>
    <t>E2661</t>
  </si>
  <si>
    <t>130250MIN FLOW</t>
  </si>
  <si>
    <t>E2663</t>
  </si>
  <si>
    <t>130250EA005MCERT FLOWMETER ANG</t>
  </si>
  <si>
    <t>E24072</t>
  </si>
  <si>
    <t>13027AEA127MCERT FLOW</t>
  </si>
  <si>
    <t>E55190</t>
  </si>
  <si>
    <t>13027XINLET FLUME FLOW</t>
  </si>
  <si>
    <t>E55443</t>
  </si>
  <si>
    <t>13027APUMP SET 1 SEWAGE FLOW AI</t>
  </si>
  <si>
    <t>E55461</t>
  </si>
  <si>
    <t>13027AINLET FLOW AI</t>
  </si>
  <si>
    <t>E55465</t>
  </si>
  <si>
    <t>13027AMCERT FLOWMETER AI</t>
  </si>
  <si>
    <t>E55475</t>
  </si>
  <si>
    <t>13027APUMP SET 1 STORM DOSING START FLOW</t>
  </si>
  <si>
    <t>E1225</t>
  </si>
  <si>
    <t>130280INLET FLOW</t>
  </si>
  <si>
    <t>E1226</t>
  </si>
  <si>
    <t>130280RISING MAIN FLOW ANG</t>
  </si>
  <si>
    <t>E1229</t>
  </si>
  <si>
    <t>130280INLET FLOW AVE</t>
  </si>
  <si>
    <t>E25136</t>
  </si>
  <si>
    <t>130280EA128PST DIST CHAMBER FLOW</t>
  </si>
  <si>
    <t>E25156</t>
  </si>
  <si>
    <t>130280RAS FLOW</t>
  </si>
  <si>
    <t>E50501</t>
  </si>
  <si>
    <t>130280RAS FLOW 43-FIT-9006 AI</t>
  </si>
  <si>
    <t>E50503</t>
  </si>
  <si>
    <t>130280BIOMAG FEED FLOW AI</t>
  </si>
  <si>
    <t>E50505</t>
  </si>
  <si>
    <t>130280ASP LANE 34 FLOW AI</t>
  </si>
  <si>
    <t>E50506</t>
  </si>
  <si>
    <t>130280POLY DOSING FLOW AI</t>
  </si>
  <si>
    <t>E8881</t>
  </si>
  <si>
    <t>130290INLET FLOW 1</t>
  </si>
  <si>
    <t>E8882</t>
  </si>
  <si>
    <t>130290EA006INLET FLOW</t>
  </si>
  <si>
    <t>E3866</t>
  </si>
  <si>
    <t>130310EA007OUTLET FLOW</t>
  </si>
  <si>
    <t>E14194</t>
  </si>
  <si>
    <t>130310FLOW 1</t>
  </si>
  <si>
    <t>E14195</t>
  </si>
  <si>
    <t>130310FLOW 2</t>
  </si>
  <si>
    <t>E36115</t>
  </si>
  <si>
    <t>130310PUMP SET 1 SEWAGE FLOW</t>
  </si>
  <si>
    <t>E36434</t>
  </si>
  <si>
    <t>130310PUMP SET 2 SEWAGE FLOW</t>
  </si>
  <si>
    <t>E36442</t>
  </si>
  <si>
    <t>130310PROFILE STORM DOSING START FLOW</t>
  </si>
  <si>
    <t>E4431</t>
  </si>
  <si>
    <t>130320INLET FLOW</t>
  </si>
  <si>
    <t>E4432</t>
  </si>
  <si>
    <t>130320EA129OUTFLOW</t>
  </si>
  <si>
    <t>E4435</t>
  </si>
  <si>
    <t>130320HILLFARRANCE RISING MAIN FLOW</t>
  </si>
  <si>
    <t>E5031</t>
  </si>
  <si>
    <t>130340SQUARES ROAD FLOW</t>
  </si>
  <si>
    <t>E5033</t>
  </si>
  <si>
    <t>130340BRADNEY BRIDGE FLOW</t>
  </si>
  <si>
    <t>E5034</t>
  </si>
  <si>
    <t>130340BRISTOL ROAD FLOW</t>
  </si>
  <si>
    <t>E5035</t>
  </si>
  <si>
    <t>130340UNOX INLET EFFLUENT FLOW</t>
  </si>
  <si>
    <t>E5036</t>
  </si>
  <si>
    <t>130340OLD WORKS FLOW</t>
  </si>
  <si>
    <t>E5038</t>
  </si>
  <si>
    <t>130340EAST QUAY FLOW</t>
  </si>
  <si>
    <t>E5048</t>
  </si>
  <si>
    <t>130340EA138UV NEW MCERT FLOWMETER</t>
  </si>
  <si>
    <t>E5049</t>
  </si>
  <si>
    <t>130340GERBER FLOW</t>
  </si>
  <si>
    <t>E5055</t>
  </si>
  <si>
    <t>130340PUMP1 RETURN FLOW</t>
  </si>
  <si>
    <t>E5056</t>
  </si>
  <si>
    <t>130340PUMP 2 RETURN FLOW</t>
  </si>
  <si>
    <t>E5060</t>
  </si>
  <si>
    <t>130340RECIRCULATION FLOW</t>
  </si>
  <si>
    <t>E5077</t>
  </si>
  <si>
    <t>130340FLOWMETER 2 FLOW</t>
  </si>
  <si>
    <t>E5089</t>
  </si>
  <si>
    <t>130340SYSTEM FLOW</t>
  </si>
  <si>
    <t>E5090</t>
  </si>
  <si>
    <t>130340FLOWMETER 1 FLOW</t>
  </si>
  <si>
    <t>E6821</t>
  </si>
  <si>
    <t>130340EXPRESS PARKWAY ASP FLOW</t>
  </si>
  <si>
    <t>E9639</t>
  </si>
  <si>
    <t>130340SALTLANDS OLD FLOWMETER</t>
  </si>
  <si>
    <t>130340BRISTOL ROAD FLOWMETER</t>
  </si>
  <si>
    <t>E9642</t>
  </si>
  <si>
    <t>130340BRADNEY BRIDGE FLOWMETER</t>
  </si>
  <si>
    <t>E24940</t>
  </si>
  <si>
    <t>130340REACTOR 1 INLET FLOW</t>
  </si>
  <si>
    <t>E24941</t>
  </si>
  <si>
    <t>130340REACTOR 2 INLET FLOW</t>
  </si>
  <si>
    <t>E24942</t>
  </si>
  <si>
    <t>130340REACTOR 3 INLET FLOW</t>
  </si>
  <si>
    <t>E24943</t>
  </si>
  <si>
    <t>130340REACTOR 4 INLET FLOW</t>
  </si>
  <si>
    <t>E24944</t>
  </si>
  <si>
    <t>130340REACTOR 5 INLET FLOW</t>
  </si>
  <si>
    <t>E24955</t>
  </si>
  <si>
    <t>130340GBT SLUDGE TRANSFER FLOW</t>
  </si>
  <si>
    <t>E31296</t>
  </si>
  <si>
    <t>13034AASP PST 3 FLOW</t>
  </si>
  <si>
    <t>E31308</t>
  </si>
  <si>
    <t>13034AASP SAS FLOW</t>
  </si>
  <si>
    <t>E31311</t>
  </si>
  <si>
    <t>13034AASP LANE 3 ZONE 3 AIR FLOW</t>
  </si>
  <si>
    <t>E31315</t>
  </si>
  <si>
    <t>13034AASP PST 1 AND 2 FLOW</t>
  </si>
  <si>
    <t>E31316</t>
  </si>
  <si>
    <t>13034AASP INLET FLOW</t>
  </si>
  <si>
    <t>E31324</t>
  </si>
  <si>
    <t>13034AASP BLOWER AIR OUTFLOW</t>
  </si>
  <si>
    <t>E31327</t>
  </si>
  <si>
    <t>13034AASP WORKS RETURN TO INLET FLOW</t>
  </si>
  <si>
    <t>E31329</t>
  </si>
  <si>
    <t>13034AASP RAS FLOW</t>
  </si>
  <si>
    <t>E31336</t>
  </si>
  <si>
    <t>13034AASP LANE 1 ZONE 1 AIR FLOW</t>
  </si>
  <si>
    <t>E31337</t>
  </si>
  <si>
    <t>13034AASP LANE 2 ZONE 1 AIR FLOW</t>
  </si>
  <si>
    <t>E31338</t>
  </si>
  <si>
    <t>13034AASP LANE 3 ZONE 1 AIR FLOW</t>
  </si>
  <si>
    <t>E31339</t>
  </si>
  <si>
    <t>13034AASP LANE 1 ZONE 2 AIR FLOW</t>
  </si>
  <si>
    <t>E31340</t>
  </si>
  <si>
    <t>13034AASP LANE 2 ZONE 2 AIR FLOW</t>
  </si>
  <si>
    <t>E31341</t>
  </si>
  <si>
    <t>13034AASP LANE 3 ZONE 2 AIR FLOW</t>
  </si>
  <si>
    <t>E31342</t>
  </si>
  <si>
    <t>13034AASP LANE 1 ZONE 3 AIR FLOW</t>
  </si>
  <si>
    <t>E31343</t>
  </si>
  <si>
    <t>13034AASP LANE 2 ZONE 3 AIR FLOW</t>
  </si>
  <si>
    <t>E52971</t>
  </si>
  <si>
    <t>130340GBT 2 SLUDGE FD FLOW AI</t>
  </si>
  <si>
    <t>E52973</t>
  </si>
  <si>
    <t>130340GBT2 THICKENED SLUDGE FLOW AI</t>
  </si>
  <si>
    <t>E2841</t>
  </si>
  <si>
    <t>130350RAS FLOW</t>
  </si>
  <si>
    <t>E2842</t>
  </si>
  <si>
    <t>130350EA131MCERT FFT FLOW</t>
  </si>
  <si>
    <t>E15383</t>
  </si>
  <si>
    <t>130361EA132FINAL EFF FLOW</t>
  </si>
  <si>
    <t>E15389</t>
  </si>
  <si>
    <t>130361TEMP DUTCH WHEEL FLOWMETER AI</t>
  </si>
  <si>
    <t>E1865</t>
  </si>
  <si>
    <t>130370EA008MCERT OUTLET FLOW</t>
  </si>
  <si>
    <t>E1867</t>
  </si>
  <si>
    <t>130370MAX FLOW</t>
  </si>
  <si>
    <t>E1868</t>
  </si>
  <si>
    <t>130370MIN FLOW</t>
  </si>
  <si>
    <t>E97979</t>
  </si>
  <si>
    <t>13037APROFILE STORM DOSING START FLOW</t>
  </si>
  <si>
    <t>E97984</t>
  </si>
  <si>
    <t>13037APUMP SET 1 SEWAGE FLOW</t>
  </si>
  <si>
    <t>E97989</t>
  </si>
  <si>
    <t>13037APUMP SET 2 SEWAGE FLOW</t>
  </si>
  <si>
    <t>E3490</t>
  </si>
  <si>
    <t>130391EA009MCERT INLET FLOW</t>
  </si>
  <si>
    <t>E23654</t>
  </si>
  <si>
    <t>130391PUMP SET 1 SEWAGE FLOW</t>
  </si>
  <si>
    <t>E54816</t>
  </si>
  <si>
    <t>130391PUMP SET 1 STORM DOSING START FLOW</t>
  </si>
  <si>
    <t>E55039</t>
  </si>
  <si>
    <t>130391PUMP SET 2 SEWAGE FLOW ANG</t>
  </si>
  <si>
    <t>E5226</t>
  </si>
  <si>
    <t>130410EA011FINAL EFFLUENT FLOW</t>
  </si>
  <si>
    <t>E5234</t>
  </si>
  <si>
    <t>130410FINAL EFF FLOW AVE</t>
  </si>
  <si>
    <t>E2672</t>
  </si>
  <si>
    <t>130420FLOWMETER</t>
  </si>
  <si>
    <t>E5316</t>
  </si>
  <si>
    <t>130430COMBINED FLOW TO INLET</t>
  </si>
  <si>
    <t>E5317</t>
  </si>
  <si>
    <t>130430FLOW TO FILTER BEDS</t>
  </si>
  <si>
    <t>E5321</t>
  </si>
  <si>
    <t>130430EA133FINAL EFF FLOW</t>
  </si>
  <si>
    <t>E5323</t>
  </si>
  <si>
    <t>130430SEWAGE TRANSFER FLOW TO INLET</t>
  </si>
  <si>
    <t>E13209</t>
  </si>
  <si>
    <t>130440FLOW TO WORKS</t>
  </si>
  <si>
    <t>E13210</t>
  </si>
  <si>
    <t>130440EA012FLOW TO WORKS</t>
  </si>
  <si>
    <t>E30682</t>
  </si>
  <si>
    <t>13044BFLOW TO TREATMENT</t>
  </si>
  <si>
    <t>E30740</t>
  </si>
  <si>
    <t>13044CDELIVERY FLOW</t>
  </si>
  <si>
    <t>E52956</t>
  </si>
  <si>
    <t>130440FLOCCULATOR TANK INLET FLOW ANG</t>
  </si>
  <si>
    <t>E52962</t>
  </si>
  <si>
    <t>130440PUMP SET 2 SEWAGE FLOW ANG</t>
  </si>
  <si>
    <t>E30512</t>
  </si>
  <si>
    <t>13044ATASF INLET FLW</t>
  </si>
  <si>
    <t>E30513</t>
  </si>
  <si>
    <t>13044ATASF 1 FLW</t>
  </si>
  <si>
    <t>E30514</t>
  </si>
  <si>
    <t>13044ATASF 2 FLW</t>
  </si>
  <si>
    <t>E30518</t>
  </si>
  <si>
    <t>13044ATASF 3 FLW</t>
  </si>
  <si>
    <t>E30519</t>
  </si>
  <si>
    <t>13044ATASF 4 FLW</t>
  </si>
  <si>
    <t>E30520</t>
  </si>
  <si>
    <t>13044ATASF 5 FLW</t>
  </si>
  <si>
    <t>E1635</t>
  </si>
  <si>
    <t>130450EA013INLET FLOW</t>
  </si>
  <si>
    <t>E31430</t>
  </si>
  <si>
    <t>130451INCOMING FLOW ANLG</t>
  </si>
  <si>
    <t>E31431</t>
  </si>
  <si>
    <t>130451RAS FLOWMETER 2 ANLG</t>
  </si>
  <si>
    <t>E31432</t>
  </si>
  <si>
    <t>130451RAS FLOWMETER 1 ANLG</t>
  </si>
  <si>
    <t>E31433</t>
  </si>
  <si>
    <t>130451RAS FLOWMETER 3 ANLG</t>
  </si>
  <si>
    <t>E4486</t>
  </si>
  <si>
    <t>130470FLOW TO TREATMENT</t>
  </si>
  <si>
    <t>E4487</t>
  </si>
  <si>
    <t>130470EDM SPILL FLOW</t>
  </si>
  <si>
    <t>E27531</t>
  </si>
  <si>
    <t>130470INLET WORKS FLOW 1 AN</t>
  </si>
  <si>
    <t>E27532</t>
  </si>
  <si>
    <t>130470INLET WORKS FLOW 2 AN</t>
  </si>
  <si>
    <t>E27537</t>
  </si>
  <si>
    <t>130470FLOW TO TREATMENT AN</t>
  </si>
  <si>
    <t>E32173</t>
  </si>
  <si>
    <t>130470FILTER BED NO 2 FEED FLOW ANG</t>
  </si>
  <si>
    <t>E52667</t>
  </si>
  <si>
    <t>130470EA219UV FEED FLOW ANG</t>
  </si>
  <si>
    <t>E56310</t>
  </si>
  <si>
    <t>130470BACKWASH RETURN PUMPS FLOW ANG</t>
  </si>
  <si>
    <t>E56311</t>
  </si>
  <si>
    <t>130470DISC FILTER PUMP FLOW ANG</t>
  </si>
  <si>
    <t>E1760</t>
  </si>
  <si>
    <t>130481INLET FLOW</t>
  </si>
  <si>
    <t>E1761</t>
  </si>
  <si>
    <t>130481EA134OUTLET FLOW</t>
  </si>
  <si>
    <t>E33099</t>
  </si>
  <si>
    <t>130481EA OUTLET FLOW</t>
  </si>
  <si>
    <t>E33100</t>
  </si>
  <si>
    <t>130481EA INLET FLOW</t>
  </si>
  <si>
    <t>E15487</t>
  </si>
  <si>
    <t>130500INLET WORKS FLOW</t>
  </si>
  <si>
    <t>E15489</t>
  </si>
  <si>
    <t>130500EA135CERNE ABBAS STW OUTFLOW</t>
  </si>
  <si>
    <t>E51081</t>
  </si>
  <si>
    <t>130500SLUDGE TRANSFER FLOW ANG</t>
  </si>
  <si>
    <t>E6769</t>
  </si>
  <si>
    <t>13050APROFILE STORM DOSING START FLOW</t>
  </si>
  <si>
    <t>E6774</t>
  </si>
  <si>
    <t>13050APUMP SET 1 SEWAGE FLOW AI</t>
  </si>
  <si>
    <t>E7120</t>
  </si>
  <si>
    <t>13050BEA345FFT FLOW MCERTS</t>
  </si>
  <si>
    <t>E7125</t>
  </si>
  <si>
    <t>13050BEA346BALANCE TANK OVERFLOW MCERTS FLOW</t>
  </si>
  <si>
    <t>E1050</t>
  </si>
  <si>
    <t>130540EA015INLET FLOW</t>
  </si>
  <si>
    <t>E2380</t>
  </si>
  <si>
    <t>130550FLOW TO TREATMENT</t>
  </si>
  <si>
    <t>E2381</t>
  </si>
  <si>
    <t>130550INLET FLOW</t>
  </si>
  <si>
    <t>E2386</t>
  </si>
  <si>
    <t>130550EA136MCERT OUTLET FLOW METER</t>
  </si>
  <si>
    <t>E24394</t>
  </si>
  <si>
    <t>130561INLET FLOW</t>
  </si>
  <si>
    <t>E24395</t>
  </si>
  <si>
    <t>130561EA262FFT FLOW AN</t>
  </si>
  <si>
    <t>E24430</t>
  </si>
  <si>
    <t>130561SAS FLOW AN</t>
  </si>
  <si>
    <t>E3660</t>
  </si>
  <si>
    <t>130570FLOW TO TREATMENT</t>
  </si>
  <si>
    <t>E3665</t>
  </si>
  <si>
    <t>130570EA016MCERT FLOW TO TREATMENT</t>
  </si>
  <si>
    <t>E3666</t>
  </si>
  <si>
    <t>130570TANK 1 SLUDGE DRAWOFF FLOW</t>
  </si>
  <si>
    <t>E3667</t>
  </si>
  <si>
    <t>130570TANK 2 SLUDGE DRAWOFF FLOW</t>
  </si>
  <si>
    <t>E50213</t>
  </si>
  <si>
    <t>130570RISING MAIN FLOW 1</t>
  </si>
  <si>
    <t>E50214</t>
  </si>
  <si>
    <t>130570RISING MAIN FLOW 2</t>
  </si>
  <si>
    <t>E50250</t>
  </si>
  <si>
    <t>130570PUMP SET 2 SEWAGE FLOW AI</t>
  </si>
  <si>
    <t>E50255</t>
  </si>
  <si>
    <t>130570PUMP SET 2 STORM DOSING START FLOW</t>
  </si>
  <si>
    <t>E53501</t>
  </si>
  <si>
    <t>130570PUMP SET 1 SEWAGE FLOW AI</t>
  </si>
  <si>
    <t>E53509</t>
  </si>
  <si>
    <t>130570PUMP SET 1 STORM DOSING START FLOW</t>
  </si>
  <si>
    <t>E56870</t>
  </si>
  <si>
    <t>13057APOLYMER DOSING PUMP 1 FLOW AI</t>
  </si>
  <si>
    <t>E56871</t>
  </si>
  <si>
    <t>13057APOLYMER DOSING PUMP 2 FLOW AI</t>
  </si>
  <si>
    <t>E56875</t>
  </si>
  <si>
    <t>13057ATHICKENED SLUDGE FLOW AI</t>
  </si>
  <si>
    <t>E56877</t>
  </si>
  <si>
    <t>13057AGBT SLUDGE FLOW IN AI</t>
  </si>
  <si>
    <t>E56924</t>
  </si>
  <si>
    <t>13057BMMF FILTER FEED PUMPING STATION FLOW RATE AI</t>
  </si>
  <si>
    <t>E56931</t>
  </si>
  <si>
    <t>13057BDIRTY BACKWASH TANK DISCHARGE FLOW AI</t>
  </si>
  <si>
    <t>E96559</t>
  </si>
  <si>
    <t>13057CAIR SCOUR FLOW</t>
  </si>
  <si>
    <t>E96562</t>
  </si>
  <si>
    <t>13057CFILTER 1 OUTLET FLOW</t>
  </si>
  <si>
    <t>E97866</t>
  </si>
  <si>
    <t>13057CFILTER 1 BACKWASH FLOW</t>
  </si>
  <si>
    <t>E97867</t>
  </si>
  <si>
    <t>13057CFILTER 2 OUTLET FLOW</t>
  </si>
  <si>
    <t>E97868</t>
  </si>
  <si>
    <t>13057CFILTER 2 BACKWASH FLOW</t>
  </si>
  <si>
    <t>E97869</t>
  </si>
  <si>
    <t>13057CFILTER 3 OUTLET FLOW</t>
  </si>
  <si>
    <t>E97870</t>
  </si>
  <si>
    <t>13057CFILTER 3 BACKWASH FLOW</t>
  </si>
  <si>
    <t>E1350</t>
  </si>
  <si>
    <t>130580EA221INLET FLOW</t>
  </si>
  <si>
    <t>E1353</t>
  </si>
  <si>
    <t>130580RISING MAIN FLOW</t>
  </si>
  <si>
    <t>E25962</t>
  </si>
  <si>
    <t>130580NEW WORKS DRAIN FLOW AN</t>
  </si>
  <si>
    <t>E25966</t>
  </si>
  <si>
    <t>130580SAND FILTER FEED FLOW AN</t>
  </si>
  <si>
    <t>E25972</t>
  </si>
  <si>
    <t>130580SAND FILTER BWASH FLOW AN</t>
  </si>
  <si>
    <t>E14047</t>
  </si>
  <si>
    <t>130601EA358 FPF MCERTS FLOW METER ANALOGUE INPUT</t>
  </si>
  <si>
    <t>E14048</t>
  </si>
  <si>
    <t>130601UV FLOW</t>
  </si>
  <si>
    <t>E14054</t>
  </si>
  <si>
    <t>130601DERIVED FLOW TO BIOFILTERS</t>
  </si>
  <si>
    <t>E14056</t>
  </si>
  <si>
    <t>130601EA137UV WATER FLOW RATE</t>
  </si>
  <si>
    <t>E4066</t>
  </si>
  <si>
    <t>130610INLET FLOW</t>
  </si>
  <si>
    <t>E4067</t>
  </si>
  <si>
    <t>130610EA017INLET FLOW</t>
  </si>
  <si>
    <t>E54029</t>
  </si>
  <si>
    <t>130610PUMP SET 1 SEWAGE FLOW AI</t>
  </si>
  <si>
    <t>E54034</t>
  </si>
  <si>
    <t>130610PUMP SET 2 SEWAGE FLOW AI</t>
  </si>
  <si>
    <t>E54042</t>
  </si>
  <si>
    <t>130610PUMP SET 1 STORM DOSING START FLOW</t>
  </si>
  <si>
    <t>E3460</t>
  </si>
  <si>
    <t>130621EA222EFFLUENT FLOW</t>
  </si>
  <si>
    <t>E4384</t>
  </si>
  <si>
    <t>130640EA019OUTLET FLOW</t>
  </si>
  <si>
    <t>E4393</t>
  </si>
  <si>
    <t>130640DEWATERER FEED FLOW</t>
  </si>
  <si>
    <t>E56631</t>
  </si>
  <si>
    <t>13064BWASH WATER BOOSTER FLOW AI</t>
  </si>
  <si>
    <t>E76038</t>
  </si>
  <si>
    <t>13064AMCERTS FLOW AI</t>
  </si>
  <si>
    <t>E8297</t>
  </si>
  <si>
    <t>130660COMBINED FLOW TO THICKENED TANK</t>
  </si>
  <si>
    <t>E8298</t>
  </si>
  <si>
    <t>130660DRUM 1 FEED FLOW</t>
  </si>
  <si>
    <t>E8299</t>
  </si>
  <si>
    <t>130660DRUM 1 POLY FLOW</t>
  </si>
  <si>
    <t>E8300</t>
  </si>
  <si>
    <t>130660DRUM 2 FEED FLOW</t>
  </si>
  <si>
    <t>E8301</t>
  </si>
  <si>
    <t>130660DRUM 2 POLY FLOW</t>
  </si>
  <si>
    <t>E9896</t>
  </si>
  <si>
    <t>130660INWRKS TREATMENT FLOW A</t>
  </si>
  <si>
    <t>E9897</t>
  </si>
  <si>
    <t>130660INWRKS TREATMENT FLOW B</t>
  </si>
  <si>
    <t>E9902</t>
  </si>
  <si>
    <t>130660FLOW FROM STORM 1</t>
  </si>
  <si>
    <t>E9903</t>
  </si>
  <si>
    <t>130660FLOW FROM STORM 2</t>
  </si>
  <si>
    <t>E9917</t>
  </si>
  <si>
    <t>130660SCOTTS HILL LANE SPS FLOW</t>
  </si>
  <si>
    <t>E9920</t>
  </si>
  <si>
    <t>130660ASP 1 AND 2 RAS FLOW</t>
  </si>
  <si>
    <t>E9921</t>
  </si>
  <si>
    <t>130660ASP 1 AND 2 SAS FLOW</t>
  </si>
  <si>
    <t>E11190</t>
  </si>
  <si>
    <t>130660STORM FLOW</t>
  </si>
  <si>
    <t>E11193</t>
  </si>
  <si>
    <t>130660EA021MINOR FLOW</t>
  </si>
  <si>
    <t>E11194</t>
  </si>
  <si>
    <t>130660EA020MAJOR FLOW</t>
  </si>
  <si>
    <t>E11197</t>
  </si>
  <si>
    <t>130660SOMERFORD BRIDGE FLOW</t>
  </si>
  <si>
    <t>E26779</t>
  </si>
  <si>
    <t>130660PUREWELL SPS RISING MAIN FLOW</t>
  </si>
  <si>
    <t>E36357</t>
  </si>
  <si>
    <t>130660BURTON PS FLOW ANG</t>
  </si>
  <si>
    <t>E36360</t>
  </si>
  <si>
    <t>130660QUOMPS 2 SPS RISING MAIN FLOW</t>
  </si>
  <si>
    <t>E36362</t>
  </si>
  <si>
    <t>130660AVON MILL LANE SPS RISING MAIN FLOW</t>
  </si>
  <si>
    <t>E38876</t>
  </si>
  <si>
    <t>130660PUMP 1 FLOW</t>
  </si>
  <si>
    <t>E39193</t>
  </si>
  <si>
    <t>130660PUMP 2 FLOW</t>
  </si>
  <si>
    <t>E3341</t>
  </si>
  <si>
    <t>130690EA022INLET FLOW</t>
  </si>
  <si>
    <t>E3343</t>
  </si>
  <si>
    <t>130690INLET FLOW</t>
  </si>
  <si>
    <t>E2870</t>
  </si>
  <si>
    <t>130700EA023INLET FLOW</t>
  </si>
  <si>
    <t>E9604</t>
  </si>
  <si>
    <t>130710INLET FLOW AVE</t>
  </si>
  <si>
    <t>E11051</t>
  </si>
  <si>
    <t>130710EA024INLET FLOW</t>
  </si>
  <si>
    <t>E26065</t>
  </si>
  <si>
    <t>130721OUTLET FLOW METER</t>
  </si>
  <si>
    <t>E1890</t>
  </si>
  <si>
    <t>130730EA025INLET FLOW</t>
  </si>
  <si>
    <t>E1898</t>
  </si>
  <si>
    <t>130730INLET FLOW AVE</t>
  </si>
  <si>
    <t>E30327</t>
  </si>
  <si>
    <t>13073AFFT FLOW TO PRIM SED TANK</t>
  </si>
  <si>
    <t>E2890</t>
  </si>
  <si>
    <t>130750EA275 FLOW FINAL EFFLUENT</t>
  </si>
  <si>
    <t>E2894</t>
  </si>
  <si>
    <t>130750PUMPED FLOW TO SCREEN</t>
  </si>
  <si>
    <t>E2897</t>
  </si>
  <si>
    <t>130750FLOW TO TREATMENT</t>
  </si>
  <si>
    <t>E2901</t>
  </si>
  <si>
    <t>130750ASSISTED STORM FLOW A</t>
  </si>
  <si>
    <t>E2902</t>
  </si>
  <si>
    <t>130750ASSISTED STORM FLOW B</t>
  </si>
  <si>
    <t>E97817</t>
  </si>
  <si>
    <t>13075AINLET PS OUTLET MCERT FLOWMETER AI</t>
  </si>
  <si>
    <t>E97820</t>
  </si>
  <si>
    <t>13075ASTORM TRANSFER PS OUTLET FLOWMETER AI</t>
  </si>
  <si>
    <t>E97827</t>
  </si>
  <si>
    <t>13075ATSR FEED PS OUTLET FLOWMETER TRANSMITTER AI</t>
  </si>
  <si>
    <t>E97830</t>
  </si>
  <si>
    <t>13075ATSR BACKWASH BALANCE TANK OUTLET FLOWMETER AI</t>
  </si>
  <si>
    <t>E97842</t>
  </si>
  <si>
    <t>13075AWORKS RETURN PS OUTLET FLOWMETER AI</t>
  </si>
  <si>
    <t>E1381</t>
  </si>
  <si>
    <t>130760SCREEN WASHWATER FLOW</t>
  </si>
  <si>
    <t>E15968</t>
  </si>
  <si>
    <t>130771FLOW FROM LAGOONS</t>
  </si>
  <si>
    <t>E15969</t>
  </si>
  <si>
    <t>130771STORM TANK OVERFLOW</t>
  </si>
  <si>
    <t>E15972</t>
  </si>
  <si>
    <t>130771INLET FLOW LEFT CHANNEL</t>
  </si>
  <si>
    <t>E6542</t>
  </si>
  <si>
    <t>13077BUV INLET FLW ANG</t>
  </si>
  <si>
    <t>E6353</t>
  </si>
  <si>
    <t>13077APROFILE STORM DOSING START FLOW</t>
  </si>
  <si>
    <t>E6358</t>
  </si>
  <si>
    <t>13077APUMP SET 1 SEWAGE FLOW AI</t>
  </si>
  <si>
    <t>E6518</t>
  </si>
  <si>
    <t>13077BINLET FLOW ANG</t>
  </si>
  <si>
    <t>E6519</t>
  </si>
  <si>
    <t>13077BEA027MCERTS FLOW ANG</t>
  </si>
  <si>
    <t>E6523</t>
  </si>
  <si>
    <t>13077BCLOTH FILTER FEED FLOW ANG</t>
  </si>
  <si>
    <t>E6531</t>
  </si>
  <si>
    <t>13077BRECIRC FLOW ANG</t>
  </si>
  <si>
    <t>E6536</t>
  </si>
  <si>
    <t>13077BWORKS RETURN PS FLOW ANG</t>
  </si>
  <si>
    <t>E9383</t>
  </si>
  <si>
    <t>130780EA028INLET FLOW</t>
  </si>
  <si>
    <t>E2400</t>
  </si>
  <si>
    <t>130790EA224MCERTS INLET FLOW</t>
  </si>
  <si>
    <t>E4086</t>
  </si>
  <si>
    <t>130831EA030OUTLET FLOW</t>
  </si>
  <si>
    <t>E1900</t>
  </si>
  <si>
    <t>130840FORMULA A FLOW</t>
  </si>
  <si>
    <t>E1902</t>
  </si>
  <si>
    <t>130840EA031FLOW TO TREATMENT</t>
  </si>
  <si>
    <t>E1903</t>
  </si>
  <si>
    <t>130840FLOW TO WORKS</t>
  </si>
  <si>
    <t>E1908</t>
  </si>
  <si>
    <t>130840CELL 1 INLET FLOW</t>
  </si>
  <si>
    <t>E1910</t>
  </si>
  <si>
    <t>130840CELL 2 INLET FLOW</t>
  </si>
  <si>
    <t>E1912</t>
  </si>
  <si>
    <t>130840CELL 3 INLET FLOW</t>
  </si>
  <si>
    <t>E1914</t>
  </si>
  <si>
    <t>130840CELL 4 INLET FLOW</t>
  </si>
  <si>
    <t>E1917</t>
  </si>
  <si>
    <t>130840BIOFOR PUMP FLOW</t>
  </si>
  <si>
    <t>E1922</t>
  </si>
  <si>
    <t>130840BIOFOR COMMON WASHWATER FLOW</t>
  </si>
  <si>
    <t>E11928</t>
  </si>
  <si>
    <t>130861EA032INLET FLOW</t>
  </si>
  <si>
    <t>E11931</t>
  </si>
  <si>
    <t>130861FLOW TO TREATMENT WETLANDS AI</t>
  </si>
  <si>
    <t>E11932</t>
  </si>
  <si>
    <t>130861FINAL EFFLUENT FLOW AI</t>
  </si>
  <si>
    <t>E3140</t>
  </si>
  <si>
    <t>130870TREATMENT FLOW</t>
  </si>
  <si>
    <t>E3141</t>
  </si>
  <si>
    <t>130870STORM FLOW</t>
  </si>
  <si>
    <t>130870EA139MCERT FINAL EFF FLOW</t>
  </si>
  <si>
    <t>E4526</t>
  </si>
  <si>
    <t>130880FLOW TO WORKS</t>
  </si>
  <si>
    <t>E11210</t>
  </si>
  <si>
    <t>130900INLET FLOW</t>
  </si>
  <si>
    <t>E11212</t>
  </si>
  <si>
    <t>130900EA033MCERT INLET FLOW</t>
  </si>
  <si>
    <t>E11213</t>
  </si>
  <si>
    <t>130900FLOW TO TREATMENT</t>
  </si>
  <si>
    <t>E11280</t>
  </si>
  <si>
    <t>130900REED BED 1 FLOW</t>
  </si>
  <si>
    <t>E11281</t>
  </si>
  <si>
    <t>130900REED BED 2 FLOW</t>
  </si>
  <si>
    <t>E11282</t>
  </si>
  <si>
    <t>130900REED BED 3 FLOW</t>
  </si>
  <si>
    <t>E11283</t>
  </si>
  <si>
    <t>130900REED BED 4 FLOW</t>
  </si>
  <si>
    <t>E11284</t>
  </si>
  <si>
    <t>130900REED BED 5 FLOW</t>
  </si>
  <si>
    <t>E11285</t>
  </si>
  <si>
    <t>130900REED BED 6 FLOW</t>
  </si>
  <si>
    <t>E20734</t>
  </si>
  <si>
    <t>130910FINAL FLOW</t>
  </si>
  <si>
    <t>E20735</t>
  </si>
  <si>
    <t>130910DIDMARTON STW SAF FLOW METER</t>
  </si>
  <si>
    <t>E50001</t>
  </si>
  <si>
    <t>130910EA225INLET FLOW</t>
  </si>
  <si>
    <t>E21783</t>
  </si>
  <si>
    <t>130920EA141INLET FLOW</t>
  </si>
  <si>
    <t>E5535</t>
  </si>
  <si>
    <t>130940EA142FLOW TO TREATMENT</t>
  </si>
  <si>
    <t>E1935</t>
  </si>
  <si>
    <t>130950INLET FLOW</t>
  </si>
  <si>
    <t>E1936</t>
  </si>
  <si>
    <t>130950EA034FINAL EFF FLOW</t>
  </si>
  <si>
    <t>E9840</t>
  </si>
  <si>
    <t>130960FLOW TO TREATMENT</t>
  </si>
  <si>
    <t>E9841</t>
  </si>
  <si>
    <t>130960FLOW TO STORM TANK</t>
  </si>
  <si>
    <t>E9843</t>
  </si>
  <si>
    <t>130960PUMPED INLET FLOW</t>
  </si>
  <si>
    <t>E25529</t>
  </si>
  <si>
    <t>130960FLOW TO FILTERS 3 AND 4 AN</t>
  </si>
  <si>
    <t>E25530</t>
  </si>
  <si>
    <t>130960FLOW TO FILTERS 8 AND 9 AN</t>
  </si>
  <si>
    <t>E25531</t>
  </si>
  <si>
    <t>130960FLOW TO DISTRIBUTION CHAMBER AN</t>
  </si>
  <si>
    <t>E31236</t>
  </si>
  <si>
    <t>13096APRIMARY FERRIC DOSING PUMPS FLOWMETER</t>
  </si>
  <si>
    <t>E31237</t>
  </si>
  <si>
    <t>13096ASECONDARY FERRIC DOSING PUMPS FLOWMETER</t>
  </si>
  <si>
    <t>E31366</t>
  </si>
  <si>
    <t>130960RECIRC PUMPING STATION 3 FLOW</t>
  </si>
  <si>
    <t>E31368</t>
  </si>
  <si>
    <t>130960FILTER 4 PUMPING STATION 4 FLOW</t>
  </si>
  <si>
    <t>E31370</t>
  </si>
  <si>
    <t>130960FLOC PUMPING STATION FLOW</t>
  </si>
  <si>
    <t>E31373</t>
  </si>
  <si>
    <t>130960LOWER INLET PUMPING STATION FLOW</t>
  </si>
  <si>
    <t>E31374</t>
  </si>
  <si>
    <t>130960FINAL EFFLUENT OUTFLOW</t>
  </si>
  <si>
    <t>E31375</t>
  </si>
  <si>
    <t>13096RECIRC PUMPING STATION 2 FLOW</t>
  </si>
  <si>
    <t>E31376</t>
  </si>
  <si>
    <t>130960RECIRC PUMPING STATION 1 FLOW</t>
  </si>
  <si>
    <t>E31598</t>
  </si>
  <si>
    <t>13096BRAW SLUDGE PS DELIVERY FLOWMTR</t>
  </si>
  <si>
    <t>E31602</t>
  </si>
  <si>
    <t>13096BDRUM THICKENER FEED FLOWMETER</t>
  </si>
  <si>
    <t>E32047</t>
  </si>
  <si>
    <t>13096AINLET FLOW FOR PUMP SET 1</t>
  </si>
  <si>
    <t>E31599</t>
  </si>
  <si>
    <t>13096BDELIV FLW FROM POLYMER DOSE P2</t>
  </si>
  <si>
    <t>E31600</t>
  </si>
  <si>
    <t>13096BDELIV FLW FROM POLYMER DOSE P1</t>
  </si>
  <si>
    <t>E31601</t>
  </si>
  <si>
    <t>13096BDEL FLW FROM THICKND SLDGE PMP</t>
  </si>
  <si>
    <t>E1953</t>
  </si>
  <si>
    <t>130980EA143OUTFLOW</t>
  </si>
  <si>
    <t>E1958</t>
  </si>
  <si>
    <t>130980FOUL WATER FLOW</t>
  </si>
  <si>
    <t>E1959</t>
  </si>
  <si>
    <t>130980SLUDGE FLOW</t>
  </si>
  <si>
    <t>E16201</t>
  </si>
  <si>
    <t>130991EA226INLET FLOW</t>
  </si>
  <si>
    <t>E31654</t>
  </si>
  <si>
    <t>130991INLET FLOW SET 1</t>
  </si>
  <si>
    <t>E31655</t>
  </si>
  <si>
    <t>130991INLET FLOW SET 2</t>
  </si>
  <si>
    <t>E31656</t>
  </si>
  <si>
    <t>130991PUMP SET 1 FLOW RATE</t>
  </si>
  <si>
    <t>E31657</t>
  </si>
  <si>
    <t>130991PUMP SET 2 FLOW RATE</t>
  </si>
  <si>
    <t>E31659</t>
  </si>
  <si>
    <t>130991FLOC FEED FLOW METER ANG</t>
  </si>
  <si>
    <t>E1401</t>
  </si>
  <si>
    <t>131000FLOW TO STORM</t>
  </si>
  <si>
    <t>E5406</t>
  </si>
  <si>
    <t>131001FLOW TO STORM</t>
  </si>
  <si>
    <t>E3155</t>
  </si>
  <si>
    <t>131010INLET FLOW</t>
  </si>
  <si>
    <t>131010SAFF OUTLET FLOW</t>
  </si>
  <si>
    <t>E30444</t>
  </si>
  <si>
    <t>131010STORM RETURN FLOW</t>
  </si>
  <si>
    <t>E30445</t>
  </si>
  <si>
    <t>131010STORM OVERFLOW FLOW</t>
  </si>
  <si>
    <t>E31259</t>
  </si>
  <si>
    <t>131010FILTER FEED FLOW</t>
  </si>
  <si>
    <t>E31260</t>
  </si>
  <si>
    <t>131010RECIRC PUMP FLOW</t>
  </si>
  <si>
    <t>E97871</t>
  </si>
  <si>
    <t>131010COMBINED RETURN FLOW ANG</t>
  </si>
  <si>
    <t>E3445</t>
  </si>
  <si>
    <t>131041EA037FLOW TO TREATMENT</t>
  </si>
  <si>
    <t>E3446</t>
  </si>
  <si>
    <t>131041STORM FLOW</t>
  </si>
  <si>
    <t>E3449</t>
  </si>
  <si>
    <t>131041TEMP OVERPUMPING FLOW METER</t>
  </si>
  <si>
    <t>E98019</t>
  </si>
  <si>
    <t>13104APROFILE STORM DOSING START FLOW</t>
  </si>
  <si>
    <t>E98024</t>
  </si>
  <si>
    <t>13104APUMP SET 1 SEWAGE FLOW</t>
  </si>
  <si>
    <t>E98051</t>
  </si>
  <si>
    <t>13104BINLET PS FLOW AI</t>
  </si>
  <si>
    <t>E2185</t>
  </si>
  <si>
    <t>131050FLOW TO STORM TANK</t>
  </si>
  <si>
    <t>E2186</t>
  </si>
  <si>
    <t>131050EA038FLOW TO TREATMENT</t>
  </si>
  <si>
    <t>E2191</t>
  </si>
  <si>
    <t>131050FLOW CONTROL</t>
  </si>
  <si>
    <t>E1410</t>
  </si>
  <si>
    <t>131060INLET FLOW</t>
  </si>
  <si>
    <t>E1411</t>
  </si>
  <si>
    <t>131060EA144OUTLET FLOW</t>
  </si>
  <si>
    <t>E1428</t>
  </si>
  <si>
    <t>131060INLET FLOW AVE</t>
  </si>
  <si>
    <t>E54920</t>
  </si>
  <si>
    <t>131071INLET FLUME FLOW</t>
  </si>
  <si>
    <t>E54922</t>
  </si>
  <si>
    <t>131071RISING MAIN FLOW ANG</t>
  </si>
  <si>
    <t>E54932</t>
  </si>
  <si>
    <t>131071PUMP SET 1 SEWAGE FLOW AI</t>
  </si>
  <si>
    <t>E54944</t>
  </si>
  <si>
    <t>131071PUMP SET 1 STORM DOSING START FLOW</t>
  </si>
  <si>
    <t>E13919</t>
  </si>
  <si>
    <t>131110EA039OUTFALL FLOW</t>
  </si>
  <si>
    <t>E13920</t>
  </si>
  <si>
    <t>131110SAF INLET FLOW ANLG</t>
  </si>
  <si>
    <t>E5456</t>
  </si>
  <si>
    <t>131130EA146FINAL EFF FLOW</t>
  </si>
  <si>
    <t>E9239</t>
  </si>
  <si>
    <t>131160EA380 MCERT SCRN WW FLOW ANG</t>
  </si>
  <si>
    <t>E10859</t>
  </si>
  <si>
    <t>131160EA147FINAL EFFLUENT FLOW</t>
  </si>
  <si>
    <t>E10860</t>
  </si>
  <si>
    <t>131160EA363 MCERT INLET FLOW ANG</t>
  </si>
  <si>
    <t>E53987</t>
  </si>
  <si>
    <t>131160PUMP SET 1 SEWAGE FLOW AI</t>
  </si>
  <si>
    <t>E53995</t>
  </si>
  <si>
    <t>131160PUMP SET 1 STORM DOSING START FLOW</t>
  </si>
  <si>
    <t>E5356</t>
  </si>
  <si>
    <t>131180FLOW TO WORKS</t>
  </si>
  <si>
    <t>E5357</t>
  </si>
  <si>
    <t>131180EA040FLOW TO TREATMENT</t>
  </si>
  <si>
    <t>E35953</t>
  </si>
  <si>
    <t>131180COAG DOSING SEWAGE FLOW ANG</t>
  </si>
  <si>
    <t>E35959</t>
  </si>
  <si>
    <t>131180SEWERAGE FLOW</t>
  </si>
  <si>
    <t>E9403</t>
  </si>
  <si>
    <t>131200EA041PULSAR FLOW</t>
  </si>
  <si>
    <t>E9404</t>
  </si>
  <si>
    <t>131200SAF TANK INFLOW</t>
  </si>
  <si>
    <t>E32595</t>
  </si>
  <si>
    <t>131200MBR FLOW</t>
  </si>
  <si>
    <t>E1430</t>
  </si>
  <si>
    <t>131210EA042OUTFALL FLOW</t>
  </si>
  <si>
    <t>E4601</t>
  </si>
  <si>
    <t>131241EA266FINAL EFFLUENT FLOW</t>
  </si>
  <si>
    <t>E1790</t>
  </si>
  <si>
    <t>131251EA149INLET FLOW</t>
  </si>
  <si>
    <t>E9573</t>
  </si>
  <si>
    <t>131280EA354 FPF MCERTS FLOW METER ANALOGUE INPUT</t>
  </si>
  <si>
    <t>E9575</t>
  </si>
  <si>
    <t>131280STORM FLOW</t>
  </si>
  <si>
    <t>E9582</t>
  </si>
  <si>
    <t>131280PRIMARY EFFLUENT PS 1 FLOW AN</t>
  </si>
  <si>
    <t>E9583</t>
  </si>
  <si>
    <t>131280PRIMARY EFFLUENT PS 2 FLOW AN</t>
  </si>
  <si>
    <t>E30567</t>
  </si>
  <si>
    <t>131281SLUDGE FLOW TO THICKENER 1</t>
  </si>
  <si>
    <t>E30568</t>
  </si>
  <si>
    <t>131281THICKENED SLUDGE FLOW</t>
  </si>
  <si>
    <t>E30575</t>
  </si>
  <si>
    <t>131281CHEM DOSING FEED FLOW</t>
  </si>
  <si>
    <t>E30678</t>
  </si>
  <si>
    <t>131281FERRIC INLET FLOW</t>
  </si>
  <si>
    <t>E4207</t>
  </si>
  <si>
    <t>131291BRATCH LANE RISING MAIN FLOW</t>
  </si>
  <si>
    <t>E5305</t>
  </si>
  <si>
    <t>131291FINAL EFFLUENT FLOW AVE</t>
  </si>
  <si>
    <t>E6161</t>
  </si>
  <si>
    <t>131291INLET FLOW METER</t>
  </si>
  <si>
    <t>E31695</t>
  </si>
  <si>
    <t>13129ASAND FILTER PS INLET FLOW AI</t>
  </si>
  <si>
    <t>E31699</t>
  </si>
  <si>
    <t>13129ASAND FILTER 1 INLET FLOW AI</t>
  </si>
  <si>
    <t>E31701</t>
  </si>
  <si>
    <t>13129ASAND FILTER 2 INLET FLOW AI</t>
  </si>
  <si>
    <t>E31705</t>
  </si>
  <si>
    <t>13129ARETURN LIQUOR PUMPED FLOW AI</t>
  </si>
  <si>
    <t>E31708</t>
  </si>
  <si>
    <t>13129AEA357FPF MCERTS FLOW METER ANALOGUE INPUT</t>
  </si>
  <si>
    <t>E31715</t>
  </si>
  <si>
    <t>13129ASLUDGE PUMPED FLOW AI</t>
  </si>
  <si>
    <t>E31901</t>
  </si>
  <si>
    <t>13129BINLET FLOW FOR DOSE SET 1</t>
  </si>
  <si>
    <t>E31902</t>
  </si>
  <si>
    <t>13129BINLET FLOW FOR DOSE SET 2</t>
  </si>
  <si>
    <t>E3891</t>
  </si>
  <si>
    <t>131300EA045MCERT INLET FLOW</t>
  </si>
  <si>
    <t>E31917</t>
  </si>
  <si>
    <t>131300INLET FLOW</t>
  </si>
  <si>
    <t>E31918</t>
  </si>
  <si>
    <t>131300STORM RETURN FLOW</t>
  </si>
  <si>
    <t>E4106</t>
  </si>
  <si>
    <t>131310INLET FLOW ANALOGUE</t>
  </si>
  <si>
    <t>E4107</t>
  </si>
  <si>
    <t>131310EA150INLET PUMP FLOW</t>
  </si>
  <si>
    <t>E4113</t>
  </si>
  <si>
    <t>131310BALANCE TANK FLOW</t>
  </si>
  <si>
    <t>E4117</t>
  </si>
  <si>
    <t>131310RECIRC FLOW</t>
  </si>
  <si>
    <t>E4118</t>
  </si>
  <si>
    <t>131310EA151VSD FFT FLOW</t>
  </si>
  <si>
    <t>E4119</t>
  </si>
  <si>
    <t>131310EA152STORM RETURN FLOW</t>
  </si>
  <si>
    <t>E5211</t>
  </si>
  <si>
    <t>131310INLET FLOW 1</t>
  </si>
  <si>
    <t>E22515</t>
  </si>
  <si>
    <t>131310GBT DISCHARGE FLOW</t>
  </si>
  <si>
    <t>E31253</t>
  </si>
  <si>
    <t>131310FFT FLOW</t>
  </si>
  <si>
    <t>E22522</t>
  </si>
  <si>
    <t>131310RECIRC FLW</t>
  </si>
  <si>
    <t>E11839</t>
  </si>
  <si>
    <t>131321 OUTLET FLOW</t>
  </si>
  <si>
    <t>E11850</t>
  </si>
  <si>
    <t>131321FLOW TO TREATMENT SP</t>
  </si>
  <si>
    <t>E24292</t>
  </si>
  <si>
    <t>131321RECIRC FLOW</t>
  </si>
  <si>
    <t>E24293</t>
  </si>
  <si>
    <t>131321REQ FLOW TO TRICK FLTR</t>
  </si>
  <si>
    <t>E24300</t>
  </si>
  <si>
    <t>131321EA046 MCERTS FLOW TO FULL TREATMENT</t>
  </si>
  <si>
    <t>E24315</t>
  </si>
  <si>
    <t>131321SANDFILTER INLET FLOW</t>
  </si>
  <si>
    <t>E24317</t>
  </si>
  <si>
    <t>131321SF BACKWASH FLOW</t>
  </si>
  <si>
    <t>E55049</t>
  </si>
  <si>
    <t>131321FILTER FEED PS FLOW ANG</t>
  </si>
  <si>
    <t>E55585</t>
  </si>
  <si>
    <t>131321PROFILE STORM DOSING START FLOW AI</t>
  </si>
  <si>
    <t>E55593</t>
  </si>
  <si>
    <t>131321PUMP SET 1 SEWAGE FLOW AI</t>
  </si>
  <si>
    <t>E55598</t>
  </si>
  <si>
    <t>131321PUMP SET 2 SEWAGE FLOW AI</t>
  </si>
  <si>
    <t>E3315</t>
  </si>
  <si>
    <t>131340FLOW FROM STREET</t>
  </si>
  <si>
    <t>E3316</t>
  </si>
  <si>
    <t>131340FLOW FROM PORCHESTAL</t>
  </si>
  <si>
    <t>E3317</t>
  </si>
  <si>
    <t>131340OUTLET FLOW</t>
  </si>
  <si>
    <t>E38388</t>
  </si>
  <si>
    <t>131340GLASTONBURY STW INLET FLOWMETER</t>
  </si>
  <si>
    <t>E38395</t>
  </si>
  <si>
    <t>131340PUMP SET 2 SEWAGE FLOW ANG</t>
  </si>
  <si>
    <t>E38400</t>
  </si>
  <si>
    <t>131340COMBINED INLET FLOW</t>
  </si>
  <si>
    <t>E38402</t>
  </si>
  <si>
    <t>131340RECIRCULATION FLOW SETPOINT</t>
  </si>
  <si>
    <t>E38403</t>
  </si>
  <si>
    <t>131340SFFT FLOW SETPOINT</t>
  </si>
  <si>
    <t>E38413</t>
  </si>
  <si>
    <t>131340PUMP SET 1 HIGH SEWAGE FLOW SETPOINT</t>
  </si>
  <si>
    <t>E38418</t>
  </si>
  <si>
    <t>131340PUMP SET 2 HIGH SEWAGE FLOW SETPOINT</t>
  </si>
  <si>
    <t>E52174</t>
  </si>
  <si>
    <t>131340TASF COMBINED FLOW</t>
  </si>
  <si>
    <t>E52766</t>
  </si>
  <si>
    <t>131340TASF FLTR 1 FLOW ANG</t>
  </si>
  <si>
    <t>E52767</t>
  </si>
  <si>
    <t>131340TASF FLTR 2 FLOW ANG</t>
  </si>
  <si>
    <t>E52768</t>
  </si>
  <si>
    <t>131340TASF FLTR 3 FLOW ANG</t>
  </si>
  <si>
    <t>E52769</t>
  </si>
  <si>
    <t>131340TASF FLTR 4 FLOW ANG</t>
  </si>
  <si>
    <t>E52770</t>
  </si>
  <si>
    <t>131340TASF FLTR 5 FLOW ANG</t>
  </si>
  <si>
    <t>E52771</t>
  </si>
  <si>
    <t>131340TASF FLTR 6 FLOW ANG</t>
  </si>
  <si>
    <t>E52772</t>
  </si>
  <si>
    <t>131340TASF FLTR 7 FLOW ANG</t>
  </si>
  <si>
    <t>E52773</t>
  </si>
  <si>
    <t>131340TASF FLTR 8 FLOW ANG</t>
  </si>
  <si>
    <t>E52923</t>
  </si>
  <si>
    <t>131340RECIRCULATION FLOW</t>
  </si>
  <si>
    <t>E52936</t>
  </si>
  <si>
    <t>131340INLET FLOW LASER</t>
  </si>
  <si>
    <t>E52937</t>
  </si>
  <si>
    <t>131340INLET FLOW RADAR</t>
  </si>
  <si>
    <t>E55910</t>
  </si>
  <si>
    <t>131340PANAMETRICS FFT FLOW</t>
  </si>
  <si>
    <t>E52786</t>
  </si>
  <si>
    <t>131340FINAL EFF FLW ANG</t>
  </si>
  <si>
    <t>E8194</t>
  </si>
  <si>
    <t>131360INLET TO SAFF FLOW</t>
  </si>
  <si>
    <t>E10682</t>
  </si>
  <si>
    <t>131360EA154STW MCERT EFFLUENT FLOW</t>
  </si>
  <si>
    <t>E2920</t>
  </si>
  <si>
    <t>131370EA047INLET FLOW</t>
  </si>
  <si>
    <t>E2430</t>
  </si>
  <si>
    <t>131400EA155OUTFALL FLOW</t>
  </si>
  <si>
    <t>E2205</t>
  </si>
  <si>
    <t>131420EA156OUTLET FLOW</t>
  </si>
  <si>
    <t>E2206</t>
  </si>
  <si>
    <t>131420INLET FLOW</t>
  </si>
  <si>
    <t>E16526</t>
  </si>
  <si>
    <t>131431EA271FINAL EFFLUENT FLOW</t>
  </si>
  <si>
    <t>E16528</t>
  </si>
  <si>
    <t>131431TEMP HOLDING TANK FLOW METER</t>
  </si>
  <si>
    <t>E1967</t>
  </si>
  <si>
    <t>131440EA048INLET FLOW</t>
  </si>
  <si>
    <t>E1968</t>
  </si>
  <si>
    <t>131440INLET VALVE CONTROL FLOW</t>
  </si>
  <si>
    <t>E16540</t>
  </si>
  <si>
    <t>131461EA049FLOW TO TREATMENT</t>
  </si>
  <si>
    <t>E33455</t>
  </si>
  <si>
    <t>131461FFT FLOW METER AI</t>
  </si>
  <si>
    <t>E6186</t>
  </si>
  <si>
    <t>13146APROFILE STORM DOSING START FLOW</t>
  </si>
  <si>
    <t>E6191</t>
  </si>
  <si>
    <t>13146APUMP SET 1 SEWAGE FLOW</t>
  </si>
  <si>
    <t>E2950</t>
  </si>
  <si>
    <t>131480INLET FLOW</t>
  </si>
  <si>
    <t>E8169</t>
  </si>
  <si>
    <t>131490EA269MCERT INLET FLOW</t>
  </si>
  <si>
    <t>E1440</t>
  </si>
  <si>
    <t>131500EA230INLET FLOW</t>
  </si>
  <si>
    <t>E968</t>
  </si>
  <si>
    <t>131520SCADA FLOW TO STORM STREAM 2</t>
  </si>
  <si>
    <t>E971</t>
  </si>
  <si>
    <t>131520SCADA FLOW TO TMT STREAM 2</t>
  </si>
  <si>
    <t>E975</t>
  </si>
  <si>
    <t>131520SCADA FLOW TO STORM STREAM 1</t>
  </si>
  <si>
    <t>E980</t>
  </si>
  <si>
    <t>131520STREAM 1 RAS AB FLOW</t>
  </si>
  <si>
    <t>E981</t>
  </si>
  <si>
    <t>131520STREAM 1 RAS CD FLOW</t>
  </si>
  <si>
    <t>E983</t>
  </si>
  <si>
    <t>131520UV FLOW 2</t>
  </si>
  <si>
    <t>E984</t>
  </si>
  <si>
    <t>131520UV FLOW 1</t>
  </si>
  <si>
    <t>E8558</t>
  </si>
  <si>
    <t>131520EA157MCERT FLOW AB</t>
  </si>
  <si>
    <t>E8559</t>
  </si>
  <si>
    <t>131520EA158MCERT FLOW CD</t>
  </si>
  <si>
    <t>E9335</t>
  </si>
  <si>
    <t>131520FE STREAM 2 NIVUS FLOW</t>
  </si>
  <si>
    <t>E9336</t>
  </si>
  <si>
    <t>131520FE STREAM 1 NIVUS FLOW</t>
  </si>
  <si>
    <t>E9337</t>
  </si>
  <si>
    <t>131520FE COMBINED NIVUS FLOW</t>
  </si>
  <si>
    <t>E10020</t>
  </si>
  <si>
    <t>131521STREAM 2 INLET FLOW</t>
  </si>
  <si>
    <t>E10049</t>
  </si>
  <si>
    <t>131521FLOW TO STORM A</t>
  </si>
  <si>
    <t>E10050</t>
  </si>
  <si>
    <t>131521FLOW TO STORM 2</t>
  </si>
  <si>
    <t>E10056</t>
  </si>
  <si>
    <t>131521AB RAS FLOW LS</t>
  </si>
  <si>
    <t>E10057</t>
  </si>
  <si>
    <t>131521CD RAS FLOW LS</t>
  </si>
  <si>
    <t>E10058</t>
  </si>
  <si>
    <t>131521EJ RAS FLOW LS</t>
  </si>
  <si>
    <t>E29561</t>
  </si>
  <si>
    <t>131520STREAM 1 INLET FLOW</t>
  </si>
  <si>
    <t>E29568</t>
  </si>
  <si>
    <t>131520STREAM 2 INLET FLOW</t>
  </si>
  <si>
    <t>E29569</t>
  </si>
  <si>
    <t>131520STREAM 2 STORM FLOW</t>
  </si>
  <si>
    <t>E29571</t>
  </si>
  <si>
    <t>131520EA277NEW TREATMENT FLOW</t>
  </si>
  <si>
    <t>E29574</t>
  </si>
  <si>
    <t>131520STORM  A FLOW</t>
  </si>
  <si>
    <t>E29575</t>
  </si>
  <si>
    <t>131520STORM  B FLOW</t>
  </si>
  <si>
    <t>E32198</t>
  </si>
  <si>
    <t>131521STREAM 2 RAS FLOW ANG</t>
  </si>
  <si>
    <t>E33133</t>
  </si>
  <si>
    <t>131520SUMMATED FLOW</t>
  </si>
  <si>
    <t>E56610</t>
  </si>
  <si>
    <t>131521STREAM 1 TRANSFER COMMON FLOW AI</t>
  </si>
  <si>
    <t>E982</t>
  </si>
  <si>
    <t>131520STREAM 2 RAS FLW</t>
  </si>
  <si>
    <t>E2216</t>
  </si>
  <si>
    <t>131560EA018INLET FLOW</t>
  </si>
  <si>
    <t>E7495</t>
  </si>
  <si>
    <t>131561MARSTON MAGNA FLOW</t>
  </si>
  <si>
    <t>E7496</t>
  </si>
  <si>
    <t>131561YEOVILTON WEIR FLOW</t>
  </si>
  <si>
    <t>E7497</t>
  </si>
  <si>
    <t>131561WEST CAMEL FLOW</t>
  </si>
  <si>
    <t>E7498</t>
  </si>
  <si>
    <t>131561CHILTON CANTELLO FLOW</t>
  </si>
  <si>
    <t>E12976</t>
  </si>
  <si>
    <t>131571EA160FLOW TO TREATMENT</t>
  </si>
  <si>
    <t>E12978</t>
  </si>
  <si>
    <t>131571HRF FLOW METER</t>
  </si>
  <si>
    <t>E16578</t>
  </si>
  <si>
    <t>131581EA161FINAL EFFLUENT FLOW</t>
  </si>
  <si>
    <t>E30333</t>
  </si>
  <si>
    <t>131581INLET FLOW ANALOG</t>
  </si>
  <si>
    <t>E30334</t>
  </si>
  <si>
    <t>131581SLUDGE FLOW ANALOG</t>
  </si>
  <si>
    <t>E30337</t>
  </si>
  <si>
    <t>131581DRAININGS RETURN FLOW ANALOG</t>
  </si>
  <si>
    <t>E30348</t>
  </si>
  <si>
    <t>131581IN FLOW SET 1</t>
  </si>
  <si>
    <t>E30349</t>
  </si>
  <si>
    <t>131581IN FLOW SET 2</t>
  </si>
  <si>
    <t>E31239</t>
  </si>
  <si>
    <t>13158ASANDFILTER FEED PS FLOW</t>
  </si>
  <si>
    <t>E31243</t>
  </si>
  <si>
    <t>13158ASANDFILTER 1 IN FLOW</t>
  </si>
  <si>
    <t>E31244</t>
  </si>
  <si>
    <t>13158ASANDFILTER 2 IN FLOW</t>
  </si>
  <si>
    <t>E31245</t>
  </si>
  <si>
    <t>13158ASANDFILTER 3 IN FLOW</t>
  </si>
  <si>
    <t>E31263</t>
  </si>
  <si>
    <t>13158ASTORM RETURN FLOW ANG</t>
  </si>
  <si>
    <t>E2236</t>
  </si>
  <si>
    <t>131600EA051 MCERT INLET FLOW</t>
  </si>
  <si>
    <t>E2239</t>
  </si>
  <si>
    <t>131600FLOW</t>
  </si>
  <si>
    <t>E54770</t>
  </si>
  <si>
    <t>131600PUMP SET 1 SEWAGE FLOW</t>
  </si>
  <si>
    <t>E54778</t>
  </si>
  <si>
    <t>131600PUMP SET 1 STORM DOSING START FLOW</t>
  </si>
  <si>
    <t>E2130</t>
  </si>
  <si>
    <t>131610EA052FLOW TO TREATMENT</t>
  </si>
  <si>
    <t>E2148</t>
  </si>
  <si>
    <t>131610FLOW TO TREATMENT AVE</t>
  </si>
  <si>
    <t>E55404</t>
  </si>
  <si>
    <t>131622MCERTS FLOWMETER AI</t>
  </si>
  <si>
    <t>E55409</t>
  </si>
  <si>
    <t>13162AINLET PS DWF FLOW AI</t>
  </si>
  <si>
    <t>E55410</t>
  </si>
  <si>
    <t>13162ASTORM PUMP FLOW AI</t>
  </si>
  <si>
    <t>E55413</t>
  </si>
  <si>
    <t>13162AEA162MCERTS INLET FLUME FLOW TO TREATMENT AI</t>
  </si>
  <si>
    <t>E55415</t>
  </si>
  <si>
    <t>13162AFINAL FLOW AI</t>
  </si>
  <si>
    <t>E55427</t>
  </si>
  <si>
    <t>13162APUMP SET 1 SEWAGE FLOW AI</t>
  </si>
  <si>
    <t>E55435</t>
  </si>
  <si>
    <t>13162APUMP SET 1 STORM DOSING START FLOW</t>
  </si>
  <si>
    <t>E3300</t>
  </si>
  <si>
    <t>131623MCERT FLOWMETER</t>
  </si>
  <si>
    <t>E9007</t>
  </si>
  <si>
    <t>131630FLOW TO TREATMENT OLD</t>
  </si>
  <si>
    <t>E9008</t>
  </si>
  <si>
    <t>131630MCERTS FLOWMETER OLD</t>
  </si>
  <si>
    <t>E36738</t>
  </si>
  <si>
    <t>131631S1 FLOW TO TREATMENT AI</t>
  </si>
  <si>
    <t>E36739</t>
  </si>
  <si>
    <t>131631EA053 S1 MCERTS FLOW AI</t>
  </si>
  <si>
    <t>E36743</t>
  </si>
  <si>
    <t>131631S1 SAMPLING CHAMBER FLOW</t>
  </si>
  <si>
    <t>E36753</t>
  </si>
  <si>
    <t>131631BIOLOGICAL FILTER FEED PS FLOW</t>
  </si>
  <si>
    <t>E96317</t>
  </si>
  <si>
    <t>13163BPROFILE STORM DOSING START FLOW</t>
  </si>
  <si>
    <t>E96322</t>
  </si>
  <si>
    <t>13163BPUMP SET 1 SEWAGE FLOW</t>
  </si>
  <si>
    <t>E1245</t>
  </si>
  <si>
    <t>131640EA054MCERT INLET FLOW</t>
  </si>
  <si>
    <t>E1455</t>
  </si>
  <si>
    <t>131650INLET FLOW</t>
  </si>
  <si>
    <t>E1456</t>
  </si>
  <si>
    <t>131650PUMP FLOW</t>
  </si>
  <si>
    <t>E1457</t>
  </si>
  <si>
    <t>131650WARMLEY SEWER FLOW</t>
  </si>
  <si>
    <t>E1458</t>
  </si>
  <si>
    <t>131650SALTFORD SEWER FLOW</t>
  </si>
  <si>
    <t>E1459</t>
  </si>
  <si>
    <t>131650OUTLET FLOW</t>
  </si>
  <si>
    <t>E1460</t>
  </si>
  <si>
    <t>131650EA231MCERT FFT FLOW</t>
  </si>
  <si>
    <t>E1461</t>
  </si>
  <si>
    <t>131650NEW INLET FLOW</t>
  </si>
  <si>
    <t>E1464</t>
  </si>
  <si>
    <t>131650COAG INLET FLOW</t>
  </si>
  <si>
    <t>E1485</t>
  </si>
  <si>
    <t>131650RECIRC PLANT FLOWMETER 1</t>
  </si>
  <si>
    <t>E1486</t>
  </si>
  <si>
    <t>131650RECIRC PLANT FLOWMETER 2</t>
  </si>
  <si>
    <t>E26075</t>
  </si>
  <si>
    <t>131681EA272NEW INLET MCERT FLOW METER</t>
  </si>
  <si>
    <t>E26076</t>
  </si>
  <si>
    <t>131681SCREEN WASHWATER MCERT FLOW</t>
  </si>
  <si>
    <t>E26088</t>
  </si>
  <si>
    <t>131681FINAL EFFLUENT FLOW ANLG</t>
  </si>
  <si>
    <t>E2720</t>
  </si>
  <si>
    <t>131710CLEVEDON FLOW</t>
  </si>
  <si>
    <t>E2726</t>
  </si>
  <si>
    <t>131710OUTLET FLOW</t>
  </si>
  <si>
    <t>E2727</t>
  </si>
  <si>
    <t>131710EA232MCERT DWF  FLOW</t>
  </si>
  <si>
    <t>E12688</t>
  </si>
  <si>
    <t>131710CH 1 WATER FLOW</t>
  </si>
  <si>
    <t>E12693</t>
  </si>
  <si>
    <t>131710CH 2 WATER FLOW</t>
  </si>
  <si>
    <t>E26897</t>
  </si>
  <si>
    <t>131710RETURN EFFLUENT FLOW</t>
  </si>
  <si>
    <t>E29208</t>
  </si>
  <si>
    <t>131710DWF FLOW TO HRF 1 IN</t>
  </si>
  <si>
    <t>E29209</t>
  </si>
  <si>
    <t>131710DWF FLOW TO HRF 2 IN</t>
  </si>
  <si>
    <t>E29210</t>
  </si>
  <si>
    <t>131710STORM FLOW TO HRF 1 IN</t>
  </si>
  <si>
    <t>E29211</t>
  </si>
  <si>
    <t>131710STORM FLOW TO HRF 2 IN</t>
  </si>
  <si>
    <t>E29212</t>
  </si>
  <si>
    <t>131710BAF FLOW</t>
  </si>
  <si>
    <t>E96706</t>
  </si>
  <si>
    <t>13171AMIXING VALVE INLET FLOW AI</t>
  </si>
  <si>
    <t>E10582</t>
  </si>
  <si>
    <t>131720EA055FLOW TO WORKS ISCO</t>
  </si>
  <si>
    <t>E20177</t>
  </si>
  <si>
    <t>131720UV FLOW</t>
  </si>
  <si>
    <t>E50047</t>
  </si>
  <si>
    <t>131720DUTY RISING MAIN FLOW</t>
  </si>
  <si>
    <t>E50048</t>
  </si>
  <si>
    <t>131720ASSIST RISING MAIN FLOW</t>
  </si>
  <si>
    <t>E9672</t>
  </si>
  <si>
    <t>131720FLW TO TREATMENT</t>
  </si>
  <si>
    <t>E9675</t>
  </si>
  <si>
    <t>131720STORM FLW TO STRM TNKS</t>
  </si>
  <si>
    <t>E8886</t>
  </si>
  <si>
    <t>131730EA163INLET FLOW</t>
  </si>
  <si>
    <t>E4676</t>
  </si>
  <si>
    <t>131741INLET FLOW</t>
  </si>
  <si>
    <t>E4677</t>
  </si>
  <si>
    <t>131741EA164OUTLET FLOW</t>
  </si>
  <si>
    <t>E1820</t>
  </si>
  <si>
    <t>131750INLET FLOW</t>
  </si>
  <si>
    <t>E1822</t>
  </si>
  <si>
    <t>131750EA233INLET FLOW</t>
  </si>
  <si>
    <t>E1320</t>
  </si>
  <si>
    <t>131770EA056FPF MCERTS FLOW METER ANALOGUE INPUT</t>
  </si>
  <si>
    <t>E1321</t>
  </si>
  <si>
    <t>131770INCOMING RISING MAIN FLOW</t>
  </si>
  <si>
    <t>E1323</t>
  </si>
  <si>
    <t>131770INLET FLOW</t>
  </si>
  <si>
    <t>E1338</t>
  </si>
  <si>
    <t>131770INLET FLOW AVE</t>
  </si>
  <si>
    <t>E4141</t>
  </si>
  <si>
    <t>131780EA165OUTFLOW</t>
  </si>
  <si>
    <t>E2980</t>
  </si>
  <si>
    <t>131800EA234OUTLET FLOW</t>
  </si>
  <si>
    <t>E17370</t>
  </si>
  <si>
    <t>131811LOPEN INLET FLOW</t>
  </si>
  <si>
    <t>E17388</t>
  </si>
  <si>
    <t>131811SCREENS FLOW</t>
  </si>
  <si>
    <t>E17390</t>
  </si>
  <si>
    <t>131811WASH WATER FLOW</t>
  </si>
  <si>
    <t>E17391</t>
  </si>
  <si>
    <t>131811TNK 1 PERM FLOW</t>
  </si>
  <si>
    <t>E17392</t>
  </si>
  <si>
    <t>131811TNK 2 PERM FLOW</t>
  </si>
  <si>
    <t>E17393</t>
  </si>
  <si>
    <t>131811TNK 3 PERM FLOW</t>
  </si>
  <si>
    <t>E17394</t>
  </si>
  <si>
    <t>131811TNK 4 PERM FLOW</t>
  </si>
  <si>
    <t>E17395</t>
  </si>
  <si>
    <t>131811TNK 1 SLUDGE FLOW</t>
  </si>
  <si>
    <t>E17396</t>
  </si>
  <si>
    <t>131811TNK 2 SLUDGE FLOW</t>
  </si>
  <si>
    <t>E17397</t>
  </si>
  <si>
    <t>131811TNK 3 SLUDGE FLOW</t>
  </si>
  <si>
    <t>E17398</t>
  </si>
  <si>
    <t>131811TNK 4 SLUDGE FLOW</t>
  </si>
  <si>
    <t>E17413</t>
  </si>
  <si>
    <t>131811SEAVINGTON FLOW</t>
  </si>
  <si>
    <t>E17389</t>
  </si>
  <si>
    <t>131811INFLUENT SCREENED FLW</t>
  </si>
  <si>
    <t>E17399</t>
  </si>
  <si>
    <t>131811SLUDGE DRAW TNK FLW</t>
  </si>
  <si>
    <t>E2451</t>
  </si>
  <si>
    <t>131821EA058FINAL EFFLUENT FLOW</t>
  </si>
  <si>
    <t>E7613</t>
  </si>
  <si>
    <t>131821INLET FLOW</t>
  </si>
  <si>
    <t>E2995</t>
  </si>
  <si>
    <t>131840EA235OUTLET FLOW</t>
  </si>
  <si>
    <t>E5630</t>
  </si>
  <si>
    <t>131870EA236MCERT INLET FLOW</t>
  </si>
  <si>
    <t>E16774</t>
  </si>
  <si>
    <t>131881INLET CHANNEL FLOW ANLG</t>
  </si>
  <si>
    <t>E9332</t>
  </si>
  <si>
    <t>131900RISING MAIN FLOW AL</t>
  </si>
  <si>
    <t>E9411</t>
  </si>
  <si>
    <t>131900EA355FPF MCERTS FLOW METER ANALOGUE INPUT</t>
  </si>
  <si>
    <t>E9412</t>
  </si>
  <si>
    <t>131900OUTFALL FLOW</t>
  </si>
  <si>
    <t>E9415</t>
  </si>
  <si>
    <t>131900STORM FLOW TO HARBOUR</t>
  </si>
  <si>
    <t>E17315</t>
  </si>
  <si>
    <t>131900UV FLOW</t>
  </si>
  <si>
    <t>E16878</t>
  </si>
  <si>
    <t>131911EA168FINAL EFFLUENT FLOW</t>
  </si>
  <si>
    <t>E16903</t>
  </si>
  <si>
    <t>131922FINAL FLOW</t>
  </si>
  <si>
    <t>E55091</t>
  </si>
  <si>
    <t>131922EFFLUENT SAMPLING CHAMBER FLOW ANG</t>
  </si>
  <si>
    <t>E55094</t>
  </si>
  <si>
    <t>131922EA060INLET FLUME FLOW ANG</t>
  </si>
  <si>
    <t>E55102</t>
  </si>
  <si>
    <t>131922PUMP SET 1 SEWAGE FLOW ANG</t>
  </si>
  <si>
    <t>E55110</t>
  </si>
  <si>
    <t>131922PUMP SET 1 STORM DOSING START FLOW</t>
  </si>
  <si>
    <t>E3015</t>
  </si>
  <si>
    <t>131930EA061INLET FLOW</t>
  </si>
  <si>
    <t>E3031</t>
  </si>
  <si>
    <t>131930TANNERS BRIDGE RISING MAIN FLOW</t>
  </si>
  <si>
    <t>E3032</t>
  </si>
  <si>
    <t>131930CORSTON RISING MAIN FLOW</t>
  </si>
  <si>
    <t>E3033</t>
  </si>
  <si>
    <t>131930COWBRIDGE RISING MAIN FLOW</t>
  </si>
  <si>
    <t>E3034</t>
  </si>
  <si>
    <t>131930TANNER BRIDGE RISING MAIN FLOW</t>
  </si>
  <si>
    <t>E26412</t>
  </si>
  <si>
    <t>131930BELT PRESS FLOW</t>
  </si>
  <si>
    <t>E22884</t>
  </si>
  <si>
    <t>131960EA062FLOW ANLG</t>
  </si>
  <si>
    <t>E32094</t>
  </si>
  <si>
    <t>131960INLET FLOW ANG</t>
  </si>
  <si>
    <t>E56654</t>
  </si>
  <si>
    <t>13198AEA256INLET CHANNEL FLOW TO WORKS MCERT</t>
  </si>
  <si>
    <t>E56655</t>
  </si>
  <si>
    <t>13198AWORKS RETURN FLOW AI</t>
  </si>
  <si>
    <t>E56656</t>
  </si>
  <si>
    <t>13198ATSR FEED PUMP STATION FLOW AI</t>
  </si>
  <si>
    <t>E56662</t>
  </si>
  <si>
    <t>13198ATSR FILTER 1 FEED  FLOW</t>
  </si>
  <si>
    <t>E56663</t>
  </si>
  <si>
    <t>13198ATSR FILTER 2 FEED FLOW</t>
  </si>
  <si>
    <t>E96397</t>
  </si>
  <si>
    <t>13198BPROFILE STORM DOSING START FLOW</t>
  </si>
  <si>
    <t>E96402</t>
  </si>
  <si>
    <t>13198BPUMP SET 1 SEWAGE FLOW</t>
  </si>
  <si>
    <t>E19517</t>
  </si>
  <si>
    <t>131991FINAL OUTLET FLOW</t>
  </si>
  <si>
    <t>E19521</t>
  </si>
  <si>
    <t>131991INLET FLOW</t>
  </si>
  <si>
    <t>E7563</t>
  </si>
  <si>
    <t>13199ASTORM RETURN FLOWMETER AI</t>
  </si>
  <si>
    <t>E7568</t>
  </si>
  <si>
    <t>13199AEA063INLET FLOWMETER MCERTS AI</t>
  </si>
  <si>
    <t>E7624</t>
  </si>
  <si>
    <t>13199BPROFILE STORM DOSING START FLOW</t>
  </si>
  <si>
    <t>E7629</t>
  </si>
  <si>
    <t>13199BPUMP SET 1 SEWAGE FLOW</t>
  </si>
  <si>
    <t>E23720</t>
  </si>
  <si>
    <t>132001SAF FEED FLOWMETER</t>
  </si>
  <si>
    <t>E23727</t>
  </si>
  <si>
    <t>132001EA169INLET FLOWMETER FLOW</t>
  </si>
  <si>
    <t>E23766</t>
  </si>
  <si>
    <t>132001RECIRCULATION FLOW AI</t>
  </si>
  <si>
    <t>E23775</t>
  </si>
  <si>
    <t>132001WORKS BALANCE TANK OUTLET FLOW AI</t>
  </si>
  <si>
    <t>E2020</t>
  </si>
  <si>
    <t>132011EA065FLOW TO TREATMENT</t>
  </si>
  <si>
    <t>E2022</t>
  </si>
  <si>
    <t>132011DUPLICATE MCERT FLOW</t>
  </si>
  <si>
    <t>E11749</t>
  </si>
  <si>
    <t>132021TREATMENT FLOW</t>
  </si>
  <si>
    <t>E11750</t>
  </si>
  <si>
    <t>132021EA170OUTFLOW</t>
  </si>
  <si>
    <t>E1260</t>
  </si>
  <si>
    <t>132040EA171INLET FLOW</t>
  </si>
  <si>
    <t>E1262</t>
  </si>
  <si>
    <t>132040SAF FLOW</t>
  </si>
  <si>
    <t>E9366</t>
  </si>
  <si>
    <t>132040INLET FLUME FLOW</t>
  </si>
  <si>
    <t>E38636</t>
  </si>
  <si>
    <t>132040FILTER LOW LIFT FLOW ANG</t>
  </si>
  <si>
    <t>E38637</t>
  </si>
  <si>
    <t>132040INLET FLOW ANG</t>
  </si>
  <si>
    <t>E38639</t>
  </si>
  <si>
    <t>132040RECIRC FLOW ANG</t>
  </si>
  <si>
    <t>E38650</t>
  </si>
  <si>
    <t>132040MCERT FLOW OUT ANG</t>
  </si>
  <si>
    <t>E4161</t>
  </si>
  <si>
    <t>132050FINAL EFFLUENT FLOW</t>
  </si>
  <si>
    <t>E4164</t>
  </si>
  <si>
    <t>132050EA366MCERTS FPF FLOW METER</t>
  </si>
  <si>
    <t>E9430</t>
  </si>
  <si>
    <t>132070EA173OUTLET FLOW</t>
  </si>
  <si>
    <t>E36151</t>
  </si>
  <si>
    <t>132070FLOW TO TREATMENT ANG</t>
  </si>
  <si>
    <t>E36153</t>
  </si>
  <si>
    <t>132070SAMPLE OVERFLOW CHAMBER ANG</t>
  </si>
  <si>
    <t>E2045</t>
  </si>
  <si>
    <t>132080INLET FLOW</t>
  </si>
  <si>
    <t>E2046</t>
  </si>
  <si>
    <t>132080EA174INLET FLOW</t>
  </si>
  <si>
    <t>E21847</t>
  </si>
  <si>
    <t>132080FULL FLOW TO TREATMENT</t>
  </si>
  <si>
    <t>E21832</t>
  </si>
  <si>
    <t>132080SNDFILTR INLT FLW LVL</t>
  </si>
  <si>
    <t>E21834</t>
  </si>
  <si>
    <t>132080SNDFILTR BLWR OUTLT FLW</t>
  </si>
  <si>
    <t>E1081</t>
  </si>
  <si>
    <t>132090EA066INLET FLOW</t>
  </si>
  <si>
    <t>E2465</t>
  </si>
  <si>
    <t>132110FLOW TO TREATMENT</t>
  </si>
  <si>
    <t>E2466</t>
  </si>
  <si>
    <t>132110EA067MCERT INLET FLOW</t>
  </si>
  <si>
    <t>E56579</t>
  </si>
  <si>
    <t>13212AEA068 FPF MCERTS FLOW METER ANALOGUE INPUT</t>
  </si>
  <si>
    <t>E4706</t>
  </si>
  <si>
    <t>132140INLET FLOW 1</t>
  </si>
  <si>
    <t>E4708</t>
  </si>
  <si>
    <t>132140EA175FINAL EFF FLOW</t>
  </si>
  <si>
    <t>E8892</t>
  </si>
  <si>
    <t>132151FLOW TO OUTFALL PS</t>
  </si>
  <si>
    <t>E8899</t>
  </si>
  <si>
    <t>132151HWRKS FLOW FROM MART RD</t>
  </si>
  <si>
    <t>E8900</t>
  </si>
  <si>
    <t>132151HWRKS FLOW TO VILLAGS PS</t>
  </si>
  <si>
    <t>E8901</t>
  </si>
  <si>
    <t>132151HWRKS FLOW FR VILLAGS PS</t>
  </si>
  <si>
    <t>E8902</t>
  </si>
  <si>
    <t>132151HWRKS  FLOW TO OUTFALL</t>
  </si>
  <si>
    <t>E8938</t>
  </si>
  <si>
    <t>132151EA237PPS OUTFLOW ANLG</t>
  </si>
  <si>
    <t>E8943</t>
  </si>
  <si>
    <t>132151SLUDGE FLOW TO CENTRIFUGE 2</t>
  </si>
  <si>
    <t>E8944</t>
  </si>
  <si>
    <t>132151INLET FLOW</t>
  </si>
  <si>
    <t>E8950</t>
  </si>
  <si>
    <t>132151LIME DOSING FLOW RATE</t>
  </si>
  <si>
    <t>E8951</t>
  </si>
  <si>
    <t>132151CENTRIFUGE 1 FLOW RATE</t>
  </si>
  <si>
    <t>E8952</t>
  </si>
  <si>
    <t>132151CENTRIFUGE 2 POLY FLOW RATE</t>
  </si>
  <si>
    <t>E8966</t>
  </si>
  <si>
    <t>132151SLG FLOW TO PRIM TREAT</t>
  </si>
  <si>
    <t>E8978</t>
  </si>
  <si>
    <t>132151UV FLOW THROUGH UV</t>
  </si>
  <si>
    <t>E53793</t>
  </si>
  <si>
    <t>132151INDIGENOUS SLUDGE FLOW ANG</t>
  </si>
  <si>
    <t>E53795</t>
  </si>
  <si>
    <t>132151RTN LIQUORS CENTRATE FLOW ANG</t>
  </si>
  <si>
    <t>E54232</t>
  </si>
  <si>
    <t>13215AINDIGENOUS SLUDGE FLOW AI</t>
  </si>
  <si>
    <t>E54234</t>
  </si>
  <si>
    <t>13215ARETURN LIQ CENTRATE  FLOW AI</t>
  </si>
  <si>
    <t>E96502</t>
  </si>
  <si>
    <t>132151UV INLET FLOW AI</t>
  </si>
  <si>
    <t>E8916</t>
  </si>
  <si>
    <t>132151HWCTRL SUMMED INLET FLWS</t>
  </si>
  <si>
    <t>E4741</t>
  </si>
  <si>
    <t>132190FLOW TO WORKS</t>
  </si>
  <si>
    <t>E20570</t>
  </si>
  <si>
    <t>132190ATSF INFLUENT FLOW AN</t>
  </si>
  <si>
    <t>E19526</t>
  </si>
  <si>
    <t>132201EA070FLOW TO WORKS</t>
  </si>
  <si>
    <t>E19993</t>
  </si>
  <si>
    <t>132201INLET FLOW 1</t>
  </si>
  <si>
    <t>E50015</t>
  </si>
  <si>
    <t>132201INCOMING RISING MAIN FLOW</t>
  </si>
  <si>
    <t>E3394</t>
  </si>
  <si>
    <t>132210INLET FLOW</t>
  </si>
  <si>
    <t>E1100</t>
  </si>
  <si>
    <t>132220EA176FINAL EFFLUENT FLOW</t>
  </si>
  <si>
    <t>E96782</t>
  </si>
  <si>
    <t>13222APROFILE STORM DOSING START FLOW</t>
  </si>
  <si>
    <t>E96787</t>
  </si>
  <si>
    <t>13222APUMP SET 1 SEWAGE FLOW</t>
  </si>
  <si>
    <t>E13192</t>
  </si>
  <si>
    <t>132232EA072OUTLET FLOW</t>
  </si>
  <si>
    <t>E13193</t>
  </si>
  <si>
    <t>132232FLOW TO WORKS</t>
  </si>
  <si>
    <t>E12326</t>
  </si>
  <si>
    <t>132261EA073INLET FLOW</t>
  </si>
  <si>
    <t>E28428</t>
  </si>
  <si>
    <t>13226ASAND FILTER FLOW 1 AN</t>
  </si>
  <si>
    <t>E28429</t>
  </si>
  <si>
    <t>13226ASAND FILTER FLOW 2 AN</t>
  </si>
  <si>
    <t>E4171</t>
  </si>
  <si>
    <t>132270EA074INLET FLOW</t>
  </si>
  <si>
    <t>E4186</t>
  </si>
  <si>
    <t>132290EA367 FPF FLOW METER ANALOGUE INPUT MCERTS</t>
  </si>
  <si>
    <t>E4187</t>
  </si>
  <si>
    <t>132290EA177FINAL EFF FLOW</t>
  </si>
  <si>
    <t>E14235</t>
  </si>
  <si>
    <t>132301EA075PUMP FLW TO TREATMENT</t>
  </si>
  <si>
    <t>E2065</t>
  </si>
  <si>
    <t>132310EA255FINAL EFFLUENT FLOW</t>
  </si>
  <si>
    <t>E7338</t>
  </si>
  <si>
    <t>132320A31 TRICKETT CROSS RISING MAIN FLOW AL</t>
  </si>
  <si>
    <t>E9231</t>
  </si>
  <si>
    <t>132320DUGDELL CLOSE RISING MAIN FLOW</t>
  </si>
  <si>
    <t>E9855</t>
  </si>
  <si>
    <t>132320ASP FLOW</t>
  </si>
  <si>
    <t>E9856</t>
  </si>
  <si>
    <t>132320FILTER FLOW</t>
  </si>
  <si>
    <t>E9857</t>
  </si>
  <si>
    <t>132320ASP2 FLOW</t>
  </si>
  <si>
    <t>E9858</t>
  </si>
  <si>
    <t>132320UNOX TO STORM FLOW</t>
  </si>
  <si>
    <t>E9859</t>
  </si>
  <si>
    <t>132320EA238FINAL EFFLUENT FLOW</t>
  </si>
  <si>
    <t>E9877</t>
  </si>
  <si>
    <t>132320RAS FLOW</t>
  </si>
  <si>
    <t>E9878</t>
  </si>
  <si>
    <t>132320SAS FLOW</t>
  </si>
  <si>
    <t>E9880</t>
  </si>
  <si>
    <t>132320ECO FLOW</t>
  </si>
  <si>
    <t>E14396</t>
  </si>
  <si>
    <t>132320SLUDGE TRANSFER FLOW</t>
  </si>
  <si>
    <t>E18846</t>
  </si>
  <si>
    <t>132320ASP 2 INLET FLOW AN</t>
  </si>
  <si>
    <t>E18847</t>
  </si>
  <si>
    <t>132320ASP 2 RAS FLOW AN</t>
  </si>
  <si>
    <t>E18853</t>
  </si>
  <si>
    <t>132320UV PUMPED FLOW</t>
  </si>
  <si>
    <t>E18854</t>
  </si>
  <si>
    <t>132320UV FLOW</t>
  </si>
  <si>
    <t>E1715</t>
  </si>
  <si>
    <t>132350INLET FLOW</t>
  </si>
  <si>
    <t>E1716</t>
  </si>
  <si>
    <t>132350INCOMNG RISING MAIN FLOW</t>
  </si>
  <si>
    <t>E1717</t>
  </si>
  <si>
    <t>132350EA076INLET FLOW</t>
  </si>
  <si>
    <t>E1724</t>
  </si>
  <si>
    <t>132350INLET WORKS FLOWMETER</t>
  </si>
  <si>
    <t>E38720</t>
  </si>
  <si>
    <t>132350PUMP SET 1 SEWAGE FLOW ANG</t>
  </si>
  <si>
    <t>E38731</t>
  </si>
  <si>
    <t>132350PUMP SET 1 HIGH SEWAGE FLOW SETPOINT</t>
  </si>
  <si>
    <t>E96482</t>
  </si>
  <si>
    <t>13235ABURST DETECTION FLOW AI</t>
  </si>
  <si>
    <t>E12732</t>
  </si>
  <si>
    <t>132370PEWSEY JUBILEE SPS RISING MAIN FLOW</t>
  </si>
  <si>
    <t>E12733</t>
  </si>
  <si>
    <t>132370MANNINGFORD NO4 PEWSEY SPS RISING MAIN FLOW</t>
  </si>
  <si>
    <t>E12739</t>
  </si>
  <si>
    <t>132370FLOW TO TREATMENT</t>
  </si>
  <si>
    <t>E12742</t>
  </si>
  <si>
    <t>132370DOSING SET 2 - TASF FLOW</t>
  </si>
  <si>
    <t>E30472</t>
  </si>
  <si>
    <t>13237AINLET FLOW ANG</t>
  </si>
  <si>
    <t>E30930</t>
  </si>
  <si>
    <t>13237BFILTER 1 INLET FLOW</t>
  </si>
  <si>
    <t>E30932</t>
  </si>
  <si>
    <t>13237BFILTER 2 INLET FLOW</t>
  </si>
  <si>
    <t>E30934</t>
  </si>
  <si>
    <t>13237BFILTER 3 INLET FLOW</t>
  </si>
  <si>
    <t>E30936</t>
  </si>
  <si>
    <t>13237BFILTER 4 INLET FLOW</t>
  </si>
  <si>
    <t>E30942</t>
  </si>
  <si>
    <t>13237BEA077MCERTS FLOW</t>
  </si>
  <si>
    <t>E30946</t>
  </si>
  <si>
    <t>13237BWORKS RTN FLOW</t>
  </si>
  <si>
    <t>E31079</t>
  </si>
  <si>
    <t>13237CSLUDGE TRANSFER FLOWMETER</t>
  </si>
  <si>
    <t>E17202</t>
  </si>
  <si>
    <t>132381EA078FINAL FLOW</t>
  </si>
  <si>
    <t>E5646</t>
  </si>
  <si>
    <t>132390EA239FINAL EFFLUENT FLOW</t>
  </si>
  <si>
    <t>E55707</t>
  </si>
  <si>
    <t>132390PUMP SET 1 SEWAGE FLOW AI</t>
  </si>
  <si>
    <t>E55715</t>
  </si>
  <si>
    <t>132390PUMP SET 1 STORM DOSING START FLOW</t>
  </si>
  <si>
    <t>E5199</t>
  </si>
  <si>
    <t>132421CREEKMOOR FLOW</t>
  </si>
  <si>
    <t>E5200</t>
  </si>
  <si>
    <t>132421EAST QUAY FLOW</t>
  </si>
  <si>
    <t>E5202</t>
  </si>
  <si>
    <t>132421FLOW TO STORM STORAGE PSTS</t>
  </si>
  <si>
    <t>E5276</t>
  </si>
  <si>
    <t>132420STORM TANK 3 DRAIN FLOW</t>
  </si>
  <si>
    <t>E5277</t>
  </si>
  <si>
    <t>132420STORM TANK 4 DRAIN FLOW</t>
  </si>
  <si>
    <t>E9993</t>
  </si>
  <si>
    <t>132420COMBINED INFLOW</t>
  </si>
  <si>
    <t>E14527</t>
  </si>
  <si>
    <t>132420 FINAL OUTFLOW</t>
  </si>
  <si>
    <t>E28597</t>
  </si>
  <si>
    <t>132420EAST MAGFLO FLOW</t>
  </si>
  <si>
    <t>E28598</t>
  </si>
  <si>
    <t>132420WEST MAGFLO FLOW</t>
  </si>
  <si>
    <t>E28599</t>
  </si>
  <si>
    <t>1324203 BELT DE-WATERER NO.1 INFLOW</t>
  </si>
  <si>
    <t>E28602</t>
  </si>
  <si>
    <t>1324203BELT DE-WATERER NO.2 INFLOW</t>
  </si>
  <si>
    <t>E28701</t>
  </si>
  <si>
    <t>13242DRAW SEWAGE STORM TANK 1 FLOW AN</t>
  </si>
  <si>
    <t>E28702</t>
  </si>
  <si>
    <t>13242DRAW SEWAGE STORM TANK 2 FLOW AN</t>
  </si>
  <si>
    <t>E28703</t>
  </si>
  <si>
    <t>13242DRAW SEWAGE INLET FLOW AN</t>
  </si>
  <si>
    <t>E28825</t>
  </si>
  <si>
    <t>132420SLUDGE FLOW TO THICKENERS AI</t>
  </si>
  <si>
    <t>E28832</t>
  </si>
  <si>
    <t>132420POLYMER DOSING FLOW 1</t>
  </si>
  <si>
    <t>E28833</t>
  </si>
  <si>
    <t>132420POLYMER DOSING FLOW 2</t>
  </si>
  <si>
    <t>E29943</t>
  </si>
  <si>
    <t>13242ASBR FEED BAL TANK INFLOW</t>
  </si>
  <si>
    <t>E29948</t>
  </si>
  <si>
    <t>13242ASBR SAS PUMP FLOW ACTUAL</t>
  </si>
  <si>
    <t>E29949</t>
  </si>
  <si>
    <t>13242ASBR TANK INFLOW CURR</t>
  </si>
  <si>
    <t>E29953</t>
  </si>
  <si>
    <t>13242ASBR DISCHG BAL TANK FLOW</t>
  </si>
  <si>
    <t>E30021</t>
  </si>
  <si>
    <t>132420FINAL OUTFLOW</t>
  </si>
  <si>
    <t>E30025</t>
  </si>
  <si>
    <t>13242BTSF SAND FILTER LIQUOR FLOW</t>
  </si>
  <si>
    <t>E30035</t>
  </si>
  <si>
    <t>13242BTSF SBR BALANCE TANK FEED FLOW</t>
  </si>
  <si>
    <t>E30037</t>
  </si>
  <si>
    <t>13242BBAF PLANT DISCHARGE FLOW</t>
  </si>
  <si>
    <t>E30086</t>
  </si>
  <si>
    <t>132421BAF TRANSFER FLOW</t>
  </si>
  <si>
    <t>E32754</t>
  </si>
  <si>
    <t>132421FLOW TO TREATMENT MEASURED</t>
  </si>
  <si>
    <t>E32755</t>
  </si>
  <si>
    <t>132421FLOW TO BAF 1 AND 2</t>
  </si>
  <si>
    <t>E32756</t>
  </si>
  <si>
    <t>132421FLOW TO EASTERN WORKS</t>
  </si>
  <si>
    <t>E32757</t>
  </si>
  <si>
    <t>132421FLOW TO WESTERN WORKS</t>
  </si>
  <si>
    <t>E32758</t>
  </si>
  <si>
    <t>132421FLOW TO STORM TANKS</t>
  </si>
  <si>
    <t>E32760</t>
  </si>
  <si>
    <t>132421FLOW TO TREATMENT TARGET SP</t>
  </si>
  <si>
    <t>E32784</t>
  </si>
  <si>
    <t>132421BIOFOR CHANNEL OVERFLOW</t>
  </si>
  <si>
    <t>E32785</t>
  </si>
  <si>
    <t>132421BAF OVERFLOW</t>
  </si>
  <si>
    <t>E39992</t>
  </si>
  <si>
    <t>132421STERET RD FW SPS RISING MAIN FLOW</t>
  </si>
  <si>
    <t>E54065</t>
  </si>
  <si>
    <t>13242YDEAMON CENTRATE RTN LIQ FLOW CONVERT</t>
  </si>
  <si>
    <t>E54066</t>
  </si>
  <si>
    <t>13242YRTRN LIQUORS FLITRAT FLOW CONVERT</t>
  </si>
  <si>
    <t>E56426</t>
  </si>
  <si>
    <t>132421RAW SEWAGE PS 2 RISING MAIN FLOW ANG</t>
  </si>
  <si>
    <t>E57984</t>
  </si>
  <si>
    <t>13242YPOST DRUM FLOWMETER</t>
  </si>
  <si>
    <t>E11489</t>
  </si>
  <si>
    <t>132430EA373 FPF - TDV WASHWATER MCERT FLOW</t>
  </si>
  <si>
    <t>E11507</t>
  </si>
  <si>
    <t>132430EA241 FPF - TDV FLOW METER ANG INPUT MCERT</t>
  </si>
  <si>
    <t>E11526</t>
  </si>
  <si>
    <t>132430INTERMEDIATE FLOW METER</t>
  </si>
  <si>
    <t>E13249</t>
  </si>
  <si>
    <t>132430RAS FLOW</t>
  </si>
  <si>
    <t>E13250</t>
  </si>
  <si>
    <t>132430SAS FLOW</t>
  </si>
  <si>
    <t>E1286</t>
  </si>
  <si>
    <t>132440EA079INLET FLOW PLC ANLG</t>
  </si>
  <si>
    <t>E1287</t>
  </si>
  <si>
    <t>132440RAS FLOW PLC ANLG</t>
  </si>
  <si>
    <t>E8398</t>
  </si>
  <si>
    <t>132440INLET FLOW 1</t>
  </si>
  <si>
    <t>E1530</t>
  </si>
  <si>
    <t>132480EA179OUTLET FLOW</t>
  </si>
  <si>
    <t>E1532</t>
  </si>
  <si>
    <t>132480INLET FLOW</t>
  </si>
  <si>
    <t>E1535</t>
  </si>
  <si>
    <t>132480MCERT EA377 FPF - TDV FLOW METER ANG INPUT MCERT</t>
  </si>
  <si>
    <t>E17633</t>
  </si>
  <si>
    <t>132491EA080MCERT FLOWMETER AN</t>
  </si>
  <si>
    <t>E35554</t>
  </si>
  <si>
    <t>132491FLOW TO TREATMENT AN</t>
  </si>
  <si>
    <t>E35556</t>
  </si>
  <si>
    <t>132491STORM OVERFLOW AN</t>
  </si>
  <si>
    <t>E56197</t>
  </si>
  <si>
    <t>13250AEA261 FLOW TO TREATMENT</t>
  </si>
  <si>
    <t>E56225</t>
  </si>
  <si>
    <t>13250BPROFILE STORM DOSING START FLOW</t>
  </si>
  <si>
    <t>E56230</t>
  </si>
  <si>
    <t>13250BPUMP SET 1 SEWAGE FLOW</t>
  </si>
  <si>
    <t>E1726</t>
  </si>
  <si>
    <t>132520RECIRC FLOWMETER</t>
  </si>
  <si>
    <t>E1740</t>
  </si>
  <si>
    <t>132520INLET FLOW 1</t>
  </si>
  <si>
    <t>E1745</t>
  </si>
  <si>
    <t>132520INLET FLOW</t>
  </si>
  <si>
    <t>E5132</t>
  </si>
  <si>
    <t>132530FLOW 1</t>
  </si>
  <si>
    <t>E5133</t>
  </si>
  <si>
    <t>132530FLOW 2</t>
  </si>
  <si>
    <t>E5139</t>
  </si>
  <si>
    <t>13253BINLET FLOWMETER</t>
  </si>
  <si>
    <t>E5140</t>
  </si>
  <si>
    <t>13253BMCERT FLOWMETER</t>
  </si>
  <si>
    <t>E9203</t>
  </si>
  <si>
    <t>132530DURRINGTON FLOW AVE</t>
  </si>
  <si>
    <t>E9204</t>
  </si>
  <si>
    <t>132530AMESBURY FLOW AVE</t>
  </si>
  <si>
    <t>E9205</t>
  </si>
  <si>
    <t>132530BULFORD FLOW AVE</t>
  </si>
  <si>
    <t>E9437</t>
  </si>
  <si>
    <t>132530EA082FLOW TO TREATMENT</t>
  </si>
  <si>
    <t>E9439</t>
  </si>
  <si>
    <t>132530DURRINGTON FLOW</t>
  </si>
  <si>
    <t>E9440</t>
  </si>
  <si>
    <t>132530AMESBURY FLOW</t>
  </si>
  <si>
    <t>E9441</t>
  </si>
  <si>
    <t>132530BULFORD FLOW</t>
  </si>
  <si>
    <t>E30243</t>
  </si>
  <si>
    <t>13253ATASF 1 FLOW</t>
  </si>
  <si>
    <t>E30244</t>
  </si>
  <si>
    <t>13253ATASF 2 FLOW</t>
  </si>
  <si>
    <t>E30245</t>
  </si>
  <si>
    <t>13253ATASF 3 FLOW</t>
  </si>
  <si>
    <t>E30246</t>
  </si>
  <si>
    <t>13253ATASF 4 FLOW</t>
  </si>
  <si>
    <t>E30247</t>
  </si>
  <si>
    <t>13253ATASF 5 FLOW</t>
  </si>
  <si>
    <t>E30248</t>
  </si>
  <si>
    <t>13253ATASF 6 FLOW</t>
  </si>
  <si>
    <t>E30249</t>
  </si>
  <si>
    <t>13253ATASF 7 FLOW</t>
  </si>
  <si>
    <t>E30250</t>
  </si>
  <si>
    <t>13253ATASF 8 FLOW</t>
  </si>
  <si>
    <t>E30863</t>
  </si>
  <si>
    <t>13253CEXISTING SLDG FLOW</t>
  </si>
  <si>
    <t>E1121</t>
  </si>
  <si>
    <t>132540EA180INLET FLOW</t>
  </si>
  <si>
    <t>E1123</t>
  </si>
  <si>
    <t>132540SEVERN BEACH INCOMING RISING MAIN FLOW</t>
  </si>
  <si>
    <t>E8090</t>
  </si>
  <si>
    <t>132550INLET FLOW 1</t>
  </si>
  <si>
    <t>E9333</t>
  </si>
  <si>
    <t>132550BICKERLEY SPS RISING MAIN FLOW AL</t>
  </si>
  <si>
    <t>E9334</t>
  </si>
  <si>
    <t>132550MOORTOWN SPS RISING MAIN FLOW AL</t>
  </si>
  <si>
    <t>E9342</t>
  </si>
  <si>
    <t>132550FLOW TO TREATMENT 2</t>
  </si>
  <si>
    <t>E9343</t>
  </si>
  <si>
    <t>132550FLOW TO TREATMENT 1</t>
  </si>
  <si>
    <t>E9346</t>
  </si>
  <si>
    <t>132550EA243MCERT FLOW</t>
  </si>
  <si>
    <t>E9355</t>
  </si>
  <si>
    <t>132550ESDAILE LANE DISCHARGE FLOW</t>
  </si>
  <si>
    <t>E31633</t>
  </si>
  <si>
    <t>132550PLC FLOW TO TREATMENT 1</t>
  </si>
  <si>
    <t>E31634</t>
  </si>
  <si>
    <t>132550PLC FLOW TO TREATMENT 2</t>
  </si>
  <si>
    <t>E31744</t>
  </si>
  <si>
    <t>132550PUMPSET 2 FLOW</t>
  </si>
  <si>
    <t>E31745</t>
  </si>
  <si>
    <t>132550PUMPSET 3 FLOW</t>
  </si>
  <si>
    <t>E51811</t>
  </si>
  <si>
    <t>132550MCERT INLET FLOW</t>
  </si>
  <si>
    <t>E6812</t>
  </si>
  <si>
    <t>13256AEA084INLET PS FLOW AI</t>
  </si>
  <si>
    <t>13256ARECIRC PS FLOW AI</t>
  </si>
  <si>
    <t>E6846</t>
  </si>
  <si>
    <t>13256BPROFILE STORM DOSING START FLOW</t>
  </si>
  <si>
    <t>E6851</t>
  </si>
  <si>
    <t>13256BPUMP SET 1 SEWAGE FLOW AI</t>
  </si>
  <si>
    <t>E12947</t>
  </si>
  <si>
    <t>132570EA181INLET FLOW</t>
  </si>
  <si>
    <t>E7025</t>
  </si>
  <si>
    <t>13257CFFT FLOWMETER ANG</t>
  </si>
  <si>
    <t>E7026</t>
  </si>
  <si>
    <t>13257CFILTER CLEAR FEED FLOWMETER ANG</t>
  </si>
  <si>
    <t>E7036</t>
  </si>
  <si>
    <t>13257CDIRTY BACKWASH TRANSFER FLOWMETER ANG</t>
  </si>
  <si>
    <t>E7074</t>
  </si>
  <si>
    <t>13257APROFILE STORM DOSING START FLOW</t>
  </si>
  <si>
    <t>E7079</t>
  </si>
  <si>
    <t>13257APUMP SET 1 SEWAGE FLOW ANG</t>
  </si>
  <si>
    <t>E7084</t>
  </si>
  <si>
    <t>13257APUMP SET 2 SEWAGE FLOW ANG</t>
  </si>
  <si>
    <t>E8326</t>
  </si>
  <si>
    <t>13258ADOSE SET 2 INLET FLOW</t>
  </si>
  <si>
    <t>E8328</t>
  </si>
  <si>
    <t>13258ADOSE SET 3 INLET FLOW</t>
  </si>
  <si>
    <t>E9938</t>
  </si>
  <si>
    <t>132580TREATMENT FLOW</t>
  </si>
  <si>
    <t>E9939</t>
  </si>
  <si>
    <t>132580FLOW TO RIVER ANALOGUE</t>
  </si>
  <si>
    <t>E9940</t>
  </si>
  <si>
    <t>132580EA085FINAL FLOW</t>
  </si>
  <si>
    <t>E32004</t>
  </si>
  <si>
    <t>132580RECIRC FLOW AI</t>
  </si>
  <si>
    <t>E32006</t>
  </si>
  <si>
    <t>132580RISING MAIN FLOW</t>
  </si>
  <si>
    <t>E32040</t>
  </si>
  <si>
    <t>132580SEC INLET FLOW FOR DOSE SET 2</t>
  </si>
  <si>
    <t>E32041</t>
  </si>
  <si>
    <t>132580SEC INLET FLOW FOR DOSE SET 3</t>
  </si>
  <si>
    <t>E13331</t>
  </si>
  <si>
    <t>132580STORM TNK FLW TO RVR AN</t>
  </si>
  <si>
    <t>E4826</t>
  </si>
  <si>
    <t>132600FLUME CHAMBER FLOW</t>
  </si>
  <si>
    <t>E4827</t>
  </si>
  <si>
    <t>132600EA182OUTFLOW</t>
  </si>
  <si>
    <t>E1301</t>
  </si>
  <si>
    <t>132620EA087FINAL EFFLUENT FLOW</t>
  </si>
  <si>
    <t>E54003</t>
  </si>
  <si>
    <t>132620PUMP SET 1 SEWAGE FLOW AI</t>
  </si>
  <si>
    <t>E54004</t>
  </si>
  <si>
    <t>132620PUMP SET 1 CHEMICAL FLOW AI</t>
  </si>
  <si>
    <t>E54008</t>
  </si>
  <si>
    <t>132620PUMP SET 2 SEWAGE FLOW AI</t>
  </si>
  <si>
    <t>E54016</t>
  </si>
  <si>
    <t>132620PUMP SET 1 STORM DOSING START FLOW</t>
  </si>
  <si>
    <t>E9500</t>
  </si>
  <si>
    <t>132640EA244MCERT INLET FLOWMETER ANLG</t>
  </si>
  <si>
    <t>E24171</t>
  </si>
  <si>
    <t>132640INLET FLOW TRANSMITTER AN</t>
  </si>
  <si>
    <t>E24202</t>
  </si>
  <si>
    <t>132640ASP SAS FLOW AN</t>
  </si>
  <si>
    <t>E24203</t>
  </si>
  <si>
    <t>132640ASP RAS FLOW AN</t>
  </si>
  <si>
    <t>E24208</t>
  </si>
  <si>
    <t>132640FLOW TO DITCH</t>
  </si>
  <si>
    <t>E24213</t>
  </si>
  <si>
    <t>132640RAS FLOW TODAY AN</t>
  </si>
  <si>
    <t>E24214</t>
  </si>
  <si>
    <t>132640RAS FLOW YESTERDAY AN</t>
  </si>
  <si>
    <t>E24215</t>
  </si>
  <si>
    <t>132640SAS FLOW TODAY AN</t>
  </si>
  <si>
    <t>E24216</t>
  </si>
  <si>
    <t>132640SAS FLOW YESTERDAY AN</t>
  </si>
  <si>
    <t>E24218</t>
  </si>
  <si>
    <t>132640TARGET RAS FLOW SET POINT</t>
  </si>
  <si>
    <t>E24219</t>
  </si>
  <si>
    <t>132640DITCH RAS FLOW</t>
  </si>
  <si>
    <t>E30321</t>
  </si>
  <si>
    <t>132640POLY FLOW ANG</t>
  </si>
  <si>
    <t>E24195</t>
  </si>
  <si>
    <t>132640SETT SEWAGE TO ASP FLW AN</t>
  </si>
  <si>
    <t>E12019</t>
  </si>
  <si>
    <t>132660EA183FLOW TO TREATMENT</t>
  </si>
  <si>
    <t>E31056</t>
  </si>
  <si>
    <t>132660FLOW TO FULL TREATMENT AI</t>
  </si>
  <si>
    <t>E31070</t>
  </si>
  <si>
    <t>132660THICKENED SLUDGE FLOW AI</t>
  </si>
  <si>
    <t>E5381</t>
  </si>
  <si>
    <t>132670FLOW TO WORKS</t>
  </si>
  <si>
    <t>E5382</t>
  </si>
  <si>
    <t>132670EA088FLOW TO TREATMENT</t>
  </si>
  <si>
    <t>E5386</t>
  </si>
  <si>
    <t>132670LOAD BALANCE FLOW</t>
  </si>
  <si>
    <t>E13899</t>
  </si>
  <si>
    <t>132670BAFF INFLOW</t>
  </si>
  <si>
    <t>E35447</t>
  </si>
  <si>
    <t>132670TSF FEED FLOW METER ANG</t>
  </si>
  <si>
    <t>E35451</t>
  </si>
  <si>
    <t>132670INLET FLOWMETER ANG</t>
  </si>
  <si>
    <t>E35454</t>
  </si>
  <si>
    <t>132670BIOFILTR VESSEL 1 IRRATN FLOW ANG</t>
  </si>
  <si>
    <t>E35455</t>
  </si>
  <si>
    <t>132670BIOFILTR VESSEL 2 IRRGTN FLOW ANG</t>
  </si>
  <si>
    <t>E35874</t>
  </si>
  <si>
    <t>132670PUMP SET 1 SEWAGE FLOW ANG</t>
  </si>
  <si>
    <t>E35881</t>
  </si>
  <si>
    <t>132670PUMP SET 2 SEWAGE FLOW ANG</t>
  </si>
  <si>
    <t>E36061</t>
  </si>
  <si>
    <t>132670PUMP SET 1 HIGH SEWAGE FLOW SETPOINT</t>
  </si>
  <si>
    <t>E36069</t>
  </si>
  <si>
    <t>132670PUMP SET 2 HIGH SEWAGE FLOW SETPOINT</t>
  </si>
  <si>
    <t>E97957</t>
  </si>
  <si>
    <t>132670PST COMMON DESLUDGE FLOW METER AI</t>
  </si>
  <si>
    <t>E35887</t>
  </si>
  <si>
    <t>132670RECIRC FLW</t>
  </si>
  <si>
    <t>E2510</t>
  </si>
  <si>
    <t>132680HRF RECIRC FLOW</t>
  </si>
  <si>
    <t>E2511</t>
  </si>
  <si>
    <t>132680WORKS RETURN FLOW</t>
  </si>
  <si>
    <t>E2512</t>
  </si>
  <si>
    <t>132680INLET FLOW</t>
  </si>
  <si>
    <t>E2516</t>
  </si>
  <si>
    <t>132680FLOW TO STONE FILTERS</t>
  </si>
  <si>
    <t>E2527</t>
  </si>
  <si>
    <t>132680OUTFALL FLOW ANLG</t>
  </si>
  <si>
    <t>E37759</t>
  </si>
  <si>
    <t>132680PUMP SET 1 SEWAGE FLOW ANG</t>
  </si>
  <si>
    <t>E37766</t>
  </si>
  <si>
    <t>132680PUMP SET 2 SEWAGE FLOW ANG</t>
  </si>
  <si>
    <t>E37808</t>
  </si>
  <si>
    <t>132680PUMP SET 1 HIGH SEWAGE FLOW SETPOINT</t>
  </si>
  <si>
    <t>E37817</t>
  </si>
  <si>
    <t>132680PUMP SET 2 HIGH SEWAGE FLOW SETPOINT</t>
  </si>
  <si>
    <t>E53813</t>
  </si>
  <si>
    <t>132680CRUDE PUMPED FLOWMETER 1 AI</t>
  </si>
  <si>
    <t>E53814</t>
  </si>
  <si>
    <t>132680CRUDE PUMPED FLOWMETER 2 AI</t>
  </si>
  <si>
    <t>E53815</t>
  </si>
  <si>
    <t>132680COMBINED CRUDE PUMPED FLOW AI</t>
  </si>
  <si>
    <t>E53818</t>
  </si>
  <si>
    <t>132680RECIRCULATION FLOW AI</t>
  </si>
  <si>
    <t>E56475</t>
  </si>
  <si>
    <t>132680MMF FEED FLOW ANG</t>
  </si>
  <si>
    <t>E56486</t>
  </si>
  <si>
    <t>132680EA268FE MCERTS FLOWMETER ANG</t>
  </si>
  <si>
    <t>E56487</t>
  </si>
  <si>
    <t>132680BACKWASH RETURN FLOW FLOWMETER ANG</t>
  </si>
  <si>
    <t>E56488</t>
  </si>
  <si>
    <t>132680RECIRCULATION FLOWMETER ANG</t>
  </si>
  <si>
    <t>E56504</t>
  </si>
  <si>
    <t>132680STORM TRANSFER PUMP 1 FLOW ANG</t>
  </si>
  <si>
    <t>E56505</t>
  </si>
  <si>
    <t>132680STORM TRANSFER PUMP 2 FLOW ANG</t>
  </si>
  <si>
    <t>E56507</t>
  </si>
  <si>
    <t>132680STORM 4 3 FLOWMETER ANG</t>
  </si>
  <si>
    <t>E7229</t>
  </si>
  <si>
    <t>13268APUMP SET 1 SEWAGE FLOW ANG</t>
  </si>
  <si>
    <t>E3046</t>
  </si>
  <si>
    <t>132690TREATMENT FLOW</t>
  </si>
  <si>
    <t>E18905</t>
  </si>
  <si>
    <t>132711EA245INLET FLW MCERT</t>
  </si>
  <si>
    <t>E4226</t>
  </si>
  <si>
    <t>132740EA186FINAL EFFLUENT FLOW</t>
  </si>
  <si>
    <t>E12072</t>
  </si>
  <si>
    <t>132752SHREWTON SPS COMBINED LAMELLA OUTFALL FLOW</t>
  </si>
  <si>
    <t>E17864</t>
  </si>
  <si>
    <t>132751INLET FLOW</t>
  </si>
  <si>
    <t>E31188</t>
  </si>
  <si>
    <t>132752SAF 1 FLOW</t>
  </si>
  <si>
    <t>E31189</t>
  </si>
  <si>
    <t>132752SAF 2 FLOW</t>
  </si>
  <si>
    <t>E31190</t>
  </si>
  <si>
    <t>132752SAF 3 FLOW</t>
  </si>
  <si>
    <t>E31193</t>
  </si>
  <si>
    <t>132752SHREWTON SPS STORM FLOW DISCHARGE</t>
  </si>
  <si>
    <t>E31206</t>
  </si>
  <si>
    <t>132752PUMPED SLUDGE FLOW</t>
  </si>
  <si>
    <t>E31210</t>
  </si>
  <si>
    <t>132752INLET FLOW</t>
  </si>
  <si>
    <t>E24060</t>
  </si>
  <si>
    <t>132760EA188FINAL EFF FLOW</t>
  </si>
  <si>
    <t>E35378</t>
  </si>
  <si>
    <t>132780MCERTS WASH WATER FLOW</t>
  </si>
  <si>
    <t>E35381</t>
  </si>
  <si>
    <t>132780EA190INLET FLOW</t>
  </si>
  <si>
    <t>E3420</t>
  </si>
  <si>
    <t>132800EA191FINAL EFF FLOW</t>
  </si>
  <si>
    <t>E2080</t>
  </si>
  <si>
    <t>132810FLOW TO WORKS</t>
  </si>
  <si>
    <t>E2081</t>
  </si>
  <si>
    <t>132810EA089FLOW TO TREATMENT</t>
  </si>
  <si>
    <t>E2535</t>
  </si>
  <si>
    <t>132820EA247OUTLET FLOW</t>
  </si>
  <si>
    <t>E2537</t>
  </si>
  <si>
    <t>132820FILTER FEED FLOW</t>
  </si>
  <si>
    <t>E54786</t>
  </si>
  <si>
    <t>132820PUMP SET 1 SEWAGE FLOW</t>
  </si>
  <si>
    <t>E54795</t>
  </si>
  <si>
    <t>132820PUMP SET 1 STORM DOSING START FLOW</t>
  </si>
  <si>
    <t>E29577</t>
  </si>
  <si>
    <t>132860FINAL EFFLUENT FLOW</t>
  </si>
  <si>
    <t>E29579</t>
  </si>
  <si>
    <t>132860EA356  FPF MCERTS FLOW METER ANALOGUE INPUT</t>
  </si>
  <si>
    <t>E29581</t>
  </si>
  <si>
    <t>132860FILTER PUMP FLOW</t>
  </si>
  <si>
    <t>E13276</t>
  </si>
  <si>
    <t>132881EA090WORKS INLET FLOW</t>
  </si>
  <si>
    <t>E29221</t>
  </si>
  <si>
    <t>132881MAX INLET FLOW</t>
  </si>
  <si>
    <t>E29222</t>
  </si>
  <si>
    <t>132881MIN INLET FLOW</t>
  </si>
  <si>
    <t>E4917</t>
  </si>
  <si>
    <t>132900MCERT OUTFLOW</t>
  </si>
  <si>
    <t>E38139</t>
  </si>
  <si>
    <t>132900EA091MCERT SCREENED INLET FLOW</t>
  </si>
  <si>
    <t>E18072</t>
  </si>
  <si>
    <t>132921EA093FINAL EFF FLOW</t>
  </si>
  <si>
    <t>E18073</t>
  </si>
  <si>
    <t>132921FFT FLOWMETER AI</t>
  </si>
  <si>
    <t>E55622</t>
  </si>
  <si>
    <t>132921PUMP SET 1 STORM DOSING START FLOW</t>
  </si>
  <si>
    <t>E55630</t>
  </si>
  <si>
    <t>132921PUMP SET 1 SEWAGE FLOW AI</t>
  </si>
  <si>
    <t>E4256</t>
  </si>
  <si>
    <t>132930EA094TREATMENT FLOW</t>
  </si>
  <si>
    <t>E18137</t>
  </si>
  <si>
    <t>132951EA194FINAL EFFLUENT OUTLET FLOW</t>
  </si>
  <si>
    <t>E18139</t>
  </si>
  <si>
    <t>132951RISING MAIN FLOW ANG</t>
  </si>
  <si>
    <t>E11428</t>
  </si>
  <si>
    <t>132971FINAL OUTLET FLOW AVE</t>
  </si>
  <si>
    <t>E52107</t>
  </si>
  <si>
    <t>132972EA095INLET PS MCERT FLOW</t>
  </si>
  <si>
    <t>E52115</t>
  </si>
  <si>
    <t>132972FINAL OUTLET FLOW AVE</t>
  </si>
  <si>
    <t>E52118</t>
  </si>
  <si>
    <t>132972INLET PS FLOW AI</t>
  </si>
  <si>
    <t>E52124</t>
  </si>
  <si>
    <t>132972HRF FEED FLOW</t>
  </si>
  <si>
    <t>E52125</t>
  </si>
  <si>
    <t>132972HRF OUTLET FLOW</t>
  </si>
  <si>
    <t>E55023</t>
  </si>
  <si>
    <t>132972PUMP SET 1 SEWAGE FLOW ANG</t>
  </si>
  <si>
    <t>E55034</t>
  </si>
  <si>
    <t>132972PUMP SET 1 STORM DOSING START FLOW</t>
  </si>
  <si>
    <t>E18888</t>
  </si>
  <si>
    <t>132971FINAL OUTLET FLW</t>
  </si>
  <si>
    <t>E18890</t>
  </si>
  <si>
    <t>132971INLET PS FLW</t>
  </si>
  <si>
    <t>E52108</t>
  </si>
  <si>
    <t>132972FINAL OUTLET FLW</t>
  </si>
  <si>
    <t>E10868</t>
  </si>
  <si>
    <t>132980EA195FINAL EFFLUENT FLOW</t>
  </si>
  <si>
    <t>E10870</t>
  </si>
  <si>
    <t>132980FLOW TO PRIMARY SED TANK 1</t>
  </si>
  <si>
    <t>E10871</t>
  </si>
  <si>
    <t>132980FLOW TO PRIMARY SED TANK 2</t>
  </si>
  <si>
    <t>E10872</t>
  </si>
  <si>
    <t>132980FLOW TO 2ND STAGE SUMP</t>
  </si>
  <si>
    <t>E10877</t>
  </si>
  <si>
    <t>132980RISING MAIN FLOW FROM LWR STANTON SPS</t>
  </si>
  <si>
    <t>E50066</t>
  </si>
  <si>
    <t>132980PUMP SET 2 SEWAGE FLOW AI</t>
  </si>
  <si>
    <t>E54218</t>
  </si>
  <si>
    <t>132980PUMP SET 1 SEWAGE FLOW AI</t>
  </si>
  <si>
    <t>E54226</t>
  </si>
  <si>
    <t>132980PUMP SET 1 STORM DOSING START FLOW</t>
  </si>
  <si>
    <t>E4057</t>
  </si>
  <si>
    <t>133030EA096FLOW FROM WORKS</t>
  </si>
  <si>
    <t>E33331</t>
  </si>
  <si>
    <t>133041EA097FFT FLOWRATE ANG</t>
  </si>
  <si>
    <t>E33345</t>
  </si>
  <si>
    <t>133041FFT WORKS FLOWRATE ANG</t>
  </si>
  <si>
    <t>E33348</t>
  </si>
  <si>
    <t>133041STORM RETURN FLOW ANG</t>
  </si>
  <si>
    <t>E33359</t>
  </si>
  <si>
    <t>133041RAS DELIVERY FLOW ANG</t>
  </si>
  <si>
    <t>E33360</t>
  </si>
  <si>
    <t>133041SAS DELIVERY FLOW ANG</t>
  </si>
  <si>
    <t>E34494</t>
  </si>
  <si>
    <t>133041STORM FLOW</t>
  </si>
  <si>
    <t>E56559</t>
  </si>
  <si>
    <t>133041PROFILE STORM DOSING START FLOW</t>
  </si>
  <si>
    <t>E56564</t>
  </si>
  <si>
    <t>133041PUMP SET 1 SEWAGE FLOW AI</t>
  </si>
  <si>
    <t>E96501</t>
  </si>
  <si>
    <t>133041FINAL EFFLUENT FLOW</t>
  </si>
  <si>
    <t>E33333</t>
  </si>
  <si>
    <t>133041SPETISBURY NO3 SPS FLW</t>
  </si>
  <si>
    <t>E5970</t>
  </si>
  <si>
    <t>13305FDIGESTER 1 FLOW</t>
  </si>
  <si>
    <t>E5971</t>
  </si>
  <si>
    <t>133050DIGESTER 2 FLOW</t>
  </si>
  <si>
    <t>E5989</t>
  </si>
  <si>
    <t>133050DIG 3 SLUDGE FEED FLOW METER AN</t>
  </si>
  <si>
    <t>E5992</t>
  </si>
  <si>
    <t>133050EA274RETURN LIQUOR FLOW</t>
  </si>
  <si>
    <t>E20906</t>
  </si>
  <si>
    <t>133050FLOW TO FULL TREATMNT AN</t>
  </si>
  <si>
    <t>E20925</t>
  </si>
  <si>
    <t>133050RETURN LIQUORS FLOW</t>
  </si>
  <si>
    <t>E20933</t>
  </si>
  <si>
    <t>133050PST AUTO DESLUDGE TRANSFER FLOW DNP3</t>
  </si>
  <si>
    <t>E20955</t>
  </si>
  <si>
    <t>133050SAS DRAW OFF FLOW AN</t>
  </si>
  <si>
    <t>E20974</t>
  </si>
  <si>
    <t>133050DERIVED ASP 1 FLOW</t>
  </si>
  <si>
    <t>E33466</t>
  </si>
  <si>
    <t>133050GBT1 THICKENED SLUDGE FLOW</t>
  </si>
  <si>
    <t>E33469</t>
  </si>
  <si>
    <t>13305FGBT POLY PUMP 1 FLOW</t>
  </si>
  <si>
    <t>E33470</t>
  </si>
  <si>
    <t>133050GBT POLY PUMP 2 FLOW</t>
  </si>
  <si>
    <t>E33474</t>
  </si>
  <si>
    <t>133050GBT2 THICKENED SLUDGE FLOW</t>
  </si>
  <si>
    <t>E36277</t>
  </si>
  <si>
    <t>13305FINDIGENOUS RAW SLUDGE FLOW</t>
  </si>
  <si>
    <t>E36279</t>
  </si>
  <si>
    <t>13305FGBT 1 RETURN LIQUORS FLOW</t>
  </si>
  <si>
    <t>E36281</t>
  </si>
  <si>
    <t>13305FGBT 2 RETURN LIQUORS FLOW</t>
  </si>
  <si>
    <t>E36283</t>
  </si>
  <si>
    <t>13305FLIQUOR RETURN FLOW</t>
  </si>
  <si>
    <t>E37774</t>
  </si>
  <si>
    <t>133050ASP 2 FEED PS FLOW ANG</t>
  </si>
  <si>
    <t>E37793</t>
  </si>
  <si>
    <t>133050RAS PUMPS FLOW ANG</t>
  </si>
  <si>
    <t>E37794</t>
  </si>
  <si>
    <t>133050SAS FLOW</t>
  </si>
  <si>
    <t>E53328</t>
  </si>
  <si>
    <t>13305FPST AUTO DESLUDGE TRANSFER FLOW DNP3</t>
  </si>
  <si>
    <t>E53338</t>
  </si>
  <si>
    <t>13305FDIG 3 SLUDGE FEED FLOW METER AN DNP3</t>
  </si>
  <si>
    <t>E53399</t>
  </si>
  <si>
    <t>13305FGBT POLY PUMP 2 FLOW DNP3</t>
  </si>
  <si>
    <t>E53685</t>
  </si>
  <si>
    <t>133050PUMP SET 1 STORM DOSING START FLOW</t>
  </si>
  <si>
    <t>E53690</t>
  </si>
  <si>
    <t>133050PUMP SET 2 STORM DOSING START FLOW</t>
  </si>
  <si>
    <t>E53695</t>
  </si>
  <si>
    <t>133050PUMP SET 3 STORM DOSING START FLOW</t>
  </si>
  <si>
    <t>E53706</t>
  </si>
  <si>
    <t>13305FPUMP SET 1 SEWAGE FLOW AI</t>
  </si>
  <si>
    <t>E53710</t>
  </si>
  <si>
    <t>13305FPUMP SET 2 SEWAGE FLOW AI</t>
  </si>
  <si>
    <t>E53714</t>
  </si>
  <si>
    <t>13305FPUMP SET 3 SEWAGE FLOW AI</t>
  </si>
  <si>
    <t>E53967</t>
  </si>
  <si>
    <t>13305FDW LIQUOR RETURN FLOW DNP3</t>
  </si>
  <si>
    <t>E53968</t>
  </si>
  <si>
    <t>13305FDW LIQUOR BALANCE TANK OVERFLOW DNP3</t>
  </si>
  <si>
    <t>E54901</t>
  </si>
  <si>
    <t>133050DIG 4 SLDG FEED FLOW AI</t>
  </si>
  <si>
    <t>E6002</t>
  </si>
  <si>
    <t>133050TREATMT FLW ANLG OUTPUT</t>
  </si>
  <si>
    <t>E6003</t>
  </si>
  <si>
    <t>133050CONSENT FLW ANLG OUTPUT</t>
  </si>
  <si>
    <t>E9615</t>
  </si>
  <si>
    <t>133060EA098FLOW TO WORKS</t>
  </si>
  <si>
    <t>E96357</t>
  </si>
  <si>
    <t>13306APROFILE STORM DOSING START FLOW</t>
  </si>
  <si>
    <t>E96362</t>
  </si>
  <si>
    <t>13306APUMP SET 1 SEWAGE FLOW</t>
  </si>
  <si>
    <t>E96367</t>
  </si>
  <si>
    <t>13306APUMP SET 2 SEWAGE FLOW</t>
  </si>
  <si>
    <t>E3082</t>
  </si>
  <si>
    <t>133070EA099OUTLET FLOW</t>
  </si>
  <si>
    <t>E3083</t>
  </si>
  <si>
    <t>133070SCREENED INLET FLOW</t>
  </si>
  <si>
    <t>E29346</t>
  </si>
  <si>
    <t>13307AFULL FLOW TO TREATMENT AN</t>
  </si>
  <si>
    <t>E29347</t>
  </si>
  <si>
    <t>13307APRIMARY DESLUDGE PUMP FLOW AN</t>
  </si>
  <si>
    <t>E29392</t>
  </si>
  <si>
    <t>13307BDOSE SET 1 INLET FLOW</t>
  </si>
  <si>
    <t>E29393</t>
  </si>
  <si>
    <t>13307BDOSE SET 2 INLET FLOW</t>
  </si>
  <si>
    <t>E54276</t>
  </si>
  <si>
    <t>133070MECANA FILTER FEED FLOW AI</t>
  </si>
  <si>
    <t>E54278</t>
  </si>
  <si>
    <t>133070BACKWASH RETURN FLOW ANG</t>
  </si>
  <si>
    <t>E54284</t>
  </si>
  <si>
    <t>133070RECIRC FLOW</t>
  </si>
  <si>
    <t>E55177</t>
  </si>
  <si>
    <t>133081WORKS FLOWMETER ANG</t>
  </si>
  <si>
    <t>E55534</t>
  </si>
  <si>
    <t>133081INLET FLUME FLOW ANG</t>
  </si>
  <si>
    <t>E55540</t>
  </si>
  <si>
    <t>133081BYDEMILL BROOK FE FLOW ANG</t>
  </si>
  <si>
    <t>E55547</t>
  </si>
  <si>
    <t>133081EA100INLET FLUME FLOW MCERTS ANG</t>
  </si>
  <si>
    <t>E55552</t>
  </si>
  <si>
    <t>133081RAS PUMP FLOW ANG</t>
  </si>
  <si>
    <t>E1145</t>
  </si>
  <si>
    <t>133090INLET FLOW</t>
  </si>
  <si>
    <t>E1146</t>
  </si>
  <si>
    <t>133090STORM FLOW</t>
  </si>
  <si>
    <t>E11636</t>
  </si>
  <si>
    <t>133091EA101INLET FLOW</t>
  </si>
  <si>
    <t>E11637</t>
  </si>
  <si>
    <t>133091STORM FLOW</t>
  </si>
  <si>
    <t>E11644</t>
  </si>
  <si>
    <t>133091FLOW TO TREATMENT</t>
  </si>
  <si>
    <t>E11650</t>
  </si>
  <si>
    <t>133091OUTFALL FLOW</t>
  </si>
  <si>
    <t>E53298</t>
  </si>
  <si>
    <t>133091EA343WASHWATER FLOW</t>
  </si>
  <si>
    <t>E53299</t>
  </si>
  <si>
    <t>133091INLET FLOW MINUS WASHWATER</t>
  </si>
  <si>
    <t>E2575</t>
  </si>
  <si>
    <t>133100EA102FINAL EFF FLOW</t>
  </si>
  <si>
    <t>E54822</t>
  </si>
  <si>
    <t>133101SLUDGE TRANSFER FLOW AI</t>
  </si>
  <si>
    <t>E54843</t>
  </si>
  <si>
    <t>133101WASHWATER FLOW AI</t>
  </si>
  <si>
    <t>E54852</t>
  </si>
  <si>
    <t>133101LIME PLANT DOSING FLOW 1 AI</t>
  </si>
  <si>
    <t>E54853</t>
  </si>
  <si>
    <t>133101LIME PLANT DOSING FLOW 2 AI</t>
  </si>
  <si>
    <t>E54857</t>
  </si>
  <si>
    <t>133101MBBR FEED PS FLOW AI</t>
  </si>
  <si>
    <t>E54866</t>
  </si>
  <si>
    <t>133101PUMP SET 1 SEWAGE FLOW AI</t>
  </si>
  <si>
    <t>E54871</t>
  </si>
  <si>
    <t>133101PUMP SET 2 SEWAGE FLOW AI</t>
  </si>
  <si>
    <t>E54879</t>
  </si>
  <si>
    <t>133101PUMP SET 1 STORM DOSING START FLOW</t>
  </si>
  <si>
    <t>E54884</t>
  </si>
  <si>
    <t>133101PUMP SET 2 STORM DOSING START FLOW</t>
  </si>
  <si>
    <t>E58390</t>
  </si>
  <si>
    <t>133101BEER HACKETT RISING MAIN FLOW DUTY</t>
  </si>
  <si>
    <t>E58391</t>
  </si>
  <si>
    <t>133101BEER HACKETT RISING MAIN FLOW STBY</t>
  </si>
  <si>
    <t>E32160</t>
  </si>
  <si>
    <t>133110EA285OUTLET FLOW</t>
  </si>
  <si>
    <t>E2105</t>
  </si>
  <si>
    <t>133120FINAL EFFLUENT FLOW</t>
  </si>
  <si>
    <t>E2106</t>
  </si>
  <si>
    <t>133120EA197 MCERT FLOW</t>
  </si>
  <si>
    <t>E2107</t>
  </si>
  <si>
    <t>133120CONTROLLED INLET FLOW</t>
  </si>
  <si>
    <t>E4638</t>
  </si>
  <si>
    <t>133131EA198OUTFALL FLOW</t>
  </si>
  <si>
    <t>E4645</t>
  </si>
  <si>
    <t>133131OUTFALL FLOW AVE</t>
  </si>
  <si>
    <t>E31772</t>
  </si>
  <si>
    <t>13313AINLET FLOWMETER</t>
  </si>
  <si>
    <t>E31774</t>
  </si>
  <si>
    <t>13313ATSF 1 FLOW</t>
  </si>
  <si>
    <t>E31775</t>
  </si>
  <si>
    <t>13313ATSF 2 FLOW</t>
  </si>
  <si>
    <t>E31781</t>
  </si>
  <si>
    <t>13313ATSF 3 FLOW</t>
  </si>
  <si>
    <t>E31782</t>
  </si>
  <si>
    <t>13313ATSF 4 FLOW</t>
  </si>
  <si>
    <t>E31811</t>
  </si>
  <si>
    <t>13313ATSF SUMMATED FLOW</t>
  </si>
  <si>
    <t>E31818</t>
  </si>
  <si>
    <t>13313BINLET FLOW DOSE SET 1</t>
  </si>
  <si>
    <t>E31819</t>
  </si>
  <si>
    <t>13313BINLET FLOW DOSE SET 2</t>
  </si>
  <si>
    <t>E3097</t>
  </si>
  <si>
    <t>133140INLET FLOW</t>
  </si>
  <si>
    <t>E1165</t>
  </si>
  <si>
    <t>133150EA199FLOW TO TREATMENT</t>
  </si>
  <si>
    <t>E2295</t>
  </si>
  <si>
    <t>133171EA103OUTLET FLOW</t>
  </si>
  <si>
    <t>E3997</t>
  </si>
  <si>
    <t>133181LDC IMPORT FLOW TO INLET</t>
  </si>
  <si>
    <t>E4005</t>
  </si>
  <si>
    <t>133181SLUDGE IMPORT PUMP 1 FLOW</t>
  </si>
  <si>
    <t>E4010</t>
  </si>
  <si>
    <t>133181SLUDGE IMPORT PUMP 2 FLOW</t>
  </si>
  <si>
    <t>E4021</t>
  </si>
  <si>
    <t>133180INLET FLOW</t>
  </si>
  <si>
    <t>E4023</t>
  </si>
  <si>
    <t>133180MCERT FLOW</t>
  </si>
  <si>
    <t>E4025</t>
  </si>
  <si>
    <t>133180INLET FLOW MEAN</t>
  </si>
  <si>
    <t>E17511</t>
  </si>
  <si>
    <t>133181INLET FLOW 1</t>
  </si>
  <si>
    <t>E37049</t>
  </si>
  <si>
    <t>133181APD PLANT BIOMASS FLOWRATE ANG</t>
  </si>
  <si>
    <t>E37056</t>
  </si>
  <si>
    <t>133181DIG 1 HEAT EXCHANGR SLDG FLOWRATE</t>
  </si>
  <si>
    <t>E37063</t>
  </si>
  <si>
    <t>133181DIG 2 HEAT EXCHANGR SLDG FLOWRATE</t>
  </si>
  <si>
    <t>E37088</t>
  </si>
  <si>
    <t>133181CHP INLET HOT WATER FLOWRATE</t>
  </si>
  <si>
    <t>E37099</t>
  </si>
  <si>
    <t>133181WATER CIRC FLOW</t>
  </si>
  <si>
    <t>E37100</t>
  </si>
  <si>
    <t>133181SLUDGE CIRCULATION FLOW</t>
  </si>
  <si>
    <t>E37107</t>
  </si>
  <si>
    <t>133181APD BYPASS FLOW FT3001</t>
  </si>
  <si>
    <t>E37108</t>
  </si>
  <si>
    <t>133181APD PLANT BIOMASS FLOW FT2001</t>
  </si>
  <si>
    <t>E37111</t>
  </si>
  <si>
    <t>133181BELT THICKENER 1 FLOWRATE ANG</t>
  </si>
  <si>
    <t>E37112</t>
  </si>
  <si>
    <t>133181THICKENED SLUDGE FLOWRATE</t>
  </si>
  <si>
    <t>E37113</t>
  </si>
  <si>
    <t>133181BELT THICKENER 2 FLOWRATE</t>
  </si>
  <si>
    <t>E37260</t>
  </si>
  <si>
    <t>13318A PULSAR INLET FLOW METER</t>
  </si>
  <si>
    <t>E37328</t>
  </si>
  <si>
    <t>13318APOLY PUMP 1 FLOW RATE</t>
  </si>
  <si>
    <t>E37329</t>
  </si>
  <si>
    <t>13318APOLY PUMP 2 FLOW RATE</t>
  </si>
  <si>
    <t>E37356</t>
  </si>
  <si>
    <t>133181APD TO MAD FEED FLOW FT001</t>
  </si>
  <si>
    <t>E38837</t>
  </si>
  <si>
    <t>13318AHUMUS RETURN PS FLOW</t>
  </si>
  <si>
    <t>E39700</t>
  </si>
  <si>
    <t>13318ALIQUORS RETURN FLOW ANG</t>
  </si>
  <si>
    <t>E50262</t>
  </si>
  <si>
    <t>133181TEMP PRIMARY FERRIC DOSING INLET FLOW AL</t>
  </si>
  <si>
    <t>E52794</t>
  </si>
  <si>
    <t>13318AINDIGENOUS SLUDGE FLOW</t>
  </si>
  <si>
    <t>E52797</t>
  </si>
  <si>
    <t>13318ASLUDGE THICKENING LIQUORS FLOW</t>
  </si>
  <si>
    <t>E52798</t>
  </si>
  <si>
    <t>13318ASLUDGE DEWATERING LIQUORS FLOW</t>
  </si>
  <si>
    <t>E53420</t>
  </si>
  <si>
    <t>133180TASF FEED FLOW ANG</t>
  </si>
  <si>
    <t>E53423</t>
  </si>
  <si>
    <t>133180BACKWASH FLOW ANG</t>
  </si>
  <si>
    <t>E53424</t>
  </si>
  <si>
    <t>133180FILTER 1 FLOW ANG</t>
  </si>
  <si>
    <t>E53425</t>
  </si>
  <si>
    <t>133180FILTER 2 FLOW ANG</t>
  </si>
  <si>
    <t>E53426</t>
  </si>
  <si>
    <t>133180FILTER 3 FLOW ANG</t>
  </si>
  <si>
    <t>E53427</t>
  </si>
  <si>
    <t>133180FILTER 4 FLOW ANG</t>
  </si>
  <si>
    <t>E53428</t>
  </si>
  <si>
    <t>133180FILTER 5 FLOW ANG</t>
  </si>
  <si>
    <t>E53429</t>
  </si>
  <si>
    <t>133180FILTER 6 FLOW ANG</t>
  </si>
  <si>
    <t>E53430</t>
  </si>
  <si>
    <t>133180FILTER 7 FLOW ANG</t>
  </si>
  <si>
    <t>E53431</t>
  </si>
  <si>
    <t>133180FILTER 8 FLOW ANG</t>
  </si>
  <si>
    <t>E53432</t>
  </si>
  <si>
    <t>133180FILTER 9 FLOW ANG</t>
  </si>
  <si>
    <t>E53433</t>
  </si>
  <si>
    <t>133180FILTER 10 FLOW ANG</t>
  </si>
  <si>
    <t>E53449</t>
  </si>
  <si>
    <t>133180TASF BYPASS 1 FLOW ANG</t>
  </si>
  <si>
    <t>E53450</t>
  </si>
  <si>
    <t>133180TASF BYPASS 2 FLOW ANG</t>
  </si>
  <si>
    <t>E54472</t>
  </si>
  <si>
    <t>133181FINAL EFFLUENT FLOWMETER ANG</t>
  </si>
  <si>
    <t>E96644</t>
  </si>
  <si>
    <t>13318BPRIMARY PROFILE STORM DOSING START FLOW</t>
  </si>
  <si>
    <t>E96649</t>
  </si>
  <si>
    <t>13318BPRIMARY PUMP SET 1 SEWAGE FLOW</t>
  </si>
  <si>
    <t>E96736</t>
  </si>
  <si>
    <t>133181FLOCCULATION TANK 1 FLOW ANG</t>
  </si>
  <si>
    <t>E96737</t>
  </si>
  <si>
    <t>133181FLOCCULATION TANK 2 FLOW ANG</t>
  </si>
  <si>
    <t>E96738</t>
  </si>
  <si>
    <t>133181FLOCCULATION TANK 3 FLOW ANG</t>
  </si>
  <si>
    <t>E96739</t>
  </si>
  <si>
    <t>133181FLOCCULATION TANK 4 FLOW ANG</t>
  </si>
  <si>
    <t>E4034</t>
  </si>
  <si>
    <t>133180WORKS OUTLET FLW</t>
  </si>
  <si>
    <t>E3605</t>
  </si>
  <si>
    <t>133190TREATMENT FLOW</t>
  </si>
  <si>
    <t>E3607</t>
  </si>
  <si>
    <t>133190EA104MCERT INLET FLOW</t>
  </si>
  <si>
    <t>E3610</t>
  </si>
  <si>
    <t>133190EDM STORM LAGOON OVERFLOW</t>
  </si>
  <si>
    <t>E21801</t>
  </si>
  <si>
    <t>133200EA201INLET FLOW</t>
  </si>
  <si>
    <t>E31585</t>
  </si>
  <si>
    <t>13320ADRUM FILTERS FEED PS FLOW</t>
  </si>
  <si>
    <t>E31586</t>
  </si>
  <si>
    <t>13320AWORKS INLET FLOWMETER ANG</t>
  </si>
  <si>
    <t>E31591</t>
  </si>
  <si>
    <t>13320ASLUDGE TRANSFER FLOW</t>
  </si>
  <si>
    <t>E31765</t>
  </si>
  <si>
    <t>13320BDOSE SET 1 INLET FLOW</t>
  </si>
  <si>
    <t>E31766</t>
  </si>
  <si>
    <t>13320BDOSE SET 2 INLET FLOW</t>
  </si>
  <si>
    <t>E14381</t>
  </si>
  <si>
    <t>133222EA105OUTLET MCERT FLOW</t>
  </si>
  <si>
    <t>E35553</t>
  </si>
  <si>
    <t>133222BAFF FLOW</t>
  </si>
  <si>
    <t>E4291</t>
  </si>
  <si>
    <t>133230FINAL EFFLUENT FLOW</t>
  </si>
  <si>
    <t>E14580</t>
  </si>
  <si>
    <t>133241HOLTON HEATH FLOW</t>
  </si>
  <si>
    <t>E14586</t>
  </si>
  <si>
    <t>133241WAREHAM FLOWS</t>
  </si>
  <si>
    <t>E14587</t>
  </si>
  <si>
    <t>133241SANDFORD SPS FLOW</t>
  </si>
  <si>
    <t>E14588</t>
  </si>
  <si>
    <t>133241AERATION FLOW</t>
  </si>
  <si>
    <t>E14630</t>
  </si>
  <si>
    <t>133241EA202UV FLOW</t>
  </si>
  <si>
    <t>E56443</t>
  </si>
  <si>
    <t>133241EA348 MCERTS PST 1 FLOW AI</t>
  </si>
  <si>
    <t>E56444</t>
  </si>
  <si>
    <t>133241EA349 MCERTS PST 2 FLOW AI</t>
  </si>
  <si>
    <t>E56445</t>
  </si>
  <si>
    <t>133241EA350 MCERTS ASP FLOW AI</t>
  </si>
  <si>
    <t>E56446</t>
  </si>
  <si>
    <t>133241STORM AND WORKS RETURN FLOW AI</t>
  </si>
  <si>
    <t>E56447</t>
  </si>
  <si>
    <t>133241EA352 MCERTS BACKWASH RETURN FLOW AI</t>
  </si>
  <si>
    <t>E56450</t>
  </si>
  <si>
    <t>133241TSF FEED PS FLOW AI</t>
  </si>
  <si>
    <t>E56451</t>
  </si>
  <si>
    <t>133241TSF RECIRC FLOW AI</t>
  </si>
  <si>
    <t>E56462</t>
  </si>
  <si>
    <t>133241TSF 1 FLOW AI</t>
  </si>
  <si>
    <t>E56463</t>
  </si>
  <si>
    <t>133241TSF 2 FLOW AI</t>
  </si>
  <si>
    <t>E56464</t>
  </si>
  <si>
    <t>133241TSF 3 FLOW AI</t>
  </si>
  <si>
    <t>E56465</t>
  </si>
  <si>
    <t>133241TSF 4 FLOW AI</t>
  </si>
  <si>
    <t>E56466</t>
  </si>
  <si>
    <t>133241TSF 5 FLOW AI</t>
  </si>
  <si>
    <t>E56471</t>
  </si>
  <si>
    <t>133241EA351 MCERTS WORKS RETURN FLOW</t>
  </si>
  <si>
    <t>E56472</t>
  </si>
  <si>
    <t>133241STORM RETURN FLOW</t>
  </si>
  <si>
    <t>E4336</t>
  </si>
  <si>
    <t>133250OUTLET FLOW</t>
  </si>
  <si>
    <t>E4338</t>
  </si>
  <si>
    <t>133250SLUDGE PLANT OUTFLOW</t>
  </si>
  <si>
    <t>E4341</t>
  </si>
  <si>
    <t>133250EA107MCERT FLOW TO AERATION</t>
  </si>
  <si>
    <t>E4342</t>
  </si>
  <si>
    <t>133250EA106MCERT FLOW TO FILTER</t>
  </si>
  <si>
    <t>E4343</t>
  </si>
  <si>
    <t>133250SUMMATED FLOW</t>
  </si>
  <si>
    <t>E29301</t>
  </si>
  <si>
    <t>13325ARAS LINE 1 FLOW ANG</t>
  </si>
  <si>
    <t>E29302</t>
  </si>
  <si>
    <t>13325ARAS LINE 2 FLOW ANG</t>
  </si>
  <si>
    <t>E29830</t>
  </si>
  <si>
    <t>13325BSAND FILTER 1 FEED FLOW</t>
  </si>
  <si>
    <t>E29831</t>
  </si>
  <si>
    <t>13325BSAND FILTER 2 FEED FLOW</t>
  </si>
  <si>
    <t>E29832</t>
  </si>
  <si>
    <t>13325BSAND FILTER 3 FEED FLOW</t>
  </si>
  <si>
    <t>E52994</t>
  </si>
  <si>
    <t>133250INLET FLOW TO FILTER BEDS</t>
  </si>
  <si>
    <t>E52995</t>
  </si>
  <si>
    <t>133250INLET FLOW TO OXIDATION DITCH</t>
  </si>
  <si>
    <t>E52997</t>
  </si>
  <si>
    <t>133250INLET SCREEN 2 WASHWATER FLOW</t>
  </si>
  <si>
    <t>E52998</t>
  </si>
  <si>
    <t>133250COMPACTOR 1 WASHWATER FLOW</t>
  </si>
  <si>
    <t>E53005</t>
  </si>
  <si>
    <t>133250COMPACTOR 2 WASHWATER FLOW</t>
  </si>
  <si>
    <t>E56802</t>
  </si>
  <si>
    <t>13325CPROFILE STORM DOSING START FLOW</t>
  </si>
  <si>
    <t>E56807</t>
  </si>
  <si>
    <t>13325CPUMP SET 1 SEWAGE FLOW</t>
  </si>
  <si>
    <t>E56812</t>
  </si>
  <si>
    <t>13325CPUMP SET 2 SEWAGE FLOW</t>
  </si>
  <si>
    <t>E56817</t>
  </si>
  <si>
    <t>13325CPUMP SET 3 SEWAGE FLOW</t>
  </si>
  <si>
    <t>E52991</t>
  </si>
  <si>
    <t>133250INLET SCREEN 1 WASHWTR FLW</t>
  </si>
  <si>
    <t>E52992</t>
  </si>
  <si>
    <t>133250LAUNDER CHANNEL WASHWTR FLW</t>
  </si>
  <si>
    <t>E10882</t>
  </si>
  <si>
    <t>133290EA108INLET FLOW</t>
  </si>
  <si>
    <t>E5108</t>
  </si>
  <si>
    <t>133300FLOWMETER</t>
  </si>
  <si>
    <t>E31036</t>
  </si>
  <si>
    <t>133300EA109FLOW TO TREATMENT</t>
  </si>
  <si>
    <t>E31045</t>
  </si>
  <si>
    <t>133300DERIVED WETTING FLOW RATE</t>
  </si>
  <si>
    <t>E31046</t>
  </si>
  <si>
    <t>133300DERIVED DILUTION FLOW RATE</t>
  </si>
  <si>
    <t>E52588</t>
  </si>
  <si>
    <t>133300PUMP SET 1 SEWAGE FLOW ANG</t>
  </si>
  <si>
    <t>E52595</t>
  </si>
  <si>
    <t>133300PUMP SET 1 STORM DOSING START FLOW</t>
  </si>
  <si>
    <t>E4301</t>
  </si>
  <si>
    <t>133310EA204FLOW TO FULL TREATMENT</t>
  </si>
  <si>
    <t>E3290</t>
  </si>
  <si>
    <t>133320TREATMENT FLOW</t>
  </si>
  <si>
    <t>E3291</t>
  </si>
  <si>
    <t>133320STORM FLOW 1</t>
  </si>
  <si>
    <t>E3292</t>
  </si>
  <si>
    <t>133320STORM FLOW 2</t>
  </si>
  <si>
    <t>E3301</t>
  </si>
  <si>
    <t>133320SLUDGE DISCHARGE FLOW</t>
  </si>
  <si>
    <t>E3303</t>
  </si>
  <si>
    <t>133320EA205FULL FLOW TO TREATMENT</t>
  </si>
  <si>
    <t>E3304</t>
  </si>
  <si>
    <t>133320EA322TREATMENT FLOW 1 OLD LH</t>
  </si>
  <si>
    <t>E3305</t>
  </si>
  <si>
    <t>133320EA323TREATMENT FLOW 2 NEW RH</t>
  </si>
  <si>
    <t>E3308</t>
  </si>
  <si>
    <t>133320RISING MAIN FLOW FROM MILL LN SPS</t>
  </si>
  <si>
    <t>E38154</t>
  </si>
  <si>
    <t>133320PUMP SET 1 SEWAGE FLOW ANG</t>
  </si>
  <si>
    <t>E38161</t>
  </si>
  <si>
    <t>133320PUMP SET 2 SEWAGE FLOW ANG</t>
  </si>
  <si>
    <t>E38172</t>
  </si>
  <si>
    <t>133320PUMP SET 1 HIGH SEWAGE FLOW SETPOINT</t>
  </si>
  <si>
    <t>E38177</t>
  </si>
  <si>
    <t>133320PUMP SET 2 HIGH SEWAGE FLOW SETPOINT</t>
  </si>
  <si>
    <t>E3555</t>
  </si>
  <si>
    <t>133360FLOWMETER 2 FLOW</t>
  </si>
  <si>
    <t>E3559</t>
  </si>
  <si>
    <t>133360POLY FLOW TO CENTRIFUGE</t>
  </si>
  <si>
    <t>E3746</t>
  </si>
  <si>
    <t>133360FLOW TO ACTIVATED SLUDGE</t>
  </si>
  <si>
    <t>E3747</t>
  </si>
  <si>
    <t>133360FLOW FROM AS BYPASS</t>
  </si>
  <si>
    <t>E3748</t>
  </si>
  <si>
    <t>133360RAS FLOW TO PRE MIXER</t>
  </si>
  <si>
    <t>E3766</t>
  </si>
  <si>
    <t>133360RECIRC FLOW</t>
  </si>
  <si>
    <t>E3773</t>
  </si>
  <si>
    <t>133360EA110MCERT FLOW</t>
  </si>
  <si>
    <t>E3785</t>
  </si>
  <si>
    <t>133360UV  CHANNEL FLOW</t>
  </si>
  <si>
    <t>E3786</t>
  </si>
  <si>
    <t>133360UV FLOW</t>
  </si>
  <si>
    <t>E7907</t>
  </si>
  <si>
    <t>133360LIQUORS RETURN FLOW TO INLET</t>
  </si>
  <si>
    <t>E21004</t>
  </si>
  <si>
    <t>133360RETURNS FLOW</t>
  </si>
  <si>
    <t>E21006</t>
  </si>
  <si>
    <t>133360OUTLET FLOW</t>
  </si>
  <si>
    <t>E35547</t>
  </si>
  <si>
    <t>133360SAS FLOW</t>
  </si>
  <si>
    <t>E35550</t>
  </si>
  <si>
    <t>133360HRF INFLOW 1</t>
  </si>
  <si>
    <t>E35551</t>
  </si>
  <si>
    <t>133360HRF INFLOW 2</t>
  </si>
  <si>
    <t>E35552</t>
  </si>
  <si>
    <t>133360REQUIRED HIGHBRIDGE FLOW SET POINT</t>
  </si>
  <si>
    <t>E51876</t>
  </si>
  <si>
    <t>133360SLOWAY LANE INLET FLOW</t>
  </si>
  <si>
    <t>E52813</t>
  </si>
  <si>
    <t>133360INDIGENOUS SLUDGE FLOW</t>
  </si>
  <si>
    <t>E52815</t>
  </si>
  <si>
    <t>133360LIQUOR RETURN SLUDGE FLOW</t>
  </si>
  <si>
    <t>E55834</t>
  </si>
  <si>
    <t>13336ADWF FLOW RATE AI</t>
  </si>
  <si>
    <t>E55835</t>
  </si>
  <si>
    <t>13336AHIGH FEED FLOW RATE AI</t>
  </si>
  <si>
    <t>E55850</t>
  </si>
  <si>
    <t>13336ARAS FLOW RATE AI</t>
  </si>
  <si>
    <t>E55851</t>
  </si>
  <si>
    <t>13336ASAS FLOW RATE AI</t>
  </si>
  <si>
    <t>E56289</t>
  </si>
  <si>
    <t>13336BPST DESLUDGE FLOW RATE AI</t>
  </si>
  <si>
    <t>E56290</t>
  </si>
  <si>
    <t>13336BRAW SLUDGE FLOW AI</t>
  </si>
  <si>
    <t>E56296</t>
  </si>
  <si>
    <t>13336BFINAL EFFLUENT WASHWATER FLOW AI</t>
  </si>
  <si>
    <t>E13985</t>
  </si>
  <si>
    <t>133380EA338MCERTS NORTHACRE FLOW</t>
  </si>
  <si>
    <t>E13986</t>
  </si>
  <si>
    <t>133380NABP BALANCE TANK OUTLET FLOW</t>
  </si>
  <si>
    <t>E14031</t>
  </si>
  <si>
    <t>133380MCERTS TOWN INLET FLOW</t>
  </si>
  <si>
    <t>E14041</t>
  </si>
  <si>
    <t>133380EA337MCERTS TOWN INLET FLOW</t>
  </si>
  <si>
    <t>E14521</t>
  </si>
  <si>
    <t>133380TASF BYPASS FLOW</t>
  </si>
  <si>
    <t>E27547</t>
  </si>
  <si>
    <t>133380SAND FILTER BYPASS FLOW</t>
  </si>
  <si>
    <t>E55121</t>
  </si>
  <si>
    <t>133380ASP ANOXIC SELECTOR FEED FLOW AI</t>
  </si>
  <si>
    <t>E55122</t>
  </si>
  <si>
    <t>133380ANOXIC SELECTOR POCKET 2 FLOW AI</t>
  </si>
  <si>
    <t>E55123</t>
  </si>
  <si>
    <t>133380FILTERS TO ASP FEED PS FLOW AI</t>
  </si>
  <si>
    <t>E55125</t>
  </si>
  <si>
    <t>133380ASP FEED PS FLOW AI</t>
  </si>
  <si>
    <t>E55140</t>
  </si>
  <si>
    <t>133380ASP SAS FLOW</t>
  </si>
  <si>
    <t>E55392</t>
  </si>
  <si>
    <t>133380DIRTY WATER FLOW AI</t>
  </si>
  <si>
    <t>E55399</t>
  </si>
  <si>
    <t>133380WW LOWLIFT PS FLOW AI</t>
  </si>
  <si>
    <t>E55402</t>
  </si>
  <si>
    <t>133380WW COMMON FLOW AI</t>
  </si>
  <si>
    <t>E55403</t>
  </si>
  <si>
    <t>133380EA339MCERTS WW TOWN FLOW</t>
  </si>
  <si>
    <t>E55565</t>
  </si>
  <si>
    <t>133380BIOFILTER RECIRC PS FLOW AI</t>
  </si>
  <si>
    <t>E55566</t>
  </si>
  <si>
    <t>133380TASF FEED FLOW AI</t>
  </si>
  <si>
    <t>E55572</t>
  </si>
  <si>
    <t>133380TASF FILTER 1 FLOW AI</t>
  </si>
  <si>
    <t>E55574</t>
  </si>
  <si>
    <t>133380TASF FILTER 2 FLOW AI</t>
  </si>
  <si>
    <t>E55576</t>
  </si>
  <si>
    <t>133380TASF FILTER 3 FLOW AI</t>
  </si>
  <si>
    <t>E55919</t>
  </si>
  <si>
    <t>133380NABP INLET TO ASP FLOW</t>
  </si>
  <si>
    <t>E14514</t>
  </si>
  <si>
    <t>133380INLET FLW FOR PMP SET 1</t>
  </si>
  <si>
    <t>E14515</t>
  </si>
  <si>
    <t>133380INLET FLW FOR PMP SET 2</t>
  </si>
  <si>
    <t>E3255</t>
  </si>
  <si>
    <t>133390EA207FINAL EFFLUENT OUTLET FLOW</t>
  </si>
  <si>
    <t>E3961</t>
  </si>
  <si>
    <t>133410INLET FLOW</t>
  </si>
  <si>
    <t>E12990</t>
  </si>
  <si>
    <t>133422SBR OUTLET FLOW STANDBY</t>
  </si>
  <si>
    <t>E12991</t>
  </si>
  <si>
    <t>133422STORM FLOW</t>
  </si>
  <si>
    <t>E12992</t>
  </si>
  <si>
    <t>133422SBR OUTLET FLOW</t>
  </si>
  <si>
    <t>E12993</t>
  </si>
  <si>
    <t>133422BAND SCREEN 1 FLOW</t>
  </si>
  <si>
    <t>E12994</t>
  </si>
  <si>
    <t>133422BAND SCREEN 2 FLOW</t>
  </si>
  <si>
    <t>E12995</t>
  </si>
  <si>
    <t>133422BAND SCREEN 3 FLOW</t>
  </si>
  <si>
    <t>E12996</t>
  </si>
  <si>
    <t>133422BAND SCREEN 4 FLOW</t>
  </si>
  <si>
    <t>E12997</t>
  </si>
  <si>
    <t>133422EA208FLOW TO SBRS FLOWMETER 2</t>
  </si>
  <si>
    <t>E13000</t>
  </si>
  <si>
    <t>133422POTABLE WATER FLOW</t>
  </si>
  <si>
    <t>E13015</t>
  </si>
  <si>
    <t>133422FLOW TO SBRS</t>
  </si>
  <si>
    <t>E13020</t>
  </si>
  <si>
    <t>133422THICKENERS FLOW</t>
  </si>
  <si>
    <t>E13023</t>
  </si>
  <si>
    <t>133422CENTRIFUGE FEED FLOW</t>
  </si>
  <si>
    <t>E25038</t>
  </si>
  <si>
    <t>133422FE WASH WATER FLOW</t>
  </si>
  <si>
    <t>E25044</t>
  </si>
  <si>
    <t>133422SLUDGE FLOW 1</t>
  </si>
  <si>
    <t>E25045</t>
  </si>
  <si>
    <t>133422SLUDGE FLOW 2</t>
  </si>
  <si>
    <t>E25046</t>
  </si>
  <si>
    <t>133422SLUDGE FLOW 3</t>
  </si>
  <si>
    <t>E57976</t>
  </si>
  <si>
    <t>13342BDRUM THICKENER FEED P1 FLOW</t>
  </si>
  <si>
    <t>E57977</t>
  </si>
  <si>
    <t>13342BDRUM THICKENER FEED P2 FLOW</t>
  </si>
  <si>
    <t>E57978</t>
  </si>
  <si>
    <t>13342BDRUM THICKENER FEED P3 FLOW</t>
  </si>
  <si>
    <t>E13018</t>
  </si>
  <si>
    <t>133422FINAL EFFLUENT FLW</t>
  </si>
  <si>
    <t>E1590</t>
  </si>
  <si>
    <t>133450EA209EFF OUTFLOW</t>
  </si>
  <si>
    <t>E2796</t>
  </si>
  <si>
    <t>133460EA210FLOW TO WORKS</t>
  </si>
  <si>
    <t>E2806</t>
  </si>
  <si>
    <t>133460TEMP RAS FLOW</t>
  </si>
  <si>
    <t>E23501</t>
  </si>
  <si>
    <t>133460RAS FLOW</t>
  </si>
  <si>
    <t>E54395</t>
  </si>
  <si>
    <t>133460INLET FLOWMETER 1 AI</t>
  </si>
  <si>
    <t>E54396</t>
  </si>
  <si>
    <t>133460INLET FLOWMETER 2 AI</t>
  </si>
  <si>
    <t>E54401</t>
  </si>
  <si>
    <t>133460SCREEN 1 WASHWATER FLOW AI</t>
  </si>
  <si>
    <t>E54402</t>
  </si>
  <si>
    <t>133460SCREEN 2 WASHWATER FLOW AI</t>
  </si>
  <si>
    <t>E54403</t>
  </si>
  <si>
    <t>133460LAUNDER CHANNEL WASHWATER FLOW AI</t>
  </si>
  <si>
    <t>E54404</t>
  </si>
  <si>
    <t>133460COMPACTOR 1 AND 2 FLOW AI</t>
  </si>
  <si>
    <t>E54405</t>
  </si>
  <si>
    <t>133460PISTA GRIT UNIT WASHWATER FLOW AI</t>
  </si>
  <si>
    <t>E54409</t>
  </si>
  <si>
    <t>133460INLET DRAINAGE PS RETURN FLOW AI</t>
  </si>
  <si>
    <t>E54411</t>
  </si>
  <si>
    <t>133460FLOW TO WORKS AI</t>
  </si>
  <si>
    <t>E54412</t>
  </si>
  <si>
    <t>133460EA336WASHWATER MAIN DELIVERY FLOW AI</t>
  </si>
  <si>
    <t>E54417</t>
  </si>
  <si>
    <t>133460RETURN PUMP FLOW</t>
  </si>
  <si>
    <t>E1185</t>
  </si>
  <si>
    <t>133470INLET FLOW</t>
  </si>
  <si>
    <t>E9821</t>
  </si>
  <si>
    <t>133490EA112FLOW TO FILTERS</t>
  </si>
  <si>
    <t>E9822</t>
  </si>
  <si>
    <t>133490EA113FLOW TO AERATION</t>
  </si>
  <si>
    <t>E9825</t>
  </si>
  <si>
    <t>133490STORM OVERFLOW TO RIVER</t>
  </si>
  <si>
    <t>E21008</t>
  </si>
  <si>
    <t>133490UV FEED PUMP FLOW</t>
  </si>
  <si>
    <t>E21010</t>
  </si>
  <si>
    <t>133490UV FLOW</t>
  </si>
  <si>
    <t>E10660</t>
  </si>
  <si>
    <t>133500EA114TREATMENT FLOW</t>
  </si>
  <si>
    <t>E27563</t>
  </si>
  <si>
    <t>133500IMPORT SLUDGE FLOW</t>
  </si>
  <si>
    <t>E56727</t>
  </si>
  <si>
    <t>13350APROFILE STORM DOSING START FLOW</t>
  </si>
  <si>
    <t>E56732</t>
  </si>
  <si>
    <t>13350APUMP SET 1 SEWAGE FLOW ANG</t>
  </si>
  <si>
    <t>E9632</t>
  </si>
  <si>
    <t>133510EA211MCERT FLOW</t>
  </si>
  <si>
    <t>E6953</t>
  </si>
  <si>
    <t>13351ASTORM TANK 4 RETURN FLOW AI</t>
  </si>
  <si>
    <t>E6958</t>
  </si>
  <si>
    <t>13351ADIRTY BACKWASH RETURN FLOW AI</t>
  </si>
  <si>
    <t>E6962</t>
  </si>
  <si>
    <t>13351AMMF FEED FLOW AI</t>
  </si>
  <si>
    <t>13351AWORKS FLOW AI</t>
  </si>
  <si>
    <t>E6997</t>
  </si>
  <si>
    <t>13351APROFILE STORM DOSING START FLOW</t>
  </si>
  <si>
    <t>E7002</t>
  </si>
  <si>
    <t>13351APUMP SET 1 SEWAGE FLOW</t>
  </si>
  <si>
    <t>E7007</t>
  </si>
  <si>
    <t>13351APUMP SET 2 SEWAGE FLOW</t>
  </si>
  <si>
    <t>E3976</t>
  </si>
  <si>
    <t>133520INLET FLOW</t>
  </si>
  <si>
    <t>E3977</t>
  </si>
  <si>
    <t>133520MCERTS FLOW</t>
  </si>
  <si>
    <t>E18683</t>
  </si>
  <si>
    <t>133531EA116FINAL FLOW</t>
  </si>
  <si>
    <t>E31728</t>
  </si>
  <si>
    <t>133531DOSE SET 1 INLET FLOW</t>
  </si>
  <si>
    <t>E31729</t>
  </si>
  <si>
    <t>133531DOSE SET 2 INLET FLOW</t>
  </si>
  <si>
    <t>E31736</t>
  </si>
  <si>
    <t>133531EA364 MCERT BALANCE TK1 FLOW ANG</t>
  </si>
  <si>
    <t>E31737</t>
  </si>
  <si>
    <t>133531EA364 MCERT BALANCE TK2 FLOW ANG</t>
  </si>
  <si>
    <t>E18689</t>
  </si>
  <si>
    <t>133531RISING MAIN FLW LITTLE HANG LANGFORD</t>
  </si>
  <si>
    <t>E403</t>
  </si>
  <si>
    <t>133540WIV GRAMPIAN FOODS FLOW OOR</t>
  </si>
  <si>
    <t>E4646</t>
  </si>
  <si>
    <t>133541EA118MCERT FLOW TO TREAT</t>
  </si>
  <si>
    <t>E4656</t>
  </si>
  <si>
    <t>133541SAS FLOW MAX</t>
  </si>
  <si>
    <t>E4657</t>
  </si>
  <si>
    <t>133541SAS FLOW MIN</t>
  </si>
  <si>
    <t>E4658</t>
  </si>
  <si>
    <t>133541SAS FLOW OOR</t>
  </si>
  <si>
    <t>E4661</t>
  </si>
  <si>
    <t>133541GRAMPION FOODS FLOW MAX</t>
  </si>
  <si>
    <t>E4662</t>
  </si>
  <si>
    <t>133541GRAMPION FOODS FLOW MIN</t>
  </si>
  <si>
    <t>E4663</t>
  </si>
  <si>
    <t>133541GRAMPION FOODS FLOW OOR</t>
  </si>
  <si>
    <t>E31510</t>
  </si>
  <si>
    <t>133541FLOW FROM GRAMPIAN FOODS AI</t>
  </si>
  <si>
    <t>E31519</t>
  </si>
  <si>
    <t>133541FFT FLOW MEASUREMENT FLOW AI</t>
  </si>
  <si>
    <t>E31539</t>
  </si>
  <si>
    <t>133541RAS FLOW METER AI</t>
  </si>
  <si>
    <t>E31540</t>
  </si>
  <si>
    <t>133541FFT FLOW METER AI</t>
  </si>
  <si>
    <t>E31541</t>
  </si>
  <si>
    <t>133541SAS FLOWMETER AI</t>
  </si>
  <si>
    <t>E31556</t>
  </si>
  <si>
    <t>133541POLY DOSING PUMP FLOW AI</t>
  </si>
  <si>
    <t>E31560</t>
  </si>
  <si>
    <t>133541THICKENED SLUDGE FLOW AI</t>
  </si>
  <si>
    <t>E4937</t>
  </si>
  <si>
    <t>133550STORM FLOW</t>
  </si>
  <si>
    <t>E4938</t>
  </si>
  <si>
    <t>133550EA117MCERT FLOW</t>
  </si>
  <si>
    <t>E3270</t>
  </si>
  <si>
    <t>133580EA119TREATMENT FLOW</t>
  </si>
  <si>
    <t>E3271</t>
  </si>
  <si>
    <t>133580STORM FLOW</t>
  </si>
  <si>
    <t>E3272</t>
  </si>
  <si>
    <t>133580RETURN SLUDGE FLOW</t>
  </si>
  <si>
    <t>E3274</t>
  </si>
  <si>
    <t>133580INLET FLOW</t>
  </si>
  <si>
    <t>E3276</t>
  </si>
  <si>
    <t>133580WASHWATER MCERT FLOW</t>
  </si>
  <si>
    <t>E22461</t>
  </si>
  <si>
    <t>133591TRADE INLET FLOW</t>
  </si>
  <si>
    <t>E25185</t>
  </si>
  <si>
    <t>133591COAG INLET FLOWMETER AN</t>
  </si>
  <si>
    <t>E25192</t>
  </si>
  <si>
    <t>133591INLET LULWORTH FLOW</t>
  </si>
  <si>
    <t>E25199</t>
  </si>
  <si>
    <t>133591ASP2 RAS FLOW AN</t>
  </si>
  <si>
    <t>E25200</t>
  </si>
  <si>
    <t>133591ASP2 SAS FLOW AN</t>
  </si>
  <si>
    <t>E25207</t>
  </si>
  <si>
    <t>133591ASP1 RAS FLOW AN</t>
  </si>
  <si>
    <t>E25208</t>
  </si>
  <si>
    <t>133591ASP1 SAS FLOW AN</t>
  </si>
  <si>
    <t>E25225</t>
  </si>
  <si>
    <t>133591SLUDGE FEED FLOW AN</t>
  </si>
  <si>
    <t>E25226</t>
  </si>
  <si>
    <t>133591POLYMER FLOW AN</t>
  </si>
  <si>
    <t>E25227</t>
  </si>
  <si>
    <t>133591SLUDGE TRANSFER FLOW AN</t>
  </si>
  <si>
    <t>E25228</t>
  </si>
  <si>
    <t>133591DRUM RETURN FLOW AN</t>
  </si>
  <si>
    <t>E25229</t>
  </si>
  <si>
    <t>133591TREATED EFFLUENT FLOW AN</t>
  </si>
  <si>
    <t>E3115</t>
  </si>
  <si>
    <t>133600INLET  FLOW</t>
  </si>
  <si>
    <t>E6470</t>
  </si>
  <si>
    <t>133600FLOCCULATOR INLET FLOW</t>
  </si>
  <si>
    <t>E26987</t>
  </si>
  <si>
    <t>13360ASLUDGE THICKENER 1 FEED FLOW</t>
  </si>
  <si>
    <t>E26989</t>
  </si>
  <si>
    <t>13360AEA273MCERTFLOW TO TREATMENT</t>
  </si>
  <si>
    <t>E26991</t>
  </si>
  <si>
    <t>13360ASLUDGE THICKENER 2 FEED FLOW</t>
  </si>
  <si>
    <t>E27197</t>
  </si>
  <si>
    <t>13360BINLET FLOW 1 AN</t>
  </si>
  <si>
    <t>E27496</t>
  </si>
  <si>
    <t>13360CFILTER 1 FLOW  AN</t>
  </si>
  <si>
    <t>E27501</t>
  </si>
  <si>
    <t>13360CFILTER 2 FLOW AN</t>
  </si>
  <si>
    <t>E27505</t>
  </si>
  <si>
    <t>13360CFILTER 3 FLOW  AN</t>
  </si>
  <si>
    <t>E52811</t>
  </si>
  <si>
    <t>133600SECONDARY DOSING SEWAGE FLOW</t>
  </si>
  <si>
    <t>E53127</t>
  </si>
  <si>
    <t>133600POA FLOW RATE ANG</t>
  </si>
  <si>
    <t>E3120</t>
  </si>
  <si>
    <t>133600FILTER 12 PS FLW</t>
  </si>
  <si>
    <t>E3122</t>
  </si>
  <si>
    <t>133600FILTER 12 RECIRC PS FLW</t>
  </si>
  <si>
    <t>E1205</t>
  </si>
  <si>
    <t>133610INLET FLOW</t>
  </si>
  <si>
    <t>E1207</t>
  </si>
  <si>
    <t>133610EA252OUTLET FLOW</t>
  </si>
  <si>
    <t>E9648</t>
  </si>
  <si>
    <t>133640FLOW TO TREATMENT</t>
  </si>
  <si>
    <t>E97881</t>
  </si>
  <si>
    <t>13364AMCERT FLOW ANG</t>
  </si>
  <si>
    <t>E97883</t>
  </si>
  <si>
    <t>13364AINLET PUMPING STATION FLOW ANG</t>
  </si>
  <si>
    <t>E97890</t>
  </si>
  <si>
    <t>13364ASAF FEED FLOW ANG</t>
  </si>
  <si>
    <t>E97893</t>
  </si>
  <si>
    <t>13364AWORKS RETURN PUMPING STATION FLOW ANG</t>
  </si>
  <si>
    <t>E97929</t>
  </si>
  <si>
    <t>13364BPROFILE STORM DOSING START FLOW</t>
  </si>
  <si>
    <t>E97934</t>
  </si>
  <si>
    <t>13364BPUMP SET 1 SEWAGE FLOW</t>
  </si>
  <si>
    <t>E2615</t>
  </si>
  <si>
    <t>133660FLOW TO TREATMENT</t>
  </si>
  <si>
    <t>E2620</t>
  </si>
  <si>
    <t>133660H R F FLOW</t>
  </si>
  <si>
    <t>E35659</t>
  </si>
  <si>
    <t>133660HRF 1 PS FLOW ANG</t>
  </si>
  <si>
    <t>E35662</t>
  </si>
  <si>
    <t>133660HRF 2 PS FLOW ANG</t>
  </si>
  <si>
    <t>E35687</t>
  </si>
  <si>
    <t>133660FILTER FEED FLOW 1</t>
  </si>
  <si>
    <t>E35698</t>
  </si>
  <si>
    <t>133660FILTER FEED FLOW 2</t>
  </si>
  <si>
    <t>E35856</t>
  </si>
  <si>
    <t>133660COAG DOSING HRF 1 SEWAGE FLOW ANG</t>
  </si>
  <si>
    <t>E35863</t>
  </si>
  <si>
    <t>133660COAG DOSING HRF 2 SEWAGE FLOW ANG</t>
  </si>
  <si>
    <t>E36017</t>
  </si>
  <si>
    <t>133660HRF 1 HIGH SEWAGE FLOW SETPOINT</t>
  </si>
  <si>
    <t>E36024</t>
  </si>
  <si>
    <t>133660HRF 2 HIGH SEWAGE FLOW SETPOINT</t>
  </si>
  <si>
    <t>E2593</t>
  </si>
  <si>
    <t>133670FLOW TO DIGESTER 1</t>
  </si>
  <si>
    <t>E2594</t>
  </si>
  <si>
    <t>133670FLOW TO DIGESTER 2</t>
  </si>
  <si>
    <t>E2596</t>
  </si>
  <si>
    <t>133670FLOW TO DIGESTER 3</t>
  </si>
  <si>
    <t>E2608</t>
  </si>
  <si>
    <t>133670SLUDGE FLOW ONTO BELTPRESS</t>
  </si>
  <si>
    <t>E2609</t>
  </si>
  <si>
    <t>133670WASH WATER FLOW ONTO BELTPRESS</t>
  </si>
  <si>
    <t>E39885</t>
  </si>
  <si>
    <t>133670WW BSTR PUMPS FLOW AI</t>
  </si>
  <si>
    <t>E50021</t>
  </si>
  <si>
    <t>133670LIQUOR PLANT FEED FLOW</t>
  </si>
  <si>
    <t>E50022</t>
  </si>
  <si>
    <t>133670LIQUOR PLANT RETURN FLOW</t>
  </si>
  <si>
    <t>E2640</t>
  </si>
  <si>
    <t>133680EA214INLET FLOW</t>
  </si>
  <si>
    <t>E2642</t>
  </si>
  <si>
    <t>133680MAX INLET FLOW</t>
  </si>
  <si>
    <t>E2643</t>
  </si>
  <si>
    <t>133680MIN INLET FLOW</t>
  </si>
  <si>
    <t>E3373</t>
  </si>
  <si>
    <t>134690RISING MAIN FLOWMETER ANLG</t>
  </si>
  <si>
    <t>E4966</t>
  </si>
  <si>
    <t>135140EA286FINAL OUTFLOW</t>
  </si>
  <si>
    <t>E29218</t>
  </si>
  <si>
    <t>135140MAX FINAL OUTFLOW</t>
  </si>
  <si>
    <t>E29219</t>
  </si>
  <si>
    <t>135140MIN FINAL OUTFLOW</t>
  </si>
  <si>
    <t>E5859</t>
  </si>
  <si>
    <t>135150EA240 TRANS PUMP FLOW AN</t>
  </si>
  <si>
    <t>E5860</t>
  </si>
  <si>
    <t>135150OUTFALL FLOW AN</t>
  </si>
  <si>
    <t>E5861</t>
  </si>
  <si>
    <t>135150TIDAL OUTLET FLOW AN</t>
  </si>
  <si>
    <t>E5876</t>
  </si>
  <si>
    <t>135150TNK 1 PERMEATE FLOW AN</t>
  </si>
  <si>
    <t>E5878</t>
  </si>
  <si>
    <t>135150TNK 2 PERMEATE FLOW AN</t>
  </si>
  <si>
    <t>E5883</t>
  </si>
  <si>
    <t>135150TNK 3 PERMEATE FLOW AN</t>
  </si>
  <si>
    <t>E5885</t>
  </si>
  <si>
    <t>135150TNK 4 PERMEATE FLOW AN</t>
  </si>
  <si>
    <t>E5931</t>
  </si>
  <si>
    <t>135150OUTLET FLOW</t>
  </si>
  <si>
    <t>E55264</t>
  </si>
  <si>
    <t>135150OUTFALL FLOW V NOTCH WEIR AI</t>
  </si>
  <si>
    <t>E55291</t>
  </si>
  <si>
    <t>135150MBR TANKS 1 AND 3 DIFFUSER WASH FLOW AI</t>
  </si>
  <si>
    <t>E55292</t>
  </si>
  <si>
    <t>135150MBR TANKS 2 AND 4 DIFFUSER WASH FLOW AI</t>
  </si>
  <si>
    <t>E55301</t>
  </si>
  <si>
    <t>135150MBR T1 MODULE A PERMEATE FLOW AI</t>
  </si>
  <si>
    <t>E55302</t>
  </si>
  <si>
    <t>135150MBR T1 MODULE B PERMEATE FLOW AI</t>
  </si>
  <si>
    <t>E55303</t>
  </si>
  <si>
    <t>135150MBR T1 MODULE C PERMEATE FLOW AI</t>
  </si>
  <si>
    <t>E55304</t>
  </si>
  <si>
    <t>135150MBR T1 MODULE D PERMEATE FLOW AI</t>
  </si>
  <si>
    <t>E55305</t>
  </si>
  <si>
    <t>135150MBR T1 MODULE E PERMEATE FLOW AI</t>
  </si>
  <si>
    <t>E55306</t>
  </si>
  <si>
    <t>135150MBR T1 MODULE F PERMEATE FLOW AI</t>
  </si>
  <si>
    <t>E55307</t>
  </si>
  <si>
    <t>135150MBR T1 PERMEATE FLOW AI</t>
  </si>
  <si>
    <t>E55308</t>
  </si>
  <si>
    <t>135150MBR T2 MODULE A PERMEATE FLOW AI</t>
  </si>
  <si>
    <t>E55309</t>
  </si>
  <si>
    <t>135150MBR T2 MODULE B PERMEATE FLOW AI</t>
  </si>
  <si>
    <t>E55310</t>
  </si>
  <si>
    <t>135150MBR T2 MODULE C PERMEATE FLOW AI</t>
  </si>
  <si>
    <t>E55311</t>
  </si>
  <si>
    <t>135150MBR T2 MODULE D PERMEATE FLOW AI</t>
  </si>
  <si>
    <t>E55312</t>
  </si>
  <si>
    <t>135150MBR T2 MODULE E PERMEATE FLOW AI</t>
  </si>
  <si>
    <t>E55313</t>
  </si>
  <si>
    <t>135150MBR T2 MODULE F PERMEATE FLOW AI</t>
  </si>
  <si>
    <t>E55314</t>
  </si>
  <si>
    <t>135150MBR T2 PERMEATE FLOW AI</t>
  </si>
  <si>
    <t>E55315</t>
  </si>
  <si>
    <t>135150MBR T3 MODULE A PERMEATE FLOW AI</t>
  </si>
  <si>
    <t>E55316</t>
  </si>
  <si>
    <t>135150MBR T3 MODULE B PERMEATE FLOW AI</t>
  </si>
  <si>
    <t>E55317</t>
  </si>
  <si>
    <t>135150MBR T3 MODULE C PERMEATE FLOW AI</t>
  </si>
  <si>
    <t>E55318</t>
  </si>
  <si>
    <t>135150MBR T3 MODULE D PERMEATE FLOW AI</t>
  </si>
  <si>
    <t>E55319</t>
  </si>
  <si>
    <t>135150MBR T3 MODULE E PERMEATE FLOW AI</t>
  </si>
  <si>
    <t>E55320</t>
  </si>
  <si>
    <t>135150MBR T3 MODULE F PERMEATE FLOW AI</t>
  </si>
  <si>
    <t>E55321</t>
  </si>
  <si>
    <t>135150MBR T3 PERMEATE FLOW AI</t>
  </si>
  <si>
    <t>E55322</t>
  </si>
  <si>
    <t>135150MBR T4 MODULE A PERMEATE FLOW AI</t>
  </si>
  <si>
    <t>E55323</t>
  </si>
  <si>
    <t>135150MBR T4 MODULE B PERMEATE FLOW AI</t>
  </si>
  <si>
    <t>E55324</t>
  </si>
  <si>
    <t>135150MBR T4 MODULE C PERMEATE FLOW AI</t>
  </si>
  <si>
    <t>E55325</t>
  </si>
  <si>
    <t>135150MBR T4 MODULE D PERMEATE FLOW AI</t>
  </si>
  <si>
    <t>E55326</t>
  </si>
  <si>
    <t>135150MBR T4 MODULE E PERMEATE FLOW AI</t>
  </si>
  <si>
    <t>E55327</t>
  </si>
  <si>
    <t>135150MBR T4 MODULE F PERMEATE FLOW AI</t>
  </si>
  <si>
    <t>E55328</t>
  </si>
  <si>
    <t>135150MBR T4 PERMEATE FLOW AI</t>
  </si>
  <si>
    <t>E5862</t>
  </si>
  <si>
    <t>135150DESLDG FLW TO STORE TNKS</t>
  </si>
  <si>
    <t>E12142</t>
  </si>
  <si>
    <t>135160BELT THICKENER FEED FLOW</t>
  </si>
  <si>
    <t>E11360</t>
  </si>
  <si>
    <t>135220EA059FLOW TO TREATMENT</t>
  </si>
  <si>
    <t>E11362</t>
  </si>
  <si>
    <t>135220MICROSCREEN FLOW</t>
  </si>
  <si>
    <t>E11366</t>
  </si>
  <si>
    <t>135220SAF 1 INLET FLOW</t>
  </si>
  <si>
    <t>E11367</t>
  </si>
  <si>
    <t>135220SAF 2 INLET FLOW</t>
  </si>
  <si>
    <t>E52573</t>
  </si>
  <si>
    <t>135220PUMP SET 1 SEWAGE FLOW ANG</t>
  </si>
  <si>
    <t>E52580</t>
  </si>
  <si>
    <t>135220PUMP SET 1 STORM DOSING START FLOW</t>
  </si>
  <si>
    <t>E3391</t>
  </si>
  <si>
    <t>135910RISING MAIN FLOWMETER ANLG</t>
  </si>
  <si>
    <t>E6018</t>
  </si>
  <si>
    <t>135930RISING MAIN FLOWMETER ANLG</t>
  </si>
  <si>
    <t>E3382</t>
  </si>
  <si>
    <t>135940FORGE HOUSE RISING MAIN FLOWMETER ANLG</t>
  </si>
  <si>
    <t>E3383</t>
  </si>
  <si>
    <t>135940BRENT KNOLL RISING MAIN FLOWMETER ANLG</t>
  </si>
  <si>
    <t>E6027</t>
  </si>
  <si>
    <t>135950RISING MAIN FLOWMETER ANLG</t>
  </si>
  <si>
    <t>E6036</t>
  </si>
  <si>
    <t>135960RISING MAIN FLOWMETER ANLG</t>
  </si>
  <si>
    <t>E6045</t>
  </si>
  <si>
    <t>135970RISING MAIN FLOWMETER ANLG</t>
  </si>
  <si>
    <t>E6063</t>
  </si>
  <si>
    <t>135980RISING MAIN FLOWMETER ANLG</t>
  </si>
  <si>
    <t>E6081</t>
  </si>
  <si>
    <t>135990RISING MAIN FLOWMETER ANLG</t>
  </si>
  <si>
    <t>E6072</t>
  </si>
  <si>
    <t>136120RISING MAIN FLOWMETER ANLG</t>
  </si>
  <si>
    <t>E6009</t>
  </si>
  <si>
    <t>136320RISING MAIN FLOWMETER ANLG</t>
  </si>
  <si>
    <t>E6157</t>
  </si>
  <si>
    <t>13667ARISING MAIN FLOW AI</t>
  </si>
  <si>
    <t>E6159</t>
  </si>
  <si>
    <t>13667ARISING MAIN FLOW SETPOINT AI</t>
  </si>
  <si>
    <t>E6099</t>
  </si>
  <si>
    <t>136760RISING MAIN FLOWMETER ANLG</t>
  </si>
  <si>
    <t>E6108</t>
  </si>
  <si>
    <t>136770RISING MAIN FLOWMETER ANLG</t>
  </si>
  <si>
    <t>E4092</t>
  </si>
  <si>
    <t>137280RISING MAIN FLOW</t>
  </si>
  <si>
    <t>137290RISING MAIN FLOW</t>
  </si>
  <si>
    <t>E4068</t>
  </si>
  <si>
    <t>137300RISING MAIN FLOW 1</t>
  </si>
  <si>
    <t>E4069</t>
  </si>
  <si>
    <t>137300RISING MAIN FLOW 2</t>
  </si>
  <si>
    <t>E4116</t>
  </si>
  <si>
    <t>137430RISING MAIN FLOW</t>
  </si>
  <si>
    <t>E4140</t>
  </si>
  <si>
    <t>137550RISING MAIN FLOW</t>
  </si>
  <si>
    <t>E7245</t>
  </si>
  <si>
    <t>138800RISING MAIN FLOW</t>
  </si>
  <si>
    <t>E7269</t>
  </si>
  <si>
    <t>138860RISING MAIN FLOW</t>
  </si>
  <si>
    <t>E7293</t>
  </si>
  <si>
    <t>138870RISING MAIN FLOW</t>
  </si>
  <si>
    <t>E7317</t>
  </si>
  <si>
    <t>138880RISING MAIN FLOW</t>
  </si>
  <si>
    <t>E7341</t>
  </si>
  <si>
    <t>138890RISING MAIN FLOW</t>
  </si>
  <si>
    <t>E7850</t>
  </si>
  <si>
    <t>140310RISING MAIN FLOW ANG</t>
  </si>
  <si>
    <t>E8138</t>
  </si>
  <si>
    <t>148100RISING MAIN FLOW</t>
  </si>
  <si>
    <t>E8114</t>
  </si>
  <si>
    <t>148110RISING MAIN FLOW</t>
  </si>
  <si>
    <t>E24115</t>
  </si>
  <si>
    <t>170620UV FLOW</t>
  </si>
  <si>
    <t>E24262</t>
  </si>
  <si>
    <t>170811FINAL EFFLUENT FLOW</t>
  </si>
  <si>
    <t>E24271</t>
  </si>
  <si>
    <t>170811PUMPED FLOW</t>
  </si>
  <si>
    <t>E26038</t>
  </si>
  <si>
    <t>172580INLET FLOW</t>
  </si>
  <si>
    <t>E30488</t>
  </si>
  <si>
    <t>173750EA278FINAL EFF DISCHARGE FLOW ANG</t>
  </si>
  <si>
    <t>E30496</t>
  </si>
  <si>
    <t>173750EA359FPF MCERTS FLOW METER ANALOGUE INPUT</t>
  </si>
  <si>
    <t>E31135</t>
  </si>
  <si>
    <t>174300FE DISCHARGE FLOW ANG</t>
  </si>
  <si>
    <t>E31286</t>
  </si>
  <si>
    <t>174300EA279PUMPING STN MCERT FLOW</t>
  </si>
  <si>
    <t>E32975</t>
  </si>
  <si>
    <t>175490SAF FLOW ANLG</t>
  </si>
  <si>
    <t>E50440</t>
  </si>
  <si>
    <t>179680EA288MCERT FLOW ANG</t>
  </si>
  <si>
    <t>E96443</t>
  </si>
  <si>
    <t>17968APROFILE STORM DOSING START FLOW</t>
  </si>
  <si>
    <t>E96448</t>
  </si>
  <si>
    <t>17968APUMP SET 1 SEWAGE FLOW</t>
  </si>
  <si>
    <t>E55637</t>
  </si>
  <si>
    <t>190310EA010MCERTS INLET SCREEN FLOW AI</t>
  </si>
  <si>
    <t>E55641</t>
  </si>
  <si>
    <t>190310MECANA FEED FLOW AI</t>
  </si>
  <si>
    <t>E55654</t>
  </si>
  <si>
    <t>190310PUMP SET 1 SEWAGE FLOW AI</t>
  </si>
  <si>
    <t>E55662</t>
  </si>
  <si>
    <t>190310PUMP SET 1 STORM DOSING START FLOW</t>
  </si>
  <si>
    <t>E10350</t>
  </si>
  <si>
    <t>191550RECIRC FLOW</t>
  </si>
  <si>
    <t>E10361</t>
  </si>
  <si>
    <t>191550EA325MCERT INLT SHAFT FLOW 1</t>
  </si>
  <si>
    <t>E10362</t>
  </si>
  <si>
    <t>191550EA326MCERT INLT SHAFT FLOW 2</t>
  </si>
  <si>
    <t>E10363</t>
  </si>
  <si>
    <t>191550EA327MCERT MERRYBEE FLOW</t>
  </si>
  <si>
    <t>E13178</t>
  </si>
  <si>
    <t>191550CERTIFIED FLOW</t>
  </si>
  <si>
    <t>E13183</t>
  </si>
  <si>
    <t>191550COMBINED FFT FLOW</t>
  </si>
  <si>
    <t>E34717</t>
  </si>
  <si>
    <t>191550SETTLED SEWAGE PS OUTLET FLOW AI</t>
  </si>
  <si>
    <t>E34736</t>
  </si>
  <si>
    <t>191550RAS PUMPS FLOWMETER AI</t>
  </si>
  <si>
    <t>E34737</t>
  </si>
  <si>
    <t>191550SAS PUMPS FLOWMETER AI</t>
  </si>
  <si>
    <t>E34795</t>
  </si>
  <si>
    <t>191550STORM PUMPS 4 TO 6 FLOW</t>
  </si>
  <si>
    <t>E34799</t>
  </si>
  <si>
    <t>191550STORM PUMPS 1 TO 3 FLOW</t>
  </si>
  <si>
    <t>E34807</t>
  </si>
  <si>
    <t>191550NEW UV PLANT FLOW ANG</t>
  </si>
  <si>
    <t>E13177</t>
  </si>
  <si>
    <t>191550RETURN FLW TO BLACK ROCK</t>
  </si>
  <si>
    <t>E8532</t>
  </si>
  <si>
    <t>191560EA014FLOW TO TREATMENT</t>
  </si>
  <si>
    <t>E8538</t>
  </si>
  <si>
    <t>191560WORKS DRAIN RETURN FLOW</t>
  </si>
  <si>
    <t>E8539</t>
  </si>
  <si>
    <t>191560INTERMEDIATE PUMPED FLOW</t>
  </si>
  <si>
    <t>E52869</t>
  </si>
  <si>
    <t>191560COAG FLOW ACCUMULATOR</t>
  </si>
  <si>
    <t>E12562</t>
  </si>
  <si>
    <t>195390STORM OVERFLOW SCRN FLW</t>
  </si>
  <si>
    <t>E12573</t>
  </si>
  <si>
    <t>195390EA215MCERT FLOW TO SBR</t>
  </si>
  <si>
    <t>E12594</t>
  </si>
  <si>
    <t>195390EDM STORM OFLOW</t>
  </si>
  <si>
    <t>195390EA369MCERT FLOW TO SBRS</t>
  </si>
  <si>
    <t>E25488</t>
  </si>
  <si>
    <t>195390POLY DOSING PUMP 1 FLOW</t>
  </si>
  <si>
    <t>E25489</t>
  </si>
  <si>
    <t>195390DRUM THKNR FEED PMP1 FLOW</t>
  </si>
  <si>
    <t>E25493</t>
  </si>
  <si>
    <t>195390POLY DOSING PUMP 2 FLOW</t>
  </si>
  <si>
    <t>E25494</t>
  </si>
  <si>
    <t>195390DRUM THKNR FEED PMP2 FLOW</t>
  </si>
  <si>
    <t>E11410</t>
  </si>
  <si>
    <t>195410MBBR FLOW</t>
  </si>
  <si>
    <t>E12157</t>
  </si>
  <si>
    <t>195410VERIFICATION FLOW MONITOR</t>
  </si>
  <si>
    <t>E12164</t>
  </si>
  <si>
    <t>195410INL OUTFALL PS FLOW</t>
  </si>
  <si>
    <t>E12165</t>
  </si>
  <si>
    <t>195410INL TUNNEL PUMP FLOW</t>
  </si>
  <si>
    <t>E12167</t>
  </si>
  <si>
    <t>195410EA196MCERT INL DWF TO MEMB FLOW</t>
  </si>
  <si>
    <t>E12171</t>
  </si>
  <si>
    <t>195410INL PERM TO OUTFALL FLOW</t>
  </si>
  <si>
    <t>E12219</t>
  </si>
  <si>
    <t>195410MEM AERATION TANK 1 FLOW</t>
  </si>
  <si>
    <t>E12224</t>
  </si>
  <si>
    <t>195410MEM PROSPECT FM SLG FLOW</t>
  </si>
  <si>
    <t>E12225</t>
  </si>
  <si>
    <t>195410UV PLANT UV FLOW</t>
  </si>
  <si>
    <t>E12226</t>
  </si>
  <si>
    <t>195410MEM AERATION TANK 3 FLOW</t>
  </si>
  <si>
    <t>E12230</t>
  </si>
  <si>
    <t>195410MEM AERATION TANK 4 FLOW</t>
  </si>
  <si>
    <t>E12234</t>
  </si>
  <si>
    <t>195410MEM AERATION TANK 5 FLOW</t>
  </si>
  <si>
    <t>E12238</t>
  </si>
  <si>
    <t>195410MEM AERATION TANK 6 FLOW</t>
  </si>
  <si>
    <t>E54949</t>
  </si>
  <si>
    <t>195410SCREEN FEED FLOW AI</t>
  </si>
  <si>
    <t>E54951</t>
  </si>
  <si>
    <t>195410PARABOLIC SCRN SLG DISCHARGE FLOW AI</t>
  </si>
  <si>
    <t>E54953</t>
  </si>
  <si>
    <t>195410RECIRCULATION TANK FEED FLOW AI</t>
  </si>
  <si>
    <t>E54955</t>
  </si>
  <si>
    <t>195410RECIRCULATION FLOW AI</t>
  </si>
  <si>
    <t>E54956</t>
  </si>
  <si>
    <t>195410PERMEATE DISCHARGE FLOW AI</t>
  </si>
  <si>
    <t>E54963</t>
  </si>
  <si>
    <t>195410BACKWASH FLOW AI</t>
  </si>
  <si>
    <t>E54971</t>
  </si>
  <si>
    <t>195410MBBR UV FINAL EFFLUENT FLOWMETER AI</t>
  </si>
  <si>
    <t>E12184</t>
  </si>
  <si>
    <t>195410INL NA OH SCB REC TK FLW</t>
  </si>
  <si>
    <t>E12813</t>
  </si>
  <si>
    <t>195560STORM FLOW TO RIVER</t>
  </si>
  <si>
    <t>E12822</t>
  </si>
  <si>
    <t>195560EA246FINAL EFFLUENT FLOW</t>
  </si>
  <si>
    <t>E12826</t>
  </si>
  <si>
    <t>195560MAG FLOW METER</t>
  </si>
  <si>
    <t>E50265</t>
  </si>
  <si>
    <t>195560SF FLOW</t>
  </si>
  <si>
    <t>E9525</t>
  </si>
  <si>
    <t>196850STORM OVERFLOW</t>
  </si>
  <si>
    <t>E9526</t>
  </si>
  <si>
    <t>196850EA254FINAL EFFLUENT FLOW</t>
  </si>
  <si>
    <t>E12350</t>
  </si>
  <si>
    <t>197051INLET FLOW</t>
  </si>
  <si>
    <t>E12355</t>
  </si>
  <si>
    <t>197051TREATED EFFLUENT FLOW</t>
  </si>
  <si>
    <t>E12356</t>
  </si>
  <si>
    <t>197051STORM OVERFLOW EFFLUENT</t>
  </si>
  <si>
    <t>E12357</t>
  </si>
  <si>
    <t>197051ST REGIS PAPER MILL FLOW</t>
  </si>
  <si>
    <t>E12377</t>
  </si>
  <si>
    <t>197051FLOW TO SBRS</t>
  </si>
  <si>
    <t>E12385</t>
  </si>
  <si>
    <t>197051SBR SAS FLOW</t>
  </si>
  <si>
    <t>E12386</t>
  </si>
  <si>
    <t>197051PLC1 SBR OUTLET FLOW</t>
  </si>
  <si>
    <t>E12351</t>
  </si>
  <si>
    <t>197051EA249FLW TO TREATMENT</t>
  </si>
  <si>
    <t>E12462</t>
  </si>
  <si>
    <t>232671FLOW TO SEWER</t>
  </si>
  <si>
    <t>E31666</t>
  </si>
  <si>
    <t>232671POST DISCHARGE FLOW REAL VALUE</t>
  </si>
  <si>
    <t>E1752</t>
  </si>
  <si>
    <t>251040INFLOW RATE</t>
  </si>
  <si>
    <t>E5448</t>
  </si>
  <si>
    <t>30007CSO FLOW</t>
  </si>
  <si>
    <t>E38188</t>
  </si>
  <si>
    <t>502750DISCHAGE FLOW</t>
  </si>
  <si>
    <t>E26647</t>
  </si>
  <si>
    <t>504170EFFLUENT FLOW</t>
  </si>
  <si>
    <t>E25949</t>
  </si>
  <si>
    <t>506660LEACHATE FLOW</t>
  </si>
  <si>
    <t>E3286</t>
  </si>
  <si>
    <t>513290EFFLUENT FLOW</t>
  </si>
  <si>
    <t>E10068</t>
  </si>
  <si>
    <t>513291EFFLUENT FLOW</t>
  </si>
  <si>
    <t>513590DISCHARGE FLOW</t>
  </si>
  <si>
    <t>SiteId</t>
  </si>
  <si>
    <t>Site Type</t>
  </si>
  <si>
    <t>Status</t>
  </si>
  <si>
    <t>SOMERTON</t>
  </si>
  <si>
    <t>BEHIND BERRY</t>
  </si>
  <si>
    <t>Private Sewage Pumping Station</t>
  </si>
  <si>
    <t>INUSE</t>
  </si>
  <si>
    <t>TROWBRIDGE</t>
  </si>
  <si>
    <t>BOWYERS FACTORY CULVERT</t>
  </si>
  <si>
    <t>Combined Sewer Overflow</t>
  </si>
  <si>
    <t>TELLINGS ORCHARD</t>
  </si>
  <si>
    <t>S105A Sewage Pumping Station</t>
  </si>
  <si>
    <t>DUKES COURT</t>
  </si>
  <si>
    <t>BLEKE STREET</t>
  </si>
  <si>
    <t>SMALLWAYS LANE</t>
  </si>
  <si>
    <t>SOPWORTH</t>
  </si>
  <si>
    <t>SANDY FARM</t>
  </si>
  <si>
    <t>BINEGAR</t>
  </si>
  <si>
    <t>2 DOUGLAS COURT</t>
  </si>
  <si>
    <t>CORFE VIEW ROAD</t>
  </si>
  <si>
    <t>ALUMHURST ROAD</t>
  </si>
  <si>
    <t>WOTTON-UNDER-EDGE</t>
  </si>
  <si>
    <t>CANONS COURT MEWS 2</t>
  </si>
  <si>
    <t>LIMEBURN HILL</t>
  </si>
  <si>
    <t>Sewage Pumping Station</t>
  </si>
  <si>
    <t>MATCHAMS</t>
  </si>
  <si>
    <t>HURN ROAD NEW FOREST MOTEL</t>
  </si>
  <si>
    <t>TOWN BRIDGE</t>
  </si>
  <si>
    <t>Unknown</t>
  </si>
  <si>
    <t>EAST HUNTSPILL</t>
  </si>
  <si>
    <t>CROWN INN CHURCH ROAD</t>
  </si>
  <si>
    <t>CASTLE COMBE</t>
  </si>
  <si>
    <t>NEAR PREEDY COTTAGE</t>
  </si>
  <si>
    <t>KINGDOM VIEW FOUL 1</t>
  </si>
  <si>
    <t>KINGDOM VIEW FOUL 2</t>
  </si>
  <si>
    <t>KINGDOM VIEW SURFACE 1</t>
  </si>
  <si>
    <t>LITTLESEA HOLIDAY PARK</t>
  </si>
  <si>
    <t>DORCHESTER</t>
  </si>
  <si>
    <t>MAX GATE</t>
  </si>
  <si>
    <t>EAST KNOYLE</t>
  </si>
  <si>
    <t>UPTON FARM</t>
  </si>
  <si>
    <t>COLERNE</t>
  </si>
  <si>
    <t>ST. JOHN THE BAPTIST CHURCH</t>
  </si>
  <si>
    <t>MOUNTFIELDS ROAD</t>
  </si>
  <si>
    <t>KNOWLE</t>
  </si>
  <si>
    <t>THE KNOWLE INN</t>
  </si>
  <si>
    <t>22 DARLINGTON PLACE</t>
  </si>
  <si>
    <t>EASTMEAD LANE</t>
  </si>
  <si>
    <t>HANHAM</t>
  </si>
  <si>
    <t>CENTRAL AVENUE</t>
  </si>
  <si>
    <t>STRODE COURT 1</t>
  </si>
  <si>
    <t>STRODE COURT 2</t>
  </si>
  <si>
    <t>BOSCOMBE SPA ROAD</t>
  </si>
  <si>
    <t>ALMOND CLOSE</t>
  </si>
  <si>
    <t>HAM ROAD</t>
  </si>
  <si>
    <t>SPA ROAD</t>
  </si>
  <si>
    <t>BRADFORD-ON-AVON</t>
  </si>
  <si>
    <t>KINGSTON ROAD</t>
  </si>
  <si>
    <t>WALL TYNING GARDENS</t>
  </si>
  <si>
    <t>CANFORD CLIFFS ROAD NO 150</t>
  </si>
  <si>
    <t>EYPE</t>
  </si>
  <si>
    <t>1 MOUNT COTTAGES</t>
  </si>
  <si>
    <t>THE STOCKS</t>
  </si>
  <si>
    <t>SALISBURY</t>
  </si>
  <si>
    <t>THE CLOSE</t>
  </si>
  <si>
    <t>GOLF CLUB</t>
  </si>
  <si>
    <t>SCHOOL</t>
  </si>
  <si>
    <t>CRESCENT LANE</t>
  </si>
  <si>
    <t>NAILSEA</t>
  </si>
  <si>
    <t>GREENFIELD CRESCENT</t>
  </si>
  <si>
    <t>COPHEAP LANE</t>
  </si>
  <si>
    <t>SYNWELL</t>
  </si>
  <si>
    <t>KNAPP ROAD</t>
  </si>
  <si>
    <t>FORAGE LANE</t>
  </si>
  <si>
    <t>HATHERMEAD GARDENS</t>
  </si>
  <si>
    <t>CREWKERNE</t>
  </si>
  <si>
    <t>BIRDS CLOSE</t>
  </si>
  <si>
    <t>LEFFMAN COURT</t>
  </si>
  <si>
    <t>CANAL SIDE</t>
  </si>
  <si>
    <t>EAST LULWORTH</t>
  </si>
  <si>
    <t>SHAGGS</t>
  </si>
  <si>
    <t>COOMBE KEYNES</t>
  </si>
  <si>
    <t>NEWTOWN HILL</t>
  </si>
  <si>
    <t>STEEPLE</t>
  </si>
  <si>
    <t>BLACKMANSTON COTTAGES</t>
  </si>
  <si>
    <t>TILLINGBOURNE COURT</t>
  </si>
  <si>
    <t>12A HARDY CLOSE</t>
  </si>
  <si>
    <t>HAYTHORNE COMMON</t>
  </si>
  <si>
    <t>WOODLANDS</t>
  </si>
  <si>
    <t>HILLSIDE WALK</t>
  </si>
  <si>
    <t>CHANNEL ROAD</t>
  </si>
  <si>
    <t>RINGWOOD ROAD</t>
  </si>
  <si>
    <t>MILTON ABBAS</t>
  </si>
  <si>
    <t>ST JAMES CHURCH</t>
  </si>
  <si>
    <t>LONGBURTON</t>
  </si>
  <si>
    <t>4 WHISTLE WATER</t>
  </si>
  <si>
    <t>5 WHISTLE WATER</t>
  </si>
  <si>
    <t>CAMP</t>
  </si>
  <si>
    <t>CHARD</t>
  </si>
  <si>
    <t>HOCKEN CLOSE</t>
  </si>
  <si>
    <t>WESTON-SUPER-MARE</t>
  </si>
  <si>
    <t>51A CLIFF ROAD</t>
  </si>
  <si>
    <t>LOVELLS PLACE</t>
  </si>
  <si>
    <t>RIVER VIEW</t>
  </si>
  <si>
    <t>YATTON KEYNELL</t>
  </si>
  <si>
    <t>CROWN INN</t>
  </si>
  <si>
    <t>WINTERBOURNE</t>
  </si>
  <si>
    <t>LITTLE ACRE</t>
  </si>
  <si>
    <t>THE HOLLIES</t>
  </si>
  <si>
    <t>TISBURY</t>
  </si>
  <si>
    <t>WARDOUR</t>
  </si>
  <si>
    <t>BATHAMPTON</t>
  </si>
  <si>
    <t>HARBUTTS</t>
  </si>
  <si>
    <t>WEST LYDFORD</t>
  </si>
  <si>
    <t>OLD SCHOOL LANE</t>
  </si>
  <si>
    <t>DELHI LANE</t>
  </si>
  <si>
    <t>DOWNTON</t>
  </si>
  <si>
    <t>WEST WICK</t>
  </si>
  <si>
    <t>PARSONAGE MEAD</t>
  </si>
  <si>
    <t>BROADSTONE</t>
  </si>
  <si>
    <t>AIRETONS CLOSE</t>
  </si>
  <si>
    <t>CHURCH MEAD</t>
  </si>
  <si>
    <t>GLISSONS</t>
  </si>
  <si>
    <t>WHITE GATES</t>
  </si>
  <si>
    <t>CHARMOUTH</t>
  </si>
  <si>
    <t>SEADOWN HOLIDAY PARK</t>
  </si>
  <si>
    <t>BATHWICK</t>
  </si>
  <si>
    <t>COMBE ROYAL CRESCENT</t>
  </si>
  <si>
    <t>ALDERHOLT</t>
  </si>
  <si>
    <t>10A ANTELLS WAY</t>
  </si>
  <si>
    <t>1A-1D BUXTON ROAD</t>
  </si>
  <si>
    <t>MUSCLIFFE LANE</t>
  </si>
  <si>
    <t>STOCK LANE</t>
  </si>
  <si>
    <t>PUDDLETOWN</t>
  </si>
  <si>
    <t>PRINCES COURT</t>
  </si>
  <si>
    <t>BRISLINGTON</t>
  </si>
  <si>
    <t>LONG FOX MANOR</t>
  </si>
  <si>
    <t>WELLS</t>
  </si>
  <si>
    <t>THOMAS MEWS</t>
  </si>
  <si>
    <t>WEST HILL FARM CARAVAN PARK</t>
  </si>
  <si>
    <t>CHILTON TRINITY</t>
  </si>
  <si>
    <t>TECHNOLOGY COLLEGE</t>
  </si>
  <si>
    <t>HORTS BRIDGE</t>
  </si>
  <si>
    <t>RODNEY ROAD</t>
  </si>
  <si>
    <t>OUTDOOR SPORTS FACILITY</t>
  </si>
  <si>
    <t>NORTH MILLS TRADING ESTATE</t>
  </si>
  <si>
    <t>EDWARDS BUILDING</t>
  </si>
  <si>
    <t>HORSEY</t>
  </si>
  <si>
    <t>REGAL WALK</t>
  </si>
  <si>
    <t>KINGS DOWN MAIN</t>
  </si>
  <si>
    <t>KINGS ROAD</t>
  </si>
  <si>
    <t>PEPPERALL ROAD</t>
  </si>
  <si>
    <t>PREMIER INN HOLES BAY</t>
  </si>
  <si>
    <t>BREAN</t>
  </si>
  <si>
    <t>MOTEL</t>
  </si>
  <si>
    <t>ASH LAWNS</t>
  </si>
  <si>
    <t>PERRYS CLOSE</t>
  </si>
  <si>
    <t>MILTON LILBOURNE</t>
  </si>
  <si>
    <t>LOWER COTTAGE</t>
  </si>
  <si>
    <t>CIRENCESTER ROAD</t>
  </si>
  <si>
    <t>STURMINSTER MARSHALL</t>
  </si>
  <si>
    <t>HENBURY HOUSE GARDENS</t>
  </si>
  <si>
    <t>BISHOPS CAUNDLE</t>
  </si>
  <si>
    <t>KALAMATA</t>
  </si>
  <si>
    <t>STOKE BISHOP</t>
  </si>
  <si>
    <t>SHAPLANDS</t>
  </si>
  <si>
    <t>DEVONIA PARK</t>
  </si>
  <si>
    <t>THE SPINNEY</t>
  </si>
  <si>
    <t>HAMPTON PARK WEST</t>
  </si>
  <si>
    <t>OAKWOOD</t>
  </si>
  <si>
    <t>HELLIERS LANE</t>
  </si>
  <si>
    <t>SOUTHWICK ROAD SURFACE WATER</t>
  </si>
  <si>
    <t>CHELSTON</t>
  </si>
  <si>
    <t>MONUMENT VIEW</t>
  </si>
  <si>
    <t>BISHOPSTROW</t>
  </si>
  <si>
    <t>HOTEL</t>
  </si>
  <si>
    <t>BRANSGORE</t>
  </si>
  <si>
    <t>HOLMSLEY CARAVAN PARK</t>
  </si>
  <si>
    <t>COALPIT HEATH</t>
  </si>
  <si>
    <t>BADMINTON ROAD</t>
  </si>
  <si>
    <t>Sewage Interceptor / Detention Tank / Storm Tanks</t>
  </si>
  <si>
    <t>WORLEBURY</t>
  </si>
  <si>
    <t>MILBURY GARDENS</t>
  </si>
  <si>
    <t>BLACKBERRY CLOSE</t>
  </si>
  <si>
    <t>ORCHARD GARDENS</t>
  </si>
  <si>
    <t>LOWER FARM</t>
  </si>
  <si>
    <t>BUTLEIGH</t>
  </si>
  <si>
    <t>BUTLEIGH COURT</t>
  </si>
  <si>
    <t>FROME ROAD</t>
  </si>
  <si>
    <t>MILLIGAN</t>
  </si>
  <si>
    <t>HANNOVER QUAY</t>
  </si>
  <si>
    <t>DEVERILL ROAD</t>
  </si>
  <si>
    <t>DODHAM CRESCENT FRONT 11</t>
  </si>
  <si>
    <t>DODHAM CRESCENT ADJACENT 5</t>
  </si>
  <si>
    <t>GARDEN OF 5 WICK COURT</t>
  </si>
  <si>
    <t>ANSON ROAD EJECTOR STATION</t>
  </si>
  <si>
    <t>VARSITY WAY SURFACE WATER</t>
  </si>
  <si>
    <t>HILLTOP COTTAGE</t>
  </si>
  <si>
    <t>MARSHFIELD</t>
  </si>
  <si>
    <t>ASHWICKE HALL</t>
  </si>
  <si>
    <t>RUSSET GARDENS</t>
  </si>
  <si>
    <t>MIDSOMER NORTON</t>
  </si>
  <si>
    <t>25A PARKWAY</t>
  </si>
  <si>
    <t>141 LONNEN ROAD</t>
  </si>
  <si>
    <t>MARKET LAVINGTON</t>
  </si>
  <si>
    <t>41 THE SPRING</t>
  </si>
  <si>
    <t>WESTBURY</t>
  </si>
  <si>
    <t>BRIDGE COURT</t>
  </si>
  <si>
    <t>HEDDINGTON</t>
  </si>
  <si>
    <t>AWDRY CLOSE</t>
  </si>
  <si>
    <t>HORTON CROSS</t>
  </si>
  <si>
    <t>NURSING HOME SINGLE PROPERTY.</t>
  </si>
  <si>
    <t>FONTMELL MAGNA</t>
  </si>
  <si>
    <t>BLACKMORE COTTAGE</t>
  </si>
  <si>
    <t>WINTERHAY LANE 1</t>
  </si>
  <si>
    <t>3 CARMEL VILLAS</t>
  </si>
  <si>
    <t>LAKE FARM CLOSE</t>
  </si>
  <si>
    <t>BISHOPDOWN</t>
  </si>
  <si>
    <t>WOLFERSTAN DRIVE</t>
  </si>
  <si>
    <t>HARBURY ROAD</t>
  </si>
  <si>
    <t>CANFORD CLIFFS ROAD</t>
  </si>
  <si>
    <t>SCOTLAND ROAD</t>
  </si>
  <si>
    <t>FORDINGBRIDGE</t>
  </si>
  <si>
    <t>DOWNWOOD CLOSE</t>
  </si>
  <si>
    <t>EAST CHINNOCK</t>
  </si>
  <si>
    <t>PORTMAN COURT</t>
  </si>
  <si>
    <t>57- 63 GOOSE GREEN</t>
  </si>
  <si>
    <t>53-55 GOOSE GREEN</t>
  </si>
  <si>
    <t>HOLCOMBE</t>
  </si>
  <si>
    <t>STOWELL CONCRETE SURFACE WATER</t>
  </si>
  <si>
    <t>SANDBOURNE AVENUE</t>
  </si>
  <si>
    <t>BLUE ANCHOR CHALETS</t>
  </si>
  <si>
    <t>CHRISTCHURCH</t>
  </si>
  <si>
    <t>MARINA VIEW</t>
  </si>
  <si>
    <t>PINE WALK</t>
  </si>
  <si>
    <t>CANFORD CLIFFS SURFACE WATER</t>
  </si>
  <si>
    <t>CASTLE CARY</t>
  </si>
  <si>
    <t>TRADING ESTATE TORBAY ROAD</t>
  </si>
  <si>
    <t>BROADWAY NORTH</t>
  </si>
  <si>
    <t>IRON ACTON</t>
  </si>
  <si>
    <t>HOOVERS LANE</t>
  </si>
  <si>
    <t>BINDON LANE</t>
  </si>
  <si>
    <t>HORSEPOND LANE FRIARN STREET</t>
  </si>
  <si>
    <t>CHARLTON MARSHALL</t>
  </si>
  <si>
    <t>PARVA COTTAGES</t>
  </si>
  <si>
    <t>HORSEMANS MEWS</t>
  </si>
  <si>
    <t>VALE VIEW BIMPORT</t>
  </si>
  <si>
    <t>EAST LYNG</t>
  </si>
  <si>
    <t>ROSE AND CROWN</t>
  </si>
  <si>
    <t>STONEGALLOWS 1</t>
  </si>
  <si>
    <t>STONEGALLOWS 2</t>
  </si>
  <si>
    <t>BURNHAM-ON-SEA</t>
  </si>
  <si>
    <t>BREAN DOWN ROAD 1</t>
  </si>
  <si>
    <t>BREAN DOWN ROAD 2</t>
  </si>
  <si>
    <t>BREAN DOWN ROAD 3</t>
  </si>
  <si>
    <t>BREAN DOWN ROAD 4</t>
  </si>
  <si>
    <t>BURLEY</t>
  </si>
  <si>
    <t>COTT LANE</t>
  </si>
  <si>
    <t>SPARKFORD</t>
  </si>
  <si>
    <t>HAYNES MOTOR MUSEUM</t>
  </si>
  <si>
    <t>TWEMLOW AVENUE</t>
  </si>
  <si>
    <t>WELLLOW GARDENS</t>
  </si>
  <si>
    <t>BARTER ROAD</t>
  </si>
  <si>
    <t>HIGHCLIFFE</t>
  </si>
  <si>
    <t>WHARNCLIFFE ROAD SURFACE WATER</t>
  </si>
  <si>
    <t>BRADLEY STOKE</t>
  </si>
  <si>
    <t>WILLOW BROOK CENTRE SURFACE WATER 1</t>
  </si>
  <si>
    <t>WILLOW BROOK CENTRE SURFACE WATER 2</t>
  </si>
  <si>
    <t>PYMORE</t>
  </si>
  <si>
    <t>THREAD MILL LANE SURFACE WATER</t>
  </si>
  <si>
    <t>LONGLEAT ROAD</t>
  </si>
  <si>
    <t>ADJACENT VICARAGE ANGEL LANE</t>
  </si>
  <si>
    <t>256B DOWN ROAD</t>
  </si>
  <si>
    <t>GREAT MEAD</t>
  </si>
  <si>
    <t>POLICE HOUSE PRIORY ROAD</t>
  </si>
  <si>
    <t>GATE LANE</t>
  </si>
  <si>
    <t>KINGS ROAD LIFT STATION</t>
  </si>
  <si>
    <t>REGAL WALK LIFT STATION</t>
  </si>
  <si>
    <t>ST. CLEMENTS MEWS</t>
  </si>
  <si>
    <t>13 FRIARN STREET</t>
  </si>
  <si>
    <t>11 FRIARN STREET</t>
  </si>
  <si>
    <t>NETHERCLAY HOUSE</t>
  </si>
  <si>
    <t>ST CLEMENTS ROAD</t>
  </si>
  <si>
    <t>BISHOPSWORTH</t>
  </si>
  <si>
    <t>BISHOPS COVE STORM TANK</t>
  </si>
  <si>
    <t>LAKESIDE BRISTOL ROAD</t>
  </si>
  <si>
    <t>43 LYNCH ROAD</t>
  </si>
  <si>
    <t>COASTAL TOILET BLOCK</t>
  </si>
  <si>
    <t>QUAY</t>
  </si>
  <si>
    <t>TOR VISTA</t>
  </si>
  <si>
    <t>BERROW</t>
  </si>
  <si>
    <t>UNITY FARM 1</t>
  </si>
  <si>
    <t>SHERBORNE</t>
  </si>
  <si>
    <t>JUNCTION HOUND STREET AND CHEAP STREET</t>
  </si>
  <si>
    <t>EAST STREET</t>
  </si>
  <si>
    <t>STINCHCOMBE</t>
  </si>
  <si>
    <t>TOWNSEND BARN</t>
  </si>
  <si>
    <t>NOTTINGTON LANE</t>
  </si>
  <si>
    <t>MEADOW VIEW BARN</t>
  </si>
  <si>
    <t>WINTERHAY LANE 2</t>
  </si>
  <si>
    <t>WINSCOMBE</t>
  </si>
  <si>
    <t>SIDCOT DRIVE</t>
  </si>
  <si>
    <t>CORSHAM</t>
  </si>
  <si>
    <t>BROOK DRIVE</t>
  </si>
  <si>
    <t>70 WESTBURY LEIGH</t>
  </si>
  <si>
    <t>SPRING COVE</t>
  </si>
  <si>
    <t>HASELBURY PLUCKNETT</t>
  </si>
  <si>
    <t>HEATHFIELD ROW</t>
  </si>
  <si>
    <t>DURDHAM PARK</t>
  </si>
  <si>
    <t>HAREWOOD HOUSE</t>
  </si>
  <si>
    <t>LYTTON GARDENS</t>
  </si>
  <si>
    <t>SOPLEY</t>
  </si>
  <si>
    <t>MILL</t>
  </si>
  <si>
    <t>LADYDOWN MILL</t>
  </si>
  <si>
    <t>ST GEORGES</t>
  </si>
  <si>
    <t>THE COURTHOUSE</t>
  </si>
  <si>
    <t>LIGHTS LANE</t>
  </si>
  <si>
    <t>SPORTS CENTRE</t>
  </si>
  <si>
    <t>53 QUAY STREET</t>
  </si>
  <si>
    <t>ST GEORGE COTTAGE</t>
  </si>
  <si>
    <t>APPLEGATE</t>
  </si>
  <si>
    <t>6-8 SEA MILLS LANE</t>
  </si>
  <si>
    <t>Single Property Pumping Station</t>
  </si>
  <si>
    <t>4 SEA MILLS LANE</t>
  </si>
  <si>
    <t>OAKHILL</t>
  </si>
  <si>
    <t>PRIMARY SCHOOL</t>
  </si>
  <si>
    <t>WOODSPRING STADIUM</t>
  </si>
  <si>
    <t>KINFIELD 1</t>
  </si>
  <si>
    <t>KINFIELD 2</t>
  </si>
  <si>
    <t>WILSON GARDENS</t>
  </si>
  <si>
    <t>1A TO 1C GRANVILLE ROAD</t>
  </si>
  <si>
    <t>244A CHRISTCHURCH ROAD</t>
  </si>
  <si>
    <t>TANGIER CLOSE</t>
  </si>
  <si>
    <t>ZION HILL</t>
  </si>
  <si>
    <t>PRESTON</t>
  </si>
  <si>
    <t>KEAST COURT HERON CLOSE</t>
  </si>
  <si>
    <t>WINTERBORNE WHITECHURCH</t>
  </si>
  <si>
    <t>OLD OAK WAY</t>
  </si>
  <si>
    <t>NEWTON GATE</t>
  </si>
  <si>
    <t>323 STATION ROAD</t>
  </si>
  <si>
    <t>31B HILPERTON ROAD</t>
  </si>
  <si>
    <t>LYWOOD CLOSE</t>
  </si>
  <si>
    <t>RAMUS HOUSE</t>
  </si>
  <si>
    <t>NORTHEY ARMS</t>
  </si>
  <si>
    <t>NYNEHEAD</t>
  </si>
  <si>
    <t>6 BLACKDOWN VIEW</t>
  </si>
  <si>
    <t>SASSOON CLOSE</t>
  </si>
  <si>
    <t>GODNEY CLOSE</t>
  </si>
  <si>
    <t>CASTLEGATE BUSINESS PARK</t>
  </si>
  <si>
    <t>VALLEY ROAD CIVIC AMENITY SITE</t>
  </si>
  <si>
    <t>LEIGH DELAMERE</t>
  </si>
  <si>
    <t>HAMLET</t>
  </si>
  <si>
    <t>ROYAL WOOTTON BASSETT</t>
  </si>
  <si>
    <t>MIRANDA HOUSE NURSING HOME</t>
  </si>
  <si>
    <t>BLUE WATER 10-12</t>
  </si>
  <si>
    <t>HAZELGROVE SCHOOL</t>
  </si>
  <si>
    <t>TICKENHAM</t>
  </si>
  <si>
    <t>TICKENHAM HILL</t>
  </si>
  <si>
    <t>KNIGHTSTONE CLOSE</t>
  </si>
  <si>
    <t>LANSDOWN COURT</t>
  </si>
  <si>
    <t>QUARRY CLOSE SURFACE WATER</t>
  </si>
  <si>
    <t>WELSHMILL LANE</t>
  </si>
  <si>
    <t>BOURNE ACCADEMY 1</t>
  </si>
  <si>
    <t>BOURNE ACCADEMY 2</t>
  </si>
  <si>
    <t>HEATH VEW DRIVE</t>
  </si>
  <si>
    <t>LONDON ROAD 1</t>
  </si>
  <si>
    <t>LONDON ROAD 2</t>
  </si>
  <si>
    <t>POND LEVELLING TANK</t>
  </si>
  <si>
    <t>OLD MANOR</t>
  </si>
  <si>
    <t>AVON TECHNICAL PRODUCTS</t>
  </si>
  <si>
    <t>RINGWOOD</t>
  </si>
  <si>
    <t>OAK TREE PARK</t>
  </si>
  <si>
    <t>ABBEY MILL RETIREMENT APARTMENTS</t>
  </si>
  <si>
    <t>VILVEN</t>
  </si>
  <si>
    <t>SYDNEY HOUSE</t>
  </si>
  <si>
    <t>WEMBDON ORCHARD SINGLE PROPERTY</t>
  </si>
  <si>
    <t>TYTHERINGTON</t>
  </si>
  <si>
    <t>THE NURSERIES</t>
  </si>
  <si>
    <t>BUFFETTS CLOSE</t>
  </si>
  <si>
    <t>MARSH WAY</t>
  </si>
  <si>
    <t>SLEEPER AND SIDINGS</t>
  </si>
  <si>
    <t>COACH HOUSE MEWS</t>
  </si>
  <si>
    <t>IWERNE MINSTER</t>
  </si>
  <si>
    <t>PENN COURT</t>
  </si>
  <si>
    <t>HOLDENHURST ROAD</t>
  </si>
  <si>
    <t>SEACOTE</t>
  </si>
  <si>
    <t>HERONS MEAD</t>
  </si>
  <si>
    <t>SOUTHBOURNE OVERCLIFF DRIVE</t>
  </si>
  <si>
    <t>THE DUNES</t>
  </si>
  <si>
    <t>HARRY PAYE CLOSE</t>
  </si>
  <si>
    <t>SARUM GARDENS</t>
  </si>
  <si>
    <t>MOUNT PLEASANT ROAD</t>
  </si>
  <si>
    <t>PORTWAY</t>
  </si>
  <si>
    <t>ANCHOR ROAD 64-74</t>
  </si>
  <si>
    <t>THE MONASTERY</t>
  </si>
  <si>
    <t>ST. LEONARDS</t>
  </si>
  <si>
    <t>CEDAR AVENUE SINGLE PROPERTY</t>
  </si>
  <si>
    <t>BAILIE GATE INDUSTRIAL ESTATE 1</t>
  </si>
  <si>
    <t>4 LILLIPUT ROAD</t>
  </si>
  <si>
    <t>ADMIRALTY PARK</t>
  </si>
  <si>
    <t>FROUD WAY</t>
  </si>
  <si>
    <t>HOME FARM PARK</t>
  </si>
  <si>
    <t>MEDICAL CENTRE SURFACE</t>
  </si>
  <si>
    <t>YATTON</t>
  </si>
  <si>
    <t>JONES BRIDGE SURFACE WATER</t>
  </si>
  <si>
    <t>SOUTH PETHERTON</t>
  </si>
  <si>
    <t>CHAPEL FIELD ROAD</t>
  </si>
  <si>
    <t>ALFRED COURT</t>
  </si>
  <si>
    <t>BISHOPS LYDEARD</t>
  </si>
  <si>
    <t>STATION GREEN</t>
  </si>
  <si>
    <t>ELM CROFT</t>
  </si>
  <si>
    <t>THE WITHYS</t>
  </si>
  <si>
    <t>ROCKLAND ROAD</t>
  </si>
  <si>
    <t>ST. ANDREWS ROAD</t>
  </si>
  <si>
    <t>ABBERD LANE</t>
  </si>
  <si>
    <t>HOMEWOOD WAY</t>
  </si>
  <si>
    <t>LYSANDER ROAD SURFACE WATER</t>
  </si>
  <si>
    <t>WITHIES PARK</t>
  </si>
  <si>
    <t>BURBAGE</t>
  </si>
  <si>
    <t>SEYMOUR GRAFTON ROAD</t>
  </si>
  <si>
    <t>COTFORD ST. LUKE</t>
  </si>
  <si>
    <t>DENE ROAD</t>
  </si>
  <si>
    <t>CREECH ST. MICHAEL</t>
  </si>
  <si>
    <t>LEIGHTON DRIVE</t>
  </si>
  <si>
    <t>400 BADMINTON ROAD</t>
  </si>
  <si>
    <t>SUMMERLAYS COURT</t>
  </si>
  <si>
    <t>YETMINSTER</t>
  </si>
  <si>
    <t>11 SUSSEX FARM WAY</t>
  </si>
  <si>
    <t>MELCOMBE BINGHAM</t>
  </si>
  <si>
    <t>CROSS LANES</t>
  </si>
  <si>
    <t>BICKNOLLER</t>
  </si>
  <si>
    <t>HONEYROW LANE THE PADDOCKS</t>
  </si>
  <si>
    <t>SOUTH BARROW</t>
  </si>
  <si>
    <t>CHAPEL LANE</t>
  </si>
  <si>
    <t>STOKE PARK ROAD</t>
  </si>
  <si>
    <t>DOWN ROAD</t>
  </si>
  <si>
    <t>WALKFORD</t>
  </si>
  <si>
    <t>BROADLANDS CLOSE</t>
  </si>
  <si>
    <t>VICTORIA COURT</t>
  </si>
  <si>
    <t>TONEDALE</t>
  </si>
  <si>
    <t>LOWMOOR INDUSTRIAL ESTATE</t>
  </si>
  <si>
    <t>KILVE</t>
  </si>
  <si>
    <t>GREAT HANGER HOUSE</t>
  </si>
  <si>
    <t>IVY WALK</t>
  </si>
  <si>
    <t>TIMSBURY</t>
  </si>
  <si>
    <t>LAUREL GARDENS</t>
  </si>
  <si>
    <t>THE ORCHARD HORSECOMBE VALE</t>
  </si>
  <si>
    <t>BROUGHTONS DRIVE</t>
  </si>
  <si>
    <t>ST. MARTINS PARK</t>
  </si>
  <si>
    <t>HOLFORD</t>
  </si>
  <si>
    <t>LITTLE QUANTOCK</t>
  </si>
  <si>
    <t>OAK CLOSE STATION ROAD</t>
  </si>
  <si>
    <t>PARKERS CLOSE</t>
  </si>
  <si>
    <t>CHARLOTTE GARDENS</t>
  </si>
  <si>
    <t>17 FOREST VIEW CLOSE</t>
  </si>
  <si>
    <t>WASHFORD</t>
  </si>
  <si>
    <t>22A CASTLE MEAD</t>
  </si>
  <si>
    <t>CONHAM</t>
  </si>
  <si>
    <t>EASTWOOD FARM LEACHATE</t>
  </si>
  <si>
    <t>CULVERHAY NURSING HOME</t>
  </si>
  <si>
    <t>COLDHARBOUR</t>
  </si>
  <si>
    <t>SILENT WOMAN</t>
  </si>
  <si>
    <t>NORTH TRIGON</t>
  </si>
  <si>
    <t>NORTH TRIGON SEWAGE PUMPING STATION</t>
  </si>
  <si>
    <t>KENN</t>
  </si>
  <si>
    <t>WILLOW COTTAGE</t>
  </si>
  <si>
    <t>LITTLE SILVER COURT</t>
  </si>
  <si>
    <t>ROSELAND GARDENS</t>
  </si>
  <si>
    <t>PARLEY</t>
  </si>
  <si>
    <t>SUSTAINABLE SOLUTIONS</t>
  </si>
  <si>
    <t>SUSTAINABLE SOLUTIONS LEACHATE</t>
  </si>
  <si>
    <t>SOUTHLANDS</t>
  </si>
  <si>
    <t>SHERSTON</t>
  </si>
  <si>
    <t>SOPWORTH ROAD</t>
  </si>
  <si>
    <t>SANDLEHEATH</t>
  </si>
  <si>
    <t>SANDLE MANOR SCHOOL</t>
  </si>
  <si>
    <t>1 SHORE ROAD</t>
  </si>
  <si>
    <t>OAKTREE PARK</t>
  </si>
  <si>
    <t>PORLOCK HOUSE</t>
  </si>
  <si>
    <t>SPLOTT FARM</t>
  </si>
  <si>
    <t>HOLLY TREE WALK</t>
  </si>
  <si>
    <t>190 CHILTON STREET</t>
  </si>
  <si>
    <t>NO 3 MANOR CLOSE</t>
  </si>
  <si>
    <t>MEADOWBANK GOOSE GREEN</t>
  </si>
  <si>
    <t>GRACIE COURT</t>
  </si>
  <si>
    <t>GRACIE MEWS STORM</t>
  </si>
  <si>
    <t>LONG ASHTON</t>
  </si>
  <si>
    <t>8 MINERS CLOSE</t>
  </si>
  <si>
    <t>10 MINERS CLOSE</t>
  </si>
  <si>
    <t>GLASSHOUSE GARAGE</t>
  </si>
  <si>
    <t>ENCORE HOTEL</t>
  </si>
  <si>
    <t>WRAXALL</t>
  </si>
  <si>
    <t>LOWER CHARLTON FARM SURFACE</t>
  </si>
  <si>
    <t>CHANTRY ROAD</t>
  </si>
  <si>
    <t>EMERSONS GREEN</t>
  </si>
  <si>
    <t>FOLLY BROOK ROAD SURFACE</t>
  </si>
  <si>
    <t>THE ORCHARD</t>
  </si>
  <si>
    <t>RIVERSMEET LEISURE CENTRE</t>
  </si>
  <si>
    <t>MARK</t>
  </si>
  <si>
    <t>ROWHEDGE THE CAUSEWAY</t>
  </si>
  <si>
    <t>RYDINGS</t>
  </si>
  <si>
    <t>GREAT STANHOPE STREET</t>
  </si>
  <si>
    <t>INCHALLOCH</t>
  </si>
  <si>
    <t>LOWER SHOCKERWICK</t>
  </si>
  <si>
    <t>THISTLEDOWN</t>
  </si>
  <si>
    <t>WESSEX FIELDS</t>
  </si>
  <si>
    <t>MILVERTON</t>
  </si>
  <si>
    <t>BURGAGE</t>
  </si>
  <si>
    <t>GEORGE STREET</t>
  </si>
  <si>
    <t>HEALTH CENTRE</t>
  </si>
  <si>
    <t>BYTHESEA ROAD</t>
  </si>
  <si>
    <t>BRITISH ROW SURFACE</t>
  </si>
  <si>
    <t>BARN CLOSE</t>
  </si>
  <si>
    <t>HERSCHEL PLACE</t>
  </si>
  <si>
    <t>CHILCOMPTON</t>
  </si>
  <si>
    <t>THE ROOKERY</t>
  </si>
  <si>
    <t>CHARLTON ROAD</t>
  </si>
  <si>
    <t>PETROL STATION OLD TOWNSEND ROAD</t>
  </si>
  <si>
    <t>RETAIL PARK OLD TOWNSEND ROAD</t>
  </si>
  <si>
    <t>MONDYES COURT</t>
  </si>
  <si>
    <t>SOUTH HORRINGTON</t>
  </si>
  <si>
    <t>WEST COURT</t>
  </si>
  <si>
    <t>HIBBERD WAY</t>
  </si>
  <si>
    <t>BLAIR AVENUE</t>
  </si>
  <si>
    <t>2 LILLIPUT ROAD</t>
  </si>
  <si>
    <t>6 LILLIPUT ROAD</t>
  </si>
  <si>
    <t>STERTE CLOSE SURFACE</t>
  </si>
  <si>
    <t>OYSTER BAY APARTMENTS SURFACE</t>
  </si>
  <si>
    <t>POOLE PARK</t>
  </si>
  <si>
    <t>WESSEX GATE RETAIL PARK</t>
  </si>
  <si>
    <t>COBBS QUAY MARINA</t>
  </si>
  <si>
    <t>FLEETS CORNER</t>
  </si>
  <si>
    <t>DURLSTON CASTLE</t>
  </si>
  <si>
    <t>SCOTT CLOSE</t>
  </si>
  <si>
    <t>BERE REGIS</t>
  </si>
  <si>
    <t>CYRIL WOOD COURT</t>
  </si>
  <si>
    <t>COBHAM ROAD</t>
  </si>
  <si>
    <t>EVA TURNER CLOSE</t>
  </si>
  <si>
    <t>LONGHAM</t>
  </si>
  <si>
    <t>ANGEL INN</t>
  </si>
  <si>
    <t>REID STREET DELIVERY OFFICE SINGLE PROPERTY.</t>
  </si>
  <si>
    <t>KINGSBURYS LANE SURFACE</t>
  </si>
  <si>
    <t>WESTBOURNE HOUSE</t>
  </si>
  <si>
    <t>ST. ALBANS CRESCENT</t>
  </si>
  <si>
    <t>PRINCE STREET HOTEL</t>
  </si>
  <si>
    <t>GREYSTOKE AVENUE</t>
  </si>
  <si>
    <t>PACKGATE ROAD SURFACE</t>
  </si>
  <si>
    <t>AVONMOUTH</t>
  </si>
  <si>
    <t>KING ROAD AVENUE</t>
  </si>
  <si>
    <t>WEST MANOR</t>
  </si>
  <si>
    <t>WINTER WALK</t>
  </si>
  <si>
    <t>SISTON CENTRE</t>
  </si>
  <si>
    <t>SPRINGLY COURT</t>
  </si>
  <si>
    <t>STAPLETON</t>
  </si>
  <si>
    <t>HEALTH HOUSE LANE</t>
  </si>
  <si>
    <t>FISHPONDS</t>
  </si>
  <si>
    <t>PEACOCK LODGE</t>
  </si>
  <si>
    <t>MORRISONS FISHPONDS ROAD</t>
  </si>
  <si>
    <t>TEEWELL COURT</t>
  </si>
  <si>
    <t>KNIGHTSTONE CAUSEWAY</t>
  </si>
  <si>
    <t>BOURNVILLE PRIMARY SCHOOL</t>
  </si>
  <si>
    <t>BEDMINSTER TRADE PARK</t>
  </si>
  <si>
    <t>POOL BARTON</t>
  </si>
  <si>
    <t>BRISTOL DISTRIBUTION PARK</t>
  </si>
  <si>
    <t>CANBERRA GROVE</t>
  </si>
  <si>
    <t>STOKE GIFFORD</t>
  </si>
  <si>
    <t>NEW ROAD</t>
  </si>
  <si>
    <t>PEGASUS COURT</t>
  </si>
  <si>
    <t>CHIPPING SODBURY</t>
  </si>
  <si>
    <t>RIVERSIDE COURT</t>
  </si>
  <si>
    <t>CONGRESBURY</t>
  </si>
  <si>
    <t>STONEWELL LANE</t>
  </si>
  <si>
    <t>EASTGATE ROAD</t>
  </si>
  <si>
    <t>BEAUFORT HEIGHTS</t>
  </si>
  <si>
    <t>ASH LEA COURT</t>
  </si>
  <si>
    <t>SUMMER COURT</t>
  </si>
  <si>
    <t>KNIGHTS CLOSE</t>
  </si>
  <si>
    <t>COBURG ROAD SPORTS CENTRE</t>
  </si>
  <si>
    <t>BLANDFORD GRANGE CARE HOME</t>
  </si>
  <si>
    <t>MAIDEN NEWTON</t>
  </si>
  <si>
    <t>1 NEILS VIEW</t>
  </si>
  <si>
    <t>CHARLTON DOWN</t>
  </si>
  <si>
    <t>WALNUT COURT</t>
  </si>
  <si>
    <t>GRANBY INDUSTRIAL ESTATE</t>
  </si>
  <si>
    <t>MOSTERTON</t>
  </si>
  <si>
    <t>WHITES MEADOW</t>
  </si>
  <si>
    <t>LUDBOURNE ROAD SUPERMARKET SINGLE PROPERTY.</t>
  </si>
  <si>
    <t>ST MARYS SCHOOL</t>
  </si>
  <si>
    <t>ASHVILLE CENTRE</t>
  </si>
  <si>
    <t>12 FARRELLS FIELD</t>
  </si>
  <si>
    <t>LUCKNAM PARK HOTEL</t>
  </si>
  <si>
    <t>LOWER ROAD</t>
  </si>
  <si>
    <t>CRANE STREET SURFACE</t>
  </si>
  <si>
    <t>AWES EXCON</t>
  </si>
  <si>
    <t>SPORTS PAVILLION</t>
  </si>
  <si>
    <t>MARTOCK</t>
  </si>
  <si>
    <t>2 HORSE SHOE COTTAGES</t>
  </si>
  <si>
    <t>LODE HILL</t>
  </si>
  <si>
    <t>THORNE GROVE CENTRE</t>
  </si>
  <si>
    <t>PEACEMARSH FARM CLOSE</t>
  </si>
  <si>
    <t>WYKE HALL</t>
  </si>
  <si>
    <t>ROUGHMOOR</t>
  </si>
  <si>
    <t>SILKMILLS ROAD</t>
  </si>
  <si>
    <t>LANGPORT</t>
  </si>
  <si>
    <t>SOMERTON HILL</t>
  </si>
  <si>
    <t>LANGPORT SURGERY SINGLE PROPERTY.</t>
  </si>
  <si>
    <t>BARTON ST. DAVID</t>
  </si>
  <si>
    <t>ORCHARD HOUSE</t>
  </si>
  <si>
    <t>BARRINGTON</t>
  </si>
  <si>
    <t>BARRINGTON COURT COTTAGES</t>
  </si>
  <si>
    <t>CROSS KEYS CLOSE</t>
  </si>
  <si>
    <t>WINSHAM</t>
  </si>
  <si>
    <t>BALSOM CLOSE</t>
  </si>
  <si>
    <t>HOLIDAY PARK</t>
  </si>
  <si>
    <t>BRENT KNOLL</t>
  </si>
  <si>
    <t>SOMERSET COURT</t>
  </si>
  <si>
    <t>MARK COLLEGE</t>
  </si>
  <si>
    <t>STOURTON</t>
  </si>
  <si>
    <t>STOURHEAD</t>
  </si>
  <si>
    <t>WINTERBOURNE CARE HOME</t>
  </si>
  <si>
    <t>CUNNINGHAM CLOSE</t>
  </si>
  <si>
    <t>FLAX BOURTON</t>
  </si>
  <si>
    <t>STANCOMBE QUARRY</t>
  </si>
  <si>
    <t>BURLEY GOLF CLUB</t>
  </si>
  <si>
    <t>HOLMFIELD</t>
  </si>
  <si>
    <t>LANGCLIFFE COURT SURFACE</t>
  </si>
  <si>
    <t>62 SUNNYMEADE</t>
  </si>
  <si>
    <t>ASHLEY HEATH</t>
  </si>
  <si>
    <t>BRYANSTON</t>
  </si>
  <si>
    <t>BRYANSTON SCHOOL</t>
  </si>
  <si>
    <t>73 CHADDESLEY GLEN</t>
  </si>
  <si>
    <t>THE LODGE</t>
  </si>
  <si>
    <t>TEMPORARY CAR WASH</t>
  </si>
  <si>
    <t>BLANDFORD FORUM</t>
  </si>
  <si>
    <t>THE BLANDFORD SCHOOL</t>
  </si>
  <si>
    <t>PODIMORE</t>
  </si>
  <si>
    <t>LITTLE CHEF</t>
  </si>
  <si>
    <t>CAPRICORN PLACE</t>
  </si>
  <si>
    <t>FLAXPITS HOUSE</t>
  </si>
  <si>
    <t>HAWTHORN AVENUE 1</t>
  </si>
  <si>
    <t>HARDINGS BARTON</t>
  </si>
  <si>
    <t>VICTORIAS PLACE</t>
  </si>
  <si>
    <t>ROWDENS ROAD</t>
  </si>
  <si>
    <t>BRENT STREET NURSING HOME</t>
  </si>
  <si>
    <t>CHAPEL ORCHARD</t>
  </si>
  <si>
    <t>PROVIDENCE COURT</t>
  </si>
  <si>
    <t>KNIGHTON HEATH GOLF CLUB</t>
  </si>
  <si>
    <t>78 CHURCH ROAD</t>
  </si>
  <si>
    <t>VICTORIA CLOSE</t>
  </si>
  <si>
    <t>LEISLER GARDENS</t>
  </si>
  <si>
    <t>SIXPENNY HANDLEY</t>
  </si>
  <si>
    <t>TOWN FARM HOUSE</t>
  </si>
  <si>
    <t>WESTBURY-ON-TRYM</t>
  </si>
  <si>
    <t>GREENLAND VIEW</t>
  </si>
  <si>
    <t>MARTINDALE COURT</t>
  </si>
  <si>
    <t>5 SHORTS LANE</t>
  </si>
  <si>
    <t>45 FRANCIS STREET</t>
  </si>
  <si>
    <t>RINGSWELL GARDENS</t>
  </si>
  <si>
    <t>5 TEELING ROAD</t>
  </si>
  <si>
    <t>RADSTOCK</t>
  </si>
  <si>
    <t>FORTESCUE ROAD</t>
  </si>
  <si>
    <t>12A ASH LANE</t>
  </si>
  <si>
    <t>ULWELL ROAD</t>
  </si>
  <si>
    <t>ESPLANADE TENNIS COURTS</t>
  </si>
  <si>
    <t>98 HAREWOOD AVENUE</t>
  </si>
  <si>
    <t>SPRING HILL</t>
  </si>
  <si>
    <t>WARMINSTER ROAD</t>
  </si>
  <si>
    <t>ACORN PARK</t>
  </si>
  <si>
    <t>HAMBROOK</t>
  </si>
  <si>
    <t>QUARRY BARTON</t>
  </si>
  <si>
    <t>GASTARD</t>
  </si>
  <si>
    <t>GOODS HILL</t>
  </si>
  <si>
    <t>PEWSHAM</t>
  </si>
  <si>
    <t>PEWSHAM HOUSE</t>
  </si>
  <si>
    <t>CROCOMBE</t>
  </si>
  <si>
    <t>YORK MEWS</t>
  </si>
  <si>
    <t>OSPREY QUAY</t>
  </si>
  <si>
    <t>COMBE DOWN</t>
  </si>
  <si>
    <t>BEECHWOOD LODGE</t>
  </si>
  <si>
    <t>BEDMINSTER DOWN ROAD</t>
  </si>
  <si>
    <t>BOND AVENUE MOD</t>
  </si>
  <si>
    <t>BOSCOMBE DOWN 2 MOD</t>
  </si>
  <si>
    <t>BOSCOMBE DOWN 3 MOD</t>
  </si>
  <si>
    <t>PETROLEUM CENTRE SPS 1 MOD</t>
  </si>
  <si>
    <t>PETROLEUM CENTRE SPS 2 MOD</t>
  </si>
  <si>
    <t>CAPPER ROAD EAST MOD</t>
  </si>
  <si>
    <t>SHEPHERDS LANE</t>
  </si>
  <si>
    <t>STOUR GARDENS</t>
  </si>
  <si>
    <t>MEADOW VIEW</t>
  </si>
  <si>
    <t>HELICOPTER MUSEUM</t>
  </si>
  <si>
    <t>MILL COTTAGES</t>
  </si>
  <si>
    <t>THE SIDINGS</t>
  </si>
  <si>
    <t>PERRIWINKLE CLOSE</t>
  </si>
  <si>
    <t>TEMPLE STREET</t>
  </si>
  <si>
    <t>BAILBROOK COTTAGES</t>
  </si>
  <si>
    <t>UPPLEBY ROAD ATTENUATION</t>
  </si>
  <si>
    <t>PEPPERCORN CLOSE</t>
  </si>
  <si>
    <t>BRIXEY CLOSE</t>
  </si>
  <si>
    <t>THE COURTYARD</t>
  </si>
  <si>
    <t>BAILIE GATE INDUSTRIAL ESTATE 2</t>
  </si>
  <si>
    <t>BAILIE GATE INDUSTRIAL ESTATE 3</t>
  </si>
  <si>
    <t>SALWAYASH</t>
  </si>
  <si>
    <t>2 ASH FARM BUNGALOW</t>
  </si>
  <si>
    <t>1 ASH FARM BUNGALOW</t>
  </si>
  <si>
    <t>COBBS QUAY MARINA 2</t>
  </si>
  <si>
    <t>ABBEYFIELD SCHOOL</t>
  </si>
  <si>
    <t>ABBOTSBURY ROAD FOUL AND SURFACE</t>
  </si>
  <si>
    <t>CANONS WAY</t>
  </si>
  <si>
    <t>LANGTON MATRAVERS</t>
  </si>
  <si>
    <t>ISLAND VIEW</t>
  </si>
  <si>
    <t>ALMONDSBURY</t>
  </si>
  <si>
    <t>3 OLD AUST ROAD</t>
  </si>
  <si>
    <t>THE PODIUM</t>
  </si>
  <si>
    <t>CHUBBARDS CROSS CARAVAN SITE</t>
  </si>
  <si>
    <t>1 COTSWOLD ROAD</t>
  </si>
  <si>
    <t>HIGHLANDS</t>
  </si>
  <si>
    <t>PEN ELM</t>
  </si>
  <si>
    <t>WYVALE GARDEN CENTRE</t>
  </si>
  <si>
    <t>LAKESIDE TEAM ROOMS</t>
  </si>
  <si>
    <t>FROBISHER WAY</t>
  </si>
  <si>
    <t>BISHOPTHORPE ROAD</t>
  </si>
  <si>
    <t>BANWELL</t>
  </si>
  <si>
    <t>CHARLTON</t>
  </si>
  <si>
    <t>BEECHFIELD HOUSE FOUL</t>
  </si>
  <si>
    <t>BEECHFIELD HOUSE SURFACE</t>
  </si>
  <si>
    <t>NEWTON ST. LOE</t>
  </si>
  <si>
    <t>NEWTON MILL CARAVAN PARK</t>
  </si>
  <si>
    <t>MCDONALDS RESTAURANT</t>
  </si>
  <si>
    <t>4 MANOR CLOSE</t>
  </si>
  <si>
    <t>ELLISFIELDS COURT</t>
  </si>
  <si>
    <t>PARKSTONE BAY MARINA</t>
  </si>
  <si>
    <t>WRINGTON</t>
  </si>
  <si>
    <t>ADJACENT CINDERFORD COTTAGE</t>
  </si>
  <si>
    <t>WETLANDS LANE</t>
  </si>
  <si>
    <t>ANCHOR ROAD</t>
  </si>
  <si>
    <t>HOLWAY HOUSE PARK</t>
  </si>
  <si>
    <t>LISLE COTTAGE</t>
  </si>
  <si>
    <t>SHARLAND CLOSE</t>
  </si>
  <si>
    <t>OLDWAY PLACE</t>
  </si>
  <si>
    <t>COLOUR TECH DYERS BROOK</t>
  </si>
  <si>
    <t>AISECOME WAY SURFACE WATER</t>
  </si>
  <si>
    <t>BARLEY COTTAGE</t>
  </si>
  <si>
    <t>STOCK LANE FARM</t>
  </si>
  <si>
    <t>ARUNDELL COURT</t>
  </si>
  <si>
    <t>MERLIN COURT</t>
  </si>
  <si>
    <t>14 ROBIN CLOSE</t>
  </si>
  <si>
    <t>FRENCHAY</t>
  </si>
  <si>
    <t>STONELEIGH</t>
  </si>
  <si>
    <t>KINGSTON</t>
  </si>
  <si>
    <t>GRENESTEDE</t>
  </si>
  <si>
    <t>36 BLAKE HILL CRESCENT</t>
  </si>
  <si>
    <t>OAK BARN</t>
  </si>
  <si>
    <t>LYNEHAM</t>
  </si>
  <si>
    <t>LANGFORD BUDVILLE</t>
  </si>
  <si>
    <t>7 COURTLANDS</t>
  </si>
  <si>
    <t>IVY AVENUE SURFACE WATER</t>
  </si>
  <si>
    <t>74 BIFIELD ROAD SURFACE WATER</t>
  </si>
  <si>
    <t>JUNCTION FORTFIELD AND BRIERYLEAZE ROAD SURFACE WATER</t>
  </si>
  <si>
    <t>OS 25 MONK ROAD SURFACE WATER</t>
  </si>
  <si>
    <t>SALTMARSH DRIVE SURFACE WATER</t>
  </si>
  <si>
    <t>MILTON</t>
  </si>
  <si>
    <t>JUNCTION GROVE ROAD AND UPPER BRISTOL ROAD</t>
  </si>
  <si>
    <t>HOLBEAR GRANGE</t>
  </si>
  <si>
    <t>982C RINGWOOD ROAD</t>
  </si>
  <si>
    <t>HELE COTTAGES</t>
  </si>
  <si>
    <t>ARGENTUM LODGE</t>
  </si>
  <si>
    <t>QUEENS SQUARE</t>
  </si>
  <si>
    <t>WARMLEY</t>
  </si>
  <si>
    <t>MATROW COURT</t>
  </si>
  <si>
    <t>CHANDLER CLOSE</t>
  </si>
  <si>
    <t>BARROW GURNEY</t>
  </si>
  <si>
    <t>WILD COUNTRY LANE</t>
  </si>
  <si>
    <t>OLD SCHOOL LODGE</t>
  </si>
  <si>
    <t>BURCOTT</t>
  </si>
  <si>
    <t>BURCOTT MILL</t>
  </si>
  <si>
    <t>PENNYBATCH LANE</t>
  </si>
  <si>
    <t>LANDFILL LEACHATE</t>
  </si>
  <si>
    <t>SEVERN BEACH</t>
  </si>
  <si>
    <t>CHURCHSIDE</t>
  </si>
  <si>
    <t>PREMIER INN</t>
  </si>
  <si>
    <t>RODE</t>
  </si>
  <si>
    <t>FIVE GABLES</t>
  </si>
  <si>
    <t>HENDFORD HILL</t>
  </si>
  <si>
    <t>PRIVATE LANE REAR 50 BECKHAMPTON ROAD</t>
  </si>
  <si>
    <t>CASTLE FARM ROAD</t>
  </si>
  <si>
    <t>MEADOW COTTAGE</t>
  </si>
  <si>
    <t>GARDEN OF OAKHILL HOUSE</t>
  </si>
  <si>
    <t>WESTPORT</t>
  </si>
  <si>
    <t>THE NOOK (PUMPED NRV)</t>
  </si>
  <si>
    <t>1 SUNNYSIDE (PUMPED NRV)</t>
  </si>
  <si>
    <t>RIVER HOUSE (PUMPED NRV)</t>
  </si>
  <si>
    <t>PHOENIX HOUSE (PUMPED NRV)</t>
  </si>
  <si>
    <t>FORDINGTON</t>
  </si>
  <si>
    <t>1-4 MALTHOUSE COTTAGES (PUMPED NRV)</t>
  </si>
  <si>
    <t>FLATS AT THE MALTHOUSE (PUMPED NRV)</t>
  </si>
  <si>
    <t>WESTHAY</t>
  </si>
  <si>
    <t>TAYPORT MAIN ROAD (PUMPED NRV)</t>
  </si>
  <si>
    <t>YARLEY CROSS</t>
  </si>
  <si>
    <t>RIVERSIDE HOUSE</t>
  </si>
  <si>
    <t>MANOR COTTAGE</t>
  </si>
  <si>
    <t>GUYS MARSH</t>
  </si>
  <si>
    <t>MYRTLE FARM</t>
  </si>
  <si>
    <t>HARRINGTON CLOSE</t>
  </si>
  <si>
    <t>GREAT SOMERFORD</t>
  </si>
  <si>
    <t>PADDOCK CLOSE</t>
  </si>
  <si>
    <t>FAILAND</t>
  </si>
  <si>
    <t>AUDLEY RETIREMENT VILLAGE</t>
  </si>
  <si>
    <t>DUNYEATS ROAD</t>
  </si>
  <si>
    <t>THE OLD COTTAGE</t>
  </si>
  <si>
    <t>ANSFORD</t>
  </si>
  <si>
    <t>THREE LEGGED CROSS</t>
  </si>
  <si>
    <t>STOURPAINE</t>
  </si>
  <si>
    <t>MANOR ROAD</t>
  </si>
  <si>
    <t>LONDON ROAD OFFICE PARK</t>
  </si>
  <si>
    <t>WOODLANDS COURT</t>
  </si>
  <si>
    <t>WINSLEY</t>
  </si>
  <si>
    <t>WINSLEY ROAD</t>
  </si>
  <si>
    <t>35 HILPERTON ROAD</t>
  </si>
  <si>
    <t>NORTH PETHERTON</t>
  </si>
  <si>
    <t>37 BROADLANDS AVENUE</t>
  </si>
  <si>
    <t>PIDDLETRENTHIDE</t>
  </si>
  <si>
    <t>WHITE LACKINGTON</t>
  </si>
  <si>
    <t>SHAPLAND AVENUE</t>
  </si>
  <si>
    <t>BEAUCROFT LANE</t>
  </si>
  <si>
    <t>JUMPERS COMBE</t>
  </si>
  <si>
    <t>PYLES THORNE ROAD</t>
  </si>
  <si>
    <t>POPPY OAKDENE FOREST PARK</t>
  </si>
  <si>
    <t>FOXGLOVE OAKDENE FOREST PARK</t>
  </si>
  <si>
    <t>MARIGOLD OAKDENE FOREST PARK</t>
  </si>
  <si>
    <t>AZALEA OAKDENE FOREST PARK</t>
  </si>
  <si>
    <t>SALES OAKDENE FOREST PARK</t>
  </si>
  <si>
    <t>HOLBROOK LANE</t>
  </si>
  <si>
    <t>HOLBROOK LANE 1</t>
  </si>
  <si>
    <t>TRULL</t>
  </si>
  <si>
    <t>BARTON GREEN</t>
  </si>
  <si>
    <t>AINSTEY DRIVE</t>
  </si>
  <si>
    <t>EVANS BUSINESS CENTRE</t>
  </si>
  <si>
    <t>HAMPTON PARK WEST 2</t>
  </si>
  <si>
    <t>GARDEN CLOSE</t>
  </si>
  <si>
    <t>GARDEN CLOSE 1</t>
  </si>
  <si>
    <t>GLOUCESTERSHIRE SCIENCE AND TECHNOLOGY PARK</t>
  </si>
  <si>
    <t>THORNEY ROAD</t>
  </si>
  <si>
    <t>LAWRENCE HOUSE</t>
  </si>
  <si>
    <t>BEAUCROFT LANE 2</t>
  </si>
  <si>
    <t>MERLEY LANE</t>
  </si>
  <si>
    <t>AUSTRALIA ROAD</t>
  </si>
  <si>
    <t>CHISWELL</t>
  </si>
  <si>
    <t>SOUTHSTOKE ROAD 1</t>
  </si>
  <si>
    <t>LONGMOOR COURT</t>
  </si>
  <si>
    <t>CLIFF ROAD</t>
  </si>
  <si>
    <t>ST TERESAS COURT</t>
  </si>
  <si>
    <t>CURRY RIVEL</t>
  </si>
  <si>
    <t>HOLDENS WAY</t>
  </si>
  <si>
    <t>MOUNTSFIELD ROAD</t>
  </si>
  <si>
    <t>DURSTON CLOSE</t>
  </si>
  <si>
    <t>CROFT BARTON</t>
  </si>
  <si>
    <t>EASTER COMPTON</t>
  </si>
  <si>
    <t>WASHINGPOOL FARM</t>
  </si>
  <si>
    <t>BIBSTONE</t>
  </si>
  <si>
    <t>PULLINS PLACE</t>
  </si>
  <si>
    <t>GLOUCESTER ROAD 1</t>
  </si>
  <si>
    <t>TIGER MOTH ROAD</t>
  </si>
  <si>
    <t>UPADOPTED</t>
  </si>
  <si>
    <t>SOUTHAMPTON ROAD</t>
  </si>
  <si>
    <t>NETHER STOWEY</t>
  </si>
  <si>
    <t>INWOOD FARM</t>
  </si>
  <si>
    <t>ENGLISHCOMBE LANE 3</t>
  </si>
  <si>
    <t>RADSTOCK ROAD 1</t>
  </si>
  <si>
    <t>OUTMARSH</t>
  </si>
  <si>
    <t>OUTMARSH SURFACE</t>
  </si>
  <si>
    <t>ROTHESAY DRIVE</t>
  </si>
  <si>
    <t>MURLEY ROAD</t>
  </si>
  <si>
    <t>MARSTON PARK ESTATE</t>
  </si>
  <si>
    <t>MAY GARDENS SURFACE WATER</t>
  </si>
  <si>
    <t>ST. STEPHENS AVENUE</t>
  </si>
  <si>
    <t>HOLDENS WAY 1</t>
  </si>
  <si>
    <t>BREECH FARM</t>
  </si>
  <si>
    <t>GLENMORE BUSINESS PARK</t>
  </si>
  <si>
    <t>NORTON ST. PHILIP</t>
  </si>
  <si>
    <t>TOWN BARTON</t>
  </si>
  <si>
    <t>WHITTUCKS ROAD 1</t>
  </si>
  <si>
    <t>WHITTUCKS ROAD 2</t>
  </si>
  <si>
    <t>GLOUCESTER ROAD</t>
  </si>
  <si>
    <t>CASTLE HEDINGHAM</t>
  </si>
  <si>
    <t>CHAMBERLAIN STREET</t>
  </si>
  <si>
    <t>LEE LANE 2</t>
  </si>
  <si>
    <t>BRIDGE STREET</t>
  </si>
  <si>
    <t>TOWN PATH</t>
  </si>
  <si>
    <t>FOXDOWN HILL</t>
  </si>
  <si>
    <t>CONHAM VIEW</t>
  </si>
  <si>
    <t>WESTON PARK 1</t>
  </si>
  <si>
    <t>WESTON PARK 2</t>
  </si>
  <si>
    <t>IFORD LANE</t>
  </si>
  <si>
    <t>GLASS WHARF</t>
  </si>
  <si>
    <t>MORRISONS FISHPONDS ROAD 2</t>
  </si>
  <si>
    <t>BACK LANE</t>
  </si>
  <si>
    <t>NORTHWAY</t>
  </si>
  <si>
    <t>STEPNELL REACH</t>
  </si>
  <si>
    <t>BROWNS CRESCENT</t>
  </si>
  <si>
    <t>MONTAGU ROAD</t>
  </si>
  <si>
    <t>LYMINGTON ROAD SURFACE</t>
  </si>
  <si>
    <t>ASHCOTT</t>
  </si>
  <si>
    <t>HURN WAY</t>
  </si>
  <si>
    <t>KILN CLOSE</t>
  </si>
  <si>
    <t>DOWNMAN ROAD SURFACE</t>
  </si>
  <si>
    <t>CRITCH HILL</t>
  </si>
  <si>
    <t>BISHOPSTONE</t>
  </si>
  <si>
    <t>BUTT LANE</t>
  </si>
  <si>
    <t>OLD SILK MILL</t>
  </si>
  <si>
    <t>WESTON COLLEGE SOUTH WEST SKILLS CAMPUS</t>
  </si>
  <si>
    <t>15 BELFRY DRIVE</t>
  </si>
  <si>
    <t>WINTERBOURNE GUNNER</t>
  </si>
  <si>
    <t>THE PORTWAY</t>
  </si>
  <si>
    <t>FALFIELD</t>
  </si>
  <si>
    <t>EASTWOOD PARK</t>
  </si>
  <si>
    <t>15 THE HIDEAWAY</t>
  </si>
  <si>
    <t>FARM LANE</t>
  </si>
  <si>
    <t>4 RIVER PARK IFORD LANE</t>
  </si>
  <si>
    <t>WHITEWAY ROAD</t>
  </si>
  <si>
    <t>THOMPSON ROAD</t>
  </si>
  <si>
    <t>15 HEATH ROAD</t>
  </si>
  <si>
    <t>FRAMPTON COTTERELL</t>
  </si>
  <si>
    <t>2 FRAMPTON END ROAD</t>
  </si>
  <si>
    <t>HAYWOOD VILLAGE</t>
  </si>
  <si>
    <t>COBHAM PARADE</t>
  </si>
  <si>
    <t>80A WARMINSTER ROAD</t>
  </si>
  <si>
    <t>LIMEKILNS CLOSE</t>
  </si>
  <si>
    <t>KINGS ARMS LANE</t>
  </si>
  <si>
    <t>WILLOW DOWN PRIMARY ACADEMY</t>
  </si>
  <si>
    <t>SEA VIEW TERRACE</t>
  </si>
  <si>
    <t>PREMIER INN FOUL AND SURFACE</t>
  </si>
  <si>
    <t>THE BOWER INN PUBLIC HOUSE</t>
  </si>
  <si>
    <t>KNAPP HOLLOW</t>
  </si>
  <si>
    <t>STABLES RECTORY LANE</t>
  </si>
  <si>
    <t>THE DELL CHURCH ROAD</t>
  </si>
  <si>
    <t>ASH PRIORS</t>
  </si>
  <si>
    <t>COURT HOUSE BARN</t>
  </si>
  <si>
    <t>OLIVIA CLOSE</t>
  </si>
  <si>
    <t>BOSCOMBE OVERCLIFF DRIVE SURFACE WATER</t>
  </si>
  <si>
    <t>TATNAM ROAD</t>
  </si>
  <si>
    <t>MANNINGFORD BRUCE</t>
  </si>
  <si>
    <t>THE HAWTHORNS</t>
  </si>
  <si>
    <t>RNLI COVENTINA</t>
  </si>
  <si>
    <t>HAMPTON ROAD</t>
  </si>
  <si>
    <t>MAXWELL ROAD</t>
  </si>
  <si>
    <t>STATION ROAD O/S 50</t>
  </si>
  <si>
    <t>PEVERIL POINT ROAD O/S 27</t>
  </si>
  <si>
    <t>BRIAN WHITEHEAD SPORTS CENTRE WICK LANE</t>
  </si>
  <si>
    <t>ST ANNES SCHOOL</t>
  </si>
  <si>
    <t>36 NEW ROAD</t>
  </si>
  <si>
    <t>HAND EQUESTRIAN CENTRE</t>
  </si>
  <si>
    <t>ABBEYFIELD HOUSE BLEKE STREET</t>
  </si>
  <si>
    <t>ADAMS PRACTICE HIGH STREET</t>
  </si>
  <si>
    <t>HALLEN</t>
  </si>
  <si>
    <t>MOORHOUSE CARAVANS</t>
  </si>
  <si>
    <t>THE BATH CLINIC</t>
  </si>
  <si>
    <t>BRIDGEWATER WAREHOUSING CO LTD</t>
  </si>
  <si>
    <t>CANNINGTON</t>
  </si>
  <si>
    <t>BRYMORE ACADEMY</t>
  </si>
  <si>
    <t>SYMN LANE CLINIC</t>
  </si>
  <si>
    <t>THE LAURELS MILL LANE</t>
  </si>
  <si>
    <t>MARIGOLD COURT MILL LANE</t>
  </si>
  <si>
    <t>HILPERTON ROAD</t>
  </si>
  <si>
    <t>SHARPHAM ROAD</t>
  </si>
  <si>
    <t>BEECHWOOD ROAD</t>
  </si>
  <si>
    <t>FOREFIELDS</t>
  </si>
  <si>
    <t>COLSTON COLLEGIATE SCHOOL</t>
  </si>
  <si>
    <t>THE CO-OPERATIVE GROUP</t>
  </si>
  <si>
    <t>CORPUS CHRISTI CENTRE 1</t>
  </si>
  <si>
    <t>CORPUS CHRISTI CENTRE 2</t>
  </si>
  <si>
    <t>COVENTRY ARMS</t>
  </si>
  <si>
    <t>WEST LAVINGTON</t>
  </si>
  <si>
    <t>DAUNTSEYS SCHOOL</t>
  </si>
  <si>
    <t>LONGWELL GREEN</t>
  </si>
  <si>
    <t>ALDI</t>
  </si>
  <si>
    <t>ST MARGARETS ROAD</t>
  </si>
  <si>
    <t>TOCKINGTON</t>
  </si>
  <si>
    <t>STONELEIGH DOWN</t>
  </si>
  <si>
    <t>WEST BAY ROAD</t>
  </si>
  <si>
    <t>SHERBORNE LIBRARY</t>
  </si>
  <si>
    <t>HENDFORD LODGE SURGERY</t>
  </si>
  <si>
    <t>FAIRLAWNS REST HOME</t>
  </si>
  <si>
    <t>FISH INN</t>
  </si>
  <si>
    <t>FLEETSPOINT BUSINESS CENTRE</t>
  </si>
  <si>
    <t>THE LAURELS &amp; PINE LODGE FOXHOLES ROAD</t>
  </si>
  <si>
    <t>BRADLEY ROAD</t>
  </si>
  <si>
    <t>GLADELANDS PARK</t>
  </si>
  <si>
    <t>WHATLEY</t>
  </si>
  <si>
    <t>HANSON AGGREGATES</t>
  </si>
  <si>
    <t>HARBOUR PROSPECT</t>
  </si>
  <si>
    <t>HIGHCLIFFE CASTLE</t>
  </si>
  <si>
    <t>IFORD BRIDGE BOWLING CLUB</t>
  </si>
  <si>
    <t>INTEGRAL</t>
  </si>
  <si>
    <t>LATCHWAYS PLC</t>
  </si>
  <si>
    <t>FEEDER ROAD</t>
  </si>
  <si>
    <t>MANOR FURLONG</t>
  </si>
  <si>
    <t>MATRAVERS SCHOOL</t>
  </si>
  <si>
    <t>ROSE COTTAGE</t>
  </si>
  <si>
    <t>MITRE COURT</t>
  </si>
  <si>
    <t>MOLE VALLY FEEDS SOLUTIONS</t>
  </si>
  <si>
    <t>GAY STREET</t>
  </si>
  <si>
    <t>SOUTHMEAD HOSPITAL</t>
  </si>
  <si>
    <t>NORTHAM FARM CAMPING &amp; CARAVAN PARK</t>
  </si>
  <si>
    <t>OCEAN BREEZE</t>
  </si>
  <si>
    <t>PARKSTONE GRAMMAR SCHOOL FOR GIRLS</t>
  </si>
  <si>
    <t>PERRINPIT ROAD</t>
  </si>
  <si>
    <t>ST. MARGARETS STREET 2</t>
  </si>
  <si>
    <t>SHAFTESBURY DROVE</t>
  </si>
  <si>
    <t>CURTIS LANE 1</t>
  </si>
  <si>
    <t>CURTIS LANE 2</t>
  </si>
  <si>
    <t>CURTIS LANE 3</t>
  </si>
  <si>
    <t>COLLINS DRIVE</t>
  </si>
  <si>
    <t>WYKE ROAD 2</t>
  </si>
  <si>
    <t>BUCKHORN WESTON</t>
  </si>
  <si>
    <t>SHEPHERDS HILL</t>
  </si>
  <si>
    <t>POINT SOUTH</t>
  </si>
  <si>
    <t>SWYRE</t>
  </si>
  <si>
    <t>TOPPE COTTAGE</t>
  </si>
  <si>
    <t>WEST BAY ROAD 2</t>
  </si>
  <si>
    <t>PRESTON BEACH ROAD</t>
  </si>
  <si>
    <t>POTTERY ROAD</t>
  </si>
  <si>
    <t>AMBASSADOR INDUSTRIAL ESTATE AIRFIELD ROAD</t>
  </si>
  <si>
    <t>ACTON TURVILLE</t>
  </si>
  <si>
    <t>SODBURY ROAD</t>
  </si>
  <si>
    <t>SHAW</t>
  </si>
  <si>
    <t>LOWDEN GARDEN NURSERIES</t>
  </si>
  <si>
    <t>QUERCUS ROAD 2</t>
  </si>
  <si>
    <t>61 BANKS ROAD</t>
  </si>
  <si>
    <t>TROWBRIDGE OAKS CARE HOME</t>
  </si>
  <si>
    <t>THE QUAY SCHOOL</t>
  </si>
  <si>
    <t>HOLM OAKS</t>
  </si>
  <si>
    <t>LACKINGTON MILL</t>
  </si>
  <si>
    <t>SILVER STREET</t>
  </si>
  <si>
    <t>CHARLTON MUSGROVE</t>
  </si>
  <si>
    <t>PEAR TREE COTTAGE</t>
  </si>
  <si>
    <t>CHURCHILL</t>
  </si>
  <si>
    <t>DINGHURST ROAD</t>
  </si>
  <si>
    <t>HALSALL</t>
  </si>
  <si>
    <t>FLISTRIDGE FARM</t>
  </si>
  <si>
    <t>AVON LODGE</t>
  </si>
  <si>
    <t>MUTHAIGA</t>
  </si>
  <si>
    <t>WOODFALLS</t>
  </si>
  <si>
    <t>FERNBANK</t>
  </si>
  <si>
    <t>WILDWOOD</t>
  </si>
  <si>
    <t>ALTA</t>
  </si>
  <si>
    <t>THE QUAYS</t>
  </si>
  <si>
    <t>KINGSBURY HOUSE</t>
  </si>
  <si>
    <t>REGENT CENTRE</t>
  </si>
  <si>
    <t>R N L I</t>
  </si>
  <si>
    <t>ROBINSWOOD FARM</t>
  </si>
  <si>
    <t>MEARE</t>
  </si>
  <si>
    <t>RSPB CAR PARK</t>
  </si>
  <si>
    <t>THE AIKMAN EVENTIDE HOME</t>
  </si>
  <si>
    <t>OWERMOIGNE</t>
  </si>
  <si>
    <t>SANDYHOLME CARAVAN PARK</t>
  </si>
  <si>
    <t>SEABREEZE</t>
  </si>
  <si>
    <t>FYFIELD</t>
  </si>
  <si>
    <t>FYFIELD HOUSE</t>
  </si>
  <si>
    <t>SOMERSET COLLEGE OF ARTS &amp; TECHNOLOGY</t>
  </si>
  <si>
    <t>ST. BENEDICTS RC PRIMARY SCHOOL</t>
  </si>
  <si>
    <t>ST. MARYS RC SCHOOL</t>
  </si>
  <si>
    <t>BRENTOR</t>
  </si>
  <si>
    <t>3 VICTORIA ROAD</t>
  </si>
  <si>
    <t>SOMERSET PARTNERSHIP NHS FOUNDATION TRUST</t>
  </si>
  <si>
    <t>ELIZABETH COURT</t>
  </si>
  <si>
    <t>THE ROBINS</t>
  </si>
  <si>
    <t>WEST SOMERSET COMMUNITY COLLEGE</t>
  </si>
  <si>
    <t>CORSHAM COMMERCIAL CENTRE</t>
  </si>
  <si>
    <t>TRAVIS PERKINS TRADING CO LTD</t>
  </si>
  <si>
    <t>WARREN BAY CARAVAN PARK</t>
  </si>
  <si>
    <t>WARREN FARM HOLIDAY CENTRE</t>
  </si>
  <si>
    <t>SEDGEMOOR SERVICES</t>
  </si>
  <si>
    <t>WELDMAR HOSPICECARE TRUST</t>
  </si>
  <si>
    <t>T A CENTRE</t>
  </si>
  <si>
    <t>WEYMOUTH COLLEGE</t>
  </si>
  <si>
    <t>LAKESIDE HOLIDAY PARK</t>
  </si>
  <si>
    <t>LAKESIDE HOLIDAY PARK 2</t>
  </si>
  <si>
    <t>DRAYCOT CERNE</t>
  </si>
  <si>
    <t>DRAYCOT</t>
  </si>
  <si>
    <t>SHELLEY CLOSE</t>
  </si>
  <si>
    <t>WORLE</t>
  </si>
  <si>
    <t>FUSSELLS COURT</t>
  </si>
  <si>
    <t>CROSSWAYS ROAD</t>
  </si>
  <si>
    <t>COLES TRACTORS</t>
  </si>
  <si>
    <t>WALFORD CROSS</t>
  </si>
  <si>
    <t>WALFORD HOUSE</t>
  </si>
  <si>
    <t>TALBOT ROAD</t>
  </si>
  <si>
    <t>TIDWORTH</t>
  </si>
  <si>
    <t>BAYEUX MEWS</t>
  </si>
  <si>
    <t>CONGRESBURY SERVICE STATION</t>
  </si>
  <si>
    <t>29A LAKESIDE ROAD SURFACE</t>
  </si>
  <si>
    <t>29 LAKESIDE ROAD SURFACE</t>
  </si>
  <si>
    <t>DURRINGTON</t>
  </si>
  <si>
    <t>IVORS COURT</t>
  </si>
  <si>
    <t>R/O 3 WILLIS ROAD</t>
  </si>
  <si>
    <t>A SMITH MEMORIALS</t>
  </si>
  <si>
    <t>MCDONALDS</t>
  </si>
  <si>
    <t>THORNFORD ROAD</t>
  </si>
  <si>
    <t>KINGFISHER ROAD</t>
  </si>
  <si>
    <t>AVON AND SOMERSET POLICE</t>
  </si>
  <si>
    <t>GODDARDS LANE</t>
  </si>
  <si>
    <t>THUMB LANE</t>
  </si>
  <si>
    <t>SHERLAND HEIGHTS</t>
  </si>
  <si>
    <t>HARRABY GREEN</t>
  </si>
  <si>
    <t>PREMIER INN (EXISTING)</t>
  </si>
  <si>
    <t>PREMIER INN (NEW)</t>
  </si>
  <si>
    <t>BATHEASTON</t>
  </si>
  <si>
    <t>LOWER NORTHEND</t>
  </si>
  <si>
    <t>NO 4 MANOR CLOSE</t>
  </si>
  <si>
    <t>NO 3 MANOR DRIVE</t>
  </si>
  <si>
    <t>ELDONS DROVE</t>
  </si>
  <si>
    <t>TAUNTON RUGBY FOOTBALL CLUB</t>
  </si>
  <si>
    <t>RIDWOOD ESTATE SURFACE WATER</t>
  </si>
  <si>
    <t>PERCIVAL ROAD SURFACE SINGLE PROPERTY</t>
  </si>
  <si>
    <t>11A STYLES AVENUE</t>
  </si>
  <si>
    <t>ILFORD</t>
  </si>
  <si>
    <t>ORCHARD COTTAGE</t>
  </si>
  <si>
    <t>TAUNTON PRIVATE SEWAGE PUMPING STATION</t>
  </si>
  <si>
    <t>BANKSIDE VIEW</t>
  </si>
  <si>
    <t>DUNBALL</t>
  </si>
  <si>
    <t>ADMIRALS TABLE</t>
  </si>
  <si>
    <t>ADMIRALS TABLE SW</t>
  </si>
  <si>
    <t>WYKE ROAD</t>
  </si>
  <si>
    <t>DEAN ROAD</t>
  </si>
  <si>
    <t>THE SALTINGS</t>
  </si>
  <si>
    <t>GROVE NURSERIES</t>
  </si>
  <si>
    <t>COOPER GARDENS</t>
  </si>
  <si>
    <t>BUTTS CLOSE</t>
  </si>
  <si>
    <t>RUSSELL COURT</t>
  </si>
  <si>
    <t>MILES FIELD</t>
  </si>
  <si>
    <t>KIRTLETON AVENUE</t>
  </si>
  <si>
    <t>TALBOT AVENUE</t>
  </si>
  <si>
    <t>HINTON</t>
  </si>
  <si>
    <t>HINTON ADMIRAL MEWS</t>
  </si>
  <si>
    <t>WATERS EDGE</t>
  </si>
  <si>
    <t>PELHAMS PARK</t>
  </si>
  <si>
    <t>BREACH COTTAGE</t>
  </si>
  <si>
    <t>1 CURRYWOODS WAY</t>
  </si>
  <si>
    <t>2 CURRYWOODS WAY</t>
  </si>
  <si>
    <t>DURLEIGH ROAD</t>
  </si>
  <si>
    <t>JESAMA HURN LANE</t>
  </si>
  <si>
    <t>STAPLE HILL</t>
  </si>
  <si>
    <t>PAMELA HOUSE</t>
  </si>
  <si>
    <t>35 WHARNCLIFFE ROAD SURFACE WATER</t>
  </si>
  <si>
    <t>J/O MAXWELL ROAD AND LINWOOD ROAD</t>
  </si>
  <si>
    <t>59C THE ROMAN WAY</t>
  </si>
  <si>
    <t>THE SQUARE</t>
  </si>
  <si>
    <t>NEWBRIDGE ROAD PARK AND RIDE</t>
  </si>
  <si>
    <t>42B BROADSHARD LANE</t>
  </si>
  <si>
    <t>MONKTON COMBE</t>
  </si>
  <si>
    <t>BRASSKNOCKER HILL</t>
  </si>
  <si>
    <t>PRINCES ROAD</t>
  </si>
  <si>
    <t>MOORVIEW</t>
  </si>
  <si>
    <t>FRENSHAM THE DRIVE</t>
  </si>
  <si>
    <t>BRISTOL TECHNOLOGY AND ENGINEERING ACADEMY</t>
  </si>
  <si>
    <t>NESTON</t>
  </si>
  <si>
    <t>FOXSTONE HOUSE</t>
  </si>
  <si>
    <t>MERRIOTT</t>
  </si>
  <si>
    <t>GLEBE PLACE</t>
  </si>
  <si>
    <t>WILLOW CLOSE</t>
  </si>
  <si>
    <t>GOMELDON</t>
  </si>
  <si>
    <t>THE PADDOCK</t>
  </si>
  <si>
    <t>GLEN VIEW</t>
  </si>
  <si>
    <t>APPLE FARM LANE</t>
  </si>
  <si>
    <t>HOMEBREDY HOUSE SURFACE</t>
  </si>
  <si>
    <t>LAKESIDE ROAD</t>
  </si>
  <si>
    <t>HAYWATER AVENUE</t>
  </si>
  <si>
    <t>OVERNDALE ROAD</t>
  </si>
  <si>
    <t>LANGWORTHY ORCHARD</t>
  </si>
  <si>
    <t>EBDON ROAD</t>
  </si>
  <si>
    <t>WATERMORE CLOSE</t>
  </si>
  <si>
    <t>WESTERLEY</t>
  </si>
  <si>
    <t>BROADWAY</t>
  </si>
  <si>
    <t>TICINO</t>
  </si>
  <si>
    <t>MALTHOUSE COTTAGE</t>
  </si>
  <si>
    <t>THE GEORGE WILLIAMS CENTRE</t>
  </si>
  <si>
    <t>136 MEMORIAL ROAD</t>
  </si>
  <si>
    <t>BABERTON</t>
  </si>
  <si>
    <t>CHALBURY</t>
  </si>
  <si>
    <t>EBONY COTTAGE</t>
  </si>
  <si>
    <t>BELOE ROAD</t>
  </si>
  <si>
    <t>ROLLESTONE STREET</t>
  </si>
  <si>
    <t>CODFORD</t>
  </si>
  <si>
    <t>BROADLEAZE</t>
  </si>
  <si>
    <t>BRIDGWATER COLLEGE SURFACE</t>
  </si>
  <si>
    <t>BRIDGWATER COLLEGE FOUL</t>
  </si>
  <si>
    <t>TIDWORTH SERVICE STATION</t>
  </si>
  <si>
    <t>WILTON</t>
  </si>
  <si>
    <t>RUSSELL STREET</t>
  </si>
  <si>
    <t>MORICONIUM QUAY 1</t>
  </si>
  <si>
    <t>MORICONIUM QUAY 2</t>
  </si>
  <si>
    <t>MORICONIUM QUAY 3</t>
  </si>
  <si>
    <t>WIMBORNE ST. GILES</t>
  </si>
  <si>
    <t>ASH LEAH COTTAGES</t>
  </si>
  <si>
    <t>WIMBORNE HOUSE</t>
  </si>
  <si>
    <t>8 BLACKDOWN VIEW</t>
  </si>
  <si>
    <t>SYMN LANE</t>
  </si>
  <si>
    <t>WILLIAM COURT</t>
  </si>
  <si>
    <t>DOUGLAS COURT</t>
  </si>
  <si>
    <t>DAISY CLOSE</t>
  </si>
  <si>
    <t>BOND ROAD</t>
  </si>
  <si>
    <t>LATIMER COURT</t>
  </si>
  <si>
    <t>ROBIN CLOSE</t>
  </si>
  <si>
    <t>GILLINGHAM GRANGE</t>
  </si>
  <si>
    <t>QUARRY WAY</t>
  </si>
  <si>
    <t>21A GUEST AVENUE</t>
  </si>
  <si>
    <t>BAY VIEW GARDENS</t>
  </si>
  <si>
    <t>DELPHINA CHASE</t>
  </si>
  <si>
    <t>FALCON HEIGHTS</t>
  </si>
  <si>
    <t>HAMILTON COURT</t>
  </si>
  <si>
    <t>HARBOUR REACH</t>
  </si>
  <si>
    <t>SEAWALLS</t>
  </si>
  <si>
    <t>EASTVILLE</t>
  </si>
  <si>
    <t>MAYTREES</t>
  </si>
  <si>
    <t>ST. ANNES PARK</t>
  </si>
  <si>
    <t>THE PUMP HOUSE</t>
  </si>
  <si>
    <t>MAIDEN BRADLEY</t>
  </si>
  <si>
    <t>CHESTNUT CLOSE</t>
  </si>
  <si>
    <t>KEWARD MILL TRADING ESTATE</t>
  </si>
  <si>
    <t>BLAGDON</t>
  </si>
  <si>
    <t>DIPLAND GROVE FARM</t>
  </si>
  <si>
    <t>2 MOUNT COTTAGES</t>
  </si>
  <si>
    <t>RADSTOCK ROAD</t>
  </si>
  <si>
    <t>NURSTEED</t>
  </si>
  <si>
    <t>NURSTEED MEADOWS</t>
  </si>
  <si>
    <t>LEIGHTON LANE INDUSTRIAL ESTATE</t>
  </si>
  <si>
    <t>THE NURSERY</t>
  </si>
  <si>
    <t>90 ELM TREE ROAD (PUMPED NRV)</t>
  </si>
  <si>
    <t>GORDANO HOUSE MARSH LANE</t>
  </si>
  <si>
    <t>3 CLEEVE COURT</t>
  </si>
  <si>
    <t>BLACKBERRY BARN</t>
  </si>
  <si>
    <t>WAREHAM FOREST TOURIST PARK 1</t>
  </si>
  <si>
    <t>WAREHAM FOREST TOURIST PARK 2</t>
  </si>
  <si>
    <t>DOWELL CLOSE</t>
  </si>
  <si>
    <t>FILTON</t>
  </si>
  <si>
    <t>AIRBUS</t>
  </si>
  <si>
    <t>APPLE LOFT</t>
  </si>
  <si>
    <t>2 COPHEAP LANE</t>
  </si>
  <si>
    <t>THE HAYLOFT</t>
  </si>
  <si>
    <t>MATCHAMS CLOSE</t>
  </si>
  <si>
    <t>WEDMORE</t>
  </si>
  <si>
    <t>FERN COTTAGE</t>
  </si>
  <si>
    <t>THE HAMPTON INN FOUL</t>
  </si>
  <si>
    <t>THE HAMPTON INN SURFACE</t>
  </si>
  <si>
    <t>EAST COKER</t>
  </si>
  <si>
    <t>CHALFONT HOUSE</t>
  </si>
  <si>
    <t>CHEWTON WAY</t>
  </si>
  <si>
    <t>PRESTON ROAD</t>
  </si>
  <si>
    <t>ROWDEN LANE</t>
  </si>
  <si>
    <t>ST. CATHERINES ROAD</t>
  </si>
  <si>
    <t>BISHOP'S CANNINGS</t>
  </si>
  <si>
    <t>LYNES YARD</t>
  </si>
  <si>
    <t>BAGBOROUGH</t>
  </si>
  <si>
    <t>HEATHFIELD</t>
  </si>
  <si>
    <t>PURBECK RIDGE</t>
  </si>
  <si>
    <t>MAPLE DRIVE</t>
  </si>
  <si>
    <t>PORTWAY CRESCENT</t>
  </si>
  <si>
    <t>28 BULLMEAD CLOSE</t>
  </si>
  <si>
    <t>63 CHRISTCHURCH ROAD</t>
  </si>
  <si>
    <t>THE CRESCENT</t>
  </si>
  <si>
    <t>TORMARTON ROAD</t>
  </si>
  <si>
    <t>LONGLEAZE LANE</t>
  </si>
  <si>
    <t>FERRIS CLOSE</t>
  </si>
  <si>
    <t>ST MARYS CHURCH</t>
  </si>
  <si>
    <t>VALLEY LINE INDUSTRIAL PARK</t>
  </si>
  <si>
    <t>ORCHARD DRIVE</t>
  </si>
  <si>
    <t>BLACKHORSE LANE</t>
  </si>
  <si>
    <t>BRAMBLES</t>
  </si>
  <si>
    <t>CROCOMBE LODGE</t>
  </si>
  <si>
    <t>THE LAWNS</t>
  </si>
  <si>
    <t>PARSONAGE MEAD SURFACE</t>
  </si>
  <si>
    <t>HORNSHAY FARM</t>
  </si>
  <si>
    <t>OLDFIELD ROAD</t>
  </si>
  <si>
    <t>SPRING GROVE</t>
  </si>
  <si>
    <t>EASTON-IN-GORDANO</t>
  </si>
  <si>
    <t>ST. GEORGES CHURCH HALL</t>
  </si>
  <si>
    <t>SPIDERS ISLAND</t>
  </si>
  <si>
    <t>FOVANT</t>
  </si>
  <si>
    <t>MILL COTTAGE</t>
  </si>
  <si>
    <t>BRENT KNOLL PRIMARY SCHOOL</t>
  </si>
  <si>
    <t>IMBRECOURT</t>
  </si>
  <si>
    <t>ATWELL WILSON MOTOR MUSEUM</t>
  </si>
  <si>
    <t>BRISTOL ROAD 1</t>
  </si>
  <si>
    <t>CURTIS WAY</t>
  </si>
  <si>
    <t>CONSTRUCT</t>
  </si>
  <si>
    <t>HARKWOOD DRIVE 1</t>
  </si>
  <si>
    <t>CATTLE LANE</t>
  </si>
  <si>
    <t>TRACEY PARK</t>
  </si>
  <si>
    <t>WESTERLEIGH</t>
  </si>
  <si>
    <t>OAKLEY GREEN FARM ABATTOIR</t>
  </si>
  <si>
    <t>APPLEWOOD</t>
  </si>
  <si>
    <t>THE DAIRY HOUSE 1</t>
  </si>
  <si>
    <t>THE DAIRY HOUSE 2</t>
  </si>
  <si>
    <t>TRINITY BARNS</t>
  </si>
  <si>
    <t>SANDBANKS ROAD</t>
  </si>
  <si>
    <t>PREMIER INN HILL HOUSE</t>
  </si>
  <si>
    <t>NATASHA GARDENS</t>
  </si>
  <si>
    <t>ANSTIE COURT</t>
  </si>
  <si>
    <t>BRIMSMORE</t>
  </si>
  <si>
    <t>BRIMSMORE COURT</t>
  </si>
  <si>
    <t>BLACKMORE VALE FARM</t>
  </si>
  <si>
    <t>FARLEIGH WICK</t>
  </si>
  <si>
    <t>INWOODS BARN</t>
  </si>
  <si>
    <t>MASONS ARMS</t>
  </si>
  <si>
    <t>ROCKERY PARK</t>
  </si>
  <si>
    <t>THE VALLEY HOUSE HIGHER BLANDFORD ROAD</t>
  </si>
  <si>
    <t>HULSE ROAD</t>
  </si>
  <si>
    <t>BROAD TOWN</t>
  </si>
  <si>
    <t>PYE LANE</t>
  </si>
  <si>
    <t>CHEMICAL ROAD</t>
  </si>
  <si>
    <t>ABBOTS GARDEN</t>
  </si>
  <si>
    <t>UPPER SEAGRY</t>
  </si>
  <si>
    <t>LONGFORD ROAD</t>
  </si>
  <si>
    <t>RAILWAY CLOSE</t>
  </si>
  <si>
    <t>PETRUTH PADDOCKS CAMPSITE</t>
  </si>
  <si>
    <t>SANDPIPERS</t>
  </si>
  <si>
    <t>WOODHOUSE COURT</t>
  </si>
  <si>
    <t>WEST HENDFORD</t>
  </si>
  <si>
    <t>STARTLEY</t>
  </si>
  <si>
    <t>WOODMANS WELL</t>
  </si>
  <si>
    <t>THE STOCKS 2</t>
  </si>
  <si>
    <t>STRODE COLLEGE SPORTS CENTRE</t>
  </si>
  <si>
    <t>STRODE COLLEGE J BLOCK</t>
  </si>
  <si>
    <t>BRADLEY GREEN</t>
  </si>
  <si>
    <t>CANONS COURT MEWS</t>
  </si>
  <si>
    <t>16 CHANCEL CLOSE</t>
  </si>
  <si>
    <t>14 CHANCEL CLOSE</t>
  </si>
  <si>
    <t>CHAPEL COURT</t>
  </si>
  <si>
    <t>CLIFTON</t>
  </si>
  <si>
    <t>MORTIMER MEWS</t>
  </si>
  <si>
    <t>ALDER HEIGHTS</t>
  </si>
  <si>
    <t>THORNFORD</t>
  </si>
  <si>
    <t>GRANGE PARK</t>
  </si>
  <si>
    <t>BUXTON ROAD</t>
  </si>
  <si>
    <t>WESTON ROAD</t>
  </si>
  <si>
    <t>3A CRICHEL MOUNT ROAD</t>
  </si>
  <si>
    <t>3 CRICHEL MOUNT ROAD</t>
  </si>
  <si>
    <t>AMESBURY INDUSTRIAL ESTATE</t>
  </si>
  <si>
    <t>ALMOND WALK</t>
  </si>
  <si>
    <t>CAMPBELL COURT</t>
  </si>
  <si>
    <t>HANHAM MILLS</t>
  </si>
  <si>
    <t>CURLAND</t>
  </si>
  <si>
    <t>CHAPEL COTTAGE</t>
  </si>
  <si>
    <t>SAINSBURYS SUPERMARKETS FOUL</t>
  </si>
  <si>
    <t>SAINSBURYS SUPERMARKETS SURFACE</t>
  </si>
  <si>
    <t>CHEW VALLEY LAKE TEAROOMS</t>
  </si>
  <si>
    <t>CHEW VALLEY LAKE PUBLIC TOILETS</t>
  </si>
  <si>
    <t>CHEW VALLEY LAKE SAILING CLUB</t>
  </si>
  <si>
    <t>LEDBURY WALK</t>
  </si>
  <si>
    <t>BROAD STREET</t>
  </si>
  <si>
    <t>CHRISTCHURCH ROAD</t>
  </si>
  <si>
    <t>THE BREWERY</t>
  </si>
  <si>
    <t>ATWORTH</t>
  </si>
  <si>
    <t>BRADFORD ROAD</t>
  </si>
  <si>
    <t>WESTWALL HOUSE</t>
  </si>
  <si>
    <t>UBLEY</t>
  </si>
  <si>
    <t>CLEEVE HILL</t>
  </si>
  <si>
    <t>MANSFIELD ROAD</t>
  </si>
  <si>
    <t>HIGHTOWN ROAD</t>
  </si>
  <si>
    <t>MARDI'S LANE</t>
  </si>
  <si>
    <t>NEWLANDS ROAD</t>
  </si>
  <si>
    <t>16 BELFRY DRIVE</t>
  </si>
  <si>
    <t>GABLES END</t>
  </si>
  <si>
    <t>TRAVELODGE</t>
  </si>
  <si>
    <t>BROOK OFFICE PARK UNIT 3</t>
  </si>
  <si>
    <t>SHARPHAM ROAD NO 3</t>
  </si>
  <si>
    <t>THE CHEQUERS INN</t>
  </si>
  <si>
    <t>WICK LANE</t>
  </si>
  <si>
    <t>FOWLERS HILL</t>
  </si>
  <si>
    <t>NESTON GOSPEL HALL</t>
  </si>
  <si>
    <t>HORSINGTON</t>
  </si>
  <si>
    <t>ROOKES HOUSE</t>
  </si>
  <si>
    <t>FERNHILL</t>
  </si>
  <si>
    <t>FERNHILL COURT</t>
  </si>
  <si>
    <t>PRIDE PLACE</t>
  </si>
  <si>
    <t>STANLEY ROAD</t>
  </si>
  <si>
    <t>MELKSHAM FOOTBALL AND RUGBY CLUB</t>
  </si>
  <si>
    <t>PADDINGTON GROVE SURFACE</t>
  </si>
  <si>
    <t>PADDINGTON GROVE FOUL</t>
  </si>
  <si>
    <t>BURLEY LAWN</t>
  </si>
  <si>
    <t>BROOK OFFICE PARK UNIT 4</t>
  </si>
  <si>
    <t>BROOK OFFICE PARK UNIT 10</t>
  </si>
  <si>
    <t>WESTON SUPER MARE</t>
  </si>
  <si>
    <t>HERCULES ROAD</t>
  </si>
  <si>
    <t>WHADDON</t>
  </si>
  <si>
    <t>WHADDON BUSINESS PARK</t>
  </si>
  <si>
    <t>WELLS COLD STORE</t>
  </si>
  <si>
    <t>UPPLEBY ROAD</t>
  </si>
  <si>
    <t>KINGS COURT</t>
  </si>
  <si>
    <t>CADES FARM</t>
  </si>
  <si>
    <t>THE BOAT HOUSE</t>
  </si>
  <si>
    <t>STANMOORE</t>
  </si>
  <si>
    <t>MERRIFIELD HEIGHTS</t>
  </si>
  <si>
    <t>NELSON WARD DRIVE</t>
  </si>
  <si>
    <t>BAYMEAD LANE</t>
  </si>
  <si>
    <t>CHAPEL RISE</t>
  </si>
  <si>
    <t>ASPECT HOUSE</t>
  </si>
  <si>
    <t>NAISH BARTON</t>
  </si>
  <si>
    <t>HIGHLAND ROAD</t>
  </si>
  <si>
    <t>PORTMAN CRESCENT</t>
  </si>
  <si>
    <t>POPLAR LANE</t>
  </si>
  <si>
    <t>DURLEIGH ROAD (PUMPED NRV)</t>
  </si>
  <si>
    <t>LUFTON</t>
  </si>
  <si>
    <t>HAMS MILL</t>
  </si>
  <si>
    <t>TAIL MILL LANE</t>
  </si>
  <si>
    <t>MEADOW COURT CLOSE</t>
  </si>
  <si>
    <t>CHARLTON VIEW</t>
  </si>
  <si>
    <t>SOUTHBOURNE OVERCLIFF DRIVE 1</t>
  </si>
  <si>
    <t>MILL ISLAND</t>
  </si>
  <si>
    <t>THE HAM</t>
  </si>
  <si>
    <t>10 CHURCH ROAD</t>
  </si>
  <si>
    <t>COMBE ST NICHOLAS</t>
  </si>
  <si>
    <t>COMBE WOOD</t>
  </si>
  <si>
    <t>BRIDGEWATER WAREHOUSING CO LTD (SURFACE)2</t>
  </si>
  <si>
    <t>PEARMAIN HOUSE</t>
  </si>
  <si>
    <t>BLENHEIM HOUSE</t>
  </si>
  <si>
    <t>RUSSET HOUSE</t>
  </si>
  <si>
    <t>JAZZ HOUSE</t>
  </si>
  <si>
    <t>ANGEL LANE 1</t>
  </si>
  <si>
    <t>ANGEL LANE 2</t>
  </si>
  <si>
    <t>ANGEL LANE 3</t>
  </si>
  <si>
    <t>GILLETT ROAD</t>
  </si>
  <si>
    <t>MORETON ROAD</t>
  </si>
  <si>
    <t>LONG HEDGE FARM</t>
  </si>
  <si>
    <t>ALLENS ROAD</t>
  </si>
  <si>
    <t>WICKER HILL O/S MANE EVENT HAIRDRESSERS</t>
  </si>
  <si>
    <t>ROSECROFT POLEBARN ROAD</t>
  </si>
  <si>
    <t>STOCKLEY LANE</t>
  </si>
  <si>
    <t>WHITEHALL GARDEN CENTRE</t>
  </si>
  <si>
    <t>GLOBE INN</t>
  </si>
  <si>
    <t>SERVICES EASTBOUND</t>
  </si>
  <si>
    <t>SERVICES WESTBOUND</t>
  </si>
  <si>
    <t>NAPIER ROAD</t>
  </si>
  <si>
    <t>DORNIE ROAD 1</t>
  </si>
  <si>
    <t>DORNIE ROAD 2</t>
  </si>
  <si>
    <t>CHADDESLEY GLEN 1</t>
  </si>
  <si>
    <t>DONIFORD BAY HOLIDAY PARK</t>
  </si>
  <si>
    <t>AVON RUN CLOSE</t>
  </si>
  <si>
    <t>FLAXFIELDS END</t>
  </si>
  <si>
    <t>GLOUCESTER ROAD 2</t>
  </si>
  <si>
    <t>GLOUCESTER ROAD 3</t>
  </si>
  <si>
    <t>CANFORD CLIFFS AVENUE</t>
  </si>
  <si>
    <t>OLD TAUNTON ROAD</t>
  </si>
  <si>
    <t>SERVICE STATION 1</t>
  </si>
  <si>
    <t>BEVERSBROOK ROAD 1</t>
  </si>
  <si>
    <t>ILEX LANE</t>
  </si>
  <si>
    <t>HULLAVINGTON AIRFIELD 1</t>
  </si>
  <si>
    <t>STATION MEWS SURFACE</t>
  </si>
  <si>
    <t>STERTE ROAD UNIT 9</t>
  </si>
  <si>
    <t>STERTE ROAD UNIT 8</t>
  </si>
  <si>
    <t>CABOT MEWS</t>
  </si>
  <si>
    <t>LOWER BRISTOL ROAD SURFACE</t>
  </si>
  <si>
    <t>THROOP ROAD</t>
  </si>
  <si>
    <t>WATER LANE FARM</t>
  </si>
  <si>
    <t>HURN ROAD</t>
  </si>
  <si>
    <t>ALEXANDRA ROAD</t>
  </si>
  <si>
    <t>THE ORCHIDS</t>
  </si>
  <si>
    <t>O/S 168 STATION ROAD</t>
  </si>
  <si>
    <t>BRADFORD PEVERELL</t>
  </si>
  <si>
    <t>GILES CROSS</t>
  </si>
  <si>
    <t>OPPOSITE 2 REDGATE PARK</t>
  </si>
  <si>
    <t>COLLYERS RISE (FONTMELL MAGNA 1)</t>
  </si>
  <si>
    <t>GRITTLETON</t>
  </si>
  <si>
    <t>WOODMANS LODGE</t>
  </si>
  <si>
    <t>HOLTON HEATH SEWAGE PUMPING STATION</t>
  </si>
  <si>
    <t>LYMPSHAM</t>
  </si>
  <si>
    <t>WORTHY CRESCENT</t>
  </si>
  <si>
    <t>MONKTON DEVERILL</t>
  </si>
  <si>
    <t>PRIORY STORM</t>
  </si>
  <si>
    <t>SANDYLANDS</t>
  </si>
  <si>
    <t>WARMWELL</t>
  </si>
  <si>
    <t>CROSSWAYS OF B3390</t>
  </si>
  <si>
    <t>BLACK ROCK WINDWHISTLE ROAD</t>
  </si>
  <si>
    <t>PRESTON LANE</t>
  </si>
  <si>
    <t>SEA ROAD NORTH</t>
  </si>
  <si>
    <t>17 OLD AUST ROAD</t>
  </si>
  <si>
    <t>LOPENHEAD BUSINESS PARK</t>
  </si>
  <si>
    <t>BARNABY MEAD 1</t>
  </si>
  <si>
    <t>PRINCESS GARDENS SURFACE</t>
  </si>
  <si>
    <t>D SITE (OLD SMALL STW)</t>
  </si>
  <si>
    <t>FROME GARAGES</t>
  </si>
  <si>
    <t>WAPPING WHARF</t>
  </si>
  <si>
    <t>WATER MEADOW LANE</t>
  </si>
  <si>
    <t>RIVER GLADE</t>
  </si>
  <si>
    <t>OVERCOMBE HOUSE</t>
  </si>
  <si>
    <t>SOUTHLANDS WAY</t>
  </si>
  <si>
    <t>WESTBURY HOUSE</t>
  </si>
  <si>
    <t>STAVERTON</t>
  </si>
  <si>
    <t>ST PAULS CHURCH</t>
  </si>
  <si>
    <t>MONMOUTH AVENUE</t>
  </si>
  <si>
    <t>URCHFONT</t>
  </si>
  <si>
    <t>PEPPERCOMBE LANE</t>
  </si>
  <si>
    <t>WATERROW</t>
  </si>
  <si>
    <t>THE MANOR MILL</t>
  </si>
  <si>
    <t>WEDMORE FIRST SCHOOL</t>
  </si>
  <si>
    <t>ST GEORGES ROAD</t>
  </si>
  <si>
    <t>75 WARMINSTER ROAD (PUMPED NRV)</t>
  </si>
  <si>
    <t>MILLHAMS RECYCLING CENTRE</t>
  </si>
  <si>
    <t>LOGGE FARM</t>
  </si>
  <si>
    <t>PEARCE AVENUE (SURFACE)</t>
  </si>
  <si>
    <t>BOURNEMOUTH INTERNATIONAL AIRPORT</t>
  </si>
  <si>
    <t>INTERNATIONAL AIRPORT ENTERPRISE WAY</t>
  </si>
  <si>
    <t>THE DRIVE</t>
  </si>
  <si>
    <t>WOODSIDE</t>
  </si>
  <si>
    <t>ST MARYS ROAD</t>
  </si>
  <si>
    <t>CLIFF DRIVE (FOUL AND SURFACE)</t>
  </si>
  <si>
    <t>BATH ROAD</t>
  </si>
  <si>
    <t>63 BARLEY CLOSE</t>
  </si>
  <si>
    <t>65 BARLEY CLOSE</t>
  </si>
  <si>
    <t>GROVE ROAD</t>
  </si>
  <si>
    <t>KIRBY WAY</t>
  </si>
  <si>
    <t>COSSINGTON</t>
  </si>
  <si>
    <t>COSSINGTON LANE</t>
  </si>
  <si>
    <t>DURLEIGH</t>
  </si>
  <si>
    <t>ENMORE ROAD 1</t>
  </si>
  <si>
    <t>SINGLETON COURT</t>
  </si>
  <si>
    <t>PILFORD HEATH ROAD 1</t>
  </si>
  <si>
    <t>SOUTHGATE ROAD</t>
  </si>
  <si>
    <t>KELLAWAY AVENUE</t>
  </si>
  <si>
    <t>EASTON</t>
  </si>
  <si>
    <t>MANOR FARM HOUSE</t>
  </si>
  <si>
    <t>OAKE</t>
  </si>
  <si>
    <t>TE ANAU PROPERTY</t>
  </si>
  <si>
    <t>WESTBURY ROAD</t>
  </si>
  <si>
    <t>EDEN PARK DRIVE 1</t>
  </si>
  <si>
    <t>EDEN PARK DRIVE 2</t>
  </si>
  <si>
    <t>HERBERT AVENUE</t>
  </si>
  <si>
    <t>OLD WAREHAM ROAD 1</t>
  </si>
  <si>
    <t>OLD WAREHAM ROAD 2</t>
  </si>
  <si>
    <t>SHAPWICK ROAD</t>
  </si>
  <si>
    <t>POUNDBURY ROAD</t>
  </si>
  <si>
    <t>SHAFTESBURY ROAD</t>
  </si>
  <si>
    <t>TEDDINGTON CLOSE</t>
  </si>
  <si>
    <t>BLANDFORD ROAD</t>
  </si>
  <si>
    <t>MILFORD MILL ROAD</t>
  </si>
  <si>
    <t>LARKHILL</t>
  </si>
  <si>
    <t>MOD SITE SPS</t>
  </si>
  <si>
    <t>THE QUAY STATION</t>
  </si>
  <si>
    <t>WEYMOUTH TOWER</t>
  </si>
  <si>
    <t>LEICESTER SQUARE</t>
  </si>
  <si>
    <t>PURN HOLIDAY PARK</t>
  </si>
  <si>
    <t>BRISTOL AIRPORT</t>
  </si>
  <si>
    <t>FOUL PUMPED HOLDING TANK</t>
  </si>
  <si>
    <t>SOUTH SIDE</t>
  </si>
  <si>
    <t>FIRE STATION</t>
  </si>
  <si>
    <t>BATH ROAD 1 SURFACE</t>
  </si>
  <si>
    <t>4 CORONATION ROAD</t>
  </si>
  <si>
    <t>CERNE ABBAS</t>
  </si>
  <si>
    <t>ACREMAN STREET (SURFACE)</t>
  </si>
  <si>
    <t>WHITCHURCH MEWS</t>
  </si>
  <si>
    <t>LAKESIDE WALK</t>
  </si>
  <si>
    <t>RADIPOLE PARK DRIVE</t>
  </si>
  <si>
    <t>NETHERCOOMBE LANE</t>
  </si>
  <si>
    <t>THE CLEEVE 1</t>
  </si>
  <si>
    <t>Emergency</t>
  </si>
  <si>
    <t>THE SWANAGE SCHOOL</t>
  </si>
  <si>
    <t>WILD ORCHARD</t>
  </si>
  <si>
    <t>CHARMINSTER ROAD NEAR 286-290</t>
  </si>
  <si>
    <t>PATRICIA MEWS SURFACE</t>
  </si>
  <si>
    <t>SEA WALLS ROAD 1</t>
  </si>
  <si>
    <t>SEA WALLS ROAD 2</t>
  </si>
  <si>
    <t>FARRIERS COURT</t>
  </si>
  <si>
    <t>COURT ROAD</t>
  </si>
  <si>
    <t>EASTFIELD ROAD</t>
  </si>
  <si>
    <t>FIELD BARS HOUSE</t>
  </si>
  <si>
    <t>HUSK FARM</t>
  </si>
  <si>
    <t>ST ANDREWS SCHOOL</t>
  </si>
  <si>
    <t>HURST 1</t>
  </si>
  <si>
    <t>STATION ROAD 1</t>
  </si>
  <si>
    <t>WINFORD</t>
  </si>
  <si>
    <t>OLD COACH STATION SURFACE</t>
  </si>
  <si>
    <t>DORSET LAKE AVENUE</t>
  </si>
  <si>
    <t>SOUTHGATE ROAD 1</t>
  </si>
  <si>
    <t>PRESTON FISHERBRIDGE ROAD SURFACE</t>
  </si>
  <si>
    <t>137 QUEENSWAY</t>
  </si>
  <si>
    <t>DOMUS DRIVE</t>
  </si>
  <si>
    <t>ABBOTS LEIGH</t>
  </si>
  <si>
    <t>THE EVERGREENS</t>
  </si>
  <si>
    <t>NURSING HOME</t>
  </si>
  <si>
    <t>BANWELL ROAD</t>
  </si>
  <si>
    <t>STONEHOUSE FARM</t>
  </si>
  <si>
    <t>HUNTWORTH</t>
  </si>
  <si>
    <t>THE FORGE BARN</t>
  </si>
  <si>
    <t>BOX HOUSE BATH ROAD</t>
  </si>
  <si>
    <t>BRENT STREET 1</t>
  </si>
  <si>
    <t>22 LONG CLOSE</t>
  </si>
  <si>
    <t>KNAPP HOUSE</t>
  </si>
  <si>
    <t>WILLESLEY</t>
  </si>
  <si>
    <t>BEAUFORT HOUSE</t>
  </si>
  <si>
    <t>MARTELLO ROAD SOUTH</t>
  </si>
  <si>
    <t>STOKE-SUB-HAMDON</t>
  </si>
  <si>
    <t>MATTS LANE</t>
  </si>
  <si>
    <t>EAST LAMBROOK</t>
  </si>
  <si>
    <t>WATER STREET</t>
  </si>
  <si>
    <t>CADBURY GARDEN LEISURE</t>
  </si>
  <si>
    <t>RIVERSIDE</t>
  </si>
  <si>
    <t>SOUTHSTOKE ROAD</t>
  </si>
  <si>
    <t>NEWBRIDGE CARAVAN SITE</t>
  </si>
  <si>
    <t>VAN DIEMENS LANE</t>
  </si>
  <si>
    <t>ENGLISHCOMBE RISE (PREVIOUSLY WHITEWAY AVENUE)</t>
  </si>
  <si>
    <t>BUCKLANDS LODGE</t>
  </si>
  <si>
    <t>DARLINGTON ROAD</t>
  </si>
  <si>
    <t>STONEHOUSE CLOSE</t>
  </si>
  <si>
    <t>WASSAIL VIEW (MANOR FARM)</t>
  </si>
  <si>
    <t>LOW LEVEL</t>
  </si>
  <si>
    <t>KINGS WALK</t>
  </si>
  <si>
    <t>BEDMINSTER DOWN</t>
  </si>
  <si>
    <t>BLACK ROCKS PORTWAY</t>
  </si>
  <si>
    <t>ROSERY CLOSE</t>
  </si>
  <si>
    <t>BROADMEAD</t>
  </si>
  <si>
    <t>HEDGEMEAD VIEW</t>
  </si>
  <si>
    <t>IRONMOULD LANE</t>
  </si>
  <si>
    <t>ATWOOD DRIVE</t>
  </si>
  <si>
    <t>CHARLTON GARDENS</t>
  </si>
  <si>
    <t>BROOMHILL ROAD</t>
  </si>
  <si>
    <t>PUREWELL</t>
  </si>
  <si>
    <t>HURN</t>
  </si>
  <si>
    <t>MOORS CLOSE</t>
  </si>
  <si>
    <t>SOMERFORD BRIDGE</t>
  </si>
  <si>
    <t>SCOTTS HILL LANE</t>
  </si>
  <si>
    <t>SHIPTON MOYNE</t>
  </si>
  <si>
    <t>LEIGHTERTON</t>
  </si>
  <si>
    <t>CRANBORNE</t>
  </si>
  <si>
    <t>ALDERHOLT RD HIGHER HOLWELL</t>
  </si>
  <si>
    <t>STANTON ST BERNARD</t>
  </si>
  <si>
    <t>CHURCH FARM</t>
  </si>
  <si>
    <t>EVERLEIGH</t>
  </si>
  <si>
    <t>EVERLEIGH MANOR</t>
  </si>
  <si>
    <t>BEECHINGSTOKE</t>
  </si>
  <si>
    <t>UPAVON</t>
  </si>
  <si>
    <t>ANDOVER ROAD</t>
  </si>
  <si>
    <t>CANAL COTTAGES</t>
  </si>
  <si>
    <t>ERLESTOKE</t>
  </si>
  <si>
    <t>ERLESTOKE PARK</t>
  </si>
  <si>
    <t>JUBILEE</t>
  </si>
  <si>
    <t>DUCK STREET</t>
  </si>
  <si>
    <t>MARSHFIELD PARK</t>
  </si>
  <si>
    <t>CROWN GARDENS</t>
  </si>
  <si>
    <t>SWINEFORD</t>
  </si>
  <si>
    <t>PARKWALL ROAD</t>
  </si>
  <si>
    <t>SALLY ON THE BARN</t>
  </si>
  <si>
    <t>BUSHYCOMBE</t>
  </si>
  <si>
    <t>GODNEY</t>
  </si>
  <si>
    <t>OXENPILL</t>
  </si>
  <si>
    <t>THE MEAD</t>
  </si>
  <si>
    <t>STRODE ROAD</t>
  </si>
  <si>
    <t>HAYBRIDGE</t>
  </si>
  <si>
    <t>HENTON</t>
  </si>
  <si>
    <t>HOMEWAY CORNER</t>
  </si>
  <si>
    <t>BUTLEIGH WOOTTON</t>
  </si>
  <si>
    <t>THORNDUN</t>
  </si>
  <si>
    <t>EAST LYDFORD</t>
  </si>
  <si>
    <t>TOR VIEW</t>
  </si>
  <si>
    <t>WESTBURY SUB MENDIP</t>
  </si>
  <si>
    <t>COLEFORD</t>
  </si>
  <si>
    <t>UPPER MERRYFIELD</t>
  </si>
  <si>
    <t>SPRING GARDENS</t>
  </si>
  <si>
    <t>BENNEL</t>
  </si>
  <si>
    <t>NORTON ST PHILIP</t>
  </si>
  <si>
    <t>TELLISFORD LANE</t>
  </si>
  <si>
    <t>FOSSE ROAD</t>
  </si>
  <si>
    <t>ASHWICK GROVE</t>
  </si>
  <si>
    <t>LEONARDS MILL</t>
  </si>
  <si>
    <t>PETVINE CLOSE PORTWAY ALSO S0118</t>
  </si>
  <si>
    <t>KEWARD AVENUE (BISHOPS LEA CLOSE)</t>
  </si>
  <si>
    <t>STUBHAMPTON</t>
  </si>
  <si>
    <t>MAIN STREET</t>
  </si>
  <si>
    <t>NO 3</t>
  </si>
  <si>
    <t>CATHERSTONE</t>
  </si>
  <si>
    <t>ESDAILE LANE</t>
  </si>
  <si>
    <t>NAGS HEAD</t>
  </si>
  <si>
    <t>HIGHTOWN CROW LANE</t>
  </si>
  <si>
    <t>MOORTOWN</t>
  </si>
  <si>
    <t>WILTSHIRE GARDENS</t>
  </si>
  <si>
    <t>BICKERLEY</t>
  </si>
  <si>
    <t>WHITSBURY</t>
  </si>
  <si>
    <t>LOWER GROVE</t>
  </si>
  <si>
    <t>PARKLANDS</t>
  </si>
  <si>
    <t>CRESSWELL LANE</t>
  </si>
  <si>
    <t>HOLLOW STREET</t>
  </si>
  <si>
    <t>THICKWOOD</t>
  </si>
  <si>
    <t>BRADFIELD</t>
  </si>
  <si>
    <t>HILMARTON</t>
  </si>
  <si>
    <t>SNOW HILL</t>
  </si>
  <si>
    <t>WEST STREET</t>
  </si>
  <si>
    <t>PERRY GREEN</t>
  </si>
  <si>
    <t>POUND CLOSE</t>
  </si>
  <si>
    <t>HOLLOWAY HILL</t>
  </si>
  <si>
    <t>FIELD VIEW</t>
  </si>
  <si>
    <t>DAUNTSEY ROAD</t>
  </si>
  <si>
    <t>BROADTOWN</t>
  </si>
  <si>
    <t>COTMARSH FARM</t>
  </si>
  <si>
    <t>GASTON LANE</t>
  </si>
  <si>
    <t>COPPERSHELL</t>
  </si>
  <si>
    <t>TIDDLY WINK</t>
  </si>
  <si>
    <t>ST JAMES</t>
  </si>
  <si>
    <t>THE TARTERS</t>
  </si>
  <si>
    <t>EAST TYTHERTON</t>
  </si>
  <si>
    <t>BARNS BRIDGE</t>
  </si>
  <si>
    <t>FOXHAM</t>
  </si>
  <si>
    <t>WEST END</t>
  </si>
  <si>
    <t>LOWER MOOR</t>
  </si>
  <si>
    <t>CORSHAM ROAD</t>
  </si>
  <si>
    <t>LOWER SEAGRY</t>
  </si>
  <si>
    <t>FOSCOTE</t>
  </si>
  <si>
    <t>BRINKWORTH</t>
  </si>
  <si>
    <t>CALLOW HILL</t>
  </si>
  <si>
    <t>HARDENHUISH</t>
  </si>
  <si>
    <t>EASTCOURT</t>
  </si>
  <si>
    <t>OATRIDGE FARM</t>
  </si>
  <si>
    <t>CALSTONE WELLINGTON</t>
  </si>
  <si>
    <t>FROG LANE</t>
  </si>
  <si>
    <t>HOOK DIANMER CLOSE</t>
  </si>
  <si>
    <t>BEACON HILL</t>
  </si>
  <si>
    <t>MIDDLE HILL</t>
  </si>
  <si>
    <t>GREEN PARK</t>
  </si>
  <si>
    <t>GOLDBOROUGH</t>
  </si>
  <si>
    <t>LITTLE SOMERFORD</t>
  </si>
  <si>
    <t>YATESBURY</t>
  </si>
  <si>
    <t>NOLANDS FARM</t>
  </si>
  <si>
    <t>CLOVELLY COTTAGE</t>
  </si>
  <si>
    <t>SANDPITS LANE</t>
  </si>
  <si>
    <t>BREACH FARM</t>
  </si>
  <si>
    <t>COLEMANS FARM</t>
  </si>
  <si>
    <t>STATION YARD</t>
  </si>
  <si>
    <t>HANKERTON</t>
  </si>
  <si>
    <t>HANKERTON BRIDGE</t>
  </si>
  <si>
    <t>THORNHILL</t>
  </si>
  <si>
    <t>STUDLEY</t>
  </si>
  <si>
    <t>FLYING MONK</t>
  </si>
  <si>
    <t>HANKERTON EAST</t>
  </si>
  <si>
    <t>CHELWORTH</t>
  </si>
  <si>
    <t>OAKSEY</t>
  </si>
  <si>
    <t>CASTLE STREET</t>
  </si>
  <si>
    <t>LONDON ROAD ALSO S0191</t>
  </si>
  <si>
    <t>WESTBURY PARK</t>
  </si>
  <si>
    <t>CRUDWELL</t>
  </si>
  <si>
    <t>THE RIDGEWAY</t>
  </si>
  <si>
    <t>CRAB MILL LANE</t>
  </si>
  <si>
    <t>EAST WING</t>
  </si>
  <si>
    <t>HIBBS CLOSE</t>
  </si>
  <si>
    <t>A T D U</t>
  </si>
  <si>
    <t>FRENCHS FARM</t>
  </si>
  <si>
    <t>WIMBORNE ROAD</t>
  </si>
  <si>
    <t>RHINE ROAD</t>
  </si>
  <si>
    <t>CRANES MOOR</t>
  </si>
  <si>
    <t>STANLEY BARRACKS</t>
  </si>
  <si>
    <t>GORSE LANE</t>
  </si>
  <si>
    <t>WINFRITH NEWBURGH</t>
  </si>
  <si>
    <t>WINFRITH CHURCH</t>
  </si>
  <si>
    <t>HEATH COTTAGES</t>
  </si>
  <si>
    <t>SANDFORD LANE INDUSTRIAL ESTATE</t>
  </si>
  <si>
    <t>MORDEN ROAD</t>
  </si>
  <si>
    <t>HECTORS CORNER</t>
  </si>
  <si>
    <t>SHORE LANE</t>
  </si>
  <si>
    <t>LIFE BOAT STATION COMMINUTOR</t>
  </si>
  <si>
    <t>FLOWERS DROVE</t>
  </si>
  <si>
    <t>BLOXWORTH</t>
  </si>
  <si>
    <t>FOX POUND</t>
  </si>
  <si>
    <t>HOPMANS CLOSE</t>
  </si>
  <si>
    <t>TREE HAMLETS</t>
  </si>
  <si>
    <t>BESTWALL</t>
  </si>
  <si>
    <t>TUCKERS MILL CLOSE</t>
  </si>
  <si>
    <t>ELDER ROAD</t>
  </si>
  <si>
    <t>SITTERTON</t>
  </si>
  <si>
    <t>NORTH BRIDGE</t>
  </si>
  <si>
    <t>COURT FARM SOUTHBROOK</t>
  </si>
  <si>
    <t>DRAX AVENUE</t>
  </si>
  <si>
    <t>RYE HILL CLOSE</t>
  </si>
  <si>
    <t>BEACH CAFE</t>
  </si>
  <si>
    <t>LYTCHETT MINSTER</t>
  </si>
  <si>
    <t>SLOUGH LANE</t>
  </si>
  <si>
    <t>BAKERS ARMS</t>
  </si>
  <si>
    <t>HARDY ROAD</t>
  </si>
  <si>
    <t>HARDINGTON MANDEVILLE</t>
  </si>
  <si>
    <t>BENDFORD BRIDGE</t>
  </si>
  <si>
    <t>WESTOVER</t>
  </si>
  <si>
    <t>ILCHESTER MEAD</t>
  </si>
  <si>
    <t>BEECHINGS CLOSE</t>
  </si>
  <si>
    <t>CHILTON CANTELO</t>
  </si>
  <si>
    <t>NORTH CHERITON</t>
  </si>
  <si>
    <t>GROVE LANE</t>
  </si>
  <si>
    <t>PEN MILL BANBURY</t>
  </si>
  <si>
    <t>BERWICK ST JOHN</t>
  </si>
  <si>
    <t>OLD SARUM AIRFIELD (PARTRIDGE WAY)</t>
  </si>
  <si>
    <t>BOSCOMBE DOWN</t>
  </si>
  <si>
    <t>A &amp; AEE</t>
  </si>
  <si>
    <t>DONHEAD ST ANDREW</t>
  </si>
  <si>
    <t>NETHERAVON</t>
  </si>
  <si>
    <t>SUPPORT WEAPONS WING</t>
  </si>
  <si>
    <t>SHREWTON</t>
  </si>
  <si>
    <t>HOMANTON</t>
  </si>
  <si>
    <t>STAPLEFORD</t>
  </si>
  <si>
    <t>OVERSTREET</t>
  </si>
  <si>
    <t>SOUTH MILL LANE</t>
  </si>
  <si>
    <t>GLEESONS ESTATE</t>
  </si>
  <si>
    <t>UNDERHILL</t>
  </si>
  <si>
    <t>MESH PONDS</t>
  </si>
  <si>
    <t>EJECTOR</t>
  </si>
  <si>
    <t>PELICAN INN</t>
  </si>
  <si>
    <t>WATERSIDE</t>
  </si>
  <si>
    <t>DINTON</t>
  </si>
  <si>
    <t>BRATCH LANE</t>
  </si>
  <si>
    <t>WYLYE</t>
  </si>
  <si>
    <t>CHEQUERS COTTAGES</t>
  </si>
  <si>
    <t>WICK ESTATE</t>
  </si>
  <si>
    <t>STOFORD</t>
  </si>
  <si>
    <t>LAVERSTOCK</t>
  </si>
  <si>
    <t>ROSS WARMAFOAM</t>
  </si>
  <si>
    <t>HANGING LANGFORD</t>
  </si>
  <si>
    <t>PETERSFINGER</t>
  </si>
  <si>
    <t>LITTLE LANGFORD</t>
  </si>
  <si>
    <t>LONGFORD CASTLE</t>
  </si>
  <si>
    <t>CORN MILL</t>
  </si>
  <si>
    <t>AVON DYKE</t>
  </si>
  <si>
    <t>NETHERHAMPTON</t>
  </si>
  <si>
    <t>MANOR HOUSE</t>
  </si>
  <si>
    <t>BERWICK ST JAMES</t>
  </si>
  <si>
    <t>MOOT CLOSE/ MOOT GARDENS</t>
  </si>
  <si>
    <t>JUNCTION ROAD</t>
  </si>
  <si>
    <t>TEFFONT EVIAS</t>
  </si>
  <si>
    <t>GREAT WISHFORD</t>
  </si>
  <si>
    <t>COBBS MILL</t>
  </si>
  <si>
    <t>WALDRONS FARM</t>
  </si>
  <si>
    <t>LITTLE WOODFALLS DRIVE</t>
  </si>
  <si>
    <t>FLOWERLAND</t>
  </si>
  <si>
    <t>LODGE DROVE</t>
  </si>
  <si>
    <t>STRATFORD SUB CASTLE</t>
  </si>
  <si>
    <t>WHITEBRIDGE ROAD</t>
  </si>
  <si>
    <t>UNION ROAD</t>
  </si>
  <si>
    <t>DRAKES STORE</t>
  </si>
  <si>
    <t>SOUTH LANE</t>
  </si>
  <si>
    <t>COUNTESS ROAD</t>
  </si>
  <si>
    <t>BULBRIDGE (BURCOMBE ROAD)</t>
  </si>
  <si>
    <t>SOUTH NEWTON</t>
  </si>
  <si>
    <t>BELL INN</t>
  </si>
  <si>
    <t>NEWTON TONEY</t>
  </si>
  <si>
    <t>VILLAGE HALL CAR PARK</t>
  </si>
  <si>
    <t>GRIMSTEAD ROAD</t>
  </si>
  <si>
    <t>FIGHELDEAN</t>
  </si>
  <si>
    <t>AVON BANKS</t>
  </si>
  <si>
    <t>NETHERHAMPTON ROAD</t>
  </si>
  <si>
    <t>MERE CAUSEWAY</t>
  </si>
  <si>
    <t>DEAD MAIDS QUARRY</t>
  </si>
  <si>
    <t>MOORLINCH</t>
  </si>
  <si>
    <t>RIGHT DROVE</t>
  </si>
  <si>
    <t>BAWDRIP</t>
  </si>
  <si>
    <t>BROOKSIDE</t>
  </si>
  <si>
    <t>SHARPNESS</t>
  </si>
  <si>
    <t>DOCKS WEST</t>
  </si>
  <si>
    <t>PRIORY STORM TANKS</t>
  </si>
  <si>
    <t>SILK MILLS</t>
  </si>
  <si>
    <t>HILLFARRANCE</t>
  </si>
  <si>
    <t>OVER COMPTON</t>
  </si>
  <si>
    <t>OSMINGTON MILLS</t>
  </si>
  <si>
    <t>BROADMAYNE</t>
  </si>
  <si>
    <t>TOLLER PORCORUM</t>
  </si>
  <si>
    <t>FROME LANE</t>
  </si>
  <si>
    <t>STRATTON</t>
  </si>
  <si>
    <t>STRATTON BRIDGE</t>
  </si>
  <si>
    <t>MR SOFTIES</t>
  </si>
  <si>
    <t>BURTON FRESHWATER</t>
  </si>
  <si>
    <t>MART ROAD</t>
  </si>
  <si>
    <t>DUNSTER</t>
  </si>
  <si>
    <t>DUNSTER BEACH</t>
  </si>
  <si>
    <t>CUTCOMBE</t>
  </si>
  <si>
    <t>SHURTON</t>
  </si>
  <si>
    <t>FARRINGDON</t>
  </si>
  <si>
    <t>CLIVEY</t>
  </si>
  <si>
    <t>INMEAD</t>
  </si>
  <si>
    <t>BOREHAM ROAD</t>
  </si>
  <si>
    <t>FAIRHAVEN</t>
  </si>
  <si>
    <t>UPTON SCUDAMORE</t>
  </si>
  <si>
    <t>HAWKERIDGE PARK</t>
  </si>
  <si>
    <t>ST MARYS LANE</t>
  </si>
  <si>
    <t>WINGFIELD COMMON</t>
  </si>
  <si>
    <t>POMEROY LANE</t>
  </si>
  <si>
    <t>LIMPLEY STOKE</t>
  </si>
  <si>
    <t>CROWE HILL</t>
  </si>
  <si>
    <t>WESTWOOD</t>
  </si>
  <si>
    <t>UPPER WESTWOOD</t>
  </si>
  <si>
    <t>LOWER WESTWOOD</t>
  </si>
  <si>
    <t>NESTLES</t>
  </si>
  <si>
    <t>MIDFORD</t>
  </si>
  <si>
    <t>BOATHOUSE</t>
  </si>
  <si>
    <t>THE RANK</t>
  </si>
  <si>
    <t>YARNBROOK</t>
  </si>
  <si>
    <t>PURLPIT</t>
  </si>
  <si>
    <t>BADER PARK</t>
  </si>
  <si>
    <t>CHURCH FARM (MILBOURNE CLOSE)</t>
  </si>
  <si>
    <t>WOOLLEY GREEN</t>
  </si>
  <si>
    <t>LITTLEMARSH</t>
  </si>
  <si>
    <t>WESTLANDS LANE</t>
  </si>
  <si>
    <t>NORTHBROOK ROAD</t>
  </si>
  <si>
    <t>WOODROW ROAD</t>
  </si>
  <si>
    <t>SHAW HILL</t>
  </si>
  <si>
    <t>STEEPLE ASHTON</t>
  </si>
  <si>
    <t>ASHTON COMMON</t>
  </si>
  <si>
    <t>MONKTON FARLEIGH</t>
  </si>
  <si>
    <t>SPRINGFIELD</t>
  </si>
  <si>
    <t>BERRYFIELDS</t>
  </si>
  <si>
    <t>TINHEAD LOWER BAYNTON ROAD</t>
  </si>
  <si>
    <t>WESTBURY LEIGH</t>
  </si>
  <si>
    <t>KENN PIER</t>
  </si>
  <si>
    <t>BRIDGE</t>
  </si>
  <si>
    <t>CLEVEDON MAIN</t>
  </si>
  <si>
    <t>SOUTH</t>
  </si>
  <si>
    <t>KEWSTOKE</t>
  </si>
  <si>
    <t>SAND ROAD</t>
  </si>
  <si>
    <t>UPHILL</t>
  </si>
  <si>
    <t>WHITBY ROAD ST ANNES</t>
  </si>
  <si>
    <t>BRUNSWICK PARK / JUNCTION LANE</t>
  </si>
  <si>
    <t>MILFORD MANOR GARDENS</t>
  </si>
  <si>
    <t>LANGLEY BURREL</t>
  </si>
  <si>
    <t>PECKINGELL LANE</t>
  </si>
  <si>
    <t>CERNEY LANE</t>
  </si>
  <si>
    <t>TERMINAL AT BRADFORD ROAD</t>
  </si>
  <si>
    <t>PINEWOOD</t>
  </si>
  <si>
    <t>PALMERS ROAD</t>
  </si>
  <si>
    <t>BARPOOL LANE</t>
  </si>
  <si>
    <t>HEYWOOD</t>
  </si>
  <si>
    <t>DURSLEY ROAD</t>
  </si>
  <si>
    <t>LOW HAM</t>
  </si>
  <si>
    <t>MORETONS LANE</t>
  </si>
  <si>
    <t>BABCARY</t>
  </si>
  <si>
    <t>RIVERSIDE FARM</t>
  </si>
  <si>
    <t>TUCKING MILL</t>
  </si>
  <si>
    <t>RACKVERNAL COURT</t>
  </si>
  <si>
    <t>CAUTLETTS CLOSE</t>
  </si>
  <si>
    <t>HINTON BLEWITT</t>
  </si>
  <si>
    <t>GLANVILLE FARM</t>
  </si>
  <si>
    <t>THE WITHYS FIELDING ROAD</t>
  </si>
  <si>
    <t>WHITCHURCH</t>
  </si>
  <si>
    <t>THE WITHEYS</t>
  </si>
  <si>
    <t>WEAVERS BROOK / ST ALDHELMS</t>
  </si>
  <si>
    <t>HANDLEMAKERS ROAD</t>
  </si>
  <si>
    <t>WEST HARPTREE</t>
  </si>
  <si>
    <t>WHITEHILL LANE</t>
  </si>
  <si>
    <t>BRADNEY BRIDGE</t>
  </si>
  <si>
    <t>ILFORD BRIDGES</t>
  </si>
  <si>
    <t>TOUCHES LANE</t>
  </si>
  <si>
    <t>ISLE ABBOTTS</t>
  </si>
  <si>
    <t>TWO BRIDGES</t>
  </si>
  <si>
    <t>COMPTON DURVILLE</t>
  </si>
  <si>
    <t>STORM SCREEN</t>
  </si>
  <si>
    <t>MONKTON PARK</t>
  </si>
  <si>
    <t>DERRY HILL</t>
  </si>
  <si>
    <t>HILPERTON</t>
  </si>
  <si>
    <t>DYMOTT SQUARE</t>
  </si>
  <si>
    <t>SOUTHWOOD DOE HOUSING ESTATE</t>
  </si>
  <si>
    <t>AVON SILK MILLS ALSO S0569</t>
  </si>
  <si>
    <t>RATFYN LANE</t>
  </si>
  <si>
    <t>ORGANFORD ROAD</t>
  </si>
  <si>
    <t>HORSECROFT GARDENS / WRAXALL ROAD</t>
  </si>
  <si>
    <t>HEWISH</t>
  </si>
  <si>
    <t>PALMERS ELM</t>
  </si>
  <si>
    <t>BATHFORD</t>
  </si>
  <si>
    <t>GARSTONS</t>
  </si>
  <si>
    <t>FORD</t>
  </si>
  <si>
    <t>GREEN LANE</t>
  </si>
  <si>
    <t>KINGTON ST MICHAEL</t>
  </si>
  <si>
    <t>KYNETON WAY</t>
  </si>
  <si>
    <t>MILL FARM</t>
  </si>
  <si>
    <t>RIVERSIDE ST ANNES</t>
  </si>
  <si>
    <t>COMPTON BISHOP</t>
  </si>
  <si>
    <t>BIG TREE CLOSE</t>
  </si>
  <si>
    <t>THE LERBURNE</t>
  </si>
  <si>
    <t>MATILDA WAY (SANDCLIFFE FM)</t>
  </si>
  <si>
    <t>LONG LOAD</t>
  </si>
  <si>
    <t>YEOBRIDGE</t>
  </si>
  <si>
    <t>LAWRENCE CLOSE ISLEPORT BUSINESS PARK</t>
  </si>
  <si>
    <t>LOWER WEARE</t>
  </si>
  <si>
    <t>WEDMORE ROAD</t>
  </si>
  <si>
    <t>TYLERS END</t>
  </si>
  <si>
    <t>BLACKBROOK BUSINESS PARK SURFACE</t>
  </si>
  <si>
    <t>BULL STREET</t>
  </si>
  <si>
    <t>PONY DRIVE</t>
  </si>
  <si>
    <t>BUTLERS WALK CREWS HOLE</t>
  </si>
  <si>
    <t>WICKWAR</t>
  </si>
  <si>
    <t>INLET P.S</t>
  </si>
  <si>
    <t>BENNETS FIELD</t>
  </si>
  <si>
    <t>NORTHWICK ROAD</t>
  </si>
  <si>
    <t>FARTHINGS PITTS</t>
  </si>
  <si>
    <t>A SITE (PS 1)</t>
  </si>
  <si>
    <t>BUILDING 383 (C SITE PS 2)</t>
  </si>
  <si>
    <t>BUILDING 212 (D SITE PS 3)</t>
  </si>
  <si>
    <t>CRASH BAY (D SITE PS 4)</t>
  </si>
  <si>
    <t>TECHNICAL SITE DRY WELL (PS 5)</t>
  </si>
  <si>
    <t>GYMNASIUM (PS 8)</t>
  </si>
  <si>
    <t>DOMESTIC SITE (PS 9)</t>
  </si>
  <si>
    <t>BELFAST MEAD (PS 10)</t>
  </si>
  <si>
    <t>PRESTON LANE BUILDING 488 (PS 11 AND 12)</t>
  </si>
  <si>
    <t>HALIFAX BLOCK (PS 13)</t>
  </si>
  <si>
    <t>BUILDING 380 (C SITE PS 14)</t>
  </si>
  <si>
    <t>GIBBS LANE</t>
  </si>
  <si>
    <t>LISIEUX WAY</t>
  </si>
  <si>
    <t>ADLAM CLOSE 2</t>
  </si>
  <si>
    <t>SCHWEPPS DEPOT ASHMEAD RD KEYN</t>
  </si>
  <si>
    <t>MAZE STREET</t>
  </si>
  <si>
    <t>WASHINGTON ROAD</t>
  </si>
  <si>
    <t>UWE FRENCHAY CAMPUS</t>
  </si>
  <si>
    <t>STRODE COLLEGE</t>
  </si>
  <si>
    <t>COKER WAY</t>
  </si>
  <si>
    <t>BEEHIVE COTTAGE CHURCHILL GREEN SINGLE PROPERTY</t>
  </si>
  <si>
    <t>BURCOTT ROAD</t>
  </si>
  <si>
    <t>WOOLSBRIDGE INDUSTRIAL ESTATE</t>
  </si>
  <si>
    <t>PARK MEAD</t>
  </si>
  <si>
    <t>BACKFIELDS</t>
  </si>
  <si>
    <t>BURLEY MANOR HOTEL</t>
  </si>
  <si>
    <t>HILL HAYES LANE</t>
  </si>
  <si>
    <t>ADLAM CLOSE 1</t>
  </si>
  <si>
    <t>DOWNEND</t>
  </si>
  <si>
    <t>CHESTNUT ROAD</t>
  </si>
  <si>
    <t>WOODLAND COURT</t>
  </si>
  <si>
    <t>BEAVER INDUSTRIAL ESTATE AIRFIELD ROAD</t>
  </si>
  <si>
    <t>BERKELEY KENNELS</t>
  </si>
  <si>
    <t>WIDBROOK VIEW</t>
  </si>
  <si>
    <t>BOWER ASHTON TERRACE</t>
  </si>
  <si>
    <t>COUNCIL DEPOT</t>
  </si>
  <si>
    <t>CLIFF DRIVE</t>
  </si>
  <si>
    <t>DOWNEND ROAD</t>
  </si>
  <si>
    <t>SEABANK SPS AVONMOUTH STW</t>
  </si>
  <si>
    <t>BAITER TOILETS</t>
  </si>
  <si>
    <t>MIDLAND BRIDGE ROAD</t>
  </si>
  <si>
    <t>CAMELOT COTTAGE CHURCHILL GREEN SINGLE PROPERTY</t>
  </si>
  <si>
    <t>ARTILLERY ROAD</t>
  </si>
  <si>
    <t>EJECTOR SPS AIRPORT</t>
  </si>
  <si>
    <t>AVONMOUTH STW</t>
  </si>
  <si>
    <t>ST. ANDREWS ROAD SINGLE PROPERTY</t>
  </si>
  <si>
    <t>1 RIVER VIEW PARK ROAD SINGLE PROPERTY</t>
  </si>
  <si>
    <t>BECKINGTON</t>
  </si>
  <si>
    <t>AVIATION PARK WEST 1 AIRPORT</t>
  </si>
  <si>
    <t>UNDERCLIFFE DRIVE</t>
  </si>
  <si>
    <t>COPSE CORNER</t>
  </si>
  <si>
    <t>ORCHARD AVENUE</t>
  </si>
  <si>
    <t>POLICE STATION GLASTONBURY ROAD</t>
  </si>
  <si>
    <t>HATCH POND ROAD</t>
  </si>
  <si>
    <t>MILLBATCH LANE</t>
  </si>
  <si>
    <t>WAREHOUSE TORBAY ROAD</t>
  </si>
  <si>
    <t>WOOLSBRIDGE IND ESTATE</t>
  </si>
  <si>
    <t>STANTON ST. QUINTIN</t>
  </si>
  <si>
    <t>HIGHWAYS MAINTENANCE DEPOT</t>
  </si>
  <si>
    <t>BROADLEAS</t>
  </si>
  <si>
    <t>HURN FOREST ST LEONARDS HOSPITAL</t>
  </si>
  <si>
    <t>MOORLAND CARAVAN PARK</t>
  </si>
  <si>
    <t>POOL FARM 2</t>
  </si>
  <si>
    <t>POOL FARM 3</t>
  </si>
  <si>
    <t>POOL FARM 1</t>
  </si>
  <si>
    <t>THE CROW'S NEST WHARNCLIFFE ROAD</t>
  </si>
  <si>
    <t>QUIRES BROOK SINGLE PROPERTY</t>
  </si>
  <si>
    <t>BITHAM MILL</t>
  </si>
  <si>
    <t>KINNEIR CLOSE</t>
  </si>
  <si>
    <t>BRADFORD MARINA</t>
  </si>
  <si>
    <t>BEAUFORT COURT</t>
  </si>
  <si>
    <t>CASTLE LANE</t>
  </si>
  <si>
    <t>CABOT PARK</t>
  </si>
  <si>
    <t>SEAVINGTON</t>
  </si>
  <si>
    <t>EDITHMEAD</t>
  </si>
  <si>
    <t>SOUTH EAST SECTOR AIRPORT</t>
  </si>
  <si>
    <t>CARAVAN PARK MARSH LANE</t>
  </si>
  <si>
    <t>2 RIVER VIEW PARK ROAD SINGLE PROPERTY</t>
  </si>
  <si>
    <t>UKAEA WINFRITH SITE</t>
  </si>
  <si>
    <t>BRISTOL ROAD LOWER</t>
  </si>
  <si>
    <t>FIELD NEAR FULL QUART</t>
  </si>
  <si>
    <t>DRAINAGE POND SEDGEMOOR COUNCIL</t>
  </si>
  <si>
    <t>LEIGH WOODS</t>
  </si>
  <si>
    <t>GARDEN BRIDGE VIEW HOUSE</t>
  </si>
  <si>
    <t>GRANADA SERVICES</t>
  </si>
  <si>
    <t>AVIATION PARK WEST 3 AIRPORT</t>
  </si>
  <si>
    <t>CLEEVE COURT</t>
  </si>
  <si>
    <t>AUDLEY ROAD</t>
  </si>
  <si>
    <t>BRIDGWATER ROAD</t>
  </si>
  <si>
    <t>CHADDESLEY GLEN</t>
  </si>
  <si>
    <t>LONDON ROAD</t>
  </si>
  <si>
    <t>THE PIECE</t>
  </si>
  <si>
    <t>OLD SARUM</t>
  </si>
  <si>
    <t>CASTLE WELL DRIVE</t>
  </si>
  <si>
    <t>CELLOPHANE SITE 2</t>
  </si>
  <si>
    <t>ENTRANCE CELLOPHANE WORKS</t>
  </si>
  <si>
    <t>ST. MARYS CLOSE</t>
  </si>
  <si>
    <t>OLD PARK</t>
  </si>
  <si>
    <t>KING WILLIAM ALE HOUSE</t>
  </si>
  <si>
    <t>COUCH LANE</t>
  </si>
  <si>
    <t>CHITTENING</t>
  </si>
  <si>
    <t>CHITTENING INDUSTRIAL ESTATE</t>
  </si>
  <si>
    <t>WINFRITH TECHNOLOGY CENTRE</t>
  </si>
  <si>
    <t>CHARTER COUNTY PRIMARY SCHOOL</t>
  </si>
  <si>
    <t>CEMENT WORKS SLAG LANE</t>
  </si>
  <si>
    <t>AVIATION PARK WEST 2 AIRPORT</t>
  </si>
  <si>
    <t>SOMERSET BRIDGE</t>
  </si>
  <si>
    <t>THE GARAGE OLD WESTLAND</t>
  </si>
  <si>
    <t>PUMP HOUSE CLAYSMORE SCHOOL</t>
  </si>
  <si>
    <t>ELBERTON ROAD</t>
  </si>
  <si>
    <t>CELLOPHANE SITE 1</t>
  </si>
  <si>
    <t>BUILDINGS SOUTH SYDENHAM MANOR</t>
  </si>
  <si>
    <t>HERAPATH STREET</t>
  </si>
  <si>
    <t>SANDRINGHAM ROAD</t>
  </si>
  <si>
    <t>COBHAM ROAD FERNDOWN</t>
  </si>
  <si>
    <t>LITTLEJOHN AVENUE</t>
  </si>
  <si>
    <t>BRISTOL BUSINESS PARK</t>
  </si>
  <si>
    <t>FILTON ROAD</t>
  </si>
  <si>
    <t>OPPOSITE WOODSPRING STADIUM</t>
  </si>
  <si>
    <t>MALMESBURY ROAD</t>
  </si>
  <si>
    <t>OPPOSITE UNIT 7 WESTLAND BUSINESS PARK</t>
  </si>
  <si>
    <t>WEYMOUTH ROAD FOOTBALL STADIUM</t>
  </si>
  <si>
    <t>WILLSBRIDGE HILL</t>
  </si>
  <si>
    <t>ELECTRIC SUB STATION AIRFIELD WAY</t>
  </si>
  <si>
    <t>COMPTON MARTIN</t>
  </si>
  <si>
    <t>UNDERTOWN LANE</t>
  </si>
  <si>
    <t>NO 2</t>
  </si>
  <si>
    <t>DOUBLE DYKES</t>
  </si>
  <si>
    <t>BEDFORD BEACH</t>
  </si>
  <si>
    <t>ALUM CHINE</t>
  </si>
  <si>
    <t>ST IVES GARDENS</t>
  </si>
  <si>
    <t>KINSON MAIN MILLHAMS ROAD</t>
  </si>
  <si>
    <t>WARDENS COTTAGE</t>
  </si>
  <si>
    <t>MUSCLIFF LANE</t>
  </si>
  <si>
    <t>AMENITIES</t>
  </si>
  <si>
    <t>FISHERMANS WALK</t>
  </si>
  <si>
    <t>WEST OVERCLIFF</t>
  </si>
  <si>
    <t>BUTE DRIVE</t>
  </si>
  <si>
    <t>MILLHAMS STREET</t>
  </si>
  <si>
    <t>MARRYAT COURT</t>
  </si>
  <si>
    <t>HOBORNE FARM</t>
  </si>
  <si>
    <t>LINKS DRIVE</t>
  </si>
  <si>
    <t>RODNEY DRIVE</t>
  </si>
  <si>
    <t>AVENUE ROAD</t>
  </si>
  <si>
    <t>CLIVE ROAD</t>
  </si>
  <si>
    <t>CONIFER CLOSE</t>
  </si>
  <si>
    <t>ARGYLE ROAD</t>
  </si>
  <si>
    <t>AMBERWOOD GARDENS</t>
  </si>
  <si>
    <t>MUDEFORD QUAY</t>
  </si>
  <si>
    <t>MUDEFORD CHURCH</t>
  </si>
  <si>
    <t>ENDFIELD ROAD</t>
  </si>
  <si>
    <t>QUEENS ROAD</t>
  </si>
  <si>
    <t>ABINGDON DRIVE</t>
  </si>
  <si>
    <t>QUOMPS NO 2</t>
  </si>
  <si>
    <t>AVON MILL LANE</t>
  </si>
  <si>
    <t>BEACONSFIELD ROAD</t>
  </si>
  <si>
    <t>WILVERLEY ROAD</t>
  </si>
  <si>
    <t>LODGE ROAD</t>
  </si>
  <si>
    <t>SANDY PLOT</t>
  </si>
  <si>
    <t>RUSSELL DRIVE RIVERSLEA ESTATE</t>
  </si>
  <si>
    <t>BROOK ROAD NO 3</t>
  </si>
  <si>
    <t>WINSTON CHURCHILL</t>
  </si>
  <si>
    <t>WOOLSBRIDGE</t>
  </si>
  <si>
    <t>INDUSTRIAL ESTATE</t>
  </si>
  <si>
    <t>SHAPWICK CROSS</t>
  </si>
  <si>
    <t>SHAPWICK EAST</t>
  </si>
  <si>
    <t>NEWTON ROAD</t>
  </si>
  <si>
    <t>STEWARDS LANE</t>
  </si>
  <si>
    <t>BROOK ROAD NO 2</t>
  </si>
  <si>
    <t>EAST BOROUGH ROAD</t>
  </si>
  <si>
    <t>THE FOREST</t>
  </si>
  <si>
    <t>CUTHBURY CLOSE</t>
  </si>
  <si>
    <t>THE BOATYARD</t>
  </si>
  <si>
    <t>STONEY DOWN</t>
  </si>
  <si>
    <t>CRUMPET FARM ROAD</t>
  </si>
  <si>
    <t>ST IVES</t>
  </si>
  <si>
    <t>AVON CASTLE</t>
  </si>
  <si>
    <t>ASPEN DRIVE</t>
  </si>
  <si>
    <t>WAYSIDE ROAD NO 2</t>
  </si>
  <si>
    <t>SANDLEHEATH ROAD</t>
  </si>
  <si>
    <t>LIONS LANE ASHLEY HEATH</t>
  </si>
  <si>
    <t>STIBBS GREEN</t>
  </si>
  <si>
    <t>BARGE INN</t>
  </si>
  <si>
    <t>ORCHARD</t>
  </si>
  <si>
    <t>STERT</t>
  </si>
  <si>
    <t>FULLAWAY FARM</t>
  </si>
  <si>
    <t>WOOTTON RIVERS</t>
  </si>
  <si>
    <t>MAYENNE PLACE</t>
  </si>
  <si>
    <t>WAIBLINGEN WAY</t>
  </si>
  <si>
    <t>MARSTON</t>
  </si>
  <si>
    <t>THE PLOUGH</t>
  </si>
  <si>
    <t>BROMHAM</t>
  </si>
  <si>
    <t>LOOP HILL</t>
  </si>
  <si>
    <t>WESTBROOK GREEN</t>
  </si>
  <si>
    <t>WILSFORD</t>
  </si>
  <si>
    <t>COURT HILL</t>
  </si>
  <si>
    <t>NORTH TIDWORTH</t>
  </si>
  <si>
    <t>THE RAM</t>
  </si>
  <si>
    <t>ETCHILHAMPTON</t>
  </si>
  <si>
    <t>MIXON CLOSE</t>
  </si>
  <si>
    <t>LYDEWAY</t>
  </si>
  <si>
    <t>MARSH FARM</t>
  </si>
  <si>
    <t>MARSH LANE</t>
  </si>
  <si>
    <t>OARE</t>
  </si>
  <si>
    <t>LODGE</t>
  </si>
  <si>
    <t>NEW BULDINGS</t>
  </si>
  <si>
    <t>CONOCK</t>
  </si>
  <si>
    <t>COMPTON</t>
  </si>
  <si>
    <t>ENFORD</t>
  </si>
  <si>
    <t>LONG STREET</t>
  </si>
  <si>
    <t>HATFIELDS</t>
  </si>
  <si>
    <t>CLOCK INN</t>
  </si>
  <si>
    <t>SELLS GREEN</t>
  </si>
  <si>
    <t>WHARF</t>
  </si>
  <si>
    <t>COLLINGBOURNE KINGSTON</t>
  </si>
  <si>
    <t>WILCOT</t>
  </si>
  <si>
    <t>CANAL CLOSE</t>
  </si>
  <si>
    <t>SUNNYHILL LANE</t>
  </si>
  <si>
    <t>BROAD LANE</t>
  </si>
  <si>
    <t>PATCHWAY</t>
  </si>
  <si>
    <t>SYCAMORE DRIVE</t>
  </si>
  <si>
    <t>HIGHWOOD TRADING ESTATE EAST</t>
  </si>
  <si>
    <t>WAINBRIDGE CRESCENT</t>
  </si>
  <si>
    <t>PATCH ELM LANE</t>
  </si>
  <si>
    <t>SWAN LANE</t>
  </si>
  <si>
    <t>HIGHWOOD TRADING ESTATE WEST</t>
  </si>
  <si>
    <t>PUCKLECHURCH</t>
  </si>
  <si>
    <t>WESTERLEIGH ROAD</t>
  </si>
  <si>
    <t>HALLEN VILLAGE</t>
  </si>
  <si>
    <t>PILL HEAD</t>
  </si>
  <si>
    <t>BADMINTON STATION</t>
  </si>
  <si>
    <t>HAWKESBURY UPTON</t>
  </si>
  <si>
    <t>BRITAIN BOTTOM</t>
  </si>
  <si>
    <t>OLDBURY</t>
  </si>
  <si>
    <t>THE NAITE</t>
  </si>
  <si>
    <t>M48 SERVICES</t>
  </si>
  <si>
    <t>BROOKFIELD ROAD</t>
  </si>
  <si>
    <t>BRIGHTON ROAD</t>
  </si>
  <si>
    <t>KIDNEY HILL</t>
  </si>
  <si>
    <t>HENFIELD</t>
  </si>
  <si>
    <t>TORMARTON</t>
  </si>
  <si>
    <t>MARSHFIELD ROAD</t>
  </si>
  <si>
    <t>HICKS COMMON ROAD</t>
  </si>
  <si>
    <t>NEW PASSAGE</t>
  </si>
  <si>
    <t>CHESSEL AVENUE</t>
  </si>
  <si>
    <t>ALVESTON</t>
  </si>
  <si>
    <t>ALVESTON DOWN</t>
  </si>
  <si>
    <t>TOWNWELL</t>
  </si>
  <si>
    <t>STIDCOTT</t>
  </si>
  <si>
    <t>PILNING ROAD</t>
  </si>
  <si>
    <t>GREAT BADMINTON</t>
  </si>
  <si>
    <t>BADMINTON HOUSE</t>
  </si>
  <si>
    <t>HILLESLEY</t>
  </si>
  <si>
    <t>KILCOTT LANE</t>
  </si>
  <si>
    <t>KINGS LANE</t>
  </si>
  <si>
    <t>CARAVAN SITE</t>
  </si>
  <si>
    <t>NEWLANDS</t>
  </si>
  <si>
    <t>HORTHAM LANE</t>
  </si>
  <si>
    <t>POOL FARM</t>
  </si>
  <si>
    <t>MEDWAY DRIVE</t>
  </si>
  <si>
    <t>OLD SODBURY</t>
  </si>
  <si>
    <t>CROSS HANDS</t>
  </si>
  <si>
    <t>ROCK ROAD</t>
  </si>
  <si>
    <t>PILNING CHURCH THE GREEN</t>
  </si>
  <si>
    <t>SHAYMOOR LANE</t>
  </si>
  <si>
    <t>REDWICK ROAD</t>
  </si>
  <si>
    <t>PILNING SCHOOL</t>
  </si>
  <si>
    <t>THORNBURY</t>
  </si>
  <si>
    <t>BAGSTONE</t>
  </si>
  <si>
    <t>SCHOOL LUCKINGTON ROAD</t>
  </si>
  <si>
    <t>LITTLE BADMINTON</t>
  </si>
  <si>
    <t>WELL LANE</t>
  </si>
  <si>
    <t>LATTERIDGE ROAD</t>
  </si>
  <si>
    <t>OLD DOWN</t>
  </si>
  <si>
    <t>FOX INN</t>
  </si>
  <si>
    <t>BLANDFORD HEIGHTS</t>
  </si>
  <si>
    <t>CHURCH HILL SINGLE PROPERTY</t>
  </si>
  <si>
    <t>MUSBURY</t>
  </si>
  <si>
    <t>FORUM VIEW</t>
  </si>
  <si>
    <t>BREWERY NO 2</t>
  </si>
  <si>
    <t>CLARENDON CLOSE</t>
  </si>
  <si>
    <t>THE GLEBE</t>
  </si>
  <si>
    <t>OAKWOOD DRIVE</t>
  </si>
  <si>
    <t>HONEYSUCKLE GARDENS</t>
  </si>
  <si>
    <t>HALE</t>
  </si>
  <si>
    <t>FOREST ROAD</t>
  </si>
  <si>
    <t>FAIRLIE PARK</t>
  </si>
  <si>
    <t>PARKSIDE INDUSTRIAL ESTATE</t>
  </si>
  <si>
    <t>THORNEY HILL</t>
  </si>
  <si>
    <t>WHITELANDS</t>
  </si>
  <si>
    <t>SEYMOUR ROAD</t>
  </si>
  <si>
    <t>NEACROFT NO 2</t>
  </si>
  <si>
    <t>MILL LAWN</t>
  </si>
  <si>
    <t>DIAL CLOSE</t>
  </si>
  <si>
    <t>NEACROFT NO 3</t>
  </si>
  <si>
    <t>BURLEY ROAD (THE DELL)</t>
  </si>
  <si>
    <t>MOORHILL</t>
  </si>
  <si>
    <t>HORSEPORT</t>
  </si>
  <si>
    <t>VALLEY LANE</t>
  </si>
  <si>
    <t>POPLAR WAY</t>
  </si>
  <si>
    <t>ROCKLEY ROAD</t>
  </si>
  <si>
    <t>WHITECLIFF RECREATION GROUND</t>
  </si>
  <si>
    <t>SALTERNS WAY</t>
  </si>
  <si>
    <t>WILDERTON ROAD</t>
  </si>
  <si>
    <t>TURLIN MOOR SW</t>
  </si>
  <si>
    <t>HARKWOOD DRIVE</t>
  </si>
  <si>
    <t>MERLEYS WAY MERLEY</t>
  </si>
  <si>
    <t>ELGIN ROAD</t>
  </si>
  <si>
    <t>BLUE LAGOON SANDBANKS ROAD</t>
  </si>
  <si>
    <t>RECTORY / ASHMORE AVENUE</t>
  </si>
  <si>
    <t>QUAY SURFACE WATER</t>
  </si>
  <si>
    <t>RNLI SURFACE WATER SLIPWAY</t>
  </si>
  <si>
    <t>BLANDFORD ROAD MINI ROUNDABOUT</t>
  </si>
  <si>
    <t>CABOT LANE</t>
  </si>
  <si>
    <t>ASHWOOD DRIVE</t>
  </si>
  <si>
    <t>EAST QUAY SURFACE WATER SLIPWAY</t>
  </si>
  <si>
    <t>LAURAL DRIVE</t>
  </si>
  <si>
    <t>WILLIS WAY</t>
  </si>
  <si>
    <t>COY POND</t>
  </si>
  <si>
    <t>ESPLANADE STERTE</t>
  </si>
  <si>
    <t>TAVERNER CLOSE</t>
  </si>
  <si>
    <t>PARK LAKE ROAD</t>
  </si>
  <si>
    <t>FLEETSBRIDGE SURFACE WATER</t>
  </si>
  <si>
    <t>CANFORD SCHOOL</t>
  </si>
  <si>
    <t>MERLEY LANE MERLEY</t>
  </si>
  <si>
    <t>QUEEN ANNE DRIVE</t>
  </si>
  <si>
    <t>GREENSLEEVES AVENUE</t>
  </si>
  <si>
    <t>KING JOHN AVENUE</t>
  </si>
  <si>
    <t>SEACOMBE ROAD</t>
  </si>
  <si>
    <t>WOODLANDS AVENUE</t>
  </si>
  <si>
    <t>RECREATION ROAD</t>
  </si>
  <si>
    <t>HORSINGTON SCHOOL</t>
  </si>
  <si>
    <t>COAT ROAD</t>
  </si>
  <si>
    <t>HOLTON</t>
  </si>
  <si>
    <t>HORSINGTON MAIN</t>
  </si>
  <si>
    <t>MILBORNE PORT</t>
  </si>
  <si>
    <t>HENNING WAY</t>
  </si>
  <si>
    <t>COMBE STREET LANE</t>
  </si>
  <si>
    <t>MARSH</t>
  </si>
  <si>
    <t>MARSH LANE (HENSTRIDGE NO 2)</t>
  </si>
  <si>
    <t>ODCOMBE</t>
  </si>
  <si>
    <t>PARK LANE (RIVERSIDE GARDENS) HENSTRIDGE NO 1</t>
  </si>
  <si>
    <t>NEWTON ROAD GARAGE</t>
  </si>
  <si>
    <t>MATFURLONG CLOSE OFF WATER STREET</t>
  </si>
  <si>
    <t>GLANFIELD TERRACE</t>
  </si>
  <si>
    <t>BOOZER PITT</t>
  </si>
  <si>
    <t>ST JOHNS ROAD</t>
  </si>
  <si>
    <t>PEONY VALLEY</t>
  </si>
  <si>
    <t>PRIMROSE LANE</t>
  </si>
  <si>
    <t>SNAILS HILL</t>
  </si>
  <si>
    <t>TOOTAL BRIDGE</t>
  </si>
  <si>
    <t>HILLSIDE MAIN</t>
  </si>
  <si>
    <t>EDWARDS</t>
  </si>
  <si>
    <t>COURTFIELD NO 2</t>
  </si>
  <si>
    <t>FAIRVIEW TERRACE</t>
  </si>
  <si>
    <t>CHARLTON HORETHORNE</t>
  </si>
  <si>
    <t>KENNELS</t>
  </si>
  <si>
    <t>THE MEAD PILL BRIDGE LANE</t>
  </si>
  <si>
    <t>WADHAM PARK</t>
  </si>
  <si>
    <t>TOUCHES MEADOW</t>
  </si>
  <si>
    <t>HARDY COURT</t>
  </si>
  <si>
    <t>PITWAY</t>
  </si>
  <si>
    <t>LOWER CHILTON CANTELO</t>
  </si>
  <si>
    <t>GREAT HILL</t>
  </si>
  <si>
    <t>ASH</t>
  </si>
  <si>
    <t>ASH SCHOOL</t>
  </si>
  <si>
    <t>BOWER MANOR 7 WILKINS ROAD</t>
  </si>
  <si>
    <t>LYNTON ROAD</t>
  </si>
  <si>
    <t>FORGE HOUSE BRENT STREET</t>
  </si>
  <si>
    <t>COMMERCE WAY</t>
  </si>
  <si>
    <t>QUEENSWAY</t>
  </si>
  <si>
    <t>CAUSEWAY</t>
  </si>
  <si>
    <t>BRENT ROAD</t>
  </si>
  <si>
    <t>BRAITHWAITE PLACE OFF BERROW ROAD</t>
  </si>
  <si>
    <t>OLIVE TERRACE</t>
  </si>
  <si>
    <t>BROADHURST GARDENS</t>
  </si>
  <si>
    <t>EAST BRENT</t>
  </si>
  <si>
    <t>ORCHARD CLOSE</t>
  </si>
  <si>
    <t>QUANTOCK CLOSE</t>
  </si>
  <si>
    <t>ST PETERS ROAD</t>
  </si>
  <si>
    <t>MENDIP ROAD (FACTORY ROAD) EDINGWORTH</t>
  </si>
  <si>
    <t>WHITEGATES YEW TREE HURN LANE</t>
  </si>
  <si>
    <t>SAND</t>
  </si>
  <si>
    <t>CROSSWAYS WITHY ROAD</t>
  </si>
  <si>
    <t>SILVER SPRINGS FOLLETTS FARM</t>
  </si>
  <si>
    <t>CHICKERELL CAMP</t>
  </si>
  <si>
    <t>WALNUT FARM</t>
  </si>
  <si>
    <t>BARTON ROAD IN BETWEEN 60 BARTON ROAD &amp; BONER COTTAGE</t>
  </si>
  <si>
    <t>MILL CLOSE</t>
  </si>
  <si>
    <t>PILLSMOUTH MARINE DRIVE</t>
  </si>
  <si>
    <t>LAKEWALL ROAD</t>
  </si>
  <si>
    <t>CHURCH PATH</t>
  </si>
  <si>
    <t>CHEDZOY</t>
  </si>
  <si>
    <t>MANOR DRIVE</t>
  </si>
  <si>
    <t>LATE HEAL</t>
  </si>
  <si>
    <t>CROSS WEST OLD COACH ROAD</t>
  </si>
  <si>
    <t>CHESTNUT FARM</t>
  </si>
  <si>
    <t>PADDOCK DRIVE</t>
  </si>
  <si>
    <t>CROWS LANE SURFACE WATER</t>
  </si>
  <si>
    <t>HACKNESS ROAD</t>
  </si>
  <si>
    <t>BRISTOL ROAD NO 1 BCL</t>
  </si>
  <si>
    <t>MERRY BEE SOUTH ROAD</t>
  </si>
  <si>
    <t>WYLDS ROAD SURFACE WATER</t>
  </si>
  <si>
    <t>FISHERS FARM</t>
  </si>
  <si>
    <t>WESTFIELD DRIVE</t>
  </si>
  <si>
    <t>WARD LANE</t>
  </si>
  <si>
    <t>BASON BRIDGE</t>
  </si>
  <si>
    <t>FRIARN LAWN</t>
  </si>
  <si>
    <t>RYE</t>
  </si>
  <si>
    <t>MUDGLEY</t>
  </si>
  <si>
    <t>MUDGLEY CROSS</t>
  </si>
  <si>
    <t>WYLDS ROAD FOUL</t>
  </si>
  <si>
    <t>BOWER MANOR 3A</t>
  </si>
  <si>
    <t>QUEENSWOOD LANE BROADLANDS</t>
  </si>
  <si>
    <t>DUNWEAR</t>
  </si>
  <si>
    <t>EASTERN AVENUE</t>
  </si>
  <si>
    <t>BOWER LANE BOWER MANOR</t>
  </si>
  <si>
    <t>CHEDZOY LANE BRIDGWATER</t>
  </si>
  <si>
    <t>RECTORY DRIVE</t>
  </si>
  <si>
    <t>WITHY ROAD</t>
  </si>
  <si>
    <t>ENMORE ROAD RESERVOIR</t>
  </si>
  <si>
    <t>MEADE FARM COAST ROAD</t>
  </si>
  <si>
    <t>ASHCOTT DRIVE</t>
  </si>
  <si>
    <t>CHAPEL ROAD</t>
  </si>
  <si>
    <t>SUNNYSIDE WARREN FARM</t>
  </si>
  <si>
    <t>NORTH NIBLEY</t>
  </si>
  <si>
    <t>MILL END</t>
  </si>
  <si>
    <t>STONE</t>
  </si>
  <si>
    <t>OLD MILL</t>
  </si>
  <si>
    <t>OLD MINSTER ROAD</t>
  </si>
  <si>
    <t>PURTON</t>
  </si>
  <si>
    <t>WATERWORKS</t>
  </si>
  <si>
    <t>MOBLEY</t>
  </si>
  <si>
    <t>DOCKS ROAD EAST</t>
  </si>
  <si>
    <t>NEWPORT</t>
  </si>
  <si>
    <t>No 5 BERKELY ARMS</t>
  </si>
  <si>
    <t>SANIGAR LANE</t>
  </si>
  <si>
    <t>HALMORE</t>
  </si>
  <si>
    <t>HINTON ROAD</t>
  </si>
  <si>
    <t>COURTMEAD ESTATE</t>
  </si>
  <si>
    <t>WANSWELL</t>
  </si>
  <si>
    <t>BERKELEY HEATH</t>
  </si>
  <si>
    <t>NORTH</t>
  </si>
  <si>
    <t>CHEDDON FITZPAINE</t>
  </si>
  <si>
    <t>CHEDDON FARM</t>
  </si>
  <si>
    <t>NEW BARN QUEENSWAY</t>
  </si>
  <si>
    <t>GOOSENFORD</t>
  </si>
  <si>
    <t>MOUNTWAY BISHOPS HULL</t>
  </si>
  <si>
    <t>THREE BRIDGES</t>
  </si>
  <si>
    <t>TANGIER</t>
  </si>
  <si>
    <t>BURROWBRIDGE</t>
  </si>
  <si>
    <t>SCHOOL LANE</t>
  </si>
  <si>
    <t>WHARF COTTAGES</t>
  </si>
  <si>
    <t>GREENWAY</t>
  </si>
  <si>
    <t>VENTURE WAY PRIORSWOOD</t>
  </si>
  <si>
    <t>BARN</t>
  </si>
  <si>
    <t>MILL STREET DURNOVER COURT</t>
  </si>
  <si>
    <t>LENTHAY ROAD</t>
  </si>
  <si>
    <t>CROSSWAYS</t>
  </si>
  <si>
    <t>COMBE WAY</t>
  </si>
  <si>
    <t>BLACKBIRDS</t>
  </si>
  <si>
    <t>GILES CLOSE</t>
  </si>
  <si>
    <t>COCKLANDS</t>
  </si>
  <si>
    <t>CASTLE PARK</t>
  </si>
  <si>
    <t>GORSELANDS CARAVAN PARK</t>
  </si>
  <si>
    <t>FISHWEIR FLOOD SURFACE WATER</t>
  </si>
  <si>
    <t>LOWER SEA LANE</t>
  </si>
  <si>
    <t>EGDON GLEN</t>
  </si>
  <si>
    <t>EAST ROAD</t>
  </si>
  <si>
    <t>YETMINSTER ROAD</t>
  </si>
  <si>
    <t>REDBRIDGE</t>
  </si>
  <si>
    <t>QUARR LANE</t>
  </si>
  <si>
    <t>MILES CROSS</t>
  </si>
  <si>
    <t>FRAMPTON</t>
  </si>
  <si>
    <t>MUCKLEFORD</t>
  </si>
  <si>
    <t>MARTINSTOWN</t>
  </si>
  <si>
    <t>B3159</t>
  </si>
  <si>
    <t>CORSCOMBE</t>
  </si>
  <si>
    <t>WEST KNIGHTON</t>
  </si>
  <si>
    <t>KNIGHTON LANE</t>
  </si>
  <si>
    <t>SOUTHOVER</t>
  </si>
  <si>
    <t>COMPTON ROAD</t>
  </si>
  <si>
    <t>MONTEVIDEO</t>
  </si>
  <si>
    <t>MELLSTOCK AVENUE</t>
  </si>
  <si>
    <t>SALWAY ASH</t>
  </si>
  <si>
    <t>VALE VIEW</t>
  </si>
  <si>
    <t>WILLITON</t>
  </si>
  <si>
    <t>TOWER HILL</t>
  </si>
  <si>
    <t>LAWFORD</t>
  </si>
  <si>
    <t>STICKLE HILL</t>
  </si>
  <si>
    <t>WERREN CLOSE</t>
  </si>
  <si>
    <t>STOGURSEY</t>
  </si>
  <si>
    <t>KNIGHTON</t>
  </si>
  <si>
    <t>HILLTOP LANE</t>
  </si>
  <si>
    <t>VULCAN ROAD</t>
  </si>
  <si>
    <t>VICTORIA SQUARE</t>
  </si>
  <si>
    <t>KINGS OAK MEADOW</t>
  </si>
  <si>
    <t>ELMHURST</t>
  </si>
  <si>
    <t>MILL LANE (BEAFEATER)</t>
  </si>
  <si>
    <t>HINTON CHARTERHOUSE</t>
  </si>
  <si>
    <t>OLD QUARRY MIDFORD ROAD</t>
  </si>
  <si>
    <t>SOMERSET FOLLY</t>
  </si>
  <si>
    <t>HIGH LITTLETON</t>
  </si>
  <si>
    <t>CURTSONS</t>
  </si>
  <si>
    <t>LIPPIATT LANE</t>
  </si>
  <si>
    <t>THE HOOK</t>
  </si>
  <si>
    <t>ABBEY PARK</t>
  </si>
  <si>
    <t>STAPLES HILL</t>
  </si>
  <si>
    <t>BATH HILL CHEW PARK</t>
  </si>
  <si>
    <t>TEMPLE CLOUD</t>
  </si>
  <si>
    <t>TEMPLE BRIDGE</t>
  </si>
  <si>
    <t>FARRINGTON GURNEY</t>
  </si>
  <si>
    <t>HILL VIEW</t>
  </si>
  <si>
    <t>THE SHALLOWS</t>
  </si>
  <si>
    <t>CHELWOOD ROAD</t>
  </si>
  <si>
    <t>MARKHAM HOUSE WYKE ROAD</t>
  </si>
  <si>
    <t>PRESTON FISHERBRIDGE ESTATE</t>
  </si>
  <si>
    <t>LODMOOR WEYMOUTH BAY AVENUE</t>
  </si>
  <si>
    <t>OVERCOMBE</t>
  </si>
  <si>
    <t>SWIMMING POOL KNIGHTSDALE ROAD</t>
  </si>
  <si>
    <t>BOWLEAZE COVE</t>
  </si>
  <si>
    <t>KINGSTON SEYMOUR</t>
  </si>
  <si>
    <t>BLACKBERRY LANE (VALLEY ROAD)</t>
  </si>
  <si>
    <t>TEIGNMOUTH ROAD</t>
  </si>
  <si>
    <t>BROCKLEY</t>
  </si>
  <si>
    <t>CHELVEY GREEN</t>
  </si>
  <si>
    <t>WEST</t>
  </si>
  <si>
    <t>MIDDLE YEO</t>
  </si>
  <si>
    <t>HUNDRED</t>
  </si>
  <si>
    <t>BACKWELL</t>
  </si>
  <si>
    <t>BACKWELL GREEN</t>
  </si>
  <si>
    <t>ST CHRISTOPHER COURT</t>
  </si>
  <si>
    <t>RUSTIC FARM (KINGSTON SEYMOUR CENTRAL)</t>
  </si>
  <si>
    <t>BLEADON BRIDGE</t>
  </si>
  <si>
    <t>MADAM RHYNE</t>
  </si>
  <si>
    <t>NORTH (FW)</t>
  </si>
  <si>
    <t>POACHER HOTEL (ANCHOR HOTEL)</t>
  </si>
  <si>
    <t>REGENTS PARK</t>
  </si>
  <si>
    <t>HARBOUR ROAD</t>
  </si>
  <si>
    <t>NORTH WESTON</t>
  </si>
  <si>
    <t>EAST</t>
  </si>
  <si>
    <t>MARSHALLS FIELD</t>
  </si>
  <si>
    <t>ANCHOR HEAD</t>
  </si>
  <si>
    <t>GOLF COURSE</t>
  </si>
  <si>
    <t>OLD MILL LANE</t>
  </si>
  <si>
    <t>CAPRI VILLAS</t>
  </si>
  <si>
    <t>FAIRFIELD (KINGSTON SEYMOUR WEST)</t>
  </si>
  <si>
    <t>CROOKS LANE</t>
  </si>
  <si>
    <t>GOOSEY LANE</t>
  </si>
  <si>
    <t>BROCKLEY COURT</t>
  </si>
  <si>
    <t>NORTON LANE</t>
  </si>
  <si>
    <t>SUMMER LANE</t>
  </si>
  <si>
    <t>CLAPTON IN GORDANO</t>
  </si>
  <si>
    <t>MOORSIDE</t>
  </si>
  <si>
    <t>BROOK FARM</t>
  </si>
  <si>
    <t>BACKWELL COMMON</t>
  </si>
  <si>
    <t>HUTTON PARK CARAVAN SITE</t>
  </si>
  <si>
    <t>DOCK</t>
  </si>
  <si>
    <t>BEAUFORT PARK GORES YARD</t>
  </si>
  <si>
    <t>WEST END VIEW</t>
  </si>
  <si>
    <t>CHRISTCHURCH AIRFIELD</t>
  </si>
  <si>
    <t>ST MICHEALS CLOSE</t>
  </si>
  <si>
    <t>BROOK CLOSE</t>
  </si>
  <si>
    <t>DEWLANDS ORCHARD</t>
  </si>
  <si>
    <t>CROWCOMBE LANE</t>
  </si>
  <si>
    <t>ELM DRIVE</t>
  </si>
  <si>
    <t>HERRINGSTON ROAD</t>
  </si>
  <si>
    <t>HAMBRIDGE</t>
  </si>
  <si>
    <t>MOORS VALLEY NO 2</t>
  </si>
  <si>
    <t>COWSLIP ROAD PINE SPRINGS</t>
  </si>
  <si>
    <t>ROLLS MILL</t>
  </si>
  <si>
    <t>MANNINGFORD</t>
  </si>
  <si>
    <t>NO 4 PS PEWSEY</t>
  </si>
  <si>
    <t>COMPTON DUNDON</t>
  </si>
  <si>
    <t>MOOR CLOSE</t>
  </si>
  <si>
    <t>SOUTH STATION</t>
  </si>
  <si>
    <t>OLD STW</t>
  </si>
  <si>
    <t>STERTE F W</t>
  </si>
  <si>
    <t>STERTE STORM WATER LIFT STATION</t>
  </si>
  <si>
    <t>PITCOMBE</t>
  </si>
  <si>
    <t>VALE ROAD</t>
  </si>
  <si>
    <t>POLLARD WAY</t>
  </si>
  <si>
    <t>ROSE FARM</t>
  </si>
  <si>
    <t>SHELTHORN GROVE</t>
  </si>
  <si>
    <t>SOUTH BRIDGE TANK</t>
  </si>
  <si>
    <t>HALSTOCK</t>
  </si>
  <si>
    <t>STREET FARM</t>
  </si>
  <si>
    <t>TWYNHAM SW DETENTION TANK</t>
  </si>
  <si>
    <t>WEYMOUTH AVENUE</t>
  </si>
  <si>
    <t>WHARF LANE</t>
  </si>
  <si>
    <t>WHITE COTTAGE</t>
  </si>
  <si>
    <t>WHITFIELD ROAD</t>
  </si>
  <si>
    <t>WILLS ROAD</t>
  </si>
  <si>
    <t>WOODBOROUGH PS1</t>
  </si>
  <si>
    <t>WESTERN WAY</t>
  </si>
  <si>
    <t>CREEKMOOR PIT</t>
  </si>
  <si>
    <t>PARKWAY</t>
  </si>
  <si>
    <t>MOUNT LANE</t>
  </si>
  <si>
    <t>WANDERWELL</t>
  </si>
  <si>
    <t>TOLLGATE PARK</t>
  </si>
  <si>
    <t>WINCOMBE PARK</t>
  </si>
  <si>
    <t>RAILWAY TRIANGLE</t>
  </si>
  <si>
    <t>BRADLEY LANE (TAUNTON ROAD)</t>
  </si>
  <si>
    <t>ANNINGS LANE</t>
  </si>
  <si>
    <t>HAM LANE</t>
  </si>
  <si>
    <t>LONNEN ROAD WOOD VIEW COLEHILL</t>
  </si>
  <si>
    <t>HAMP WARD</t>
  </si>
  <si>
    <t>HILCOTT</t>
  </si>
  <si>
    <t>PUMPING STATION NO 3</t>
  </si>
  <si>
    <t>HOLWAY BARTON</t>
  </si>
  <si>
    <t>MOTCOMBE</t>
  </si>
  <si>
    <t>TANK (PUMPED)</t>
  </si>
  <si>
    <t>ISLE BREWERS</t>
  </si>
  <si>
    <t>BURGATE FIELDS BURGATE SCHOOL</t>
  </si>
  <si>
    <t>BINCLEAVES</t>
  </si>
  <si>
    <t>LAWRENCE HILL</t>
  </si>
  <si>
    <t>SALWAY DRIVE</t>
  </si>
  <si>
    <t>NEWLANDS BRIDGE</t>
  </si>
  <si>
    <t>DAWES PARK NO 3</t>
  </si>
  <si>
    <t>KELTINGS</t>
  </si>
  <si>
    <t>RUSHALL</t>
  </si>
  <si>
    <t>PEWSEY ROAD</t>
  </si>
  <si>
    <t>BOTTLESFORD</t>
  </si>
  <si>
    <t>DELPH GARDENS</t>
  </si>
  <si>
    <t>CORSCOMBE COURT</t>
  </si>
  <si>
    <t>EAST FLEET FARM</t>
  </si>
  <si>
    <t>DOCKS</t>
  </si>
  <si>
    <t>PICNIC SITE</t>
  </si>
  <si>
    <t>WENTWORTH DRIVE</t>
  </si>
  <si>
    <t>HIGH HAM</t>
  </si>
  <si>
    <t>STEMBRIDGE WAY</t>
  </si>
  <si>
    <t>POOLE BRICKYARD</t>
  </si>
  <si>
    <t>WIVELISCOMBE</t>
  </si>
  <si>
    <t>FORD ROAD (LION D'ANGERS)</t>
  </si>
  <si>
    <t>BLACKNELL LANE</t>
  </si>
  <si>
    <t>KILLAMS PARK</t>
  </si>
  <si>
    <t>SPENCER GARDENS</t>
  </si>
  <si>
    <t>HEADLANDS</t>
  </si>
  <si>
    <t>LOWMOOR TRADING ESTATE 1</t>
  </si>
  <si>
    <t>WATERLOO WAY (STATION YARD)</t>
  </si>
  <si>
    <t>HIGHBRIDGE SOUTH ALSTONE ROAD</t>
  </si>
  <si>
    <t>STANLEY VIEW</t>
  </si>
  <si>
    <t>CHOLDERTON</t>
  </si>
  <si>
    <t>EDRICS GREEN</t>
  </si>
  <si>
    <t>BOWERCHALKE</t>
  </si>
  <si>
    <t>SHEPHERDS CROFT</t>
  </si>
  <si>
    <t>SOUTHFIELDS</t>
  </si>
  <si>
    <t>BROADCHALKE</t>
  </si>
  <si>
    <t>DOVES MEADOW</t>
  </si>
  <si>
    <t>KNIGHTON ROAD</t>
  </si>
  <si>
    <t>NEWTOWN</t>
  </si>
  <si>
    <t>BURCOMBE</t>
  </si>
  <si>
    <t>HILLSIDE</t>
  </si>
  <si>
    <t>COOMBE BISSETT</t>
  </si>
  <si>
    <t>DROVE (DRAW) CLOSE</t>
  </si>
  <si>
    <t>THRONE CLOSE</t>
  </si>
  <si>
    <t>FONTHILL BISHOP</t>
  </si>
  <si>
    <t>DURNFORD</t>
  </si>
  <si>
    <t>LITTLEDOWN VIEW</t>
  </si>
  <si>
    <t>KILMINGTON</t>
  </si>
  <si>
    <t>MANOR TERRACE</t>
  </si>
  <si>
    <t>NUNTON</t>
  </si>
  <si>
    <t>EBBLESIDE VILLAS</t>
  </si>
  <si>
    <t>SEDGEHILL</t>
  </si>
  <si>
    <t>COUNCIL HOUSES</t>
  </si>
  <si>
    <t>SEMLEY</t>
  </si>
  <si>
    <t>SEM HILL</t>
  </si>
  <si>
    <t>SQUALLS LANE</t>
  </si>
  <si>
    <t>WEST DEAN</t>
  </si>
  <si>
    <t>MOODYS HILL</t>
  </si>
  <si>
    <t>WEST KNOYLE</t>
  </si>
  <si>
    <t>PUCKWELL</t>
  </si>
  <si>
    <t>WOODFORD</t>
  </si>
  <si>
    <t>AVON MEADOWS</t>
  </si>
  <si>
    <t>HUDSON ROAD</t>
  </si>
  <si>
    <t>KIVEL COURT SALISBURY</t>
  </si>
  <si>
    <t>HALLUM CLOSE</t>
  </si>
  <si>
    <t>NO 4 RANDALLS CROFT ROAD WILTON</t>
  </si>
  <si>
    <t>GRANGE GARDENS</t>
  </si>
  <si>
    <t>ARGOS HUNTWORTH GATE</t>
  </si>
  <si>
    <t>BEERCROCOMBE</t>
  </si>
  <si>
    <t>BRYONY CLOSE</t>
  </si>
  <si>
    <t>STOCKLINCH</t>
  </si>
  <si>
    <t>STOCKYARD</t>
  </si>
  <si>
    <t>BEAVERSBROOK FARM</t>
  </si>
  <si>
    <t>DAPPS HILL</t>
  </si>
  <si>
    <t>CHANTRY FIELDS (WAITROSE)</t>
  </si>
  <si>
    <t>DUNEDIN DRIVE</t>
  </si>
  <si>
    <t>GUNDRYMOR INDUSTRIAL ESTATE</t>
  </si>
  <si>
    <t>KNIGHTSTONE ROAD</t>
  </si>
  <si>
    <t>HAZELTON GARDENS</t>
  </si>
  <si>
    <t>JASMINE WAY</t>
  </si>
  <si>
    <t>NEWFOUNDLAND DRIVE OPP 20</t>
  </si>
  <si>
    <t>ALBANY PARK</t>
  </si>
  <si>
    <t>BLEADON MILL</t>
  </si>
  <si>
    <t>KILLAMS LANE</t>
  </si>
  <si>
    <t>SHOWGROUND NO1</t>
  </si>
  <si>
    <t>SHOWGROUND NO2</t>
  </si>
  <si>
    <t>CHALKE PIT LANE</t>
  </si>
  <si>
    <t>WESTPORT ROAD</t>
  </si>
  <si>
    <t>WESTFIELD EJECTOR STATION</t>
  </si>
  <si>
    <t>PRIMROSE DRIVE</t>
  </si>
  <si>
    <t>AWDRY AVENUE NEW</t>
  </si>
  <si>
    <t>BOWERHILL LANE BOWERHILL</t>
  </si>
  <si>
    <t>METHUEN PARK BATH ROAD</t>
  </si>
  <si>
    <t>BOWLING GREEN</t>
  </si>
  <si>
    <t>DRAGON ROAD (SANDSTONE RISE)</t>
  </si>
  <si>
    <t>SCOTT WAY</t>
  </si>
  <si>
    <t>WAPPING DOCK (SS GREAT BRITAIN)</t>
  </si>
  <si>
    <t>BRYER CLOSE (LORDLEAZE LANE)</t>
  </si>
  <si>
    <t>FAIRFIELD CLOSE</t>
  </si>
  <si>
    <t>GARSDALE</t>
  </si>
  <si>
    <t>THE BRASSMILLS AVON MILL LANE</t>
  </si>
  <si>
    <t>BATCH FARM</t>
  </si>
  <si>
    <t>ST GEORGES AVENUE CREWS HOLE ROAD</t>
  </si>
  <si>
    <t>CORAMS LANE</t>
  </si>
  <si>
    <t>WIDCOMBE RISE OFF PRIOR PARK ROAD</t>
  </si>
  <si>
    <t>ENGLISHCOMBE LANE / STIRTINGDALE ROAD JUNCTION</t>
  </si>
  <si>
    <t>HAZEL GROVE S/O NO 22/23</t>
  </si>
  <si>
    <t>HAZEL GROVE R/O NO 24 TO 39</t>
  </si>
  <si>
    <t>BECKHAMPTON ROAD O/S NO 50</t>
  </si>
  <si>
    <t>MOORLAND ROAD NEAR NO 49</t>
  </si>
  <si>
    <t>DORSET CLOSE O/S SCHOOL</t>
  </si>
  <si>
    <t>HISCOCKS DRIVE ADJ TO RAILWAY BRIDGE</t>
  </si>
  <si>
    <t>DURLEY PARK / OLDFIELD LANE JUNCTION</t>
  </si>
  <si>
    <t>HUNGERFORD ROAD / UPPER BRISTOL ROAD JUNCTION</t>
  </si>
  <si>
    <t>NORFOLK BUILDINGS</t>
  </si>
  <si>
    <t>SOUTH PARADE IN GARDEN</t>
  </si>
  <si>
    <t>RECREATION GROUND BY NORTH STAND</t>
  </si>
  <si>
    <t>ST JOHNS RC PRIM SCHOOL AT REAR NR RECREATION GROUND</t>
  </si>
  <si>
    <t>FERRY LANE O/S FUNERAL DIRECTOR</t>
  </si>
  <si>
    <t>ST JOHNS ROAD OPP VULCAN HOUSE</t>
  </si>
  <si>
    <t>WARMINSTER ROAD / SYDNEY ROAD JUNCTION</t>
  </si>
  <si>
    <t>EA DEPOT</t>
  </si>
  <si>
    <t>BRASSMILL LANE BETWEEN OSBOURN / AVONDALE ROAD</t>
  </si>
  <si>
    <t>LOWER BRISTOL ROAD NEAR MILL LANE</t>
  </si>
  <si>
    <t>TECHNOLOGY HOUSE</t>
  </si>
  <si>
    <t>FIELDINGS ROAD</t>
  </si>
  <si>
    <t>STATION ROAD S/O 44 LOCKSBROOK ROAD</t>
  </si>
  <si>
    <t>SPRING GARDENS ROAD NO 1</t>
  </si>
  <si>
    <t>GROVE STREET OPP NO 13</t>
  </si>
  <si>
    <t>WALCOT SYPHON AT HEAD</t>
  </si>
  <si>
    <t>RIVERSIDE WALK OLD CATTLE MARKET WALCOT</t>
  </si>
  <si>
    <t>GROVE STREET / ST JOHNS STREET JUNC NR BETHEL CH</t>
  </si>
  <si>
    <t>RIVERSIDE OLD ORCHARD ROAD WALCOT</t>
  </si>
  <si>
    <t>LADYMEAD HOUSE (R/O) WALCOT</t>
  </si>
  <si>
    <t>WALCOT RIVER BANK END OF CHATHAM ROW</t>
  </si>
  <si>
    <t>LOOP ROAD WALCOT STREET CAR PARK</t>
  </si>
  <si>
    <t>WALCOT ST RIVER BANK R/O ALDRIDGES</t>
  </si>
  <si>
    <t>ST JOHNS ROAD SCOUTS SITE</t>
  </si>
  <si>
    <t>CLEVELAND BRIDGE TO THE WEST</t>
  </si>
  <si>
    <t>WALCOT TERRACE R/O NO 1 ON LONDON ROAD</t>
  </si>
  <si>
    <t>FORESTER AVENUE O/S HORTON HOUSE</t>
  </si>
  <si>
    <t>ROCKCLIFFE ROAD R/O NO 45</t>
  </si>
  <si>
    <t>KENSINGTON MEADOWS BUS DEPOT STORM TANK</t>
  </si>
  <si>
    <t>HAMPTON ROW / ROCKLIFFE AVENUE R/O (NR BATHS)</t>
  </si>
  <si>
    <t>PARADE GARDENS</t>
  </si>
  <si>
    <t>NEWMARKET ROW GRAND PARADE</t>
  </si>
  <si>
    <t>SPRING GARDENS ROAD U/S K&amp;A CANAL SYPHON</t>
  </si>
  <si>
    <t>ENTRY HILL GARDENS R/G NO 6 (LYNCOMBE VALE)</t>
  </si>
  <si>
    <t>FOX HILL O/S WOODLANDS COTTAGE</t>
  </si>
  <si>
    <t>LYNCOMBE VALE O/S 3 NEW VILLAS</t>
  </si>
  <si>
    <t>PRIOR PARK ROAD</t>
  </si>
  <si>
    <t>LYNCOMBE VALE O/S NO 1</t>
  </si>
  <si>
    <t>WIDCOMBE BAPTIST CHURCH AT REAR CLAVERTON</t>
  </si>
  <si>
    <t>PRIOR PARK ROAD OPP NO 9</t>
  </si>
  <si>
    <t>BLOOMFIELD ROAD NO 33 JUNCTION WITH HENSLEY ROAD</t>
  </si>
  <si>
    <t>WELLSWAY JUNCTION WITH KIPLING AVE</t>
  </si>
  <si>
    <t>WELLSWAY / BLOOMFIELD ROAD JUNCTION BEAR FLAT</t>
  </si>
  <si>
    <t>WELLSWAY R/O NO 34</t>
  </si>
  <si>
    <t>WESTMORELAND ROAD / CHELTENHAM STREET JUNCTION</t>
  </si>
  <si>
    <t>LOWER BRISTOL ROAD WEST OF OAK STREET</t>
  </si>
  <si>
    <t>CHURCHILL BRIDGE ISLAND OPP WELLS ROAD</t>
  </si>
  <si>
    <t>RUSH HILL OPP CULVERHAY SCHOOL</t>
  </si>
  <si>
    <t>WHITEWAY / RUSH HILL / ENGLISHCOMBE LANE JUNCTION</t>
  </si>
  <si>
    <t>ENGLISHCOMBE LANE O/S 275 JUNCTION WITH MOUNT ROAD</t>
  </si>
  <si>
    <t>SOUTHDOWN ROAD O/S NO 85 NR GLEBE ROAD JUNCTION</t>
  </si>
  <si>
    <t>ENGLISHCOMBE LANE / SOUTHDOWN ROAD JUNCTION</t>
  </si>
  <si>
    <t>RUSH HILL / OLD FOSSE ROAD JUNCTION</t>
  </si>
  <si>
    <t>LYMORE GARDENS O/S NO 15 ADJ LAUNDRY</t>
  </si>
  <si>
    <t>MILLMEAD ROAD NR JUNCTION LYNDHURST ROAD</t>
  </si>
  <si>
    <t>TUCKTON ROAD O/S 156</t>
  </si>
  <si>
    <t>AVONMOUTH WAY</t>
  </si>
  <si>
    <t>OLD PARK ROAD O/S NO 45</t>
  </si>
  <si>
    <t>PORTWAY UNDER AVON BRIDGE</t>
  </si>
  <si>
    <t>QUEEN STREET / MEADOW STREET</t>
  </si>
  <si>
    <t>PORTWAY NEAR RAILWAY</t>
  </si>
  <si>
    <t>SPRINGFIELD AVENUE O/S NO 5</t>
  </si>
  <si>
    <t>SPRINGFIELD AVENUE O/S NO 7</t>
  </si>
  <si>
    <t>STATION ROAD O/S NO 30</t>
  </si>
  <si>
    <t>STATION ROAD O/S LAMPLIGTERS PUB</t>
  </si>
  <si>
    <t>THIRD WAY</t>
  </si>
  <si>
    <t>WATLING WAY IN GARDEN NO 27</t>
  </si>
  <si>
    <t>BATH ROAD / FLOWERS HILL</t>
  </si>
  <si>
    <t>BATH ROAD TRADING ESTATE</t>
  </si>
  <si>
    <t>BRISLINGTON HILL/BRISTOL HILL JNC.</t>
  </si>
  <si>
    <t>BRISTOL ROAD / SALTWELL VIADUCT</t>
  </si>
  <si>
    <t>BROOMHILL ROAD / HUBERT CLOSE</t>
  </si>
  <si>
    <t>CENTRAL INDUSTRIAL ESTATE BATH ROAD</t>
  </si>
  <si>
    <t>MAXSE ROAD JUNCTION MARSTON ROAD</t>
  </si>
  <si>
    <t>PETHERTON ROAD PAINT FACTORY</t>
  </si>
  <si>
    <t>SCHOOL ROAD O/S NO 112</t>
  </si>
  <si>
    <t>SIDCOT</t>
  </si>
  <si>
    <t>SIDCOT O/S NO 8</t>
  </si>
  <si>
    <t>SOMERDALE AVENUE / SALCOMBE ROAD</t>
  </si>
  <si>
    <t>SOMERDALE AVENUE / SPRING GARDENS</t>
  </si>
  <si>
    <t>ST ANNES TERR/BRISLINGTON BROOK</t>
  </si>
  <si>
    <t>STOCKWOOD LANE / SCOTLAND BOTTOM</t>
  </si>
  <si>
    <t>WELLS ROAD/MARSTON ROAD</t>
  </si>
  <si>
    <t>WELLS ROAD / GREENMORE ROAD</t>
  </si>
  <si>
    <t>WELLS ROAD O/S NO 395</t>
  </si>
  <si>
    <t>WELLS ROAD O/S NO 424</t>
  </si>
  <si>
    <t>WELLS ROAD / PRIORY ROAD</t>
  </si>
  <si>
    <t>WHITBY ROAD NEAR BLOOMFIELD ROAD</t>
  </si>
  <si>
    <t>WOOTTON PARK</t>
  </si>
  <si>
    <t>BOND STREET O/S CAR PARK</t>
  </si>
  <si>
    <t>BROADMEAD ON HUB</t>
  </si>
  <si>
    <t>BROADMEAD / PENN STREET</t>
  </si>
  <si>
    <t>CATTLE MARKET ROAD SIPHON</t>
  </si>
  <si>
    <t>CHRISTMAS STEPS AT THE BOTTOM</t>
  </si>
  <si>
    <t>COMMERCIAL ROAD / BEDMIN BRIDGE</t>
  </si>
  <si>
    <t>CUMBERLAND ROAD OLD GAOL SIPHON</t>
  </si>
  <si>
    <t>FEEDER ROAD / BARTON HILL BRIDGE</t>
  </si>
  <si>
    <t>HOTWELLS ROAD APPROX NO 100</t>
  </si>
  <si>
    <t>HOTWELLS ROAD EAST</t>
  </si>
  <si>
    <t>LEWIN MEAD O/S GREYFRIARS</t>
  </si>
  <si>
    <t>NELSON STREET O/S POLICE STATION</t>
  </si>
  <si>
    <t>NEWFOUNDLAND ROAD / PRITCHARD STREET</t>
  </si>
  <si>
    <t>NURSING SCHOOL MARLBOROUGH STREET</t>
  </si>
  <si>
    <t>PORTWAY NEAR PLIMSOLL BRIDGE (PUMPED)</t>
  </si>
  <si>
    <t>PORTWAY CLIFTON LOW LEVEL PST</t>
  </si>
  <si>
    <t>SILVER ST/BROADMEAD</t>
  </si>
  <si>
    <t>VICTOR STREET</t>
  </si>
  <si>
    <t>WELLINGTON ROAD PLAYGROUND</t>
  </si>
  <si>
    <t>WHITEHALL ROAD O/S NO 46</t>
  </si>
  <si>
    <t>VALLEY ROAD ZIG ZAG PATH BRIDGE</t>
  </si>
  <si>
    <t>BLACKBERRY HILL O/S NO 9 FROME BRIDGE</t>
  </si>
  <si>
    <t>BRENTRY ROAD O/S NO 57</t>
  </si>
  <si>
    <t>BURCHILLS GREEN ROAD O/S NO 164</t>
  </si>
  <si>
    <t>FILWOOD ROAD / GOODNESTON ROAD</t>
  </si>
  <si>
    <t>FOUNDARY LANE OPEN SPACE</t>
  </si>
  <si>
    <t>FRENCHAY PARK ROAD NO 46A</t>
  </si>
  <si>
    <t>FRENCHAY PARK ROAD O/S NO 201</t>
  </si>
  <si>
    <t>FACTORY R/O GORDON ROAD</t>
  </si>
  <si>
    <t>GREENBANK VIEW</t>
  </si>
  <si>
    <t>GROVE ROAD NEAR FISHPONDS ROAD</t>
  </si>
  <si>
    <t>GROVE ROAD O/S NO 31</t>
  </si>
  <si>
    <t>GROVE ROAD O/S NO 41</t>
  </si>
  <si>
    <t>LODGE CAUSEWAY O/S 147</t>
  </si>
  <si>
    <t>MOORLANDS ROAD O/S NO 63</t>
  </si>
  <si>
    <t>PARNALLS FACTORY</t>
  </si>
  <si>
    <t>ROSE GREEN ROAD</t>
  </si>
  <si>
    <t>STAPLETON ROAD / GLENFROME ROAD</t>
  </si>
  <si>
    <t>SPEEDWELL ROAD O/S NO 415</t>
  </si>
  <si>
    <t>ANDOVER ROAD / STOCKWOOD CRESCENT</t>
  </si>
  <si>
    <t>BEDMINSTER ROAD CYCLE TRACK</t>
  </si>
  <si>
    <t>BEDMINSTER ROAD SIDE OF 191</t>
  </si>
  <si>
    <t>CLIFT HOUSE ROAD ASHTON AVENUE P STN INLET OVERFLO</t>
  </si>
  <si>
    <t>DERHAM ROAD R/O NO 31</t>
  </si>
  <si>
    <t>FORTFIELD ROAD O/S NO 166</t>
  </si>
  <si>
    <t>GREENWAY BUSH LANE / GREENBANK ROAD</t>
  </si>
  <si>
    <t>GREENWAY BUSH LANE / LOWER SIDNEY STREET</t>
  </si>
  <si>
    <t>HILL AVENUE / ST LUKES ROAD</t>
  </si>
  <si>
    <t>MYRTLE ST IN CAR PARK</t>
  </si>
  <si>
    <t>OLD MEAD WALK NO 9</t>
  </si>
  <si>
    <t>PARSON STREET / NOVERS HILL</t>
  </si>
  <si>
    <t>PEMBROKE ROAD NO 19</t>
  </si>
  <si>
    <t>ST JOHNS LANE</t>
  </si>
  <si>
    <t>TUGELA ROAD O/S NO 18</t>
  </si>
  <si>
    <t>VALE LANE</t>
  </si>
  <si>
    <t>YORK ROAD</t>
  </si>
  <si>
    <t>ALMA ROAD O/S NO 87</t>
  </si>
  <si>
    <t>BIRCHALL ROAD O/S NO 1</t>
  </si>
  <si>
    <t>BISHOP ROAD / 214 GLOUCESTER ROAD</t>
  </si>
  <si>
    <t>CLIFTON DOWN STATION</t>
  </si>
  <si>
    <t>COTHAM BROW O/S NO 137</t>
  </si>
  <si>
    <t>COTHAM HILL / HAMPTON PARK</t>
  </si>
  <si>
    <t>VICTORIA GROVE/CHARLTON ROAD</t>
  </si>
  <si>
    <t>STON EASTON</t>
  </si>
  <si>
    <t>WELLOW BROOK IN FIELD NEAR BY</t>
  </si>
  <si>
    <t>GLOUCESTER ROAD O/S NO 199</t>
  </si>
  <si>
    <t>HAMPTON ROAD / MELVILLE COURT</t>
  </si>
  <si>
    <t>SOMMERVILLE ROAD / NORTH ROAD</t>
  </si>
  <si>
    <t>ST OSWALDS ROAD NO 2 IN BACK GARDEN</t>
  </si>
  <si>
    <t>BROOK ROAD / WHITEFIELD ROAD</t>
  </si>
  <si>
    <t>BROOK ROAD CAR PARK J SOMERS &amp; SONS</t>
  </si>
  <si>
    <t>BUDE AVENUE FOOTBALL PITCH</t>
  </si>
  <si>
    <t>CHAPLIN ROAD O/S NO 60</t>
  </si>
  <si>
    <t>CHARLTON ROAD O/S NO 82</t>
  </si>
  <si>
    <t>CONHAM VALE</t>
  </si>
  <si>
    <t>HIGH STREET / ST MARKS ROAD</t>
  </si>
  <si>
    <t>HILLBURN ROAD / AVENING ROAD</t>
  </si>
  <si>
    <t>HOLMES HILL ROAD OPP NO 1</t>
  </si>
  <si>
    <t>HUDDS VALE ROAD / PLUMERS HILL</t>
  </si>
  <si>
    <t>LYPPIATT ROAD O/S NO 29</t>
  </si>
  <si>
    <t>LYPPIATT ROAD O/S NO 57</t>
  </si>
  <si>
    <t>MARION WALK O/S NO 4</t>
  </si>
  <si>
    <t>MEADOW VALE NO 40 FRONT GARDEN</t>
  </si>
  <si>
    <t>NEW QUEEN ST O/S NO 72</t>
  </si>
  <si>
    <t>HOLDENHURST ROAD / BROAD ROAD</t>
  </si>
  <si>
    <t>QUEEN STREET O/S NO 2</t>
  </si>
  <si>
    <t>SALISBURY AVE O/S NO 30</t>
  </si>
  <si>
    <t>SPEEDWELL ROAD O/S NO 34</t>
  </si>
  <si>
    <t>SPEEDWELL ROAD / VENTNOR ROAD</t>
  </si>
  <si>
    <t>ST GEORGES PARK SOUTH 28 LYNDALE ROAD</t>
  </si>
  <si>
    <t>ST GEORGES PARK NORTH 329 CHURCH ROAD</t>
  </si>
  <si>
    <t>WHITEWAY ROAD O/S NO 67</t>
  </si>
  <si>
    <t>ASHLEY DOWN ROAD ALLOTMENTS</t>
  </si>
  <si>
    <t>FILTON AVENUE OUTSIDE NO 230</t>
  </si>
  <si>
    <t>LANDSEER AVENUE O/S NO 50</t>
  </si>
  <si>
    <t>MINA ROAD O/S NO 212</t>
  </si>
  <si>
    <t>MULLER ROAD ALLOTMENTS</t>
  </si>
  <si>
    <t>ROWLANDSON GARDENS NO 24</t>
  </si>
  <si>
    <t>THE MANSE SUMMERS LANE</t>
  </si>
  <si>
    <t>SUSSEX PLACE R/O NO 48</t>
  </si>
  <si>
    <t>TORTWORTH ROAD</t>
  </si>
  <si>
    <t>ABBEY ROAD O/S NO 123</t>
  </si>
  <si>
    <t>CANFORD ROAD / CANFORD LANE</t>
  </si>
  <si>
    <t>CHERINGTON ROAD O/S NO 2</t>
  </si>
  <si>
    <t>EAST HILL / CHOCK LANE</t>
  </si>
  <si>
    <t>HARBURY ROAD / WELLINGTON HILL W</t>
  </si>
  <si>
    <t>HENBURY ROAD O/S NO 47</t>
  </si>
  <si>
    <t>HENLEAZE ROAD</t>
  </si>
  <si>
    <t>HENLEAZE ROAD O/S EASTFIELD INN</t>
  </si>
  <si>
    <t>HENLEAZE ROAD / WANSCOW WALK</t>
  </si>
  <si>
    <t>HIGH STREET / HENBURY ROAD</t>
  </si>
  <si>
    <t>LAWRENCE GROVE O/S NO 21</t>
  </si>
  <si>
    <t>NEWCOMBE ROAD O/S NO 11</t>
  </si>
  <si>
    <t>OAKWOOD ROAD O/S NO 21</t>
  </si>
  <si>
    <t>ROCKSIDE DRIVE O/S NO 2</t>
  </si>
  <si>
    <t>SEA MILLS LANE NR BRIDGE</t>
  </si>
  <si>
    <t>SHIREHAMPTON ROAD NO 100</t>
  </si>
  <si>
    <t>STOKE LANE O/S NO 122 WESTBURY ON TRYM</t>
  </si>
  <si>
    <t>TRYM ROAD O/S NO 41</t>
  </si>
  <si>
    <t>WELLINGTON HILL WEST NO 147 (NO 1)</t>
  </si>
  <si>
    <t>WELLINGTON HILL WEST NO 147 (NO 2)</t>
  </si>
  <si>
    <t>WELLINGTON HILL WEST NO 158</t>
  </si>
  <si>
    <t>WELLINGTON HILL WEST NO 175</t>
  </si>
  <si>
    <t>WELLINGTON HILL WEST / BISHOPTHORPE ROAD</t>
  </si>
  <si>
    <t>WESTBURY ROAD / GRANGE COURT ROAD</t>
  </si>
  <si>
    <t>AVONMOUTH ROAD / WEST TOWN ROAD</t>
  </si>
  <si>
    <t>PRINCE STREET ROUNDABOUT</t>
  </si>
  <si>
    <t>CLARE STREET</t>
  </si>
  <si>
    <t>AVON STREET / OXFORD STREET</t>
  </si>
  <si>
    <t>ST JAMES BARTON</t>
  </si>
  <si>
    <t>MULLER ROAD / FROME BRIDGE</t>
  </si>
  <si>
    <t>NEATH ROAD / WHITEHALL ROAD</t>
  </si>
  <si>
    <t>PORTWAY BRIDGE</t>
  </si>
  <si>
    <t>DRUID WOOD</t>
  </si>
  <si>
    <t>BROADMEAD / SILVER STREET</t>
  </si>
  <si>
    <t>MAGGS LANE OPEN SPACE</t>
  </si>
  <si>
    <t>EASTERTON</t>
  </si>
  <si>
    <t>ROUNDWAY HOSPITAL</t>
  </si>
  <si>
    <t>LITTLETON PANELL</t>
  </si>
  <si>
    <t>RUSSELL MILL LANE</t>
  </si>
  <si>
    <t>VALLEY SEWER</t>
  </si>
  <si>
    <t>BRISTOL HANHAM</t>
  </si>
  <si>
    <t>BEECHWOOD AVENUE</t>
  </si>
  <si>
    <t>FOOTSHILL ROAD</t>
  </si>
  <si>
    <t>LOWER HANHAM ROAD</t>
  </si>
  <si>
    <t>POLLY BARNES HILL</t>
  </si>
  <si>
    <t>BRISTOL KINGSWOOD</t>
  </si>
  <si>
    <t>WOOD ROAD</t>
  </si>
  <si>
    <t>WOODSIDE ROAD</t>
  </si>
  <si>
    <t>NEW CHELTENHAM ROAD NO 170</t>
  </si>
  <si>
    <t>DAWN RISE O/S 45</t>
  </si>
  <si>
    <t>DOWNEND ROAD NO 48</t>
  </si>
  <si>
    <t>NEW CHELTENHAM ROAD NO 20</t>
  </si>
  <si>
    <t>NEW CHELTENHAM ROAD O/S 23 / 25</t>
  </si>
  <si>
    <t>NEW CHELTENHAM ROAD O/S 43</t>
  </si>
  <si>
    <t>NEW CHELTENHAM ROAD NO 84</t>
  </si>
  <si>
    <t>ALMA ROAD / NEW CHELTENHAM ROAD JUNCTION</t>
  </si>
  <si>
    <t>HOLLY HILL ROAD / NEW CHELTENHAM ROAD JUNCTION</t>
  </si>
  <si>
    <t>STATION ROAD OPP 61</t>
  </si>
  <si>
    <t>HILL STREET</t>
  </si>
  <si>
    <t>ORCHARD ROAD</t>
  </si>
  <si>
    <t>BRISTOL WARMLEY</t>
  </si>
  <si>
    <t>MILL LANE AT REAR</t>
  </si>
  <si>
    <t>ORCHARD LEIGH</t>
  </si>
  <si>
    <t>KINGS HEAD</t>
  </si>
  <si>
    <t>CROSCOMBE</t>
  </si>
  <si>
    <t>FAYRE WAY / LONG</t>
  </si>
  <si>
    <t>MANOR HOUSE OPP</t>
  </si>
  <si>
    <t>FARRANT ROAD NEAR YOUTH CENTRE</t>
  </si>
  <si>
    <t>LOWER KEYFORD</t>
  </si>
  <si>
    <t>FELTHAM DRIVE NEAR FOOTBRIDGE</t>
  </si>
  <si>
    <t>MERCHANTS BARTON</t>
  </si>
  <si>
    <t>SINGERS CATTLE MARKET</t>
  </si>
  <si>
    <t>WHATCOMBE ROAD NO 20</t>
  </si>
  <si>
    <t>WESTWAY PRECINCT CAR PARK R/O</t>
  </si>
  <si>
    <t>COURT HOUSE KING STREET</t>
  </si>
  <si>
    <t>ADDERWELL CLOSE</t>
  </si>
  <si>
    <t>PORTWAY / LOCKS HILL</t>
  </si>
  <si>
    <t>NORTH OF CARPET FACTORY NEAR RAILWAY JUNCTION</t>
  </si>
  <si>
    <t>WALLBRIDGE</t>
  </si>
  <si>
    <t>RODDEN ROAD</t>
  </si>
  <si>
    <t>PARK FARM ROAD WIRRAL PARK</t>
  </si>
  <si>
    <t>SHAFTGATE AV NO 82/84</t>
  </si>
  <si>
    <t>CATS ASH/COWL STREET</t>
  </si>
  <si>
    <t>SUNNY MOUNT/HAM LANE</t>
  </si>
  <si>
    <t>GLASTON ROAD OPP 30</t>
  </si>
  <si>
    <t>STRODE ROAD ALLOTMENTS</t>
  </si>
  <si>
    <t>PRIORY HOSPITAL IN THE REAR GARDEN NEAR WEIR</t>
  </si>
  <si>
    <t>WOOKEY HOLE</t>
  </si>
  <si>
    <t>KENNEL BATCH / HIGH STREET</t>
  </si>
  <si>
    <t>BARROW FARM TANK</t>
  </si>
  <si>
    <t>QUEEN STREET</t>
  </si>
  <si>
    <t>HOLLYROOD FARM</t>
  </si>
  <si>
    <t>BULL INN</t>
  </si>
  <si>
    <t>ST PETERS CHURCH (SE) BRIDGE WAY</t>
  </si>
  <si>
    <t>ST PETERS CHURCH (NW) CHURCH ROAD</t>
  </si>
  <si>
    <t>CLYDE ROAD BRICKENHILL PERSONAGE BRIDGE (SE)</t>
  </si>
  <si>
    <t>RECTORY ROAD O/S 54 PARSONAGE BRIDGE (NW)</t>
  </si>
  <si>
    <t>FELTHAM ROAD</t>
  </si>
  <si>
    <t>WATLEYS END IN FIELD OFF FACTORY ROAD</t>
  </si>
  <si>
    <t>WEST END NIGHTINGALES BRIDGE</t>
  </si>
  <si>
    <t>OXFORD ROAD / WOOD STREET</t>
  </si>
  <si>
    <t>COMMONS SLIP</t>
  </si>
  <si>
    <t>DALLAS ROAD</t>
  </si>
  <si>
    <t>DARK LANE / 8 FOXLEY LANE</t>
  </si>
  <si>
    <t>FOUL SEW O/F</t>
  </si>
  <si>
    <t>GASTONS ROAD</t>
  </si>
  <si>
    <t>HARPERS LANE</t>
  </si>
  <si>
    <t>LONG CLOSE</t>
  </si>
  <si>
    <t>LOWER HIGH STREET</t>
  </si>
  <si>
    <t>MARDEN HOUSE CULVERT AT REAR</t>
  </si>
  <si>
    <t>MONKTON PARK OFFICES</t>
  </si>
  <si>
    <t>MOSSES MILL 2</t>
  </si>
  <si>
    <t>NEAR STW</t>
  </si>
  <si>
    <t>RIVER MARDEN (RIVER BANK) SOUTH MARDEN HOUSE NEW ROAD</t>
  </si>
  <si>
    <t>PARK ROAD</t>
  </si>
  <si>
    <t>QUEMERFORD BRIDGE</t>
  </si>
  <si>
    <t>STRAND / CHURCH STREET</t>
  </si>
  <si>
    <t>THE IVY</t>
  </si>
  <si>
    <t>THE TARTARS</t>
  </si>
  <si>
    <t>VALENS TERRACE</t>
  </si>
  <si>
    <t>PARLIAMENT ROW</t>
  </si>
  <si>
    <t>MOSSES MILL 1</t>
  </si>
  <si>
    <t>MARKET HILL / STRAND</t>
  </si>
  <si>
    <t>STANLEY GREEN ROAD</t>
  </si>
  <si>
    <t>WIMBORNE ROAD FOUL SEWER BUSHELL ROAD</t>
  </si>
  <si>
    <t>SANDBANKS RD R/O NO 344 EVENING HILL (ELGIN RD O/F 2)</t>
  </si>
  <si>
    <t>DELPH GARDENS SPS</t>
  </si>
  <si>
    <t>ABBOTTS QUAY</t>
  </si>
  <si>
    <t>GRANARY PRIVATE</t>
  </si>
  <si>
    <t>STATION ROAD IN GRASS VERGE</t>
  </si>
  <si>
    <t>CHURCHILL GARDENS NEAR COLLEGE</t>
  </si>
  <si>
    <t>ENDLESS LANE/SCOTS LANE</t>
  </si>
  <si>
    <t>BRIDGE STREET/HIGH STREET</t>
  </si>
  <si>
    <t>COLLEGE STREET NO 28</t>
  </si>
  <si>
    <t>STW ADJ TO</t>
  </si>
  <si>
    <t>GARAGE ADJ TO</t>
  </si>
  <si>
    <t>WHITE ROAD</t>
  </si>
  <si>
    <t>NADDER CLOSE PLAYING FIELDS</t>
  </si>
  <si>
    <t>HELLIER LANE / LOWER NEW ROAD</t>
  </si>
  <si>
    <t>BROOKHAYES</t>
  </si>
  <si>
    <t>TORBAY ROAD</t>
  </si>
  <si>
    <t>HENHAYES</t>
  </si>
  <si>
    <t>BREWERY LANE</t>
  </si>
  <si>
    <t>STATION ROAD NO 37</t>
  </si>
  <si>
    <t>STOKE SUB HAMDON</t>
  </si>
  <si>
    <t>WINDSOR LANE</t>
  </si>
  <si>
    <t>NORTH STREET O/S NO 50</t>
  </si>
  <si>
    <t>CHURCH HOUSE WATER STREET</t>
  </si>
  <si>
    <t>HURST NO 22</t>
  </si>
  <si>
    <t>COOPERS MILL HENDFORD</t>
  </si>
  <si>
    <t>GOLDCROFT</t>
  </si>
  <si>
    <t>WYNDHAM HILL</t>
  </si>
  <si>
    <t>PRESTON GROVE O/S 2</t>
  </si>
  <si>
    <t>HORSEY LANE</t>
  </si>
  <si>
    <t>BACK STREET</t>
  </si>
  <si>
    <t>MOOR LANE</t>
  </si>
  <si>
    <t>NORTH PERROTT</t>
  </si>
  <si>
    <t>MILDMAY PLACE IN THE REAR GARDEN OF MILDMAY ORCHARD</t>
  </si>
  <si>
    <t>ROYAL HOTEL</t>
  </si>
  <si>
    <t>SOMERTON ROAD</t>
  </si>
  <si>
    <t>QUEENS CRESCENT R/O (OS 5300)</t>
  </si>
  <si>
    <t>UPTON BRIDGE COTTAGE O/S</t>
  </si>
  <si>
    <t>BENNET FIELD</t>
  </si>
  <si>
    <t>CURRY RIVEL STORM O/F</t>
  </si>
  <si>
    <t>BRICKFIELDS</t>
  </si>
  <si>
    <t>HACK MILL</t>
  </si>
  <si>
    <t>OLD COACH YARD</t>
  </si>
  <si>
    <t>EASTBROOK ROAD</t>
  </si>
  <si>
    <t>MILL LANE CORFE NO 2</t>
  </si>
  <si>
    <t>RELYON FACTORY ENTRANCE</t>
  </si>
  <si>
    <t>MAIDENBROOK LANE</t>
  </si>
  <si>
    <t>HOUNDSMOOR LANE</t>
  </si>
  <si>
    <t>PALMERS GREEN</t>
  </si>
  <si>
    <t>WINDMILL HILL</t>
  </si>
  <si>
    <t>COALPIT ROAD JUNCTION WITH LONDON ROAD</t>
  </si>
  <si>
    <t>M H K</t>
  </si>
  <si>
    <t>MILL HOUSE</t>
  </si>
  <si>
    <t>OSTLING LANE</t>
  </si>
  <si>
    <t>O/S 46 HIGH STREET</t>
  </si>
  <si>
    <t>WICKHOUSE FARM BATH ROAD</t>
  </si>
  <si>
    <t>SALTFORD HILL</t>
  </si>
  <si>
    <t>ST LADOC / BRISTOL ROAD</t>
  </si>
  <si>
    <t>WATERSIDE SO</t>
  </si>
  <si>
    <t>WATERLOO ROAD SO (DOWNSTREAM)</t>
  </si>
  <si>
    <t>BERKELEY AVENUE SO</t>
  </si>
  <si>
    <t>KILMERSDON ROAD SYPHON EO</t>
  </si>
  <si>
    <t>BRIDGE PLACE ROAD MH D19</t>
  </si>
  <si>
    <t>BATHEASTON GARDEN</t>
  </si>
  <si>
    <t>WELTON SO</t>
  </si>
  <si>
    <t>STORM RETENTION TANK (OLD STW)</t>
  </si>
  <si>
    <t>SOMERVALE ROAD REAR KHANDALLA WELTON ROAD</t>
  </si>
  <si>
    <t>HOME FARM SO</t>
  </si>
  <si>
    <t>MAYPOLE FARM</t>
  </si>
  <si>
    <t>CHARLTON ROAD O/S 138</t>
  </si>
  <si>
    <t>PAULTON WORKS OFF BRISTOL ROAD</t>
  </si>
  <si>
    <t>ADJ ABANDONED RAILWAY</t>
  </si>
  <si>
    <t>HIGH STREET NO 16</t>
  </si>
  <si>
    <t>HIGH STREET NO 97</t>
  </si>
  <si>
    <t>KINGS ROAD NO 35</t>
  </si>
  <si>
    <t>PRINCES BRIDGE</t>
  </si>
  <si>
    <t>LITTLE BRITTAIN ADJ SCOUT HUT</t>
  </si>
  <si>
    <t>SOUTH WALKS / SOUTH STREET</t>
  </si>
  <si>
    <t>VICTORIA ROAD / DAMERS ROAD</t>
  </si>
  <si>
    <t>ABBEY ROAD</t>
  </si>
  <si>
    <t>CHEAP STREET</t>
  </si>
  <si>
    <t>WESTBURY OPP DALWOODS</t>
  </si>
  <si>
    <t>LONG STREET OUTSIDE THORN BANK</t>
  </si>
  <si>
    <t>LUDBORNE ROAD / SOUTH STREET</t>
  </si>
  <si>
    <t>NEWLANDS/THE AVENUE</t>
  </si>
  <si>
    <t>LONG STREET THE VINES</t>
  </si>
  <si>
    <t>EAST BRIDGE</t>
  </si>
  <si>
    <t>SOUTH STREET DEPOT</t>
  </si>
  <si>
    <t>HAMS PLOT SOUTH GATE</t>
  </si>
  <si>
    <t>EVERSHOT</t>
  </si>
  <si>
    <t>KNIGHTON LANE (PUMPED)</t>
  </si>
  <si>
    <t>THE STREET ADJ BENHARH</t>
  </si>
  <si>
    <t>WEST BRIDGE</t>
  </si>
  <si>
    <t>LADYE BAY SPS</t>
  </si>
  <si>
    <t>PARNELL ROAD</t>
  </si>
  <si>
    <t>AVON ROAD PS</t>
  </si>
  <si>
    <t>HILLSIDE ROAD REDCLIFF BAY</t>
  </si>
  <si>
    <t>BATTLE LANE</t>
  </si>
  <si>
    <t>PORTBURY DITCH OFF HARBOUR RD</t>
  </si>
  <si>
    <t>DONCASTER ROAD</t>
  </si>
  <si>
    <t>CHICKERELL ROAD BOYS CLUB</t>
  </si>
  <si>
    <t>CHICKERELL ROAD</t>
  </si>
  <si>
    <t>CRANFORD AVENUE</t>
  </si>
  <si>
    <t>GRASMERE ROAD</t>
  </si>
  <si>
    <t>LONGCROFT ROAD / QUEENSLAND ROAD</t>
  </si>
  <si>
    <t>MARLOW ROAD</t>
  </si>
  <si>
    <t>MELCOMBE AVENUE</t>
  </si>
  <si>
    <t>RODWELL AVENUE</t>
  </si>
  <si>
    <t>SPRING LANE</t>
  </si>
  <si>
    <t>ULLSWATER CRESCENT</t>
  </si>
  <si>
    <t>WARDCLIFFE ROAD</t>
  </si>
  <si>
    <t>RAILWAY GRAVITY SEWER</t>
  </si>
  <si>
    <t>COWBRIDGE</t>
  </si>
  <si>
    <t>COWBRIDGE SO</t>
  </si>
  <si>
    <t>HAWKWELL</t>
  </si>
  <si>
    <t>HAWKWELL SO</t>
  </si>
  <si>
    <t>MILL STREET SO</t>
  </si>
  <si>
    <t>BICKNOLLER SO</t>
  </si>
  <si>
    <t>PORLOCK SO</t>
  </si>
  <si>
    <t>SAMPFORD BRETT</t>
  </si>
  <si>
    <t>SAMPFORD BRETT SO</t>
  </si>
  <si>
    <t>STOGUMBER</t>
  </si>
  <si>
    <t>STOGUMBER SO</t>
  </si>
  <si>
    <t>UNION LANE SO</t>
  </si>
  <si>
    <t>BLENHEIM ROAD O/S COASTGUARD COTTAGES</t>
  </si>
  <si>
    <t>GREEN SPOT</t>
  </si>
  <si>
    <t>IN FIELD BEHIND 127 HIGH STREET</t>
  </si>
  <si>
    <t>CULVER STREET RECREATION PARK OFF POUND</t>
  </si>
  <si>
    <t>SPRING FIELD AND WOOLLEY STREET JUNCTION</t>
  </si>
  <si>
    <t>MARKET STREET JUNCTION WITH CHURCH STREET</t>
  </si>
  <si>
    <t>CANAL ROAD</t>
  </si>
  <si>
    <t>ALFRED ST CONSERVATIVE CLUB</t>
  </si>
  <si>
    <t>BRIDGE FARM OUTBUILDINGS</t>
  </si>
  <si>
    <t>WEST END O/S 36</t>
  </si>
  <si>
    <t>SHAW C OF E SCHOOL PLAYING FIELD</t>
  </si>
  <si>
    <t>BRADFORD ROAD NEAR UDC DEPOT</t>
  </si>
  <si>
    <t>HORNBEAM CRESCENT VERGE</t>
  </si>
  <si>
    <t>WEYMOUTH STREET R/O 23 IN PLEASURE GARDENS NEAR SWIMMING POOL</t>
  </si>
  <si>
    <t>BATH ROAD OFF ROAD F/O SCOUT HALL</t>
  </si>
  <si>
    <t>BARTON FARM TERMINAL P STN</t>
  </si>
  <si>
    <t>SAINT ALDHELMS</t>
  </si>
  <si>
    <t>BARTON BRIDGE BARTON FARM (175M DS)</t>
  </si>
  <si>
    <t>MARKET STREET/ SILVER STREET JUNCTION</t>
  </si>
  <si>
    <t>THE SHIRES MULTI-STOREY CAR PARK/BASEMENT</t>
  </si>
  <si>
    <t>STALLARD STREET O/S 58</t>
  </si>
  <si>
    <t>ST ANDREWS SCHOOL LOVE LANE</t>
  </si>
  <si>
    <t>LEICESTER ROAD / PENN HILL AVENUE JUNCTION</t>
  </si>
  <si>
    <t>CLEEVE</t>
  </si>
  <si>
    <t>OLD CLEEVE FARM</t>
  </si>
  <si>
    <t>HIGH STREET OPP 25</t>
  </si>
  <si>
    <t>HIGH STREET O/S 6</t>
  </si>
  <si>
    <t>HARCOMBE FARM HICKS COMMON IN FIELD</t>
  </si>
  <si>
    <t>PRESTON GROVE O/S 55</t>
  </si>
  <si>
    <t>HENFORD O/S HEALTH CENTRE</t>
  </si>
  <si>
    <t>ALDER ROAD OPP 180</t>
  </si>
  <si>
    <t>NORTH OLD STW SITE</t>
  </si>
  <si>
    <t>OLD CLEEVE</t>
  </si>
  <si>
    <t>BYE FARM NEW SO</t>
  </si>
  <si>
    <t>NORTH BESTWALL ROAD OIL INTERCEPTOR</t>
  </si>
  <si>
    <t>WESTON STREET NEW</t>
  </si>
  <si>
    <t>ROMAN ROAD NEW</t>
  </si>
  <si>
    <t>RECTORY WAY</t>
  </si>
  <si>
    <t>PAVILION</t>
  </si>
  <si>
    <t>INNSBRUCK</t>
  </si>
  <si>
    <t>HOBBS BOAT</t>
  </si>
  <si>
    <t>BLAISE DELL</t>
  </si>
  <si>
    <t>ENMORE</t>
  </si>
  <si>
    <t>NUMBER ONE</t>
  </si>
  <si>
    <t>WINDMILL LANE</t>
  </si>
  <si>
    <t>AVON CASTLE DRIVE</t>
  </si>
  <si>
    <t>ST ANDREWS TRADING ESTATE</t>
  </si>
  <si>
    <t>LULSTEAD</t>
  </si>
  <si>
    <t>WILTONS</t>
  </si>
  <si>
    <t>FIRWOOD HOUSE</t>
  </si>
  <si>
    <t>MANOR HOUSE HOTEL</t>
  </si>
  <si>
    <t>REEDMOOR GARDENS</t>
  </si>
  <si>
    <t>FORTON CLOSE</t>
  </si>
  <si>
    <t>NEW STATION ROAD</t>
  </si>
  <si>
    <t>MEADOWLANDS</t>
  </si>
  <si>
    <t>OLD BARN FARM ROAD ATT TANK AND BALANCING POND</t>
  </si>
  <si>
    <t>EDEN OFFICE PARK HAM GREEN</t>
  </si>
  <si>
    <t>WOOLVERS WAY</t>
  </si>
  <si>
    <t>TECHNOLOGY CENTRE NO.2</t>
  </si>
  <si>
    <t>SEVERN DRIVE</t>
  </si>
  <si>
    <t>RIVERBOURNE ROAD ATTENUATION TANK</t>
  </si>
  <si>
    <t>SAILING CLUB</t>
  </si>
  <si>
    <t>HAYCOMBE DRIVE NO 223 IN BACK GARDEN</t>
  </si>
  <si>
    <t>MERRYFIELD CLOSE</t>
  </si>
  <si>
    <t>KNOLE ROAD O/S NO. 13</t>
  </si>
  <si>
    <t>KNOLE ROAD O/S NO. 11</t>
  </si>
  <si>
    <t>KNOLE ROAD O/S NO. 9</t>
  </si>
  <si>
    <t>WYVERN WAY</t>
  </si>
  <si>
    <t>EBBLAKE CLOSE</t>
  </si>
  <si>
    <t>WAYTOWN</t>
  </si>
  <si>
    <t>SLAPE MILL PARK</t>
  </si>
  <si>
    <t>EASTVILLE PARK FISHPONDS BROOK</t>
  </si>
  <si>
    <t>HIGHER WOODSFORD</t>
  </si>
  <si>
    <t>PARK DRIVE</t>
  </si>
  <si>
    <t>CLANAGE FLOOD RELIEF PSTN</t>
  </si>
  <si>
    <t>PLECK</t>
  </si>
  <si>
    <t>HYBRIS BUSINESS PARK</t>
  </si>
  <si>
    <t>EXPRESS PARK</t>
  </si>
  <si>
    <t>STOBOROUGH MEADOWS</t>
  </si>
  <si>
    <t>WINDSOR VILLAS PUMPING STATION</t>
  </si>
  <si>
    <t>WINTERBORNE KINGSTON</t>
  </si>
  <si>
    <t>BROAD CLOSE</t>
  </si>
  <si>
    <t>WINTERBORNE WHITCHURCH</t>
  </si>
  <si>
    <t>CHESCOMBE COURT</t>
  </si>
  <si>
    <t>WEST ASHTON ROAD</t>
  </si>
  <si>
    <t>BEWDLEY ROAD</t>
  </si>
  <si>
    <t>WINCOMBE LANE</t>
  </si>
  <si>
    <t>FIELD CLOSE</t>
  </si>
  <si>
    <t>RINGSTEAD</t>
  </si>
  <si>
    <t>BALANCING POND</t>
  </si>
  <si>
    <t>BRASSMILL LANE OPP NO 22</t>
  </si>
  <si>
    <t>BARNABY MEAD</t>
  </si>
  <si>
    <t>CROSSWAYS ROAD GARDEN R/O NO 114</t>
  </si>
  <si>
    <t>SHOWGROUND</t>
  </si>
  <si>
    <t>REEDS DRIVE</t>
  </si>
  <si>
    <t>PINE TREE ROAD</t>
  </si>
  <si>
    <t>MASONIC LODGE</t>
  </si>
  <si>
    <t>PROSPECT HOUSE</t>
  </si>
  <si>
    <t>BROAD QUAY</t>
  </si>
  <si>
    <t>MAPLE WAY</t>
  </si>
  <si>
    <t>PULHAM</t>
  </si>
  <si>
    <t>DUNTISH VIEW</t>
  </si>
  <si>
    <t>WARES CLOSE</t>
  </si>
  <si>
    <t>WINTERBORNE STICKLAND</t>
  </si>
  <si>
    <t>FAIRMEAD</t>
  </si>
  <si>
    <t>SALISBURY STREET</t>
  </si>
  <si>
    <t>MOOR LANE AREA 22</t>
  </si>
  <si>
    <t>HAZELBURY BRYAN</t>
  </si>
  <si>
    <t>STOGURSEY LN</t>
  </si>
  <si>
    <t>IRVING CLOSE SEYMOUR ROAD</t>
  </si>
  <si>
    <t>MARINA BOATYARD</t>
  </si>
  <si>
    <t>MARINA LOCK GATE</t>
  </si>
  <si>
    <t>FORTH AVENUE</t>
  </si>
  <si>
    <t>MARJORAM WAY</t>
  </si>
  <si>
    <t>DRIVE TO STW</t>
  </si>
  <si>
    <t>ST. CECILIA'S GARDENS</t>
  </si>
  <si>
    <t>LANEYS DROVE WESTON BUSINESS PARK</t>
  </si>
  <si>
    <t>SIGNAL SQUARE WESTON BUSINESS PARK</t>
  </si>
  <si>
    <t>OTTERHAMPTON</t>
  </si>
  <si>
    <t>DAME WITHYCOMBE VILLAS</t>
  </si>
  <si>
    <t>WITHY HAYES ROAD</t>
  </si>
  <si>
    <t>MONKSWELL GREEN</t>
  </si>
  <si>
    <t>BLACKFIELD FARM</t>
  </si>
  <si>
    <t>WESTBURY WAY</t>
  </si>
  <si>
    <t>LODDEN FARM</t>
  </si>
  <si>
    <t>MORETON</t>
  </si>
  <si>
    <t>QUEENS DRIVE</t>
  </si>
  <si>
    <t>TOLPUDDLE</t>
  </si>
  <si>
    <t>EAST FARM</t>
  </si>
  <si>
    <t>BROOMHILL WAY</t>
  </si>
  <si>
    <t>THE FOX PH GOOSE GREEN WAY</t>
  </si>
  <si>
    <t>WICK FERRY</t>
  </si>
  <si>
    <t>SAILING ACADEMY</t>
  </si>
  <si>
    <t>PARK FARM</t>
  </si>
  <si>
    <t>MILE END</t>
  </si>
  <si>
    <t>HAREPATH FARM</t>
  </si>
  <si>
    <t>CANONS HOUSE</t>
  </si>
  <si>
    <t>FORESTERS ARMS</t>
  </si>
  <si>
    <t>GLOUCESTER ROAD BRISTOL</t>
  </si>
  <si>
    <t>HOBGOBLIN</t>
  </si>
  <si>
    <t>PRINCE OF WALES</t>
  </si>
  <si>
    <t>STATION ROAD STORM TANK</t>
  </si>
  <si>
    <t>SPORTS GROUND</t>
  </si>
  <si>
    <t>ALDERTON</t>
  </si>
  <si>
    <t>OLD ROYAL SHIP</t>
  </si>
  <si>
    <t>LUCKINGTON SINGLE PROPERTY</t>
  </si>
  <si>
    <t>WATERLOO ROAD/PINE COURT</t>
  </si>
  <si>
    <t>TAUNTON DEAN MOTORWAY SERVICES</t>
  </si>
  <si>
    <t>CORFE</t>
  </si>
  <si>
    <t>BARTON GRANGE 1</t>
  </si>
  <si>
    <t>BARTON GRANGE 2</t>
  </si>
  <si>
    <t>WEST BOWER FARM</t>
  </si>
  <si>
    <t>STATION YARD SURFACE WATER</t>
  </si>
  <si>
    <t>SPRECKLEY ROAD</t>
  </si>
  <si>
    <t>TALLIS HOUSE</t>
  </si>
  <si>
    <t>CULVERS CLOSE</t>
  </si>
  <si>
    <t>BACKWELL LAKE BALANCING POND</t>
  </si>
  <si>
    <t>BRIDGWATER ROAD O/S 75</t>
  </si>
  <si>
    <t>BEACH</t>
  </si>
  <si>
    <t>DOWN</t>
  </si>
  <si>
    <t>FORUM LANE</t>
  </si>
  <si>
    <t>FIR TREE AVENUE</t>
  </si>
  <si>
    <t>TOWER ROAD NORTH</t>
  </si>
  <si>
    <t>STOWEY ROAD</t>
  </si>
  <si>
    <t>POST OFFICE LANE SURFACE WATER</t>
  </si>
  <si>
    <t>DODHAM CRESCENT ADJACENT 13</t>
  </si>
  <si>
    <t>OPPOSITE 83 AIRPORT ROAD</t>
  </si>
  <si>
    <t>PARKHOMES SUMMERLANE</t>
  </si>
  <si>
    <t>OAKRIDGE LANE</t>
  </si>
  <si>
    <t>ANSTEYS ROAD</t>
  </si>
  <si>
    <t>MARKET</t>
  </si>
  <si>
    <t>FLAXS MILL HOUSE</t>
  </si>
  <si>
    <t>RASHLEY ROAD GARDEN OF NO 19</t>
  </si>
  <si>
    <t>WEBBS COURT</t>
  </si>
  <si>
    <t>CLAVERHAM</t>
  </si>
  <si>
    <t>LOWER CLAVERHAM</t>
  </si>
  <si>
    <t>WATERLOO ROAD BUILDERS YARD</t>
  </si>
  <si>
    <t>WHITE COTTAGE THE GROVE</t>
  </si>
  <si>
    <t>144 CANFORD CLIFFS ROAD</t>
  </si>
  <si>
    <t>THE OLD BREWERY</t>
  </si>
  <si>
    <t>COMMERCE PARK</t>
  </si>
  <si>
    <t>VICTORIA PARK</t>
  </si>
  <si>
    <t>PETVINS COURT</t>
  </si>
  <si>
    <t>WAYSIDE FARM</t>
  </si>
  <si>
    <t>PONTINS SURFACE WATER</t>
  </si>
  <si>
    <t>THE ACERS STATION ROAD</t>
  </si>
  <si>
    <t>COKERS FROME</t>
  </si>
  <si>
    <t>PINECLIFFE ROAD PUBLIC TOILETS</t>
  </si>
  <si>
    <t>BRANKSOME BEACH RESTAURANT</t>
  </si>
  <si>
    <t>WILTON ORCHARD CAR PARK</t>
  </si>
  <si>
    <t>BUSSONS CORNER</t>
  </si>
  <si>
    <t>HOLT VALE FARM</t>
  </si>
  <si>
    <t>MARCH FARM</t>
  </si>
  <si>
    <t>CHURCH ST NR 5-7</t>
  </si>
  <si>
    <t>LOCKING ROAD JNC BIRCHWOOD AVE</t>
  </si>
  <si>
    <t>STOKE ROAD O/S 15</t>
  </si>
  <si>
    <t>DEVONSHIRE ROAD O/S 75</t>
  </si>
  <si>
    <t>LINDEN ROAD JNC HOWARD ROAD</t>
  </si>
  <si>
    <t>HOLLYGUEST ROAD JNC GREENBANK ROAD</t>
  </si>
  <si>
    <t>HOLLYGUEST ROAD R/O 21</t>
  </si>
  <si>
    <t>HOLLYGUEST ROAD O/S 16</t>
  </si>
  <si>
    <t>FIELDS OFF ROSEMARY LANE</t>
  </si>
  <si>
    <t>RYLANDS LANE TUNNEL</t>
  </si>
  <si>
    <t>WALEGRAVE TERRACE OPP 9</t>
  </si>
  <si>
    <t>WEYMOUTH STREET R/O 23</t>
  </si>
  <si>
    <t>WEST BAY ROAD REAR GARDEN OF 13A</t>
  </si>
  <si>
    <t>MONMOUTH COURT</t>
  </si>
  <si>
    <t>GLADELANDS</t>
  </si>
  <si>
    <t>GREYTHORPE</t>
  </si>
  <si>
    <t>GOATACRE HOUSE</t>
  </si>
  <si>
    <t>OLD BOAT HOUSE CAFE</t>
  </si>
  <si>
    <t>THE AVENUE</t>
  </si>
  <si>
    <t>THE GARDENS</t>
  </si>
  <si>
    <t>LEIGHWOODS HOUSE CHURCH ROAD</t>
  </si>
  <si>
    <t>ARDMORE VICARAGE ROAD</t>
  </si>
  <si>
    <t>ANCHOR INN</t>
  </si>
  <si>
    <t>BUTLINS SOUTHWEST WORLD</t>
  </si>
  <si>
    <t>TOWER CLOSE</t>
  </si>
  <si>
    <t>CASTLE ROAD</t>
  </si>
  <si>
    <t>MARINA STORAGE TANK</t>
  </si>
  <si>
    <t>GAUNTS COMMON</t>
  </si>
  <si>
    <t>HILL FARM</t>
  </si>
  <si>
    <t>HORSESHOES</t>
  </si>
  <si>
    <t>SANDERS GARDEN CENTRE</t>
  </si>
  <si>
    <t>FOX AND GOOSE INN</t>
  </si>
  <si>
    <t>CAIRNS ROAD O/S 42</t>
  </si>
  <si>
    <t>PADDOCK PARK HOMES</t>
  </si>
  <si>
    <t>ELLESMERE ROAD R/O 15 AND 16</t>
  </si>
  <si>
    <t>BOURTON</t>
  </si>
  <si>
    <t>15 AUSTRALIA ROAD</t>
  </si>
  <si>
    <t>HUISH LEA</t>
  </si>
  <si>
    <t>LUCKINGTON</t>
  </si>
  <si>
    <t>POLAR GARDENS</t>
  </si>
  <si>
    <t>HOUNDWOOD</t>
  </si>
  <si>
    <t>SANDELING PLACE</t>
  </si>
  <si>
    <t>FLORENCE ROAD PUMPED ATTENUATION TANK</t>
  </si>
  <si>
    <t>ORCHESTON</t>
  </si>
  <si>
    <t>STONEHENGE PARK</t>
  </si>
  <si>
    <t>CLUTTON DEPOT</t>
  </si>
  <si>
    <t>NO 2 HIGHDALE ROAD SINGLE PROPERTY</t>
  </si>
  <si>
    <t>PUTTON LANE SURFACE WATER</t>
  </si>
  <si>
    <t>BAYFORD COURT</t>
  </si>
  <si>
    <t>CROWN PET FOODS</t>
  </si>
  <si>
    <t>HIGH MEAD LANE</t>
  </si>
  <si>
    <t>OLDBURY HOUSE</t>
  </si>
  <si>
    <t>PORCH CLOSE</t>
  </si>
  <si>
    <t>THE HILL STORM STORAGE TANK (PUMPED)</t>
  </si>
  <si>
    <t>ALBANY ROAD STORM STORAGE TANK (PUMPED)</t>
  </si>
  <si>
    <t>CRANBROOK ROAD O/S NO 2</t>
  </si>
  <si>
    <t>CRANBROOK ROAD O/S NO 192</t>
  </si>
  <si>
    <t>FORD STREAM ROAD</t>
  </si>
  <si>
    <t>BRASSMILL LANE O/S NO 62</t>
  </si>
  <si>
    <t>NEWBRIDGE ROAD R/O NO 131</t>
  </si>
  <si>
    <t>LOCKSBROOK ROAD R/O NO 10</t>
  </si>
  <si>
    <t>LANSDOWN LANE / HIGH STREET JUNCTION WESTON</t>
  </si>
  <si>
    <t>SOUTHLANDS RO NO 125</t>
  </si>
  <si>
    <t>WESTON VILLAGE SEWER</t>
  </si>
  <si>
    <t>WINDSOR COURT</t>
  </si>
  <si>
    <t>LUCKLANDS ROAD O/S LAWN COTTAGE</t>
  </si>
  <si>
    <t>UPPER BRISTOL ROAD ADJ MARLBOROUGH LANE</t>
  </si>
  <si>
    <t>GREEN PARK SYPHON INLET RIVER TOWPATH</t>
  </si>
  <si>
    <t>AVON STREET O/S BATH TECHNICAL COLLEGE</t>
  </si>
  <si>
    <t>BROAD QUAY / WESTGATE STREET JUNCTION</t>
  </si>
  <si>
    <t>SOUTHGATE (NORTH END) ADJ LITTLEWOODS</t>
  </si>
  <si>
    <t>RAILWAY PLACE O/S ROYAL HOTEL</t>
  </si>
  <si>
    <t>FAIRFIELD AVENUE R/O NO 30</t>
  </si>
  <si>
    <t>BAYTREE ROAD ALLOTMENTS R/O NO 28</t>
  </si>
  <si>
    <t>LARKHALL TERRACE FIELD TO REAR</t>
  </si>
  <si>
    <t>CAR PARK ADJ J HUGHES COTTAGE</t>
  </si>
  <si>
    <t>LAMBRIDGE RUGBY GROUND CARPARK</t>
  </si>
  <si>
    <t>ANGEL COURT</t>
  </si>
  <si>
    <t>HORTON MILL</t>
  </si>
  <si>
    <t>STEVENS COTTAGE</t>
  </si>
  <si>
    <t>WESTCOMBE</t>
  </si>
  <si>
    <t>LANDFILL SITE NEAR SOMERTON</t>
  </si>
  <si>
    <t>BRIDGEYATE</t>
  </si>
  <si>
    <t>WELL PARK</t>
  </si>
  <si>
    <t>GREENFIELD PLACE O/S 15</t>
  </si>
  <si>
    <t>THE GREEN STREET</t>
  </si>
  <si>
    <t>ALLOTMENT GARDENS REAR OF 186 CRANBROOK ROAD</t>
  </si>
  <si>
    <t>COBBS ROAD</t>
  </si>
  <si>
    <t>ST CHADS SURGERY GULLOCK TYNING</t>
  </si>
  <si>
    <t>HALL GULLOCK TYNING</t>
  </si>
  <si>
    <t>WINTERBOURNE EARLS</t>
  </si>
  <si>
    <t>BLACK HORSE LANE</t>
  </si>
  <si>
    <t>WYLYE LODGE</t>
  </si>
  <si>
    <t>STOCKMOOR VILLAGE</t>
  </si>
  <si>
    <t>MARINA</t>
  </si>
  <si>
    <t>MARSHES END</t>
  </si>
  <si>
    <t>BLACKMORE LANE</t>
  </si>
  <si>
    <t>THROOP</t>
  </si>
  <si>
    <t>BLANDFORD ROAD FIRE STATION HAMWORTHY</t>
  </si>
  <si>
    <t>GURKHA ROAD</t>
  </si>
  <si>
    <t>POUNDBURY</t>
  </si>
  <si>
    <t>PARKWAY FARM</t>
  </si>
  <si>
    <t>EAST BURTON ROAD</t>
  </si>
  <si>
    <t>101 LILLIPUT ROAD</t>
  </si>
  <si>
    <t>HOWARD RD JNC FALLODON WY/HALSBURY RD</t>
  </si>
  <si>
    <t>122 HAMPTON ROAD</t>
  </si>
  <si>
    <t>BAGLEY</t>
  </si>
  <si>
    <t>SNAKE LANE</t>
  </si>
  <si>
    <t>PADDONS FARM</t>
  </si>
  <si>
    <t>THREAD MILL LANE</t>
  </si>
  <si>
    <t>36A DOWNS PARK WEST</t>
  </si>
  <si>
    <t>WOLVERS HILL ROAD</t>
  </si>
  <si>
    <t>DARTMOUTH AVE NR ENTRANCE TO LINEAR PARK</t>
  </si>
  <si>
    <t>BEACH COURT MELCOMBE AVENUE</t>
  </si>
  <si>
    <t>CASTLEFIELDS SW</t>
  </si>
  <si>
    <t>SOMERSET CRICKET CLUB WEST STAND</t>
  </si>
  <si>
    <t>WINDWHISTLE ROAD JNC BRIDGWATER ROAD</t>
  </si>
  <si>
    <t>Standby</t>
  </si>
  <si>
    <t>HOUNDWOOD CLOSE</t>
  </si>
  <si>
    <t>KINGSBURY COTTAGE</t>
  </si>
  <si>
    <t>SOUTH LIBERTY LANE</t>
  </si>
  <si>
    <t>ROYAL FIELD CLOSE</t>
  </si>
  <si>
    <t>COWBRIDGE NEW</t>
  </si>
  <si>
    <t>ST NICHOLAS ROAD STORM STORAGE TANK (PUMPED)</t>
  </si>
  <si>
    <t>QUEENS HALL</t>
  </si>
  <si>
    <t>WEST PARK</t>
  </si>
  <si>
    <t>VARDY COURT</t>
  </si>
  <si>
    <t>BEECHES BROOK</t>
  </si>
  <si>
    <t>BLACKMORE VALE CLOSE</t>
  </si>
  <si>
    <t>COLEHOUSE FARM CARAVAN PARK</t>
  </si>
  <si>
    <t>EASTON SQUARE</t>
  </si>
  <si>
    <t>QUEENS PARK AVENUE</t>
  </si>
  <si>
    <t>PARKS LANE NO 11 (PUMPED NRV)</t>
  </si>
  <si>
    <t>BOWLISH NO 6 (PUMPED NRV)</t>
  </si>
  <si>
    <t>ACROSS RIVER FROM RIVENDELL (CSO4)</t>
  </si>
  <si>
    <t>R/O TRENT HOUSE (CSO6)</t>
  </si>
  <si>
    <t>HOLIDAY INN FILTON ROAD</t>
  </si>
  <si>
    <t>HAYGROVE FARM MEWS</t>
  </si>
  <si>
    <t>CHURCH VIEW</t>
  </si>
  <si>
    <t>GRANGE COURT ROAD</t>
  </si>
  <si>
    <t>O/S 29 SPRINGFIELDS</t>
  </si>
  <si>
    <t>GREAT WESTERN WAY NO. 2</t>
  </si>
  <si>
    <t>DUNBAR CLOSE</t>
  </si>
  <si>
    <t>FOURACRE CRESCENT</t>
  </si>
  <si>
    <t>22 RINGWOOD ROAD</t>
  </si>
  <si>
    <t>GREENACRES</t>
  </si>
  <si>
    <t>165 RINGWOOD ROAD</t>
  </si>
  <si>
    <t>70 HIGHBURY PARK SINGLE PROPERTY</t>
  </si>
  <si>
    <t>BUSINESS PARK</t>
  </si>
  <si>
    <t>GREAT RIDGEWAY</t>
  </si>
  <si>
    <t>SWALLETT GATE</t>
  </si>
  <si>
    <t>CROW ARCH LANE</t>
  </si>
  <si>
    <t>PLANTATION ROAD</t>
  </si>
  <si>
    <t>CAVE CLOSE</t>
  </si>
  <si>
    <t>WOODLANDS EDGE</t>
  </si>
  <si>
    <t>HANHAM GREEN</t>
  </si>
  <si>
    <t>ELM TREE PH</t>
  </si>
  <si>
    <t>REGIONAL RURAL BUSINESS CENTRE</t>
  </si>
  <si>
    <t>BLOOMFIELD RISE FOUL AND SURFACE</t>
  </si>
  <si>
    <t>LIBRARY FLAXPITS LANE</t>
  </si>
  <si>
    <t>HURN COURT LANE</t>
  </si>
  <si>
    <t>AUMERY GARDENS</t>
  </si>
  <si>
    <t>BAILBROOK LANE</t>
  </si>
  <si>
    <t>LOWER PUTTON LANE</t>
  </si>
  <si>
    <t>KNIGHTS MALTINGS</t>
  </si>
  <si>
    <t>VIRGINIA DRIVE</t>
  </si>
  <si>
    <t>QUAKERS WALK</t>
  </si>
  <si>
    <t>WESTON PARK EAST</t>
  </si>
  <si>
    <t>HANSFORD MEWS</t>
  </si>
  <si>
    <t>BOREHAM CLOSE</t>
  </si>
  <si>
    <t>ST. MARGARETS STREET</t>
  </si>
  <si>
    <t>REAR OF SWIMMING POOL ST. MARGARETS STREET</t>
  </si>
  <si>
    <t>MILL STREET</t>
  </si>
  <si>
    <t>BAKERS PLACE</t>
  </si>
  <si>
    <t>STEPHENSON ROAD</t>
  </si>
  <si>
    <t>MEDICAL CENTRE FOUL</t>
  </si>
  <si>
    <t>SLOWAY LANE 2</t>
  </si>
  <si>
    <t>BRENDONS</t>
  </si>
  <si>
    <t>7 BLACKDOWN VIEW</t>
  </si>
  <si>
    <t>FARM CLOSE</t>
  </si>
  <si>
    <t>SPRINGFIELD HOUSE HIGHER BLANDFORD ROAD</t>
  </si>
  <si>
    <t>SILTON ROAD</t>
  </si>
  <si>
    <t>COLUMBIA ROAD</t>
  </si>
  <si>
    <t>SHERWOOD AVENUE 1</t>
  </si>
  <si>
    <t>CRANLEIGH GARDENS</t>
  </si>
  <si>
    <t>SHERWOOD AVENUE 2</t>
  </si>
  <si>
    <t>ARLEY ROAD 1</t>
  </si>
  <si>
    <t>ARLEY ROAD 2</t>
  </si>
  <si>
    <t>REDHILL</t>
  </si>
  <si>
    <t>HOLIDAY INN</t>
  </si>
  <si>
    <t>ROMAN WAY</t>
  </si>
  <si>
    <t>55 SOUTH WALK</t>
  </si>
  <si>
    <t>8/22 SOUTH WALK</t>
  </si>
  <si>
    <t>GREYFIELD COMMON</t>
  </si>
  <si>
    <t>THE PARK</t>
  </si>
  <si>
    <t>107 LILLIPUT ROAD</t>
  </si>
  <si>
    <t>MONKTON HEATHFIELD</t>
  </si>
  <si>
    <t>SIDBROOK ORCHARD</t>
  </si>
  <si>
    <t>ABBEY MOOR STADIUM</t>
  </si>
  <si>
    <t>BOWERHILL</t>
  </si>
  <si>
    <t>MELKSHAM OAK</t>
  </si>
  <si>
    <t>COLUMBIA GARDENS SURFACE WATER</t>
  </si>
  <si>
    <t>WOOKEY</t>
  </si>
  <si>
    <t>HALES CLOSE</t>
  </si>
  <si>
    <t>HALE BARN COURT</t>
  </si>
  <si>
    <t>DUNDAS WHARF</t>
  </si>
  <si>
    <t>BRIMSHAM GREEN SCHOOL FW</t>
  </si>
  <si>
    <t>BRIMSHAM GREEN SCHOOL SW</t>
  </si>
  <si>
    <t>2 X PS WITHIN TECHNICAL SERVICES UNIT S GLOUCESTERSHIRE COUNCIL</t>
  </si>
  <si>
    <t>LOWER HILL FARM</t>
  </si>
  <si>
    <t>BATH ROAD BLAGDON</t>
  </si>
  <si>
    <t>MONTPELIER</t>
  </si>
  <si>
    <t>BROOK ROAD</t>
  </si>
  <si>
    <t>PIDNEY GREEN</t>
  </si>
  <si>
    <t>THREADNEEDLE CLOSE</t>
  </si>
  <si>
    <t>ALL SAINTS CHURCH SINGLE PROPERTY</t>
  </si>
  <si>
    <t>BEESMOOR ROAD</t>
  </si>
  <si>
    <t>TESCO CDC SPS</t>
  </si>
  <si>
    <t>14 WESTERN ROAD</t>
  </si>
  <si>
    <t>BOWLING ROAD HIGHWAY DRAINAGE</t>
  </si>
  <si>
    <t>KELSTON VIEW O/S 38</t>
  </si>
  <si>
    <t>LYNDHURST COAT ROAD</t>
  </si>
  <si>
    <t>BIRDWELL SCHOOL</t>
  </si>
  <si>
    <t>HONEYCOMBE LENTHAY ROAD</t>
  </si>
  <si>
    <t>CASE AND SONS ABATTOIR SANDYS MOOR</t>
  </si>
  <si>
    <t>CHURCHFIELDS</t>
  </si>
  <si>
    <t>HAWTHORN AVENUE</t>
  </si>
  <si>
    <t>WHITEHAYES ROAD</t>
  </si>
  <si>
    <t>GRANGE AVENUE</t>
  </si>
  <si>
    <t>NEW SIBLANDS SCHOOL SINGLE PROPERTY</t>
  </si>
  <si>
    <t>THE MILL HOUSE</t>
  </si>
  <si>
    <t>MAGISTRATES COURT</t>
  </si>
  <si>
    <t>ACCADEMY FOUL</t>
  </si>
  <si>
    <t>ACCADEMY SURFACE WATER</t>
  </si>
  <si>
    <t>LINDEN COURT NO 1</t>
  </si>
  <si>
    <t>LINDEN COURT NO 2</t>
  </si>
  <si>
    <t>LOWMOOR TRADING ESTATE 2</t>
  </si>
  <si>
    <t>AZTEC WEST SURFACE WATER</t>
  </si>
  <si>
    <t>HEMPTON LANE</t>
  </si>
  <si>
    <t>THE MILL HOUSE SURFACE WATER</t>
  </si>
  <si>
    <t>MILL RISE</t>
  </si>
  <si>
    <t>THE MEADOWS</t>
  </si>
  <si>
    <t>WELLESLEY MEWS</t>
  </si>
  <si>
    <t>ST MARYS CHURCH SINGLE PROPERTY</t>
  </si>
  <si>
    <t>67-73 BATH ROAD</t>
  </si>
  <si>
    <t>FLAXPITS LANE</t>
  </si>
  <si>
    <t>THE MALTINGS</t>
  </si>
  <si>
    <t>DAMERY LANE</t>
  </si>
  <si>
    <t>BATH ROAD SURFACE WATER</t>
  </si>
  <si>
    <t>ALBION DOCKS BOATYARD</t>
  </si>
  <si>
    <t>WEST WAY</t>
  </si>
  <si>
    <t>PRIORSWOOD</t>
  </si>
  <si>
    <t>CROWN INDUSTRIAL ESTATE SURFACE WATER</t>
  </si>
  <si>
    <t>JASMINE CLOSE</t>
  </si>
  <si>
    <t>THE MOUND SURFACE WATER</t>
  </si>
  <si>
    <t>NEWTOWN COAT ROAD</t>
  </si>
  <si>
    <t>LABOURHAM FARM</t>
  </si>
  <si>
    <t>CUSTOM HOUSE QUAY HIGHWAY DRAINAGE</t>
  </si>
  <si>
    <t>HANHAM ROAD HIGHWAY DRAINAGE</t>
  </si>
  <si>
    <t>GLEBE COTTAGE</t>
  </si>
  <si>
    <t>MILLS WAY</t>
  </si>
  <si>
    <t>SOUTH STREET HIGHWAY DRAINAGE</t>
  </si>
  <si>
    <t>WELLINGTON ROAD HIGHWAY DRAINAGE</t>
  </si>
  <si>
    <t>PROCESS WASTE</t>
  </si>
  <si>
    <t>TORTWORTH COURT HOTEL</t>
  </si>
  <si>
    <t>WEST QUANTOXHEAD</t>
  </si>
  <si>
    <t>ST. AUDRIES PARK</t>
  </si>
  <si>
    <t>AFC BOURNEMOUTH FOOTBALL STADIUM</t>
  </si>
  <si>
    <t>CARRINGTON HOUSE HOTEL</t>
  </si>
  <si>
    <t>9 CAMBRIDGE ROAD</t>
  </si>
  <si>
    <t>89 SOUTHBOURNE ROAD</t>
  </si>
  <si>
    <t>BOSCOMBE LIBRARY AND FLATS</t>
  </si>
  <si>
    <t>MORLAND HALL</t>
  </si>
  <si>
    <t>42 BELVOIR ROAD</t>
  </si>
  <si>
    <t>ATYEO PLACE</t>
  </si>
  <si>
    <t>BUSHTON</t>
  </si>
  <si>
    <t>BUSHTON ESTATES YARD</t>
  </si>
  <si>
    <t>THORNCOMBE</t>
  </si>
  <si>
    <t>GRIBB VIEW</t>
  </si>
  <si>
    <t>FANCY GARDENS</t>
  </si>
  <si>
    <t>46A LEIGH ROAD</t>
  </si>
  <si>
    <t>SOUTH STOKE</t>
  </si>
  <si>
    <t>THE OLD COACH HOUSE</t>
  </si>
  <si>
    <t>33 WISTERIA DRIVE</t>
  </si>
  <si>
    <t>LEIGH UPON MENDIP</t>
  </si>
  <si>
    <t>ACORN HOUSE</t>
  </si>
  <si>
    <t>BROADMEAD LANE</t>
  </si>
  <si>
    <t>HAM</t>
  </si>
  <si>
    <t>O/S THE DAIRY</t>
  </si>
  <si>
    <t>RADFORD HILL</t>
  </si>
  <si>
    <t>BASON BRIDGE FACTORY LANE</t>
  </si>
  <si>
    <t>HILLVIEW INDUSTRIAL ESTATE</t>
  </si>
  <si>
    <t>1 MILL LANE</t>
  </si>
  <si>
    <t>2 MILL LANE</t>
  </si>
  <si>
    <t>3 MILL LANE</t>
  </si>
  <si>
    <t>4 MILL LANE</t>
  </si>
  <si>
    <t>BATH SPA UNIVERSITY</t>
  </si>
  <si>
    <t>TOWNSEND CLOSE</t>
  </si>
  <si>
    <t>THE TURNPIKE</t>
  </si>
  <si>
    <t>REDWOOD HOUSE</t>
  </si>
  <si>
    <t>GREAT WESTERN WAY NO. 1</t>
  </si>
  <si>
    <t>BURBUSH FARM</t>
  </si>
  <si>
    <t>CUCKOO FARM YARD</t>
  </si>
  <si>
    <t>CIVIC CENTRE</t>
  </si>
  <si>
    <t>CYNTHIA CLOSE</t>
  </si>
  <si>
    <t>TRINIDAD HOUSE</t>
  </si>
  <si>
    <t>SALTERNS MARINA</t>
  </si>
  <si>
    <t>2-3 THE SPORTSMAN</t>
  </si>
  <si>
    <t>4 THE SPORTSMAN</t>
  </si>
  <si>
    <t>ROCKLEY POINT BOAT YARD</t>
  </si>
  <si>
    <t>ASDA SINGLE PROPERTY</t>
  </si>
  <si>
    <t>UPTON HOUSE</t>
  </si>
  <si>
    <t>MARINES CAMP</t>
  </si>
  <si>
    <t>ROCKLEY SANDS 1</t>
  </si>
  <si>
    <t>ROCKLEY SANDS 2</t>
  </si>
  <si>
    <t>MARINA CLOSE</t>
  </si>
  <si>
    <t>THE MERIDIANS</t>
  </si>
  <si>
    <t>PRIORY QUAY</t>
  </si>
  <si>
    <t>REDCLIFFE CARAVAN PARK</t>
  </si>
  <si>
    <t>GRANGE ROAD</t>
  </si>
  <si>
    <t>MINTERN ROAD</t>
  </si>
  <si>
    <t>CRICHEL MOUNT ROAD</t>
  </si>
  <si>
    <t>HAMWORTHY SSC</t>
  </si>
  <si>
    <t>CHARBOROUGH CLOSE</t>
  </si>
  <si>
    <t>LAKE PIER</t>
  </si>
  <si>
    <t>CANFORD CLIFFS</t>
  </si>
  <si>
    <t>TESCO SURFACE WATER</t>
  </si>
  <si>
    <t>CREMATORIUM</t>
  </si>
  <si>
    <t>HONEYCOMBE CHINE</t>
  </si>
  <si>
    <t>BEACH ROAD</t>
  </si>
  <si>
    <t>BRANKSOME DENE</t>
  </si>
  <si>
    <t>FOXHOLES ROAD</t>
  </si>
  <si>
    <t>WAREHAM ROAD</t>
  </si>
  <si>
    <t>COOPERS MEADOW</t>
  </si>
  <si>
    <t>GEORGE SMITH WAY</t>
  </si>
  <si>
    <t>HAYFIELD CLOSE</t>
  </si>
  <si>
    <t>BUCKLANDS END</t>
  </si>
  <si>
    <t>WINDMILL SERVICE STATION</t>
  </si>
  <si>
    <t>25 SPRINGFIELD ROAD</t>
  </si>
  <si>
    <t>POPLAR ROAD</t>
  </si>
  <si>
    <t>QUEENS CHASE</t>
  </si>
  <si>
    <t>AZTEC WEST</t>
  </si>
  <si>
    <t>THE MEADS</t>
  </si>
  <si>
    <t>STATION ROAD SURFACE WATER</t>
  </si>
  <si>
    <t>WILSTOCK VILLAGE</t>
  </si>
  <si>
    <t>CLOVER WAY</t>
  </si>
  <si>
    <t>10 ELGIN PARK</t>
  </si>
  <si>
    <t>AIRFIELD WAY INTERCEPTOR</t>
  </si>
  <si>
    <t>ANCHOR CLOSE INTERCEPTOR</t>
  </si>
  <si>
    <t>KWIK FIT CAR PARK INTERCEPTOR</t>
  </si>
  <si>
    <t>CHURCHFIELDS IND EST OIL INTERCEPTOR</t>
  </si>
  <si>
    <t>CONIFER CLOSE OIL INTERCEPTOR</t>
  </si>
  <si>
    <t>PRIVATE RARDE OIL INTERCEPTOR</t>
  </si>
  <si>
    <t>COOPER DEAN DETENTION TANK</t>
  </si>
  <si>
    <t>SHEPPARDS FIELD INTERCEPTOR</t>
  </si>
  <si>
    <t>STEAMER POINT INTERCEPTOR</t>
  </si>
  <si>
    <t>TOWNSEND INTERCEPTOR</t>
  </si>
  <si>
    <t>WILLS ROAD INTERCEPTOR</t>
  </si>
  <si>
    <t>ALUMHURST ROAD TANK 1 BETWEEN NO 52 AND WARREN ROAD</t>
  </si>
  <si>
    <t>ALUMHURST ROAD TANK 2 BETWEEN MOUNTBATTEN AND EARL ROADS</t>
  </si>
  <si>
    <t>ASHLEY ROAD TANK</t>
  </si>
  <si>
    <t>BORTHWICK ROAD TANK</t>
  </si>
  <si>
    <t>BEMISTER ROAD TANK</t>
  </si>
  <si>
    <t>BEAUFORT SCHOOL TANK</t>
  </si>
  <si>
    <t>BELMONT AVENUE TANK</t>
  </si>
  <si>
    <t>BELOE ROAD TANK</t>
  </si>
  <si>
    <t>BENNETT ROAD TANK 1</t>
  </si>
  <si>
    <t>BENNETT ROAD TANK 2</t>
  </si>
  <si>
    <t>BIRCH ROAD TANK</t>
  </si>
  <si>
    <t>BRADPOLE ROAD TANK</t>
  </si>
  <si>
    <t>BROADWALK 2</t>
  </si>
  <si>
    <t>BROADWAY PARK TANK BOURNEMOUTH</t>
  </si>
  <si>
    <t>CASTLE GATE CLOSE TANK</t>
  </si>
  <si>
    <t>CHAPLIN ROAD</t>
  </si>
  <si>
    <t>CHARMINSTER ROAD TANK</t>
  </si>
  <si>
    <t>CHRISTCHURCH ROAD ATT TANK</t>
  </si>
  <si>
    <t>CHRISTCHURCH ROAD ATTENUATION TANK</t>
  </si>
  <si>
    <t>COURT ROAD TANK</t>
  </si>
  <si>
    <t>CRANBROOK ROAD</t>
  </si>
  <si>
    <t>DOLBERY ROAD NORTH</t>
  </si>
  <si>
    <t>EAST WAY TANK</t>
  </si>
  <si>
    <t>EFFINGHAM ROAD</t>
  </si>
  <si>
    <t>ELDON ROAD TANK</t>
  </si>
  <si>
    <t>FALLODON WAY</t>
  </si>
  <si>
    <t>FOREST LAKE INTERCEPTOR</t>
  </si>
  <si>
    <t>GRACE PARK</t>
  </si>
  <si>
    <t>GROVE TRADING ESTATE</t>
  </si>
  <si>
    <t>GROVENOR ROAD TANK</t>
  </si>
  <si>
    <t>HANKINSON ROAD TANK</t>
  </si>
  <si>
    <t>HAVERSTOCK ROAD TANK</t>
  </si>
  <si>
    <t>HEADLANDS BUSINESS PARK INTERCEPTOR</t>
  </si>
  <si>
    <t>HERBERT ROAD TANK</t>
  </si>
  <si>
    <t>HOLDENHURST ROAD LOWER TANK</t>
  </si>
  <si>
    <t>HOLDENHURST ROAD UPPER TANK</t>
  </si>
  <si>
    <t>HOLDENHURST ROAD TANK</t>
  </si>
  <si>
    <t>HOMELEAZE</t>
  </si>
  <si>
    <t>KEEBLE ROAD LOWER TANK</t>
  </si>
  <si>
    <t>KEEBLE ROAD UPPER TANK</t>
  </si>
  <si>
    <t>KNOLE LANE</t>
  </si>
  <si>
    <t>LION D'ANGERS TANK</t>
  </si>
  <si>
    <t>LODGE WAY TANK</t>
  </si>
  <si>
    <t>MALMESBURY PARK ROAD TANK</t>
  </si>
  <si>
    <t>EVELYN ROAD TANK</t>
  </si>
  <si>
    <t>MALVERN TANK</t>
  </si>
  <si>
    <t>MARLBOROUGH ROAD UPPER TANK</t>
  </si>
  <si>
    <t>MARLBOROUGH ROAD LOWER TANK</t>
  </si>
  <si>
    <t>MCKINLEY ROAD TANK</t>
  </si>
  <si>
    <t>MIDDLEBERE CRESCENT</t>
  </si>
  <si>
    <t>MULBERRY GARDENS INTERCEPTOR</t>
  </si>
  <si>
    <t>NORTH ROAD TANK</t>
  </si>
  <si>
    <t>BROOMCROFT ROAD</t>
  </si>
  <si>
    <t>NORTHEY ROAD TANK</t>
  </si>
  <si>
    <t>OLD CHRISTCHURCH ROAD SW TUNNEL</t>
  </si>
  <si>
    <t>PORTARLINGTON ROAD TANK</t>
  </si>
  <si>
    <t>PORTLAND ROAD TANK</t>
  </si>
  <si>
    <t>PRINCE OF WALES ROAD</t>
  </si>
  <si>
    <t>PRIORY GARDENS HORFIELD</t>
  </si>
  <si>
    <t>PURBECK CLOSE</t>
  </si>
  <si>
    <t>REDHILL DRIVE</t>
  </si>
  <si>
    <t>RL STEVENSON AVENUE TANK</t>
  </si>
  <si>
    <t>SOUTH HOLME</t>
  </si>
  <si>
    <t>ST MICHAELS ROAD TANK</t>
  </si>
  <si>
    <t>STATION ROAD TANK</t>
  </si>
  <si>
    <t>CRANLEIGH ROAD</t>
  </si>
  <si>
    <t>SWINGBRIDGE TANK 1</t>
  </si>
  <si>
    <t>TALBOT ROSLIN (SPLIT TANK)</t>
  </si>
  <si>
    <t>THE AVENUE TANK</t>
  </si>
  <si>
    <t>THE TUNNEL</t>
  </si>
  <si>
    <t>VALE ROAD TANK</t>
  </si>
  <si>
    <t>VICTORIA GARDENS TANK</t>
  </si>
  <si>
    <t>WESSEX WAY TANK</t>
  </si>
  <si>
    <t>WICK LANE TANK</t>
  </si>
  <si>
    <t>WILCOX FARM TANK</t>
  </si>
  <si>
    <t>WYNDHAM ROAD A TANK</t>
  </si>
  <si>
    <t>YARN BARTON INTERCEPTOR</t>
  </si>
  <si>
    <t>PORTMANS GREEN TANK</t>
  </si>
  <si>
    <t>SANDBOURNE ROAD TANK</t>
  </si>
  <si>
    <t>FIVE WAYS BY-PASS TANK</t>
  </si>
  <si>
    <t>KIMMERIDGE CLOSE</t>
  </si>
  <si>
    <t>ROYAL EDWARD DOCK ST ANDREWS ROAD</t>
  </si>
  <si>
    <t>COURT COTTAGES</t>
  </si>
  <si>
    <t>FILLEY BROOK KINGTON MAGNA RD</t>
  </si>
  <si>
    <t>ZEALS</t>
  </si>
  <si>
    <t>TANK</t>
  </si>
  <si>
    <t>C SITE (INTERCEPTOR A1)</t>
  </si>
  <si>
    <t>C SITE (INTERCEPTOR F1)</t>
  </si>
  <si>
    <t>TECHNICAL SITE (PS 18)</t>
  </si>
  <si>
    <t>TECHNICAL SITE (INTERCEPTOR Y)</t>
  </si>
  <si>
    <t>MERLIN CLOSE VORTEX</t>
  </si>
  <si>
    <t>PENNY WELL ROAD SEMI SYPHONS</t>
  </si>
  <si>
    <t>NORDENS MEADOWS TAUNTON ROAD</t>
  </si>
  <si>
    <t>CAM VALLEY</t>
  </si>
  <si>
    <t>SPLOT FARM NR PEASEDOWN ST JOHN</t>
  </si>
  <si>
    <t>BOX RECREATION GROUND (ADJ TO)</t>
  </si>
  <si>
    <t>ALVINGTON TRIANGLE</t>
  </si>
  <si>
    <t>PEDDER ROAD</t>
  </si>
  <si>
    <t>KINGTON MAGNA</t>
  </si>
  <si>
    <t>FIVE BRIDGES</t>
  </si>
  <si>
    <t>ROBERTSON DRIVE BRISTOL</t>
  </si>
  <si>
    <t>BATTEN ROAD</t>
  </si>
  <si>
    <t>PENSFORD</t>
  </si>
  <si>
    <t>PENSFORD BRIDGE</t>
  </si>
  <si>
    <t>CLAPGATE</t>
  </si>
  <si>
    <t>FURZEHILL</t>
  </si>
  <si>
    <t>BIFIELD ROAD</t>
  </si>
  <si>
    <t>SQUARES ROAD</t>
  </si>
  <si>
    <t>STATION CLOSE WESTON ROAD</t>
  </si>
  <si>
    <t>SLADE ROAD O/S 47</t>
  </si>
  <si>
    <t>COOMBE/SLADE ROAD JUNCTION</t>
  </si>
  <si>
    <t>BRAMPTON WAY</t>
  </si>
  <si>
    <t>CHAPEL LAWNS CLANDOWN</t>
  </si>
  <si>
    <t>DIAMOND BATCH</t>
  </si>
  <si>
    <t>DALBY AVE</t>
  </si>
  <si>
    <t>HORTON AVE S/W DETENTION POND</t>
  </si>
  <si>
    <t>CHICKERELL/CHAFFEYS ATTENUATION TANK RADIPOLE</t>
  </si>
  <si>
    <t>CANNINGS LOCK ( LE MARCHANT: BARRACK)</t>
  </si>
  <si>
    <t>AMBERLEY WAY</t>
  </si>
  <si>
    <t>CIS PENSTOCK HOLDENHURST</t>
  </si>
  <si>
    <t>RAILWAY STATION</t>
  </si>
  <si>
    <t>ELLAN HAY ROAD</t>
  </si>
  <si>
    <t>FILTON AVENUE R/G 699</t>
  </si>
  <si>
    <t>CLEEVE RD MORTUARY</t>
  </si>
  <si>
    <t>NEW ROAD ALONG SIDE NO 177</t>
  </si>
  <si>
    <t>FIRS ROAD</t>
  </si>
  <si>
    <t>TYNDALE MEADOWS</t>
  </si>
  <si>
    <t>LAMPREYS LANE</t>
  </si>
  <si>
    <t>SHORE ROAD O/S NURSING HOME</t>
  </si>
  <si>
    <t>DOWNLEAZE ROAD R/O 14</t>
  </si>
  <si>
    <t>SILLINGTON LANE</t>
  </si>
  <si>
    <t>HUNTWORTH BUSINESS PARK</t>
  </si>
  <si>
    <t>BATH ROAD/ FLOWERS HILL</t>
  </si>
  <si>
    <t>AVONMOUTH WAY/ 1ST WAY</t>
  </si>
  <si>
    <t>FISHERMANS WALK CIS</t>
  </si>
  <si>
    <t>GRANGE PADDOCK</t>
  </si>
  <si>
    <t>ALHAMPTON</t>
  </si>
  <si>
    <t>WAYSIDE COTTAGE</t>
  </si>
  <si>
    <t>NEW CHELTENHAM ROAD NEW STORAGE TANK</t>
  </si>
  <si>
    <t>GREEN FARM OPP LOWER LEAZE</t>
  </si>
  <si>
    <t>MILL LODGE</t>
  </si>
  <si>
    <t>SAXON CLOSE</t>
  </si>
  <si>
    <t>HENLEAZE ROAD JUNCTION WITH HENLEAZE PARK DRIVE</t>
  </si>
  <si>
    <t>HENLEAZE PARK DRIVE JUNCTION OAKWOOD ROAD</t>
  </si>
  <si>
    <t>PERRYS LEAT MILL STREET</t>
  </si>
  <si>
    <t>NIBLEY VILLAGE</t>
  </si>
  <si>
    <t>BRIMSHAM PARK</t>
  </si>
  <si>
    <t>SPARROW HILL WAY</t>
  </si>
  <si>
    <t>STOUR PARK</t>
  </si>
  <si>
    <t>OLD STW BEECHING CL</t>
  </si>
  <si>
    <t>GLOUCESTER ROAD/CAMBRIDGE ROAD</t>
  </si>
  <si>
    <t>OAKLAND ROAD</t>
  </si>
  <si>
    <t>KENN ROAD</t>
  </si>
  <si>
    <t>FROGMORE ROAD OPP 67</t>
  </si>
  <si>
    <t>WORLEBURY HILL ROAD</t>
  </si>
  <si>
    <t>BISHOPS CANNINGS</t>
  </si>
  <si>
    <t>OAK CLOSE</t>
  </si>
  <si>
    <t>SOUTHEY PLAYING FIELDS (NEW CHELTENHAM ROAD ADJ NO 84)</t>
  </si>
  <si>
    <t>GLENWOOD ROAD SIDE OF NO 2 WESTBURY ON TRYM</t>
  </si>
  <si>
    <t>STREET ROAD</t>
  </si>
  <si>
    <t>PARISH BROOK ROAD (WATERY LANE KINGSHILL PARK)</t>
  </si>
  <si>
    <t>ALBION WAY (THE SYLVANS DEVELOPMENT)</t>
  </si>
  <si>
    <t>PARK FARM BEESMOOR ROAD</t>
  </si>
  <si>
    <t>ALTON BARNES</t>
  </si>
  <si>
    <t>HONEY STREET</t>
  </si>
  <si>
    <t>FLAXPITS LANE (BURGHLEY COURT)</t>
  </si>
  <si>
    <t>EBDON GROUNDS</t>
  </si>
  <si>
    <t>BEGGAR BUSH LANE (REDWOOD LODGE HOTEL)</t>
  </si>
  <si>
    <t>COTFORD ST LUKE NO.2 (TONE VALE INTERSTAGE)</t>
  </si>
  <si>
    <t>JOCELYN DRIVE</t>
  </si>
  <si>
    <t>MANOR HOUSE ROAD O/S TELEPHONE EXCHANGE</t>
  </si>
  <si>
    <t>AXE ROAD O/S RIVERSIDE COTTAGE</t>
  </si>
  <si>
    <t>KENN MOOR ROAD</t>
  </si>
  <si>
    <t>COTFORD ST LUKE NO 1</t>
  </si>
  <si>
    <t>RAF</t>
  </si>
  <si>
    <t>WESTERN APPROACH</t>
  </si>
  <si>
    <t>STEMBRIDGE (NEW)</t>
  </si>
  <si>
    <t>ATTENUATION TANK</t>
  </si>
  <si>
    <t>BLACKTHORNE CLOSE</t>
  </si>
  <si>
    <t>POOLE PARK ATTENUATION TANK</t>
  </si>
  <si>
    <t>PIER APPROACH ATTENUATION TANK</t>
  </si>
  <si>
    <t>CHICKERELL ROAD O/S ALLOTMENTS NEAR THE ADMIRAL HARDY</t>
  </si>
  <si>
    <t>QUAYS</t>
  </si>
  <si>
    <t>ELM FARM</t>
  </si>
  <si>
    <t>HAM GREEN HOSPITAL NO.1 STATION</t>
  </si>
  <si>
    <t>BATHEASTON BY-PASS</t>
  </si>
  <si>
    <t>CABOT PARK NO.1</t>
  </si>
  <si>
    <t>CABOT PARK NO.2</t>
  </si>
  <si>
    <t>CABOT PARK NO.3</t>
  </si>
  <si>
    <t>ASHLEY ROAD JNC WILSON ROAD</t>
  </si>
  <si>
    <t>SPRING ROAD NR JUNC WITH MOUNT STREET</t>
  </si>
  <si>
    <t>DRAYCOTT ROAD</t>
  </si>
  <si>
    <t>STATION ROAD R/O 198 CHELTENHAM ROAD (CUTTERS MILLS CULVERT)</t>
  </si>
  <si>
    <t>CRANBROOK ROAD O/S NO.67</t>
  </si>
  <si>
    <t>WELLOW ROAD POND</t>
  </si>
  <si>
    <t>UNION ST JNC WITH CLIFF ST AND REDCLIFFE ST</t>
  </si>
  <si>
    <t>LEIGH ROAD 205 (PUMPED)</t>
  </si>
  <si>
    <t>TRENT VIEW IN F/G (A359)</t>
  </si>
  <si>
    <t>WEST ST O/S 12</t>
  </si>
  <si>
    <t>NEW HILL NR 16</t>
  </si>
  <si>
    <t>HIGH STREET NR BUILDERS YARD</t>
  </si>
  <si>
    <t>GOOSE LANE O/S COLLINGS</t>
  </si>
  <si>
    <t>WOODLANDS AVE/HINCHLIFFE ROAD O/F</t>
  </si>
  <si>
    <t>CRANCOMBE LANE DETENTION TANK</t>
  </si>
  <si>
    <t>GREEN PARK WESSEX OWNED SW POND</t>
  </si>
  <si>
    <t>WESTBURY PARK LAGOON</t>
  </si>
  <si>
    <t>MILTON ROAD</t>
  </si>
  <si>
    <t>MONTACUTE</t>
  </si>
  <si>
    <t>NR OLD STW</t>
  </si>
  <si>
    <t>BACKHAM COTTAGES</t>
  </si>
  <si>
    <t>DIBBENS ROW</t>
  </si>
  <si>
    <t>CUCKLINGTON</t>
  </si>
  <si>
    <t>MUDFORD SOCK</t>
  </si>
  <si>
    <t>COUNCIL HOUSES SEPTIC TANK</t>
  </si>
  <si>
    <t>BROADBRIDGE ROAD</t>
  </si>
  <si>
    <t>ETSOME TERRACE</t>
  </si>
  <si>
    <t>BLACKFORD</t>
  </si>
  <si>
    <t>BLACKFORD MOOR LANE</t>
  </si>
  <si>
    <t>OLD COURT FARM</t>
  </si>
  <si>
    <t>COOMBE BROOK TANK RIDGEWAY PLAYING FIELDS NR VERA ROAD</t>
  </si>
  <si>
    <t>LOWER TOCKINGTON ROAD ADJ TO IVYWELL</t>
  </si>
  <si>
    <t>SANDBANK NO.1</t>
  </si>
  <si>
    <t>SANDBANK NO.2</t>
  </si>
  <si>
    <t>SANDBANK NO.3</t>
  </si>
  <si>
    <t>SANDBANK NO.4</t>
  </si>
  <si>
    <t>CHARDET CLOSE</t>
  </si>
  <si>
    <t>HERBERTON ROAD ATTENUATION TANK</t>
  </si>
  <si>
    <t>CLAREMONT AVENUE ATTENUATION TANK</t>
  </si>
  <si>
    <t>MARKET ST</t>
  </si>
  <si>
    <t>UCB</t>
  </si>
  <si>
    <t>BATHWICK STREET ADJ NO. 31</t>
  </si>
  <si>
    <t>WELLSWAY JNC MILTON AVE</t>
  </si>
  <si>
    <t>WELLSWAY NR 372</t>
  </si>
  <si>
    <t>BELLOTTS ROAD</t>
  </si>
  <si>
    <t>WELLSWAY</t>
  </si>
  <si>
    <t>EAST AVE ATT TANK</t>
  </si>
  <si>
    <t>CORNBRASH RISE</t>
  </si>
  <si>
    <t>LITTON</t>
  </si>
  <si>
    <t>TEMPLARS FIRS</t>
  </si>
  <si>
    <t>SEMINGTON ROAD O/S POLICE STATION</t>
  </si>
  <si>
    <t>PRESTON ATTENUATION TANK</t>
  </si>
  <si>
    <t>THE MALLARDS ATTENUATION TANK</t>
  </si>
  <si>
    <t>HAINAULT DRIVE ATTENUATION TANK</t>
  </si>
  <si>
    <t>GLEN COTTAGE GLENCOTT LANE</t>
  </si>
  <si>
    <t>COURVILLE CLOSE DETENTION TANK</t>
  </si>
  <si>
    <t>KIMMERIDGE</t>
  </si>
  <si>
    <t>TRENDLEWOOD PARK</t>
  </si>
  <si>
    <t>KNIGHTSDALE ROAD ATTENUATION TANK</t>
  </si>
  <si>
    <t>THORNBURY INDUSTRIAL PARK OFF-LINE DETENTION TANK</t>
  </si>
  <si>
    <t>PARKLEA</t>
  </si>
  <si>
    <t>CLEVE COURT FILTON</t>
  </si>
  <si>
    <t>KINGSHOLME ROAD NO 86</t>
  </si>
  <si>
    <t>QUEENS COPSE (FORMERLY HOLTWOOD)</t>
  </si>
  <si>
    <t>STEVENS COTTAGE NEW (PUMPED)</t>
  </si>
  <si>
    <t>DOUGLAS ROAD</t>
  </si>
  <si>
    <t>BOURNE LEISURE</t>
  </si>
  <si>
    <t>FOREST ROAD STORM RETENTION TANK</t>
  </si>
  <si>
    <t>FISHPONDS STORM RETENTION TANK</t>
  </si>
  <si>
    <t>WOODLANDS ROAD</t>
  </si>
  <si>
    <t>AMENITY LAND OPP NO.63 QUAKERS ROAD</t>
  </si>
  <si>
    <t>BOAT LANE</t>
  </si>
  <si>
    <t>STAPLETON ROAD R/O BLACK SWAN (UNDER FLYOVER)</t>
  </si>
  <si>
    <t>CORONATION CRES 0/S NO.3</t>
  </si>
  <si>
    <t>BRUTON</t>
  </si>
  <si>
    <t>TOLBURY MILL ATTENUATION TANK</t>
  </si>
  <si>
    <t>ADMIRALTY SOURCE</t>
  </si>
  <si>
    <t>WTW SPS</t>
  </si>
  <si>
    <t>BALANCING TANK</t>
  </si>
  <si>
    <t>SPA ROAD/ ROMAN ROAD AND QUEENS ROAD JCT.</t>
  </si>
  <si>
    <t>ROCK COTTAGES</t>
  </si>
  <si>
    <t>NIMROD WAY</t>
  </si>
  <si>
    <t>ELBOROUGH VILLAGE</t>
  </si>
  <si>
    <t>BLAGDON HILL</t>
  </si>
  <si>
    <t>HOWLEIGH LANE</t>
  </si>
  <si>
    <t>PITMINSTER</t>
  </si>
  <si>
    <t>QUEENS ARMS</t>
  </si>
  <si>
    <t>NEW ROAD/ WOODLANDS LANE</t>
  </si>
  <si>
    <t>BRIDGE HOUSE</t>
  </si>
  <si>
    <t>NEW HOUSE FARM DUCK ST</t>
  </si>
  <si>
    <t>BRIMBLEWORTH FARM</t>
  </si>
  <si>
    <t>PORT MARINE</t>
  </si>
  <si>
    <t>CHINE WALK ATTENUATION TANK</t>
  </si>
  <si>
    <t>GALLOWS DRIVE ATTENUATION TANK</t>
  </si>
  <si>
    <t>BUSINESS PARK SURFACE WATER</t>
  </si>
  <si>
    <t>STRAWBERRY HILL</t>
  </si>
  <si>
    <t>MEADS COURT</t>
  </si>
  <si>
    <t>WOKING ROAD ATTENUATION TANK</t>
  </si>
  <si>
    <t>RICHMOND ROAD ATTENUATION TANK</t>
  </si>
  <si>
    <t>CYNTHIA ROAD ATTENUATION TANK</t>
  </si>
  <si>
    <t>GOOD ROAD ATTENUATION TANK</t>
  </si>
  <si>
    <t>LANGLEY ROAD ATTENUATION TANK</t>
  </si>
  <si>
    <t>LAYTON ROAD ATTENUATION TANK</t>
  </si>
  <si>
    <t>PARK LAKE ROAD ATTENUATION TANK</t>
  </si>
  <si>
    <t>ROCKLEY ROAD ATTENUATION TANK</t>
  </si>
  <si>
    <t>KENNART ROAD ATTENUATION TANK</t>
  </si>
  <si>
    <t>SANDBANKS PAVILION ATTENUATION TANK</t>
  </si>
  <si>
    <t>BLANDFORD ROAD ATTENUATION TANK</t>
  </si>
  <si>
    <t>WALLACE WELLS ROAD</t>
  </si>
  <si>
    <t>CROWN IND ESTATE VENTURE WAY</t>
  </si>
  <si>
    <t>GLOUCESTER ROAD O/S 109</t>
  </si>
  <si>
    <t>LOWER HIGH STREET O/S NO. 27</t>
  </si>
  <si>
    <t>WINDSOR LANE PETROL INTERCEPTOR</t>
  </si>
  <si>
    <t>SAINSBURY MILL</t>
  </si>
  <si>
    <t>TECHNOLOGY CENTRE 1</t>
  </si>
  <si>
    <t>SPENCER GARDENS BALANCING POND</t>
  </si>
  <si>
    <t>STARLIGHT FARM CLOSE</t>
  </si>
  <si>
    <t>ELMFIELD CLOSE</t>
  </si>
  <si>
    <t>MANOR WOOD OPEN SPACE RETENTION TANK</t>
  </si>
  <si>
    <t>HEADLEY ROAD ALLOTMENTS RETENTION TANK</t>
  </si>
  <si>
    <t>QUEENS HEAD PUB QUEENS ROAD RETENTION TANK</t>
  </si>
  <si>
    <t>STATION WALK</t>
  </si>
  <si>
    <t>GREENLAND MILLS</t>
  </si>
  <si>
    <t>SHEEPWASH BALANCING POND</t>
  </si>
  <si>
    <t>RINGWOOD ROAD ATTENUATION TANK</t>
  </si>
  <si>
    <t>TILBURG ROAD ATTENUATION TANK</t>
  </si>
  <si>
    <t>THE BUTTERY ATTENUATION TANK</t>
  </si>
  <si>
    <t>HOLME ROAD ATTENUATION TANK</t>
  </si>
  <si>
    <t>CHRISTCHURCH RECREATION GROUND ATTENUATION TANK</t>
  </si>
  <si>
    <t>THE OLD VINERIES ATTENUATION TANK</t>
  </si>
  <si>
    <t>BISHOPDOWN BALANCING POND</t>
  </si>
  <si>
    <t>THE OAKS 1 ATTENUATION TANK</t>
  </si>
  <si>
    <t>THE OAKS 2 ATTENUATION TANK</t>
  </si>
  <si>
    <t>THE OAKS 3 ATTENUATION TANK</t>
  </si>
  <si>
    <t>HERSTON CROSS ATTENUATION TANK</t>
  </si>
  <si>
    <t>POPLAR FARM ESTATE</t>
  </si>
  <si>
    <t>NORTHACRE INDUSTRIAL PARK</t>
  </si>
  <si>
    <t>DALGETY SITE QUEMERFORD</t>
  </si>
  <si>
    <t>IMPERIAL GROUNDS BRISLINGTON</t>
  </si>
  <si>
    <t>WORDSWORTH ROAD ATTENUATION TANK</t>
  </si>
  <si>
    <t>ROWAN CLOSE NEW</t>
  </si>
  <si>
    <t>BADMINTON ROAD RETENTION TANK</t>
  </si>
  <si>
    <t>CHARLECOMBE PARK</t>
  </si>
  <si>
    <t>BUXTON ROAD ATTENUATION TANK</t>
  </si>
  <si>
    <t>HENBEST CLOSE</t>
  </si>
  <si>
    <t>SHEPPARD ROAD INTERCEPTOR</t>
  </si>
  <si>
    <t>ORCHARD VALE NEW O/S 42</t>
  </si>
  <si>
    <t>ORCHARD VALE RETENTION TANK</t>
  </si>
  <si>
    <t>BRITANNIA ROAD TANK</t>
  </si>
  <si>
    <t>OAKLEY ROAD / FILTON AVENUE NEW</t>
  </si>
  <si>
    <t>STOKE BROOK</t>
  </si>
  <si>
    <t>NEW ROAD ATTENUATION TANK</t>
  </si>
  <si>
    <t>MULLER ROAD R/O HORFIELD UNITED REFORM CHURCH</t>
  </si>
  <si>
    <t>CHURCHILL ARMS NEW</t>
  </si>
  <si>
    <t>NORTHMEAD ROAD/ HAYES PARK ROAD</t>
  </si>
  <si>
    <t>GREENHILL</t>
  </si>
  <si>
    <t>WESTERN WAY SURFACE WATER</t>
  </si>
  <si>
    <t>HUNTWORTH HOTEL</t>
  </si>
  <si>
    <t>PARKFIELD CLOSE</t>
  </si>
  <si>
    <t>MARRIED QUARTERS (BOSCOMBE DOWN)</t>
  </si>
  <si>
    <t>GEORGE ST</t>
  </si>
  <si>
    <t>AXBRIDGE OLD</t>
  </si>
  <si>
    <t>T</t>
  </si>
  <si>
    <t>DD to arange CCTV of main, LS to arrange Pigging after CCTV</t>
  </si>
  <si>
    <t>HLA update required. RG</t>
  </si>
  <si>
    <t xml:space="preserve">DD to install inflow check valves and RG to monitor, LS to assess requirements for pigging. </t>
  </si>
  <si>
    <t>?</t>
  </si>
  <si>
    <t>New flow meter to be installed by SPS team.  Ops to CCTV rising main, MOT to arrange Pigging after CCTV</t>
  </si>
  <si>
    <t>Olveston the Common SPS</t>
  </si>
  <si>
    <t xml:space="preserve">SPS Ops to install inflow check valves and monitor, MOT to assess requirements for pigging. </t>
  </si>
  <si>
    <t>SPS Ops to carry out pump maintenance</t>
  </si>
  <si>
    <t>Trial booster pump has been installed to deal with increased flows, site needs to be in high level before the booster pump kicks in, monitor over the next couple of months</t>
  </si>
  <si>
    <t>25/7//24</t>
  </si>
  <si>
    <t>RG to arrange piggin meeting, HT to move Pressure transducer at little langford</t>
  </si>
  <si>
    <t>No Tests</t>
  </si>
  <si>
    <t>No Drop Test</t>
  </si>
  <si>
    <t>SAST001251</t>
  </si>
  <si>
    <t>Imepllors and wear rings, also not switching duty</t>
  </si>
  <si>
    <t>A</t>
  </si>
  <si>
    <t>RG</t>
  </si>
  <si>
    <t>SPS Ops to carry out pump maintenance - new impellers and wear rings to be fitted</t>
  </si>
  <si>
    <t>Carry out pressure survey along rising main to understand the problem - with Asset Reliability</t>
  </si>
  <si>
    <t>E22302</t>
  </si>
  <si>
    <t>E35523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</si>
</sst>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d\/mm\/yyyy"/>
    <numFmt numFmtId="165" formatCode="0.0"/>
    <numFmt numFmtId="166" formatCode="#,##0.000"/>
    <numFmt numFmtId="167" formatCode="###0"/>
    <numFmt numFmtId="168" formatCode="###0.0000"/>
    <numFmt numFmtId="169" formatCode="###0.00"/>
    <numFmt numFmtId="170" formatCode="m/d/yyyy"/>
  </numFmts>
  <fonts count="32" x14ac:knownFonts="1">
    <font>
      <sz val="11"/>
      <color theme="1"/>
      <name val="Arial"/>
      <family val="2"/>
    </font>
    <font>
      <sz val="8"/>
      <color rgb="FF000000"/>
      <name val="Arial"/>
      <family val="2"/>
    </font>
    <font>
      <b/>
      <sz val="8"/>
      <name val="Arial"/>
      <family val="2"/>
    </font>
    <font>
      <sz val="8"/>
      <name val="Arial"/>
      <family val="2"/>
    </font>
    <font>
      <b/>
      <sz val="8"/>
      <color theme="1"/>
      <name val="Arial"/>
      <family val="2"/>
    </font>
    <font>
      <sz val="8"/>
      <color theme="1"/>
      <name val="Arial"/>
      <family val="2"/>
    </font>
    <font>
      <sz val="9"/>
      <color indexed="81"/>
      <name val="Tahoma"/>
      <family val="2"/>
    </font>
    <font>
      <b/>
      <sz val="9"/>
      <color indexed="81"/>
      <name val="Tahoma"/>
      <family val="2"/>
    </font>
    <font>
      <u/>
      <sz val="11"/>
      <color theme="10"/>
      <name val="Arial"/>
      <family val="2"/>
    </font>
    <font>
      <u/>
      <sz val="8"/>
      <color theme="10"/>
      <name val="Arial"/>
      <family val="2"/>
    </font>
    <font>
      <b/>
      <sz val="9"/>
      <name val="Arial"/>
      <family val="2"/>
    </font>
    <font>
      <b/>
      <sz val="9"/>
      <color theme="0"/>
      <name val="Arial"/>
      <family val="2"/>
    </font>
    <font>
      <sz val="10"/>
      <name val="Arial"/>
      <family val="2"/>
    </font>
    <font>
      <sz val="10"/>
      <color indexed="8"/>
      <name val="Arial"/>
      <family val="2"/>
    </font>
    <font>
      <u/>
      <sz val="11"/>
      <color theme="10"/>
      <name val="Calibri"/>
      <family val="2"/>
      <scheme val="minor"/>
    </font>
    <font>
      <b/>
      <sz val="8"/>
      <color rgb="FFFF0000"/>
      <name val="Arial"/>
      <family val="2"/>
    </font>
    <font>
      <sz val="8"/>
      <color rgb="FF363636"/>
      <name val="Arial"/>
      <family val="2"/>
    </font>
    <font>
      <sz val="11"/>
      <color theme="1"/>
      <name val="Arial"/>
      <family val="2"/>
    </font>
    <font>
      <sz val="11"/>
      <color indexed="8"/>
      <name val="Calibri"/>
      <family val="2"/>
    </font>
    <font>
      <i/>
      <sz val="8"/>
      <color theme="1"/>
      <name val="Arial"/>
      <family val="2"/>
    </font>
    <font>
      <b/>
      <sz val="8"/>
      <color theme="1" tint="0.249977111117893"/>
      <name val="Arial"/>
      <family val="2"/>
    </font>
    <font>
      <u/>
      <sz val="11"/>
      <color theme="1"/>
      <name val="Arial"/>
      <family val="2"/>
    </font>
    <font>
      <b/>
      <i/>
      <sz val="8"/>
      <color theme="1"/>
      <name val="Arial"/>
      <family val="2"/>
    </font>
    <font>
      <b/>
      <i/>
      <sz val="8"/>
      <name val="Arial"/>
      <family val="2"/>
    </font>
    <font>
      <b/>
      <u/>
      <sz val="8"/>
      <color theme="1"/>
      <name val="Arial"/>
      <family val="2"/>
    </font>
    <font>
      <b/>
      <sz val="8"/>
      <color theme="0"/>
      <name val="Arial"/>
      <family val="2"/>
    </font>
    <font>
      <sz val="8"/>
      <color rgb="FFFF0000"/>
      <name val="Arial"/>
      <family val="2"/>
    </font>
    <font>
      <i/>
      <sz val="8"/>
      <name val="Arial"/>
      <family val="2"/>
    </font>
    <font>
      <sz val="8"/>
      <color theme="1"/>
      <name val="Calibri"/>
      <family val="2"/>
    </font>
    <font>
      <b/>
      <sz val="8"/>
      <color theme="4" tint="-0.249977111117893"/>
      <name val="Arial"/>
      <family val="2"/>
    </font>
    <font>
      <sz val="8"/>
      <color theme="4" tint="-0.249977111117893"/>
      <name val="Arial"/>
      <family val="2"/>
    </font>
    <font>
      <sz val="8"/>
      <color theme="4" tint="-0.249977111117893"/>
      <name val="Wingdings"/>
      <charset val="2"/>
    </font>
  </fonts>
  <fills count="26">
    <fill>
      <patternFill patternType="none"/>
    </fill>
    <fill>
      <patternFill patternType="gray125"/>
    </fill>
    <fill>
      <patternFill patternType="solid">
        <fgColor rgb="FFFFFFFF"/>
        <bgColor indexed="64"/>
      </patternFill>
    </fill>
    <fill>
      <patternFill patternType="solid">
        <fgColor rgb="FF70AD47"/>
        <bgColor indexed="64"/>
      </patternFill>
    </fill>
    <fill>
      <patternFill patternType="solid">
        <fgColor rgb="FFFF0000"/>
        <bgColor indexed="64"/>
      </patternFill>
    </fill>
    <fill>
      <patternFill patternType="solid">
        <fgColor rgb="FFED7D31"/>
        <bgColor indexed="64"/>
      </patternFill>
    </fill>
    <fill>
      <patternFill patternType="solid">
        <fgColor rgb="FFFFFF00"/>
        <bgColor indexed="64"/>
      </patternFill>
    </fill>
    <fill>
      <patternFill patternType="solid">
        <fgColor rgb="FFFFC000"/>
        <bgColor indexed="64"/>
      </patternFill>
    </fill>
    <fill>
      <patternFill patternType="solid">
        <fgColor theme="5"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rgb="FFF5F5F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indexed="22"/>
        <bgColor indexed="0"/>
      </patternFill>
    </fill>
    <fill>
      <patternFill patternType="solid">
        <fgColor theme="9" tint="0.59999389629810485"/>
        <bgColor indexed="64"/>
      </patternFill>
    </fill>
    <fill>
      <patternFill patternType="solid">
        <fgColor theme="8" tint="0.59999389629810485"/>
        <bgColor indexed="64"/>
      </patternFill>
    </fill>
    <fill>
      <patternFill patternType="solid">
        <fgColor rgb="FFFF33CC"/>
        <bgColor indexed="64"/>
      </patternFill>
    </fill>
    <fill>
      <patternFill patternType="solid">
        <fgColor theme="7" tint="0.79998168889431442"/>
        <bgColor theme="4" tint="0.79998168889431442"/>
      </patternFill>
    </fill>
  </fills>
  <borders count="27">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style="thin">
        <color auto="1"/>
      </left>
      <right/>
      <top/>
      <bottom style="thin">
        <color auto="1"/>
      </bottom>
      <diagonal/>
    </border>
    <border>
      <left style="thin">
        <color rgb="FFDCDCDC"/>
      </left>
      <right style="thin">
        <color rgb="FFDCDCDC"/>
      </right>
      <top style="thin">
        <color rgb="FFDCDCDC"/>
      </top>
      <bottom style="thin">
        <color rgb="FFDCDCDC"/>
      </bottom>
      <diagonal/>
    </border>
    <border>
      <left style="thin">
        <color rgb="FFDCDCDC"/>
      </left>
      <right style="thin">
        <color rgb="FFDCDCDC"/>
      </right>
      <top style="thin">
        <color rgb="FFDCDCDC"/>
      </top>
      <bottom/>
      <diagonal/>
    </border>
    <border>
      <left/>
      <right/>
      <top/>
      <bottom style="thin">
        <color rgb="FFDCDCDC"/>
      </bottom>
      <diagonal/>
    </border>
    <border>
      <left/>
      <right/>
      <top style="thin">
        <color theme="4" tint="0.39997558519241921"/>
      </top>
      <bottom style="thin">
        <color theme="4" tint="0.39997558519241921"/>
      </bottom>
      <diagonal/>
    </border>
    <border>
      <left style="thin">
        <color rgb="FFDCDCDC"/>
      </left>
      <right style="thin">
        <color rgb="FFDCDCDC"/>
      </right>
      <top style="thin">
        <color rgb="FFDCDCDC"/>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right/>
      <top style="thin">
        <color indexed="64"/>
      </top>
      <bottom/>
      <diagonal/>
    </border>
    <border>
      <left/>
      <right style="thin">
        <color auto="1"/>
      </right>
      <top style="thin">
        <color auto="1"/>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7">
    <xf numFmtId="0" fontId="0" fillId="0" borderId="0"/>
    <xf numFmtId="0" fontId="8" fillId="0" borderId="0" applyNumberFormat="0" applyFill="0" applyBorder="0" applyAlignment="0" applyProtection="0"/>
    <xf numFmtId="0" fontId="12" fillId="0" borderId="0"/>
    <xf numFmtId="0" fontId="14" fillId="0" borderId="0" applyNumberFormat="0" applyFill="0" applyBorder="0" applyAlignment="0" applyProtection="0"/>
    <xf numFmtId="0" fontId="13" fillId="0" borderId="0"/>
    <xf numFmtId="0" fontId="12" fillId="0" borderId="0"/>
    <xf numFmtId="9" fontId="17" fillId="0" borderId="0" applyFont="0" applyFill="0" applyBorder="0" applyAlignment="0" applyProtection="0"/>
  </cellStyleXfs>
  <cellXfs count="455">
    <xf numFmtId="0" fontId="0" fillId="0" borderId="0" xfId="0"/>
    <xf numFmtId="0" fontId="5" fillId="0" borderId="0" xfId="0" applyFont="1" applyAlignment="1">
      <alignment horizontal="left" vertical="center"/>
    </xf>
    <xf numFmtId="0" fontId="3" fillId="0" borderId="0" xfId="0" applyFont="1" applyAlignment="1">
      <alignment horizontal="left" vertical="center" wrapText="1"/>
    </xf>
    <xf numFmtId="0" fontId="2" fillId="0" borderId="0" xfId="0" applyFont="1" applyAlignment="1">
      <alignment horizontal="center" vertical="center" wrapText="1"/>
    </xf>
    <xf numFmtId="0" fontId="3" fillId="0" borderId="6" xfId="0" applyFont="1" applyBorder="1" applyAlignment="1">
      <alignment horizontal="center" vertical="center" wrapText="1"/>
    </xf>
    <xf numFmtId="0" fontId="3" fillId="0" borderId="1" xfId="0" applyFont="1" applyBorder="1" applyAlignment="1">
      <alignment horizontal="center" vertical="center" wrapText="1"/>
    </xf>
    <xf numFmtId="14" fontId="3" fillId="0" borderId="1" xfId="0" applyNumberFormat="1" applyFont="1" applyBorder="1" applyAlignment="1">
      <alignment horizontal="center" vertical="center" wrapText="1"/>
    </xf>
    <xf numFmtId="0" fontId="3" fillId="0" borderId="0" xfId="0" applyFont="1" applyAlignment="1">
      <alignment horizontal="center" vertical="center" wrapText="1"/>
    </xf>
    <xf numFmtId="0" fontId="10" fillId="0" borderId="3" xfId="0" applyFont="1" applyBorder="1" applyAlignment="1">
      <alignment horizontal="center" vertical="center" wrapText="1"/>
    </xf>
    <xf numFmtId="0" fontId="3" fillId="5" borderId="1" xfId="0" applyFont="1" applyFill="1" applyBorder="1" applyAlignment="1">
      <alignment horizontal="center" vertical="center" wrapText="1"/>
    </xf>
    <xf numFmtId="0" fontId="11" fillId="0" borderId="2" xfId="0" applyFont="1" applyBorder="1" applyAlignment="1">
      <alignment horizontal="center" vertical="center" wrapText="1"/>
    </xf>
    <xf numFmtId="0" fontId="11" fillId="10" borderId="2" xfId="0" applyFont="1" applyFill="1" applyBorder="1" applyAlignment="1">
      <alignment horizontal="center" vertical="center" wrapText="1"/>
    </xf>
    <xf numFmtId="0" fontId="11" fillId="8" borderId="2" xfId="0" applyFont="1" applyFill="1" applyBorder="1" applyAlignment="1">
      <alignment horizontal="center" vertical="center" wrapText="1"/>
    </xf>
    <xf numFmtId="0" fontId="11" fillId="11" borderId="2" xfId="0" applyFont="1" applyFill="1" applyBorder="1" applyAlignment="1">
      <alignment horizontal="center" vertical="center" wrapText="1"/>
    </xf>
    <xf numFmtId="0" fontId="11" fillId="0" borderId="5" xfId="0" applyFont="1" applyBorder="1" applyAlignment="1">
      <alignment horizontal="center" vertical="center" wrapText="1"/>
    </xf>
    <xf numFmtId="15" fontId="3" fillId="0" borderId="1" xfId="0" applyNumberFormat="1" applyFont="1" applyBorder="1" applyAlignment="1">
      <alignment horizontal="center" vertical="center" wrapText="1"/>
    </xf>
    <xf numFmtId="0" fontId="2" fillId="0" borderId="6" xfId="0" applyFont="1" applyBorder="1" applyAlignment="1">
      <alignment horizontal="center" vertical="center" wrapText="1"/>
    </xf>
    <xf numFmtId="14" fontId="3" fillId="0" borderId="0" xfId="0" applyNumberFormat="1" applyFont="1" applyAlignment="1">
      <alignment horizontal="center" vertical="center" wrapText="1"/>
    </xf>
    <xf numFmtId="0" fontId="3" fillId="0" borderId="1" xfId="0" quotePrefix="1" applyFont="1" applyBorder="1" applyAlignment="1">
      <alignment horizontal="center" vertical="center" wrapText="1"/>
    </xf>
    <xf numFmtId="15" fontId="3" fillId="0" borderId="0" xfId="0" applyNumberFormat="1" applyFont="1" applyAlignment="1">
      <alignment horizontal="center" vertical="center" wrapText="1"/>
    </xf>
    <xf numFmtId="0" fontId="2" fillId="0" borderId="1" xfId="0" applyFont="1" applyBorder="1" applyAlignment="1">
      <alignment horizontal="center" vertical="center" wrapText="1"/>
    </xf>
    <xf numFmtId="0" fontId="3" fillId="0" borderId="4" xfId="0" applyFont="1" applyBorder="1" applyAlignment="1">
      <alignment horizontal="center" vertical="center" wrapText="1"/>
    </xf>
    <xf numFmtId="0" fontId="4" fillId="0" borderId="0" xfId="0" applyFont="1" applyAlignment="1">
      <alignment horizontal="center" vertical="center" wrapText="1"/>
    </xf>
    <xf numFmtId="0" fontId="11" fillId="12" borderId="2" xfId="0" applyFont="1" applyFill="1" applyBorder="1" applyAlignment="1">
      <alignment horizontal="center" vertical="center" wrapText="1"/>
    </xf>
    <xf numFmtId="0" fontId="5" fillId="0" borderId="0" xfId="0" applyFont="1" applyAlignment="1">
      <alignment horizontal="center" vertical="center" wrapText="1"/>
    </xf>
    <xf numFmtId="14" fontId="5" fillId="0" borderId="0" xfId="0" applyNumberFormat="1" applyFont="1" applyAlignment="1">
      <alignment horizontal="center" vertical="center" wrapText="1"/>
    </xf>
    <xf numFmtId="0" fontId="9" fillId="0" borderId="0" xfId="1" applyFont="1" applyBorder="1" applyAlignment="1">
      <alignment horizontal="center" vertical="center" wrapText="1"/>
    </xf>
    <xf numFmtId="14" fontId="9" fillId="0" borderId="0" xfId="1" applyNumberFormat="1" applyFont="1" applyBorder="1" applyAlignment="1">
      <alignment horizontal="center" vertical="center" wrapText="1"/>
    </xf>
    <xf numFmtId="0" fontId="3" fillId="9" borderId="0" xfId="0" applyFont="1" applyFill="1" applyAlignment="1">
      <alignment horizontal="left" vertical="center" wrapText="1"/>
    </xf>
    <xf numFmtId="0" fontId="3" fillId="2" borderId="8" xfId="0" applyFont="1" applyFill="1" applyBorder="1" applyAlignment="1">
      <alignment horizontal="left" vertical="center" wrapText="1"/>
    </xf>
    <xf numFmtId="0" fontId="2" fillId="6" borderId="0" xfId="0" applyFont="1" applyFill="1" applyAlignment="1">
      <alignment horizontal="center" vertical="center" wrapText="1"/>
    </xf>
    <xf numFmtId="0" fontId="3" fillId="0" borderId="0" xfId="0" applyFont="1"/>
    <xf numFmtId="2" fontId="3" fillId="17" borderId="8" xfId="0" applyNumberFormat="1" applyFont="1" applyFill="1" applyBorder="1" applyAlignment="1">
      <alignment horizontal="left" vertical="center" wrapText="1"/>
    </xf>
    <xf numFmtId="166" fontId="3" fillId="2" borderId="8" xfId="0" applyNumberFormat="1" applyFont="1" applyFill="1" applyBorder="1" applyAlignment="1">
      <alignment horizontal="left" vertical="center" wrapText="1"/>
    </xf>
    <xf numFmtId="167" fontId="3" fillId="2" borderId="8" xfId="0" applyNumberFormat="1" applyFont="1" applyFill="1" applyBorder="1" applyAlignment="1">
      <alignment horizontal="left" vertical="center" wrapText="1"/>
    </xf>
    <xf numFmtId="168" fontId="3" fillId="2" borderId="8" xfId="0" applyNumberFormat="1" applyFont="1" applyFill="1" applyBorder="1" applyAlignment="1">
      <alignment horizontal="left" vertical="center" wrapText="1"/>
    </xf>
    <xf numFmtId="169" fontId="3" fillId="2" borderId="8" xfId="0" applyNumberFormat="1" applyFont="1" applyFill="1" applyBorder="1" applyAlignment="1">
      <alignment horizontal="right" vertical="center" wrapText="1"/>
    </xf>
    <xf numFmtId="167" fontId="3" fillId="2" borderId="8" xfId="0" applyNumberFormat="1" applyFont="1" applyFill="1" applyBorder="1" applyAlignment="1">
      <alignment horizontal="right" vertical="center" wrapText="1"/>
    </xf>
    <xf numFmtId="4" fontId="3" fillId="2" borderId="8" xfId="0" applyNumberFormat="1" applyFont="1" applyFill="1" applyBorder="1" applyAlignment="1">
      <alignment horizontal="right" vertical="center" wrapText="1"/>
    </xf>
    <xf numFmtId="3" fontId="3" fillId="2" borderId="8" xfId="0" applyNumberFormat="1" applyFont="1" applyFill="1" applyBorder="1" applyAlignment="1">
      <alignment horizontal="right" vertical="center" wrapText="1"/>
    </xf>
    <xf numFmtId="3" fontId="3" fillId="2" borderId="8" xfId="0" applyNumberFormat="1" applyFont="1" applyFill="1" applyBorder="1" applyAlignment="1">
      <alignment horizontal="left" vertical="center" wrapText="1"/>
    </xf>
    <xf numFmtId="169" fontId="3" fillId="2" borderId="8" xfId="0" applyNumberFormat="1" applyFont="1" applyFill="1" applyBorder="1" applyAlignment="1">
      <alignment horizontal="left" vertical="center" wrapText="1"/>
    </xf>
    <xf numFmtId="4" fontId="3" fillId="2" borderId="8" xfId="0" applyNumberFormat="1" applyFont="1" applyFill="1" applyBorder="1" applyAlignment="1">
      <alignment horizontal="left" vertical="center" wrapText="1"/>
    </xf>
    <xf numFmtId="0" fontId="2" fillId="17" borderId="8" xfId="0" applyFont="1" applyFill="1" applyBorder="1" applyAlignment="1">
      <alignment horizontal="left" vertical="center" wrapText="1"/>
    </xf>
    <xf numFmtId="0" fontId="2" fillId="0" borderId="0" xfId="0" applyFont="1"/>
    <xf numFmtId="0" fontId="5" fillId="0" borderId="0" xfId="0" applyFont="1"/>
    <xf numFmtId="0" fontId="2" fillId="0" borderId="0" xfId="0" applyFont="1" applyAlignment="1">
      <alignment horizontal="center"/>
    </xf>
    <xf numFmtId="0" fontId="2" fillId="16" borderId="8" xfId="0" applyFont="1" applyFill="1" applyBorder="1" applyAlignment="1">
      <alignment horizontal="left" vertical="center" wrapText="1"/>
    </xf>
    <xf numFmtId="2" fontId="3" fillId="16" borderId="8" xfId="0" applyNumberFormat="1" applyFont="1" applyFill="1" applyBorder="1" applyAlignment="1">
      <alignment horizontal="left" vertical="center" wrapText="1"/>
    </xf>
    <xf numFmtId="0" fontId="3" fillId="16" borderId="0" xfId="0" applyFont="1" applyFill="1"/>
    <xf numFmtId="0" fontId="5" fillId="0" borderId="0" xfId="1" applyFont="1" applyAlignment="1">
      <alignment horizontal="center" vertical="center" wrapText="1"/>
    </xf>
    <xf numFmtId="0" fontId="2" fillId="0" borderId="8" xfId="0" applyFont="1" applyBorder="1" applyAlignment="1">
      <alignment horizontal="center" vertical="center" wrapText="1"/>
    </xf>
    <xf numFmtId="0" fontId="3" fillId="0" borderId="8" xfId="0" applyFont="1" applyBorder="1" applyAlignment="1">
      <alignment horizontal="left" vertical="center" wrapText="1"/>
    </xf>
    <xf numFmtId="164" fontId="3" fillId="0" borderId="8" xfId="0" applyNumberFormat="1" applyFont="1" applyBorder="1" applyAlignment="1">
      <alignment horizontal="left" vertical="center" wrapText="1"/>
    </xf>
    <xf numFmtId="0" fontId="3" fillId="9" borderId="8" xfId="0" applyFont="1" applyFill="1" applyBorder="1" applyAlignment="1">
      <alignment horizontal="left" vertical="center" wrapText="1"/>
    </xf>
    <xf numFmtId="164" fontId="3" fillId="9" borderId="8" xfId="0" applyNumberFormat="1" applyFont="1" applyFill="1" applyBorder="1" applyAlignment="1">
      <alignment horizontal="left" vertical="center" wrapText="1"/>
    </xf>
    <xf numFmtId="3" fontId="3" fillId="9" borderId="0" xfId="0" applyNumberFormat="1" applyFont="1" applyFill="1" applyAlignment="1">
      <alignment horizontal="left" vertical="center" wrapText="1"/>
    </xf>
    <xf numFmtId="3" fontId="3" fillId="0" borderId="0" xfId="0" applyNumberFormat="1" applyFont="1" applyAlignment="1">
      <alignment horizontal="left" vertical="center" wrapText="1"/>
    </xf>
    <xf numFmtId="0" fontId="3" fillId="18" borderId="0" xfId="0" applyFont="1" applyFill="1" applyAlignment="1">
      <alignment horizontal="left" vertical="center" wrapText="1"/>
    </xf>
    <xf numFmtId="9" fontId="5" fillId="0" borderId="0" xfId="6" applyFont="1" applyFill="1" applyBorder="1" applyAlignment="1">
      <alignment horizontal="center" vertical="center" wrapText="1"/>
    </xf>
    <xf numFmtId="9" fontId="3" fillId="0" borderId="0" xfId="6" applyFont="1" applyFill="1" applyBorder="1" applyAlignment="1">
      <alignment horizontal="center" vertical="center" wrapText="1"/>
    </xf>
    <xf numFmtId="2" fontId="3" fillId="19" borderId="8" xfId="0" applyNumberFormat="1" applyFont="1" applyFill="1" applyBorder="1" applyAlignment="1">
      <alignment horizontal="left" vertical="center" wrapText="1"/>
    </xf>
    <xf numFmtId="2" fontId="3" fillId="0" borderId="0" xfId="6" applyNumberFormat="1" applyFont="1" applyFill="1" applyBorder="1" applyAlignment="1">
      <alignment horizontal="center" vertical="center" wrapText="1"/>
    </xf>
    <xf numFmtId="2" fontId="5" fillId="0" borderId="0" xfId="6" applyNumberFormat="1" applyFont="1" applyFill="1" applyBorder="1" applyAlignment="1">
      <alignment horizontal="center" vertical="center" wrapText="1"/>
    </xf>
    <xf numFmtId="9" fontId="5" fillId="0" borderId="0" xfId="6" applyFont="1" applyFill="1" applyAlignment="1">
      <alignment horizontal="center" vertical="center" wrapText="1"/>
    </xf>
    <xf numFmtId="0" fontId="5" fillId="0" borderId="0" xfId="6" applyNumberFormat="1" applyFont="1" applyFill="1" applyBorder="1" applyAlignment="1">
      <alignment horizontal="center" vertical="center" wrapText="1"/>
    </xf>
    <xf numFmtId="0" fontId="5" fillId="6" borderId="0" xfId="0" applyFont="1" applyFill="1" applyAlignment="1">
      <alignment horizontal="center" vertical="center" wrapText="1"/>
    </xf>
    <xf numFmtId="0" fontId="9" fillId="0" borderId="0" xfId="1" applyNumberFormat="1" applyFont="1" applyBorder="1" applyAlignment="1">
      <alignment horizontal="center" vertical="center" wrapText="1"/>
    </xf>
    <xf numFmtId="14" fontId="5" fillId="0" borderId="0" xfId="6" applyNumberFormat="1" applyFont="1" applyFill="1" applyBorder="1" applyAlignment="1">
      <alignment horizontal="center" vertical="center" wrapText="1"/>
    </xf>
    <xf numFmtId="0" fontId="18" fillId="6" borderId="0" xfId="4" applyFont="1" applyFill="1" applyAlignment="1">
      <alignment wrapText="1"/>
    </xf>
    <xf numFmtId="0" fontId="4" fillId="0" borderId="1" xfId="0" applyFont="1" applyBorder="1" applyAlignment="1">
      <alignment horizontal="center" vertical="center" wrapText="1"/>
    </xf>
    <xf numFmtId="0" fontId="4" fillId="0" borderId="7" xfId="0" applyFont="1" applyBorder="1" applyAlignment="1">
      <alignment horizontal="center" vertical="center" wrapText="1"/>
    </xf>
    <xf numFmtId="0" fontId="5" fillId="0" borderId="13" xfId="0" applyFont="1" applyBorder="1" applyAlignment="1">
      <alignment horizontal="center" vertical="center" wrapText="1"/>
    </xf>
    <xf numFmtId="9" fontId="5" fillId="0" borderId="13" xfId="6" applyFont="1" applyBorder="1" applyAlignment="1">
      <alignment horizontal="center" vertical="center" wrapText="1"/>
    </xf>
    <xf numFmtId="0" fontId="3" fillId="0" borderId="13" xfId="0" applyFont="1" applyBorder="1" applyAlignment="1">
      <alignment horizontal="center" vertical="center" wrapText="1"/>
    </xf>
    <xf numFmtId="0" fontId="2" fillId="0" borderId="13" xfId="0" applyFont="1" applyBorder="1" applyAlignment="1">
      <alignment horizontal="center" vertical="center" wrapText="1"/>
    </xf>
    <xf numFmtId="15" fontId="3" fillId="0" borderId="13" xfId="0" applyNumberFormat="1" applyFont="1" applyBorder="1" applyAlignment="1">
      <alignment horizontal="center" vertical="center" wrapText="1"/>
    </xf>
    <xf numFmtId="0" fontId="3" fillId="4" borderId="13" xfId="0" applyFont="1" applyFill="1" applyBorder="1" applyAlignment="1">
      <alignment horizontal="center" vertical="center" wrapText="1"/>
    </xf>
    <xf numFmtId="14" fontId="3" fillId="0" borderId="13" xfId="0" applyNumberFormat="1" applyFont="1" applyBorder="1" applyAlignment="1">
      <alignment horizontal="center" vertical="center" wrapText="1"/>
    </xf>
    <xf numFmtId="0" fontId="5" fillId="0" borderId="16" xfId="0" applyFont="1" applyBorder="1" applyAlignment="1">
      <alignment horizontal="center" vertical="center" wrapText="1"/>
    </xf>
    <xf numFmtId="0" fontId="5" fillId="0" borderId="14" xfId="0" applyFont="1" applyBorder="1" applyAlignment="1">
      <alignment horizontal="center" vertical="center" wrapText="1"/>
    </xf>
    <xf numFmtId="9" fontId="5" fillId="0" borderId="14" xfId="6" applyFont="1" applyBorder="1" applyAlignment="1">
      <alignment horizontal="center" vertical="center" wrapText="1"/>
    </xf>
    <xf numFmtId="0" fontId="5"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6" xfId="0" applyFont="1" applyBorder="1" applyAlignment="1">
      <alignment horizontal="center" vertical="center" wrapText="1"/>
    </xf>
    <xf numFmtId="0" fontId="3" fillId="0" borderId="16" xfId="0" applyFont="1" applyBorder="1" applyAlignment="1">
      <alignment horizontal="center" vertical="center" wrapText="1"/>
    </xf>
    <xf numFmtId="15" fontId="3" fillId="0" borderId="14" xfId="0" applyNumberFormat="1" applyFont="1" applyBorder="1" applyAlignment="1">
      <alignment horizontal="center" vertical="center" wrapText="1"/>
    </xf>
    <xf numFmtId="0" fontId="3" fillId="0" borderId="14" xfId="0" applyFont="1" applyBorder="1" applyAlignment="1">
      <alignment horizontal="center" vertical="center" wrapText="1"/>
    </xf>
    <xf numFmtId="0" fontId="3" fillId="4" borderId="14" xfId="0" applyFont="1" applyFill="1" applyBorder="1" applyAlignment="1">
      <alignment horizontal="center" vertical="center" wrapText="1"/>
    </xf>
    <xf numFmtId="14" fontId="3" fillId="0" borderId="14" xfId="0" applyNumberFormat="1" applyFont="1" applyBorder="1" applyAlignment="1">
      <alignment horizontal="center" vertical="center" wrapText="1"/>
    </xf>
    <xf numFmtId="0" fontId="3" fillId="5" borderId="14" xfId="0" applyFont="1" applyFill="1" applyBorder="1" applyAlignment="1">
      <alignment horizontal="center" vertical="center" wrapText="1"/>
    </xf>
    <xf numFmtId="0" fontId="3" fillId="3" borderId="14" xfId="0" applyFont="1" applyFill="1" applyBorder="1" applyAlignment="1">
      <alignment horizontal="center" vertical="center" wrapText="1"/>
    </xf>
    <xf numFmtId="14" fontId="3" fillId="0" borderId="15" xfId="0" applyNumberFormat="1" applyFont="1" applyBorder="1" applyAlignment="1">
      <alignment horizontal="center" vertical="center" wrapText="1"/>
    </xf>
    <xf numFmtId="164" fontId="3" fillId="0" borderId="14" xfId="0" applyNumberFormat="1" applyFont="1" applyBorder="1" applyAlignment="1">
      <alignment horizontal="center" vertical="center" wrapText="1"/>
    </xf>
    <xf numFmtId="164" fontId="3" fillId="0" borderId="14" xfId="0" applyNumberFormat="1" applyFont="1" applyBorder="1" applyAlignment="1">
      <alignment horizontal="center" vertical="center"/>
    </xf>
    <xf numFmtId="22" fontId="3" fillId="0" borderId="14" xfId="0" applyNumberFormat="1" applyFont="1" applyBorder="1" applyAlignment="1">
      <alignment horizontal="center" vertical="center" wrapText="1"/>
    </xf>
    <xf numFmtId="16" fontId="3" fillId="0" borderId="14" xfId="0" applyNumberFormat="1" applyFont="1" applyBorder="1" applyAlignment="1">
      <alignment horizontal="center" vertical="center" wrapText="1"/>
    </xf>
    <xf numFmtId="0" fontId="3" fillId="6" borderId="14"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2" borderId="14" xfId="0" applyFont="1" applyFill="1" applyBorder="1" applyAlignment="1">
      <alignment horizontal="center" vertical="center" wrapText="1"/>
    </xf>
    <xf numFmtId="14" fontId="5" fillId="0" borderId="14" xfId="0" applyNumberFormat="1" applyFont="1" applyBorder="1" applyAlignment="1">
      <alignment horizontal="center" vertical="center" wrapText="1"/>
    </xf>
    <xf numFmtId="0" fontId="5" fillId="4" borderId="14" xfId="0" applyFont="1" applyFill="1" applyBorder="1" applyAlignment="1">
      <alignment horizontal="center" vertical="center" wrapText="1"/>
    </xf>
    <xf numFmtId="0" fontId="9" fillId="0" borderId="15" xfId="1" applyFont="1" applyBorder="1" applyAlignment="1">
      <alignment horizontal="center" vertical="center"/>
    </xf>
    <xf numFmtId="0" fontId="5" fillId="0" borderId="8" xfId="0" applyFont="1" applyBorder="1" applyAlignment="1">
      <alignment horizontal="center" vertical="center" wrapText="1"/>
    </xf>
    <xf numFmtId="165" fontId="5" fillId="0" borderId="0" xfId="0" applyNumberFormat="1" applyFont="1" applyAlignment="1">
      <alignment horizontal="center" vertical="center" wrapText="1"/>
    </xf>
    <xf numFmtId="165" fontId="3" fillId="0" borderId="0" xfId="0" applyNumberFormat="1" applyFont="1" applyAlignment="1">
      <alignment horizontal="center" vertical="center" wrapText="1"/>
    </xf>
    <xf numFmtId="0" fontId="16" fillId="0" borderId="0" xfId="0" applyFont="1" applyAlignment="1">
      <alignment horizontal="center" vertical="center" wrapText="1"/>
    </xf>
    <xf numFmtId="0" fontId="5" fillId="0" borderId="8" xfId="0" applyFont="1" applyBorder="1" applyAlignment="1">
      <alignment horizontal="center" vertical="center"/>
    </xf>
    <xf numFmtId="0" fontId="16" fillId="0" borderId="8" xfId="0" applyFont="1" applyBorder="1" applyAlignment="1">
      <alignment horizontal="center" vertical="center" wrapText="1"/>
    </xf>
    <xf numFmtId="0" fontId="3" fillId="0" borderId="8" xfId="0" applyFont="1" applyBorder="1" applyAlignment="1">
      <alignment horizontal="center" vertical="center" wrapText="1"/>
    </xf>
    <xf numFmtId="14" fontId="5" fillId="0" borderId="0" xfId="0" applyNumberFormat="1" applyFont="1" applyAlignment="1">
      <alignment horizontal="center" vertical="center"/>
    </xf>
    <xf numFmtId="0" fontId="5" fillId="0" borderId="9" xfId="0" applyFont="1" applyBorder="1" applyAlignment="1">
      <alignment horizontal="center" vertical="center" wrapText="1"/>
    </xf>
    <xf numFmtId="9" fontId="5" fillId="0" borderId="14" xfId="6" applyFont="1" applyFill="1" applyBorder="1" applyAlignment="1">
      <alignment horizontal="center" vertical="center" wrapText="1"/>
    </xf>
    <xf numFmtId="0" fontId="5" fillId="0" borderId="17" xfId="0" applyFont="1" applyBorder="1" applyAlignment="1">
      <alignment horizontal="center" vertical="center" wrapText="1"/>
    </xf>
    <xf numFmtId="0" fontId="5" fillId="0" borderId="0" xfId="0" applyFont="1" applyAlignment="1">
      <alignment horizontal="center" vertical="center"/>
    </xf>
    <xf numFmtId="0" fontId="1" fillId="0" borderId="0" xfId="0" applyFont="1" applyAlignment="1">
      <alignment horizontal="center" vertical="center"/>
    </xf>
    <xf numFmtId="2" fontId="3" fillId="0" borderId="14" xfId="6" applyNumberFormat="1" applyFont="1" applyFill="1" applyBorder="1" applyAlignment="1">
      <alignment horizontal="center" vertical="center" wrapText="1"/>
    </xf>
    <xf numFmtId="0" fontId="3" fillId="0" borderId="0" xfId="0" applyFont="1" applyAlignment="1">
      <alignment horizontal="center" vertical="center"/>
    </xf>
    <xf numFmtId="0" fontId="1" fillId="0" borderId="0" xfId="0" applyFont="1" applyAlignment="1">
      <alignment horizontal="center" vertical="center" wrapText="1"/>
    </xf>
    <xf numFmtId="0" fontId="3" fillId="0" borderId="10" xfId="0" applyFont="1" applyBorder="1" applyAlignment="1">
      <alignment vertical="top" wrapText="1"/>
    </xf>
    <xf numFmtId="0" fontId="5" fillId="0" borderId="14" xfId="0" applyFont="1" applyBorder="1" applyAlignment="1">
      <alignment horizontal="left" vertical="center" wrapText="1"/>
    </xf>
    <xf numFmtId="9" fontId="3" fillId="0" borderId="14" xfId="6" applyFont="1" applyFill="1" applyBorder="1" applyAlignment="1">
      <alignment horizontal="center" vertical="center" wrapText="1"/>
    </xf>
    <xf numFmtId="0" fontId="21" fillId="0" borderId="0" xfId="0" applyFont="1"/>
    <xf numFmtId="0" fontId="0" fillId="0" borderId="14" xfId="0" applyBorder="1"/>
    <xf numFmtId="0" fontId="3" fillId="0" borderId="8" xfId="0" applyFont="1" applyBorder="1" applyAlignment="1">
      <alignment horizontal="center" vertical="center"/>
    </xf>
    <xf numFmtId="165" fontId="3" fillId="0" borderId="0" xfId="0" applyNumberFormat="1" applyFont="1" applyAlignment="1">
      <alignment horizontal="center" vertical="center"/>
    </xf>
    <xf numFmtId="2" fontId="3" fillId="0" borderId="14" xfId="6" applyNumberFormat="1" applyFont="1" applyFill="1" applyBorder="1" applyAlignment="1">
      <alignment horizontal="center" vertical="center"/>
    </xf>
    <xf numFmtId="9" fontId="5" fillId="0" borderId="14" xfId="6" applyFont="1" applyFill="1" applyBorder="1" applyAlignment="1">
      <alignment horizontal="center" vertical="center"/>
    </xf>
    <xf numFmtId="0" fontId="5" fillId="0" borderId="0" xfId="6" applyNumberFormat="1" applyFont="1" applyFill="1" applyAlignment="1">
      <alignment horizontal="center" vertical="center"/>
    </xf>
    <xf numFmtId="14" fontId="3" fillId="0" borderId="0" xfId="0" applyNumberFormat="1" applyFont="1" applyAlignment="1">
      <alignment horizontal="center" vertical="center"/>
    </xf>
    <xf numFmtId="2" fontId="3" fillId="0" borderId="0" xfId="6" applyNumberFormat="1" applyFont="1" applyFill="1" applyBorder="1" applyAlignment="1">
      <alignment horizontal="center" vertical="center"/>
    </xf>
    <xf numFmtId="0" fontId="9" fillId="0" borderId="0" xfId="1" applyFont="1" applyBorder="1" applyAlignment="1">
      <alignment horizontal="center" vertical="center"/>
    </xf>
    <xf numFmtId="165" fontId="5" fillId="0" borderId="0" xfId="0" applyNumberFormat="1" applyFont="1" applyAlignment="1">
      <alignment horizontal="center" vertical="center"/>
    </xf>
    <xf numFmtId="2" fontId="5" fillId="0" borderId="14" xfId="6" applyNumberFormat="1" applyFont="1" applyFill="1" applyBorder="1" applyAlignment="1">
      <alignment horizontal="center" vertical="center"/>
    </xf>
    <xf numFmtId="2" fontId="5" fillId="0" borderId="0" xfId="6" applyNumberFormat="1" applyFont="1" applyFill="1" applyBorder="1" applyAlignment="1">
      <alignment horizontal="center" vertical="center"/>
    </xf>
    <xf numFmtId="0" fontId="4" fillId="0" borderId="0" xfId="0" applyFont="1" applyAlignment="1">
      <alignment horizontal="center" vertical="center"/>
    </xf>
    <xf numFmtId="14" fontId="5" fillId="0" borderId="0" xfId="6" applyNumberFormat="1" applyFont="1" applyFill="1" applyBorder="1" applyAlignment="1">
      <alignment horizontal="center" vertical="center"/>
    </xf>
    <xf numFmtId="9" fontId="5" fillId="0" borderId="0" xfId="6" applyFont="1" applyFill="1" applyBorder="1" applyAlignment="1">
      <alignment horizontal="center" vertical="center"/>
    </xf>
    <xf numFmtId="14" fontId="5" fillId="0" borderId="0" xfId="6" applyNumberFormat="1" applyFont="1" applyFill="1" applyAlignment="1">
      <alignment horizontal="center" vertical="center"/>
    </xf>
    <xf numFmtId="9" fontId="5" fillId="0" borderId="0" xfId="6" applyFont="1" applyFill="1" applyAlignment="1">
      <alignment horizontal="center" vertical="center"/>
    </xf>
    <xf numFmtId="9" fontId="3" fillId="0" borderId="0" xfId="6" applyFont="1" applyFill="1" applyBorder="1" applyAlignment="1">
      <alignment horizontal="center" vertical="center"/>
    </xf>
    <xf numFmtId="0" fontId="9" fillId="0" borderId="0" xfId="1" applyFont="1" applyFill="1" applyBorder="1" applyAlignment="1">
      <alignment horizontal="center" vertical="center"/>
    </xf>
    <xf numFmtId="2" fontId="5" fillId="0" borderId="0" xfId="0" applyNumberFormat="1" applyFont="1" applyAlignment="1">
      <alignment horizontal="center" vertical="center"/>
    </xf>
    <xf numFmtId="0" fontId="5" fillId="6" borderId="0" xfId="0" applyFont="1" applyFill="1" applyAlignment="1">
      <alignment horizontal="center" vertical="center"/>
    </xf>
    <xf numFmtId="14" fontId="3" fillId="0" borderId="0" xfId="6" applyNumberFormat="1" applyFont="1" applyFill="1" applyBorder="1" applyAlignment="1">
      <alignment horizontal="center" vertical="center"/>
    </xf>
    <xf numFmtId="2" fontId="5" fillId="0" borderId="0" xfId="6" applyNumberFormat="1" applyFont="1" applyFill="1" applyAlignment="1">
      <alignment horizontal="center" vertical="center"/>
    </xf>
    <xf numFmtId="0" fontId="16" fillId="0" borderId="8" xfId="0" applyFont="1" applyBorder="1" applyAlignment="1">
      <alignment horizontal="center" vertical="center"/>
    </xf>
    <xf numFmtId="14" fontId="9" fillId="0" borderId="0" xfId="1" applyNumberFormat="1" applyFont="1" applyBorder="1" applyAlignment="1">
      <alignment horizontal="center" vertical="center"/>
    </xf>
    <xf numFmtId="0" fontId="9" fillId="0" borderId="0" xfId="1" applyNumberFormat="1" applyFont="1" applyBorder="1" applyAlignment="1">
      <alignment horizontal="center" vertical="center"/>
    </xf>
    <xf numFmtId="0" fontId="5" fillId="0" borderId="9" xfId="0" applyFont="1" applyBorder="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9" fontId="4" fillId="0" borderId="0" xfId="6" applyFont="1" applyFill="1" applyBorder="1" applyAlignment="1">
      <alignment horizontal="center" vertical="center" wrapText="1"/>
    </xf>
    <xf numFmtId="2" fontId="4" fillId="0" borderId="0" xfId="6" applyNumberFormat="1" applyFont="1" applyFill="1" applyBorder="1" applyAlignment="1">
      <alignment horizontal="center" vertical="center" wrapText="1"/>
    </xf>
    <xf numFmtId="9" fontId="2" fillId="0" borderId="0" xfId="6" applyFont="1" applyFill="1" applyBorder="1" applyAlignment="1">
      <alignment horizontal="center" vertical="center" wrapText="1"/>
    </xf>
    <xf numFmtId="0" fontId="3" fillId="0" borderId="9" xfId="0" applyFont="1" applyBorder="1" applyAlignment="1">
      <alignment horizontal="center" vertical="center"/>
    </xf>
    <xf numFmtId="0" fontId="4" fillId="20" borderId="0" xfId="0" applyFont="1" applyFill="1" applyAlignment="1">
      <alignment horizontal="center" vertical="center" wrapText="1"/>
    </xf>
    <xf numFmtId="0" fontId="20" fillId="16" borderId="0" xfId="0" applyFont="1" applyFill="1" applyAlignment="1">
      <alignment horizontal="center" vertical="center" wrapText="1"/>
    </xf>
    <xf numFmtId="165" fontId="4" fillId="0" borderId="0" xfId="0" applyNumberFormat="1" applyFont="1" applyAlignment="1">
      <alignment horizontal="center" vertical="center" wrapText="1"/>
    </xf>
    <xf numFmtId="0" fontId="4" fillId="0" borderId="14" xfId="0" applyFont="1" applyBorder="1" applyAlignment="1">
      <alignment horizontal="center" vertical="center" wrapText="1"/>
    </xf>
    <xf numFmtId="14" fontId="4" fillId="0" borderId="0" xfId="0" applyNumberFormat="1" applyFont="1" applyAlignment="1">
      <alignment horizontal="center" vertical="center" wrapText="1"/>
    </xf>
    <xf numFmtId="14" fontId="3" fillId="0" borderId="0" xfId="0" applyNumberFormat="1" applyFont="1" applyAlignment="1">
      <alignment horizontal="left" vertical="center" wrapText="1"/>
    </xf>
    <xf numFmtId="0" fontId="19" fillId="0" borderId="14" xfId="0" applyFont="1" applyBorder="1" applyAlignment="1">
      <alignment horizontal="center" vertical="center" wrapText="1"/>
    </xf>
    <xf numFmtId="0" fontId="3" fillId="0" borderId="8" xfId="0" quotePrefix="1" applyFont="1" applyBorder="1" applyAlignment="1">
      <alignment horizontal="left" vertical="center" wrapText="1"/>
    </xf>
    <xf numFmtId="0" fontId="0" fillId="6" borderId="0" xfId="0" applyFill="1" applyAlignment="1">
      <alignment vertical="center"/>
    </xf>
    <xf numFmtId="0" fontId="5" fillId="0" borderId="14" xfId="0" applyFont="1" applyBorder="1" applyAlignment="1">
      <alignment horizontal="center" vertical="center"/>
    </xf>
    <xf numFmtId="0" fontId="3" fillId="0" borderId="14" xfId="0" applyFont="1" applyBorder="1" applyAlignment="1">
      <alignment horizontal="center" vertical="center"/>
    </xf>
    <xf numFmtId="0" fontId="5" fillId="0" borderId="13" xfId="0" applyFont="1" applyBorder="1" applyAlignment="1">
      <alignment horizontal="center" vertical="center"/>
    </xf>
    <xf numFmtId="2" fontId="5" fillId="0" borderId="14" xfId="0" applyNumberFormat="1" applyFont="1" applyBorder="1" applyAlignment="1">
      <alignment horizontal="center" vertical="center"/>
    </xf>
    <xf numFmtId="14" fontId="5" fillId="0" borderId="14" xfId="0" applyNumberFormat="1" applyFont="1" applyBorder="1" applyAlignment="1">
      <alignment horizontal="center" vertical="center"/>
    </xf>
    <xf numFmtId="0" fontId="3" fillId="0" borderId="10" xfId="0" applyFont="1" applyBorder="1" applyAlignment="1">
      <alignment vertical="top"/>
    </xf>
    <xf numFmtId="0" fontId="16" fillId="0" borderId="16" xfId="0" applyFont="1" applyBorder="1" applyAlignment="1">
      <alignment horizontal="center" vertical="center" wrapText="1"/>
    </xf>
    <xf numFmtId="0" fontId="5" fillId="0" borderId="15" xfId="0" applyFont="1" applyBorder="1" applyAlignment="1">
      <alignment horizontal="left" vertical="center" wrapText="1"/>
    </xf>
    <xf numFmtId="14" fontId="5" fillId="0" borderId="15" xfId="0" applyNumberFormat="1" applyFont="1" applyBorder="1" applyAlignment="1">
      <alignment horizontal="center" vertical="center" wrapText="1"/>
    </xf>
    <xf numFmtId="2" fontId="4" fillId="0" borderId="14" xfId="6" applyNumberFormat="1" applyFont="1" applyFill="1" applyBorder="1" applyAlignment="1">
      <alignment horizontal="center" vertical="center" wrapText="1"/>
    </xf>
    <xf numFmtId="2" fontId="5" fillId="22" borderId="14" xfId="6" applyNumberFormat="1" applyFont="1" applyFill="1" applyBorder="1" applyAlignment="1">
      <alignment horizontal="center" vertical="center" wrapText="1"/>
    </xf>
    <xf numFmtId="9" fontId="5" fillId="0" borderId="13" xfId="6" applyFont="1" applyFill="1" applyBorder="1" applyAlignment="1">
      <alignment horizontal="center" vertical="center" wrapText="1"/>
    </xf>
    <xf numFmtId="0" fontId="5" fillId="22" borderId="14" xfId="0" applyFont="1" applyFill="1" applyBorder="1" applyAlignment="1">
      <alignment horizontal="center" vertical="center" wrapText="1"/>
    </xf>
    <xf numFmtId="0" fontId="5" fillId="23" borderId="14" xfId="0" applyFont="1" applyFill="1" applyBorder="1" applyAlignment="1">
      <alignment horizontal="center" vertical="center" wrapText="1"/>
    </xf>
    <xf numFmtId="0" fontId="5" fillId="16" borderId="14" xfId="0" applyFont="1" applyFill="1" applyBorder="1" applyAlignment="1">
      <alignment horizontal="center" vertical="center" wrapText="1"/>
    </xf>
    <xf numFmtId="0" fontId="5" fillId="0" borderId="18" xfId="0" applyFont="1" applyBorder="1" applyAlignment="1">
      <alignment horizontal="center" vertical="center" wrapText="1"/>
    </xf>
    <xf numFmtId="2" fontId="3" fillId="22" borderId="14" xfId="6" applyNumberFormat="1" applyFont="1" applyFill="1" applyBorder="1" applyAlignment="1">
      <alignment horizontal="center" vertical="center" wrapText="1"/>
    </xf>
    <xf numFmtId="2" fontId="5" fillId="23" borderId="14" xfId="6" applyNumberFormat="1" applyFont="1" applyFill="1" applyBorder="1" applyAlignment="1">
      <alignment horizontal="center" vertical="center" wrapText="1"/>
    </xf>
    <xf numFmtId="9" fontId="5" fillId="23" borderId="14" xfId="6" applyFont="1" applyFill="1" applyBorder="1" applyAlignment="1">
      <alignment horizontal="center" vertical="center" wrapText="1"/>
    </xf>
    <xf numFmtId="2" fontId="3" fillId="23" borderId="14" xfId="6" applyNumberFormat="1" applyFont="1" applyFill="1" applyBorder="1" applyAlignment="1">
      <alignment horizontal="center" vertical="center" wrapText="1"/>
    </xf>
    <xf numFmtId="2" fontId="5" fillId="16" borderId="14" xfId="6" applyNumberFormat="1" applyFont="1" applyFill="1" applyBorder="1" applyAlignment="1">
      <alignment horizontal="center" vertical="center" wrapText="1"/>
    </xf>
    <xf numFmtId="9" fontId="5" fillId="16" borderId="14" xfId="6" applyFont="1" applyFill="1" applyBorder="1" applyAlignment="1">
      <alignment horizontal="center" vertical="center" wrapText="1"/>
    </xf>
    <xf numFmtId="14" fontId="15" fillId="0" borderId="14" xfId="0" applyNumberFormat="1" applyFont="1" applyBorder="1" applyAlignment="1">
      <alignment horizontal="center" vertical="center" wrapText="1"/>
    </xf>
    <xf numFmtId="2" fontId="5" fillId="6" borderId="14" xfId="6" applyNumberFormat="1" applyFont="1" applyFill="1" applyBorder="1" applyAlignment="1">
      <alignment horizontal="center" vertical="center"/>
    </xf>
    <xf numFmtId="0" fontId="5" fillId="0" borderId="11" xfId="0" applyFont="1" applyBorder="1" applyAlignment="1">
      <alignment horizontal="center" vertical="center" wrapText="1"/>
    </xf>
    <xf numFmtId="0" fontId="5" fillId="0" borderId="12" xfId="0" applyFont="1" applyBorder="1" applyAlignment="1">
      <alignment horizontal="center" vertical="center" wrapText="1"/>
    </xf>
    <xf numFmtId="0" fontId="16" fillId="24" borderId="0" xfId="0" applyFont="1" applyFill="1" applyAlignment="1">
      <alignment horizontal="center" vertical="center" wrapText="1"/>
    </xf>
    <xf numFmtId="0" fontId="5" fillId="24" borderId="0" xfId="0" applyFont="1" applyFill="1" applyAlignment="1">
      <alignment horizontal="center" vertical="center" wrapText="1"/>
    </xf>
    <xf numFmtId="0" fontId="3" fillId="24" borderId="0" xfId="0" applyFont="1" applyFill="1" applyAlignment="1">
      <alignment horizontal="center" vertical="center" wrapText="1"/>
    </xf>
    <xf numFmtId="165" fontId="5" fillId="24" borderId="0" xfId="0" applyNumberFormat="1" applyFont="1" applyFill="1" applyAlignment="1">
      <alignment horizontal="center" vertical="center" wrapText="1"/>
    </xf>
    <xf numFmtId="9" fontId="5" fillId="24" borderId="14" xfId="6" applyFont="1" applyFill="1" applyBorder="1" applyAlignment="1">
      <alignment horizontal="center" vertical="center" wrapText="1"/>
    </xf>
    <xf numFmtId="9" fontId="5" fillId="24" borderId="0" xfId="6" applyFont="1" applyFill="1" applyBorder="1" applyAlignment="1">
      <alignment horizontal="center" vertical="center" wrapText="1"/>
    </xf>
    <xf numFmtId="14" fontId="5" fillId="24" borderId="0" xfId="0" applyNumberFormat="1" applyFont="1" applyFill="1" applyAlignment="1">
      <alignment horizontal="center" vertical="center" wrapText="1"/>
    </xf>
    <xf numFmtId="165" fontId="5" fillId="0" borderId="19" xfId="0" applyNumberFormat="1" applyFont="1" applyBorder="1" applyAlignment="1">
      <alignment horizontal="center" vertical="center" wrapText="1"/>
    </xf>
    <xf numFmtId="0" fontId="22" fillId="6" borderId="0" xfId="0" applyFont="1" applyFill="1" applyAlignment="1">
      <alignment horizontal="center" vertical="center"/>
    </xf>
    <xf numFmtId="2" fontId="5" fillId="0" borderId="14" xfId="0" applyNumberFormat="1" applyFont="1" applyBorder="1" applyAlignment="1">
      <alignment horizontal="center" vertical="center" wrapText="1"/>
    </xf>
    <xf numFmtId="2" fontId="5" fillId="23" borderId="13" xfId="6" applyNumberFormat="1" applyFont="1" applyFill="1" applyBorder="1" applyAlignment="1">
      <alignment horizontal="center" vertical="center" wrapText="1"/>
    </xf>
    <xf numFmtId="9" fontId="5" fillId="23" borderId="13" xfId="6" applyFont="1" applyFill="1" applyBorder="1" applyAlignment="1">
      <alignment horizontal="center" vertical="center" wrapText="1"/>
    </xf>
    <xf numFmtId="0" fontId="2" fillId="15" borderId="14" xfId="0" applyFont="1" applyFill="1" applyBorder="1" applyAlignment="1">
      <alignment horizontal="center" vertical="center" wrapText="1"/>
    </xf>
    <xf numFmtId="9" fontId="2" fillId="15" borderId="14" xfId="6" applyFont="1" applyFill="1" applyBorder="1" applyAlignment="1">
      <alignment horizontal="center" vertical="center" wrapText="1"/>
    </xf>
    <xf numFmtId="0" fontId="5" fillId="15" borderId="14" xfId="0" applyFont="1" applyFill="1" applyBorder="1" applyAlignment="1">
      <alignment horizontal="left" vertical="center" wrapText="1"/>
    </xf>
    <xf numFmtId="0" fontId="16" fillId="0" borderId="0" xfId="0" applyFont="1" applyAlignment="1">
      <alignment horizontal="center" vertical="center"/>
    </xf>
    <xf numFmtId="0" fontId="25" fillId="0" borderId="0" xfId="0" applyFont="1" applyAlignment="1">
      <alignment horizontal="center" vertical="center" wrapText="1"/>
    </xf>
    <xf numFmtId="165" fontId="25" fillId="0" borderId="0" xfId="0" applyNumberFormat="1" applyFont="1" applyAlignment="1">
      <alignment horizontal="center" vertical="center" wrapText="1"/>
    </xf>
    <xf numFmtId="9" fontId="25" fillId="0" borderId="0" xfId="6" applyFont="1" applyFill="1" applyBorder="1" applyAlignment="1">
      <alignment horizontal="center" vertical="center" wrapText="1"/>
    </xf>
    <xf numFmtId="0" fontId="16" fillId="15" borderId="14" xfId="0" applyFont="1" applyFill="1" applyBorder="1" applyAlignment="1">
      <alignment horizontal="center" vertical="center" wrapText="1"/>
    </xf>
    <xf numFmtId="0" fontId="5" fillId="15" borderId="14" xfId="0" applyFont="1" applyFill="1" applyBorder="1" applyAlignment="1">
      <alignment horizontal="center" vertical="center" wrapText="1"/>
    </xf>
    <xf numFmtId="9" fontId="5" fillId="15" borderId="14" xfId="6" applyFont="1" applyFill="1" applyBorder="1" applyAlignment="1">
      <alignment horizontal="center" vertical="center" wrapText="1"/>
    </xf>
    <xf numFmtId="17" fontId="5" fillId="0" borderId="14" xfId="0" applyNumberFormat="1" applyFont="1" applyBorder="1" applyAlignment="1">
      <alignment horizontal="center" vertical="center" wrapText="1"/>
    </xf>
    <xf numFmtId="10" fontId="5" fillId="15" borderId="14" xfId="0" applyNumberFormat="1" applyFont="1" applyFill="1" applyBorder="1" applyAlignment="1">
      <alignment horizontal="center" vertical="center" wrapText="1"/>
    </xf>
    <xf numFmtId="0" fontId="5" fillId="22" borderId="16" xfId="0" applyFont="1" applyFill="1" applyBorder="1" applyAlignment="1">
      <alignment horizontal="center" vertical="center" wrapText="1"/>
    </xf>
    <xf numFmtId="0" fontId="5" fillId="23" borderId="16" xfId="0" applyFont="1" applyFill="1" applyBorder="1" applyAlignment="1">
      <alignment horizontal="center" vertical="center" wrapText="1"/>
    </xf>
    <xf numFmtId="0" fontId="5" fillId="16" borderId="16" xfId="0" applyFont="1" applyFill="1" applyBorder="1" applyAlignment="1">
      <alignment horizontal="center" vertical="center" wrapText="1"/>
    </xf>
    <xf numFmtId="2" fontId="5" fillId="23" borderId="14" xfId="0" applyNumberFormat="1" applyFont="1" applyFill="1" applyBorder="1" applyAlignment="1">
      <alignment horizontal="center" vertical="center" wrapText="1"/>
    </xf>
    <xf numFmtId="0" fontId="5" fillId="16" borderId="13" xfId="0" applyFont="1" applyFill="1" applyBorder="1" applyAlignment="1">
      <alignment horizontal="center" vertical="center" wrapText="1"/>
    </xf>
    <xf numFmtId="2" fontId="5" fillId="16" borderId="13" xfId="6" applyNumberFormat="1" applyFont="1" applyFill="1" applyBorder="1" applyAlignment="1">
      <alignment horizontal="center" vertical="center" wrapText="1"/>
    </xf>
    <xf numFmtId="9" fontId="5" fillId="16" borderId="13" xfId="6" applyFont="1" applyFill="1" applyBorder="1" applyAlignment="1">
      <alignment horizontal="center" vertical="center" wrapText="1"/>
    </xf>
    <xf numFmtId="0" fontId="15" fillId="13" borderId="0" xfId="0" applyFont="1" applyFill="1" applyAlignment="1">
      <alignment horizontal="center" vertical="center" wrapText="1"/>
    </xf>
    <xf numFmtId="0" fontId="4" fillId="0" borderId="0" xfId="0" applyFont="1" applyAlignment="1">
      <alignment vertical="center" wrapText="1"/>
    </xf>
    <xf numFmtId="0" fontId="4" fillId="0" borderId="20" xfId="0" applyFont="1" applyBorder="1" applyAlignment="1">
      <alignment horizontal="center" vertical="center" wrapText="1"/>
    </xf>
    <xf numFmtId="10" fontId="4" fillId="0" borderId="20" xfId="0" applyNumberFormat="1" applyFont="1" applyBorder="1" applyAlignment="1">
      <alignment horizontal="center" vertical="center" wrapText="1"/>
    </xf>
    <xf numFmtId="10" fontId="4" fillId="0" borderId="6" xfId="0" applyNumberFormat="1" applyFont="1" applyBorder="1" applyAlignment="1">
      <alignment horizontal="center" vertical="center" wrapText="1"/>
    </xf>
    <xf numFmtId="0" fontId="26" fillId="14" borderId="0" xfId="0" applyFont="1" applyFill="1" applyAlignment="1">
      <alignment vertical="center" wrapText="1"/>
    </xf>
    <xf numFmtId="17" fontId="5" fillId="0" borderId="0" xfId="0" applyNumberFormat="1" applyFont="1" applyAlignment="1">
      <alignment horizontal="center" vertical="center" wrapText="1"/>
    </xf>
    <xf numFmtId="17" fontId="5" fillId="14" borderId="0" xfId="0" applyNumberFormat="1" applyFont="1" applyFill="1" applyAlignment="1">
      <alignment horizontal="center" vertical="center" wrapText="1"/>
    </xf>
    <xf numFmtId="0" fontId="5" fillId="14" borderId="18" xfId="0" applyFont="1" applyFill="1" applyBorder="1" applyAlignment="1">
      <alignment horizontal="center" vertical="center" wrapText="1"/>
    </xf>
    <xf numFmtId="0" fontId="5" fillId="14" borderId="0" xfId="0" applyFont="1" applyFill="1" applyAlignment="1">
      <alignment horizontal="center" vertical="center" wrapText="1"/>
    </xf>
    <xf numFmtId="10" fontId="5" fillId="14" borderId="0" xfId="0" applyNumberFormat="1" applyFont="1" applyFill="1" applyAlignment="1">
      <alignment horizontal="center" vertical="center" wrapText="1"/>
    </xf>
    <xf numFmtId="0" fontId="5" fillId="14" borderId="19" xfId="0" applyFont="1" applyFill="1" applyBorder="1" applyAlignment="1">
      <alignment horizontal="center" vertical="center" wrapText="1"/>
    </xf>
    <xf numFmtId="10" fontId="5" fillId="14" borderId="0" xfId="6" applyNumberFormat="1" applyFont="1" applyFill="1" applyBorder="1" applyAlignment="1">
      <alignment horizontal="center" vertical="center" wrapText="1"/>
    </xf>
    <xf numFmtId="0" fontId="5" fillId="14" borderId="19" xfId="6" applyNumberFormat="1" applyFont="1" applyFill="1" applyBorder="1" applyAlignment="1">
      <alignment horizontal="center" vertical="center" wrapText="1"/>
    </xf>
    <xf numFmtId="14" fontId="5" fillId="0" borderId="21" xfId="0" applyNumberFormat="1" applyFont="1" applyBorder="1" applyAlignment="1">
      <alignment horizontal="center" vertical="center" wrapText="1"/>
    </xf>
    <xf numFmtId="0" fontId="19" fillId="0" borderId="18" xfId="0" applyFont="1" applyBorder="1" applyAlignment="1">
      <alignment horizontal="center" vertical="center" wrapText="1"/>
    </xf>
    <xf numFmtId="0" fontId="19" fillId="0" borderId="0" xfId="0" applyFont="1" applyAlignment="1">
      <alignment horizontal="center" vertical="center" wrapText="1"/>
    </xf>
    <xf numFmtId="10" fontId="19" fillId="0" borderId="0" xfId="0" applyNumberFormat="1" applyFont="1" applyAlignment="1">
      <alignment horizontal="center" vertical="center" wrapText="1"/>
    </xf>
    <xf numFmtId="1" fontId="19" fillId="0" borderId="19" xfId="0" applyNumberFormat="1" applyFont="1" applyBorder="1" applyAlignment="1">
      <alignment horizontal="center" vertical="center" wrapText="1"/>
    </xf>
    <xf numFmtId="1" fontId="5" fillId="0" borderId="18" xfId="0" applyNumberFormat="1" applyFont="1" applyBorder="1" applyAlignment="1">
      <alignment horizontal="center" vertical="center" wrapText="1"/>
    </xf>
    <xf numFmtId="1" fontId="5" fillId="0" borderId="0" xfId="0" applyNumberFormat="1" applyFont="1" applyAlignment="1">
      <alignment horizontal="center" vertical="center" wrapText="1"/>
    </xf>
    <xf numFmtId="0" fontId="5" fillId="0" borderId="18" xfId="0" applyFont="1" applyBorder="1" applyAlignment="1">
      <alignment vertical="center" wrapText="1"/>
    </xf>
    <xf numFmtId="0" fontId="5" fillId="0" borderId="0" xfId="0" applyFont="1" applyAlignment="1">
      <alignment vertical="center" wrapText="1"/>
    </xf>
    <xf numFmtId="10" fontId="5" fillId="0" borderId="0" xfId="6" applyNumberFormat="1" applyFont="1" applyFill="1" applyBorder="1" applyAlignment="1">
      <alignment horizontal="center" vertical="center" wrapText="1"/>
    </xf>
    <xf numFmtId="0" fontId="5" fillId="0" borderId="19" xfId="6" applyNumberFormat="1" applyFont="1" applyFill="1" applyBorder="1" applyAlignment="1">
      <alignment horizontal="center" vertical="center" wrapText="1"/>
    </xf>
    <xf numFmtId="0" fontId="5" fillId="0" borderId="21" xfId="0" applyFont="1" applyBorder="1" applyAlignment="1">
      <alignment horizontal="center" vertical="center" wrapText="1"/>
    </xf>
    <xf numFmtId="0" fontId="19" fillId="0" borderId="18" xfId="0" applyFont="1" applyBorder="1" applyAlignment="1">
      <alignment horizontal="center" wrapText="1"/>
    </xf>
    <xf numFmtId="0" fontId="19" fillId="0" borderId="0" xfId="0" applyFont="1" applyAlignment="1">
      <alignment horizontal="center" wrapText="1"/>
    </xf>
    <xf numFmtId="0" fontId="5" fillId="0" borderId="18" xfId="0" applyFont="1" applyBorder="1" applyAlignment="1">
      <alignment wrapText="1"/>
    </xf>
    <xf numFmtId="0" fontId="5" fillId="0" borderId="0" xfId="0" applyFont="1" applyAlignment="1">
      <alignment wrapText="1"/>
    </xf>
    <xf numFmtId="0" fontId="5" fillId="0" borderId="0" xfId="0" applyFont="1" applyAlignment="1">
      <alignment horizontal="center" wrapText="1"/>
    </xf>
    <xf numFmtId="0" fontId="5" fillId="15" borderId="21" xfId="0" applyFont="1" applyFill="1" applyBorder="1" applyAlignment="1">
      <alignment horizontal="center" vertical="center" wrapText="1"/>
    </xf>
    <xf numFmtId="17" fontId="5" fillId="15" borderId="0" xfId="0" applyNumberFormat="1" applyFont="1" applyFill="1" applyAlignment="1">
      <alignment horizontal="center" vertical="center" wrapText="1"/>
    </xf>
    <xf numFmtId="0" fontId="5" fillId="15" borderId="18" xfId="0" applyFont="1" applyFill="1" applyBorder="1" applyAlignment="1">
      <alignment vertical="center" wrapText="1"/>
    </xf>
    <xf numFmtId="0" fontId="5" fillId="15" borderId="0" xfId="0" applyFont="1" applyFill="1" applyAlignment="1">
      <alignment vertical="center" wrapText="1"/>
    </xf>
    <xf numFmtId="0" fontId="5" fillId="15" borderId="0" xfId="0" applyFont="1" applyFill="1" applyAlignment="1">
      <alignment horizontal="center" vertical="center" wrapText="1"/>
    </xf>
    <xf numFmtId="10" fontId="5" fillId="0" borderId="0" xfId="0" applyNumberFormat="1" applyFont="1" applyAlignment="1">
      <alignment horizontal="center" vertical="center" wrapText="1"/>
    </xf>
    <xf numFmtId="1" fontId="5" fillId="0" borderId="19" xfId="0" applyNumberFormat="1" applyFont="1" applyBorder="1" applyAlignment="1">
      <alignment horizontal="center" vertical="center" wrapText="1"/>
    </xf>
    <xf numFmtId="10" fontId="5" fillId="0" borderId="0" xfId="6" applyNumberFormat="1" applyFont="1" applyBorder="1" applyAlignment="1">
      <alignment horizontal="center" vertical="center" wrapText="1"/>
    </xf>
    <xf numFmtId="17" fontId="4" fillId="0" borderId="0" xfId="0" applyNumberFormat="1" applyFont="1" applyAlignment="1">
      <alignment horizontal="center" vertical="center" wrapText="1"/>
    </xf>
    <xf numFmtId="0" fontId="4" fillId="0" borderId="18" xfId="0" applyFont="1" applyBorder="1" applyAlignment="1">
      <alignment horizontal="center" vertical="center" wrapText="1"/>
    </xf>
    <xf numFmtId="10" fontId="4" fillId="0" borderId="0" xfId="0" applyNumberFormat="1" applyFont="1" applyAlignment="1">
      <alignment horizontal="center" vertical="center" wrapText="1"/>
    </xf>
    <xf numFmtId="0" fontId="4" fillId="0" borderId="19" xfId="0" applyFont="1" applyBorder="1" applyAlignment="1">
      <alignment horizontal="center" vertical="center" wrapText="1"/>
    </xf>
    <xf numFmtId="10" fontId="4" fillId="0" borderId="0" xfId="6" applyNumberFormat="1" applyFont="1" applyFill="1" applyBorder="1" applyAlignment="1">
      <alignment horizontal="center" vertical="center" wrapText="1"/>
    </xf>
    <xf numFmtId="0" fontId="4" fillId="0" borderId="19" xfId="6" applyNumberFormat="1" applyFont="1" applyFill="1" applyBorder="1" applyAlignment="1">
      <alignment horizontal="center" vertical="center" wrapText="1"/>
    </xf>
    <xf numFmtId="1" fontId="4" fillId="0" borderId="19" xfId="0" applyNumberFormat="1" applyFont="1" applyBorder="1" applyAlignment="1">
      <alignment horizontal="center" vertical="center" wrapText="1"/>
    </xf>
    <xf numFmtId="1" fontId="4" fillId="0" borderId="18" xfId="0" applyNumberFormat="1" applyFont="1" applyBorder="1" applyAlignment="1">
      <alignment horizontal="center" vertical="center" wrapText="1"/>
    </xf>
    <xf numFmtId="1" fontId="4" fillId="0" borderId="0" xfId="0" applyNumberFormat="1" applyFont="1" applyAlignment="1">
      <alignment horizontal="center" vertical="center" wrapText="1"/>
    </xf>
    <xf numFmtId="10" fontId="4" fillId="0" borderId="0" xfId="6" applyNumberFormat="1" applyFont="1" applyBorder="1" applyAlignment="1">
      <alignment horizontal="center" vertical="center" wrapText="1"/>
    </xf>
    <xf numFmtId="10" fontId="4" fillId="0" borderId="0" xfId="6" applyNumberFormat="1" applyFont="1" applyAlignment="1">
      <alignment horizontal="center" vertical="center" wrapText="1"/>
    </xf>
    <xf numFmtId="9" fontId="4" fillId="0" borderId="0" xfId="6" applyFont="1" applyAlignment="1">
      <alignment horizontal="center" vertical="center" wrapText="1"/>
    </xf>
    <xf numFmtId="0" fontId="3" fillId="6" borderId="0" xfId="0" applyFont="1" applyFill="1" applyAlignment="1">
      <alignment horizontal="center" vertical="center"/>
    </xf>
    <xf numFmtId="165" fontId="3" fillId="6" borderId="0" xfId="0" applyNumberFormat="1" applyFont="1" applyFill="1" applyAlignment="1">
      <alignment horizontal="center" vertical="center"/>
    </xf>
    <xf numFmtId="170" fontId="5" fillId="0" borderId="14" xfId="0" applyNumberFormat="1" applyFont="1" applyBorder="1" applyAlignment="1">
      <alignment horizontal="center" vertical="center" wrapText="1"/>
    </xf>
    <xf numFmtId="0" fontId="5" fillId="23" borderId="13" xfId="0" applyFont="1" applyFill="1" applyBorder="1" applyAlignment="1">
      <alignment horizontal="center" vertical="center" wrapText="1"/>
    </xf>
    <xf numFmtId="0" fontId="3" fillId="0" borderId="13" xfId="0" applyFont="1" applyBorder="1" applyAlignment="1">
      <alignment horizontal="center" vertical="center"/>
    </xf>
    <xf numFmtId="14" fontId="5" fillId="0" borderId="13" xfId="0" applyNumberFormat="1" applyFont="1" applyBorder="1" applyAlignment="1">
      <alignment horizontal="center" vertical="center" wrapText="1"/>
    </xf>
    <xf numFmtId="0" fontId="5" fillId="16" borderId="15" xfId="0" applyFont="1" applyFill="1" applyBorder="1" applyAlignment="1">
      <alignment horizontal="center" vertical="center" wrapText="1"/>
    </xf>
    <xf numFmtId="0" fontId="5" fillId="23" borderId="15" xfId="0" applyFont="1" applyFill="1" applyBorder="1" applyAlignment="1">
      <alignment horizontal="center" vertical="center" wrapText="1"/>
    </xf>
    <xf numFmtId="0" fontId="5" fillId="23" borderId="17" xfId="0" applyFont="1" applyFill="1" applyBorder="1" applyAlignment="1">
      <alignment horizontal="center" vertical="center" wrapText="1"/>
    </xf>
    <xf numFmtId="0" fontId="5" fillId="16" borderId="17" xfId="0" applyFont="1" applyFill="1" applyBorder="1" applyAlignment="1">
      <alignment horizontal="center" vertical="center" wrapText="1"/>
    </xf>
    <xf numFmtId="0" fontId="5" fillId="22" borderId="15" xfId="0" applyFont="1" applyFill="1" applyBorder="1" applyAlignment="1">
      <alignment horizontal="center" vertical="center" wrapText="1"/>
    </xf>
    <xf numFmtId="9" fontId="5" fillId="0" borderId="14" xfId="0" applyNumberFormat="1" applyFont="1" applyBorder="1" applyAlignment="1">
      <alignment horizontal="center" vertical="center" wrapText="1"/>
    </xf>
    <xf numFmtId="10" fontId="4" fillId="0" borderId="14" xfId="6" applyNumberFormat="1" applyFont="1" applyBorder="1" applyAlignment="1">
      <alignment horizontal="center" vertical="center" wrapText="1"/>
    </xf>
    <xf numFmtId="10" fontId="5" fillId="16" borderId="14" xfId="6" applyNumberFormat="1" applyFont="1" applyFill="1" applyBorder="1" applyAlignment="1">
      <alignment horizontal="center" vertical="center" wrapText="1"/>
    </xf>
    <xf numFmtId="10" fontId="5" fillId="23" borderId="14" xfId="6" applyNumberFormat="1" applyFont="1" applyFill="1" applyBorder="1" applyAlignment="1">
      <alignment horizontal="center" vertical="center" wrapText="1"/>
    </xf>
    <xf numFmtId="10" fontId="5" fillId="22" borderId="14" xfId="6" applyNumberFormat="1" applyFont="1" applyFill="1" applyBorder="1" applyAlignment="1">
      <alignment horizontal="center" vertical="center" wrapText="1"/>
    </xf>
    <xf numFmtId="10" fontId="5" fillId="0" borderId="14" xfId="6" applyNumberFormat="1" applyFont="1" applyBorder="1" applyAlignment="1">
      <alignment horizontal="center" vertical="center" wrapText="1"/>
    </xf>
    <xf numFmtId="10" fontId="5" fillId="0" borderId="14" xfId="6" applyNumberFormat="1" applyFont="1" applyFill="1" applyBorder="1" applyAlignment="1">
      <alignment horizontal="center" vertical="center" wrapText="1"/>
    </xf>
    <xf numFmtId="10" fontId="5" fillId="0" borderId="13" xfId="6" applyNumberFormat="1" applyFont="1" applyBorder="1" applyAlignment="1">
      <alignment horizontal="center" vertical="center" wrapText="1"/>
    </xf>
    <xf numFmtId="10" fontId="5" fillId="0" borderId="14" xfId="6" applyNumberFormat="1" applyFont="1" applyFill="1" applyBorder="1" applyAlignment="1">
      <alignment horizontal="center" vertical="center"/>
    </xf>
    <xf numFmtId="10" fontId="5" fillId="4" borderId="14" xfId="6" applyNumberFormat="1" applyFont="1" applyFill="1" applyBorder="1" applyAlignment="1">
      <alignment horizontal="center" vertical="center" wrapText="1"/>
    </xf>
    <xf numFmtId="0" fontId="5" fillId="20" borderId="0" xfId="0" applyFont="1" applyFill="1" applyAlignment="1">
      <alignment horizontal="center" vertical="center"/>
    </xf>
    <xf numFmtId="165" fontId="3" fillId="20" borderId="0" xfId="0" applyNumberFormat="1" applyFont="1" applyFill="1" applyAlignment="1">
      <alignment horizontal="center" vertical="center"/>
    </xf>
    <xf numFmtId="2" fontId="5" fillId="6" borderId="14" xfId="6" applyNumberFormat="1" applyFont="1" applyFill="1" applyBorder="1" applyAlignment="1">
      <alignment horizontal="center" vertical="center" wrapText="1"/>
    </xf>
    <xf numFmtId="9" fontId="5" fillId="6" borderId="14" xfId="6" applyFont="1" applyFill="1" applyBorder="1" applyAlignment="1">
      <alignment horizontal="center" vertical="center" wrapText="1"/>
    </xf>
    <xf numFmtId="14" fontId="5" fillId="6" borderId="0" xfId="0" applyNumberFormat="1" applyFont="1" applyFill="1" applyAlignment="1">
      <alignment horizontal="center" vertical="center" wrapText="1"/>
    </xf>
    <xf numFmtId="0" fontId="5" fillId="6" borderId="8" xfId="0" applyFont="1" applyFill="1" applyBorder="1" applyAlignment="1">
      <alignment horizontal="center" vertical="center" wrapText="1"/>
    </xf>
    <xf numFmtId="0" fontId="16" fillId="6" borderId="8" xfId="0" applyFont="1" applyFill="1" applyBorder="1" applyAlignment="1">
      <alignment horizontal="center" vertical="center" wrapText="1"/>
    </xf>
    <xf numFmtId="165" fontId="5" fillId="6" borderId="0" xfId="0" applyNumberFormat="1" applyFont="1" applyFill="1" applyAlignment="1">
      <alignment horizontal="center" vertical="center" wrapText="1"/>
    </xf>
    <xf numFmtId="9" fontId="5" fillId="6" borderId="0" xfId="6" applyFont="1" applyFill="1" applyBorder="1" applyAlignment="1">
      <alignment horizontal="center" vertical="center" wrapText="1"/>
    </xf>
    <xf numFmtId="14" fontId="5" fillId="6" borderId="0" xfId="6" applyNumberFormat="1" applyFont="1" applyFill="1" applyBorder="1" applyAlignment="1">
      <alignment horizontal="center" vertical="center" wrapText="1"/>
    </xf>
    <xf numFmtId="0" fontId="3" fillId="0" borderId="16" xfId="0" applyFont="1" applyBorder="1" applyAlignment="1">
      <alignment horizontal="center" vertical="center"/>
    </xf>
    <xf numFmtId="9" fontId="5" fillId="22" borderId="14" xfId="6" applyFont="1" applyFill="1" applyBorder="1" applyAlignment="1">
      <alignment horizontal="center" vertical="center" wrapText="1"/>
    </xf>
    <xf numFmtId="0" fontId="5" fillId="0" borderId="23" xfId="0" applyFont="1" applyBorder="1" applyAlignment="1">
      <alignment horizontal="center" vertical="center" wrapText="1"/>
    </xf>
    <xf numFmtId="14" fontId="3" fillId="22" borderId="14" xfId="0" applyNumberFormat="1" applyFont="1" applyFill="1" applyBorder="1" applyAlignment="1">
      <alignment horizontal="center" vertical="center"/>
    </xf>
    <xf numFmtId="14" fontId="15" fillId="0" borderId="0" xfId="0" applyNumberFormat="1" applyFont="1" applyAlignment="1">
      <alignment horizontal="center" vertical="center" wrapText="1"/>
    </xf>
    <xf numFmtId="0" fontId="5" fillId="23" borderId="18" xfId="0" applyFont="1" applyFill="1" applyBorder="1" applyAlignment="1">
      <alignment horizontal="center" vertical="center" wrapText="1"/>
    </xf>
    <xf numFmtId="0" fontId="5" fillId="16" borderId="18" xfId="0" applyFont="1" applyFill="1" applyBorder="1" applyAlignment="1">
      <alignment horizontal="center" vertical="center" wrapText="1"/>
    </xf>
    <xf numFmtId="2" fontId="3" fillId="6" borderId="14" xfId="6" applyNumberFormat="1" applyFont="1" applyFill="1" applyBorder="1" applyAlignment="1">
      <alignment horizontal="center" vertical="center"/>
    </xf>
    <xf numFmtId="2" fontId="3" fillId="6" borderId="14" xfId="6" applyNumberFormat="1" applyFont="1" applyFill="1" applyBorder="1" applyAlignment="1">
      <alignment horizontal="center" vertical="center" wrapText="1"/>
    </xf>
    <xf numFmtId="9" fontId="5" fillId="6" borderId="0" xfId="6" applyFont="1" applyFill="1" applyAlignment="1">
      <alignment horizontal="center" vertical="center"/>
    </xf>
    <xf numFmtId="2" fontId="5" fillId="6" borderId="13" xfId="6" applyNumberFormat="1" applyFont="1" applyFill="1" applyBorder="1" applyAlignment="1">
      <alignment horizontal="center" vertical="center" wrapText="1"/>
    </xf>
    <xf numFmtId="0" fontId="3" fillId="6" borderId="0" xfId="0" applyFont="1" applyFill="1" applyAlignment="1">
      <alignment horizontal="center" vertical="center" wrapText="1"/>
    </xf>
    <xf numFmtId="2" fontId="5" fillId="6" borderId="0" xfId="0" applyNumberFormat="1" applyFont="1" applyFill="1" applyAlignment="1">
      <alignment horizontal="center" vertical="center"/>
    </xf>
    <xf numFmtId="0" fontId="19" fillId="6" borderId="0" xfId="0" applyFont="1" applyFill="1" applyAlignment="1">
      <alignment horizontal="center" vertical="center"/>
    </xf>
    <xf numFmtId="0" fontId="27" fillId="6" borderId="0" xfId="0" applyFont="1" applyFill="1" applyAlignment="1">
      <alignment horizontal="center" vertical="center"/>
    </xf>
    <xf numFmtId="9" fontId="5" fillId="15" borderId="14" xfId="0" applyNumberFormat="1" applyFont="1" applyFill="1" applyBorder="1" applyAlignment="1">
      <alignment horizontal="center" vertical="center" wrapText="1"/>
    </xf>
    <xf numFmtId="0" fontId="4" fillId="0" borderId="6" xfId="0" applyFont="1" applyBorder="1" applyAlignment="1">
      <alignment horizontal="left" vertical="center" wrapText="1"/>
    </xf>
    <xf numFmtId="0" fontId="4" fillId="0" borderId="1" xfId="0" applyFont="1" applyBorder="1" applyAlignment="1">
      <alignment horizontal="left" vertical="center" wrapText="1"/>
    </xf>
    <xf numFmtId="10" fontId="4" fillId="0" borderId="1" xfId="6" applyNumberFormat="1" applyFont="1" applyBorder="1" applyAlignment="1">
      <alignment horizontal="left" vertical="center" wrapText="1"/>
    </xf>
    <xf numFmtId="14" fontId="4" fillId="0" borderId="1" xfId="0" applyNumberFormat="1" applyFont="1" applyBorder="1" applyAlignment="1">
      <alignment horizontal="left" vertical="center" wrapText="1"/>
    </xf>
    <xf numFmtId="0" fontId="4" fillId="0" borderId="7" xfId="0" applyFont="1" applyBorder="1" applyAlignment="1">
      <alignment horizontal="left" vertical="center" wrapText="1"/>
    </xf>
    <xf numFmtId="0" fontId="4" fillId="0" borderId="0" xfId="0" applyFont="1" applyAlignment="1">
      <alignment horizontal="left" vertical="center" wrapText="1"/>
    </xf>
    <xf numFmtId="0" fontId="5" fillId="0" borderId="0" xfId="0" applyFont="1" applyAlignment="1">
      <alignment horizontal="left" vertical="center" wrapText="1"/>
    </xf>
    <xf numFmtId="0" fontId="5" fillId="22" borderId="16" xfId="0" applyFont="1" applyFill="1" applyBorder="1" applyAlignment="1">
      <alignment horizontal="left" vertical="center" wrapText="1"/>
    </xf>
    <xf numFmtId="0" fontId="5" fillId="22" borderId="14" xfId="0" applyFont="1" applyFill="1" applyBorder="1" applyAlignment="1">
      <alignment horizontal="left" vertical="center" wrapText="1"/>
    </xf>
    <xf numFmtId="2" fontId="5" fillId="22" borderId="14" xfId="6" applyNumberFormat="1" applyFont="1" applyFill="1" applyBorder="1" applyAlignment="1">
      <alignment horizontal="left" vertical="center" wrapText="1"/>
    </xf>
    <xf numFmtId="9" fontId="5" fillId="22" borderId="14" xfId="6" applyFont="1" applyFill="1" applyBorder="1" applyAlignment="1">
      <alignment horizontal="left" vertical="center" wrapText="1"/>
    </xf>
    <xf numFmtId="14" fontId="3" fillId="22" borderId="14" xfId="0" applyNumberFormat="1" applyFont="1" applyFill="1" applyBorder="1" applyAlignment="1">
      <alignment horizontal="left" vertical="center"/>
    </xf>
    <xf numFmtId="0" fontId="5" fillId="22" borderId="14" xfId="0" applyFont="1" applyFill="1" applyBorder="1" applyAlignment="1">
      <alignment horizontal="left"/>
    </xf>
    <xf numFmtId="0" fontId="5" fillId="0" borderId="17" xfId="0" applyFont="1" applyBorder="1" applyAlignment="1">
      <alignment horizontal="left" vertical="center" wrapText="1"/>
    </xf>
    <xf numFmtId="0" fontId="5" fillId="0" borderId="16" xfId="0" applyFont="1" applyBorder="1" applyAlignment="1">
      <alignment horizontal="left" vertical="center" wrapText="1"/>
    </xf>
    <xf numFmtId="0" fontId="5" fillId="0" borderId="13" xfId="0" applyFont="1" applyBorder="1" applyAlignment="1">
      <alignment horizontal="left" vertical="center" wrapText="1"/>
    </xf>
    <xf numFmtId="14" fontId="5" fillId="0" borderId="14" xfId="0" applyNumberFormat="1" applyFont="1" applyBorder="1" applyAlignment="1">
      <alignment horizontal="left" vertical="center" wrapText="1"/>
    </xf>
    <xf numFmtId="0" fontId="5" fillId="0" borderId="16" xfId="0" applyFont="1" applyBorder="1" applyAlignment="1">
      <alignment horizontal="left"/>
    </xf>
    <xf numFmtId="0" fontId="5" fillId="0" borderId="14" xfId="0" applyFont="1" applyBorder="1" applyAlignment="1">
      <alignment horizontal="left"/>
    </xf>
    <xf numFmtId="0" fontId="5" fillId="0" borderId="14" xfId="0" applyFont="1" applyBorder="1" applyAlignment="1" applyProtection="1">
      <alignment horizontal="left"/>
      <protection locked="0"/>
    </xf>
    <xf numFmtId="10" fontId="5" fillId="0" borderId="14" xfId="0" applyNumberFormat="1" applyFont="1" applyBorder="1" applyAlignment="1" applyProtection="1">
      <alignment horizontal="left"/>
      <protection locked="0"/>
    </xf>
    <xf numFmtId="0" fontId="5" fillId="0" borderId="14" xfId="0" applyFont="1" applyBorder="1" applyAlignment="1">
      <alignment horizontal="left" wrapText="1"/>
    </xf>
    <xf numFmtId="0" fontId="5" fillId="0" borderId="15" xfId="0" applyFont="1" applyBorder="1" applyAlignment="1">
      <alignment horizontal="left" wrapText="1"/>
    </xf>
    <xf numFmtId="10" fontId="5" fillId="22" borderId="14" xfId="6" applyNumberFormat="1" applyFont="1" applyFill="1" applyBorder="1" applyAlignment="1">
      <alignment horizontal="left" vertical="center" wrapText="1"/>
    </xf>
    <xf numFmtId="14" fontId="15" fillId="0" borderId="14" xfId="0" applyNumberFormat="1" applyFont="1" applyBorder="1" applyAlignment="1">
      <alignment horizontal="left" vertical="center" wrapText="1"/>
    </xf>
    <xf numFmtId="0" fontId="5" fillId="22" borderId="15" xfId="0" applyFont="1" applyFill="1" applyBorder="1" applyAlignment="1">
      <alignment horizontal="left" vertical="center" wrapText="1"/>
    </xf>
    <xf numFmtId="0" fontId="5" fillId="0" borderId="14" xfId="0" applyFont="1" applyBorder="1" applyAlignment="1">
      <alignment horizontal="left" vertical="center"/>
    </xf>
    <xf numFmtId="10" fontId="5" fillId="0" borderId="14" xfId="6" applyNumberFormat="1" applyFont="1" applyBorder="1" applyAlignment="1">
      <alignment horizontal="left" vertical="center" wrapText="1"/>
    </xf>
    <xf numFmtId="14" fontId="5" fillId="0" borderId="0" xfId="0" applyNumberFormat="1" applyFont="1" applyAlignment="1">
      <alignment horizontal="left" vertical="center" wrapText="1"/>
    </xf>
    <xf numFmtId="14" fontId="5" fillId="0" borderId="14" xfId="0" applyNumberFormat="1" applyFont="1" applyBorder="1" applyAlignment="1">
      <alignment horizontal="left" vertical="center"/>
    </xf>
    <xf numFmtId="2" fontId="5" fillId="0" borderId="14" xfId="6" applyNumberFormat="1" applyFont="1" applyFill="1" applyBorder="1" applyAlignment="1">
      <alignment horizontal="left" vertical="center"/>
    </xf>
    <xf numFmtId="10" fontId="5" fillId="0" borderId="14" xfId="6" applyNumberFormat="1" applyFont="1" applyFill="1" applyBorder="1" applyAlignment="1">
      <alignment horizontal="left" vertical="center"/>
    </xf>
    <xf numFmtId="0" fontId="4" fillId="0" borderId="15" xfId="0" applyFont="1" applyBorder="1" applyAlignment="1">
      <alignment horizontal="left" vertical="center" wrapText="1"/>
    </xf>
    <xf numFmtId="10" fontId="5" fillId="0" borderId="13" xfId="6" applyNumberFormat="1" applyFont="1" applyBorder="1" applyAlignment="1">
      <alignment horizontal="left" vertical="center" wrapText="1"/>
    </xf>
    <xf numFmtId="10" fontId="5" fillId="0" borderId="0" xfId="6" applyNumberFormat="1" applyFont="1" applyAlignment="1">
      <alignment horizontal="left" vertical="center" wrapText="1"/>
    </xf>
    <xf numFmtId="165" fontId="5" fillId="15" borderId="14" xfId="6" applyNumberFormat="1" applyFont="1" applyFill="1" applyBorder="1" applyAlignment="1">
      <alignment horizontal="center" vertical="center" wrapText="1"/>
    </xf>
    <xf numFmtId="165" fontId="5" fillId="15" borderId="14" xfId="0" applyNumberFormat="1" applyFont="1" applyFill="1" applyBorder="1" applyAlignment="1">
      <alignment horizontal="center" vertical="center" wrapText="1"/>
    </xf>
    <xf numFmtId="0" fontId="5" fillId="23" borderId="14" xfId="0" applyFont="1" applyFill="1" applyBorder="1" applyAlignment="1">
      <alignment wrapText="1"/>
    </xf>
    <xf numFmtId="0" fontId="5" fillId="22" borderId="14" xfId="0" applyFont="1" applyFill="1" applyBorder="1"/>
    <xf numFmtId="0" fontId="5" fillId="16" borderId="14" xfId="0" applyFont="1" applyFill="1" applyBorder="1" applyAlignment="1">
      <alignment wrapText="1"/>
    </xf>
    <xf numFmtId="0" fontId="5" fillId="16" borderId="15" xfId="0" applyFont="1" applyFill="1" applyBorder="1" applyAlignment="1">
      <alignment wrapText="1"/>
    </xf>
    <xf numFmtId="0" fontId="5" fillId="0" borderId="14" xfId="0" applyFont="1" applyBorder="1" applyAlignment="1">
      <alignment wrapText="1"/>
    </xf>
    <xf numFmtId="0" fontId="5" fillId="0" borderId="16" xfId="0" applyFont="1" applyBorder="1"/>
    <xf numFmtId="0" fontId="5" fillId="0" borderId="14" xfId="0" applyFont="1" applyBorder="1"/>
    <xf numFmtId="0" fontId="5" fillId="0" borderId="14" xfId="0" applyFont="1" applyBorder="1" applyProtection="1">
      <protection locked="0"/>
    </xf>
    <xf numFmtId="10" fontId="5" fillId="0" borderId="14" xfId="0" applyNumberFormat="1" applyFont="1" applyBorder="1" applyProtection="1">
      <protection locked="0"/>
    </xf>
    <xf numFmtId="0" fontId="5" fillId="0" borderId="15" xfId="0" applyFont="1" applyBorder="1" applyAlignment="1">
      <alignment wrapText="1"/>
    </xf>
    <xf numFmtId="0" fontId="5" fillId="23" borderId="15" xfId="0" applyFont="1" applyFill="1" applyBorder="1" applyAlignment="1">
      <alignment wrapText="1"/>
    </xf>
    <xf numFmtId="0" fontId="5" fillId="23" borderId="17" xfId="0" applyFont="1" applyFill="1" applyBorder="1" applyAlignment="1">
      <alignment wrapText="1"/>
    </xf>
    <xf numFmtId="0" fontId="5" fillId="16" borderId="17" xfId="0" applyFont="1" applyFill="1" applyBorder="1" applyAlignment="1">
      <alignment wrapText="1"/>
    </xf>
    <xf numFmtId="0" fontId="5" fillId="22" borderId="14" xfId="0" applyFont="1" applyFill="1" applyBorder="1" applyAlignment="1">
      <alignment wrapText="1"/>
    </xf>
    <xf numFmtId="0" fontId="5" fillId="22" borderId="15" xfId="0" applyFont="1" applyFill="1" applyBorder="1" applyAlignment="1">
      <alignment wrapText="1"/>
    </xf>
    <xf numFmtId="0" fontId="28" fillId="0" borderId="15" xfId="0" applyFont="1" applyBorder="1" applyAlignment="1">
      <alignment horizontal="left" vertical="center"/>
    </xf>
    <xf numFmtId="17" fontId="29" fillId="0" borderId="14" xfId="0" applyNumberFormat="1" applyFont="1" applyBorder="1" applyAlignment="1">
      <alignment horizontal="center" vertical="center" wrapText="1"/>
    </xf>
    <xf numFmtId="9" fontId="30" fillId="0" borderId="14" xfId="0" applyNumberFormat="1" applyFont="1" applyBorder="1" applyAlignment="1">
      <alignment horizontal="center" vertical="center" wrapText="1"/>
    </xf>
    <xf numFmtId="0" fontId="31" fillId="0" borderId="14" xfId="0" applyFont="1" applyBorder="1" applyAlignment="1">
      <alignment horizontal="center" vertical="center" wrapText="1"/>
    </xf>
    <xf numFmtId="0" fontId="5" fillId="22" borderId="13" xfId="0" applyFont="1" applyFill="1" applyBorder="1" applyAlignment="1">
      <alignment horizontal="center" vertical="center" wrapText="1"/>
    </xf>
    <xf numFmtId="2" fontId="5" fillId="0" borderId="14" xfId="6" applyNumberFormat="1" applyFont="1" applyFill="1" applyBorder="1" applyAlignment="1">
      <alignment horizontal="center" vertical="center" wrapText="1"/>
    </xf>
    <xf numFmtId="0" fontId="2" fillId="0" borderId="24" xfId="0" applyFont="1" applyBorder="1" applyAlignment="1">
      <alignment horizontal="center" vertical="center" wrapText="1"/>
    </xf>
    <xf numFmtId="0" fontId="3" fillId="0" borderId="24" xfId="0" applyFont="1" applyBorder="1" applyAlignment="1">
      <alignment horizontal="center" vertical="center" wrapText="1"/>
    </xf>
    <xf numFmtId="0" fontId="5" fillId="0" borderId="24" xfId="0" applyFont="1" applyBorder="1" applyAlignment="1">
      <alignment horizontal="center" vertical="center" wrapText="1"/>
    </xf>
    <xf numFmtId="0" fontId="5" fillId="22" borderId="24" xfId="0" applyFont="1" applyFill="1" applyBorder="1" applyAlignment="1">
      <alignment horizontal="center" vertical="center" wrapText="1"/>
    </xf>
    <xf numFmtId="0" fontId="5" fillId="0" borderId="24" xfId="0" applyFont="1" applyBorder="1" applyAlignment="1">
      <alignment horizontal="left" vertical="center" wrapText="1"/>
    </xf>
    <xf numFmtId="0" fontId="5" fillId="16" borderId="0" xfId="0" applyFont="1" applyFill="1" applyAlignment="1">
      <alignment wrapText="1"/>
    </xf>
    <xf numFmtId="0" fontId="5" fillId="22" borderId="13" xfId="0" applyFont="1" applyFill="1" applyBorder="1"/>
    <xf numFmtId="0" fontId="5" fillId="0" borderId="17" xfId="0" applyFont="1" applyBorder="1" applyAlignment="1">
      <alignment wrapText="1"/>
    </xf>
    <xf numFmtId="170" fontId="5" fillId="0" borderId="13" xfId="0" applyNumberFormat="1" applyFont="1" applyBorder="1" applyAlignment="1">
      <alignment horizontal="center" vertical="center" wrapText="1"/>
    </xf>
    <xf numFmtId="2" fontId="5" fillId="22" borderId="14" xfId="6" applyNumberFormat="1" applyFont="1" applyFill="1" applyBorder="1" applyAlignment="1">
      <alignment horizontal="center" vertical="center"/>
    </xf>
    <xf numFmtId="2" fontId="3" fillId="22" borderId="14" xfId="6" applyNumberFormat="1" applyFont="1" applyFill="1" applyBorder="1" applyAlignment="1">
      <alignment horizontal="center" vertical="center"/>
    </xf>
    <xf numFmtId="9" fontId="5" fillId="22" borderId="14" xfId="6" applyFont="1" applyFill="1" applyBorder="1" applyAlignment="1">
      <alignment horizontal="center" vertical="center"/>
    </xf>
    <xf numFmtId="0" fontId="0" fillId="22" borderId="14" xfId="0" applyFill="1" applyBorder="1"/>
    <xf numFmtId="0" fontId="5" fillId="16" borderId="24" xfId="0" applyFont="1" applyFill="1" applyBorder="1" applyAlignment="1">
      <alignment horizontal="center" vertical="center" wrapText="1"/>
    </xf>
    <xf numFmtId="0" fontId="5" fillId="16" borderId="0" xfId="0" applyFont="1" applyFill="1" applyAlignment="1">
      <alignment horizontal="center" vertical="center" wrapText="1"/>
    </xf>
    <xf numFmtId="0" fontId="22" fillId="0" borderId="14" xfId="0" applyFont="1" applyBorder="1" applyAlignment="1">
      <alignment horizontal="center" vertical="center"/>
    </xf>
    <xf numFmtId="2" fontId="3" fillId="23" borderId="13" xfId="6" applyNumberFormat="1" applyFont="1" applyFill="1" applyBorder="1" applyAlignment="1">
      <alignment horizontal="center" vertical="center" wrapText="1"/>
    </xf>
    <xf numFmtId="0" fontId="5" fillId="0" borderId="14" xfId="0" applyFont="1" applyBorder="1" applyAlignment="1" applyProtection="1">
      <alignment horizontal="left" vertical="center" wrapText="1"/>
      <protection locked="0"/>
    </xf>
    <xf numFmtId="10" fontId="5" fillId="0" borderId="14" xfId="0" applyNumberFormat="1" applyFont="1" applyBorder="1" applyAlignment="1" applyProtection="1">
      <alignment horizontal="left" vertical="center" wrapText="1"/>
      <protection locked="0"/>
    </xf>
    <xf numFmtId="0" fontId="5" fillId="6" borderId="13" xfId="0" applyFont="1" applyFill="1" applyBorder="1" applyAlignment="1">
      <alignment horizontal="center" vertical="center" wrapText="1"/>
    </xf>
    <xf numFmtId="0" fontId="5" fillId="16" borderId="13" xfId="0" applyFont="1" applyFill="1" applyBorder="1" applyAlignment="1">
      <alignment wrapText="1"/>
    </xf>
    <xf numFmtId="0" fontId="5" fillId="6" borderId="17" xfId="0" applyFont="1" applyFill="1" applyBorder="1" applyAlignment="1">
      <alignment horizontal="center" vertical="center" wrapText="1"/>
    </xf>
    <xf numFmtId="14" fontId="5" fillId="0" borderId="15" xfId="0" applyNumberFormat="1" applyFont="1" applyBorder="1" applyAlignment="1">
      <alignment horizontal="left" vertical="center" wrapText="1"/>
    </xf>
    <xf numFmtId="10" fontId="5" fillId="0" borderId="14" xfId="0" applyNumberFormat="1" applyFont="1" applyBorder="1" applyAlignment="1">
      <alignment horizontal="center" vertical="center" wrapText="1"/>
    </xf>
    <xf numFmtId="1" fontId="5" fillId="0" borderId="14" xfId="0" applyNumberFormat="1" applyFont="1" applyBorder="1" applyAlignment="1">
      <alignment horizontal="center" vertical="center" wrapText="1"/>
    </xf>
    <xf numFmtId="9" fontId="4" fillId="0" borderId="14" xfId="6" applyFont="1" applyBorder="1" applyAlignment="1">
      <alignment horizontal="center" vertical="center" wrapText="1"/>
    </xf>
    <xf numFmtId="0" fontId="19" fillId="0" borderId="0" xfId="0" applyFont="1" applyAlignment="1">
      <alignment horizontal="center" vertical="center"/>
    </xf>
    <xf numFmtId="165" fontId="5" fillId="0" borderId="19" xfId="0" applyNumberFormat="1" applyFont="1" applyBorder="1" applyAlignment="1">
      <alignment horizontal="center" vertical="center"/>
    </xf>
    <xf numFmtId="9" fontId="5" fillId="0" borderId="13" xfId="6" applyFont="1" applyFill="1" applyBorder="1" applyAlignment="1">
      <alignment horizontal="center" vertical="center"/>
    </xf>
    <xf numFmtId="0" fontId="5" fillId="0" borderId="8" xfId="0" applyFont="1" applyBorder="1" applyAlignment="1">
      <alignment vertical="center"/>
    </xf>
    <xf numFmtId="0" fontId="5" fillId="15" borderId="14" xfId="0" applyFont="1" applyFill="1" applyBorder="1" applyAlignment="1">
      <alignment horizontal="center" vertical="center"/>
    </xf>
    <xf numFmtId="0" fontId="3" fillId="15" borderId="14" xfId="0" applyFont="1" applyFill="1" applyBorder="1" applyAlignment="1">
      <alignment horizontal="center" vertical="center"/>
    </xf>
    <xf numFmtId="2" fontId="5" fillId="15" borderId="14" xfId="6" applyNumberFormat="1" applyFont="1" applyFill="1" applyBorder="1" applyAlignment="1">
      <alignment horizontal="center" vertical="center"/>
    </xf>
    <xf numFmtId="9" fontId="5" fillId="15" borderId="14" xfId="6" applyFont="1" applyFill="1" applyBorder="1" applyAlignment="1">
      <alignment horizontal="center" vertical="center"/>
    </xf>
    <xf numFmtId="0" fontId="3" fillId="15" borderId="14" xfId="0" applyFont="1" applyFill="1" applyBorder="1" applyAlignment="1">
      <alignment horizontal="center" vertical="center" wrapText="1"/>
    </xf>
    <xf numFmtId="2" fontId="3" fillId="15" borderId="14" xfId="6" applyNumberFormat="1" applyFont="1" applyFill="1" applyBorder="1" applyAlignment="1">
      <alignment horizontal="center" vertical="center" wrapText="1"/>
    </xf>
    <xf numFmtId="2" fontId="5" fillId="15" borderId="14" xfId="6" applyNumberFormat="1" applyFont="1" applyFill="1" applyBorder="1" applyAlignment="1">
      <alignment horizontal="center" vertical="center" wrapText="1"/>
    </xf>
    <xf numFmtId="165" fontId="2" fillId="15" borderId="14" xfId="0" applyNumberFormat="1" applyFont="1" applyFill="1" applyBorder="1" applyAlignment="1">
      <alignment horizontal="center" vertical="center" wrapText="1"/>
    </xf>
    <xf numFmtId="2" fontId="3" fillId="15" borderId="14" xfId="6" applyNumberFormat="1" applyFont="1" applyFill="1" applyBorder="1" applyAlignment="1">
      <alignment horizontal="center" vertical="center"/>
    </xf>
    <xf numFmtId="9" fontId="3" fillId="15" borderId="14" xfId="6" applyFont="1" applyFill="1" applyBorder="1" applyAlignment="1">
      <alignment horizontal="center" vertical="center"/>
    </xf>
    <xf numFmtId="0" fontId="18" fillId="21" borderId="25" xfId="4" applyFont="1" applyFill="1" applyBorder="1" applyAlignment="1">
      <alignment horizontal="center"/>
    </xf>
    <xf numFmtId="0" fontId="18" fillId="0" borderId="26" xfId="4" applyFont="1" applyBorder="1" applyAlignment="1">
      <alignment wrapText="1"/>
    </xf>
    <xf numFmtId="0" fontId="18" fillId="0" borderId="26" xfId="4" applyFont="1" applyBorder="1" applyAlignment="1">
      <alignment horizontal="right" wrapText="1"/>
    </xf>
    <xf numFmtId="0" fontId="18" fillId="6" borderId="26" xfId="4" applyFont="1" applyFill="1" applyBorder="1" applyAlignment="1">
      <alignment wrapText="1"/>
    </xf>
    <xf numFmtId="0" fontId="0" fillId="0" borderId="26" xfId="0" applyBorder="1"/>
    <xf numFmtId="0" fontId="4" fillId="0" borderId="20" xfId="0" applyFont="1" applyBorder="1" applyAlignment="1">
      <alignment horizontal="center" vertical="center"/>
    </xf>
    <xf numFmtId="0" fontId="5" fillId="0" borderId="0" xfId="0" applyFont="1" applyBorder="1" applyAlignment="1">
      <alignment horizontal="center" vertical="center"/>
    </xf>
    <xf numFmtId="0" fontId="5" fillId="0" borderId="14" xfId="0" applyNumberFormat="1" applyFont="1" applyBorder="1" applyAlignment="1">
      <alignment horizontal="center" vertical="center" wrapText="1"/>
    </xf>
    <xf numFmtId="0" fontId="5" fillId="25" borderId="14" xfId="0" applyFont="1" applyFill="1" applyBorder="1" applyAlignment="1">
      <alignment horizontal="center" vertical="center"/>
    </xf>
    <xf numFmtId="0" fontId="3" fillId="25" borderId="14" xfId="0" applyFont="1" applyFill="1" applyBorder="1" applyAlignment="1">
      <alignment horizontal="center" vertical="center"/>
    </xf>
    <xf numFmtId="9" fontId="3" fillId="15" borderId="14" xfId="0" applyNumberFormat="1" applyFont="1" applyFill="1" applyBorder="1" applyAlignment="1">
      <alignment horizontal="center" vertical="center" wrapText="1"/>
    </xf>
    <xf numFmtId="165" fontId="3" fillId="15" borderId="14" xfId="0" applyNumberFormat="1" applyFont="1" applyFill="1" applyBorder="1" applyAlignment="1">
      <alignment horizontal="center" vertical="center" wrapText="1"/>
    </xf>
    <xf numFmtId="0" fontId="5" fillId="25" borderId="14" xfId="0" applyFont="1" applyFill="1" applyBorder="1" applyAlignment="1">
      <alignment horizontal="center" vertical="center" wrapText="1"/>
    </xf>
    <xf numFmtId="0" fontId="3" fillId="15" borderId="16" xfId="0" applyFont="1" applyFill="1" applyBorder="1" applyAlignment="1">
      <alignment horizontal="center" vertical="center"/>
    </xf>
    <xf numFmtId="10" fontId="5" fillId="0" borderId="14" xfId="0" applyNumberFormat="1" applyFont="1" applyBorder="1" applyAlignment="1" applyProtection="1">
      <alignment horizontal="left" vertical="center"/>
      <protection locked="0"/>
    </xf>
    <xf numFmtId="0" fontId="5" fillId="0" borderId="16" xfId="0" applyFont="1" applyBorder="1" applyAlignment="1">
      <alignment horizontal="center" vertical="center"/>
    </xf>
    <xf numFmtId="0" fontId="5" fillId="0" borderId="14" xfId="0" applyFont="1" applyBorder="1" applyAlignment="1" applyProtection="1">
      <alignment horizontal="center" vertical="center"/>
      <protection locked="0"/>
    </xf>
    <xf numFmtId="0" fontId="16" fillId="7" borderId="0" xfId="0" applyFont="1" applyFill="1" applyAlignment="1">
      <alignment horizontal="center" vertical="center" wrapText="1"/>
    </xf>
    <xf numFmtId="0" fontId="9" fillId="0" borderId="0" xfId="1" applyFont="1" applyAlignment="1">
      <alignment horizontal="center" vertical="center" wrapText="1"/>
    </xf>
    <xf numFmtId="0" fontId="3" fillId="0" borderId="0" xfId="0" applyFont="1" applyBorder="1" applyAlignment="1">
      <alignment horizontal="center" vertical="center"/>
    </xf>
    <xf numFmtId="0" fontId="5" fillId="7" borderId="16" xfId="0" applyFont="1" applyFill="1" applyBorder="1" applyAlignment="1">
      <alignment horizontal="center" vertical="center" wrapText="1"/>
    </xf>
    <xf numFmtId="0" fontId="5" fillId="6" borderId="8" xfId="0" applyFont="1" applyFill="1" applyBorder="1" applyAlignment="1">
      <alignment horizontal="center" vertical="center"/>
    </xf>
    <xf numFmtId="0" fontId="5" fillId="0" borderId="0" xfId="0" applyFont="1" applyBorder="1" applyAlignment="1">
      <alignment horizontal="center" vertical="center" wrapText="1"/>
    </xf>
    <xf numFmtId="0" fontId="3" fillId="6" borderId="8" xfId="0" applyFont="1" applyFill="1" applyBorder="1" applyAlignment="1">
      <alignment horizontal="center" vertical="center"/>
    </xf>
    <xf numFmtId="0" fontId="3" fillId="0" borderId="0" xfId="0" applyFont="1" applyBorder="1" applyAlignment="1">
      <alignment horizontal="center" vertical="center" wrapText="1"/>
    </xf>
    <xf numFmtId="0" fontId="16" fillId="0" borderId="0" xfId="0" applyFont="1" applyBorder="1" applyAlignment="1">
      <alignment horizontal="center" vertical="center"/>
    </xf>
    <xf numFmtId="0" fontId="5" fillId="0" borderId="0" xfId="0" applyNumberFormat="1" applyFont="1" applyAlignment="1">
      <alignment horizontal="center" vertical="center" wrapText="1"/>
    </xf>
    <xf numFmtId="165" fontId="5" fillId="0" borderId="0" xfId="0" applyNumberFormat="1" applyFont="1" applyBorder="1" applyAlignment="1">
      <alignment horizontal="center" vertical="center"/>
    </xf>
    <xf numFmtId="2" fontId="4" fillId="6" borderId="14" xfId="6" applyNumberFormat="1" applyFont="1" applyFill="1" applyBorder="1" applyAlignment="1">
      <alignment horizontal="center" vertical="center"/>
    </xf>
    <xf numFmtId="2" fontId="5" fillId="6" borderId="13" xfId="6" applyNumberFormat="1" applyFont="1" applyFill="1" applyBorder="1" applyAlignment="1">
      <alignment horizontal="center" vertical="center"/>
    </xf>
    <xf numFmtId="0" fontId="0" fillId="0" borderId="0" xfId="0" applyNumberFormat="1"/>
    <xf numFmtId="0" fontId="4" fillId="0" borderId="20" xfId="0" applyFont="1" applyBorder="1" applyAlignment="1">
      <alignment horizontal="center" vertical="center"/>
    </xf>
    <xf numFmtId="0" fontId="22" fillId="15" borderId="0" xfId="0" applyFont="1" applyFill="1" applyAlignment="1">
      <alignment horizontal="center" vertical="center" wrapText="1"/>
    </xf>
    <xf numFmtId="0" fontId="15" fillId="13" borderId="0" xfId="0" applyFont="1" applyFill="1" applyAlignment="1">
      <alignment horizontal="center" vertical="center" wrapText="1"/>
    </xf>
    <xf numFmtId="0" fontId="4" fillId="0" borderId="15" xfId="0" applyFont="1" applyBorder="1" applyAlignment="1">
      <alignment horizontal="center" vertical="center" wrapText="1"/>
    </xf>
    <xf numFmtId="0" fontId="4" fillId="0" borderId="22" xfId="0" applyFont="1" applyBorder="1" applyAlignment="1">
      <alignment horizontal="center" vertical="center" wrapText="1"/>
    </xf>
    <xf numFmtId="0" fontId="4" fillId="0" borderId="16" xfId="0" applyFont="1" applyBorder="1" applyAlignment="1">
      <alignment horizontal="center" vertical="center" wrapText="1"/>
    </xf>
  </cellXfs>
  <cellStyles count="7">
    <cellStyle name="]_x000d__x000a_Zoomed=1_x000d__x000a_Row=0_x000d__x000a_Column=0_x000d__x000a_Height=0_x000d__x000a_Width=0_x000d__x000a_FontName=FoxFont_x000d__x000a_FontStyle=0_x000d__x000a_FontSize=9_x000d__x000a_PrtFontName=FoxPrin" xfId="2" xr:uid="{CD15E36A-FFC8-4E1E-8BCB-68C98E68DBB9}"/>
    <cellStyle name="Hyperlink" xfId="1" builtinId="8"/>
    <cellStyle name="Hyperlink 3" xfId="3" xr:uid="{80E88152-B21B-4C64-BA19-FF49C3AF49B0}"/>
    <cellStyle name="Normal" xfId="0" builtinId="0"/>
    <cellStyle name="Normal 3 2" xfId="5" xr:uid="{8FA293E9-ECF5-4F1B-9533-986E60213656}"/>
    <cellStyle name="Normal_Sheet1" xfId="4" xr:uid="{2D23E346-915B-4FCF-9F89-6715970AD1F2}"/>
    <cellStyle name="Percent" xfId="6" builtinId="5"/>
  </cellStyles>
  <dxfs count="146">
    <dxf>
      <fill>
        <patternFill>
          <bgColor rgb="FFFF0000"/>
        </patternFill>
      </fill>
    </dxf>
    <dxf>
      <fill>
        <patternFill>
          <bgColor rgb="FFFFFF00"/>
        </patternFill>
      </fill>
    </dxf>
    <dxf>
      <fill>
        <patternFill>
          <bgColor theme="9"/>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C000"/>
        </patternFill>
      </fill>
    </dxf>
    <dxf>
      <font>
        <b/>
        <i val="0"/>
        <color rgb="FFC00000"/>
      </font>
    </dxf>
    <dxf>
      <numFmt numFmtId="14" formatCode="0.00%"/>
      <fill>
        <patternFill>
          <bgColor rgb="FFFF0000"/>
        </patternFill>
      </fill>
    </dxf>
    <dxf>
      <numFmt numFmtId="14" formatCode="0.00%"/>
      <fill>
        <patternFill>
          <bgColor rgb="FFFFC000"/>
        </patternFill>
      </fill>
    </dxf>
    <dxf>
      <numFmt numFmtId="14" formatCode="0.00%"/>
      <fill>
        <patternFill>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8"/>
        <color auto="1"/>
        <name val="Arial"/>
        <family val="2"/>
        <scheme val="none"/>
      </font>
      <alignment horizontal="left"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auto="1"/>
        <name val="Arial"/>
        <family val="2"/>
        <scheme val="none"/>
      </font>
      <alignment horizontal="lef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auto="1"/>
        <name val="Arial"/>
        <family val="2"/>
        <scheme val="none"/>
      </font>
      <fill>
        <patternFill patternType="none">
          <fgColor indexed="64"/>
          <bgColor indexed="65"/>
        </patternFill>
      </fill>
      <alignment horizontal="lef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auto="1"/>
        <name val="Arial"/>
        <family val="2"/>
        <scheme val="none"/>
      </font>
      <fill>
        <patternFill patternType="none">
          <fgColor indexed="64"/>
          <bgColor indexed="65"/>
        </patternFill>
      </fill>
      <alignment horizontal="lef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auto="1"/>
        <name val="Arial"/>
        <family val="2"/>
        <scheme val="none"/>
      </font>
      <fill>
        <patternFill patternType="none">
          <fgColor indexed="64"/>
          <bgColor indexed="65"/>
        </patternFill>
      </fill>
      <alignment horizontal="lef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auto="1"/>
        <name val="Arial"/>
        <family val="2"/>
        <scheme val="none"/>
      </font>
      <fill>
        <patternFill patternType="none">
          <fgColor indexed="64"/>
          <bgColor indexed="65"/>
        </patternFill>
      </fill>
      <alignment horizontal="lef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auto="1"/>
        <name val="Arial"/>
        <family val="2"/>
        <scheme val="none"/>
      </font>
      <numFmt numFmtId="170" formatCode="m/d/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auto="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auto="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auto="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auto="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auto="1"/>
        <name val="Arial"/>
        <family val="2"/>
        <scheme val="none"/>
      </font>
      <numFmt numFmtId="170" formatCode="m/d/yyyy"/>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auto="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auto="1"/>
        <name val="Arial"/>
        <family val="2"/>
        <scheme val="none"/>
      </font>
      <fill>
        <patternFill patternType="solid">
          <fgColor indexed="64"/>
          <bgColor rgb="FFFF000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auto="1"/>
        <name val="Arial"/>
        <family val="2"/>
        <scheme val="none"/>
      </font>
      <fill>
        <patternFill patternType="solid">
          <fgColor indexed="64"/>
          <bgColor rgb="FFFFFFFF"/>
        </patternFill>
      </fill>
      <alignment horizontal="lef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family val="2"/>
        <scheme val="none"/>
      </font>
      <fill>
        <patternFill patternType="solid">
          <fgColor indexed="64"/>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auto="1"/>
        <name val="Arial"/>
        <family val="2"/>
        <scheme val="none"/>
      </font>
      <fill>
        <patternFill patternType="solid">
          <fgColor indexed="64"/>
          <bgColor rgb="FFFFFFFF"/>
        </patternFill>
      </fill>
      <alignment horizontal="lef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family val="2"/>
        <scheme val="none"/>
      </font>
      <fill>
        <patternFill patternType="solid">
          <fgColor indexed="64"/>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auto="1"/>
        <name val="Arial"/>
        <family val="2"/>
        <scheme val="none"/>
      </font>
      <fill>
        <patternFill patternType="solid">
          <fgColor indexed="64"/>
          <bgColor rgb="FFFFFFFF"/>
        </patternFill>
      </fill>
      <alignment horizontal="lef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family val="2"/>
        <scheme val="none"/>
      </font>
      <numFmt numFmtId="171" formatCode="d\-mmm\-yy"/>
      <fill>
        <patternFill patternType="solid">
          <fgColor indexed="64"/>
          <bgColor rgb="FFFFFFFF"/>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8"/>
        <color auto="1"/>
        <name val="Arial"/>
        <family val="2"/>
        <scheme val="none"/>
      </font>
      <fill>
        <patternFill patternType="solid">
          <fgColor indexed="64"/>
          <bgColor rgb="FFFFFFFF"/>
        </patternFill>
      </fill>
      <alignment horizontal="left" vertical="center" textRotation="0" wrapText="1"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8"/>
        <color auto="1"/>
        <name val="Arial"/>
        <family val="2"/>
        <scheme val="none"/>
      </font>
      <fill>
        <patternFill patternType="solid">
          <fgColor indexed="64"/>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auto="1"/>
        <name val="Arial"/>
        <family val="2"/>
        <scheme val="none"/>
      </font>
      <fill>
        <patternFill patternType="solid">
          <fgColor indexed="64"/>
          <bgColor rgb="FFFFFFFF"/>
        </patternFill>
      </fill>
      <alignment horizontal="left" vertical="center" textRotation="0" wrapText="1"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8"/>
        <color auto="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top style="thin">
          <color indexed="64"/>
        </top>
        <bottom style="thin">
          <color indexed="64"/>
        </bottom>
      </border>
    </dxf>
    <dxf>
      <font>
        <b val="0"/>
        <i val="0"/>
        <strike val="0"/>
        <condense val="0"/>
        <extend val="0"/>
        <outline val="0"/>
        <shadow val="0"/>
        <u val="none"/>
        <vertAlign val="baseline"/>
        <sz val="8"/>
        <color auto="1"/>
        <name val="Arial"/>
        <family val="2"/>
        <scheme val="none"/>
      </font>
      <fill>
        <patternFill patternType="solid">
          <fgColor indexed="64"/>
          <bgColor rgb="FFFFFFFF"/>
        </patternFill>
      </fill>
      <alignment horizontal="left" vertical="center" textRotation="0" wrapText="1"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8"/>
        <color auto="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auto="1"/>
        <name val="Arial"/>
        <family val="2"/>
        <scheme val="none"/>
      </font>
      <fill>
        <patternFill patternType="solid">
          <fgColor indexed="64"/>
          <bgColor rgb="FFFFFFFF"/>
        </patternFill>
      </fill>
      <alignment horizontal="left" vertical="center" textRotation="0" wrapText="1" indent="0" justifyLastLine="0" shrinkToFit="0" readingOrder="0"/>
      <border diagonalUp="0" diagonalDown="0" outline="0">
        <left/>
        <right style="thin">
          <color indexed="64"/>
        </right>
        <top/>
        <bottom/>
      </border>
    </dxf>
    <dxf>
      <font>
        <b/>
        <i val="0"/>
        <strike val="0"/>
        <condense val="0"/>
        <extend val="0"/>
        <outline val="0"/>
        <shadow val="0"/>
        <u val="none"/>
        <vertAlign val="baseline"/>
        <sz val="8"/>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auto="1"/>
        <name val="Arial"/>
        <family val="2"/>
        <scheme val="none"/>
      </font>
      <fill>
        <patternFill patternType="solid">
          <fgColor indexed="64"/>
          <bgColor rgb="FFFFFFFF"/>
        </patternFill>
      </fill>
      <alignment horizontal="left" vertical="center" textRotation="0" wrapText="1"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8"/>
        <color auto="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ill>
        <patternFill patternType="solid">
          <fgColor rgb="FFFF0000"/>
          <bgColor rgb="FF000000"/>
        </patternFill>
      </fill>
    </dxf>
    <dxf>
      <alignment horizontal="left" textRotation="0" indent="0" justifyLastLine="0" shrinkToFit="0" readingOrder="0"/>
    </dxf>
    <dxf>
      <border outline="0">
        <left style="thin">
          <color indexed="64"/>
        </left>
      </border>
    </dxf>
    <dxf>
      <font>
        <b val="0"/>
        <i val="0"/>
        <strike val="0"/>
        <condense val="0"/>
        <extend val="0"/>
        <outline val="0"/>
        <shadow val="0"/>
        <u val="none"/>
        <vertAlign val="baseline"/>
        <sz val="8"/>
        <color auto="1"/>
        <name val="Arial"/>
        <family val="2"/>
        <scheme val="none"/>
      </font>
      <fill>
        <patternFill patternType="none">
          <fgColor indexed="64"/>
          <bgColor indexed="65"/>
        </patternFill>
      </fill>
      <alignment horizontal="center" vertical="center" textRotation="0" wrapText="1" indent="0" justifyLastLine="0" shrinkToFit="0" readingOrder="0"/>
    </dxf>
    <dxf>
      <border>
        <bottom style="medium">
          <color indexed="64"/>
        </bottom>
      </border>
    </dxf>
    <dxf>
      <font>
        <b/>
        <i val="0"/>
        <strike val="0"/>
        <condense val="0"/>
        <extend val="0"/>
        <outline val="0"/>
        <shadow val="0"/>
        <u val="none"/>
        <vertAlign val="baseline"/>
        <sz val="9"/>
        <color theme="0"/>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8"/>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8"/>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8"/>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Arial"/>
        <family val="2"/>
        <scheme val="none"/>
      </font>
      <numFmt numFmtId="170" formatCode="m/d/yyyy"/>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8"/>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8"/>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8"/>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8"/>
        <name val="Arial"/>
        <family val="2"/>
        <scheme val="none"/>
      </font>
      <alignment horizontal="center" vertical="center" textRotation="0" wrapText="1" indent="0" justifyLastLine="0" shrinkToFit="0" readingOrder="0"/>
    </dxf>
    <dxf>
      <border>
        <bottom style="thin">
          <color indexed="64"/>
        </bottom>
      </border>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Arial"/>
        <family val="2"/>
        <scheme val="none"/>
      </font>
      <numFmt numFmtId="0" formatCode="General"/>
      <alignment horizontal="center" vertical="center" textRotation="0" wrapText="1" indent="0" justifyLastLine="0" shrinkToFit="0" readingOrder="0"/>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Arial"/>
        <family val="2"/>
        <scheme val="none"/>
      </font>
      <numFmt numFmtId="0" formatCode="General"/>
      <alignment horizontal="center" vertical="center" textRotation="0" wrapText="1" indent="0" justifyLastLine="0" shrinkToFit="0" readingOrder="0"/>
    </dxf>
    <dxf>
      <font>
        <b/>
        <i val="0"/>
        <strike val="0"/>
        <condense val="0"/>
        <extend val="0"/>
        <outline val="0"/>
        <shadow val="0"/>
        <u val="none"/>
        <vertAlign val="baseline"/>
        <sz val="8"/>
        <color theme="1"/>
        <name val="Arial"/>
        <family val="2"/>
        <scheme val="none"/>
      </font>
      <fill>
        <patternFill patternType="solid">
          <fgColor indexed="64"/>
          <bgColor theme="5" tint="0.3999755851924192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Arial"/>
        <family val="2"/>
        <scheme val="none"/>
      </font>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Arial"/>
        <family val="2"/>
        <scheme val="none"/>
      </font>
      <numFmt numFmtId="170" formatCode="m/d/yyyy"/>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Arial"/>
        <family val="2"/>
        <scheme val="none"/>
      </font>
      <numFmt numFmtId="170" formatCode="m/d/yyyy"/>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8"/>
        <color theme="1"/>
        <name val="Arial"/>
        <family val="2"/>
        <scheme val="none"/>
      </font>
      <numFmt numFmtId="13" formatCode="0%"/>
      <alignment horizontal="center" vertical="center" textRotation="0" wrapText="1" indent="0" justifyLastLine="0" shrinkToFit="0" readingOrder="0"/>
    </dxf>
    <dxf>
      <font>
        <b val="0"/>
        <i val="0"/>
        <strike val="0"/>
        <condense val="0"/>
        <extend val="0"/>
        <outline val="0"/>
        <shadow val="0"/>
        <u val="none"/>
        <vertAlign val="baseline"/>
        <sz val="8"/>
        <color theme="1"/>
        <name val="Arial"/>
        <family val="2"/>
        <scheme val="none"/>
      </font>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8"/>
        <color theme="1"/>
        <name val="Arial"/>
        <family val="2"/>
        <scheme val="none"/>
      </font>
      <numFmt numFmtId="13" formatCode="0%"/>
      <fill>
        <patternFill patternType="none">
          <fgColor indexed="64"/>
          <bgColor indexed="65"/>
        </patternFill>
      </fill>
      <alignment horizontal="center" vertical="center" textRotation="0" wrapText="1" indent="0" justifyLastLine="0" shrinkToFit="0" readingOrder="0"/>
    </dxf>
    <dxf>
      <fill>
        <patternFill patternType="none">
          <fgColor indexed="64"/>
          <bgColor auto="1"/>
        </patternFill>
      </fill>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Arial"/>
        <family val="2"/>
        <scheme val="none"/>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Arial"/>
        <family val="2"/>
        <scheme val="none"/>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Arial"/>
        <family val="2"/>
        <scheme val="none"/>
      </font>
      <numFmt numFmtId="19" formatCode="dd/mm/yyyy"/>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Arial"/>
        <family val="2"/>
        <scheme val="none"/>
      </font>
      <numFmt numFmtId="2" formatCode="0.00"/>
      <fill>
        <patternFill patternType="none">
          <fgColor indexed="64"/>
          <bgColor rgb="FFFFFF0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5" formatCode="0.0"/>
      <fill>
        <patternFill patternType="none">
          <fgColor indexed="64"/>
          <bgColor auto="1"/>
        </patternFill>
      </fill>
      <border outline="0">
        <left/>
        <right style="thin">
          <color indexed="64"/>
        </right>
      </border>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Arial"/>
        <family val="2"/>
        <scheme val="none"/>
      </font>
      <fill>
        <patternFill patternType="none">
          <fgColor indexed="64"/>
          <bgColor rgb="FFFFFF00"/>
        </patternFill>
      </fill>
      <alignment horizontal="center" vertical="center" textRotation="0" wrapText="1" indent="0" justifyLastLine="0" shrinkToFit="0" readingOrder="0"/>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dxf>
    <dxf>
      <numFmt numFmtId="0" formatCode="General"/>
      <fill>
        <patternFill patternType="none">
          <fgColor indexed="64"/>
          <bgColor auto="1"/>
        </patternFill>
      </fill>
      <alignment horizontal="center" vertical="center" textRotation="0" indent="0" justifyLastLine="0" shrinkToFit="0" readingOrder="0"/>
    </dxf>
    <dxf>
      <font>
        <b/>
        <i val="0"/>
        <strike val="0"/>
        <condense val="0"/>
        <extend val="0"/>
        <outline val="0"/>
        <shadow val="0"/>
        <u val="none"/>
        <vertAlign val="baseline"/>
        <sz val="8"/>
        <color auto="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dxf>
    <dxf>
      <numFmt numFmtId="0" formatCode="General"/>
      <fill>
        <patternFill patternType="none">
          <fgColor indexed="64"/>
          <bgColor auto="1"/>
        </patternFill>
      </fill>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border diagonalUp="0" diagonalDown="0" outline="0">
        <left style="thin">
          <color rgb="FFDCDCDC"/>
        </left>
        <right style="thin">
          <color rgb="FFDCDCDC"/>
        </right>
        <top style="thin">
          <color rgb="FFDCDCDC"/>
        </top>
        <bottom/>
      </border>
    </dxf>
    <dxf>
      <font>
        <b val="0"/>
        <i val="0"/>
        <strike val="0"/>
        <condense val="0"/>
        <extend val="0"/>
        <outline val="0"/>
        <shadow val="0"/>
        <u val="none"/>
        <vertAlign val="baseline"/>
        <sz val="8"/>
        <color theme="1"/>
        <name val="Arial"/>
        <family val="2"/>
        <scheme val="none"/>
      </font>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border diagonalUp="0" diagonalDown="0" outline="0">
        <left style="thin">
          <color rgb="FFDCDCDC"/>
        </left>
        <right style="thin">
          <color rgb="FFDCDCDC"/>
        </right>
        <top style="thin">
          <color rgb="FFDCDCDC"/>
        </top>
        <bottom/>
      </border>
    </dxf>
    <dxf>
      <font>
        <b val="0"/>
        <i val="0"/>
        <strike val="0"/>
        <condense val="0"/>
        <extend val="0"/>
        <outline val="0"/>
        <shadow val="0"/>
        <u val="none"/>
        <vertAlign val="baseline"/>
        <sz val="8"/>
        <color theme="1"/>
        <name val="Arial"/>
        <family val="2"/>
        <scheme val="none"/>
      </font>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border diagonalUp="0" diagonalDown="0" outline="0">
        <left style="thin">
          <color rgb="FFDCDCDC"/>
        </left>
        <right style="thin">
          <color rgb="FFDCDCDC"/>
        </right>
        <top style="thin">
          <color rgb="FFDCDCDC"/>
        </top>
        <bottom/>
      </border>
    </dxf>
    <dxf>
      <font>
        <b val="0"/>
        <i val="0"/>
        <strike val="0"/>
        <condense val="0"/>
        <extend val="0"/>
        <outline val="0"/>
        <shadow val="0"/>
        <u val="none"/>
        <vertAlign val="baseline"/>
        <sz val="8"/>
        <color theme="1"/>
        <name val="Arial"/>
        <family val="2"/>
        <scheme val="none"/>
      </font>
      <numFmt numFmtId="0" formatCode="General"/>
      <fill>
        <patternFill patternType="none">
          <fgColor indexed="64"/>
          <bgColor auto="1"/>
        </patternFill>
      </fill>
      <alignment horizontal="center" vertical="center" textRotation="0" wrapText="1" indent="0" justifyLastLine="0" shrinkToFit="0" readingOrder="0"/>
      <border diagonalUp="0" diagonalDown="0" outline="0">
        <left style="thin">
          <color rgb="FFDCDCDC"/>
        </left>
        <right style="thin">
          <color rgb="FFDCDCDC"/>
        </right>
        <top style="thin">
          <color rgb="FFDCDCDC"/>
        </top>
        <bottom style="thin">
          <color rgb="FFDCDCDC"/>
        </bottom>
      </border>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Arial"/>
        <family val="2"/>
        <scheme val="none"/>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Arial"/>
        <family val="2"/>
        <scheme val="none"/>
      </font>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Arial"/>
        <family val="2"/>
        <scheme val="none"/>
      </font>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dxf>
    <dxf>
      <fill>
        <patternFill patternType="none">
          <fgColor indexed="64"/>
          <bgColor auto="1"/>
        </patternFill>
      </fill>
      <alignment horizontal="center" vertical="center" textRotation="0" indent="0" justifyLastLine="0" shrinkToFit="0" readingOrder="0"/>
    </dxf>
    <dxf>
      <font>
        <b/>
      </font>
    </dxf>
    <dxf>
      <font>
        <b val="0"/>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dxf>
    <dxf>
      <font>
        <b/>
        <i val="0"/>
        <strike val="0"/>
        <condense val="0"/>
        <extend val="0"/>
        <outline val="0"/>
        <shadow val="0"/>
        <u val="none"/>
        <vertAlign val="baseline"/>
        <sz val="8"/>
        <color theme="1"/>
        <name val="Arial"/>
        <family val="2"/>
        <scheme val="none"/>
      </font>
      <alignment horizontal="center" vertical="center" textRotation="0" wrapText="1" indent="0" justifyLastLine="0" shrinkToFit="0" readingOrder="0"/>
    </dxf>
  </dxfs>
  <tableStyles count="0" defaultTableStyle="TableStyleMedium2" defaultPivotStyle="PivotStyleLight16"/>
  <colors>
    <mruColors>
      <color rgb="FFFF33CC"/>
      <color rgb="FFFF0000"/>
      <color rgb="FFFF7C5D"/>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 compliance for flowmeter sites (monthly)</a:t>
            </a:r>
          </a:p>
        </c:rich>
      </c:tx>
      <c:layout>
        <c:manualLayout>
          <c:xMode val="edge"/>
          <c:yMode val="edge"/>
          <c:x val="0.32340238730807819"/>
          <c:y val="2.31862749423614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8344925634295713E-2"/>
          <c:y val="0.16681916257382257"/>
          <c:w val="0.83629636920384953"/>
          <c:h val="0.56343926093596486"/>
        </c:manualLayout>
      </c:layout>
      <c:lineChart>
        <c:grouping val="standard"/>
        <c:varyColors val="0"/>
        <c:ser>
          <c:idx val="0"/>
          <c:order val="0"/>
          <c:tx>
            <c:strRef>
              <c:f>'Monthly Performance'!$R$4</c:f>
              <c:strCache>
                <c:ptCount val="1"/>
                <c:pt idx="0">
                  <c:v>% compliance (within 8%)</c:v>
                </c:pt>
              </c:strCache>
            </c:strRef>
          </c:tx>
          <c:spPr>
            <a:ln w="28575" cap="rnd">
              <a:solidFill>
                <a:schemeClr val="accent1"/>
              </a:solidFill>
              <a:round/>
            </a:ln>
            <a:effectLst/>
          </c:spPr>
          <c:marker>
            <c:symbol val="none"/>
          </c:marker>
          <c:cat>
            <c:numRef>
              <c:f>'Monthly Performance'!$A$45:$A$59</c:f>
              <c:numCache>
                <c:formatCode>mmm\-yy</c:formatCode>
                <c:ptCount val="1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numCache>
            </c:numRef>
          </c:cat>
          <c:val>
            <c:numRef>
              <c:f>'Monthly Performance'!$R$44:$R$59</c:f>
              <c:numCache>
                <c:formatCode>0.00%</c:formatCode>
                <c:ptCount val="16"/>
                <c:pt idx="0">
                  <c:v>0.87234042553191493</c:v>
                </c:pt>
                <c:pt idx="1">
                  <c:v>0.91489361702127658</c:v>
                </c:pt>
                <c:pt idx="2">
                  <c:v>0.95744680851063835</c:v>
                </c:pt>
                <c:pt idx="3">
                  <c:v>0.98570000000000002</c:v>
                </c:pt>
                <c:pt idx="4" formatCode="0%">
                  <c:v>0.84609999999999996</c:v>
                </c:pt>
                <c:pt idx="5" formatCode="0%">
                  <c:v>0.95804195804195802</c:v>
                </c:pt>
                <c:pt idx="6" formatCode="0%">
                  <c:v>0.9178082191780822</c:v>
                </c:pt>
                <c:pt idx="7" formatCode="0%">
                  <c:v>0.7931034482758621</c:v>
                </c:pt>
                <c:pt idx="8" formatCode="0%">
                  <c:v>0.88111888111888115</c:v>
                </c:pt>
                <c:pt idx="9">
                  <c:v>0.83599999999999997</c:v>
                </c:pt>
                <c:pt idx="10">
                  <c:v>0.92359999999999998</c:v>
                </c:pt>
                <c:pt idx="11">
                  <c:v>0.9375</c:v>
                </c:pt>
                <c:pt idx="12">
                  <c:v>0.95130000000000003</c:v>
                </c:pt>
                <c:pt idx="13">
                  <c:v>0.91300000000000003</c:v>
                </c:pt>
                <c:pt idx="14">
                  <c:v>0.91300000000000003</c:v>
                </c:pt>
                <c:pt idx="15">
                  <c:v>0.90410000000000001</c:v>
                </c:pt>
              </c:numCache>
            </c:numRef>
          </c:val>
          <c:smooth val="0"/>
          <c:extLst>
            <c:ext xmlns:c16="http://schemas.microsoft.com/office/drawing/2014/chart" uri="{C3380CC4-5D6E-409C-BE32-E72D297353CC}">
              <c16:uniqueId val="{00000000-A52A-4C11-A259-E6CF7585B6E7}"/>
            </c:ext>
          </c:extLst>
        </c:ser>
        <c:dLbls>
          <c:showLegendKey val="0"/>
          <c:showVal val="0"/>
          <c:showCatName val="0"/>
          <c:showSerName val="0"/>
          <c:showPercent val="0"/>
          <c:showBubbleSize val="0"/>
        </c:dLbls>
        <c:marker val="1"/>
        <c:smooth val="0"/>
        <c:axId val="746484176"/>
        <c:axId val="746485256"/>
      </c:lineChart>
      <c:lineChart>
        <c:grouping val="standard"/>
        <c:varyColors val="0"/>
        <c:ser>
          <c:idx val="1"/>
          <c:order val="1"/>
          <c:tx>
            <c:strRef>
              <c:f>'Monthly Performance'!$T$4</c:f>
              <c:strCache>
                <c:ptCount val="1"/>
                <c:pt idx="0">
                  <c:v># of Flowmeters</c:v>
                </c:pt>
              </c:strCache>
            </c:strRef>
          </c:tx>
          <c:spPr>
            <a:ln w="28575" cap="rnd">
              <a:solidFill>
                <a:schemeClr val="accent2"/>
              </a:solidFill>
              <a:round/>
            </a:ln>
            <a:effectLst/>
          </c:spPr>
          <c:marker>
            <c:symbol val="none"/>
          </c:marker>
          <c:val>
            <c:numRef>
              <c:f>'Monthly Performance'!$T$44:$T$59</c:f>
              <c:numCache>
                <c:formatCode>General</c:formatCode>
                <c:ptCount val="16"/>
                <c:pt idx="0" formatCode="0">
                  <c:v>141</c:v>
                </c:pt>
                <c:pt idx="1">
                  <c:v>141</c:v>
                </c:pt>
                <c:pt idx="2" formatCode="0">
                  <c:v>141</c:v>
                </c:pt>
                <c:pt idx="3" formatCode="0">
                  <c:v>143</c:v>
                </c:pt>
                <c:pt idx="4" formatCode="0">
                  <c:v>143</c:v>
                </c:pt>
                <c:pt idx="5" formatCode="0">
                  <c:v>143</c:v>
                </c:pt>
                <c:pt idx="6" formatCode="0">
                  <c:v>146</c:v>
                </c:pt>
                <c:pt idx="7" formatCode="0">
                  <c:v>145</c:v>
                </c:pt>
                <c:pt idx="8">
                  <c:v>143</c:v>
                </c:pt>
                <c:pt idx="9">
                  <c:v>147</c:v>
                </c:pt>
                <c:pt idx="10">
                  <c:v>144</c:v>
                </c:pt>
                <c:pt idx="11">
                  <c:v>144</c:v>
                </c:pt>
                <c:pt idx="12">
                  <c:v>144</c:v>
                </c:pt>
                <c:pt idx="13">
                  <c:v>145</c:v>
                </c:pt>
                <c:pt idx="14">
                  <c:v>145</c:v>
                </c:pt>
                <c:pt idx="15">
                  <c:v>146</c:v>
                </c:pt>
              </c:numCache>
            </c:numRef>
          </c:val>
          <c:smooth val="0"/>
          <c:extLst>
            <c:ext xmlns:c16="http://schemas.microsoft.com/office/drawing/2014/chart" uri="{C3380CC4-5D6E-409C-BE32-E72D297353CC}">
              <c16:uniqueId val="{00000001-A52A-4C11-A259-E6CF7585B6E7}"/>
            </c:ext>
          </c:extLst>
        </c:ser>
        <c:dLbls>
          <c:showLegendKey val="0"/>
          <c:showVal val="0"/>
          <c:showCatName val="0"/>
          <c:showSerName val="0"/>
          <c:showPercent val="0"/>
          <c:showBubbleSize val="0"/>
        </c:dLbls>
        <c:marker val="1"/>
        <c:smooth val="0"/>
        <c:axId val="603048064"/>
        <c:axId val="603044464"/>
      </c:lineChart>
      <c:dateAx>
        <c:axId val="746484176"/>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485256"/>
        <c:crosses val="autoZero"/>
        <c:auto val="1"/>
        <c:lblOffset val="100"/>
        <c:baseTimeUnit val="months"/>
      </c:dateAx>
      <c:valAx>
        <c:axId val="7464852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484176"/>
        <c:crosses val="autoZero"/>
        <c:crossBetween val="between"/>
      </c:valAx>
      <c:valAx>
        <c:axId val="603044464"/>
        <c:scaling>
          <c:orientation val="minMax"/>
          <c:min val="10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048064"/>
        <c:crosses val="max"/>
        <c:crossBetween val="between"/>
      </c:valAx>
      <c:catAx>
        <c:axId val="603048064"/>
        <c:scaling>
          <c:orientation val="minMax"/>
        </c:scaling>
        <c:delete val="1"/>
        <c:axPos val="b"/>
        <c:numFmt formatCode="General" sourceLinked="1"/>
        <c:majorTickMark val="out"/>
        <c:minorTickMark val="none"/>
        <c:tickLblPos val="nextTo"/>
        <c:crossAx val="603044464"/>
        <c:crosses val="autoZero"/>
        <c:auto val="1"/>
        <c:lblAlgn val="ctr"/>
        <c:lblOffset val="100"/>
        <c:noMultiLvlLbl val="0"/>
      </c:catAx>
      <c:spPr>
        <a:noFill/>
        <a:ln>
          <a:noFill/>
        </a:ln>
        <a:effectLst/>
      </c:spPr>
    </c:plotArea>
    <c:legend>
      <c:legendPos val="r"/>
      <c:layout>
        <c:manualLayout>
          <c:xMode val="edge"/>
          <c:yMode val="edge"/>
          <c:x val="0.2065423000952904"/>
          <c:y val="0.81288280555143932"/>
          <c:w val="0.57395614433653286"/>
          <c:h val="0.187046806311422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xdr:col>
      <xdr:colOff>58737</xdr:colOff>
      <xdr:row>59</xdr:row>
      <xdr:rowOff>107044</xdr:rowOff>
    </xdr:from>
    <xdr:to>
      <xdr:col>8</xdr:col>
      <xdr:colOff>348193</xdr:colOff>
      <xdr:row>81</xdr:row>
      <xdr:rowOff>197303</xdr:rowOff>
    </xdr:to>
    <xdr:graphicFrame macro="">
      <xdr:nvGraphicFramePr>
        <xdr:cNvPr id="6" name="Chart 2">
          <a:extLst>
            <a:ext uri="{FF2B5EF4-FFF2-40B4-BE49-F238E27FC236}">
              <a16:creationId xmlns:a16="http://schemas.microsoft.com/office/drawing/2014/main" id="{30C77924-42B1-27DF-3936-4938F165FA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0</xdr:colOff>
      <xdr:row>20</xdr:row>
      <xdr:rowOff>508158</xdr:rowOff>
    </xdr:from>
    <xdr:to>
      <xdr:col>10</xdr:col>
      <xdr:colOff>29005</xdr:colOff>
      <xdr:row>20</xdr:row>
      <xdr:rowOff>545581</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461823B6-DB0B-4232-92C4-DF19EB21A676}"/>
                </a:ext>
              </a:extLst>
            </xdr14:cNvPr>
            <xdr14:cNvContentPartPr/>
          </xdr14:nvContentPartPr>
          <xdr14:nvPr macro=""/>
          <xdr14:xfrm>
            <a:off x="13774871" y="8271593"/>
            <a:ext cx="14400" cy="4320"/>
          </xdr14:xfrm>
        </xdr:contentPart>
      </mc:Choice>
      <mc:Fallback xmlns="">
        <xdr:pic>
          <xdr:nvPicPr>
            <xdr:cNvPr id="3" name="Ink 2">
              <a:extLst>
                <a:ext uri="{FF2B5EF4-FFF2-40B4-BE49-F238E27FC236}">
                  <a16:creationId xmlns:a16="http://schemas.microsoft.com/office/drawing/2014/main" id="{461823B6-DB0B-4232-92C4-DF19EB21A676}"/>
                </a:ext>
              </a:extLst>
            </xdr:cNvPr>
            <xdr:cNvPicPr/>
          </xdr:nvPicPr>
          <xdr:blipFill>
            <a:blip xmlns:r="http://schemas.openxmlformats.org/officeDocument/2006/relationships" r:embed="rId2"/>
            <a:stretch>
              <a:fillRect/>
            </a:stretch>
          </xdr:blipFill>
          <xdr:spPr>
            <a:xfrm>
              <a:off x="13762871" y="8269947"/>
              <a:ext cx="37920" cy="7680"/>
            </a:xfrm>
            <a:prstGeom prst="rect">
              <a:avLst/>
            </a:prstGeom>
          </xdr:spPr>
        </xdr:pic>
      </mc:Fallback>
    </mc:AlternateContent>
    <xdr:clientData/>
  </xdr:twoCellAnchor>
  <xdr:twoCellAnchor editAs="oneCell">
    <xdr:from>
      <xdr:col>10</xdr:col>
      <xdr:colOff>0</xdr:colOff>
      <xdr:row>20</xdr:row>
      <xdr:rowOff>508158</xdr:rowOff>
    </xdr:from>
    <xdr:to>
      <xdr:col>10</xdr:col>
      <xdr:colOff>9320</xdr:colOff>
      <xdr:row>20</xdr:row>
      <xdr:rowOff>536427</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6" name="Ink 5">
              <a:extLst>
                <a:ext uri="{FF2B5EF4-FFF2-40B4-BE49-F238E27FC236}">
                  <a16:creationId xmlns:a16="http://schemas.microsoft.com/office/drawing/2014/main" id="{F4A38CD2-337D-4281-921E-C8D6A8363231}"/>
                </a:ext>
              </a:extLst>
            </xdr14:cNvPr>
            <xdr14:cNvContentPartPr/>
          </xdr14:nvContentPartPr>
          <xdr14:nvPr macro=""/>
          <xdr14:xfrm>
            <a:off x="13774871" y="8271593"/>
            <a:ext cx="14400" cy="4320"/>
          </xdr14:xfrm>
        </xdr:contentPart>
      </mc:Choice>
      <mc:Fallback xmlns="">
        <xdr:pic>
          <xdr:nvPicPr>
            <xdr:cNvPr id="3" name="Ink 2">
              <a:extLst>
                <a:ext uri="{FF2B5EF4-FFF2-40B4-BE49-F238E27FC236}">
                  <a16:creationId xmlns:a16="http://schemas.microsoft.com/office/drawing/2014/main" id="{461823B6-DB0B-4232-92C4-DF19EB21A676}"/>
                </a:ext>
              </a:extLst>
            </xdr:cNvPr>
            <xdr:cNvPicPr/>
          </xdr:nvPicPr>
          <xdr:blipFill>
            <a:blip xmlns:r="http://schemas.openxmlformats.org/officeDocument/2006/relationships" r:embed="rId4"/>
            <a:stretch>
              <a:fillRect/>
            </a:stretch>
          </xdr:blipFill>
          <xdr:spPr>
            <a:xfrm>
              <a:off x="13762871" y="8269947"/>
              <a:ext cx="37920" cy="768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9-10-03T15:05:33.948"/>
    </inkml:context>
    <inkml:brush xml:id="br0">
      <inkml:brushProperty name="width" value="0.05" units="cm"/>
      <inkml:brushProperty name="height" value="0.05" units="cm"/>
    </inkml:brush>
  </inkml:definitions>
  <inkml:trace contextRef="#ctx0" brushRef="#br0">59 119 7922,'-31'-32'2720,"17"-20"-2584,2 20-136,10 47-368,2 37-304,0-52-1456,0 0 1383</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9-12-18T09:55:43.783"/>
    </inkml:context>
    <inkml:brush xml:id="br0">
      <inkml:brushProperty name="width" value="0.05" units="cm"/>
      <inkml:brushProperty name="height" value="0.05" units="cm"/>
    </inkml:brush>
  </inkml:definitions>
  <inkml:trace contextRef="#ctx0" brushRef="#br0">29 64 7922,'-15'-17'2720,"8"-10"-2584,1 10-136,5 25-368,1 19-304,0-27-1456,0 0 1383</inkml:trace>
</inkm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Flowmeters" id="{C9B77B4D-D13F-4C3C-9703-1DD5A5065E98}">
    <nsvFilter filterId="{25F89390-9A68-49D8-9F14-DC21D0A70FA6}" ref="A1:Y443" tableId="2"/>
  </namedSheetView>
  <namedSheetView name="View1" id="{71EC1A4D-C58B-4D55-ADCC-6BE3FF2CEF68}"/>
  <namedSheetView name="View2" id="{51146F6E-EA9C-4CEC-B68D-DA19ED9037B5}"/>
  <namedSheetView name="View3" id="{C295D698-9483-4ED3-9C2A-3AA19537F62B}">
    <nsvFilter filterId="{25F89390-9A68-49D8-9F14-DC21D0A70FA6}" ref="A1:Y443" tableId="2">
      <columnFilter colId="1" id="{A4D27E9F-45D4-4D36-879D-A8B9F136BCB4}">
        <filter colId="1">
          <x:filters>
            <x:filter val="Bishop Sutton . SPS"/>
          </x:filters>
        </filter>
      </columnFilter>
    </nsvFilter>
  </namedSheetView>
  <namedSheetView name="View4" id="{0C183D9F-7ACB-4F81-9D84-71C78653EF18}">
    <nsvFilter filterId="{25F89390-9A68-49D8-9F14-DC21D0A70FA6}" ref="A1:Y443" tableId="2">
      <sortRules>
        <sortRule colId="13" id="{85F59D46-ADAA-4EC1-9939-ABBD34138B6C}">
          <sortCondition descending="1" ref="N1:N443"/>
        </sortRule>
      </sortRules>
    </nsvFilter>
  </namedSheetView>
  <namedSheetView name="View5" id="{44C8678B-9E30-46B4-90BD-6E505DAA9FD9}">
    <nsvFilter filterId="{25F89390-9A68-49D8-9F14-DC21D0A70FA6}" ref="A1:Y443" tableId="2"/>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987C849B-D2FE-49F5-B4E6-7A582D3FB78A}"/>
</namedSheetViews>
</file>

<file path=xl/persons/person.xml><?xml version="1.0" encoding="utf-8"?>
<personList xmlns="http://schemas.microsoft.com/office/spreadsheetml/2018/threadedcomments" xmlns:x="http://schemas.openxmlformats.org/spreadsheetml/2006/main">
  <person displayName="Evan Johns" id="{33E9BF0E-5068-450B-AA1F-BC15BE177A09}" userId="S::Evan.Johns@wessexwater.co.uk::c8bb68cc-f0d5-413d-b093-442b85923203" providerId="AD"/>
  <person displayName="Sagar Rana" id="{BEB9AB44-AF84-4E4E-B6FD-C50040E73BBB}" userId="S::Sagar.Rana@wessexwater.co.uk::dde65495-24b0-48f9-8d7d-c971b0654883" providerId="AD"/>
  <person displayName="Freya Upton" id="{95363D27-E48F-4EB7-BB93-6D383C210B18}" userId="S::Freya.Upton@wessexwater.co.uk::f1bec14f-ccd2-4c3b-81ca-7c5a8e249469" providerId="AD"/>
  <person displayName="Freya Upton" id="{297B2D5E-77BD-41D8-9B06-58E1447A56BE}" userId="S::freya.upton@wessexwater.co.uk::f1bec14f-ccd2-4c3b-81ca-7c5a8e249469" providerId="AD"/>
  <person displayName="Lewis Fenelon" id="{EF8F44B6-12A8-4280-A48D-D6CC0FE67B87}" userId="S::Lewis.Fenelon@wessexwater.co.uk::afbcb941-8dec-492d-bc94-2687225f80d1" providerId="AD"/>
  <person displayName="Suhaib Rehman" id="{450F1E49-4798-4105-969E-EB073BCAAC83}" userId="S::Suhaib.Rehman@wessexwater.co.uk::829e8252-4794-478a-8095-8cc654d770ff" providerId="AD"/>
  <person displayName="Richard George" id="{1AA16226-6F9A-4CC1-B0C5-ADC943DE0D6C}" userId="S::Richard.George@wessexwater.co.uk::21201c5c-3df5-443d-b201-8d1804e2e864" providerId="AD"/>
  <person displayName="Anjali Mohindra" id="{7366F745-1B72-4825-928A-260F6FC0E919}" userId="S::Anjali.Mohindra@wessexwater.co.uk::4bbb0c0e-fef0-4984-817e-5dce4a65d321" providerId="AD"/>
  <person displayName="Anjali Mohindra" id="{6742F907-2DEE-4110-A436-771A3E3200D2}" userId="S::anjali.mohindra@wessexwater.co.uk::4bbb0c0e-fef0-4984-817e-5dce4a65d321" providerId="AD"/>
  <person displayName="Nicola" id="{4F49DFFA-6E3B-497F-BE73-2F369F34E5A2}" userId="S::Nicola.Richardson@wessexwater.co.uk::d9da4968-e92c-4b2e-9d51-0d753cdbbd9b"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F89390-9A68-49D8-9F14-DC21D0A70FA6}" name="Table2" displayName="Table2" ref="A1:Y443" totalsRowShown="0" headerRowDxfId="145" dataDxfId="144" totalsRowDxfId="143">
  <autoFilter ref="A1:Y443" xr:uid="{25F89390-9A68-49D8-9F14-DC21D0A70FA6}"/>
  <tableColumns count="25">
    <tableColumn id="1" xr3:uid="{507BC9D1-6E13-4811-9AFE-FF0A65C9CDDB}" name="Site ID" dataDxfId="142" totalsRowDxfId="141"/>
    <tableColumn id="2" xr3:uid="{A4D27E9F-45D4-4D36-879D-A8B9F136BCB4}" name="Site name" dataDxfId="140" totalsRowDxfId="139"/>
    <tableColumn id="3" xr3:uid="{D0C8981E-198A-4DE5-83E2-7F3FAE591AE5}" name="Div" dataDxfId="138" totalsRowDxfId="137"/>
    <tableColumn id="21" xr3:uid="{A0D77A39-73A8-49FA-BD7F-7B80953E5341}" name="EDM Spill 2020" dataDxfId="136" totalsRowDxfId="135"/>
    <tableColumn id="22" xr3:uid="{388077B1-4ACD-451C-B7C3-0F3D4F398219}" name="EDM Spill 2021" dataDxfId="134" totalsRowDxfId="133"/>
    <tableColumn id="4" xr3:uid="{74D50477-ECF1-4D02-A2F2-CD4FE0BD58A9}" name="EDM Spill 2022" dataDxfId="132" totalsRowDxfId="131"/>
    <tableColumn id="6" xr3:uid="{5F1814E4-80B0-4EF1-AEE0-5DDD8000F2E1}" name="EDM Spill Average" dataDxfId="130" totalsRowDxfId="129"/>
    <tableColumn id="12" xr3:uid="{A6CA3E22-DDAD-4977-8344-0CB3A51B7017}" name="Flow4 check" dataDxfId="128" totalsRowDxfId="127">
      <calculatedColumnFormula>IFERROR(VLOOKUP(Table2[[#This Row],[Site ID]],Flow_4!A:A,1,FALSE),"N")</calculatedColumnFormula>
    </tableColumn>
    <tableColumn id="5" xr3:uid="{577ADC76-9D5C-4FDC-82F4-CA4A7A5837C0}" name="Flow meter?" dataDxfId="126" totalsRowDxfId="125">
      <calculatedColumnFormula>IFERROR(VLOOKUP(Table2[[#This Row],[Site ID]],#REF!,10,FALSE), "N")</calculatedColumnFormula>
    </tableColumn>
    <tableColumn id="7" xr3:uid="{8F06FCF2-3246-4F22-BFBA-DE309F082D2D}" name="Consented flow (l/s)" dataDxfId="124" totalsRowDxfId="123">
      <calculatedColumnFormula>VLOOKUP(Table2[[#This Row],[Site ID]],Consents!A:J,10,FALSE)</calculatedColumnFormula>
    </tableColumn>
    <tableColumn id="15" xr3:uid="{971223CC-C4A8-4E09-8F5C-A0E4AFC0B69B}" name="DWEF (l/s)" dataDxfId="122" totalsRowDxfId="121"/>
    <tableColumn id="17" xr3:uid="{647ED41D-C401-4EC5-9629-40B4E56F974A}" name="Required flow to meeting SCV (l/s)" dataDxfId="120">
      <calculatedColumnFormula>VLOOKUP(Table2[[#This Row],[Site ID]],'Estimated Flow requirements'!A:K,5,FALSE)</calculatedColumnFormula>
    </tableColumn>
    <tableColumn id="8" xr3:uid="{BE938185-D12E-4A63-AD05-9D7ABBFC2895}" name="Max flow measured / estimated (l/s)" dataDxfId="119"/>
    <tableColumn id="18" xr3:uid="{85F59D46-ADAA-4EC1-9939-ABBD34138B6C}" name="% out Of consent or Below SCV" dataDxfId="118" totalsRowDxfId="117">
      <calculatedColumnFormula>IF(ISNA(Table2[[#This Row],[Consented flow (l/s)]]),(Table2[[#This Row],[Required flow to meeting SCV (l/s)]]-Table2[[#This Row],[Max flow measured / estimated (l/s)]])/Table2[[#This Row],[Required flow to meeting SCV (l/s)]],(Table2[[#This Row],[Consented flow (l/s)]]-Table2[[#This Row],[Max flow measured / estimated (l/s)]])/Table2[[#This Row],[Consented flow (l/s)]])</calculatedColumnFormula>
    </tableColumn>
    <tableColumn id="9" xr3:uid="{CF4A641F-213E-4D64-9945-E4C10EA0A593}" name="Date of flow measurement" dataDxfId="116" totalsRowDxfId="115"/>
    <tableColumn id="24" xr3:uid="{F2605025-72BA-47C6-8588-6B6E1A9F02C7}" name="Column2" dataDxfId="114" totalsRowDxfId="113"/>
    <tableColumn id="23" xr3:uid="{EAB6EC87-BFA9-4C2A-BC36-6AD6C67DEF07}" name="Column1" dataDxfId="112" totalsRowDxfId="111"/>
    <tableColumn id="13" xr3:uid="{4B16E340-33AE-4CBF-9D5E-EBF737DD6F32}" name="Out of consent date " dataDxfId="110" totalsRowDxfId="109"/>
    <tableColumn id="37" xr3:uid="{3F293662-FB3E-48B5-BF0F-ED728E5665CF}" name="Site Spilled This Month?" dataDxfId="108" totalsRowDxfId="107"/>
    <tableColumn id="14" xr3:uid="{13D31838-A975-49ED-90C6-F0B5E9299D8F}" name="Ops Compliance Status" dataDxfId="106" totalsRowDxfId="105"/>
    <tableColumn id="19" xr3:uid="{9BB991E0-0453-488F-9846-9D54D7137222}" name="Monthly Board Compliance Status" dataDxfId="104" totalsRowDxfId="103"/>
    <tableColumn id="20" xr3:uid="{2E0A57F4-D1A2-426B-8773-ACAB1278EF27}" name="Old Status" dataDxfId="102" totalsRowDxfId="101"/>
    <tableColumn id="10" xr3:uid="{A656823D-00EC-423B-AA3A-68757EC943A1}" name="Action log/feedback - this is superseded by the Action log tab" dataDxfId="100">
      <calculatedColumnFormula array="1">_xlfn.XLOOKUP(MAX(Table6[Date of report/action]),(Table6[Site ID]=Table2[[#This Row],[Site ID]])*(Table6[Date of report/action]),Table6[Action]," ",,-1)</calculatedColumnFormula>
    </tableColumn>
    <tableColumn id="16" xr3:uid="{BA161978-6655-4706-9D29-9CF9575A521E}" name="Link to pump test" dataDxfId="99" totalsRowDxfId="98"/>
    <tableColumn id="11" xr3:uid="{5A599C99-390D-4FA6-9F06-C682A462C031}" name="Virtual Drop Test Calculations" dataDxfId="97" totalsRowDxfId="9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F4607D5-5A82-4C12-BCD4-07239A233F43}" name="Table6" displayName="Table6" ref="A1:Q778" totalsRowShown="0" headerRowDxfId="95" dataDxfId="93" headerRowBorderDxfId="94" tableBorderDxfId="92" totalsRowBorderDxfId="91">
  <autoFilter ref="A1:Q778" xr:uid="{7F4607D5-5A82-4C12-BCD4-07239A233F43}"/>
  <sortState xmlns:xlrd2="http://schemas.microsoft.com/office/spreadsheetml/2017/richdata2" ref="A2:Q236">
    <sortCondition descending="1" ref="J1:J778"/>
  </sortState>
  <tableColumns count="17">
    <tableColumn id="1" xr3:uid="{51A0BAE2-A66D-41DA-A470-0D575065F4DA}" name="Site ID" dataDxfId="90"/>
    <tableColumn id="2" xr3:uid="{619C1F4C-EE5E-4243-A931-965D78BDF92E}" name="Site name" dataDxfId="89"/>
    <tableColumn id="3" xr3:uid="{BEF0C411-33C8-42B4-9F72-9812485DED14}" name="Division" dataDxfId="88"/>
    <tableColumn id="4" xr3:uid="{18BC6FB3-6690-450B-945D-25F2AF6D2E37}" name="Consented flow (l/s)" dataDxfId="87"/>
    <tableColumn id="5" xr3:uid="{A7C4BAF0-E305-49F2-B6C9-2B22F9118D68}" name="Max Flow Measured (l/s)" dataDxfId="86"/>
    <tableColumn id="6" xr3:uid="{4658F1C9-1863-4B0C-A554-A124222BDD7A}" name="% Out" dataDxfId="85"/>
    <tableColumn id="7" xr3:uid="{658A9019-4C26-475E-9C71-A03CF017FD19}" name="Type of report, e.g. monthly flow compliance" dataDxfId="84"/>
    <tableColumn id="14" xr3:uid="{FABC1764-9A4E-460F-870E-42CA8154E559}" name="Current Ops status (Out of consent, at risk of being out of consent, monitor)" dataDxfId="83"/>
    <tableColumn id="15" xr3:uid="{9AC168CE-0512-417A-952D-50A7A1ED9D26}" name="Current Board Status" dataDxfId="82"/>
    <tableColumn id="8" xr3:uid="{452F92CA-1D75-4179-A36C-F8A5EC9E7733}" name="Date of report/action" dataDxfId="81"/>
    <tableColumn id="9" xr3:uid="{3C868B27-8AC5-43D8-B748-391998EBB4A9}" name="Flow on reporting date (P1)" dataDxfId="80"/>
    <tableColumn id="10" xr3:uid="{CA084F68-0C25-4183-A4D3-1088C3826B62}" name="Flow on reporting date (P2)" dataDxfId="79"/>
    <tableColumn id="11" xr3:uid="{2A898EA0-4500-4F24-BF3A-E4AC7BBE9E39}" name="Flow on reporting date (P3)" dataDxfId="78"/>
    <tableColumn id="12" xr3:uid="{A9EB298F-4E5C-40FD-AC2D-9B399341861E}" name="Action" dataDxfId="77"/>
    <tableColumn id="17" xr3:uid="{70B18EC8-3361-4303-A183-77BE128EDFDB}" name="Actionee" dataDxfId="76"/>
    <tableColumn id="16" xr3:uid="{EFB53DB5-7B2A-4565-AA6F-ABC5965F08BF}" name="Latest target date to return to compliant" dataDxfId="75"/>
    <tableColumn id="13" xr3:uid="{349FAC18-C298-424E-ABFF-8B40F52AD15B}" name="WAM job no." dataDxfId="74"/>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AC8C61-4644-449D-AE7B-BF4EF36D7046}" name="Table1" displayName="Table1" ref="A1:W30" totalsRowShown="0" headerRowDxfId="73" dataDxfId="71" totalsRowDxfId="69" headerRowBorderDxfId="72" tableBorderDxfId="70">
  <autoFilter ref="A1:W30" xr:uid="{9CC3EA87-FFB3-45FE-99E1-1E79BB225673}">
    <filterColumn colId="2">
      <filters>
        <filter val="SPS"/>
      </filters>
    </filterColumn>
  </autoFilter>
  <sortState xmlns:xlrd2="http://schemas.microsoft.com/office/spreadsheetml/2017/richdata2" ref="A2:W29">
    <sortCondition sortBy="cellColor" ref="N1:N30" dxfId="68"/>
  </sortState>
  <tableColumns count="23">
    <tableColumn id="1" xr3:uid="{C7902147-D588-41A9-B91D-97411C0EDD9E}" name="Site ID" dataDxfId="67" totalsRowDxfId="66"/>
    <tableColumn id="21" xr3:uid="{DEBAC2AA-CC1C-44C5-8F4A-511EC95991B7}" name="tmp" dataDxfId="65" totalsRowDxfId="64">
      <calculatedColumnFormula>VLOOKUP(Table1[[#This Row],[Site ID]],Master!A:A,1,FALSE)</calculatedColumnFormula>
    </tableColumn>
    <tableColumn id="2" xr3:uid="{E24D4FC7-C69C-45D5-8DE9-A96FDB0DB12B}" name="Treatment / SPS owned site" dataDxfId="63" totalsRowDxfId="62"/>
    <tableColumn id="19" xr3:uid="{2979D4E9-72D8-4F3D-AB58-C747C013FA04}" name="Division" dataDxfId="61" totalsRowDxfId="60"/>
    <tableColumn id="3" xr3:uid="{EE600EE4-71BA-433F-B477-20DEDDF194BA}" name="Pass forward monitor sites (Flow4) " dataDxfId="59" totalsRowDxfId="58"/>
    <tableColumn id="4" xr3:uid="{1E962043-658F-4631-9491-1AFADE0A0AD7}" name="Regulatory completion date" dataDxfId="57" totalsRowDxfId="56"/>
    <tableColumn id="5" xr3:uid="{7AE957F6-B0E7-40D5-9367-EBCF169D1076}" name="2014 Survey results _x000a_(l/s)" dataDxfId="55" totalsRowDxfId="54"/>
    <tableColumn id="6" xr3:uid="{2C7DA0DD-9846-4EB9-A56F-4B3FAC162E06}" name="Consented PFF _x000a_(l/s)" dataDxfId="53" totalsRowDxfId="52"/>
    <tableColumn id="7" xr3:uid="{A19A3ABF-4E1B-4228-8F90-0FD531E06125}" name="PFF (Pre-July 19)_x000a_ (l/s)" dataDxfId="51"/>
    <tableColumn id="8" xr3:uid="{AB4D18AB-E842-46E6-86AA-9A0F04A854E9}" name="Jul 19 - PFF (l/s)" dataDxfId="50"/>
    <tableColumn id="10" xr3:uid="{E42B19C7-477E-40C6-AAF2-13BC3897D0C4}" name="Date" dataDxfId="49"/>
    <tableColumn id="11" xr3:uid="{88E9096C-9822-4F71-818F-A6A6DD16A285}" name="Sept 19 - PFF (l/s)" dataDxfId="48"/>
    <tableColumn id="9" xr3:uid="{699F047F-328F-4DFF-8139-60FA0FAA8915}" name="Date2" dataDxfId="47"/>
    <tableColumn id="20" xr3:uid="{9E960F6A-9FEA-480A-96CC-30EB6E1040CA}" name="Dec 19 - PFF (l/s)" dataDxfId="46"/>
    <tableColumn id="25" xr3:uid="{1A63EE50-E593-4F1B-A853-C1FCA1F68807}" name="Date3" dataDxfId="45"/>
    <tableColumn id="26" xr3:uid="{496ABA23-9770-49DE-B6E3-5F02EAD29B8D}" name="Jan / Feb 20 PFF (l/s)" dataDxfId="44"/>
    <tableColumn id="12" xr3:uid="{1204A9BE-9120-4C89-962A-28D410A45AEA}" name="Date of last site maintenance (WAM)" dataDxfId="43"/>
    <tableColumn id="13" xr3:uid="{20D4A31C-6B33-4E45-915E-2AF89A9C0B17}" name="Any history of changing pumps or impellers in reactive history (WAM)?" dataDxfId="42" totalsRowDxfId="41"/>
    <tableColumn id="14" xr3:uid="{25C7D405-C460-4C25-91C9-83ED936B8F87}" name="Any history of changing pumps or impellers in reactive history (WAM)? SPECIFICALLY TO ASSSET - DWF PUMPS" dataDxfId="40" totalsRowDxfId="39"/>
    <tableColumn id="15" xr3:uid="{5FFEE5FE-5054-4DB9-AAD2-CE39E43D242E}" name="Date of last AV maintenance (WAM)" dataDxfId="38" totalsRowDxfId="37"/>
    <tableColumn id="16" xr3:uid="{093851C4-24F6-4C0C-95B0-7C015D8C6D90}" name="AV maintenance comments (WAM)" dataDxfId="36" totalsRowDxfId="35"/>
    <tableColumn id="17" xr3:uid="{EB529EB4-96E9-43C0-8AEE-1417D03C6553}" name="Date of pump install_x000a_(Site Info File)" dataDxfId="34" totalsRowDxfId="33"/>
    <tableColumn id="18" xr3:uid="{8805380C-5811-47B1-9C17-7EE50791A8B0}" name="Actions_x000a_(Set on: 10/12/19)" dataDxfId="32" totalsRowDxfId="3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2B484EB-D33E-4402-90AD-362F57F5C444}" name="Table15" displayName="Table15" ref="A1:K2108">
  <autoFilter ref="A1:K2108" xr:uid="{22B484EB-D33E-4402-90AD-362F57F5C444}"/>
  <sortState xmlns:xlrd2="http://schemas.microsoft.com/office/spreadsheetml/2017/richdata2" ref="A2:K500">
    <sortCondition descending="1" ref="I1:I2107"/>
  </sortState>
  <tableColumns count="11">
    <tableColumn id="3" xr3:uid="{2995F94B-ED5B-44B2-A13E-CE1302024819}" name="Site Id" dataDxfId="30"/>
    <tableColumn id="7" xr3:uid="{459EF7AE-76F6-40E0-B3EA-338BC4B4BA48}" name="Site Area" dataDxfId="29">
      <calculatedColumnFormula>_xlfn.XLOOKUP(Table15[[#This Row],[Site Id]],'All sites'!A:A,'All sites'!B:B)</calculatedColumnFormula>
    </tableColumn>
    <tableColumn id="8" xr3:uid="{EA8E1812-ECAB-4C2A-BA82-E06E7F38E783}" name="Site Description" dataDxfId="28">
      <calculatedColumnFormula>_xlfn.XLOOKUP(Table15[[#This Row],[Site Id]],'All sites'!A:A,'All sites'!C:C)</calculatedColumnFormula>
    </tableColumn>
    <tableColumn id="9" xr3:uid="{16239149-9F47-4A3F-8307-569C97532D75}" name="Site Name" dataDxfId="27">
      <calculatedColumnFormula>Table15[[#This Row],[Site Area]] &amp; " " &amp; Table15[[#This Row],[Site Description]]</calculatedColumnFormula>
    </tableColumn>
    <tableColumn id="1" xr3:uid="{C23B6493-C2C0-404D-A16D-D9BF28CB0323}" name="DB_ADDR" totalsRowLabel="Total"/>
    <tableColumn id="2" xr3:uid="{74104DFE-7C39-4E24-928F-7470DA6BB1F3}" name="DB_NAME"/>
    <tableColumn id="4" xr3:uid="{A380AF26-FAC1-47CC-BE28-F867BC987BA6}" name="UNIT" totalsRowFunction="count"/>
    <tableColumn id="5" xr3:uid="{65842A8B-36EF-43D5-973B-96D846E47679}" name="Server"/>
    <tableColumn id="10" xr3:uid="{F5C215D6-174E-43BD-93F8-34CF4DBB9DDB}" name="Include PFF"/>
    <tableColumn id="11" xr3:uid="{D8B5B2C0-CC6D-4BE3-A821-36B45BFE259B}" name="SignalLink" dataDxfId="26">
      <calculatedColumnFormula>Table15[[#This Row],[Server]]&amp;":"&amp;Table15[[#This Row],[DB_ADDR]]</calculatedColumnFormula>
    </tableColumn>
    <tableColumn id="12" xr3:uid="{20D8C9E6-4C4F-4351-83D6-5F3A29CDF442}" name="BD lookup" dataDxfId="25">
      <calculatedColumnFormula>IFERROR(VLOOKUP(Table15[[#This Row],[SignalLink]],#REF!,2,FALSE),"")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K1" dT="2024-08-15T10:10:25.35" personId="{450F1E49-4798-4105-969E-EB073BCAAC83}" id="{C1D32350-81ED-4795-9B7D-8A8F79E495EF}">
    <text xml:space="preserve">Fill the DWEF using following steps.
1. Find the recent high level or spill event.
2. Estimate pump run flow. Calculate margin = consent - estimated flow.
3. Check pump flow before starting of spill or when it was in low level before it.
4. Add margin + dry weather flow (DWF) = DWEF.
</text>
  </threadedComment>
  <threadedComment ref="M1" dT="2024-08-15T10:13:17.37" personId="{450F1E49-4798-4105-969E-EB073BCAAC83}" id="{493A8090-2D39-4306-936B-EECB2CBE4492}">
    <text>For filling this column.
1. If spill or high level, fill normally max flow.
2. if dry weather than fill flow using this metric:
Adjusted consent: (DWF/DWEF)*Consented flow.
DWF: current measured flow during dry weather
DWEF: dry weather flow threshold to meet consent in wet weather.
Consented flow: consented flow from consented flow column.</text>
  </threadedComment>
  <threadedComment ref="R1" dT="2022-06-21T09:43:46.25" personId="{7366F745-1B72-4825-928A-260F6FC0E919}" id="{D46B6265-6EF7-488C-9880-D163B1A4F6D4}">
    <text>Date from which site has been known to be out consent</text>
  </threadedComment>
  <threadedComment ref="J72" dT="2022-10-28T07:45:39.33" personId="{33E9BF0E-5068-450B-AA1F-BC15BE177A09}" id="{EEBBC480-A194-420E-99E8-30B7CD57512F}">
    <text>Ignore this site for virtual drop test, permit PFF not realistic</text>
  </threadedComment>
  <threadedComment ref="J75" dT="2023-09-21T14:09:40.77" personId="{1AA16226-6F9A-4CC1-B0C5-ADC943DE0D6C}" id="{92D721B9-40ED-4FF9-988D-6E32C5F35882}">
    <text>Not consented but "whats needed"</text>
  </threadedComment>
  <threadedComment ref="B76" dT="2023-06-01T08:58:47.10" personId="{33E9BF0E-5068-450B-AA1F-BC15BE177A09}" id="{A81DD7EE-3DF6-4FFE-8646-3939D5A618E8}">
    <text>Review VDT</text>
  </threadedComment>
  <threadedComment ref="B76" dT="2023-06-26T09:27:54.03" personId="{33E9BF0E-5068-450B-AA1F-BC15BE177A09}" id="{8CB7D24B-0A01-45A3-872E-5DF6F551A0EA}" parentId="{A81DD7EE-3DF6-4FFE-8646-3939D5A618E8}">
    <text>Dont't include in report</text>
  </threadedComment>
  <threadedComment ref="M76" dT="2023-06-01T08:46:44.80" personId="{33E9BF0E-5068-450B-AA1F-BC15BE177A09}" id="{91286CD6-5146-4E05-9838-A9842C995822}">
    <text>Runstops don't seem to match up</text>
  </threadedComment>
  <threadedComment ref="M95" dT="2021-04-29T13:05:57.45" personId="{EF8F44B6-12A8-4280-A48D-D6CC0FE67B87}" id="{DAD741E1-DAEB-4EE4-974B-792CDDEA269D}">
    <text>Only able to meet consent with 3 pumps running at once</text>
  </threadedComment>
  <threadedComment ref="M96" dT="2024-04-30T13:51:15.11" personId="{450F1E49-4798-4105-969E-EB073BCAAC83}" id="{AA6CBE98-73A6-4979-A2D9-F2F08D40C9B6}">
    <text>Site consent changed from 60?. Will be at risk w.r.t new consent but since the level is not high, I'll put as dwef compliant w.r.t scv.</text>
  </threadedComment>
  <threadedComment ref="L102" dT="2022-01-11T16:21:22.68" personId="{1AA16226-6F9A-4CC1-B0C5-ADC943DE0D6C}" id="{4C388214-C7FF-4867-B194-A9503C5ECD5C}">
    <text>Rg Corrected</text>
  </threadedComment>
  <threadedComment ref="B135" dT="2024-01-09T08:36:24.76" personId="{95363D27-E48F-4EB7-BB93-6D383C210B18}" id="{7A12DA2E-56F9-451F-8B05-DACE1351BECA}">
    <text>Upton SPS</text>
  </threadedComment>
  <threadedComment ref="M151" dT="2024-02-20T09:52:51.59" personId="{1AA16226-6F9A-4CC1-B0C5-ADC943DE0D6C}" id="{6DB82FA3-343B-4BF4-8A0D-F61F7916E932}">
    <text>Flow meter OOS, guestimate from flow tests and FFT meter measured at the WRC</text>
  </threadedComment>
  <threadedComment ref="M154" dT="2021-11-12T12:28:50.61" personId="{6742F907-2DEE-4110-A436-771A3E3200D2}" id="{7735C205-C2CD-4A0A-9750-636389CFBFD9}">
    <text xml:space="preserve">Drop test not working for this site. </text>
  </threadedComment>
  <threadedComment ref="B166" dT="2024-01-04T15:49:41.54" personId="{297B2D5E-77BD-41D8-9B06-58E1447A56BE}" id="{9AEA1991-6E60-4AF0-8080-E5296A9CA584}">
    <text xml:space="preserve">Long Sutton Bennetts Orchard SPS
</text>
  </threadedComment>
  <threadedComment ref="M167" dT="2021-03-02T12:40:26.78" personId="{EF8F44B6-12A8-4280-A48D-D6CC0FE67B87}" id="{EAC31D36-BA8E-49D4-8FBB-799069D789BB}">
    <text>Only able to achieve consented flow with pumps 1 and 2 running together.</text>
  </threadedComment>
  <threadedComment ref="M170" dT="2021-06-30T15:35:18.37" personId="{EF8F44B6-12A8-4280-A48D-D6CC0FE67B87}" id="{A94CD176-FFB7-4D3D-93A7-F9AC52EBFFE9}">
    <text>Looks like P2 is able to achieve consent but P1 is not</text>
  </threadedComment>
  <threadedComment ref="B184" dT="2024-01-05T09:24:06.29" personId="{297B2D5E-77BD-41D8-9B06-58E1447A56BE}" id="{B876FE9E-54A4-449B-A19B-E79B1DB273E1}">
    <text>Portishead SPS</text>
  </threadedComment>
  <threadedComment ref="A186" dT="2024-04-16T11:20:43.23" personId="{95363D27-E48F-4EB7-BB93-6D383C210B18}" id="{1859A6AC-21CD-4E85-AB9D-F233F08819C8}">
    <text>2 flows add together</text>
  </threadedComment>
  <threadedComment ref="I186" dT="2022-01-10T15:15:21.24" personId="{7366F745-1B72-4825-928A-260F6FC0E919}" id="{2129F54F-8385-4238-9C15-F2105914D795}">
    <text>2 flowmeters - need to add up</text>
  </threadedComment>
  <threadedComment ref="M186" dT="2020-11-27T12:48:27.87" personId="{EF8F44B6-12A8-4280-A48D-D6CC0FE67B87}" id="{3F1506AC-327F-4334-B92D-75AF8F3765DB}">
    <text>Site rarely goes above 50% level</text>
  </threadedComment>
  <threadedComment ref="M186" dT="2021-10-12T12:19:35.88" personId="{6742F907-2DEE-4110-A436-771A3E3200D2}" id="{2C476EC2-3583-4BBC-8A59-CD7EA61E4A0B}" parentId="{3F1506AC-327F-4334-B92D-75AF8F3765DB}">
    <text xml:space="preserve">Wet well level was 37.4 at maximum flow. </text>
  </threadedComment>
  <threadedComment ref="M186" dT="2021-10-21T09:59:19.69" personId="{7366F745-1B72-4825-928A-260F6FC0E919}" id="{27B136FE-9038-4F22-ABA9-BF94F399AAF0}" parentId="{3F1506AC-327F-4334-B92D-75AF8F3765DB}">
    <text>Add foul and storm together</text>
  </threadedComment>
  <threadedComment ref="M219" dT="2021-10-21T09:21:59.15" personId="{7366F745-1B72-4825-928A-260F6FC0E919}" id="{4DFBDE06-3ED4-44AB-BC62-5B571D10391C}">
    <text>Do we need to add the Rising Main Storm Flow and Rising Main DWF Flow?</text>
  </threadedComment>
  <threadedComment ref="M219" dT="2024-02-20T10:50:41.75" personId="{1AA16226-6F9A-4CC1-B0C5-ADC943DE0D6C}" id="{40C87F93-8FC7-4216-8AC6-4F82CC57BE9B}" parentId="{4DFBDE06-3ED4-44AB-BC62-5B571D10391C}">
    <text>VSD's not spilling, Estmate of flows made from trend</text>
  </threadedComment>
  <threadedComment ref="M223" dT="2021-06-30T14:12:13.69" personId="{EF8F44B6-12A8-4280-A48D-D6CC0FE67B87}" id="{19A56F12-32E4-48FC-AEC2-82557E4A9C72}">
    <text>P2 achieves consent but P1 just under</text>
  </threadedComment>
  <threadedComment ref="I229" dT="2023-10-26T10:54:45.98" personId="{1AA16226-6F9A-4CC1-B0C5-ADC943DE0D6C}" id="{97BB147A-84E9-4F72-82C4-7C0E8DD4B0C5}">
    <text>New meter installed at SPS</text>
  </threadedComment>
  <threadedComment ref="B234" dT="2024-01-09T10:46:56.98" personId="{95363D27-E48F-4EB7-BB93-6D383C210B18}" id="{93890724-BFF5-4AE2-B15B-4AC438B0B59F}">
    <text>Flow is on the treatment works page</text>
  </threadedComment>
  <threadedComment ref="M238" dT="2021-01-06T13:26:43.28" personId="{EF8F44B6-12A8-4280-A48D-D6CC0FE67B87}" id="{C6E28592-BB01-415A-B7E2-D0E1E11072F2}">
    <text>Virtual drop test in DWF shows 31 l/s for both pumps</text>
  </threadedComment>
  <threadedComment ref="I242" dT="2021-10-21T14:10:37.38" personId="{7366F745-1B72-4825-928A-260F6FC0E919}" id="{804E34A7-EB12-4FF6-BAF0-73277D4BF77A}">
    <text>Inflow rate</text>
  </threadedComment>
  <threadedComment ref="I242" dT="2021-11-16T10:00:22.45" personId="{4F49DFFA-6E3B-497F-BE73-2F369F34E5A2}" id="{FB243643-C4B6-4106-BEC3-FEC132F8BEF4}" parentId="{804E34A7-EB12-4FF6-BAF0-73277D4BF77A}">
    <text>Inflow rate is calculated from Pulsar Ultimate controller.
Use combined flow meter at Blackheath WRC end (when Bulbury isn't pumping)</text>
  </threadedComment>
  <threadedComment ref="M252" dT="2023-04-11T13:44:04.59" personId="{33E9BF0E-5068-450B-AA1F-BC15BE177A09}" id="{6DBECC3F-1EBD-4DA7-8026-15E37F11DAD1}">
    <text>Only check during high level</text>
  </threadedComment>
  <threadedComment ref="M258" dT="2021-07-28T14:09:19.29" personId="{EF8F44B6-12A8-4280-A48D-D6CC0FE67B87}" id="{86BB371F-C1D0-4FE2-BC32-37E7CFD10848}">
    <text>Only able to reach 50 l/s with P1 and P2 running duty assist</text>
  </threadedComment>
  <threadedComment ref="M258" dT="2022-03-29T10:37:19.32" personId="{7366F745-1B72-4825-928A-260F6FC0E919}" id="{5C9B59D0-3AA0-43DA-87F5-4A8F3EB4CE8C}" parentId="{86BB371F-C1D0-4FE2-BC32-37E7CFD10848}">
    <text>In consent when in high level.</text>
  </threadedComment>
  <threadedComment ref="J262" dT="2021-11-11T12:46:49.40" personId="{6742F907-2DEE-4110-A436-771A3E3200D2}" id="{4D9AC6C8-47B9-4CBD-99F9-2CB081C3E61B}">
    <text>It was N/A before but I found this on my Prism trend. Is it correct?</text>
  </threadedComment>
  <threadedComment ref="B276" dT="2024-02-06T15:14:38.02" personId="{95363D27-E48F-4EB7-BB93-6D383C210B18}" id="{F418796E-30F6-45A2-A376-4382DA872417}">
    <text>Cheddar Froglands SPS</text>
  </threadedComment>
  <threadedComment ref="M287" dT="2021-07-01T10:26:49.91" personId="{EF8F44B6-12A8-4280-A48D-D6CC0FE67B87}" id="{FF1E3554-0D43-469A-8D5F-1BCC879F575F}">
    <text>P2 produces 10 l/s, P1 about 5.6 l/s</text>
  </threadedComment>
  <threadedComment ref="B307" dT="2024-04-10T13:55:06.70" personId="{95363D27-E48F-4EB7-BB93-6D383C210B18}" id="{A591729C-75A6-4049-A9F5-2497259EE59E}">
    <text>Site has two flow meters - add them together</text>
  </threadedComment>
  <threadedComment ref="B308" dT="2024-01-09T10:57:20.64" personId="{95363D27-E48F-4EB7-BB93-6D383C210B18}" id="{AB88AD73-1720-47A6-9970-29578701DB5A}">
    <text>Shapwick SPS</text>
  </threadedComment>
  <threadedComment ref="M309" dT="2021-06-01T15:28:00.23" personId="{EF8F44B6-12A8-4280-A48D-D6CC0FE67B87}" id="{2183A95D-FB0A-4B55-A373-BD49636441BF}">
    <text>P2 achieves consent but P1 just under</text>
  </threadedComment>
  <threadedComment ref="M318" dT="2024-06-04T13:59:02.70" personId="{450F1E49-4798-4105-969E-EB073BCAAC83}" id="{34327EE7-751B-4959-B149-FBDE41CC6D9A}">
    <text xml:space="preserve">Site reached high level because no pump ran. Doing more than 92% of consent all the time. </text>
  </threadedComment>
  <threadedComment ref="I337" dT="2021-12-07T14:48:54.09" personId="{7366F745-1B72-4825-928A-260F6FC0E919}" id="{4B2C5743-B919-4CE1-B96B-EA1815B28DA3}">
    <text>Total Flow Yesterday?</text>
  </threadedComment>
  <threadedComment ref="I351" dT="2022-04-12T15:10:57.28" personId="{7366F745-1B72-4825-928A-260F6FC0E919}" id="{235AE04B-9B55-4B24-ADF0-E77FEEE26AFD}">
    <text>Job completed so flowmeter should be calinbrated correctly now.</text>
  </threadedComment>
  <threadedComment ref="I351" dT="2022-11-15T13:59:48.88" personId="{33E9BF0E-5068-450B-AA1F-BC15BE177A09}" id="{D351BBBC-892D-442E-A787-9820DEA47622}" parentId="{235AE04B-9B55-4B24-ADF0-E77FEEE26AFD}">
    <text>Trend acting weird again since 3/9/22</text>
  </threadedComment>
  <threadedComment ref="J360" dT="2021-11-11T13:08:12.13" personId="{6742F907-2DEE-4110-A436-771A3E3200D2}" id="{E08BEFF4-8353-4262-8AEA-741306C05D9E}">
    <text>Consent is 0.42 according to my Prism trend</text>
  </threadedComment>
  <threadedComment ref="B380" dT="2024-01-09T08:51:28.86" personId="{95363D27-E48F-4EB7-BB93-6D383C210B18}" id="{F0487787-E204-424C-B8A5-01C22FE2FF81}">
    <text>Minehead blue anchor SPS</text>
  </threadedComment>
  <threadedComment ref="B408" dT="2024-01-09T13:45:03.78" personId="{95363D27-E48F-4EB7-BB93-6D383C210B18}" id="{3F16900C-9F07-41B8-A673-179F4A183950}">
    <text>Stoford Main sps</text>
  </threadedComment>
  <threadedComment ref="J408" dT="2023-04-04T08:04:02.92" personId="{33E9BF0E-5068-450B-AA1F-BC15BE177A09}" id="{4D1DD58E-0154-4819-8774-629FC09F1D6A}">
    <text>Decreased from 36 to 12l/s in May22</text>
  </threadedComment>
  <threadedComment ref="B412" dT="2024-01-09T13:03:49.68" personId="{95363D27-E48F-4EB7-BB93-6D383C210B18}" id="{4AF740D0-18CB-4F21-A3EF-F2079743F8CF}">
    <text>Huish Episcopi - Wagg Drove</text>
  </threadedComment>
  <threadedComment ref="B424" dT="2024-01-09T15:21:44.67" personId="{95363D27-E48F-4EB7-BB93-6D383C210B18}" id="{3E3A21F1-94BB-404C-B399-80E9813CEC3A}">
    <text>Coat SPS</text>
  </threadedComment>
  <threadedComment ref="B436" dT="2024-01-09T15:10:09.39" personId="{95363D27-E48F-4EB7-BB93-6D383C210B18}" id="{DF224687-B684-4F26-99DA-B8A46FAD9074}">
    <text>Sutton Mallet Stawell</text>
  </threadedComment>
</ThreadedComments>
</file>

<file path=xl/threadedComments/threadedComment2.xml><?xml version="1.0" encoding="utf-8"?>
<ThreadedComments xmlns="http://schemas.microsoft.com/office/spreadsheetml/2018/threadedcomments" xmlns:x="http://schemas.openxmlformats.org/spreadsheetml/2006/main">
  <threadedComment ref="E15" dT="2023-03-10T12:00:24.89" personId="{33E9BF0E-5068-450B-AA1F-BC15BE177A09}" id="{46F81818-27F2-4461-891F-87DE49D82BF9}">
    <text>Won't work with automation, will need to 
do manual</text>
  </threadedComment>
  <threadedComment ref="B48" dT="2024-01-05T09:24:06.29" personId="{297B2D5E-77BD-41D8-9B06-58E1447A56BE}" id="{9172B6CD-6DF5-411C-A922-9ACE5A9A51B0}">
    <text>Portishead SPS</text>
  </threadedComment>
  <threadedComment ref="E54" dT="2021-06-01T15:28:00.23" personId="{EF8F44B6-12A8-4280-A48D-D6CC0FE67B87}" id="{A9AC7D52-2910-405C-8ED8-0F25E783D754}">
    <text>P2 achieves consent but P1 just under</text>
  </threadedComment>
  <threadedComment ref="E91" dT="2021-04-29T13:05:57.45" personId="{EF8F44B6-12A8-4280-A48D-D6CC0FE67B87}" id="{A0ACA631-5988-4DB1-B6AE-0EC98A3267A3}">
    <text>Only able to meet consent with 3 pumps running at once</text>
  </threadedComment>
  <threadedComment ref="E96" dT="2020-11-27T12:48:27.87" personId="{EF8F44B6-12A8-4280-A48D-D6CC0FE67B87}" id="{D062AEAA-524C-4684-B84D-8DB997AF782D}">
    <text>Site rarely goes above 50% level</text>
  </threadedComment>
  <threadedComment ref="E96" dT="2021-10-12T12:19:35.88" personId="{6742F907-2DEE-4110-A436-771A3E3200D2}" id="{DEBF00B7-E7C7-4CED-A4CC-5F09FDD1A06F}" parentId="{D062AEAA-524C-4684-B84D-8DB997AF782D}">
    <text xml:space="preserve">Wet well level was 37.4 at maximum flow. </text>
  </threadedComment>
  <threadedComment ref="E96" dT="2021-10-21T09:59:19.69" personId="{7366F745-1B72-4825-928A-260F6FC0E919}" id="{87A27558-7417-440B-ACBB-0A9240003EA5}" parentId="{D062AEAA-524C-4684-B84D-8DB997AF782D}">
    <text>Add foul and storm together</text>
  </threadedComment>
  <threadedComment ref="E101" dT="2021-10-21T09:21:59.15" personId="{7366F745-1B72-4825-928A-260F6FC0E919}" id="{763788EC-D1DE-453B-BE99-A31C422C3E7E}">
    <text>Do we need to add the Rising Main Storm Flow and Rising Main DWF Flow?</text>
  </threadedComment>
  <threadedComment ref="E134" dT="2021-04-29T13:05:57.45" personId="{EF8F44B6-12A8-4280-A48D-D6CC0FE67B87}" id="{A70993CB-E830-49F3-BF43-A6B6FAEA370C}">
    <text>Only able to meet consent with 3 pumps running at once</text>
  </threadedComment>
  <threadedComment ref="E135" dT="2021-10-21T09:21:59.15" personId="{7366F745-1B72-4825-928A-260F6FC0E919}" id="{DDB48675-3E34-4DE7-AC66-96D81BAFEE35}">
    <text>Do we need to add the Rising Main Storm Flow and Rising Main DWF Flow?</text>
  </threadedComment>
  <threadedComment ref="E142" dT="2023-03-10T12:00:24.89" personId="{33E9BF0E-5068-450B-AA1F-BC15BE177A09}" id="{6D23A142-646C-45C4-8E0F-EA6E550649D3}">
    <text>Won't work with automation, will need to 
do manual</text>
  </threadedComment>
  <threadedComment ref="E771" dT="2021-06-01T15:28:00.23" personId="{EF8F44B6-12A8-4280-A48D-D6CC0FE67B87}" id="{92318C39-941C-4E4F-85F5-891F6D961F44}">
    <text>P2 achieves consent but P1 just under</text>
  </threadedComment>
  <threadedComment ref="B773" dT="2024-01-04T15:49:41.54" personId="{297B2D5E-77BD-41D8-9B06-58E1447A56BE}" id="{F19CB387-9231-47D2-BC1E-BFCA8542BF72}">
    <text xml:space="preserve">Long Sutton Bennetts Orchard SPS
</text>
  </threadedComment>
  <threadedComment ref="B775" dT="2024-01-05T09:24:06.29" personId="{297B2D5E-77BD-41D8-9B06-58E1447A56BE}" id="{20358F89-9D8B-40FE-BA01-E66962950D11}">
    <text>Portishead SPS</text>
  </threadedComment>
</ThreadedComments>
</file>

<file path=xl/threadedComments/threadedComment3.xml><?xml version="1.0" encoding="utf-8"?>
<ThreadedComments xmlns="http://schemas.microsoft.com/office/spreadsheetml/2018/threadedcomments" xmlns:x="http://schemas.openxmlformats.org/spreadsheetml/2006/main">
  <threadedComment ref="L4" dT="2019-10-03T11:48:20.70" personId="{BEB9AB44-AF84-4E4E-B6FD-C50040E73BBB}" id="{7B994653-550F-4180-8334-C3E112770CE3}">
    <text>11.25 l/s during 2019 largest storm in 23/07</text>
  </threadedComment>
  <threadedComment ref="N6" dT="2020-01-08T14:18:28.82" personId="{BEB9AB44-AF84-4E4E-B6FD-C50040E73BBB}" id="{915BD1EA-3BD7-42FB-9530-A258634E95A4}">
    <text>No significant sump fill past 3 months</text>
  </threadedComment>
  <threadedComment ref="L7" dT="2019-10-03T11:01:50.78" personId="{BEB9AB44-AF84-4E4E-B6FD-C50040E73BBB}" id="{F225A029-4CEB-467C-9FBD-B4694127D40B}">
    <text>2019 biggest storm only measured 61 l/s on 7/6</text>
  </threadedComment>
  <threadedComment ref="L10" dT="2019-10-03T10:50:27.73" personId="{BEB9AB44-AF84-4E4E-B6FD-C50040E73BBB}" id="{36990318-1349-4E5D-B7BC-67F06382D6AC}">
    <text>Down from 315 l/s during the biggest 2019 storm on 6/6</text>
  </threadedComment>
  <threadedComment ref="H11" dT="2019-09-24T15:40:23.42" personId="{BEB9AB44-AF84-4E4E-B6FD-C50040E73BBB}" id="{F8450E5C-5A36-412C-B1DD-99142EC193EE}">
    <text>FFT at #16895 - Green Spot CSO</text>
  </threadedComment>
  <threadedComment ref="L12" dT="2019-10-03T09:45:58.63" personId="{BEB9AB44-AF84-4E4E-B6FD-C50040E73BBB}" id="{F5B2FD9A-1837-4B28-9420-498202EDE2C8}">
    <text>Hits about 460 in recent storms</text>
  </threadedComment>
  <threadedComment ref="L16" dT="2019-10-03T09:52:32.75" personId="{BEB9AB44-AF84-4E4E-B6FD-C50040E73BBB}" id="{79432941-682F-4EBE-963B-71FA00D04F3D}">
    <text>Peaks at 18 during a storm then regurlarly fuluctuates between 10 and 14 l/s</text>
  </threadedComment>
  <threadedComment ref="L18" dT="2019-10-03T08:38:55.12" personId="{BEB9AB44-AF84-4E4E-B6FD-C50040E73BBB}" id="{DE89BEA6-0E9F-45D9-80B6-F0A3AD3E7695}">
    <text>Peaks around 57 but averaging at about 50
Was hitting about 59 earlier in April</text>
  </threadedComment>
  <threadedComment ref="L21" dT="2019-10-03T10:08:05.42" personId="{BEB9AB44-AF84-4E4E-B6FD-C50040E73BBB}" id="{B5CC9071-2EEC-4694-B24D-2F8996729C90}">
    <text>Deteriorating from averaging 135 l/s to a range of 132 to 125 during storm</text>
  </threadedComment>
  <threadedComment ref="H23" dT="2019-09-24T14:29:05.64" personId="{BEB9AB44-AF84-4E4E-B6FD-C50040E73BBB}" id="{DBB571C7-D940-4C46-AE2E-AD36B53D6D45}">
    <text>Used to be 90 l/s</text>
  </threadedComment>
  <threadedComment ref="L28" dT="2019-10-03T10:26:37.56" personId="{BEB9AB44-AF84-4E4E-B6FD-C50040E73BBB}" id="{0E587590-096F-4AE9-989E-3C5579AD3AA5}">
    <text>460 l/s during biggest storm in 2019</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file:///\\wxfpsnasoc01\sast\Sewer%20Surveys%20HQ%20CCTV\CCTV122549" TargetMode="External"/><Relationship Id="rId13" Type="http://schemas.openxmlformats.org/officeDocument/2006/relationships/hyperlink" Target="file:///\\wxfpsnasoc01\sast\Sewer%20Surveys%20HQ%20CCTV\CCTV122546" TargetMode="External"/><Relationship Id="rId18" Type="http://schemas.openxmlformats.org/officeDocument/2006/relationships/hyperlink" Target="file:///\\wxfpsnasoc01\sast\Sewer%20Surveys%20HQ%20CCTV\CCTV122871" TargetMode="External"/><Relationship Id="rId26" Type="http://schemas.openxmlformats.org/officeDocument/2006/relationships/comments" Target="../comments1.xml"/><Relationship Id="rId3" Type="http://schemas.openxmlformats.org/officeDocument/2006/relationships/hyperlink" Target="file:///\\wxfpsnasoc01\sast\Sewer%20Surveys%20HQ%20CCTV\CCTV122541" TargetMode="External"/><Relationship Id="rId21" Type="http://schemas.openxmlformats.org/officeDocument/2006/relationships/hyperlink" Target="file:///\\wxfpsnasoc01\SAST\Sewer%20Surveys%20HQ%20CCTV\CCTV120668\CCTV120668\CCTV120668\Ferndown,%20Bournemouth%20SPS%20Survey_26%2005%202017\Pennington%20Copse%20SPS" TargetMode="External"/><Relationship Id="rId7" Type="http://schemas.openxmlformats.org/officeDocument/2006/relationships/hyperlink" Target="file:///\\wxfpsnasoc01\sast\Sewer%20Surveys%20HQ%20CCTV\CCTV123657" TargetMode="External"/><Relationship Id="rId12" Type="http://schemas.openxmlformats.org/officeDocument/2006/relationships/hyperlink" Target="file:///\\wxfpsnasoc01\sast\Sewer%20Surveys%20HQ%20CCTV\CCTV121779" TargetMode="External"/><Relationship Id="rId17" Type="http://schemas.openxmlformats.org/officeDocument/2006/relationships/hyperlink" Target="file:///\\wxfpsnasoc01\sast\Sewer%20Surveys%20HQ%20CCTV\CCTV122945" TargetMode="External"/><Relationship Id="rId25" Type="http://schemas.openxmlformats.org/officeDocument/2006/relationships/table" Target="../tables/table1.xml"/><Relationship Id="rId2" Type="http://schemas.openxmlformats.org/officeDocument/2006/relationships/hyperlink" Target="file:///\\wxfpsnasoc01\sast\Sewer%20Surveys%20HQ%20CCTV\CCTV122551" TargetMode="External"/><Relationship Id="rId16" Type="http://schemas.openxmlformats.org/officeDocument/2006/relationships/hyperlink" Target="file:///\\wxfpsnasoc01\sast\Sewer%20Surveys%20HQ%20CCTV\CCTV122987\Survey\CCTV122987\Mill%20Lane%20%20SPS%20%20Site%20ID14096" TargetMode="External"/><Relationship Id="rId20" Type="http://schemas.openxmlformats.org/officeDocument/2006/relationships/hyperlink" Target="file:///\\wxfpsnasoc01\sast\Sewer%20Surveys%20HQ%20CCTV\CCTV121655\Survey" TargetMode="External"/><Relationship Id="rId1" Type="http://schemas.openxmlformats.org/officeDocument/2006/relationships/hyperlink" Target="file:///\\wxfpsnasoc01\sast\Sewer%20Surveys%20HQ%20CCTV\CCTV121660\Survey" TargetMode="External"/><Relationship Id="rId6" Type="http://schemas.openxmlformats.org/officeDocument/2006/relationships/hyperlink" Target="file:///\\wxfpsnasoc01\sast\Sewer%20Surveys%20HQ%20CCTV\CCTV122550" TargetMode="External"/><Relationship Id="rId11" Type="http://schemas.openxmlformats.org/officeDocument/2006/relationships/hyperlink" Target="file:///\\wxfpsnasoc01\sast\Sewer%20Surveys%20HQ%20CCTV\CCTV122552\Survey\Hinton%20St%20George%20Site%20ID14287" TargetMode="External"/><Relationship Id="rId24" Type="http://schemas.openxmlformats.org/officeDocument/2006/relationships/vmlDrawing" Target="../drawings/vmlDrawing1.vml"/><Relationship Id="rId5" Type="http://schemas.openxmlformats.org/officeDocument/2006/relationships/hyperlink" Target="file:///\\wxfpsnasoc01\sast\Sewer%20Surveys%20HQ%20CCTV\CCTV122549" TargetMode="External"/><Relationship Id="rId15" Type="http://schemas.openxmlformats.org/officeDocument/2006/relationships/hyperlink" Target="file:///\\wxfpsnasoc01\sast\Sewer%20Surveys%20HQ%20CCTV\CCTV122552\Survey\Hinton%20St%20George%20Site%20ID14287" TargetMode="External"/><Relationship Id="rId23" Type="http://schemas.openxmlformats.org/officeDocument/2006/relationships/printerSettings" Target="../printerSettings/printerSettings1.bin"/><Relationship Id="rId28" Type="http://schemas.microsoft.com/office/2019/04/relationships/namedSheetView" Target="../namedSheetViews/namedSheetView1.xml"/><Relationship Id="rId10" Type="http://schemas.openxmlformats.org/officeDocument/2006/relationships/hyperlink" Target="file:///\\wxfpsnasoc01\sast\Sewer%20Surveys%20HQ%20CCTV\CCTV122542" TargetMode="External"/><Relationship Id="rId19" Type="http://schemas.openxmlformats.org/officeDocument/2006/relationships/hyperlink" Target="file:///\\wxfpsnasoc01\sast\Sewer%20Surveys%20HQ%20CCTV\CCTV121646\Survey" TargetMode="External"/><Relationship Id="rId4" Type="http://schemas.openxmlformats.org/officeDocument/2006/relationships/hyperlink" Target="file:///\\wxfpsnasoc01\SAST\Sewer%20Surveys%20HQ%20CCTV\CCTV122552" TargetMode="External"/><Relationship Id="rId9" Type="http://schemas.openxmlformats.org/officeDocument/2006/relationships/hyperlink" Target="file:///\\wxfpsnasoc01\sast\Sewer%20Surveys%20HQ%20CCTV\CCTV122543\Survey\CCTV122543\High%20Street%20SPS%20Site%20ID14055" TargetMode="External"/><Relationship Id="rId14" Type="http://schemas.openxmlformats.org/officeDocument/2006/relationships/hyperlink" Target="file:///\\wxfpsnasoc01\sast\Sewer%20Surveys%20HQ%20CCTV\CCTV122361\Survey\CCTV122361\Various%20areas%20Glastonbury%20&amp;%20Wells%20Survey_14%2009%202018\Bleadney%20Mill%20SPS" TargetMode="External"/><Relationship Id="rId22" Type="http://schemas.openxmlformats.org/officeDocument/2006/relationships/hyperlink" Target="file:///\\wxfpsnasoc01\Sast\Sewer%20Surveys%20HQ%20CCTV\SAST001251_WR_01132021123525" TargetMode="External"/><Relationship Id="rId27"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microsoft.com/office/2019/04/relationships/namedSheetView" Target="../namedSheetViews/namedSheetView2.xml"/><Relationship Id="rId2" Type="http://schemas.openxmlformats.org/officeDocument/2006/relationships/printerSettings" Target="../printerSettings/printerSettings3.bin"/><Relationship Id="rId1" Type="http://schemas.openxmlformats.org/officeDocument/2006/relationships/hyperlink" Target="http://wam-p01/IntegrationWebSite/(S(jmikzrqimsro1hth4fbx2c2v))/Forms/JobViewerBody.aspx?id=2175262&amp;source=" TargetMode="External"/><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5.bin"/><Relationship Id="rId6" Type="http://schemas.microsoft.com/office/2017/10/relationships/threadedComment" Target="../threadedComments/threadedComment3.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B9330-A339-4DA6-B296-002E0201C1CF}">
  <sheetPr codeName="Sheet8">
    <tabColor rgb="FF00B0F0"/>
  </sheetPr>
  <dimension ref="A1:Y456"/>
  <sheetViews>
    <sheetView tabSelected="1" zoomScale="140" zoomScaleNormal="140" workbookViewId="0">
      <pane xSplit="3" ySplit="1" topLeftCell="D203" activePane="bottomRight" state="frozen"/>
      <selection pane="topRight" activeCell="D1" sqref="D1"/>
      <selection pane="bottomLeft" activeCell="A2" sqref="A2"/>
      <selection pane="bottomRight" activeCell="B220" sqref="B220"/>
    </sheetView>
  </sheetViews>
  <sheetFormatPr defaultColWidth="8.58203125" defaultRowHeight="14" x14ac:dyDescent="0.3"/>
  <cols>
    <col min="1" max="1" width="9" style="114" bestFit="1" customWidth="1"/>
    <col min="2" max="2" width="30.75" style="114" customWidth="1"/>
    <col min="3" max="3" width="6" style="114" customWidth="1"/>
    <col min="4" max="4" width="7.58203125" style="114" hidden="1" customWidth="1"/>
    <col min="5" max="7" width="8" style="114" hidden="1" customWidth="1"/>
    <col min="8" max="8" width="8.25" style="114" customWidth="1"/>
    <col min="9" max="9" width="7.5" style="114" customWidth="1"/>
    <col min="10" max="10" width="7.33203125" style="114" customWidth="1"/>
    <col min="11" max="11" width="5.75" style="143" customWidth="1"/>
    <col min="12" max="12" width="9.58203125" style="114" customWidth="1"/>
    <col min="13" max="13" width="10.58203125" style="313" customWidth="1"/>
    <col min="14" max="14" width="9.58203125" style="114" customWidth="1"/>
    <col min="15" max="15" width="10" style="114" customWidth="1"/>
    <col min="16" max="17" width="9.58203125" style="114" customWidth="1"/>
    <col min="18" max="18" width="17.08203125" style="114" bestFit="1" customWidth="1"/>
    <col min="19" max="19" width="7.75" style="110" customWidth="1"/>
    <col min="21" max="21" width="11.25" style="114" customWidth="1"/>
    <col min="22" max="22" width="11.08203125" style="114" customWidth="1"/>
    <col min="23" max="23" width="19.08203125" style="114" customWidth="1"/>
    <col min="24" max="24" width="47.75" style="24" customWidth="1"/>
    <col min="25" max="25" width="28.25" style="114" customWidth="1"/>
    <col min="26" max="26" width="29.5" style="114" customWidth="1"/>
    <col min="27" max="27" width="10.58203125" style="114" customWidth="1"/>
    <col min="28" max="28" width="12.08203125" style="114" bestFit="1" customWidth="1"/>
    <col min="29" max="16384" width="8.58203125" style="114"/>
  </cols>
  <sheetData>
    <row r="1" spans="1:25" s="22" customFormat="1" ht="42" x14ac:dyDescent="0.3">
      <c r="A1" s="156" t="s">
        <v>0</v>
      </c>
      <c r="B1" s="156" t="s">
        <v>1</v>
      </c>
      <c r="C1" s="156" t="s">
        <v>2</v>
      </c>
      <c r="D1" s="157" t="s">
        <v>3</v>
      </c>
      <c r="E1" s="157" t="s">
        <v>4</v>
      </c>
      <c r="F1" s="157" t="s">
        <v>5</v>
      </c>
      <c r="G1" s="157" t="s">
        <v>6</v>
      </c>
      <c r="H1" s="22" t="s">
        <v>7</v>
      </c>
      <c r="I1" s="22" t="s">
        <v>8</v>
      </c>
      <c r="J1" s="22" t="s">
        <v>9</v>
      </c>
      <c r="K1" s="24" t="s">
        <v>10</v>
      </c>
      <c r="L1" s="158" t="s">
        <v>11</v>
      </c>
      <c r="M1" s="158" t="s">
        <v>12</v>
      </c>
      <c r="N1" s="159" t="s">
        <v>13</v>
      </c>
      <c r="O1" s="22" t="s">
        <v>14</v>
      </c>
      <c r="P1" s="22" t="s">
        <v>15</v>
      </c>
      <c r="Q1" s="22" t="s">
        <v>16</v>
      </c>
      <c r="R1" s="160" t="s">
        <v>17</v>
      </c>
      <c r="S1" s="22" t="s">
        <v>18</v>
      </c>
      <c r="T1" s="22" t="s">
        <v>19</v>
      </c>
      <c r="U1" s="22" t="s">
        <v>20</v>
      </c>
      <c r="V1" s="22" t="s">
        <v>21</v>
      </c>
      <c r="W1" s="22" t="s">
        <v>22</v>
      </c>
      <c r="X1" s="22" t="s">
        <v>23</v>
      </c>
      <c r="Y1" s="22" t="s">
        <v>24</v>
      </c>
    </row>
    <row r="2" spans="1:25" s="22" customFormat="1" ht="20" x14ac:dyDescent="0.3">
      <c r="A2" s="24">
        <v>14490</v>
      </c>
      <c r="B2" s="24" t="s">
        <v>25</v>
      </c>
      <c r="C2" s="24" t="s">
        <v>26</v>
      </c>
      <c r="D2" s="24"/>
      <c r="E2" s="103"/>
      <c r="F2" s="24"/>
      <c r="G2" s="24"/>
      <c r="H2" s="24" t="str">
        <f>IFERROR(VLOOKUP(Table2[[#This Row],[Site ID]],Flow_4!A:A,1,FALSE),"N")</f>
        <v>N</v>
      </c>
      <c r="I2" s="7" t="str">
        <f>_xlfn.XLOOKUP(Table2[[#This Row],[Site ID]],'Flowmeter Signals Nov22'!A:A,'Flowmeter Signals Nov22'!I:I,"N")</f>
        <v>N</v>
      </c>
      <c r="J2" s="24" t="e">
        <f>VLOOKUP(Table2[[#This Row],[Site ID]],Consents!A:J,10,FALSE)</f>
        <v>#N/A</v>
      </c>
      <c r="K2" s="66"/>
      <c r="L2" s="104" t="e">
        <f>VLOOKUP(Table2[[#This Row],[Site ID]],'Estimated Flow requirements'!A:K,5,FALSE)</f>
        <v>#N/A</v>
      </c>
      <c r="M2" s="296">
        <v>45</v>
      </c>
      <c r="N2"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2" s="25">
        <v>43480</v>
      </c>
      <c r="P2" s="59"/>
      <c r="Q2" s="59"/>
      <c r="R2" s="59"/>
      <c r="S2" s="59"/>
      <c r="T2" s="25" t="s">
        <v>27</v>
      </c>
      <c r="U2" s="25"/>
      <c r="V2" s="25"/>
      <c r="W2" s="24" t="str" cm="1">
        <f t="array" ref="W2">_xlfn.XLOOKUP(MAX(Table6[Date of report/action]),(Table6[Site ID]=Table2[[#This Row],[Site ID]])*(Table6[Date of report/action]),Table6[Action]," ",,-1)</f>
        <v xml:space="preserve"> </v>
      </c>
      <c r="X2" s="24"/>
      <c r="Y2" s="24" t="s">
        <v>26</v>
      </c>
    </row>
    <row r="3" spans="1:25" s="24" customFormat="1" ht="20" x14ac:dyDescent="0.3">
      <c r="A3" s="114">
        <v>17498</v>
      </c>
      <c r="B3" s="24" t="s">
        <v>28</v>
      </c>
      <c r="C3" s="24" t="s">
        <v>29</v>
      </c>
      <c r="H3" s="24" t="str">
        <f>IFERROR(VLOOKUP(Table2[[#This Row],[Site ID]],Flow_4!A:A,1,FALSE),"N")</f>
        <v>N</v>
      </c>
      <c r="I3" s="7" t="str">
        <f>_xlfn.XLOOKUP(Table2[[#This Row],[Site ID]],'Flowmeter Signals Nov22'!A:A,'Flowmeter Signals Nov22'!I:I,"N")</f>
        <v>Y</v>
      </c>
      <c r="J3" s="24" t="e">
        <f>VLOOKUP(Table2[[#This Row],[Site ID]],Consents!A:J,10,FALSE)</f>
        <v>#N/A</v>
      </c>
      <c r="K3" s="66"/>
      <c r="L3" s="104" t="e">
        <f>VLOOKUP(Table2[[#This Row],[Site ID]],'Estimated Flow requirements'!A:K,5,FALSE)</f>
        <v>#N/A</v>
      </c>
      <c r="M3" s="296">
        <v>13.9</v>
      </c>
      <c r="N3"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3" s="25">
        <v>44498</v>
      </c>
      <c r="P3" s="59"/>
      <c r="Q3" s="59"/>
      <c r="R3" s="59"/>
      <c r="S3" s="63"/>
      <c r="T3" s="25" t="s">
        <v>27</v>
      </c>
      <c r="U3" s="25"/>
      <c r="W3" s="24" t="str" cm="1">
        <f t="array" ref="W3">_xlfn.XLOOKUP(MAX(Table6[Date of report/action]),(Table6[Site ID]=Table2[[#This Row],[Site ID]])*(Table6[Date of report/action]),Table6[Action]," ",,-1)</f>
        <v xml:space="preserve"> </v>
      </c>
      <c r="Y3" s="24" t="s">
        <v>26</v>
      </c>
    </row>
    <row r="4" spans="1:25" s="24" customFormat="1" ht="20" x14ac:dyDescent="0.3">
      <c r="A4" s="24">
        <v>16825</v>
      </c>
      <c r="B4" s="24" t="s">
        <v>30</v>
      </c>
      <c r="C4" s="24" t="s">
        <v>29</v>
      </c>
      <c r="H4" s="24" t="str">
        <f>IFERROR(VLOOKUP(Table2[[#This Row],[Site ID]],Flow_4!A:A,1,FALSE),"N")</f>
        <v>N</v>
      </c>
      <c r="I4" s="7" t="str">
        <f>_xlfn.XLOOKUP(Table2[[#This Row],[Site ID]],'Flowmeter Signals Nov22'!A:A,'Flowmeter Signals Nov22'!I:I,"N")</f>
        <v>N</v>
      </c>
      <c r="J4" s="24" t="e">
        <f>VLOOKUP(Table2[[#This Row],[Site ID]],Consents!A:J,10,FALSE)</f>
        <v>#N/A</v>
      </c>
      <c r="K4" s="66"/>
      <c r="L4" s="104" t="e">
        <f>VLOOKUP(Table2[[#This Row],[Site ID]],'Estimated Flow requirements'!A:K,5,FALSE)</f>
        <v>#N/A</v>
      </c>
      <c r="M4" s="296"/>
      <c r="N4"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4" s="25"/>
      <c r="P4" s="59"/>
      <c r="Q4" s="59"/>
      <c r="R4" s="59"/>
      <c r="S4" s="59"/>
      <c r="T4" s="25" t="s">
        <v>27</v>
      </c>
      <c r="U4" s="25"/>
      <c r="W4" s="24" t="str" cm="1">
        <f t="array" ref="W4">_xlfn.XLOOKUP(MAX(Table6[Date of report/action]),(Table6[Site ID]=Table2[[#This Row],[Site ID]])*(Table6[Date of report/action]),Table6[Action]," ",,-1)</f>
        <v xml:space="preserve"> </v>
      </c>
      <c r="Y4" s="24" t="s">
        <v>26</v>
      </c>
    </row>
    <row r="5" spans="1:25" s="24" customFormat="1" ht="20" x14ac:dyDescent="0.3">
      <c r="A5" s="24">
        <v>17285</v>
      </c>
      <c r="B5" s="24" t="s">
        <v>31</v>
      </c>
      <c r="C5" s="24" t="s">
        <v>26</v>
      </c>
      <c r="H5" s="24" t="str">
        <f>IFERROR(VLOOKUP(Table2[[#This Row],[Site ID]],Flow_4!A:A,1,FALSE),"N")</f>
        <v>N</v>
      </c>
      <c r="I5" s="7" t="str">
        <f>_xlfn.XLOOKUP(Table2[[#This Row],[Site ID]],'Flowmeter Signals Nov22'!A:A,'Flowmeter Signals Nov22'!I:I,"N")</f>
        <v>N</v>
      </c>
      <c r="J5" s="24" t="e">
        <f>VLOOKUP(Table2[[#This Row],[Site ID]],Consents!A:J,10,FALSE)</f>
        <v>#N/A</v>
      </c>
      <c r="K5" s="66"/>
      <c r="L5" s="104" t="e">
        <f>VLOOKUP(Table2[[#This Row],[Site ID]],'Estimated Flow requirements'!A:K,5,FALSE)</f>
        <v>#N/A</v>
      </c>
      <c r="M5" s="296"/>
      <c r="N5"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5" s="25"/>
      <c r="P5" s="59"/>
      <c r="Q5" s="59"/>
      <c r="R5" s="59"/>
      <c r="S5" s="59"/>
      <c r="T5" s="25" t="s">
        <v>27</v>
      </c>
      <c r="U5" s="25"/>
      <c r="W5" s="24" t="str" cm="1">
        <f t="array" ref="W5">_xlfn.XLOOKUP(MAX(Table6[Date of report/action]),(Table6[Site ID]=Table2[[#This Row],[Site ID]])*(Table6[Date of report/action]),Table6[Action]," ",,-1)</f>
        <v xml:space="preserve"> </v>
      </c>
      <c r="Y5" s="24" t="s">
        <v>26</v>
      </c>
    </row>
    <row r="6" spans="1:25" s="24" customFormat="1" ht="20" x14ac:dyDescent="0.3">
      <c r="A6" s="106">
        <v>14142</v>
      </c>
      <c r="B6" s="24" t="s">
        <v>32</v>
      </c>
      <c r="C6" s="24" t="s">
        <v>26</v>
      </c>
      <c r="H6" s="24" t="str">
        <f>IFERROR(VLOOKUP(Table2[[#This Row],[Site ID]],Flow_4!A:A,1,FALSE),"N")</f>
        <v>N</v>
      </c>
      <c r="I6" s="7" t="str">
        <f>_xlfn.XLOOKUP(Table2[[#This Row],[Site ID]],'Flowmeter Signals Nov22'!A:A,'Flowmeter Signals Nov22'!I:I,"N")</f>
        <v>N</v>
      </c>
      <c r="J6" s="24">
        <f>VLOOKUP(Table2[[#This Row],[Site ID]],Consents!A:J,10,FALSE)</f>
        <v>6.5</v>
      </c>
      <c r="K6" s="66"/>
      <c r="L6" s="104">
        <f>VLOOKUP(Table2[[#This Row],[Site ID]],'Estimated Flow requirements'!A:K,5,FALSE)</f>
        <v>19.085175370557991</v>
      </c>
      <c r="M6" s="296" t="e">
        <v>#N/A</v>
      </c>
      <c r="N6"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6" s="25" t="e">
        <v>#N/A</v>
      </c>
      <c r="P6" s="59"/>
      <c r="Q6" s="59"/>
      <c r="R6" s="59"/>
      <c r="S6" s="59"/>
      <c r="T6" s="25" t="s">
        <v>27</v>
      </c>
      <c r="U6" s="25"/>
      <c r="W6" s="24" t="str" cm="1">
        <f t="array" ref="W6">_xlfn.XLOOKUP(MAX(Table6[Date of report/action]),(Table6[Site ID]=Table2[[#This Row],[Site ID]])*(Table6[Date of report/action]),Table6[Action]," ",,-1)</f>
        <v xml:space="preserve"> </v>
      </c>
      <c r="Y6" s="24">
        <v>0</v>
      </c>
    </row>
    <row r="7" spans="1:25" s="24" customFormat="1" ht="20" x14ac:dyDescent="0.3">
      <c r="A7" s="106">
        <v>14229</v>
      </c>
      <c r="B7" s="24" t="s">
        <v>33</v>
      </c>
      <c r="C7" s="24" t="s">
        <v>34</v>
      </c>
      <c r="H7" s="24" t="str">
        <f>IFERROR(VLOOKUP(Table2[[#This Row],[Site ID]],Flow_4!A:A,1,FALSE),"N")</f>
        <v>N</v>
      </c>
      <c r="I7" s="7" t="str">
        <f>_xlfn.XLOOKUP(Table2[[#This Row],[Site ID]],'Flowmeter Signals Nov22'!A:A,'Flowmeter Signals Nov22'!I:I,"N")</f>
        <v>N</v>
      </c>
      <c r="J7" s="24">
        <f>VLOOKUP(Table2[[#This Row],[Site ID]],Consents!A:J,10,FALSE)</f>
        <v>16.7</v>
      </c>
      <c r="K7" s="66"/>
      <c r="L7" s="104">
        <f>VLOOKUP(Table2[[#This Row],[Site ID]],'Estimated Flow requirements'!A:K,5,FALSE)</f>
        <v>9.2038847273138469</v>
      </c>
      <c r="M7" s="296" t="e">
        <v>#N/A</v>
      </c>
      <c r="N7"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7" s="25" t="e">
        <v>#N/A</v>
      </c>
      <c r="P7" s="59"/>
      <c r="Q7" s="59"/>
      <c r="R7" s="59"/>
      <c r="S7" s="59"/>
      <c r="T7" s="25" t="s">
        <v>27</v>
      </c>
      <c r="U7" s="25"/>
      <c r="W7" s="24" t="str" cm="1">
        <f t="array" ref="W7">_xlfn.XLOOKUP(MAX(Table6[Date of report/action]),(Table6[Site ID]=Table2[[#This Row],[Site ID]])*(Table6[Date of report/action]),Table6[Action]," ",,-1)</f>
        <v xml:space="preserve"> </v>
      </c>
      <c r="Y7" s="24">
        <v>0</v>
      </c>
    </row>
    <row r="8" spans="1:25" s="24" customFormat="1" ht="20" x14ac:dyDescent="0.3">
      <c r="A8" s="106">
        <v>14235</v>
      </c>
      <c r="B8" s="24" t="s">
        <v>35</v>
      </c>
      <c r="C8" s="24" t="s">
        <v>34</v>
      </c>
      <c r="H8" s="24" t="str">
        <f>IFERROR(VLOOKUP(Table2[[#This Row],[Site ID]],Flow_4!A:A,1,FALSE),"N")</f>
        <v>N</v>
      </c>
      <c r="I8" s="7" t="str">
        <f>_xlfn.XLOOKUP(Table2[[#This Row],[Site ID]],'Flowmeter Signals Nov22'!A:A,'Flowmeter Signals Nov22'!I:I,"N")</f>
        <v>N</v>
      </c>
      <c r="J8" s="24">
        <f>VLOOKUP(Table2[[#This Row],[Site ID]],Consents!A:J,10,FALSE)</f>
        <v>7</v>
      </c>
      <c r="K8" s="66"/>
      <c r="L8" s="104">
        <f>VLOOKUP(Table2[[#This Row],[Site ID]],'Estimated Flow requirements'!A:K,5,FALSE)</f>
        <v>5.8904862254808616</v>
      </c>
      <c r="M8" s="296" t="e">
        <v>#N/A</v>
      </c>
      <c r="N8"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8" s="25" t="e">
        <v>#N/A</v>
      </c>
      <c r="P8" s="59"/>
      <c r="Q8" s="59"/>
      <c r="R8" s="59"/>
      <c r="S8" s="59"/>
      <c r="T8" s="25" t="s">
        <v>27</v>
      </c>
      <c r="U8" s="25"/>
      <c r="W8" s="24" t="str" cm="1">
        <f t="array" ref="W8">_xlfn.XLOOKUP(MAX(Table6[Date of report/action]),(Table6[Site ID]=Table2[[#This Row],[Site ID]])*(Table6[Date of report/action]),Table6[Action]," ",,-1)</f>
        <v xml:space="preserve"> </v>
      </c>
      <c r="Y8" s="24">
        <v>0</v>
      </c>
    </row>
    <row r="9" spans="1:25" s="24" customFormat="1" ht="20" x14ac:dyDescent="0.3">
      <c r="A9" s="106">
        <v>14273</v>
      </c>
      <c r="B9" s="24" t="s">
        <v>36</v>
      </c>
      <c r="C9" s="24" t="s">
        <v>34</v>
      </c>
      <c r="H9" s="24" t="str">
        <f>IFERROR(VLOOKUP(Table2[[#This Row],[Site ID]],Flow_4!A:A,1,FALSE),"N")</f>
        <v>N</v>
      </c>
      <c r="I9" s="7" t="str">
        <f>_xlfn.XLOOKUP(Table2[[#This Row],[Site ID]],'Flowmeter Signals Nov22'!A:A,'Flowmeter Signals Nov22'!I:I,"N")</f>
        <v>N</v>
      </c>
      <c r="J9" s="24">
        <f>VLOOKUP(Table2[[#This Row],[Site ID]],Consents!A:J,10,FALSE)</f>
        <v>21</v>
      </c>
      <c r="K9" s="66"/>
      <c r="L9" s="104">
        <f>VLOOKUP(Table2[[#This Row],[Site ID]],'Estimated Flow requirements'!A:K,5,FALSE)</f>
        <v>13.253594007331939</v>
      </c>
      <c r="M9" s="296" t="e">
        <v>#N/A</v>
      </c>
      <c r="N9"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9" s="25" t="e">
        <v>#N/A</v>
      </c>
      <c r="P9" s="59"/>
      <c r="Q9" s="59"/>
      <c r="R9" s="59"/>
      <c r="S9" s="59"/>
      <c r="T9" s="25" t="s">
        <v>27</v>
      </c>
      <c r="U9" s="25"/>
      <c r="W9" s="24" t="str" cm="1">
        <f t="array" ref="W9">_xlfn.XLOOKUP(MAX(Table6[Date of report/action]),(Table6[Site ID]=Table2[[#This Row],[Site ID]])*(Table6[Date of report/action]),Table6[Action]," ",,-1)</f>
        <v xml:space="preserve"> </v>
      </c>
      <c r="Y9" s="24">
        <v>0</v>
      </c>
    </row>
    <row r="10" spans="1:25" s="24" customFormat="1" ht="20" x14ac:dyDescent="0.3">
      <c r="A10" s="106">
        <v>14275</v>
      </c>
      <c r="B10" s="24" t="s">
        <v>37</v>
      </c>
      <c r="C10" s="24" t="s">
        <v>34</v>
      </c>
      <c r="H10" s="24" t="str">
        <f>IFERROR(VLOOKUP(Table2[[#This Row],[Site ID]],Flow_4!A:A,1,FALSE),"N")</f>
        <v>N</v>
      </c>
      <c r="I10" s="7" t="str">
        <f>_xlfn.XLOOKUP(Table2[[#This Row],[Site ID]],'Flowmeter Signals Nov22'!A:A,'Flowmeter Signals Nov22'!I:I,"N")</f>
        <v>N</v>
      </c>
      <c r="J10" s="24">
        <f>VLOOKUP(Table2[[#This Row],[Site ID]],Consents!A:J,10,FALSE)</f>
        <v>8</v>
      </c>
      <c r="K10" s="66"/>
      <c r="L10" s="104">
        <f>VLOOKUP(Table2[[#This Row],[Site ID]],'Estimated Flow requirements'!A:K,5,FALSE)</f>
        <v>5.8904862254808616</v>
      </c>
      <c r="M10" s="296" t="e">
        <v>#N/A</v>
      </c>
      <c r="N10"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10" s="25" t="e">
        <v>#N/A</v>
      </c>
      <c r="P10" s="59"/>
      <c r="Q10" s="59"/>
      <c r="R10" s="59"/>
      <c r="S10" s="59"/>
      <c r="T10" s="25" t="s">
        <v>27</v>
      </c>
      <c r="U10" s="25"/>
      <c r="W10" s="24" t="str" cm="1">
        <f t="array" ref="W10">_xlfn.XLOOKUP(MAX(Table6[Date of report/action]),(Table6[Site ID]=Table2[[#This Row],[Site ID]])*(Table6[Date of report/action]),Table6[Action]," ",,-1)</f>
        <v xml:space="preserve"> </v>
      </c>
      <c r="Y10" s="24">
        <v>0</v>
      </c>
    </row>
    <row r="11" spans="1:25" s="24" customFormat="1" ht="20" x14ac:dyDescent="0.3">
      <c r="A11" s="106">
        <v>14368</v>
      </c>
      <c r="B11" s="24" t="s">
        <v>38</v>
      </c>
      <c r="C11" s="24" t="s">
        <v>34</v>
      </c>
      <c r="H11" s="24" t="str">
        <f>IFERROR(VLOOKUP(Table2[[#This Row],[Site ID]],Flow_4!A:A,1,FALSE),"N")</f>
        <v>N</v>
      </c>
      <c r="I11" s="7" t="str">
        <f>_xlfn.XLOOKUP(Table2[[#This Row],[Site ID]],'Flowmeter Signals Nov22'!A:A,'Flowmeter Signals Nov22'!I:I,"N")</f>
        <v>N</v>
      </c>
      <c r="J11" s="24">
        <f>VLOOKUP(Table2[[#This Row],[Site ID]],Consents!A:J,10,FALSE)</f>
        <v>11</v>
      </c>
      <c r="K11" s="66"/>
      <c r="L11" s="104">
        <f>VLOOKUP(Table2[[#This Row],[Site ID]],'Estimated Flow requirements'!A:K,5,FALSE)</f>
        <v>13.253594007331939</v>
      </c>
      <c r="M11" s="296" t="e">
        <v>#N/A</v>
      </c>
      <c r="N11"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11" s="25" t="e">
        <v>#N/A</v>
      </c>
      <c r="P11" s="59"/>
      <c r="Q11" s="59"/>
      <c r="R11" s="59"/>
      <c r="S11" s="59"/>
      <c r="T11" s="25" t="s">
        <v>27</v>
      </c>
      <c r="U11" s="25"/>
      <c r="W11" s="24" t="str" cm="1">
        <f t="array" ref="W11">_xlfn.XLOOKUP(MAX(Table6[Date of report/action]),(Table6[Site ID]=Table2[[#This Row],[Site ID]])*(Table6[Date of report/action]),Table6[Action]," ",,-1)</f>
        <v xml:space="preserve"> </v>
      </c>
      <c r="Y11" s="24">
        <v>0</v>
      </c>
    </row>
    <row r="12" spans="1:25" s="24" customFormat="1" ht="20" x14ac:dyDescent="0.3">
      <c r="A12" s="106">
        <v>14395</v>
      </c>
      <c r="B12" s="24" t="s">
        <v>39</v>
      </c>
      <c r="C12" s="24" t="s">
        <v>16322</v>
      </c>
      <c r="H12" s="24" t="str">
        <f>IFERROR(VLOOKUP(Table2[[#This Row],[Site ID]],Flow_4!A:A,1,FALSE),"N")</f>
        <v>N</v>
      </c>
      <c r="I12" s="7" t="str">
        <f>_xlfn.XLOOKUP(Table2[[#This Row],[Site ID]],'Flowmeter Signals Nov22'!A:A,'Flowmeter Signals Nov22'!I:I,"N")</f>
        <v>N</v>
      </c>
      <c r="J12" s="24">
        <f>VLOOKUP(Table2[[#This Row],[Site ID]],Consents!A:J,10,FALSE)</f>
        <v>4</v>
      </c>
      <c r="K12" s="66"/>
      <c r="L12" s="104">
        <f>VLOOKUP(Table2[[#This Row],[Site ID]],'Estimated Flow requirements'!A:K,5,FALSE)</f>
        <v>3.7699111843077522</v>
      </c>
      <c r="M12" s="296" t="e">
        <v>#N/A</v>
      </c>
      <c r="N12"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12" s="25" t="e">
        <v>#N/A</v>
      </c>
      <c r="P12" s="59"/>
      <c r="Q12" s="59"/>
      <c r="R12" s="59"/>
      <c r="S12" s="59"/>
      <c r="T12" s="25" t="s">
        <v>27</v>
      </c>
      <c r="U12" s="25"/>
      <c r="W12" s="24" t="str" cm="1">
        <f t="array" ref="W12">_xlfn.XLOOKUP(MAX(Table6[Date of report/action]),(Table6[Site ID]=Table2[[#This Row],[Site ID]])*(Table6[Date of report/action]),Table6[Action]," ",,-1)</f>
        <v xml:space="preserve"> </v>
      </c>
      <c r="Y12" s="24">
        <v>0</v>
      </c>
    </row>
    <row r="13" spans="1:25" s="24" customFormat="1" ht="20" x14ac:dyDescent="0.3">
      <c r="A13" s="106">
        <v>14405</v>
      </c>
      <c r="B13" s="24" t="s">
        <v>40</v>
      </c>
      <c r="C13" s="24" t="s">
        <v>34</v>
      </c>
      <c r="H13" s="24" t="str">
        <f>IFERROR(VLOOKUP(Table2[[#This Row],[Site ID]],Flow_4!A:A,1,FALSE),"N")</f>
        <v>N</v>
      </c>
      <c r="I13" s="7" t="str">
        <f>_xlfn.XLOOKUP(Table2[[#This Row],[Site ID]],'Flowmeter Signals Nov22'!A:A,'Flowmeter Signals Nov22'!I:I,"N")</f>
        <v>N</v>
      </c>
      <c r="J13" s="24">
        <f>VLOOKUP(Table2[[#This Row],[Site ID]],Consents!A:J,10,FALSE)</f>
        <v>14.1</v>
      </c>
      <c r="K13" s="66"/>
      <c r="L13" s="104">
        <f>VLOOKUP(Table2[[#This Row],[Site ID]],'Estimated Flow requirements'!A:K,5,FALSE)</f>
        <v>5.8904862254808616</v>
      </c>
      <c r="M13" s="296" t="e">
        <v>#N/A</v>
      </c>
      <c r="N13"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13" s="25" t="e">
        <v>#N/A</v>
      </c>
      <c r="P13" s="59"/>
      <c r="Q13" s="59"/>
      <c r="R13" s="59"/>
      <c r="S13" s="59"/>
      <c r="T13" s="25" t="s">
        <v>27</v>
      </c>
      <c r="U13" s="25"/>
      <c r="W13" s="24" t="str" cm="1">
        <f t="array" ref="W13">_xlfn.XLOOKUP(MAX(Table6[Date of report/action]),(Table6[Site ID]=Table2[[#This Row],[Site ID]])*(Table6[Date of report/action]),Table6[Action]," ",,-1)</f>
        <v xml:space="preserve"> </v>
      </c>
      <c r="Y13" s="24">
        <v>0</v>
      </c>
    </row>
    <row r="14" spans="1:25" s="24" customFormat="1" ht="20" x14ac:dyDescent="0.3">
      <c r="A14" s="106">
        <v>14440</v>
      </c>
      <c r="B14" s="24" t="s">
        <v>41</v>
      </c>
      <c r="C14" s="24" t="s">
        <v>26</v>
      </c>
      <c r="H14" s="24" t="str">
        <f>IFERROR(VLOOKUP(Table2[[#This Row],[Site ID]],Flow_4!A:A,1,FALSE),"N")</f>
        <v>N</v>
      </c>
      <c r="I14" s="7" t="str">
        <f>_xlfn.XLOOKUP(Table2[[#This Row],[Site ID]],'Flowmeter Signals Nov22'!A:A,'Flowmeter Signals Nov22'!I:I,"N")</f>
        <v>N</v>
      </c>
      <c r="J14" s="24">
        <f>VLOOKUP(Table2[[#This Row],[Site ID]],Consents!A:J,10,FALSE)</f>
        <v>10</v>
      </c>
      <c r="K14" s="66"/>
      <c r="L14" s="104">
        <f>VLOOKUP(Table2[[#This Row],[Site ID]],'Estimated Flow requirements'!A:K,5,FALSE)</f>
        <v>4.7712938426394977</v>
      </c>
      <c r="M14" s="296" t="e">
        <v>#N/A</v>
      </c>
      <c r="N14"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14" s="25" t="e">
        <v>#N/A</v>
      </c>
      <c r="P14" s="59"/>
      <c r="Q14" s="59"/>
      <c r="R14" s="59"/>
      <c r="S14" s="59"/>
      <c r="T14" s="25" t="s">
        <v>27</v>
      </c>
      <c r="U14" s="25"/>
      <c r="W14" s="24" t="str" cm="1">
        <f t="array" ref="W14">_xlfn.XLOOKUP(MAX(Table6[Date of report/action]),(Table6[Site ID]=Table2[[#This Row],[Site ID]])*(Table6[Date of report/action]),Table6[Action]," ",,-1)</f>
        <v xml:space="preserve"> </v>
      </c>
      <c r="Y14" s="24" t="s">
        <v>42</v>
      </c>
    </row>
    <row r="15" spans="1:25" s="24" customFormat="1" ht="20" x14ac:dyDescent="0.3">
      <c r="A15" s="106">
        <v>14447</v>
      </c>
      <c r="B15" s="24" t="s">
        <v>43</v>
      </c>
      <c r="C15" s="24" t="s">
        <v>26</v>
      </c>
      <c r="H15" s="24" t="str">
        <f>IFERROR(VLOOKUP(Table2[[#This Row],[Site ID]],Flow_4!A:A,1,FALSE),"N")</f>
        <v>N</v>
      </c>
      <c r="I15" s="7" t="str">
        <f>_xlfn.XLOOKUP(Table2[[#This Row],[Site ID]],'Flowmeter Signals Nov22'!A:A,'Flowmeter Signals Nov22'!I:I,"N")</f>
        <v>N</v>
      </c>
      <c r="J15" s="24">
        <f>VLOOKUP(Table2[[#This Row],[Site ID]],Consents!A:J,10,FALSE)</f>
        <v>37</v>
      </c>
      <c r="K15" s="66"/>
      <c r="L15" s="104">
        <f>VLOOKUP(Table2[[#This Row],[Site ID]],'Estimated Flow requirements'!A:K,5,FALSE)</f>
        <v>17.023505191639689</v>
      </c>
      <c r="M15" s="296" t="e">
        <v>#N/A</v>
      </c>
      <c r="N15"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15" s="25" t="e">
        <v>#N/A</v>
      </c>
      <c r="P15" s="59"/>
      <c r="Q15" s="59"/>
      <c r="R15" s="59"/>
      <c r="S15" s="59"/>
      <c r="T15" s="25" t="s">
        <v>27</v>
      </c>
      <c r="U15" s="25"/>
      <c r="W15" s="24" t="str" cm="1">
        <f t="array" ref="W15">_xlfn.XLOOKUP(MAX(Table6[Date of report/action]),(Table6[Site ID]=Table2[[#This Row],[Site ID]])*(Table6[Date of report/action]),Table6[Action]," ",,-1)</f>
        <v xml:space="preserve"> </v>
      </c>
      <c r="Y15" s="24">
        <v>0</v>
      </c>
    </row>
    <row r="16" spans="1:25" s="24" customFormat="1" ht="20" x14ac:dyDescent="0.3">
      <c r="A16" s="106">
        <v>14507</v>
      </c>
      <c r="B16" s="24" t="s">
        <v>44</v>
      </c>
      <c r="C16" s="24" t="s">
        <v>26</v>
      </c>
      <c r="H16" s="24" t="str">
        <f>IFERROR(VLOOKUP(Table2[[#This Row],[Site ID]],Flow_4!A:A,1,FALSE),"N")</f>
        <v>N</v>
      </c>
      <c r="I16" s="7" t="str">
        <f>_xlfn.XLOOKUP(Table2[[#This Row],[Site ID]],'Flowmeter Signals Nov22'!A:A,'Flowmeter Signals Nov22'!I:I,"N")</f>
        <v>N</v>
      </c>
      <c r="J16" s="24">
        <f>VLOOKUP(Table2[[#This Row],[Site ID]],Consents!A:J,10,FALSE)</f>
        <v>37</v>
      </c>
      <c r="K16" s="66"/>
      <c r="L16" s="104">
        <f>VLOOKUP(Table2[[#This Row],[Site ID]],'Estimated Flow requirements'!A:K,5,FALSE)</f>
        <v>36.815538909255388</v>
      </c>
      <c r="M16" s="296" t="e">
        <v>#N/A</v>
      </c>
      <c r="N16"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16" s="25" t="e">
        <v>#N/A</v>
      </c>
      <c r="P16" s="59"/>
      <c r="Q16" s="59"/>
      <c r="R16" s="59"/>
      <c r="S16" s="59"/>
      <c r="T16" s="25" t="s">
        <v>27</v>
      </c>
      <c r="U16" s="25"/>
      <c r="W16" s="24" t="str" cm="1">
        <f t="array" ref="W16">_xlfn.XLOOKUP(MAX(Table6[Date of report/action]),(Table6[Site ID]=Table2[[#This Row],[Site ID]])*(Table6[Date of report/action]),Table6[Action]," ",,-1)</f>
        <v xml:space="preserve"> </v>
      </c>
      <c r="Y16" s="24">
        <v>0</v>
      </c>
    </row>
    <row r="17" spans="1:25" s="24" customFormat="1" ht="20" x14ac:dyDescent="0.3">
      <c r="A17" s="106">
        <v>14581</v>
      </c>
      <c r="B17" s="24" t="s">
        <v>45</v>
      </c>
      <c r="C17" s="24" t="s">
        <v>26</v>
      </c>
      <c r="H17" s="24" t="str">
        <f>IFERROR(VLOOKUP(Table2[[#This Row],[Site ID]],Flow_4!A:A,1,FALSE),"N")</f>
        <v>N</v>
      </c>
      <c r="I17" s="7" t="str">
        <f>_xlfn.XLOOKUP(Table2[[#This Row],[Site ID]],'Flowmeter Signals Nov22'!A:A,'Flowmeter Signals Nov22'!I:I,"N")</f>
        <v>N</v>
      </c>
      <c r="J17" s="24">
        <f>VLOOKUP(Table2[[#This Row],[Site ID]],Consents!A:J,10,FALSE)</f>
        <v>111</v>
      </c>
      <c r="K17" s="66"/>
      <c r="L17" s="104">
        <f>VLOOKUP(Table2[[#This Row],[Site ID]],'Estimated Flow requirements'!A:K,5,FALSE)</f>
        <v>53.014376029327757</v>
      </c>
      <c r="M17" s="296" t="e">
        <v>#N/A</v>
      </c>
      <c r="N17"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17" s="25" t="e">
        <v>#N/A</v>
      </c>
      <c r="P17" s="59"/>
      <c r="Q17" s="59"/>
      <c r="R17" s="59"/>
      <c r="S17" s="59"/>
      <c r="T17" s="25" t="s">
        <v>27</v>
      </c>
      <c r="U17" s="25"/>
      <c r="W17" s="24" t="str" cm="1">
        <f t="array" ref="W17">_xlfn.XLOOKUP(MAX(Table6[Date of report/action]),(Table6[Site ID]=Table2[[#This Row],[Site ID]])*(Table6[Date of report/action]),Table6[Action]," ",,-1)</f>
        <v xml:space="preserve"> </v>
      </c>
      <c r="Y17" s="24">
        <v>0</v>
      </c>
    </row>
    <row r="18" spans="1:25" s="24" customFormat="1" ht="20" x14ac:dyDescent="0.3">
      <c r="A18" s="106">
        <v>14624</v>
      </c>
      <c r="B18" s="24" t="s">
        <v>46</v>
      </c>
      <c r="C18" s="24" t="s">
        <v>26</v>
      </c>
      <c r="H18" s="24" t="str">
        <f>IFERROR(VLOOKUP(Table2[[#This Row],[Site ID]],Flow_4!A:A,1,FALSE),"N")</f>
        <v>N</v>
      </c>
      <c r="I18" s="7" t="str">
        <f>_xlfn.XLOOKUP(Table2[[#This Row],[Site ID]],'Flowmeter Signals Nov22'!A:A,'Flowmeter Signals Nov22'!I:I,"N")</f>
        <v>N</v>
      </c>
      <c r="J18" s="24">
        <f>VLOOKUP(Table2[[#This Row],[Site ID]],Consents!A:J,10,FALSE)</f>
        <v>7</v>
      </c>
      <c r="K18" s="66"/>
      <c r="L18" s="104">
        <f>VLOOKUP(Table2[[#This Row],[Site ID]],'Estimated Flow requirements'!A:K,5,FALSE)</f>
        <v>342.02754839081098</v>
      </c>
      <c r="M18" s="296" t="e">
        <v>#N/A</v>
      </c>
      <c r="N18"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18" s="25" t="e">
        <v>#N/A</v>
      </c>
      <c r="P18" s="59"/>
      <c r="Q18" s="59"/>
      <c r="R18" s="59"/>
      <c r="S18" s="59"/>
      <c r="T18" s="25" t="s">
        <v>27</v>
      </c>
      <c r="U18" s="25"/>
      <c r="W18" s="24" t="str" cm="1">
        <f t="array" ref="W18">_xlfn.XLOOKUP(MAX(Table6[Date of report/action]),(Table6[Site ID]=Table2[[#This Row],[Site ID]])*(Table6[Date of report/action]),Table6[Action]," ",,-1)</f>
        <v xml:space="preserve"> </v>
      </c>
      <c r="Y18" s="24">
        <v>0</v>
      </c>
    </row>
    <row r="19" spans="1:25" s="24" customFormat="1" ht="20" x14ac:dyDescent="0.3">
      <c r="A19" s="106">
        <v>15043</v>
      </c>
      <c r="B19" s="24" t="s">
        <v>47</v>
      </c>
      <c r="C19" s="24" t="s">
        <v>34</v>
      </c>
      <c r="H19" s="24" t="str">
        <f>IFERROR(VLOOKUP(Table2[[#This Row],[Site ID]],Flow_4!A:A,1,FALSE),"N")</f>
        <v>N</v>
      </c>
      <c r="I19" s="7" t="str">
        <f>_xlfn.XLOOKUP(Table2[[#This Row],[Site ID]],'Flowmeter Signals Nov22'!A:A,'Flowmeter Signals Nov22'!I:I,"N")</f>
        <v>N</v>
      </c>
      <c r="J19" s="24">
        <f>VLOOKUP(Table2[[#This Row],[Site ID]],Consents!A:J,10,FALSE)</f>
        <v>90</v>
      </c>
      <c r="K19" s="66"/>
      <c r="L19" s="104">
        <f>VLOOKUP(Table2[[#This Row],[Site ID]],'Estimated Flow requirements'!A:K,5,FALSE)</f>
        <v>29.82058651649686</v>
      </c>
      <c r="M19" s="296" t="e">
        <v>#N/A</v>
      </c>
      <c r="N19"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19" s="25" t="e">
        <v>#N/A</v>
      </c>
      <c r="P19" s="59"/>
      <c r="Q19" s="59"/>
      <c r="R19" s="59"/>
      <c r="S19" s="59"/>
      <c r="T19" s="25" t="s">
        <v>27</v>
      </c>
      <c r="U19" s="25"/>
      <c r="W19" s="24" t="str" cm="1">
        <f t="array" ref="W19">_xlfn.XLOOKUP(MAX(Table6[Date of report/action]),(Table6[Site ID]=Table2[[#This Row],[Site ID]])*(Table6[Date of report/action]),Table6[Action]," ",,-1)</f>
        <v xml:space="preserve"> </v>
      </c>
      <c r="Y19" s="24">
        <v>0</v>
      </c>
    </row>
    <row r="20" spans="1:25" s="24" customFormat="1" ht="20" x14ac:dyDescent="0.3">
      <c r="A20" s="106">
        <v>15053</v>
      </c>
      <c r="B20" s="24" t="s">
        <v>48</v>
      </c>
      <c r="C20" s="24" t="s">
        <v>34</v>
      </c>
      <c r="H20" s="24" t="str">
        <f>IFERROR(VLOOKUP(Table2[[#This Row],[Site ID]],Flow_4!A:A,1,FALSE),"N")</f>
        <v>N</v>
      </c>
      <c r="I20" s="7" t="str">
        <f>_xlfn.XLOOKUP(Table2[[#This Row],[Site ID]],'Flowmeter Signals Nov22'!A:A,'Flowmeter Signals Nov22'!I:I,"N")</f>
        <v>N</v>
      </c>
      <c r="J20" s="24">
        <f>VLOOKUP(Table2[[#This Row],[Site ID]],Consents!A:J,10,FALSE)</f>
        <v>80</v>
      </c>
      <c r="K20" s="66"/>
      <c r="L20" s="104">
        <f>VLOOKUP(Table2[[#This Row],[Site ID]],'Estimated Flow requirements'!A:K,5,FALSE)</f>
        <v>36.815538909255388</v>
      </c>
      <c r="M20" s="296" t="e">
        <v>#N/A</v>
      </c>
      <c r="N20"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20" s="25" t="e">
        <v>#N/A</v>
      </c>
      <c r="P20" s="59"/>
      <c r="Q20" s="59"/>
      <c r="R20" s="59"/>
      <c r="S20" s="59"/>
      <c r="T20" s="25" t="s">
        <v>27</v>
      </c>
      <c r="U20" s="25"/>
      <c r="W20" s="24" t="str" cm="1">
        <f t="array" ref="W20">_xlfn.XLOOKUP(MAX(Table6[Date of report/action]),(Table6[Site ID]=Table2[[#This Row],[Site ID]])*(Table6[Date of report/action]),Table6[Action]," ",,-1)</f>
        <v xml:space="preserve"> </v>
      </c>
      <c r="Y20" s="24">
        <v>0</v>
      </c>
    </row>
    <row r="21" spans="1:25" s="24" customFormat="1" ht="20" x14ac:dyDescent="0.3">
      <c r="A21" s="106">
        <v>15091</v>
      </c>
      <c r="B21" s="24" t="s">
        <v>49</v>
      </c>
      <c r="C21" s="24" t="s">
        <v>34</v>
      </c>
      <c r="H21" s="24" t="str">
        <f>IFERROR(VLOOKUP(Table2[[#This Row],[Site ID]],Flow_4!A:A,1,FALSE),"N")</f>
        <v>N</v>
      </c>
      <c r="I21" s="7" t="str">
        <f>_xlfn.XLOOKUP(Table2[[#This Row],[Site ID]],'Flowmeter Signals Nov22'!A:A,'Flowmeter Signals Nov22'!I:I,"N")</f>
        <v>N</v>
      </c>
      <c r="J21" s="24">
        <f>VLOOKUP(Table2[[#This Row],[Site ID]],Consents!A:J,10,FALSE)</f>
        <v>28</v>
      </c>
      <c r="K21" s="66"/>
      <c r="L21" s="104">
        <f>VLOOKUP(Table2[[#This Row],[Site ID]],'Estimated Flow requirements'!A:K,5,FALSE)</f>
        <v>23.56194490192345</v>
      </c>
      <c r="M21" s="296" t="e">
        <v>#N/A</v>
      </c>
      <c r="N21"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21" s="25" t="e">
        <v>#N/A</v>
      </c>
      <c r="P21" s="59"/>
      <c r="Q21" s="59"/>
      <c r="R21" s="59"/>
      <c r="S21" s="59"/>
      <c r="T21" s="25" t="s">
        <v>27</v>
      </c>
      <c r="U21" s="25"/>
      <c r="W21" s="24" t="str" cm="1">
        <f t="array" ref="W21">_xlfn.XLOOKUP(MAX(Table6[Date of report/action]),(Table6[Site ID]=Table2[[#This Row],[Site ID]])*(Table6[Date of report/action]),Table6[Action]," ",,-1)</f>
        <v xml:space="preserve"> </v>
      </c>
      <c r="Y21" s="24">
        <v>0</v>
      </c>
    </row>
    <row r="22" spans="1:25" s="24" customFormat="1" ht="20" x14ac:dyDescent="0.3">
      <c r="A22" s="106">
        <v>15101</v>
      </c>
      <c r="B22" s="24" t="s">
        <v>50</v>
      </c>
      <c r="C22" s="24" t="s">
        <v>26</v>
      </c>
      <c r="H22" s="24" t="str">
        <f>IFERROR(VLOOKUP(Table2[[#This Row],[Site ID]],Flow_4!A:A,1,FALSE),"N")</f>
        <v>N</v>
      </c>
      <c r="I22" s="7" t="str">
        <f>_xlfn.XLOOKUP(Table2[[#This Row],[Site ID]],'Flowmeter Signals Nov22'!A:A,'Flowmeter Signals Nov22'!I:I,"N")</f>
        <v>N</v>
      </c>
      <c r="J22" s="24">
        <f>VLOOKUP(Table2[[#This Row],[Site ID]],Consents!A:J,10,FALSE)</f>
        <v>2.9</v>
      </c>
      <c r="K22" s="66"/>
      <c r="L22" s="104">
        <f>VLOOKUP(Table2[[#This Row],[Site ID]],'Estimated Flow requirements'!A:K,5,FALSE)</f>
        <v>8.4823001646924414</v>
      </c>
      <c r="M22" s="296" t="e">
        <v>#N/A</v>
      </c>
      <c r="N22"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22" s="25" t="e">
        <v>#N/A</v>
      </c>
      <c r="P22" s="59"/>
      <c r="Q22" s="59"/>
      <c r="R22" s="59"/>
      <c r="S22" s="59"/>
      <c r="T22" s="25" t="s">
        <v>27</v>
      </c>
      <c r="U22" s="25"/>
      <c r="W22" s="24" t="str" cm="1">
        <f t="array" ref="W22">_xlfn.XLOOKUP(MAX(Table6[Date of report/action]),(Table6[Site ID]=Table2[[#This Row],[Site ID]])*(Table6[Date of report/action]),Table6[Action]," ",,-1)</f>
        <v xml:space="preserve"> </v>
      </c>
      <c r="Y22" s="24">
        <v>0</v>
      </c>
    </row>
    <row r="23" spans="1:25" s="24" customFormat="1" ht="20" x14ac:dyDescent="0.3">
      <c r="A23" s="106">
        <v>15139</v>
      </c>
      <c r="B23" s="24" t="s">
        <v>51</v>
      </c>
      <c r="C23" s="24" t="s">
        <v>26</v>
      </c>
      <c r="H23" s="24" t="str">
        <f>IFERROR(VLOOKUP(Table2[[#This Row],[Site ID]],Flow_4!A:A,1,FALSE),"N")</f>
        <v>N</v>
      </c>
      <c r="I23" s="7" t="str">
        <f>_xlfn.XLOOKUP(Table2[[#This Row],[Site ID]],'Flowmeter Signals Nov22'!A:A,'Flowmeter Signals Nov22'!I:I,"N")</f>
        <v>N</v>
      </c>
      <c r="J23" s="24">
        <f>VLOOKUP(Table2[[#This Row],[Site ID]],Consents!A:J,10,FALSE)</f>
        <v>17</v>
      </c>
      <c r="K23" s="66"/>
      <c r="L23" s="104">
        <f>VLOOKUP(Table2[[#This Row],[Site ID]],'Estimated Flow requirements'!A:K,5,FALSE)</f>
        <v>13.253594007331939</v>
      </c>
      <c r="M23" s="296" t="e">
        <v>#N/A</v>
      </c>
      <c r="N23"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23" s="25" t="e">
        <v>#N/A</v>
      </c>
      <c r="P23" s="59"/>
      <c r="Q23" s="59"/>
      <c r="R23" s="59"/>
      <c r="S23" s="59"/>
      <c r="T23" s="25" t="s">
        <v>27</v>
      </c>
      <c r="U23" s="25"/>
      <c r="W23" s="24" t="str" cm="1">
        <f t="array" ref="W23">_xlfn.XLOOKUP(MAX(Table6[Date of report/action]),(Table6[Site ID]=Table2[[#This Row],[Site ID]])*(Table6[Date of report/action]),Table6[Action]," ",,-1)</f>
        <v xml:space="preserve"> </v>
      </c>
      <c r="Y23" s="24">
        <v>0</v>
      </c>
    </row>
    <row r="24" spans="1:25" s="24" customFormat="1" ht="20" x14ac:dyDescent="0.3">
      <c r="A24" s="106">
        <v>15166</v>
      </c>
      <c r="B24" s="24" t="s">
        <v>52</v>
      </c>
      <c r="C24" s="24" t="s">
        <v>26</v>
      </c>
      <c r="H24" s="24" t="str">
        <f>IFERROR(VLOOKUP(Table2[[#This Row],[Site ID]],Flow_4!A:A,1,FALSE),"N")</f>
        <v>N</v>
      </c>
      <c r="I24" s="7" t="str">
        <f>_xlfn.XLOOKUP(Table2[[#This Row],[Site ID]],'Flowmeter Signals Nov22'!A:A,'Flowmeter Signals Nov22'!I:I,"N")</f>
        <v>N</v>
      </c>
      <c r="J24" s="24">
        <f>VLOOKUP(Table2[[#This Row],[Site ID]],Consents!A:J,10,FALSE)</f>
        <v>8</v>
      </c>
      <c r="K24" s="66"/>
      <c r="L24" s="104">
        <f>VLOOKUP(Table2[[#This Row],[Site ID]],'Estimated Flow requirements'!A:K,5,FALSE)</f>
        <v>13.253594007331939</v>
      </c>
      <c r="M24" s="296" t="e">
        <v>#N/A</v>
      </c>
      <c r="N24"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24" s="25" t="e">
        <v>#N/A</v>
      </c>
      <c r="P24" s="59"/>
      <c r="Q24" s="59"/>
      <c r="R24" s="59"/>
      <c r="S24" s="59"/>
      <c r="T24" s="25" t="s">
        <v>27</v>
      </c>
      <c r="U24" s="25"/>
      <c r="W24" s="24" t="str" cm="1">
        <f t="array" ref="W24">_xlfn.XLOOKUP(MAX(Table6[Date of report/action]),(Table6[Site ID]=Table2[[#This Row],[Site ID]])*(Table6[Date of report/action]),Table6[Action]," ",,-1)</f>
        <v xml:space="preserve"> </v>
      </c>
      <c r="Y24" s="24">
        <v>0</v>
      </c>
    </row>
    <row r="25" spans="1:25" s="24" customFormat="1" ht="20" x14ac:dyDescent="0.3">
      <c r="A25" s="106">
        <v>15167</v>
      </c>
      <c r="B25" s="24" t="s">
        <v>53</v>
      </c>
      <c r="C25" s="24" t="s">
        <v>26</v>
      </c>
      <c r="H25" s="24" t="str">
        <f>IFERROR(VLOOKUP(Table2[[#This Row],[Site ID]],Flow_4!A:A,1,FALSE),"N")</f>
        <v>N</v>
      </c>
      <c r="I25" s="7" t="str">
        <f>_xlfn.XLOOKUP(Table2[[#This Row],[Site ID]],'Flowmeter Signals Nov22'!A:A,'Flowmeter Signals Nov22'!I:I,"N")</f>
        <v>N</v>
      </c>
      <c r="J25" s="24">
        <f>VLOOKUP(Table2[[#This Row],[Site ID]],Consents!A:J,10,FALSE)</f>
        <v>12</v>
      </c>
      <c r="K25" s="66"/>
      <c r="L25" s="104">
        <f>VLOOKUP(Table2[[#This Row],[Site ID]],'Estimated Flow requirements'!A:K,5,FALSE)</f>
        <v>5.8904862254808616</v>
      </c>
      <c r="M25" s="296" t="e">
        <v>#N/A</v>
      </c>
      <c r="N25"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25" s="25" t="e">
        <v>#N/A</v>
      </c>
      <c r="P25" s="59"/>
      <c r="Q25" s="59"/>
      <c r="R25" s="59"/>
      <c r="S25" s="59"/>
      <c r="T25" s="25" t="s">
        <v>27</v>
      </c>
      <c r="U25" s="25"/>
      <c r="W25" s="24" t="str" cm="1">
        <f t="array" ref="W25">_xlfn.XLOOKUP(MAX(Table6[Date of report/action]),(Table6[Site ID]=Table2[[#This Row],[Site ID]])*(Table6[Date of report/action]),Table6[Action]," ",,-1)</f>
        <v xml:space="preserve"> </v>
      </c>
      <c r="Y25" s="24">
        <v>0</v>
      </c>
    </row>
    <row r="26" spans="1:25" s="24" customFormat="1" ht="20" x14ac:dyDescent="0.3">
      <c r="A26" s="106">
        <v>15236</v>
      </c>
      <c r="B26" s="24" t="s">
        <v>54</v>
      </c>
      <c r="C26" s="24" t="s">
        <v>34</v>
      </c>
      <c r="H26" s="24" t="str">
        <f>IFERROR(VLOOKUP(Table2[[#This Row],[Site ID]],Flow_4!A:A,1,FALSE),"N")</f>
        <v>N</v>
      </c>
      <c r="I26" s="7" t="str">
        <f>_xlfn.XLOOKUP(Table2[[#This Row],[Site ID]],'Flowmeter Signals Nov22'!A:A,'Flowmeter Signals Nov22'!I:I,"N")</f>
        <v>N</v>
      </c>
      <c r="J26" s="24">
        <f>VLOOKUP(Table2[[#This Row],[Site ID]],Consents!A:J,10,FALSE)</f>
        <v>44</v>
      </c>
      <c r="K26" s="66"/>
      <c r="L26" s="104">
        <f>VLOOKUP(Table2[[#This Row],[Site ID]],'Estimated Flow requirements'!A:K,5,FALSE)</f>
        <v>23.56194490192345</v>
      </c>
      <c r="M26" s="296" t="e">
        <v>#N/A</v>
      </c>
      <c r="N26"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26" s="25" t="e">
        <v>#N/A</v>
      </c>
      <c r="P26" s="59"/>
      <c r="Q26" s="59"/>
      <c r="R26" s="59"/>
      <c r="S26" s="59"/>
      <c r="T26" s="25" t="s">
        <v>27</v>
      </c>
      <c r="U26" s="25"/>
      <c r="W26" s="24" t="str" cm="1">
        <f t="array" ref="W26">_xlfn.XLOOKUP(MAX(Table6[Date of report/action]),(Table6[Site ID]=Table2[[#This Row],[Site ID]])*(Table6[Date of report/action]),Table6[Action]," ",,-1)</f>
        <v xml:space="preserve"> </v>
      </c>
      <c r="Y26" s="24">
        <v>0</v>
      </c>
    </row>
    <row r="27" spans="1:25" s="24" customFormat="1" ht="20" x14ac:dyDescent="0.3">
      <c r="A27" s="435">
        <v>15283</v>
      </c>
      <c r="B27" s="24" t="s">
        <v>55</v>
      </c>
      <c r="C27" s="24" t="s">
        <v>29</v>
      </c>
      <c r="H27" s="24" t="str">
        <f>IFERROR(VLOOKUP(Table2[[#This Row],[Site ID]],Flow_4!A:A,1,FALSE),"N")</f>
        <v>N</v>
      </c>
      <c r="I27" s="7" t="str">
        <f>_xlfn.XLOOKUP(Table2[[#This Row],[Site ID]],'Flowmeter Signals Nov22'!A:A,'Flowmeter Signals Nov22'!I:I,"N")</f>
        <v>N</v>
      </c>
      <c r="J27" s="24">
        <f>VLOOKUP(Table2[[#This Row],[Site ID]],Consents!A:J,10,FALSE)</f>
        <v>5</v>
      </c>
      <c r="K27" s="66"/>
      <c r="L27" s="104">
        <f>VLOOKUP(Table2[[#This Row],[Site ID]],'Estimated Flow requirements'!A:K,5,FALSE)</f>
        <v>3.3133985018329848</v>
      </c>
      <c r="M27" s="296" t="e">
        <v>#N/A</v>
      </c>
      <c r="N27"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27" s="25" t="e">
        <v>#N/A</v>
      </c>
      <c r="P27" s="59"/>
      <c r="Q27" s="59"/>
      <c r="R27" s="59"/>
      <c r="S27" s="59"/>
      <c r="T27" s="25" t="s">
        <v>27</v>
      </c>
      <c r="U27" s="25"/>
      <c r="W27" s="24" t="str" cm="1">
        <f t="array" ref="W27">_xlfn.XLOOKUP(MAX(Table6[Date of report/action]),(Table6[Site ID]=Table2[[#This Row],[Site ID]])*(Table6[Date of report/action]),Table6[Action]," ",,-1)</f>
        <v xml:space="preserve"> </v>
      </c>
      <c r="X27" s="436" t="s">
        <v>16336</v>
      </c>
      <c r="Y27" s="24">
        <v>0</v>
      </c>
    </row>
    <row r="28" spans="1:25" s="24" customFormat="1" ht="20" x14ac:dyDescent="0.3">
      <c r="A28" s="435">
        <v>15378</v>
      </c>
      <c r="B28" s="24" t="s">
        <v>56</v>
      </c>
      <c r="C28" s="24" t="s">
        <v>29</v>
      </c>
      <c r="H28" s="24" t="str">
        <f>IFERROR(VLOOKUP(Table2[[#This Row],[Site ID]],Flow_4!A:A,1,FALSE),"N")</f>
        <v>N</v>
      </c>
      <c r="I28" s="7" t="str">
        <f>_xlfn.XLOOKUP(Table2[[#This Row],[Site ID]],'Flowmeter Signals Nov22'!A:A,'Flowmeter Signals Nov22'!I:I,"N")</f>
        <v>N</v>
      </c>
      <c r="J28" s="24">
        <f>VLOOKUP(Table2[[#This Row],[Site ID]],Consents!A:J,10,FALSE)</f>
        <v>3</v>
      </c>
      <c r="K28" s="66"/>
      <c r="L28" s="104">
        <f>VLOOKUP(Table2[[#This Row],[Site ID]],'Estimated Flow requirements'!A:K,5,FALSE)</f>
        <v>5.8904862254808616</v>
      </c>
      <c r="M28" s="296" t="e">
        <v>#N/A</v>
      </c>
      <c r="N28"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28" s="25" t="e">
        <v>#N/A</v>
      </c>
      <c r="P28" s="59"/>
      <c r="Q28" s="59"/>
      <c r="R28" s="63"/>
      <c r="S28" s="63"/>
      <c r="T28" s="25" t="s">
        <v>27</v>
      </c>
      <c r="U28" s="25"/>
      <c r="W28" s="24" t="str" cm="1">
        <f t="array" ref="W28">_xlfn.XLOOKUP(MAX(Table6[Date of report/action]),(Table6[Site ID]=Table2[[#This Row],[Site ID]])*(Table6[Date of report/action]),Table6[Action]," ",,-1)</f>
        <v xml:space="preserve"> </v>
      </c>
      <c r="X28" s="24" t="s">
        <v>16334</v>
      </c>
      <c r="Y28" s="24">
        <v>0</v>
      </c>
    </row>
    <row r="29" spans="1:25" s="24" customFormat="1" ht="20" x14ac:dyDescent="0.3">
      <c r="A29" s="435">
        <v>15391</v>
      </c>
      <c r="B29" s="24" t="s">
        <v>57</v>
      </c>
      <c r="C29" s="24" t="s">
        <v>29</v>
      </c>
      <c r="H29" s="24" t="str">
        <f>IFERROR(VLOOKUP(Table2[[#This Row],[Site ID]],Flow_4!A:A,1,FALSE),"N")</f>
        <v>N</v>
      </c>
      <c r="I29" s="7" t="str">
        <f>_xlfn.XLOOKUP(Table2[[#This Row],[Site ID]],'Flowmeter Signals Nov22'!A:A,'Flowmeter Signals Nov22'!I:I,"N")</f>
        <v>N</v>
      </c>
      <c r="J29" s="24">
        <f>VLOOKUP(Table2[[#This Row],[Site ID]],Consents!A:J,10,FALSE)</f>
        <v>5</v>
      </c>
      <c r="K29" s="66"/>
      <c r="L29" s="104">
        <f>VLOOKUP(Table2[[#This Row],[Site ID]],'Estimated Flow requirements'!A:K,5,FALSE)</f>
        <v>5.8904862254808616</v>
      </c>
      <c r="M29" s="296" t="e">
        <v>#N/A</v>
      </c>
      <c r="N29"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29" s="25" t="e">
        <v>#N/A</v>
      </c>
      <c r="P29" s="59"/>
      <c r="Q29" s="59"/>
      <c r="R29" s="59"/>
      <c r="S29" s="59"/>
      <c r="T29" s="25" t="s">
        <v>27</v>
      </c>
      <c r="U29" s="25"/>
      <c r="W29" s="24" t="str" cm="1">
        <f t="array" ref="W29">_xlfn.XLOOKUP(MAX(Table6[Date of report/action]),(Table6[Site ID]=Table2[[#This Row],[Site ID]])*(Table6[Date of report/action]),Table6[Action]," ",,-1)</f>
        <v xml:space="preserve"> </v>
      </c>
      <c r="X29" s="436"/>
      <c r="Y29" s="24">
        <v>0</v>
      </c>
    </row>
    <row r="30" spans="1:25" s="24" customFormat="1" ht="20" x14ac:dyDescent="0.3">
      <c r="A30" s="435">
        <v>15396</v>
      </c>
      <c r="B30" s="24" t="s">
        <v>58</v>
      </c>
      <c r="C30" s="24" t="s">
        <v>29</v>
      </c>
      <c r="H30" s="24" t="str">
        <f>IFERROR(VLOOKUP(Table2[[#This Row],[Site ID]],Flow_4!A:A,1,FALSE),"N")</f>
        <v>N</v>
      </c>
      <c r="I30" s="7" t="str">
        <f>_xlfn.XLOOKUP(Table2[[#This Row],[Site ID]],'Flowmeter Signals Nov22'!A:A,'Flowmeter Signals Nov22'!I:I,"N")</f>
        <v>N</v>
      </c>
      <c r="J30" s="24">
        <f>VLOOKUP(Table2[[#This Row],[Site ID]],Consents!A:J,10,FALSE)</f>
        <v>33</v>
      </c>
      <c r="K30" s="66"/>
      <c r="L30" s="104">
        <f>VLOOKUP(Table2[[#This Row],[Site ID]],'Estimated Flow requirements'!A:K,5,FALSE)</f>
        <v>53.014376029327757</v>
      </c>
      <c r="M30" s="296" t="e">
        <v>#N/A</v>
      </c>
      <c r="N30"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30" s="25" t="e">
        <v>#N/A</v>
      </c>
      <c r="P30" s="59"/>
      <c r="Q30" s="59"/>
      <c r="R30" s="59"/>
      <c r="S30" s="59"/>
      <c r="T30" s="25" t="s">
        <v>27</v>
      </c>
      <c r="U30" s="25"/>
      <c r="W30" s="24" t="str" cm="1">
        <f t="array" ref="W30">_xlfn.XLOOKUP(MAX(Table6[Date of report/action]),(Table6[Site ID]=Table2[[#This Row],[Site ID]])*(Table6[Date of report/action]),Table6[Action]," ",,-1)</f>
        <v xml:space="preserve"> </v>
      </c>
      <c r="X30" s="24" t="s">
        <v>16334</v>
      </c>
      <c r="Y30" s="24">
        <v>0</v>
      </c>
    </row>
    <row r="31" spans="1:25" s="24" customFormat="1" ht="20" x14ac:dyDescent="0.3">
      <c r="A31" s="435">
        <v>15436</v>
      </c>
      <c r="B31" s="24" t="s">
        <v>59</v>
      </c>
      <c r="C31" s="24" t="s">
        <v>29</v>
      </c>
      <c r="H31" s="24" t="str">
        <f>IFERROR(VLOOKUP(Table2[[#This Row],[Site ID]],Flow_4!A:A,1,FALSE),"N")</f>
        <v>N</v>
      </c>
      <c r="I31" s="7" t="str">
        <f>_xlfn.XLOOKUP(Table2[[#This Row],[Site ID]],'Flowmeter Signals Nov22'!A:A,'Flowmeter Signals Nov22'!I:I,"N")</f>
        <v>N</v>
      </c>
      <c r="J31" s="24">
        <f>VLOOKUP(Table2[[#This Row],[Site ID]],Consents!A:J,10,FALSE)</f>
        <v>16</v>
      </c>
      <c r="K31" s="66"/>
      <c r="L31" s="104">
        <f>VLOOKUP(Table2[[#This Row],[Site ID]],'Estimated Flow requirements'!A:K,5,FALSE)</f>
        <v>5.8904862254808616</v>
      </c>
      <c r="M31" s="296" t="e">
        <v>#N/A</v>
      </c>
      <c r="N31"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31" s="25" t="e">
        <v>#N/A</v>
      </c>
      <c r="P31" s="59"/>
      <c r="Q31" s="59"/>
      <c r="R31" s="59"/>
      <c r="S31" s="59"/>
      <c r="T31" s="25" t="s">
        <v>27</v>
      </c>
      <c r="U31" s="25"/>
      <c r="W31" s="24" t="str" cm="1">
        <f t="array" ref="W31">_xlfn.XLOOKUP(MAX(Table6[Date of report/action]),(Table6[Site ID]=Table2[[#This Row],[Site ID]])*(Table6[Date of report/action]),Table6[Action]," ",,-1)</f>
        <v xml:space="preserve"> </v>
      </c>
      <c r="Y31" s="24">
        <v>0</v>
      </c>
    </row>
    <row r="32" spans="1:25" s="24" customFormat="1" ht="20" x14ac:dyDescent="0.3">
      <c r="A32" s="435">
        <v>15443</v>
      </c>
      <c r="B32" s="24" t="s">
        <v>60</v>
      </c>
      <c r="C32" s="24" t="s">
        <v>29</v>
      </c>
      <c r="H32" s="24" t="str">
        <f>IFERROR(VLOOKUP(Table2[[#This Row],[Site ID]],Flow_4!A:A,1,FALSE),"N")</f>
        <v>N</v>
      </c>
      <c r="I32" s="7" t="str">
        <f>_xlfn.XLOOKUP(Table2[[#This Row],[Site ID]],'Flowmeter Signals Nov22'!A:A,'Flowmeter Signals Nov22'!I:I,"N")</f>
        <v>N</v>
      </c>
      <c r="J32" s="24">
        <f>VLOOKUP(Table2[[#This Row],[Site ID]],Consents!A:J,10,FALSE)</f>
        <v>21</v>
      </c>
      <c r="K32" s="66"/>
      <c r="L32" s="104">
        <f>VLOOKUP(Table2[[#This Row],[Site ID]],'Estimated Flow requirements'!A:K,5,FALSE)</f>
        <v>13.253594007331939</v>
      </c>
      <c r="M32" s="296" t="e">
        <v>#N/A</v>
      </c>
      <c r="N32"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32" s="25" t="e">
        <v>#N/A</v>
      </c>
      <c r="P32" s="59"/>
      <c r="Q32" s="59"/>
      <c r="R32" s="59"/>
      <c r="S32" s="59"/>
      <c r="T32" s="25" t="s">
        <v>27</v>
      </c>
      <c r="U32" s="25"/>
      <c r="W32" s="24" t="str" cm="1">
        <f t="array" ref="W32">_xlfn.XLOOKUP(MAX(Table6[Date of report/action]),(Table6[Site ID]=Table2[[#This Row],[Site ID]])*(Table6[Date of report/action]),Table6[Action]," ",,-1)</f>
        <v xml:space="preserve"> </v>
      </c>
      <c r="Y32" s="24">
        <v>0</v>
      </c>
    </row>
    <row r="33" spans="1:25" s="24" customFormat="1" ht="20" x14ac:dyDescent="0.3">
      <c r="A33" s="435">
        <v>15448</v>
      </c>
      <c r="B33" s="24" t="s">
        <v>61</v>
      </c>
      <c r="C33" s="24" t="s">
        <v>29</v>
      </c>
      <c r="H33" s="24" t="str">
        <f>IFERROR(VLOOKUP(Table2[[#This Row],[Site ID]],Flow_4!A:A,1,FALSE),"N")</f>
        <v>N</v>
      </c>
      <c r="I33" s="7" t="str">
        <f>_xlfn.XLOOKUP(Table2[[#This Row],[Site ID]],'Flowmeter Signals Nov22'!A:A,'Flowmeter Signals Nov22'!I:I,"N")</f>
        <v>N</v>
      </c>
      <c r="J33" s="24">
        <f>VLOOKUP(Table2[[#This Row],[Site ID]],Consents!A:J,10,FALSE)</f>
        <v>7</v>
      </c>
      <c r="K33" s="66"/>
      <c r="L33" s="104">
        <f>VLOOKUP(Table2[[#This Row],[Site ID]],'Estimated Flow requirements'!A:K,5,FALSE)</f>
        <v>3.3133985018329848</v>
      </c>
      <c r="M33" s="296" t="e">
        <v>#N/A</v>
      </c>
      <c r="N33"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33" s="25" t="e">
        <v>#N/A</v>
      </c>
      <c r="P33" s="59"/>
      <c r="Q33" s="59"/>
      <c r="R33" s="59"/>
      <c r="S33" s="59"/>
      <c r="T33" s="25" t="s">
        <v>27</v>
      </c>
      <c r="U33" s="25"/>
      <c r="W33" s="24" t="str" cm="1">
        <f t="array" ref="W33">_xlfn.XLOOKUP(MAX(Table6[Date of report/action]),(Table6[Site ID]=Table2[[#This Row],[Site ID]])*(Table6[Date of report/action]),Table6[Action]," ",,-1)</f>
        <v xml:space="preserve"> </v>
      </c>
      <c r="Y33" s="24">
        <v>0</v>
      </c>
    </row>
    <row r="34" spans="1:25" s="24" customFormat="1" ht="20" x14ac:dyDescent="0.3">
      <c r="A34" s="106">
        <v>15458</v>
      </c>
      <c r="B34" s="24" t="s">
        <v>62</v>
      </c>
      <c r="C34" s="24" t="s">
        <v>29</v>
      </c>
      <c r="H34" s="24" t="str">
        <f>IFERROR(VLOOKUP(Table2[[#This Row],[Site ID]],Flow_4!A:A,1,FALSE),"N")</f>
        <v>N</v>
      </c>
      <c r="I34" s="7" t="s">
        <v>42</v>
      </c>
      <c r="J34" s="24">
        <f>VLOOKUP(Table2[[#This Row],[Site ID]],Consents!A:J,10,FALSE)</f>
        <v>2.2000000000000002</v>
      </c>
      <c r="K34" s="66"/>
      <c r="L34" s="104">
        <f>VLOOKUP(Table2[[#This Row],[Site ID]],'Estimated Flow requirements'!A:K,5,FALSE)</f>
        <v>1.472621556370215</v>
      </c>
      <c r="M34" s="296" t="e">
        <v>#N/A</v>
      </c>
      <c r="N34"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34" s="25" t="e">
        <v>#N/A</v>
      </c>
      <c r="P34" s="59"/>
      <c r="Q34" s="59"/>
      <c r="R34" s="59"/>
      <c r="S34" s="59"/>
      <c r="T34" s="25" t="s">
        <v>27</v>
      </c>
      <c r="U34" s="25"/>
      <c r="W34" s="24" t="str" cm="1">
        <f t="array" ref="W34">_xlfn.XLOOKUP(MAX(Table6[Date of report/action]),(Table6[Site ID]=Table2[[#This Row],[Site ID]])*(Table6[Date of report/action]),Table6[Action]," ",,-1)</f>
        <v xml:space="preserve"> </v>
      </c>
      <c r="Y34" s="24">
        <v>0</v>
      </c>
    </row>
    <row r="35" spans="1:25" s="24" customFormat="1" ht="20" x14ac:dyDescent="0.3">
      <c r="A35" s="106">
        <v>15460</v>
      </c>
      <c r="B35" s="24" t="s">
        <v>63</v>
      </c>
      <c r="C35" s="24" t="s">
        <v>29</v>
      </c>
      <c r="H35" s="24" t="str">
        <f>IFERROR(VLOOKUP(Table2[[#This Row],[Site ID]],Flow_4!A:A,1,FALSE),"N")</f>
        <v>N</v>
      </c>
      <c r="I35" s="7" t="s">
        <v>42</v>
      </c>
      <c r="J35" s="24">
        <f>VLOOKUP(Table2[[#This Row],[Site ID]],Consents!A:J,10,FALSE)</f>
        <v>0.4</v>
      </c>
      <c r="K35" s="66"/>
      <c r="L35" s="104">
        <f>VLOOKUP(Table2[[#This Row],[Site ID]],'Estimated Flow requirements'!A:K,5,FALSE)</f>
        <v>3.7699111843077522</v>
      </c>
      <c r="M35" s="296" t="e">
        <v>#N/A</v>
      </c>
      <c r="N35"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35" s="25" t="e">
        <v>#N/A</v>
      </c>
      <c r="P35" s="59"/>
      <c r="Q35" s="59"/>
      <c r="R35" s="59"/>
      <c r="S35" s="59"/>
      <c r="T35" s="25" t="s">
        <v>27</v>
      </c>
      <c r="U35" s="25"/>
      <c r="W35" s="24" t="str" cm="1">
        <f t="array" ref="W35">_xlfn.XLOOKUP(MAX(Table6[Date of report/action]),(Table6[Site ID]=Table2[[#This Row],[Site ID]])*(Table6[Date of report/action]),Table6[Action]," ",,-1)</f>
        <v xml:space="preserve"> </v>
      </c>
      <c r="Y35" s="24">
        <v>0</v>
      </c>
    </row>
    <row r="36" spans="1:25" s="24" customFormat="1" ht="20" x14ac:dyDescent="0.3">
      <c r="A36" s="435">
        <v>15461</v>
      </c>
      <c r="B36" s="24" t="s">
        <v>64</v>
      </c>
      <c r="C36" s="24" t="s">
        <v>29</v>
      </c>
      <c r="H36" s="24" t="str">
        <f>IFERROR(VLOOKUP(Table2[[#This Row],[Site ID]],Flow_4!A:A,1,FALSE),"N")</f>
        <v>N</v>
      </c>
      <c r="I36" s="7" t="str">
        <f>_xlfn.XLOOKUP(Table2[[#This Row],[Site ID]],'Flowmeter Signals Nov22'!A:A,'Flowmeter Signals Nov22'!I:I,"N")</f>
        <v>N</v>
      </c>
      <c r="J36" s="24">
        <f>VLOOKUP(Table2[[#This Row],[Site ID]],Consents!A:J,10,FALSE)</f>
        <v>16</v>
      </c>
      <c r="K36" s="66"/>
      <c r="L36" s="104">
        <f>VLOOKUP(Table2[[#This Row],[Site ID]],'Estimated Flow requirements'!A:K,5,FALSE)</f>
        <v>13.253594007331939</v>
      </c>
      <c r="M36" s="296" t="e">
        <v>#N/A</v>
      </c>
      <c r="N36"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36" s="25" t="e">
        <v>#N/A</v>
      </c>
      <c r="P36" s="59"/>
      <c r="Q36" s="59"/>
      <c r="R36" s="59"/>
      <c r="S36" s="59"/>
      <c r="T36" s="25" t="s">
        <v>27</v>
      </c>
      <c r="U36" s="25"/>
      <c r="W36" s="24" t="str" cm="1">
        <f t="array" ref="W36">_xlfn.XLOOKUP(MAX(Table6[Date of report/action]),(Table6[Site ID]=Table2[[#This Row],[Site ID]])*(Table6[Date of report/action]),Table6[Action]," ",,-1)</f>
        <v xml:space="preserve"> </v>
      </c>
      <c r="Y36" s="24">
        <v>0</v>
      </c>
    </row>
    <row r="37" spans="1:25" s="24" customFormat="1" ht="20" x14ac:dyDescent="0.3">
      <c r="A37" s="435">
        <v>15463</v>
      </c>
      <c r="B37" s="24" t="s">
        <v>65</v>
      </c>
      <c r="C37" s="24" t="s">
        <v>29</v>
      </c>
      <c r="H37" s="24" t="str">
        <f>IFERROR(VLOOKUP(Table2[[#This Row],[Site ID]],Flow_4!A:A,1,FALSE),"N")</f>
        <v>N</v>
      </c>
      <c r="I37" s="7" t="str">
        <f>_xlfn.XLOOKUP(Table2[[#This Row],[Site ID]],'Flowmeter Signals Nov22'!A:A,'Flowmeter Signals Nov22'!I:I,"N")</f>
        <v>N</v>
      </c>
      <c r="J37" s="24">
        <f>VLOOKUP(Table2[[#This Row],[Site ID]],Consents!A:J,10,FALSE)</f>
        <v>0.5</v>
      </c>
      <c r="K37" s="66"/>
      <c r="L37" s="104">
        <f>VLOOKUP(Table2[[#This Row],[Site ID]],'Estimated Flow requirements'!A:K,5,FALSE)</f>
        <v>3.3133985018329848</v>
      </c>
      <c r="M37" s="296" t="e">
        <v>#N/A</v>
      </c>
      <c r="N37"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37" s="25" t="e">
        <v>#N/A</v>
      </c>
      <c r="P37" s="59"/>
      <c r="Q37" s="59"/>
      <c r="R37" s="59"/>
      <c r="S37" s="59"/>
      <c r="T37" s="25" t="s">
        <v>27</v>
      </c>
      <c r="U37" s="25"/>
      <c r="W37" s="24" t="str" cm="1">
        <f t="array" ref="W37">_xlfn.XLOOKUP(MAX(Table6[Date of report/action]),(Table6[Site ID]=Table2[[#This Row],[Site ID]])*(Table6[Date of report/action]),Table6[Action]," ",,-1)</f>
        <v xml:space="preserve"> </v>
      </c>
      <c r="X37" s="24" t="s">
        <v>16335</v>
      </c>
      <c r="Y37" s="24">
        <v>0</v>
      </c>
    </row>
    <row r="38" spans="1:25" s="24" customFormat="1" ht="20" x14ac:dyDescent="0.3">
      <c r="A38" s="435">
        <v>15467</v>
      </c>
      <c r="B38" s="24" t="s">
        <v>66</v>
      </c>
      <c r="C38" s="24" t="s">
        <v>29</v>
      </c>
      <c r="H38" s="24" t="str">
        <f>IFERROR(VLOOKUP(Table2[[#This Row],[Site ID]],Flow_4!A:A,1,FALSE),"N")</f>
        <v>N</v>
      </c>
      <c r="I38" s="7" t="str">
        <f>_xlfn.XLOOKUP(Table2[[#This Row],[Site ID]],'Flowmeter Signals Nov22'!A:A,'Flowmeter Signals Nov22'!I:I,"N")</f>
        <v>N</v>
      </c>
      <c r="J38" s="24">
        <f>VLOOKUP(Table2[[#This Row],[Site ID]],Consents!A:J,10,FALSE)</f>
        <v>16</v>
      </c>
      <c r="K38" s="66"/>
      <c r="L38" s="104">
        <f>VLOOKUP(Table2[[#This Row],[Site ID]],'Estimated Flow requirements'!A:K,5,FALSE)</f>
        <v>23.56194490192345</v>
      </c>
      <c r="M38" s="296" t="e">
        <v>#N/A</v>
      </c>
      <c r="N38"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38" s="25" t="e">
        <v>#N/A</v>
      </c>
      <c r="P38" s="59"/>
      <c r="Q38" s="59"/>
      <c r="R38" s="59"/>
      <c r="S38" s="59"/>
      <c r="T38" s="25" t="s">
        <v>27</v>
      </c>
      <c r="U38" s="25"/>
      <c r="W38" s="24" t="str" cm="1">
        <f t="array" ref="W38">_xlfn.XLOOKUP(MAX(Table6[Date of report/action]),(Table6[Site ID]=Table2[[#This Row],[Site ID]])*(Table6[Date of report/action]),Table6[Action]," ",,-1)</f>
        <v xml:space="preserve"> </v>
      </c>
      <c r="Y38" s="24">
        <v>0</v>
      </c>
    </row>
    <row r="39" spans="1:25" s="24" customFormat="1" ht="20" x14ac:dyDescent="0.3">
      <c r="A39" s="106">
        <v>15508</v>
      </c>
      <c r="B39" s="24" t="s">
        <v>67</v>
      </c>
      <c r="C39" s="24" t="s">
        <v>29</v>
      </c>
      <c r="H39" s="24" t="str">
        <f>IFERROR(VLOOKUP(Table2[[#This Row],[Site ID]],Flow_4!A:A,1,FALSE),"N")</f>
        <v>N</v>
      </c>
      <c r="I39" s="7" t="str">
        <f>_xlfn.XLOOKUP(Table2[[#This Row],[Site ID]],'Flowmeter Signals Nov22'!A:A,'Flowmeter Signals Nov22'!I:I,"N")</f>
        <v>N</v>
      </c>
      <c r="J39" s="24">
        <f>VLOOKUP(Table2[[#This Row],[Site ID]],Consents!A:J,10,FALSE)</f>
        <v>0.7</v>
      </c>
      <c r="K39" s="66"/>
      <c r="L39" s="104">
        <f>VLOOKUP(Table2[[#This Row],[Site ID]],'Estimated Flow requirements'!A:K,5,FALSE)</f>
        <v>3.3133985018329848</v>
      </c>
      <c r="M39" s="296" t="e">
        <v>#N/A</v>
      </c>
      <c r="N39"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39" s="25" t="e">
        <v>#N/A</v>
      </c>
      <c r="P39" s="59"/>
      <c r="Q39" s="59"/>
      <c r="R39" s="59"/>
      <c r="S39" s="59"/>
      <c r="T39" s="25" t="s">
        <v>27</v>
      </c>
      <c r="U39" s="25"/>
      <c r="W39" s="24" t="str" cm="1">
        <f t="array" ref="W39">_xlfn.XLOOKUP(MAX(Table6[Date of report/action]),(Table6[Site ID]=Table2[[#This Row],[Site ID]])*(Table6[Date of report/action]),Table6[Action]," ",,-1)</f>
        <v xml:space="preserve"> </v>
      </c>
      <c r="Y39" s="24">
        <v>0</v>
      </c>
    </row>
    <row r="40" spans="1:25" s="24" customFormat="1" ht="20" x14ac:dyDescent="0.3">
      <c r="A40" s="106">
        <v>15580</v>
      </c>
      <c r="B40" s="24" t="s">
        <v>68</v>
      </c>
      <c r="C40" s="24" t="s">
        <v>29</v>
      </c>
      <c r="H40" s="24" t="str">
        <f>IFERROR(VLOOKUP(Table2[[#This Row],[Site ID]],Flow_4!A:A,1,FALSE),"N")</f>
        <v>N</v>
      </c>
      <c r="I40" s="7" t="str">
        <f>_xlfn.XLOOKUP(Table2[[#This Row],[Site ID]],'Flowmeter Signals Nov22'!A:A,'Flowmeter Signals Nov22'!I:I,"N")</f>
        <v>N</v>
      </c>
      <c r="J40" s="24">
        <f>VLOOKUP(Table2[[#This Row],[Site ID]],Consents!A:J,10,FALSE)</f>
        <v>40</v>
      </c>
      <c r="K40" s="66"/>
      <c r="L40" s="104">
        <f>VLOOKUP(Table2[[#This Row],[Site ID]],'Estimated Flow requirements'!A:K,5,FALSE)</f>
        <v>36.815538909255388</v>
      </c>
      <c r="M40" s="296" t="e">
        <v>#N/A</v>
      </c>
      <c r="N40"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40" s="25" t="e">
        <v>#N/A</v>
      </c>
      <c r="P40" s="59"/>
      <c r="Q40" s="59"/>
      <c r="R40" s="59"/>
      <c r="S40" s="59"/>
      <c r="T40" s="25" t="s">
        <v>27</v>
      </c>
      <c r="U40" s="25"/>
      <c r="W40" s="24" t="str" cm="1">
        <f t="array" ref="W40">_xlfn.XLOOKUP(MAX(Table6[Date of report/action]),(Table6[Site ID]=Table2[[#This Row],[Site ID]])*(Table6[Date of report/action]),Table6[Action]," ",,-1)</f>
        <v xml:space="preserve"> </v>
      </c>
      <c r="Y40" s="24">
        <v>0</v>
      </c>
    </row>
    <row r="41" spans="1:25" s="24" customFormat="1" ht="20" x14ac:dyDescent="0.3">
      <c r="A41" s="106">
        <v>15723</v>
      </c>
      <c r="B41" s="24" t="s">
        <v>69</v>
      </c>
      <c r="C41" s="24" t="s">
        <v>26</v>
      </c>
      <c r="H41" s="24" t="str">
        <f>IFERROR(VLOOKUP(Table2[[#This Row],[Site ID]],Flow_4!A:A,1,FALSE),"N")</f>
        <v>N</v>
      </c>
      <c r="I41" s="7" t="str">
        <f>_xlfn.XLOOKUP(Table2[[#This Row],[Site ID]],'Flowmeter Signals Nov22'!A:A,'Flowmeter Signals Nov22'!I:I,"N")</f>
        <v>N</v>
      </c>
      <c r="J41" s="24">
        <f>VLOOKUP(Table2[[#This Row],[Site ID]],Consents!A:J,10,FALSE)</f>
        <v>4</v>
      </c>
      <c r="K41" s="66"/>
      <c r="L41" s="104" t="str">
        <f>VLOOKUP(Table2[[#This Row],[Site ID]],'Estimated Flow requirements'!A:K,5,FALSE)</f>
        <v>-</v>
      </c>
      <c r="M41" s="296" t="e">
        <v>#N/A</v>
      </c>
      <c r="N41"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41" s="25" t="e">
        <v>#N/A</v>
      </c>
      <c r="P41" s="59"/>
      <c r="Q41" s="59"/>
      <c r="R41" s="59"/>
      <c r="S41" s="59"/>
      <c r="T41" s="25" t="s">
        <v>27</v>
      </c>
      <c r="U41" s="25"/>
      <c r="W41" s="24" t="str" cm="1">
        <f t="array" ref="W41">_xlfn.XLOOKUP(MAX(Table6[Date of report/action]),(Table6[Site ID]=Table2[[#This Row],[Site ID]])*(Table6[Date of report/action]),Table6[Action]," ",,-1)</f>
        <v xml:space="preserve"> </v>
      </c>
      <c r="Y41" s="24">
        <v>0</v>
      </c>
    </row>
    <row r="42" spans="1:25" s="24" customFormat="1" ht="20" x14ac:dyDescent="0.3">
      <c r="A42" s="106">
        <v>15792</v>
      </c>
      <c r="B42" s="24" t="s">
        <v>70</v>
      </c>
      <c r="C42" s="24" t="s">
        <v>29</v>
      </c>
      <c r="H42" s="24" t="str">
        <f>IFERROR(VLOOKUP(Table2[[#This Row],[Site ID]],Flow_4!A:A,1,FALSE),"N")</f>
        <v>N</v>
      </c>
      <c r="I42" s="7" t="str">
        <f>_xlfn.XLOOKUP(Table2[[#This Row],[Site ID]],'Flowmeter Signals Nov22'!A:A,'Flowmeter Signals Nov22'!I:I,"N")</f>
        <v>N</v>
      </c>
      <c r="J42" s="24">
        <f>VLOOKUP(Table2[[#This Row],[Site ID]],Consents!A:J,10,FALSE)</f>
        <v>443</v>
      </c>
      <c r="K42" s="66"/>
      <c r="L42" s="104">
        <f>VLOOKUP(Table2[[#This Row],[Site ID]],'Estimated Flow requirements'!A:K,5,FALSE)</f>
        <v>36.815538909255388</v>
      </c>
      <c r="M42" s="296" t="e">
        <v>#N/A</v>
      </c>
      <c r="N42"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42" s="25" t="e">
        <v>#N/A</v>
      </c>
      <c r="P42" s="59"/>
      <c r="Q42" s="59"/>
      <c r="R42" s="59"/>
      <c r="S42" s="59"/>
      <c r="T42" s="25" t="s">
        <v>27</v>
      </c>
      <c r="U42" s="25"/>
      <c r="W42" s="24" t="str" cm="1">
        <f t="array" ref="W42">_xlfn.XLOOKUP(MAX(Table6[Date of report/action]),(Table6[Site ID]=Table2[[#This Row],[Site ID]])*(Table6[Date of report/action]),Table6[Action]," ",,-1)</f>
        <v xml:space="preserve"> </v>
      </c>
      <c r="Y42" s="24">
        <v>0</v>
      </c>
    </row>
    <row r="43" spans="1:25" s="24" customFormat="1" ht="20" x14ac:dyDescent="0.3">
      <c r="A43" s="106">
        <v>17175</v>
      </c>
      <c r="B43" s="24" t="s">
        <v>71</v>
      </c>
      <c r="C43" s="24" t="s">
        <v>29</v>
      </c>
      <c r="H43" s="24" t="str">
        <f>IFERROR(VLOOKUP(Table2[[#This Row],[Site ID]],Flow_4!A:A,1,FALSE),"N")</f>
        <v>N</v>
      </c>
      <c r="I43" s="7" t="str">
        <f>_xlfn.XLOOKUP(Table2[[#This Row],[Site ID]],'Flowmeter Signals Nov22'!A:A,'Flowmeter Signals Nov22'!I:I,"N")</f>
        <v>N</v>
      </c>
      <c r="J43" s="24">
        <f>VLOOKUP(Table2[[#This Row],[Site ID]],Consents!A:J,10,FALSE)</f>
        <v>5</v>
      </c>
      <c r="K43" s="66"/>
      <c r="L43" s="104">
        <f>VLOOKUP(Table2[[#This Row],[Site ID]],'Estimated Flow requirements'!A:K,5,FALSE)</f>
        <v>4.7712938426394977</v>
      </c>
      <c r="M43" s="296" t="e">
        <v>#N/A</v>
      </c>
      <c r="N43"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43" s="25" t="e">
        <v>#N/A</v>
      </c>
      <c r="P43" s="59"/>
      <c r="Q43" s="59"/>
      <c r="R43" s="59"/>
      <c r="S43" s="59"/>
      <c r="T43" s="25" t="s">
        <v>27</v>
      </c>
      <c r="U43" s="25"/>
      <c r="W43" s="24" t="str" cm="1">
        <f t="array" ref="W43">_xlfn.XLOOKUP(MAX(Table6[Date of report/action]),(Table6[Site ID]=Table2[[#This Row],[Site ID]])*(Table6[Date of report/action]),Table6[Action]," ",,-1)</f>
        <v xml:space="preserve"> </v>
      </c>
      <c r="Y43" s="24">
        <v>0</v>
      </c>
    </row>
    <row r="44" spans="1:25" s="24" customFormat="1" ht="20" x14ac:dyDescent="0.3">
      <c r="A44" s="106">
        <v>19035</v>
      </c>
      <c r="B44" s="24" t="s">
        <v>72</v>
      </c>
      <c r="C44" s="24" t="s">
        <v>29</v>
      </c>
      <c r="H44" s="24" t="str">
        <f>IFERROR(VLOOKUP(Table2[[#This Row],[Site ID]],Flow_4!A:A,1,FALSE),"N")</f>
        <v>N</v>
      </c>
      <c r="I44" s="7" t="str">
        <f>_xlfn.XLOOKUP(Table2[[#This Row],[Site ID]],'Flowmeter Signals Nov22'!A:A,'Flowmeter Signals Nov22'!I:I,"N")</f>
        <v>N</v>
      </c>
      <c r="J44" s="24">
        <f>VLOOKUP(Table2[[#This Row],[Site ID]],Consents!A:J,10,FALSE)</f>
        <v>14</v>
      </c>
      <c r="K44" s="66"/>
      <c r="L44" s="104">
        <f>VLOOKUP(Table2[[#This Row],[Site ID]],'Estimated Flow requirements'!A:K,5,FALSE)</f>
        <v>9.9549217210626555</v>
      </c>
      <c r="M44" s="296" t="e">
        <v>#N/A</v>
      </c>
      <c r="N44"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44" s="25" t="e">
        <v>#N/A</v>
      </c>
      <c r="P44" s="59"/>
      <c r="Q44" s="59"/>
      <c r="R44" s="59"/>
      <c r="S44" s="59"/>
      <c r="T44" s="25" t="s">
        <v>27</v>
      </c>
      <c r="U44" s="25"/>
      <c r="W44" s="24" t="str" cm="1">
        <f t="array" ref="W44">_xlfn.XLOOKUP(MAX(Table6[Date of report/action]),(Table6[Site ID]=Table2[[#This Row],[Site ID]])*(Table6[Date of report/action]),Table6[Action]," ",,-1)</f>
        <v xml:space="preserve"> </v>
      </c>
      <c r="Y44" s="24">
        <v>0</v>
      </c>
    </row>
    <row r="45" spans="1:25" s="24" customFormat="1" ht="20" x14ac:dyDescent="0.3">
      <c r="A45" s="106">
        <v>19699</v>
      </c>
      <c r="B45" s="24" t="s">
        <v>73</v>
      </c>
      <c r="C45" s="24" t="s">
        <v>34</v>
      </c>
      <c r="H45" s="24" t="str">
        <f>IFERROR(VLOOKUP(Table2[[#This Row],[Site ID]],Flow_4!A:A,1,FALSE),"N")</f>
        <v>N</v>
      </c>
      <c r="I45" s="7" t="str">
        <f>_xlfn.XLOOKUP(Table2[[#This Row],[Site ID]],'Flowmeter Signals Nov22'!A:A,'Flowmeter Signals Nov22'!I:I,"N")</f>
        <v>N</v>
      </c>
      <c r="J45" s="24">
        <f>VLOOKUP(Table2[[#This Row],[Site ID]],Consents!A:J,10,FALSE)</f>
        <v>10</v>
      </c>
      <c r="K45" s="66"/>
      <c r="L45" s="104">
        <f>VLOOKUP(Table2[[#This Row],[Site ID]],'Estimated Flow requirements'!A:K,5,FALSE)</f>
        <v>9.2038847273138469</v>
      </c>
      <c r="M45" s="296" t="e">
        <v>#N/A</v>
      </c>
      <c r="N45"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45" s="25" t="e">
        <v>#N/A</v>
      </c>
      <c r="P45" s="59"/>
      <c r="Q45" s="59"/>
      <c r="R45" s="59"/>
      <c r="S45" s="59"/>
      <c r="T45" s="25" t="s">
        <v>27</v>
      </c>
      <c r="U45" s="25"/>
      <c r="W45" s="24" t="str" cm="1">
        <f t="array" ref="W45">_xlfn.XLOOKUP(MAX(Table6[Date of report/action]),(Table6[Site ID]=Table2[[#This Row],[Site ID]])*(Table6[Date of report/action]),Table6[Action]," ",,-1)</f>
        <v xml:space="preserve"> </v>
      </c>
      <c r="Y45" s="24">
        <v>0</v>
      </c>
    </row>
    <row r="46" spans="1:25" s="24" customFormat="1" ht="20" x14ac:dyDescent="0.3">
      <c r="A46" s="106">
        <v>19787</v>
      </c>
      <c r="B46" s="24" t="s">
        <v>74</v>
      </c>
      <c r="C46" s="24" t="s">
        <v>34</v>
      </c>
      <c r="H46" s="24" t="str">
        <f>IFERROR(VLOOKUP(Table2[[#This Row],[Site ID]],Flow_4!A:A,1,FALSE),"N")</f>
        <v>N</v>
      </c>
      <c r="I46" s="7" t="str">
        <f>_xlfn.XLOOKUP(Table2[[#This Row],[Site ID]],'Flowmeter Signals Nov22'!A:A,'Flowmeter Signals Nov22'!I:I,"N")</f>
        <v>N</v>
      </c>
      <c r="J46" s="24">
        <f>VLOOKUP(Table2[[#This Row],[Site ID]],Consents!A:J,10,FALSE)</f>
        <v>6</v>
      </c>
      <c r="K46" s="66"/>
      <c r="L46" s="104">
        <f>VLOOKUP(Table2[[#This Row],[Site ID]],'Estimated Flow requirements'!A:K,5,FALSE)</f>
        <v>9.2038847273138469</v>
      </c>
      <c r="M46" s="296" t="e">
        <v>#N/A</v>
      </c>
      <c r="N46" s="112" t="e">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#N/A</v>
      </c>
      <c r="O46" s="25" t="e">
        <v>#N/A</v>
      </c>
      <c r="P46" s="59"/>
      <c r="Q46" s="59"/>
      <c r="R46" s="59"/>
      <c r="S46" s="59"/>
      <c r="T46" s="25" t="s">
        <v>27</v>
      </c>
      <c r="U46" s="25"/>
      <c r="W46" s="24" t="str" cm="1">
        <f t="array" ref="W46">_xlfn.XLOOKUP(MAX(Table6[Date of report/action]),(Table6[Site ID]=Table2[[#This Row],[Site ID]])*(Table6[Date of report/action]),Table6[Action]," ",,-1)</f>
        <v xml:space="preserve"> </v>
      </c>
      <c r="Y46" s="24">
        <v>0</v>
      </c>
    </row>
    <row r="47" spans="1:25" s="24" customFormat="1" ht="20" x14ac:dyDescent="0.3">
      <c r="A47" s="24">
        <v>14249</v>
      </c>
      <c r="B47" s="114" t="s">
        <v>75</v>
      </c>
      <c r="C47" s="24" t="s">
        <v>34</v>
      </c>
      <c r="H47" s="24" t="str">
        <f>IFERROR(VLOOKUP(Table2[[#This Row],[Site ID]],Flow_4!A:A,1,FALSE),"N")</f>
        <v>N</v>
      </c>
      <c r="I47" s="7" t="str">
        <f>_xlfn.XLOOKUP(Table2[[#This Row],[Site ID]],'Flowmeter Signals Nov22'!A:A,'Flowmeter Signals Nov22'!I:I,"N")</f>
        <v>Y</v>
      </c>
      <c r="J47" s="24" t="e">
        <f>VLOOKUP(Table2[[#This Row],[Site ID]],Consents!A:J,10,FALSE)</f>
        <v>#N/A</v>
      </c>
      <c r="K47" s="66"/>
      <c r="L47" s="104">
        <f>VLOOKUP(Table2[[#This Row],[Site ID]],'Estimated Flow requirements'!A:K,5,FALSE)</f>
        <v>13.253594007331939</v>
      </c>
      <c r="M47" s="296"/>
      <c r="N4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47" s="25"/>
      <c r="P47" s="59"/>
      <c r="Q47" s="59"/>
      <c r="T47" s="25" t="s">
        <v>27</v>
      </c>
      <c r="U47" s="25"/>
      <c r="W47" s="24" t="str" cm="1">
        <f t="array" ref="W47">_xlfn.XLOOKUP(MAX(Table6[Date of report/action]),(Table6[Site ID]=Table2[[#This Row],[Site ID]])*(Table6[Date of report/action]),Table6[Action]," ",,-1)</f>
        <v xml:space="preserve"> </v>
      </c>
      <c r="Y47" s="24" t="s">
        <v>26</v>
      </c>
    </row>
    <row r="48" spans="1:25" s="24" customFormat="1" ht="20" x14ac:dyDescent="0.3">
      <c r="A48" s="24">
        <v>14330</v>
      </c>
      <c r="B48" s="24" t="s">
        <v>76</v>
      </c>
      <c r="C48" s="24" t="s">
        <v>34</v>
      </c>
      <c r="H48" s="24" t="str">
        <f>IFERROR(VLOOKUP(Table2[[#This Row],[Site ID]],Flow_4!A:A,1,FALSE),"N")</f>
        <v>N</v>
      </c>
      <c r="I48" s="7" t="str">
        <f>_xlfn.XLOOKUP(Table2[[#This Row],[Site ID]],'Flowmeter Signals Nov22'!A:A,'Flowmeter Signals Nov22'!I:I,"N")</f>
        <v>Y</v>
      </c>
      <c r="J48" s="24" t="e">
        <f>VLOOKUP(Table2[[#This Row],[Site ID]],Consents!A:J,10,FALSE)</f>
        <v>#N/A</v>
      </c>
      <c r="K48" s="66"/>
      <c r="L48" s="104">
        <f>VLOOKUP(Table2[[#This Row],[Site ID]],'Estimated Flow requirements'!A:K,5,FALSE)</f>
        <v>13.253594007331939</v>
      </c>
      <c r="M48" s="296"/>
      <c r="N4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48" s="25"/>
      <c r="P48" s="59"/>
      <c r="Q48" s="59"/>
      <c r="R48" s="59"/>
      <c r="S48" s="59"/>
      <c r="T48" s="25" t="s">
        <v>27</v>
      </c>
      <c r="U48" s="25"/>
      <c r="W48" s="24" t="str" cm="1">
        <f t="array" ref="W48">_xlfn.XLOOKUP(MAX(Table6[Date of report/action]),(Table6[Site ID]=Table2[[#This Row],[Site ID]])*(Table6[Date of report/action]),Table6[Action]," ",,-1)</f>
        <v xml:space="preserve"> </v>
      </c>
      <c r="Y48" s="24" t="s">
        <v>26</v>
      </c>
    </row>
    <row r="49" spans="1:25" s="24" customFormat="1" ht="20" x14ac:dyDescent="0.3">
      <c r="A49" s="114">
        <v>14376</v>
      </c>
      <c r="B49" s="24" t="s">
        <v>77</v>
      </c>
      <c r="C49" s="24" t="s">
        <v>29</v>
      </c>
      <c r="H49" s="24" t="str">
        <f>IFERROR(VLOOKUP(Table2[[#This Row],[Site ID]],Flow_4!A:A,1,FALSE),"N")</f>
        <v>N</v>
      </c>
      <c r="I49" s="7" t="str">
        <f>_xlfn.XLOOKUP(Table2[[#This Row],[Site ID]],'Flowmeter Signals Nov22'!A:A,'Flowmeter Signals Nov22'!I:I,"N")</f>
        <v>Y</v>
      </c>
      <c r="J49" s="24" t="e">
        <f>VLOOKUP(Table2[[#This Row],[Site ID]],Consents!A:J,10,FALSE)</f>
        <v>#N/A</v>
      </c>
      <c r="K49" s="66"/>
      <c r="L49" s="104">
        <f>VLOOKUP(Table2[[#This Row],[Site ID]],'Estimated Flow requirements'!A:K,5,FALSE)</f>
        <v>54.796248112535721</v>
      </c>
      <c r="M49" s="296"/>
      <c r="N4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49" s="25"/>
      <c r="P49" s="59"/>
      <c r="Q49" s="59"/>
      <c r="R49" s="59"/>
      <c r="S49" s="59"/>
      <c r="T49" s="25" t="s">
        <v>27</v>
      </c>
      <c r="U49" s="25"/>
      <c r="W49" s="24" t="str" cm="1">
        <f t="array" ref="W49">_xlfn.XLOOKUP(MAX(Table6[Date of report/action]),(Table6[Site ID]=Table2[[#This Row],[Site ID]])*(Table6[Date of report/action]),Table6[Action]," ",,-1)</f>
        <v xml:space="preserve"> </v>
      </c>
      <c r="Y49" s="24" t="s">
        <v>26</v>
      </c>
    </row>
    <row r="50" spans="1:25" s="24" customFormat="1" ht="20" x14ac:dyDescent="0.3">
      <c r="A50" s="24">
        <v>14408</v>
      </c>
      <c r="B50" s="24" t="s">
        <v>78</v>
      </c>
      <c r="C50" s="24" t="s">
        <v>34</v>
      </c>
      <c r="H50" s="24" t="str">
        <f>IFERROR(VLOOKUP(Table2[[#This Row],[Site ID]],Flow_4!A:A,1,FALSE),"N")</f>
        <v>N</v>
      </c>
      <c r="I50" s="7" t="str">
        <f>_xlfn.XLOOKUP(Table2[[#This Row],[Site ID]],'Flowmeter Signals Nov22'!A:A,'Flowmeter Signals Nov22'!I:I,"N")</f>
        <v>Y</v>
      </c>
      <c r="J50" s="24" t="e">
        <f>VLOOKUP(Table2[[#This Row],[Site ID]],Consents!A:J,10,FALSE)</f>
        <v>#N/A</v>
      </c>
      <c r="K50" s="66"/>
      <c r="L50" s="104">
        <f>VLOOKUP(Table2[[#This Row],[Site ID]],'Estimated Flow requirements'!A:K,5,FALSE)</f>
        <v>212.05750411731111</v>
      </c>
      <c r="M50" s="296"/>
      <c r="N5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50" s="25"/>
      <c r="P50" s="59"/>
      <c r="Q50" s="59"/>
      <c r="R50" s="59"/>
      <c r="S50" s="59"/>
      <c r="T50" s="25" t="s">
        <v>27</v>
      </c>
      <c r="U50" s="25"/>
      <c r="W50" s="24" t="str" cm="1">
        <f t="array" ref="W50">_xlfn.XLOOKUP(MAX(Table6[Date of report/action]),(Table6[Site ID]=Table2[[#This Row],[Site ID]])*(Table6[Date of report/action]),Table6[Action]," ",,-1)</f>
        <v xml:space="preserve"> </v>
      </c>
      <c r="Y50" s="24" t="s">
        <v>26</v>
      </c>
    </row>
    <row r="51" spans="1:25" s="24" customFormat="1" ht="20" x14ac:dyDescent="0.3">
      <c r="A51" s="114">
        <v>14551</v>
      </c>
      <c r="B51" s="24" t="s">
        <v>79</v>
      </c>
      <c r="C51" s="24" t="s">
        <v>29</v>
      </c>
      <c r="E51" s="103"/>
      <c r="H51" s="24" t="str">
        <f>IFERROR(VLOOKUP(Table2[[#This Row],[Site ID]],Flow_4!A:A,1,FALSE),"N")</f>
        <v>N</v>
      </c>
      <c r="I51" s="7" t="str">
        <f>_xlfn.XLOOKUP(Table2[[#This Row],[Site ID]],'Flowmeter Signals Nov22'!A:A,'Flowmeter Signals Nov22'!I:I,"N")</f>
        <v>Y</v>
      </c>
      <c r="J51" s="24" t="e">
        <f>VLOOKUP(Table2[[#This Row],[Site ID]],Consents!A:J,10,FALSE)</f>
        <v>#N/A</v>
      </c>
      <c r="K51" s="66"/>
      <c r="L51" s="104">
        <f>VLOOKUP(Table2[[#This Row],[Site ID]],'Estimated Flow requirements'!A:K,5,FALSE)</f>
        <v>132.9040954624119</v>
      </c>
      <c r="M51" s="296"/>
      <c r="N5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51" s="25"/>
      <c r="P51" s="59"/>
      <c r="Q51" s="59"/>
      <c r="R51" s="59"/>
      <c r="S51" s="59"/>
      <c r="T51" s="25" t="s">
        <v>27</v>
      </c>
      <c r="U51" s="25"/>
      <c r="W51" s="24" t="str" cm="1">
        <f t="array" ref="W51">_xlfn.XLOOKUP(MAX(Table6[Date of report/action]),(Table6[Site ID]=Table2[[#This Row],[Site ID]])*(Table6[Date of report/action]),Table6[Action]," ",,-1)</f>
        <v xml:space="preserve"> </v>
      </c>
      <c r="Y51" s="24" t="s">
        <v>26</v>
      </c>
    </row>
    <row r="52" spans="1:25" s="24" customFormat="1" ht="20" x14ac:dyDescent="0.3">
      <c r="A52" s="114">
        <v>14598</v>
      </c>
      <c r="B52" s="24" t="s">
        <v>80</v>
      </c>
      <c r="C52" s="24" t="s">
        <v>29</v>
      </c>
      <c r="H52" s="24" t="str">
        <f>IFERROR(VLOOKUP(Table2[[#This Row],[Site ID]],Flow_4!A:A,1,FALSE),"N")</f>
        <v>N</v>
      </c>
      <c r="I52" s="7" t="str">
        <f>_xlfn.XLOOKUP(Table2[[#This Row],[Site ID]],'Flowmeter Signals Nov22'!A:A,'Flowmeter Signals Nov22'!I:I,"N")</f>
        <v>Y</v>
      </c>
      <c r="J52" s="24" t="e">
        <f>VLOOKUP(Table2[[#This Row],[Site ID]],Consents!A:J,10,FALSE)</f>
        <v>#N/A</v>
      </c>
      <c r="K52" s="66"/>
      <c r="L52" s="104">
        <f>VLOOKUP(Table2[[#This Row],[Site ID]],'Estimated Flow requirements'!A:K,5,FALSE)</f>
        <v>3.7699111843077522</v>
      </c>
      <c r="M52" s="296"/>
      <c r="N5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52" s="25"/>
      <c r="P52" s="59"/>
      <c r="Q52" s="59"/>
      <c r="R52" s="59"/>
      <c r="S52" s="59"/>
      <c r="T52" s="25" t="s">
        <v>27</v>
      </c>
      <c r="U52" s="25"/>
      <c r="W52" s="24" t="str" cm="1">
        <f t="array" ref="W52">_xlfn.XLOOKUP(MAX(Table6[Date of report/action]),(Table6[Site ID]=Table2[[#This Row],[Site ID]])*(Table6[Date of report/action]),Table6[Action]," ",,-1)</f>
        <v xml:space="preserve"> </v>
      </c>
      <c r="Y52" s="24" t="s">
        <v>26</v>
      </c>
    </row>
    <row r="53" spans="1:25" s="24" customFormat="1" ht="20" x14ac:dyDescent="0.3">
      <c r="A53" s="24">
        <v>15064</v>
      </c>
      <c r="B53" s="24" t="s">
        <v>81</v>
      </c>
      <c r="C53" s="24" t="s">
        <v>34</v>
      </c>
      <c r="H53" s="24" t="str">
        <f>IFERROR(VLOOKUP(Table2[[#This Row],[Site ID]],Flow_4!A:A,1,FALSE),"N")</f>
        <v>N</v>
      </c>
      <c r="I53" s="7" t="str">
        <f>_xlfn.XLOOKUP(Table2[[#This Row],[Site ID]],'Flowmeter Signals Nov22'!A:A,'Flowmeter Signals Nov22'!I:I,"N")</f>
        <v>N</v>
      </c>
      <c r="J53" s="24" t="e">
        <f>VLOOKUP(Table2[[#This Row],[Site ID]],Consents!A:J,10,FALSE)</f>
        <v>#N/A</v>
      </c>
      <c r="K53" s="66"/>
      <c r="L53" s="104">
        <f>VLOOKUP(Table2[[#This Row],[Site ID]],'Estimated Flow requirements'!A:K,5,FALSE)</f>
        <v>58.448349572333868</v>
      </c>
      <c r="M53" s="296"/>
      <c r="N5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53" s="25"/>
      <c r="P53" s="59"/>
      <c r="Q53" s="59"/>
      <c r="R53" s="59"/>
      <c r="S53" s="59"/>
      <c r="T53" s="25" t="s">
        <v>27</v>
      </c>
      <c r="U53" s="25"/>
      <c r="W53" s="24" t="str" cm="1">
        <f t="array" ref="W53">_xlfn.XLOOKUP(MAX(Table6[Date of report/action]),(Table6[Site ID]=Table2[[#This Row],[Site ID]])*(Table6[Date of report/action]),Table6[Action]," ",,-1)</f>
        <v xml:space="preserve"> </v>
      </c>
      <c r="Y53" s="24" t="s">
        <v>26</v>
      </c>
    </row>
    <row r="54" spans="1:25" s="24" customFormat="1" ht="20" x14ac:dyDescent="0.3">
      <c r="A54" s="114">
        <v>15239</v>
      </c>
      <c r="B54" s="24" t="s">
        <v>82</v>
      </c>
      <c r="C54" s="24" t="s">
        <v>34</v>
      </c>
      <c r="H54" s="24" t="str">
        <f>IFERROR(VLOOKUP(Table2[[#This Row],[Site ID]],Flow_4!A:A,1,FALSE),"N")</f>
        <v>N</v>
      </c>
      <c r="I54" s="7" t="str">
        <f>_xlfn.XLOOKUP(Table2[[#This Row],[Site ID]],'Flowmeter Signals Nov22'!A:A,'Flowmeter Signals Nov22'!I:I,"N")</f>
        <v>Y</v>
      </c>
      <c r="J54" s="24" t="e">
        <f>VLOOKUP(Table2[[#This Row],[Site ID]],Consents!A:J,10,FALSE)</f>
        <v>#N/A</v>
      </c>
      <c r="K54" s="66"/>
      <c r="L54" s="104">
        <f>VLOOKUP(Table2[[#This Row],[Site ID]],'Estimated Flow requirements'!A:K,5,FALSE)</f>
        <v>13.253594007331939</v>
      </c>
      <c r="M54" s="296"/>
      <c r="N5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54" s="25"/>
      <c r="P54" s="59"/>
      <c r="Q54" s="59"/>
      <c r="R54" s="59"/>
      <c r="S54" s="59"/>
      <c r="T54" s="25" t="s">
        <v>27</v>
      </c>
      <c r="U54" s="25"/>
      <c r="W54" s="24" t="str" cm="1">
        <f t="array" ref="W54">_xlfn.XLOOKUP(MAX(Table6[Date of report/action]),(Table6[Site ID]=Table2[[#This Row],[Site ID]])*(Table6[Date of report/action]),Table6[Action]," ",,-1)</f>
        <v xml:space="preserve"> </v>
      </c>
      <c r="Y54" s="24" t="s">
        <v>26</v>
      </c>
    </row>
    <row r="55" spans="1:25" s="24" customFormat="1" ht="20" x14ac:dyDescent="0.3">
      <c r="A55" s="114">
        <v>15385</v>
      </c>
      <c r="B55" s="24" t="s">
        <v>83</v>
      </c>
      <c r="C55" s="24" t="s">
        <v>29</v>
      </c>
      <c r="H55" s="24" t="str">
        <f>IFERROR(VLOOKUP(Table2[[#This Row],[Site ID]],Flow_4!A:A,1,FALSE),"N")</f>
        <v>N</v>
      </c>
      <c r="I55" s="7" t="str">
        <f>_xlfn.XLOOKUP(Table2[[#This Row],[Site ID]],'Flowmeter Signals Nov22'!A:A,'Flowmeter Signals Nov22'!I:I,"N")</f>
        <v>Y</v>
      </c>
      <c r="J55" s="24" t="e">
        <f>VLOOKUP(Table2[[#This Row],[Site ID]],Consents!A:J,10,FALSE)</f>
        <v>#N/A</v>
      </c>
      <c r="K55" s="66"/>
      <c r="L55" s="104">
        <f>VLOOKUP(Table2[[#This Row],[Site ID]],'Estimated Flow requirements'!A:K,5,FALSE)</f>
        <v>46.181412007769957</v>
      </c>
      <c r="M55" s="296"/>
      <c r="N5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55" s="25"/>
      <c r="P55" s="59"/>
      <c r="Q55" s="59"/>
      <c r="R55" s="59"/>
      <c r="S55" s="59"/>
      <c r="T55" s="25" t="s">
        <v>27</v>
      </c>
      <c r="U55" s="25"/>
      <c r="W55" s="24" t="str" cm="1">
        <f t="array" ref="W55">_xlfn.XLOOKUP(MAX(Table6[Date of report/action]),(Table6[Site ID]=Table2[[#This Row],[Site ID]])*(Table6[Date of report/action]),Table6[Action]," ",,-1)</f>
        <v xml:space="preserve"> </v>
      </c>
      <c r="Y55" s="24" t="s">
        <v>26</v>
      </c>
    </row>
    <row r="56" spans="1:25" s="24" customFormat="1" ht="20" x14ac:dyDescent="0.3">
      <c r="A56" s="24">
        <v>15426</v>
      </c>
      <c r="B56" s="24" t="s">
        <v>84</v>
      </c>
      <c r="C56" s="24" t="s">
        <v>26</v>
      </c>
      <c r="H56" s="24" t="str">
        <f>IFERROR(VLOOKUP(Table2[[#This Row],[Site ID]],Flow_4!A:A,1,FALSE),"N")</f>
        <v>N</v>
      </c>
      <c r="I56" s="7" t="str">
        <f>_xlfn.XLOOKUP(Table2[[#This Row],[Site ID]],'Flowmeter Signals Nov22'!A:A,'Flowmeter Signals Nov22'!I:I,"N")</f>
        <v>Y</v>
      </c>
      <c r="J56" s="24" t="e">
        <f>VLOOKUP(Table2[[#This Row],[Site ID]],Consents!A:J,10,FALSE)</f>
        <v>#N/A</v>
      </c>
      <c r="K56" s="66"/>
      <c r="L56" s="104">
        <f>VLOOKUP(Table2[[#This Row],[Site ID]],'Estimated Flow requirements'!A:K,5,FALSE)</f>
        <v>7.7901680331984391</v>
      </c>
      <c r="M56" s="296"/>
      <c r="N5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56" s="25"/>
      <c r="P56" s="59"/>
      <c r="Q56" s="59"/>
      <c r="R56" s="59"/>
      <c r="S56" s="59"/>
      <c r="T56" s="25" t="s">
        <v>27</v>
      </c>
      <c r="U56" s="25"/>
      <c r="V56" s="24" t="s">
        <v>85</v>
      </c>
      <c r="W56" s="24" t="str" cm="1">
        <f t="array" ref="W56">_xlfn.XLOOKUP(MAX(Table6[Date of report/action]),(Table6[Site ID]=Table2[[#This Row],[Site ID]])*(Table6[Date of report/action]),Table6[Action]," ",,-1)</f>
        <v xml:space="preserve"> </v>
      </c>
      <c r="Y56" s="24" t="s">
        <v>26</v>
      </c>
    </row>
    <row r="57" spans="1:25" s="24" customFormat="1" ht="10" x14ac:dyDescent="0.3">
      <c r="A57" s="114">
        <v>14095</v>
      </c>
      <c r="B57" s="114" t="s">
        <v>129</v>
      </c>
      <c r="C57" s="114" t="s">
        <v>29</v>
      </c>
      <c r="D57" s="114"/>
      <c r="E57" s="114"/>
      <c r="F57" s="114"/>
      <c r="G57" s="114"/>
      <c r="H57" s="114" t="str">
        <f>IFERROR(VLOOKUP(Table2[[#This Row],[Site ID]],Flow_4!A:A,1,FALSE),"N")</f>
        <v>N</v>
      </c>
      <c r="I57" s="117" t="str">
        <f>_xlfn.XLOOKUP(Table2[[#This Row],[Site ID]],'Flowmeter Signals Nov22'!A:A,'Flowmeter Signals Nov22'!I:I,"N")</f>
        <v>Y</v>
      </c>
      <c r="J57" s="114">
        <f>VLOOKUP(Table2[[#This Row],[Site ID]],Consents!A:J,10,FALSE)</f>
        <v>200</v>
      </c>
      <c r="K57" s="143"/>
      <c r="L57" s="132">
        <f>VLOOKUP(Table2[[#This Row],[Site ID]],'Estimated Flow requirements'!A:K,5,FALSE)</f>
        <v>94.247779607693786</v>
      </c>
      <c r="M57" s="188">
        <v>95.07</v>
      </c>
      <c r="N57"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0.52465000000000006</v>
      </c>
      <c r="O57" s="110">
        <v>45528</v>
      </c>
      <c r="P57" s="137"/>
      <c r="Q57" s="137"/>
      <c r="R57" s="110">
        <v>45121</v>
      </c>
      <c r="S57" s="134" t="s">
        <v>26</v>
      </c>
      <c r="T57" s="110" t="s">
        <v>87</v>
      </c>
      <c r="U57" s="110" t="s">
        <v>87</v>
      </c>
      <c r="V57" s="129" t="s">
        <v>130</v>
      </c>
      <c r="W57" s="24" t="str" cm="1">
        <f t="array" ref="W57">_xlfn.XLOOKUP(MAX(Table6[Date of report/action]),(Table6[Site ID]=Table2[[#This Row],[Site ID]])*(Table6[Date of report/action]),Table6[Action]," ",,-1)</f>
        <v xml:space="preserve"> </v>
      </c>
      <c r="X57" s="114"/>
      <c r="Y57" s="114" t="s">
        <v>26</v>
      </c>
    </row>
    <row r="58" spans="1:25" s="24" customFormat="1" ht="20" x14ac:dyDescent="0.3">
      <c r="A58" s="114">
        <v>19300</v>
      </c>
      <c r="B58" s="118" t="s">
        <v>88</v>
      </c>
      <c r="C58" s="24" t="s">
        <v>29</v>
      </c>
      <c r="H58" s="24" t="str">
        <f>IFERROR(VLOOKUP(Table2[[#This Row],[Site ID]],Flow_4!A:A,1,FALSE),"N")</f>
        <v>N</v>
      </c>
      <c r="I58" s="7" t="str">
        <f>_xlfn.XLOOKUP(Table2[[#This Row],[Site ID]],'Flowmeter Signals Nov22'!A:A,'Flowmeter Signals Nov22'!I:I,"N")</f>
        <v>Y</v>
      </c>
      <c r="J58" s="24" t="e">
        <f>VLOOKUP(Table2[[#This Row],[Site ID]],Consents!A:J,10,FALSE)</f>
        <v>#N/A</v>
      </c>
      <c r="K58" s="66"/>
      <c r="L58" s="104">
        <f>VLOOKUP(Table2[[#This Row],[Site ID]],'Estimated Flow requirements'!A:K,5,FALSE)</f>
        <v>5.8904862254808616</v>
      </c>
      <c r="M58" s="296"/>
      <c r="N5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58" s="25"/>
      <c r="P58" s="59"/>
      <c r="Q58" s="59"/>
      <c r="R58" s="59"/>
      <c r="S58" s="59" t="s">
        <v>26</v>
      </c>
      <c r="T58" s="25" t="s">
        <v>27</v>
      </c>
      <c r="U58" s="25"/>
      <c r="W58" s="24" t="str" cm="1">
        <f t="array" ref="W58">_xlfn.XLOOKUP(MAX(Table6[Date of report/action]),(Table6[Site ID]=Table2[[#This Row],[Site ID]])*(Table6[Date of report/action]),Table6[Action]," ",,-1)</f>
        <v xml:space="preserve"> </v>
      </c>
      <c r="Y58" s="24" t="s">
        <v>26</v>
      </c>
    </row>
    <row r="59" spans="1:25" s="24" customFormat="1" ht="20" x14ac:dyDescent="0.3">
      <c r="A59" s="117">
        <v>15553</v>
      </c>
      <c r="B59" s="7" t="s">
        <v>89</v>
      </c>
      <c r="C59" s="7" t="s">
        <v>34</v>
      </c>
      <c r="D59" s="7"/>
      <c r="E59" s="7"/>
      <c r="F59" s="7"/>
      <c r="G59" s="7"/>
      <c r="H59" s="7">
        <f>IFERROR(VLOOKUP(Table2[[#This Row],[Site ID]],Flow_4!A:A,1,FALSE),"N")</f>
        <v>15553</v>
      </c>
      <c r="I59" s="7" t="str">
        <f>_xlfn.XLOOKUP(Table2[[#This Row],[Site ID]],'Flowmeter Signals Nov22'!A:A,'Flowmeter Signals Nov22'!I:I,"N")</f>
        <v>Y - Treatment</v>
      </c>
      <c r="J59" s="7">
        <f>VLOOKUP(Table2[[#This Row],[Site ID]],Consents!A:J,10,FALSE)</f>
        <v>480</v>
      </c>
      <c r="K59" s="315"/>
      <c r="L59" s="105">
        <f>VLOOKUP(Table2[[#This Row],[Site ID]],'Estimated Flow requirements'!A:K,5,FALSE)</f>
        <v>288.63382504856219</v>
      </c>
      <c r="M59" s="312"/>
      <c r="N5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59" s="17"/>
      <c r="P59" s="59"/>
      <c r="Q59" s="59"/>
      <c r="R59" s="60"/>
      <c r="S59" s="60"/>
      <c r="T59" s="25" t="s">
        <v>27</v>
      </c>
      <c r="U59" s="25"/>
      <c r="V59" s="7"/>
      <c r="W59" s="24" t="str" cm="1">
        <f t="array" ref="W59">_xlfn.XLOOKUP(MAX(Table6[Date of report/action]),(Table6[Site ID]=Table2[[#This Row],[Site ID]])*(Table6[Date of report/action]),Table6[Action]," ",,-1)</f>
        <v xml:space="preserve"> </v>
      </c>
      <c r="X59" s="7"/>
      <c r="Y59" s="7" t="s">
        <v>26</v>
      </c>
    </row>
    <row r="60" spans="1:25" s="24" customFormat="1" ht="20" x14ac:dyDescent="0.3">
      <c r="A60" s="117">
        <v>15556</v>
      </c>
      <c r="B60" s="7" t="s">
        <v>90</v>
      </c>
      <c r="C60" s="7" t="s">
        <v>34</v>
      </c>
      <c r="D60" s="7"/>
      <c r="E60" s="7"/>
      <c r="F60" s="7"/>
      <c r="G60" s="7"/>
      <c r="H60" s="7">
        <f>IFERROR(VLOOKUP(Table2[[#This Row],[Site ID]],Flow_4!A:A,1,FALSE),"N")</f>
        <v>15556</v>
      </c>
      <c r="I60" s="7" t="str">
        <f>_xlfn.XLOOKUP(Table2[[#This Row],[Site ID]],'Flowmeter Signals Nov22'!A:A,'Flowmeter Signals Nov22'!I:I,"N")</f>
        <v>Y - Treatment</v>
      </c>
      <c r="J60" s="7">
        <f>VLOOKUP(Table2[[#This Row],[Site ID]],Consents!A:J,10,FALSE)</f>
        <v>2200</v>
      </c>
      <c r="K60" s="315"/>
      <c r="L60" s="105">
        <f>VLOOKUP(Table2[[#This Row],[Site ID]],'Estimated Flow requirements'!A:K,5,FALSE)</f>
        <v>712.74883328318435</v>
      </c>
      <c r="M60" s="312"/>
      <c r="N6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60" s="17"/>
      <c r="P60" s="59"/>
      <c r="Q60" s="59"/>
      <c r="R60" s="60"/>
      <c r="S60" s="60"/>
      <c r="T60" s="25" t="s">
        <v>27</v>
      </c>
      <c r="U60" s="25"/>
      <c r="V60" s="7"/>
      <c r="W60" s="24" t="str" cm="1">
        <f t="array" ref="W60">_xlfn.XLOOKUP(MAX(Table6[Date of report/action]),(Table6[Site ID]=Table2[[#This Row],[Site ID]])*(Table6[Date of report/action]),Table6[Action]," ",,-1)</f>
        <v xml:space="preserve"> </v>
      </c>
      <c r="X60" s="7"/>
      <c r="Y60" s="7" t="s">
        <v>26</v>
      </c>
    </row>
    <row r="61" spans="1:25" s="24" customFormat="1" ht="20" x14ac:dyDescent="0.3">
      <c r="A61" s="106">
        <v>13373</v>
      </c>
      <c r="B61" s="24" t="s">
        <v>91</v>
      </c>
      <c r="C61" s="24" t="s">
        <v>29</v>
      </c>
      <c r="H61" s="24" t="str">
        <f>IFERROR(VLOOKUP(Table2[[#This Row],[Site ID]],Flow_4!A:A,1,FALSE),"N")</f>
        <v>N</v>
      </c>
      <c r="I61" s="7" t="str">
        <f>_xlfn.XLOOKUP(Table2[[#This Row],[Site ID]],'Flowmeter Signals Nov22'!A:A,'Flowmeter Signals Nov22'!I:I,"N")</f>
        <v>N</v>
      </c>
      <c r="J61" s="24">
        <f>VLOOKUP(Table2[[#This Row],[Site ID]],Consents!A:J,10,FALSE)</f>
        <v>7</v>
      </c>
      <c r="K61" s="66"/>
      <c r="L61" s="104">
        <f>VLOOKUP(Table2[[#This Row],[Site ID]],'Estimated Flow requirements'!A:K,5,FALSE)</f>
        <v>5.8904862254808616</v>
      </c>
      <c r="M61" s="296"/>
      <c r="N6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61" s="25" t="e">
        <v>#N/A</v>
      </c>
      <c r="P61" s="59"/>
      <c r="Q61" s="59"/>
      <c r="R61" s="59"/>
      <c r="S61" s="59"/>
      <c r="T61" s="25" t="s">
        <v>27</v>
      </c>
      <c r="U61" s="25"/>
      <c r="W61" s="24" t="str" cm="1">
        <f t="array" ref="W61">_xlfn.XLOOKUP(MAX(Table6[Date of report/action]),(Table6[Site ID]=Table2[[#This Row],[Site ID]])*(Table6[Date of report/action]),Table6[Action]," ",,-1)</f>
        <v xml:space="preserve"> </v>
      </c>
      <c r="Y61" s="24">
        <v>0</v>
      </c>
    </row>
    <row r="62" spans="1:25" s="24" customFormat="1" ht="10" x14ac:dyDescent="0.3">
      <c r="A62" s="114">
        <v>14197</v>
      </c>
      <c r="B62" s="24" t="s">
        <v>136</v>
      </c>
      <c r="C62" s="24" t="s">
        <v>26</v>
      </c>
      <c r="H62" s="114" t="str">
        <f>IFERROR(VLOOKUP(Table2[[#This Row],[Site ID]],Flow_4!A:A,1,FALSE),"N")</f>
        <v>N</v>
      </c>
      <c r="I62" s="7" t="s">
        <v>42</v>
      </c>
      <c r="J62" s="114">
        <v>8</v>
      </c>
      <c r="K62" s="66">
        <v>7.5</v>
      </c>
      <c r="L62" s="132">
        <f>VLOOKUP(Table2[[#This Row],[Site ID]],'Estimated Flow requirements'!A:K,5,FALSE)</f>
        <v>7.1274883328318426</v>
      </c>
      <c r="M62" s="296">
        <v>5</v>
      </c>
      <c r="N6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0.375</v>
      </c>
      <c r="O62" s="25">
        <v>45518</v>
      </c>
      <c r="P62" s="59"/>
      <c r="Q62" s="59"/>
      <c r="R62" s="110">
        <v>45082</v>
      </c>
      <c r="S62" s="25" t="s">
        <v>26</v>
      </c>
      <c r="T62" s="25" t="s">
        <v>87</v>
      </c>
      <c r="U62" s="25" t="s">
        <v>87</v>
      </c>
      <c r="W62" s="24" t="str" cm="1">
        <f t="array" ref="W62">_xlfn.XLOOKUP(MAX(Table6[Date of report/action]),(Table6[Site ID]=Table2[[#This Row],[Site ID]])*(Table6[Date of report/action]),Table6[Action]," ",,-1)</f>
        <v xml:space="preserve"> </v>
      </c>
    </row>
    <row r="63" spans="1:25" s="24" customFormat="1" ht="10" x14ac:dyDescent="0.3">
      <c r="A63" s="24">
        <v>14040</v>
      </c>
      <c r="B63" s="24" t="s">
        <v>93</v>
      </c>
      <c r="C63" s="24" t="s">
        <v>26</v>
      </c>
      <c r="H63" s="24" t="str">
        <f>IFERROR(VLOOKUP(Table2[[#This Row],[Site ID]],Flow_4!A:A,1,FALSE),"N")</f>
        <v>N</v>
      </c>
      <c r="I63" s="7" t="str">
        <f>_xlfn.XLOOKUP(Table2[[#This Row],[Site ID]],'Flowmeter Signals Nov22'!A:A,'Flowmeter Signals Nov22'!I:I,"N")</f>
        <v>N</v>
      </c>
      <c r="J63" s="24" t="e">
        <f>VLOOKUP(Table2[[#This Row],[Site ID]],Consents!A:J,10,FALSE)</f>
        <v>#N/A</v>
      </c>
      <c r="K63" s="66"/>
      <c r="L63" s="104">
        <f>VLOOKUP(Table2[[#This Row],[Site ID]],'Estimated Flow requirements'!A:K,5,FALSE)</f>
        <v>5.3161638184964781</v>
      </c>
      <c r="M63" s="296"/>
      <c r="N6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63" s="25"/>
      <c r="P63" s="59"/>
      <c r="Q63" s="59"/>
      <c r="R63" s="59"/>
      <c r="S63" s="59"/>
      <c r="T63" s="25"/>
      <c r="U63" s="25"/>
      <c r="W63" s="24" t="str" cm="1">
        <f t="array" ref="W63">_xlfn.XLOOKUP(MAX(Table6[Date of report/action]),(Table6[Site ID]=Table2[[#This Row],[Site ID]])*(Table6[Date of report/action]),Table6[Action]," ",,-1)</f>
        <v xml:space="preserve"> </v>
      </c>
      <c r="Y63" s="24" t="s">
        <v>26</v>
      </c>
    </row>
    <row r="64" spans="1:25" s="24" customFormat="1" ht="20" x14ac:dyDescent="0.3">
      <c r="A64" s="24">
        <v>14324</v>
      </c>
      <c r="B64" s="24" t="s">
        <v>94</v>
      </c>
      <c r="C64" s="24" t="s">
        <v>34</v>
      </c>
      <c r="H64" s="24" t="str">
        <f>IFERROR(VLOOKUP(Table2[[#This Row],[Site ID]],Flow_4!A:A,1,FALSE),"N")</f>
        <v>N</v>
      </c>
      <c r="I64" s="7" t="str">
        <f>_xlfn.XLOOKUP(Table2[[#This Row],[Site ID]],'Flowmeter Signals Nov22'!A:A,'Flowmeter Signals Nov22'!I:I,"N")</f>
        <v>N</v>
      </c>
      <c r="J64" s="24" t="e">
        <f>VLOOKUP(Table2[[#This Row],[Site ID]],Consents!A:J,10,FALSE)</f>
        <v>#N/A</v>
      </c>
      <c r="K64" s="66"/>
      <c r="L64" s="104">
        <f>VLOOKUP(Table2[[#This Row],[Site ID]],'Estimated Flow requirements'!A:K,5,FALSE)</f>
        <v>3.3133985018329848</v>
      </c>
      <c r="M64" s="296"/>
      <c r="N6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64" s="25"/>
      <c r="P64" s="59"/>
      <c r="Q64" s="59"/>
      <c r="R64" s="59"/>
      <c r="S64" s="59"/>
      <c r="T64" s="25" t="s">
        <v>27</v>
      </c>
      <c r="U64" s="25"/>
      <c r="W64" s="24" t="str" cm="1">
        <f t="array" ref="W64">_xlfn.XLOOKUP(MAX(Table6[Date of report/action]),(Table6[Site ID]=Table2[[#This Row],[Site ID]])*(Table6[Date of report/action]),Table6[Action]," ",,-1)</f>
        <v xml:space="preserve"> </v>
      </c>
      <c r="Y64" s="24" t="s">
        <v>26</v>
      </c>
    </row>
    <row r="65" spans="1:25" s="24" customFormat="1" ht="20" x14ac:dyDescent="0.3">
      <c r="A65" s="106">
        <v>14435</v>
      </c>
      <c r="B65" s="24" t="s">
        <v>95</v>
      </c>
      <c r="C65" s="24" t="s">
        <v>26</v>
      </c>
      <c r="H65" s="24" t="str">
        <f>IFERROR(VLOOKUP(Table2[[#This Row],[Site ID]],Flow_4!A:A,1,FALSE),"N")</f>
        <v>N</v>
      </c>
      <c r="I65" s="7" t="str">
        <f>_xlfn.XLOOKUP(Table2[[#This Row],[Site ID]],'Flowmeter Signals Nov22'!A:A,'Flowmeter Signals Nov22'!I:I,"N")</f>
        <v>N</v>
      </c>
      <c r="J65" s="24" t="e">
        <f>VLOOKUP(Table2[[#This Row],[Site ID]],Consents!A:J,10,FALSE)</f>
        <v>#N/A</v>
      </c>
      <c r="K65" s="66"/>
      <c r="L65" s="104">
        <f>VLOOKUP(Table2[[#This Row],[Site ID]],'Estimated Flow requirements'!A:K,5,FALSE)</f>
        <v>23.56194490192345</v>
      </c>
      <c r="M65" s="296"/>
      <c r="N6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65" s="25"/>
      <c r="P65" s="59"/>
      <c r="Q65" s="59"/>
      <c r="R65" s="59"/>
      <c r="S65" s="59"/>
      <c r="T65" s="25" t="s">
        <v>27</v>
      </c>
      <c r="U65" s="25"/>
      <c r="V65" s="24" t="s">
        <v>96</v>
      </c>
      <c r="W65" s="24" t="str" cm="1">
        <f t="array" ref="W65">_xlfn.XLOOKUP(MAX(Table6[Date of report/action]),(Table6[Site ID]=Table2[[#This Row],[Site ID]])*(Table6[Date of report/action]),Table6[Action]," ",,-1)</f>
        <v xml:space="preserve"> </v>
      </c>
      <c r="Y65" s="24" t="s">
        <v>42</v>
      </c>
    </row>
    <row r="66" spans="1:25" s="24" customFormat="1" ht="20" x14ac:dyDescent="0.3">
      <c r="A66" s="24">
        <v>14460</v>
      </c>
      <c r="B66" s="24" t="s">
        <v>97</v>
      </c>
      <c r="C66" s="24" t="s">
        <v>26</v>
      </c>
      <c r="H66" s="24" t="str">
        <f>IFERROR(VLOOKUP(Table2[[#This Row],[Site ID]],Flow_4!A:A,1,FALSE),"N")</f>
        <v>N</v>
      </c>
      <c r="I66" s="7" t="str">
        <f>_xlfn.XLOOKUP(Table2[[#This Row],[Site ID]],'Flowmeter Signals Nov22'!A:A,'Flowmeter Signals Nov22'!I:I,"N")</f>
        <v>N</v>
      </c>
      <c r="J66" s="24" t="e">
        <f>VLOOKUP(Table2[[#This Row],[Site ID]],Consents!A:J,10,FALSE)</f>
        <v>#N/A</v>
      </c>
      <c r="K66" s="66"/>
      <c r="L66" s="104">
        <f>VLOOKUP(Table2[[#This Row],[Site ID]],'Estimated Flow requirements'!A:K,5,FALSE)</f>
        <v>19.085175370557991</v>
      </c>
      <c r="M66" s="296"/>
      <c r="N6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66" s="25"/>
      <c r="P66" s="59"/>
      <c r="Q66" s="59"/>
      <c r="R66" s="59"/>
      <c r="S66" s="59"/>
      <c r="T66" s="25" t="s">
        <v>27</v>
      </c>
      <c r="U66" s="25"/>
      <c r="W66" s="24" t="str" cm="1">
        <f t="array" ref="W66">_xlfn.XLOOKUP(MAX(Table6[Date of report/action]),(Table6[Site ID]=Table2[[#This Row],[Site ID]])*(Table6[Date of report/action]),Table6[Action]," ",,-1)</f>
        <v xml:space="preserve"> </v>
      </c>
      <c r="Y66" s="24" t="s">
        <v>26</v>
      </c>
    </row>
    <row r="67" spans="1:25" s="24" customFormat="1" ht="20" x14ac:dyDescent="0.3">
      <c r="A67" s="24">
        <v>15140</v>
      </c>
      <c r="B67" s="24" t="s">
        <v>98</v>
      </c>
      <c r="C67" s="24" t="s">
        <v>26</v>
      </c>
      <c r="H67" s="24" t="str">
        <f>IFERROR(VLOOKUP(Table2[[#This Row],[Site ID]],Flow_4!A:A,1,FALSE),"N")</f>
        <v>N</v>
      </c>
      <c r="I67" s="7" t="str">
        <f>_xlfn.XLOOKUP(Table2[[#This Row],[Site ID]],'Flowmeter Signals Nov22'!A:A,'Flowmeter Signals Nov22'!I:I,"N")</f>
        <v>N</v>
      </c>
      <c r="J67" s="24" t="e">
        <f>VLOOKUP(Table2[[#This Row],[Site ID]],Consents!A:J,10,FALSE)</f>
        <v>#N/A</v>
      </c>
      <c r="K67" s="66"/>
      <c r="L67" s="104">
        <f>VLOOKUP(Table2[[#This Row],[Site ID]],'Estimated Flow requirements'!A:K,5,FALSE)</f>
        <v>3.7699111843077522</v>
      </c>
      <c r="M67" s="296"/>
      <c r="N6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67" s="25"/>
      <c r="P67" s="59"/>
      <c r="Q67" s="59"/>
      <c r="R67" s="59"/>
      <c r="S67" s="59"/>
      <c r="T67" s="25" t="s">
        <v>27</v>
      </c>
      <c r="U67" s="25"/>
      <c r="W67" s="24" t="str" cm="1">
        <f t="array" ref="W67">_xlfn.XLOOKUP(MAX(Table6[Date of report/action]),(Table6[Site ID]=Table2[[#This Row],[Site ID]])*(Table6[Date of report/action]),Table6[Action]," ",,-1)</f>
        <v xml:space="preserve"> </v>
      </c>
      <c r="Y67" s="24" t="s">
        <v>26</v>
      </c>
    </row>
    <row r="68" spans="1:25" s="24" customFormat="1" ht="20" x14ac:dyDescent="0.3">
      <c r="A68" s="24">
        <v>15141</v>
      </c>
      <c r="B68" s="24" t="s">
        <v>99</v>
      </c>
      <c r="C68" s="24" t="s">
        <v>26</v>
      </c>
      <c r="H68" s="24" t="str">
        <f>IFERROR(VLOOKUP(Table2[[#This Row],[Site ID]],Flow_4!A:A,1,FALSE),"N")</f>
        <v>N</v>
      </c>
      <c r="I68" s="7" t="str">
        <f>_xlfn.XLOOKUP(Table2[[#This Row],[Site ID]],'Flowmeter Signals Nov22'!A:A,'Flowmeter Signals Nov22'!I:I,"N")</f>
        <v>N</v>
      </c>
      <c r="J68" s="24" t="e">
        <f>VLOOKUP(Table2[[#This Row],[Site ID]],Consents!A:J,10,FALSE)</f>
        <v>#N/A</v>
      </c>
      <c r="K68" s="66"/>
      <c r="L68" s="104">
        <f>VLOOKUP(Table2[[#This Row],[Site ID]],'Estimated Flow requirements'!A:K,5,FALSE)</f>
        <v>3.7699111843077522</v>
      </c>
      <c r="M68" s="296"/>
      <c r="N6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68" s="25"/>
      <c r="P68" s="59"/>
      <c r="Q68" s="59"/>
      <c r="R68" s="59"/>
      <c r="S68" s="59"/>
      <c r="T68" s="25" t="s">
        <v>27</v>
      </c>
      <c r="U68" s="25"/>
      <c r="W68" s="24" t="str" cm="1">
        <f t="array" ref="W68">_xlfn.XLOOKUP(MAX(Table6[Date of report/action]),(Table6[Site ID]=Table2[[#This Row],[Site ID]])*(Table6[Date of report/action]),Table6[Action]," ",,-1)</f>
        <v xml:space="preserve"> </v>
      </c>
      <c r="Y68" s="24" t="s">
        <v>26</v>
      </c>
    </row>
    <row r="69" spans="1:25" s="24" customFormat="1" ht="20" x14ac:dyDescent="0.3">
      <c r="A69" s="24">
        <v>15163</v>
      </c>
      <c r="B69" s="24" t="s">
        <v>100</v>
      </c>
      <c r="C69" s="24" t="s">
        <v>26</v>
      </c>
      <c r="H69" s="24" t="str">
        <f>IFERROR(VLOOKUP(Table2[[#This Row],[Site ID]],Flow_4!A:A,1,FALSE),"N")</f>
        <v>N</v>
      </c>
      <c r="I69" s="7" t="str">
        <f>_xlfn.XLOOKUP(Table2[[#This Row],[Site ID]],'Flowmeter Signals Nov22'!A:A,'Flowmeter Signals Nov22'!I:I,"N")</f>
        <v>N</v>
      </c>
      <c r="J69" s="24" t="e">
        <f>VLOOKUP(Table2[[#This Row],[Site ID]],Consents!A:J,10,FALSE)</f>
        <v>#N/A</v>
      </c>
      <c r="K69" s="66"/>
      <c r="L69" s="104">
        <f>VLOOKUP(Table2[[#This Row],[Site ID]],'Estimated Flow requirements'!A:K,5,FALSE)</f>
        <v>5.8904862254808616</v>
      </c>
      <c r="M69" s="296"/>
      <c r="N6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69" s="25"/>
      <c r="P69" s="59"/>
      <c r="Q69" s="59"/>
      <c r="R69" s="59"/>
      <c r="S69" s="59"/>
      <c r="T69" s="25" t="s">
        <v>27</v>
      </c>
      <c r="U69" s="25"/>
      <c r="W69" s="24" t="str" cm="1">
        <f t="array" ref="W69">_xlfn.XLOOKUP(MAX(Table6[Date of report/action]),(Table6[Site ID]=Table2[[#This Row],[Site ID]])*(Table6[Date of report/action]),Table6[Action]," ",,-1)</f>
        <v xml:space="preserve"> </v>
      </c>
      <c r="Y69" s="24" t="s">
        <v>26</v>
      </c>
    </row>
    <row r="70" spans="1:25" s="24" customFormat="1" ht="20" x14ac:dyDescent="0.3">
      <c r="A70" s="24">
        <v>15473</v>
      </c>
      <c r="B70" s="24" t="s">
        <v>101</v>
      </c>
      <c r="C70" s="24" t="s">
        <v>34</v>
      </c>
      <c r="H70" s="24" t="str">
        <f>IFERROR(VLOOKUP(Table2[[#This Row],[Site ID]],Flow_4!A:A,1,FALSE),"N")</f>
        <v>N</v>
      </c>
      <c r="I70" s="7" t="str">
        <f>_xlfn.XLOOKUP(Table2[[#This Row],[Site ID]],'Flowmeter Signals Nov22'!A:A,'Flowmeter Signals Nov22'!I:I,"N")</f>
        <v>N</v>
      </c>
      <c r="J70" s="24" t="e">
        <f>VLOOKUP(Table2[[#This Row],[Site ID]],Consents!A:J,10,FALSE)</f>
        <v>#N/A</v>
      </c>
      <c r="K70" s="66"/>
      <c r="L70" s="104">
        <f>VLOOKUP(Table2[[#This Row],[Site ID]],'Estimated Flow requirements'!A:K,5,FALSE)</f>
        <v>5.8904862254808616</v>
      </c>
      <c r="M70" s="296"/>
      <c r="N7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70" s="25"/>
      <c r="P70" s="59"/>
      <c r="Q70" s="59"/>
      <c r="R70" s="59"/>
      <c r="S70" s="59"/>
      <c r="T70" s="25" t="s">
        <v>27</v>
      </c>
      <c r="U70" s="25"/>
      <c r="W70" s="24" t="str" cm="1">
        <f t="array" ref="W70">_xlfn.XLOOKUP(MAX(Table6[Date of report/action]),(Table6[Site ID]=Table2[[#This Row],[Site ID]])*(Table6[Date of report/action]),Table6[Action]," ",,-1)</f>
        <v xml:space="preserve"> </v>
      </c>
      <c r="Y70" s="24" t="s">
        <v>26</v>
      </c>
    </row>
    <row r="71" spans="1:25" s="24" customFormat="1" ht="40" x14ac:dyDescent="0.3">
      <c r="A71" s="106">
        <v>14176</v>
      </c>
      <c r="B71" s="24" t="s">
        <v>102</v>
      </c>
      <c r="C71" s="24" t="s">
        <v>26</v>
      </c>
      <c r="H71" s="24" t="str">
        <f>IFERROR(VLOOKUP(Table2[[#This Row],[Site ID]],Flow_4!A:A,1,FALSE),"N")</f>
        <v>N</v>
      </c>
      <c r="I71" s="7" t="str">
        <f>_xlfn.XLOOKUP(Table2[[#This Row],[Site ID]],'Flowmeter Signals Nov22'!A:A,'Flowmeter Signals Nov22'!I:I,"N")</f>
        <v>N</v>
      </c>
      <c r="J71" s="24">
        <f>VLOOKUP(Table2[[#This Row],[Site ID]],Consents!A:J,10,FALSE)</f>
        <v>7</v>
      </c>
      <c r="K71" s="66"/>
      <c r="L71" s="104">
        <f>VLOOKUP(Table2[[#This Row],[Site ID]],'Estimated Flow requirements'!A:K,5,FALSE)</f>
        <v>13.253594007331939</v>
      </c>
      <c r="M71" s="296"/>
      <c r="N7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71" s="25">
        <v>44489</v>
      </c>
      <c r="P71" s="59"/>
      <c r="Q71" s="59"/>
      <c r="R71" s="59"/>
      <c r="S71" s="59"/>
      <c r="T71" s="25" t="s">
        <v>27</v>
      </c>
      <c r="U71" s="25"/>
      <c r="V71" s="24" t="s">
        <v>103</v>
      </c>
      <c r="W71" s="24" t="str" cm="1">
        <f t="array" ref="W71">_xlfn.XLOOKUP(MAX(Table6[Date of report/action]),(Table6[Site ID]=Table2[[#This Row],[Site ID]])*(Table6[Date of report/action]),Table6[Action]," ",,-1)</f>
        <v xml:space="preserve"> </v>
      </c>
      <c r="Y71" s="24" t="s">
        <v>42</v>
      </c>
    </row>
    <row r="72" spans="1:25" s="24" customFormat="1" ht="20" x14ac:dyDescent="0.3">
      <c r="A72" s="106">
        <v>15622</v>
      </c>
      <c r="B72" s="24" t="s">
        <v>104</v>
      </c>
      <c r="C72" s="24" t="s">
        <v>29</v>
      </c>
      <c r="H72" s="24" t="str">
        <f>IFERROR(VLOOKUP(Table2[[#This Row],[Site ID]],Flow_4!A:A,1,FALSE),"N")</f>
        <v>N</v>
      </c>
      <c r="I72" s="7" t="str">
        <f>_xlfn.XLOOKUP(Table2[[#This Row],[Site ID]],'Flowmeter Signals Nov22'!A:A,'Flowmeter Signals Nov22'!I:I,"N")</f>
        <v>N</v>
      </c>
      <c r="J72" s="24">
        <f>VLOOKUP(Table2[[#This Row],[Site ID]],Consents!A:J,10,FALSE)</f>
        <v>42</v>
      </c>
      <c r="K72" s="66"/>
      <c r="L72" s="104">
        <f>VLOOKUP(Table2[[#This Row],[Site ID]],'Estimated Flow requirements'!A:K,5,FALSE)</f>
        <v>13.253594007331939</v>
      </c>
      <c r="M72" s="296"/>
      <c r="N7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72" s="25"/>
      <c r="P72" s="59"/>
      <c r="Q72" s="59"/>
      <c r="R72" s="59"/>
      <c r="S72" s="59"/>
      <c r="T72" s="25" t="s">
        <v>27</v>
      </c>
      <c r="U72" s="25"/>
      <c r="V72" s="24" t="s">
        <v>105</v>
      </c>
      <c r="W72" s="24" t="str" cm="1">
        <f t="array" ref="W72">_xlfn.XLOOKUP(MAX(Table6[Date of report/action]),(Table6[Site ID]=Table2[[#This Row],[Site ID]])*(Table6[Date of report/action]),Table6[Action]," ",,-1)</f>
        <v xml:space="preserve"> </v>
      </c>
      <c r="Y72" s="24" t="s">
        <v>42</v>
      </c>
    </row>
    <row r="73" spans="1:25" s="192" customFormat="1" ht="10" x14ac:dyDescent="0.3">
      <c r="A73" s="114">
        <v>17585</v>
      </c>
      <c r="B73" s="24" t="s">
        <v>106</v>
      </c>
      <c r="C73" s="24" t="s">
        <v>34</v>
      </c>
      <c r="D73" s="24"/>
      <c r="E73" s="24"/>
      <c r="F73" s="24"/>
      <c r="G73" s="24"/>
      <c r="H73" s="114" t="str">
        <f>IFERROR(VLOOKUP(Table2[[#This Row],[Site ID]],Flow_4!A:A,1,FALSE),"N")</f>
        <v>N</v>
      </c>
      <c r="I73" s="7" t="s">
        <v>42</v>
      </c>
      <c r="J73" s="114" t="e">
        <f>VLOOKUP(Table2[[#This Row],[Site ID]],Consents!A:J,10,FALSE)</f>
        <v>#N/A</v>
      </c>
      <c r="K73" s="66"/>
      <c r="L73" s="132">
        <f>VLOOKUP(Table2[[#This Row],[Site ID]],'Estimated Flow requirements'!A:K,5,FALSE)</f>
        <v>13.253594007331939</v>
      </c>
      <c r="M73" s="296"/>
      <c r="N7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73" s="25"/>
      <c r="P73" s="59"/>
      <c r="Q73" s="59"/>
      <c r="R73" s="114"/>
      <c r="S73" s="25"/>
      <c r="T73" s="25"/>
      <c r="U73" s="25"/>
      <c r="V73" s="24"/>
      <c r="W73" s="24" t="str" cm="1">
        <f t="array" ref="W73">_xlfn.XLOOKUP(MAX(Table6[Date of report/action]),(Table6[Site ID]=Table2[[#This Row],[Site ID]])*(Table6[Date of report/action]),Table6[Action]," ",,-1)</f>
        <v xml:space="preserve"> </v>
      </c>
      <c r="X73" s="24"/>
      <c r="Y73" s="24"/>
    </row>
    <row r="74" spans="1:25" s="24" customFormat="1" ht="10" x14ac:dyDescent="0.3">
      <c r="A74" s="114">
        <v>15683</v>
      </c>
      <c r="H74" s="114" t="str">
        <f>IFERROR(VLOOKUP(Table2[[#This Row],[Site ID]],Flow_4!A:A,1,FALSE),"N")</f>
        <v>N</v>
      </c>
      <c r="I74" s="7" t="s">
        <v>42</v>
      </c>
      <c r="J74" s="114" t="e">
        <f>VLOOKUP(Table2[[#This Row],[Site ID]],Consents!A:J,10,FALSE)</f>
        <v>#N/A</v>
      </c>
      <c r="K74" s="66"/>
      <c r="L74" s="132">
        <f>VLOOKUP(Table2[[#This Row],[Site ID]],'Estimated Flow requirements'!A:K,5,FALSE)</f>
        <v>5.8904862254808616</v>
      </c>
      <c r="M74" s="296"/>
      <c r="N7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74" s="25"/>
      <c r="P74" s="59"/>
      <c r="Q74" s="59"/>
      <c r="R74" s="114"/>
      <c r="S74" s="25"/>
      <c r="T74" s="25"/>
      <c r="U74" s="25"/>
      <c r="W74" s="24" t="str" cm="1">
        <f t="array" ref="W74">_xlfn.XLOOKUP(MAX(Table6[Date of report/action]),(Table6[Site ID]=Table2[[#This Row],[Site ID]])*(Table6[Date of report/action]),Table6[Action]," ",,-1)</f>
        <v xml:space="preserve"> </v>
      </c>
    </row>
    <row r="75" spans="1:25" ht="20" x14ac:dyDescent="0.3">
      <c r="A75" s="24">
        <v>15810</v>
      </c>
      <c r="B75" s="24" t="s">
        <v>107</v>
      </c>
      <c r="C75" s="24" t="s">
        <v>26</v>
      </c>
      <c r="D75" s="24"/>
      <c r="E75" s="24"/>
      <c r="F75" s="24"/>
      <c r="G75" s="24"/>
      <c r="H75" s="24" t="str">
        <f>IFERROR(VLOOKUP(Table2[[#This Row],[Site ID]],Flow_4!A:A,1,FALSE),"N")</f>
        <v>N</v>
      </c>
      <c r="I75" s="7" t="str">
        <f>_xlfn.XLOOKUP(Table2[[#This Row],[Site ID]],'Flowmeter Signals Nov22'!A:A,'Flowmeter Signals Nov22'!I:I,"N")</f>
        <v>Y</v>
      </c>
      <c r="J75" s="24">
        <v>22</v>
      </c>
      <c r="K75" s="66"/>
      <c r="L75" s="104">
        <f>VLOOKUP(Table2[[#This Row],[Site ID]],'Estimated Flow requirements'!A:K,5,FALSE)</f>
        <v>15.079644737231011</v>
      </c>
      <c r="M75" s="296"/>
      <c r="N7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75" s="25"/>
      <c r="P75" s="59"/>
      <c r="Q75" s="59"/>
      <c r="R75" s="59"/>
      <c r="S75" s="59"/>
      <c r="T75" s="25" t="s">
        <v>27</v>
      </c>
      <c r="U75" s="25"/>
      <c r="V75" s="24"/>
      <c r="W75" s="24" t="str" cm="1">
        <f t="array" ref="W75">_xlfn.XLOOKUP(MAX(Table6[Date of report/action]),(Table6[Site ID]=Table2[[#This Row],[Site ID]])*(Table6[Date of report/action]),Table6[Action]," ",,-1)</f>
        <v xml:space="preserve"> </v>
      </c>
      <c r="Y75" s="24" t="s">
        <v>26</v>
      </c>
    </row>
    <row r="76" spans="1:25" s="24" customFormat="1" ht="20" x14ac:dyDescent="0.3">
      <c r="A76" s="191">
        <v>13389</v>
      </c>
      <c r="B76" s="192" t="s">
        <v>108</v>
      </c>
      <c r="C76" s="192" t="s">
        <v>29</v>
      </c>
      <c r="D76" s="192"/>
      <c r="E76" s="192"/>
      <c r="F76" s="192"/>
      <c r="G76" s="192"/>
      <c r="H76" s="192" t="str">
        <f>IFERROR(VLOOKUP(Table2[[#This Row],[Site ID]],Flow_4!A:A,1,FALSE),"N")</f>
        <v>N</v>
      </c>
      <c r="I76" s="193" t="str">
        <f>_xlfn.XLOOKUP(Table2[[#This Row],[Site ID]],'Flowmeter Signals Nov22'!A:A,'Flowmeter Signals Nov22'!I:I,"N")</f>
        <v>N</v>
      </c>
      <c r="J76" s="192">
        <f>VLOOKUP(Table2[[#This Row],[Site ID]],Consents!A:J,10,FALSE)</f>
        <v>13</v>
      </c>
      <c r="K76" s="66"/>
      <c r="L76" s="194">
        <f>VLOOKUP(Table2[[#This Row],[Site ID]],'Estimated Flow requirements'!A:K,5,FALSE)</f>
        <v>13.253594007331939</v>
      </c>
      <c r="M76" s="296">
        <v>1.85</v>
      </c>
      <c r="N76" s="195">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0.85769230769230775</v>
      </c>
      <c r="O76" s="197">
        <v>45133</v>
      </c>
      <c r="P76" s="196"/>
      <c r="Q76" s="196"/>
      <c r="R76" s="196"/>
      <c r="S76" s="196" t="s">
        <v>26</v>
      </c>
      <c r="T76" s="197" t="s">
        <v>27</v>
      </c>
      <c r="U76" s="197"/>
      <c r="V76" s="192"/>
      <c r="W76" s="192" t="s">
        <v>109</v>
      </c>
      <c r="X76" s="192"/>
      <c r="Y76" s="192" t="s">
        <v>42</v>
      </c>
    </row>
    <row r="77" spans="1:25" s="24" customFormat="1" ht="20" x14ac:dyDescent="0.3">
      <c r="A77" s="24">
        <v>19725</v>
      </c>
      <c r="B77" s="24" t="s">
        <v>110</v>
      </c>
      <c r="C77" s="24" t="s">
        <v>34</v>
      </c>
      <c r="H77" s="24" t="str">
        <f>IFERROR(VLOOKUP(Table2[[#This Row],[Site ID]],Flow_4!A:A,1,FALSE),"N")</f>
        <v>N</v>
      </c>
      <c r="I77" s="7" t="str">
        <f>_xlfn.XLOOKUP(Table2[[#This Row],[Site ID]],'Flowmeter Signals Nov22'!A:A,'Flowmeter Signals Nov22'!I:I,"N")</f>
        <v>N</v>
      </c>
      <c r="J77" s="24" t="e">
        <f>VLOOKUP(Table2[[#This Row],[Site ID]],Consents!A:J,10,FALSE)</f>
        <v>#N/A</v>
      </c>
      <c r="K77" s="66"/>
      <c r="L77" s="104">
        <f>VLOOKUP(Table2[[#This Row],[Site ID]],'Estimated Flow requirements'!A:K,5,FALSE)</f>
        <v>8.4823001646924414</v>
      </c>
      <c r="M77" s="296">
        <v>1.4</v>
      </c>
      <c r="N7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0.83495042938618258</v>
      </c>
      <c r="O77" s="25">
        <v>44284</v>
      </c>
      <c r="P77" s="59"/>
      <c r="Q77" s="59"/>
      <c r="R77" s="59"/>
      <c r="S77" s="59"/>
      <c r="T77" s="25" t="s">
        <v>27</v>
      </c>
      <c r="U77" s="25"/>
      <c r="W77" s="24" t="str" cm="1">
        <f t="array" ref="W77">_xlfn.XLOOKUP(MAX(Table6[Date of report/action]),(Table6[Site ID]=Table2[[#This Row],[Site ID]])*(Table6[Date of report/action]),Table6[Action]," ",,-1)</f>
        <v xml:space="preserve"> </v>
      </c>
      <c r="Y77" s="24" t="s">
        <v>42</v>
      </c>
    </row>
    <row r="78" spans="1:25" s="24" customFormat="1" ht="70" x14ac:dyDescent="0.3">
      <c r="A78" s="7">
        <v>14157</v>
      </c>
      <c r="B78" s="24" t="s">
        <v>111</v>
      </c>
      <c r="C78" s="24" t="s">
        <v>26</v>
      </c>
      <c r="H78" s="24" t="str">
        <f>IFERROR(VLOOKUP(Table2[[#This Row],[Site ID]],Flow_4!A:A,1,FALSE),"N")</f>
        <v>N</v>
      </c>
      <c r="I78" s="7" t="str">
        <f>_xlfn.XLOOKUP(Table2[[#This Row],[Site ID]],'Flowmeter Signals Nov22'!A:A,'Flowmeter Signals Nov22'!I:I,"N")</f>
        <v>N</v>
      </c>
      <c r="J78" s="24">
        <f>VLOOKUP(Table2[[#This Row],[Site ID]],Consents!A:J,10,FALSE)</f>
        <v>20</v>
      </c>
      <c r="K78" s="66"/>
      <c r="L78" s="104">
        <f>VLOOKUP(Table2[[#This Row],[Site ID]],'Estimated Flow requirements'!A:K,5,FALSE)</f>
        <v>29.82058651649686</v>
      </c>
      <c r="M78" s="296">
        <v>3.77</v>
      </c>
      <c r="N7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0.8115</v>
      </c>
      <c r="O78" s="25">
        <v>45168</v>
      </c>
      <c r="P78" s="59"/>
      <c r="Q78" s="59"/>
      <c r="R78" s="63"/>
      <c r="S78" s="59" t="s">
        <v>26</v>
      </c>
      <c r="T78" s="25" t="s">
        <v>27</v>
      </c>
      <c r="U78" s="25"/>
      <c r="V78" s="25" t="s">
        <v>112</v>
      </c>
      <c r="W78" s="24" t="str" cm="1">
        <f t="array" ref="W78">_xlfn.XLOOKUP(MAX(Table6[Date of report/action]),(Table6[Site ID]=Table2[[#This Row],[Site ID]])*(Table6[Date of report/action]),Table6[Action]," ",,-1)</f>
        <v xml:space="preserve"> </v>
      </c>
      <c r="Y78" s="24">
        <v>0</v>
      </c>
    </row>
    <row r="79" spans="1:25" s="24" customFormat="1" ht="20" x14ac:dyDescent="0.3">
      <c r="A79" s="7">
        <v>14467</v>
      </c>
      <c r="B79" s="24" t="s">
        <v>113</v>
      </c>
      <c r="C79" s="24" t="s">
        <v>26</v>
      </c>
      <c r="H79" s="7" t="str">
        <f>IFERROR(VLOOKUP(Table2[[#This Row],[Site ID]],Flow_4!A:A,1,FALSE),"N")</f>
        <v>N</v>
      </c>
      <c r="I79" s="7" t="s">
        <v>42</v>
      </c>
      <c r="J79" s="24">
        <f>VLOOKUP(Table2[[#This Row],[Site ID]],Consents!A:J,10,FALSE)</f>
        <v>101</v>
      </c>
      <c r="K79" s="66"/>
      <c r="L79" s="104">
        <f>VLOOKUP(Table2[[#This Row],[Site ID]],'Estimated Flow requirements'!A:K,5,FALSE)</f>
        <v>23.56194490192345</v>
      </c>
      <c r="M79" s="296">
        <v>2134</v>
      </c>
      <c r="N7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-20.128712871287128</v>
      </c>
      <c r="O79" s="25">
        <v>43138</v>
      </c>
      <c r="P79" s="59"/>
      <c r="Q79" s="59"/>
      <c r="R79" s="59"/>
      <c r="S79" s="59"/>
      <c r="T79" s="25" t="s">
        <v>27</v>
      </c>
      <c r="U79" s="25"/>
      <c r="V79" s="25" t="s">
        <v>114</v>
      </c>
      <c r="W79" s="24" t="str" cm="1">
        <f t="array" ref="W79">_xlfn.XLOOKUP(MAX(Table6[Date of report/action]),(Table6[Site ID]=Table2[[#This Row],[Site ID]])*(Table6[Date of report/action]),Table6[Action]," ",,-1)</f>
        <v xml:space="preserve"> </v>
      </c>
      <c r="Y79" s="24">
        <v>0</v>
      </c>
    </row>
    <row r="80" spans="1:25" s="24" customFormat="1" ht="20" x14ac:dyDescent="0.3">
      <c r="A80" s="106">
        <v>15606</v>
      </c>
      <c r="B80" s="24" t="s">
        <v>115</v>
      </c>
      <c r="C80" s="24" t="s">
        <v>29</v>
      </c>
      <c r="H80" s="24" t="str">
        <f>IFERROR(VLOOKUP(Table2[[#This Row],[Site ID]],Flow_4!A:A,1,FALSE),"N")</f>
        <v>N</v>
      </c>
      <c r="I80" s="7" t="str">
        <f>_xlfn.XLOOKUP(Table2[[#This Row],[Site ID]],'Flowmeter Signals Nov22'!A:A,'Flowmeter Signals Nov22'!I:I,"N")</f>
        <v>N</v>
      </c>
      <c r="J80" s="24">
        <f>VLOOKUP(Table2[[#This Row],[Site ID]],Consents!A:J,10,FALSE)</f>
        <v>71</v>
      </c>
      <c r="K80" s="66"/>
      <c r="L80" s="104">
        <f>VLOOKUP(Table2[[#This Row],[Site ID]],'Estimated Flow requirements'!A:K,5,FALSE)</f>
        <v>36.815538909255388</v>
      </c>
      <c r="M80" s="296">
        <v>20.98</v>
      </c>
      <c r="N8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0.70450704225352112</v>
      </c>
      <c r="O80" s="25">
        <v>43101.5</v>
      </c>
      <c r="P80" s="59"/>
      <c r="Q80" s="59"/>
      <c r="R80" s="59"/>
      <c r="S80" s="59"/>
      <c r="T80" s="25" t="s">
        <v>27</v>
      </c>
      <c r="U80" s="25"/>
      <c r="V80" s="24" t="s">
        <v>105</v>
      </c>
      <c r="W80" s="24" t="str" cm="1">
        <f t="array" ref="W80">_xlfn.XLOOKUP(MAX(Table6[Date of report/action]),(Table6[Site ID]=Table2[[#This Row],[Site ID]])*(Table6[Date of report/action]),Table6[Action]," ",,-1)</f>
        <v xml:space="preserve"> </v>
      </c>
      <c r="Y80" s="24">
        <v>0</v>
      </c>
    </row>
    <row r="81" spans="1:25" s="24" customFormat="1" ht="20" x14ac:dyDescent="0.3">
      <c r="A81" s="106">
        <v>19731</v>
      </c>
      <c r="B81" s="24" t="s">
        <v>116</v>
      </c>
      <c r="C81" s="24" t="s">
        <v>34</v>
      </c>
      <c r="H81" s="24" t="str">
        <f>IFERROR(VLOOKUP(Table2[[#This Row],[Site ID]],Flow_4!A:A,1,FALSE),"N")</f>
        <v>N</v>
      </c>
      <c r="I81" s="7" t="str">
        <f>_xlfn.XLOOKUP(Table2[[#This Row],[Site ID]],'Flowmeter Signals Nov22'!A:A,'Flowmeter Signals Nov22'!I:I,"N")</f>
        <v>N</v>
      </c>
      <c r="J81" s="24">
        <f>VLOOKUP(Table2[[#This Row],[Site ID]],Consents!A:J,10,FALSE)</f>
        <v>7.5</v>
      </c>
      <c r="K81" s="66"/>
      <c r="L81" s="104">
        <f>VLOOKUP(Table2[[#This Row],[Site ID]],'Estimated Flow requirements'!A:K,5,FALSE)</f>
        <v>9.2038847273138469</v>
      </c>
      <c r="M81" s="296">
        <v>2.6</v>
      </c>
      <c r="N8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0.65333333333333343</v>
      </c>
      <c r="O81" s="25">
        <v>42736.5</v>
      </c>
      <c r="P81" s="59"/>
      <c r="Q81" s="59"/>
      <c r="R81" s="59"/>
      <c r="S81" s="59"/>
      <c r="T81" s="25" t="s">
        <v>27</v>
      </c>
      <c r="U81" s="25"/>
      <c r="W81" s="24" t="str" cm="1">
        <f t="array" ref="W81">_xlfn.XLOOKUP(MAX(Table6[Date of report/action]),(Table6[Site ID]=Table2[[#This Row],[Site ID]])*(Table6[Date of report/action]),Table6[Action]," ",,-1)</f>
        <v xml:space="preserve"> </v>
      </c>
      <c r="Y81" s="24" t="s">
        <v>42</v>
      </c>
    </row>
    <row r="82" spans="1:25" s="24" customFormat="1" ht="20" x14ac:dyDescent="0.3">
      <c r="A82" s="106">
        <v>14394</v>
      </c>
      <c r="B82" s="24" t="s">
        <v>117</v>
      </c>
      <c r="C82" s="24" t="s">
        <v>29</v>
      </c>
      <c r="H82" s="24" t="str">
        <f>IFERROR(VLOOKUP(Table2[[#This Row],[Site ID]],Flow_4!A:A,1,FALSE),"N")</f>
        <v>N</v>
      </c>
      <c r="I82" s="7" t="str">
        <f>_xlfn.XLOOKUP(Table2[[#This Row],[Site ID]],'Flowmeter Signals Nov22'!A:A,'Flowmeter Signals Nov22'!I:I,"N")</f>
        <v>N</v>
      </c>
      <c r="J82" s="24">
        <f>VLOOKUP(Table2[[#This Row],[Site ID]],Consents!A:J,10,FALSE)</f>
        <v>70</v>
      </c>
      <c r="K82" s="66"/>
      <c r="L82" s="104">
        <f>VLOOKUP(Table2[[#This Row],[Site ID]],'Estimated Flow requirements'!A:K,5,FALSE)</f>
        <v>19.085175370557991</v>
      </c>
      <c r="M82" s="296">
        <v>32</v>
      </c>
      <c r="N8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0.54285714285714282</v>
      </c>
      <c r="O82" s="25">
        <v>43168.5</v>
      </c>
      <c r="P82" s="59"/>
      <c r="Q82" s="59"/>
      <c r="R82" s="59"/>
      <c r="S82" s="59"/>
      <c r="T82" s="25" t="s">
        <v>27</v>
      </c>
      <c r="U82" s="25"/>
      <c r="V82" s="24" t="s">
        <v>105</v>
      </c>
      <c r="W82" s="24" t="str" cm="1">
        <f t="array" ref="W82">_xlfn.XLOOKUP(MAX(Table6[Date of report/action]),(Table6[Site ID]=Table2[[#This Row],[Site ID]])*(Table6[Date of report/action]),Table6[Action]," ",,-1)</f>
        <v xml:space="preserve"> </v>
      </c>
      <c r="Y82" s="24">
        <v>0</v>
      </c>
    </row>
    <row r="83" spans="1:25" s="24" customFormat="1" ht="20" x14ac:dyDescent="0.3">
      <c r="A83" s="24">
        <v>14221</v>
      </c>
      <c r="B83" s="24" t="s">
        <v>118</v>
      </c>
      <c r="C83" s="24" t="s">
        <v>34</v>
      </c>
      <c r="H83" s="24" t="str">
        <f>IFERROR(VLOOKUP(Table2[[#This Row],[Site ID]],Flow_4!A:A,1,FALSE),"N")</f>
        <v>N</v>
      </c>
      <c r="I83" s="7" t="str">
        <f>_xlfn.XLOOKUP(Table2[[#This Row],[Site ID]],'Flowmeter Signals Nov22'!A:A,'Flowmeter Signals Nov22'!I:I,"N")</f>
        <v>N</v>
      </c>
      <c r="J83" s="24" t="e">
        <f>VLOOKUP(Table2[[#This Row],[Site ID]],Consents!A:J,10,FALSE)</f>
        <v>#N/A</v>
      </c>
      <c r="K83" s="66"/>
      <c r="L83" s="104">
        <f>VLOOKUP(Table2[[#This Row],[Site ID]],'Estimated Flow requirements'!A:K,5,FALSE)</f>
        <v>23.56194490192345</v>
      </c>
      <c r="M83" s="296">
        <v>11</v>
      </c>
      <c r="N8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0.53314550026377372</v>
      </c>
      <c r="O83" s="25">
        <v>44511</v>
      </c>
      <c r="P83" s="59"/>
      <c r="Q83" s="59"/>
      <c r="R83" s="59"/>
      <c r="S83" s="59"/>
      <c r="T83" s="25" t="s">
        <v>27</v>
      </c>
      <c r="U83" s="25"/>
      <c r="V83" s="25"/>
      <c r="W83" s="24" t="str" cm="1">
        <f t="array" ref="W83">_xlfn.XLOOKUP(MAX(Table6[Date of report/action]),(Table6[Site ID]=Table2[[#This Row],[Site ID]])*(Table6[Date of report/action]),Table6[Action]," ",,-1)</f>
        <v xml:space="preserve"> </v>
      </c>
      <c r="Y83" s="24" t="s">
        <v>42</v>
      </c>
    </row>
    <row r="84" spans="1:25" s="24" customFormat="1" ht="20" x14ac:dyDescent="0.3">
      <c r="A84" s="106">
        <v>15541</v>
      </c>
      <c r="B84" s="24" t="s">
        <v>119</v>
      </c>
      <c r="C84" s="24" t="s">
        <v>26</v>
      </c>
      <c r="H84" s="24" t="str">
        <f>IFERROR(VLOOKUP(Table2[[#This Row],[Site ID]],Flow_4!A:A,1,FALSE),"N")</f>
        <v>N</v>
      </c>
      <c r="I84" s="7" t="str">
        <f>_xlfn.XLOOKUP(Table2[[#This Row],[Site ID]],'Flowmeter Signals Nov22'!A:A,'Flowmeter Signals Nov22'!I:I,"N")</f>
        <v>N</v>
      </c>
      <c r="J84" s="24">
        <f>VLOOKUP(Table2[[#This Row],[Site ID]],Consents!A:J,10,FALSE)</f>
        <v>23</v>
      </c>
      <c r="K84" s="66"/>
      <c r="L84" s="104">
        <f>VLOOKUP(Table2[[#This Row],[Site ID]],'Estimated Flow requirements'!A:K,5,FALSE)</f>
        <v>23.56194490192345</v>
      </c>
      <c r="M84" s="296">
        <v>10.76</v>
      </c>
      <c r="N8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0.53217391304347827</v>
      </c>
      <c r="O84" s="25">
        <v>43466.5</v>
      </c>
      <c r="P84" s="59"/>
      <c r="Q84" s="59"/>
      <c r="R84" s="59"/>
      <c r="S84" s="59"/>
      <c r="T84" s="25" t="s">
        <v>27</v>
      </c>
      <c r="U84" s="25"/>
      <c r="W84" s="24" t="str" cm="1">
        <f t="array" ref="W84">_xlfn.XLOOKUP(MAX(Table6[Date of report/action]),(Table6[Site ID]=Table2[[#This Row],[Site ID]])*(Table6[Date of report/action]),Table6[Action]," ",,-1)</f>
        <v xml:space="preserve"> </v>
      </c>
      <c r="Y84" s="24" t="s">
        <v>42</v>
      </c>
    </row>
    <row r="85" spans="1:25" ht="20.149999999999999" customHeight="1" x14ac:dyDescent="0.3">
      <c r="A85" s="106">
        <v>14411</v>
      </c>
      <c r="B85" s="24" t="s">
        <v>120</v>
      </c>
      <c r="C85" s="24" t="s">
        <v>34</v>
      </c>
      <c r="D85" s="24"/>
      <c r="E85" s="24"/>
      <c r="F85" s="24"/>
      <c r="G85" s="24"/>
      <c r="H85" s="24" t="str">
        <f>IFERROR(VLOOKUP(Table2[[#This Row],[Site ID]],Flow_4!A:A,1,FALSE),"N")</f>
        <v>N</v>
      </c>
      <c r="I85" s="7" t="str">
        <f>_xlfn.XLOOKUP(Table2[[#This Row],[Site ID]],'Flowmeter Signals Nov22'!A:A,'Flowmeter Signals Nov22'!I:I,"N")</f>
        <v>N</v>
      </c>
      <c r="J85" s="24">
        <f>VLOOKUP(Table2[[#This Row],[Site ID]],Consents!A:J,10,FALSE)</f>
        <v>17</v>
      </c>
      <c r="K85" s="66"/>
      <c r="L85" s="104">
        <f>VLOOKUP(Table2[[#This Row],[Site ID]],'Estimated Flow requirements'!A:K,5,FALSE)</f>
        <v>13.253594007331939</v>
      </c>
      <c r="M85" s="296">
        <v>9.6</v>
      </c>
      <c r="N8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0.43529411764705883</v>
      </c>
      <c r="O85" s="25">
        <v>45028</v>
      </c>
      <c r="P85" s="59"/>
      <c r="Q85" s="59"/>
      <c r="R85" s="59"/>
      <c r="S85" s="59"/>
      <c r="T85" s="25" t="s">
        <v>27</v>
      </c>
      <c r="U85" s="25"/>
      <c r="V85" s="24"/>
      <c r="W85" s="24" t="str" cm="1">
        <f t="array" ref="W85">_xlfn.XLOOKUP(MAX(Table6[Date of report/action]),(Table6[Site ID]=Table2[[#This Row],[Site ID]])*(Table6[Date of report/action]),Table6[Action]," ",,-1)</f>
        <v xml:space="preserve"> </v>
      </c>
      <c r="Y85" s="24" t="s">
        <v>42</v>
      </c>
    </row>
    <row r="86" spans="1:25" s="24" customFormat="1" ht="20" x14ac:dyDescent="0.3">
      <c r="A86" s="24">
        <v>13033</v>
      </c>
      <c r="B86" s="24" t="s">
        <v>121</v>
      </c>
      <c r="C86" s="24" t="s">
        <v>34</v>
      </c>
      <c r="H86" s="24" t="str">
        <f>IFERROR(VLOOKUP(Table2[[#This Row],[Site ID]],Flow_4!A:A,1,FALSE),"N")</f>
        <v>N</v>
      </c>
      <c r="I86" s="7" t="str">
        <f>_xlfn.XLOOKUP(Table2[[#This Row],[Site ID]],'Flowmeter Signals Nov22'!A:A,'Flowmeter Signals Nov22'!I:I,"N")</f>
        <v>N</v>
      </c>
      <c r="J86" s="24" t="e">
        <f>VLOOKUP(Table2[[#This Row],[Site ID]],Consents!A:J,10,FALSE)</f>
        <v>#N/A</v>
      </c>
      <c r="K86" s="66"/>
      <c r="L86" s="104">
        <f>VLOOKUP(Table2[[#This Row],[Site ID]],'Estimated Flow requirements'!A:K,5,FALSE)</f>
        <v>29.82058651649686</v>
      </c>
      <c r="M86" s="296">
        <v>14.5</v>
      </c>
      <c r="N8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0.51375872530278555</v>
      </c>
      <c r="O86" s="25">
        <v>44098</v>
      </c>
      <c r="P86" s="59"/>
      <c r="Q86" s="59"/>
      <c r="R86" s="59"/>
      <c r="S86" s="59"/>
      <c r="T86" s="25" t="s">
        <v>27</v>
      </c>
      <c r="U86" s="25"/>
      <c r="W86" s="24" t="str" cm="1">
        <f t="array" ref="W86">_xlfn.XLOOKUP(MAX(Table6[Date of report/action]),(Table6[Site ID]=Table2[[#This Row],[Site ID]])*(Table6[Date of report/action]),Table6[Action]," ",,-1)</f>
        <v xml:space="preserve"> </v>
      </c>
      <c r="Y86" s="24" t="s">
        <v>26</v>
      </c>
    </row>
    <row r="87" spans="1:25" ht="20" x14ac:dyDescent="0.3">
      <c r="A87" s="24">
        <v>15493</v>
      </c>
      <c r="B87" s="24" t="s">
        <v>122</v>
      </c>
      <c r="C87" s="24" t="s">
        <v>34</v>
      </c>
      <c r="D87" s="24"/>
      <c r="E87" s="24"/>
      <c r="F87" s="24"/>
      <c r="G87" s="24"/>
      <c r="H87" s="24" t="str">
        <f>IFERROR(VLOOKUP(Table2[[#This Row],[Site ID]],Flow_4!A:A,1,FALSE),"N")</f>
        <v>N</v>
      </c>
      <c r="I87" s="7" t="str">
        <f>_xlfn.XLOOKUP(Table2[[#This Row],[Site ID]],'Flowmeter Signals Nov22'!A:A,'Flowmeter Signals Nov22'!I:I,"N")</f>
        <v>N</v>
      </c>
      <c r="J87" s="24" t="e">
        <f>VLOOKUP(Table2[[#This Row],[Site ID]],Consents!A:J,10,FALSE)</f>
        <v>#N/A</v>
      </c>
      <c r="K87" s="66"/>
      <c r="L87" s="104">
        <f>VLOOKUP(Table2[[#This Row],[Site ID]],'Estimated Flow requirements'!A:K,5,FALSE)</f>
        <v>5.8904862254808616</v>
      </c>
      <c r="M87" s="296">
        <v>2.9</v>
      </c>
      <c r="N8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0.50768070936907039</v>
      </c>
      <c r="O87" s="25">
        <v>44116</v>
      </c>
      <c r="P87" s="59"/>
      <c r="Q87" s="59"/>
      <c r="R87" s="59"/>
      <c r="S87" s="59"/>
      <c r="T87" s="25" t="s">
        <v>27</v>
      </c>
      <c r="U87" s="25"/>
      <c r="V87" s="24"/>
      <c r="W87" s="24" t="str" cm="1">
        <f t="array" ref="W87">_xlfn.XLOOKUP(MAX(Table6[Date of report/action]),(Table6[Site ID]=Table2[[#This Row],[Site ID]])*(Table6[Date of report/action]),Table6[Action]," ",,-1)</f>
        <v xml:space="preserve"> </v>
      </c>
      <c r="Y87" s="24" t="s">
        <v>26</v>
      </c>
    </row>
    <row r="88" spans="1:25" s="24" customFormat="1" ht="10" x14ac:dyDescent="0.3">
      <c r="A88" s="114">
        <v>15389</v>
      </c>
      <c r="B88" s="114" t="s">
        <v>134</v>
      </c>
      <c r="C88" s="114" t="s">
        <v>29</v>
      </c>
      <c r="D88" s="114"/>
      <c r="E88" s="114"/>
      <c r="F88" s="114"/>
      <c r="G88" s="114"/>
      <c r="H88" s="114" t="str">
        <f>IFERROR(VLOOKUP(Table2[[#This Row],[Site ID]],Flow_4!A:A,1,FALSE),"N")</f>
        <v>N</v>
      </c>
      <c r="I88" s="117" t="str">
        <f>_xlfn.XLOOKUP(Table2[[#This Row],[Site ID]],'Flowmeter Signals Nov22'!A:A,'Flowmeter Signals Nov22'!I:I,"N")</f>
        <v>Y</v>
      </c>
      <c r="J88" s="114">
        <f>VLOOKUP(Table2[[#This Row],[Site ID]],Consents!A:J,10,FALSE)</f>
        <v>19.2</v>
      </c>
      <c r="K88" s="143"/>
      <c r="L88" s="132">
        <f>VLOOKUP(Table2[[#This Row],[Site ID]],'Estimated Flow requirements'!A:K,5,FALSE)</f>
        <v>9.2038847273138469</v>
      </c>
      <c r="M88" s="188">
        <v>12.44</v>
      </c>
      <c r="N88"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0.35208333333333336</v>
      </c>
      <c r="O88" s="110">
        <v>45540</v>
      </c>
      <c r="P88" s="137"/>
      <c r="Q88" s="137"/>
      <c r="R88" s="136">
        <v>44986</v>
      </c>
      <c r="S88" s="134" t="s">
        <v>26</v>
      </c>
      <c r="T88" s="110" t="s">
        <v>87</v>
      </c>
      <c r="U88" s="110" t="s">
        <v>87</v>
      </c>
      <c r="V88" s="114"/>
      <c r="W88" s="24" t="str" cm="1">
        <f t="array" ref="W88">_xlfn.XLOOKUP(MAX(Table6[Date of report/action]),(Table6[Site ID]=Table2[[#This Row],[Site ID]])*(Table6[Date of report/action]),Table6[Action]," ",,-1)</f>
        <v xml:space="preserve"> </v>
      </c>
      <c r="X88" s="114"/>
      <c r="Y88" s="114" t="s">
        <v>26</v>
      </c>
    </row>
    <row r="89" spans="1:25" s="24" customFormat="1" ht="50" x14ac:dyDescent="0.3">
      <c r="A89" s="106">
        <v>14226</v>
      </c>
      <c r="B89" s="24" t="s">
        <v>125</v>
      </c>
      <c r="C89" s="24" t="s">
        <v>34</v>
      </c>
      <c r="H89" s="24" t="str">
        <f>IFERROR(VLOOKUP(Table2[[#This Row],[Site ID]],Flow_4!A:A,1,FALSE),"N")</f>
        <v>N</v>
      </c>
      <c r="I89" s="7" t="str">
        <f>_xlfn.XLOOKUP(Table2[[#This Row],[Site ID]],'Flowmeter Signals Nov22'!A:A,'Flowmeter Signals Nov22'!I:I,"N")</f>
        <v>N</v>
      </c>
      <c r="J89" s="24">
        <f>VLOOKUP(Table2[[#This Row],[Site ID]],Consents!A:J,10,FALSE)</f>
        <v>8</v>
      </c>
      <c r="K89" s="66"/>
      <c r="L89" s="104">
        <f>VLOOKUP(Table2[[#This Row],[Site ID]],'Estimated Flow requirements'!A:K,5,FALSE)</f>
        <v>5.8904862254808616</v>
      </c>
      <c r="M89" s="296">
        <v>4.0199999999999996</v>
      </c>
      <c r="N8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0.49750000000000005</v>
      </c>
      <c r="O89" s="25">
        <v>45168</v>
      </c>
      <c r="P89" s="59"/>
      <c r="Q89" s="59"/>
      <c r="R89" s="59"/>
      <c r="S89" s="59" t="s">
        <v>26</v>
      </c>
      <c r="T89" s="25" t="s">
        <v>27</v>
      </c>
      <c r="U89" s="25"/>
      <c r="V89" s="24" t="s">
        <v>126</v>
      </c>
      <c r="W89" s="24" t="str" cm="1">
        <f t="array" ref="W89">_xlfn.XLOOKUP(MAX(Table6[Date of report/action]),(Table6[Site ID]=Table2[[#This Row],[Site ID]])*(Table6[Date of report/action]),Table6[Action]," ",,-1)</f>
        <v xml:space="preserve"> </v>
      </c>
      <c r="Y89" s="24" t="s">
        <v>42</v>
      </c>
    </row>
    <row r="90" spans="1:25" s="24" customFormat="1" ht="20" x14ac:dyDescent="0.3">
      <c r="A90" s="106">
        <v>14263</v>
      </c>
      <c r="B90" s="24" t="s">
        <v>127</v>
      </c>
      <c r="C90" s="24" t="s">
        <v>34</v>
      </c>
      <c r="H90" s="24" t="str">
        <f>IFERROR(VLOOKUP(Table2[[#This Row],[Site ID]],Flow_4!A:A,1,FALSE),"N")</f>
        <v>N</v>
      </c>
      <c r="I90" s="7" t="str">
        <f>_xlfn.XLOOKUP(Table2[[#This Row],[Site ID]],'Flowmeter Signals Nov22'!A:A,'Flowmeter Signals Nov22'!I:I,"N")</f>
        <v>N</v>
      </c>
      <c r="J90" s="24">
        <f>VLOOKUP(Table2[[#This Row],[Site ID]],Consents!A:J,10,FALSE)</f>
        <v>18.3</v>
      </c>
      <c r="K90" s="66"/>
      <c r="L90" s="104">
        <f>VLOOKUP(Table2[[#This Row],[Site ID]],'Estimated Flow requirements'!A:K,5,FALSE)</f>
        <v>13.253594007331939</v>
      </c>
      <c r="M90" s="296">
        <v>9.4700000000000006</v>
      </c>
      <c r="N9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0.48251366120218575</v>
      </c>
      <c r="O90" s="25">
        <v>45168</v>
      </c>
      <c r="P90" s="59"/>
      <c r="Q90" s="59"/>
      <c r="R90" s="59"/>
      <c r="S90" s="59" t="s">
        <v>26</v>
      </c>
      <c r="T90" s="25" t="s">
        <v>27</v>
      </c>
      <c r="U90" s="25"/>
      <c r="V90" s="24" t="s">
        <v>128</v>
      </c>
      <c r="W90" s="24" t="str" cm="1">
        <f t="array" ref="W90">_xlfn.XLOOKUP(MAX(Table6[Date of report/action]),(Table6[Site ID]=Table2[[#This Row],[Site ID]])*(Table6[Date of report/action]),Table6[Action]," ",,-1)</f>
        <v xml:space="preserve"> </v>
      </c>
      <c r="Y90" s="24" t="s">
        <v>42</v>
      </c>
    </row>
    <row r="91" spans="1:25" s="24" customFormat="1" ht="20" x14ac:dyDescent="0.3">
      <c r="A91" s="437">
        <v>14266</v>
      </c>
      <c r="B91" s="424" t="s">
        <v>274</v>
      </c>
      <c r="C91" s="114" t="s">
        <v>34</v>
      </c>
      <c r="D91" s="424"/>
      <c r="E91" s="424"/>
      <c r="F91" s="114"/>
      <c r="G91" s="114"/>
      <c r="H91" s="114" t="str">
        <f>IFERROR(VLOOKUP(Table2[[#This Row],[Site ID]],Flow_4!A:A,1,FALSE),"N")</f>
        <v>N</v>
      </c>
      <c r="I91" s="117" t="str">
        <f>_xlfn.XLOOKUP(Table2[[#This Row],[Site ID]],'Flowmeter Signals Nov22'!A:A,'Flowmeter Signals Nov22'!I:I,"N")</f>
        <v>Y</v>
      </c>
      <c r="J91" s="150">
        <f>VLOOKUP(Table2[[#This Row],[Site ID]],Consents!A:J,10,FALSE)</f>
        <v>60</v>
      </c>
      <c r="K91" s="143">
        <v>60</v>
      </c>
      <c r="L91" s="132">
        <f>VLOOKUP(Table2[[#This Row],[Site ID]],'Estimated Flow requirements'!A:K,5,FALSE)</f>
        <v>23.56194490192345</v>
      </c>
      <c r="M91" s="188">
        <v>43.94</v>
      </c>
      <c r="N91"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0.26766666666666672</v>
      </c>
      <c r="O91" s="110">
        <v>45518</v>
      </c>
      <c r="P91" s="137"/>
      <c r="Q91" s="137"/>
      <c r="R91" s="136">
        <v>45097</v>
      </c>
      <c r="S91" s="137" t="s">
        <v>26</v>
      </c>
      <c r="T91" s="110" t="s">
        <v>87</v>
      </c>
      <c r="U91" s="110" t="s">
        <v>87</v>
      </c>
      <c r="V91" s="114"/>
      <c r="W91" s="24" t="str" cm="1">
        <f t="array" ref="W91">_xlfn.XLOOKUP(MAX(Table6[Date of report/action]),(Table6[Site ID]=Table2[[#This Row],[Site ID]])*(Table6[Date of report/action]),Table6[Action]," ",,-1)</f>
        <v>Imepllors and wear rings, also not switching duty</v>
      </c>
      <c r="X91" s="114"/>
      <c r="Y91" s="114" t="s">
        <v>26</v>
      </c>
    </row>
    <row r="92" spans="1:25" s="24" customFormat="1" ht="20" x14ac:dyDescent="0.3">
      <c r="A92" s="106">
        <v>13334</v>
      </c>
      <c r="B92" s="24" t="s">
        <v>131</v>
      </c>
      <c r="C92" s="24" t="s">
        <v>34</v>
      </c>
      <c r="H92" s="24" t="str">
        <f>IFERROR(VLOOKUP(Table2[[#This Row],[Site ID]],Flow_4!A:A,1,FALSE),"N")</f>
        <v>N</v>
      </c>
      <c r="I92" s="7" t="str">
        <f>_xlfn.XLOOKUP(Table2[[#This Row],[Site ID]],'Flowmeter Signals Nov22'!A:A,'Flowmeter Signals Nov22'!I:I,"N")</f>
        <v>Y-Treatment</v>
      </c>
      <c r="J92" s="24">
        <f>VLOOKUP(Table2[[#This Row],[Site ID]],Consents!A:J,10,FALSE)</f>
        <v>414</v>
      </c>
      <c r="K92" s="66"/>
      <c r="L92" s="104">
        <f>VLOOKUP(Table2[[#This Row],[Site ID]],'Estimated Flow requirements'!A:K,5,FALSE)</f>
        <v>147.26215563702161</v>
      </c>
      <c r="M92" s="296">
        <v>216.97</v>
      </c>
      <c r="N9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0.47591787439613525</v>
      </c>
      <c r="O92" s="25">
        <v>44891</v>
      </c>
      <c r="P92" s="59"/>
      <c r="Q92" s="59"/>
      <c r="R92" s="63"/>
      <c r="S92" s="59"/>
      <c r="T92" s="25" t="s">
        <v>27</v>
      </c>
      <c r="U92" s="25"/>
      <c r="W92" s="24" t="str" cm="1">
        <f t="array" ref="W92">_xlfn.XLOOKUP(MAX(Table6[Date of report/action]),(Table6[Site ID]=Table2[[#This Row],[Site ID]])*(Table6[Date of report/action]),Table6[Action]," ",,-1)</f>
        <v xml:space="preserve"> </v>
      </c>
      <c r="Y92" s="24" t="s">
        <v>26</v>
      </c>
    </row>
    <row r="93" spans="1:25" ht="20" x14ac:dyDescent="0.3">
      <c r="A93" s="7">
        <v>15206</v>
      </c>
      <c r="B93" s="7" t="s">
        <v>132</v>
      </c>
      <c r="C93" s="7" t="s">
        <v>34</v>
      </c>
      <c r="D93" s="7"/>
      <c r="E93" s="7"/>
      <c r="F93" s="7"/>
      <c r="G93" s="7"/>
      <c r="H93" s="7" t="str">
        <f>IFERROR(VLOOKUP(Table2[[#This Row],[Site ID]],Flow_4!A:A,1,FALSE),"N")</f>
        <v>N</v>
      </c>
      <c r="I93" s="7" t="str">
        <f>_xlfn.XLOOKUP(Table2[[#This Row],[Site ID]],'Flowmeter Signals Nov22'!A:A,'Flowmeter Signals Nov22'!I:I,"N")</f>
        <v>N</v>
      </c>
      <c r="J93" s="7">
        <f>VLOOKUP(Table2[[#This Row],[Site ID]],Consents!A:J,10,FALSE)</f>
        <v>89</v>
      </c>
      <c r="K93" s="315"/>
      <c r="L93" s="105">
        <f>VLOOKUP(Table2[[#This Row],[Site ID]],'Estimated Flow requirements'!A:K,5,FALSE)</f>
        <v>72.158456262140561</v>
      </c>
      <c r="M93" s="312">
        <v>47.2</v>
      </c>
      <c r="N9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0.46966292134831455</v>
      </c>
      <c r="O93" s="17">
        <v>43491</v>
      </c>
      <c r="P93" s="59"/>
      <c r="Q93" s="59"/>
      <c r="R93" s="60"/>
      <c r="S93" s="60"/>
      <c r="T93" s="25" t="s">
        <v>27</v>
      </c>
      <c r="U93" s="25"/>
      <c r="V93" s="25" t="s">
        <v>114</v>
      </c>
      <c r="W93" s="24" t="str" cm="1">
        <f t="array" ref="W93">_xlfn.XLOOKUP(MAX(Table6[Date of report/action]),(Table6[Site ID]=Table2[[#This Row],[Site ID]])*(Table6[Date of report/action]),Table6[Action]," ",,-1)</f>
        <v xml:space="preserve"> </v>
      </c>
      <c r="X93" s="26" t="s">
        <v>133</v>
      </c>
      <c r="Y93" s="26" t="s">
        <v>42</v>
      </c>
    </row>
    <row r="94" spans="1:25" s="24" customFormat="1" ht="20" x14ac:dyDescent="0.3">
      <c r="A94" s="7">
        <v>14287</v>
      </c>
      <c r="B94" s="7" t="s">
        <v>143</v>
      </c>
      <c r="C94" s="7" t="s">
        <v>29</v>
      </c>
      <c r="D94" s="7"/>
      <c r="E94" s="7"/>
      <c r="F94" s="7"/>
      <c r="G94" s="7"/>
      <c r="H94" s="7" t="str">
        <f>IFERROR(VLOOKUP(Table2[[#This Row],[Site ID]],Flow_4!A:A,1,FALSE),"N")</f>
        <v>N</v>
      </c>
      <c r="I94" s="7" t="s">
        <v>42</v>
      </c>
      <c r="J94" s="7">
        <f>VLOOKUP(Table2[[#This Row],[Site ID]],Consents!A:J,10,FALSE)</f>
        <v>7</v>
      </c>
      <c r="K94" s="315"/>
      <c r="L94" s="105">
        <f>VLOOKUP(Table2[[#This Row],[Site ID]],'Estimated Flow requirements'!A:K,5,FALSE)</f>
        <v>5.8904862254808616</v>
      </c>
      <c r="M94" s="312">
        <v>4.4000000000000004</v>
      </c>
      <c r="N9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0.37142857142857139</v>
      </c>
      <c r="O94" s="17">
        <v>43410</v>
      </c>
      <c r="P94" s="59"/>
      <c r="Q94" s="59"/>
      <c r="R94" s="60"/>
      <c r="S94" s="60"/>
      <c r="T94" s="25" t="s">
        <v>27</v>
      </c>
      <c r="U94" s="25"/>
      <c r="V94" s="25" t="s">
        <v>114</v>
      </c>
      <c r="W94" s="24" t="str" cm="1">
        <f t="array" ref="W94">_xlfn.XLOOKUP(MAX(Table6[Date of report/action]),(Table6[Site ID]=Table2[[#This Row],[Site ID]])*(Table6[Date of report/action]),Table6[Action]," ",,-1)</f>
        <v xml:space="preserve"> </v>
      </c>
      <c r="X94" s="26" t="s">
        <v>144</v>
      </c>
      <c r="Y94" s="26" t="s">
        <v>42</v>
      </c>
    </row>
    <row r="95" spans="1:25" ht="10" x14ac:dyDescent="0.3">
      <c r="A95" s="440">
        <v>15244</v>
      </c>
      <c r="B95" s="442" t="s">
        <v>163</v>
      </c>
      <c r="C95" s="7" t="s">
        <v>34</v>
      </c>
      <c r="D95" s="442"/>
      <c r="E95" s="442"/>
      <c r="F95" s="7"/>
      <c r="G95" s="7"/>
      <c r="H95" s="7">
        <f>IFERROR(VLOOKUP(Table2[[#This Row],[Site ID]],Flow_4!A:A,1,FALSE),"N")</f>
        <v>15244</v>
      </c>
      <c r="I95" s="7" t="str">
        <f>_xlfn.XLOOKUP(Table2[[#This Row],[Site ID]],'Flowmeter Signals Nov22'!A:A,'Flowmeter Signals Nov22'!I:I,"N")</f>
        <v>Y</v>
      </c>
      <c r="J95" s="24">
        <f>VLOOKUP(Table2[[#This Row],[Site ID]],Consents!A:J,10,FALSE)</f>
        <v>650</v>
      </c>
      <c r="K95" s="66">
        <v>420</v>
      </c>
      <c r="L95" s="105">
        <f>VLOOKUP(Table2[[#This Row],[Site ID]],'Estimated Flow requirements'!A:K,5,FALSE)</f>
        <v>376.99111843077509</v>
      </c>
      <c r="M95" s="312">
        <v>541.66</v>
      </c>
      <c r="N9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0.16667692307692314</v>
      </c>
      <c r="O95" s="17">
        <v>45519</v>
      </c>
      <c r="P95" s="59"/>
      <c r="Q95" s="59"/>
      <c r="R95" s="129">
        <v>45027</v>
      </c>
      <c r="S95" s="62" t="s">
        <v>26</v>
      </c>
      <c r="T95" s="25" t="s">
        <v>87</v>
      </c>
      <c r="U95" s="25" t="s">
        <v>87</v>
      </c>
      <c r="V95" s="17" t="s">
        <v>146</v>
      </c>
      <c r="W95" s="24" t="str" cm="1">
        <f t="array" ref="W95">_xlfn.XLOOKUP(MAX(Table6[Date of report/action]),(Table6[Site ID]=Table2[[#This Row],[Site ID]])*(Table6[Date of report/action]),Table6[Action]," ",,-1)</f>
        <v xml:space="preserve"> </v>
      </c>
      <c r="Y95" s="24" t="s">
        <v>26</v>
      </c>
    </row>
    <row r="96" spans="1:25" s="24" customFormat="1" ht="10" x14ac:dyDescent="0.3">
      <c r="A96" s="424">
        <v>15235</v>
      </c>
      <c r="B96" s="424" t="s">
        <v>275</v>
      </c>
      <c r="C96" s="114" t="s">
        <v>34</v>
      </c>
      <c r="D96" s="424"/>
      <c r="E96" s="424"/>
      <c r="F96" s="114"/>
      <c r="G96" s="114"/>
      <c r="H96" s="114" t="str">
        <f>IFERROR(VLOOKUP(Table2[[#This Row],[Site ID]],Flow_4!A:A,1,FALSE),"N")</f>
        <v>N</v>
      </c>
      <c r="I96" s="117" t="str">
        <f>_xlfn.XLOOKUP(Table2[[#This Row],[Site ID]],'Flowmeter Signals Nov22'!A:A,'Flowmeter Signals Nov22'!I:I,"N")</f>
        <v>Y</v>
      </c>
      <c r="J96" s="114">
        <v>90</v>
      </c>
      <c r="K96" s="143"/>
      <c r="L96" s="132">
        <f>VLOOKUP(Table2[[#This Row],[Site ID]],'Estimated Flow requirements'!A:K,5,FALSE)</f>
        <v>74.234852656622564</v>
      </c>
      <c r="M96" s="188">
        <v>75</v>
      </c>
      <c r="N96"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0.16666666666666666</v>
      </c>
      <c r="O96" s="110">
        <v>45518</v>
      </c>
      <c r="P96" s="137"/>
      <c r="Q96" s="137"/>
      <c r="R96" s="136">
        <v>44950</v>
      </c>
      <c r="S96" s="134" t="s">
        <v>26</v>
      </c>
      <c r="T96" s="110" t="s">
        <v>87</v>
      </c>
      <c r="U96" s="110" t="s">
        <v>87</v>
      </c>
      <c r="V96" s="110" t="s">
        <v>276</v>
      </c>
      <c r="W96" s="24" t="str" cm="1">
        <f t="array" ref="W96">_xlfn.XLOOKUP(MAX(Table6[Date of report/action]),(Table6[Site ID]=Table2[[#This Row],[Site ID]])*(Table6[Date of report/action]),Table6[Action]," ",,-1)</f>
        <v xml:space="preserve"> </v>
      </c>
      <c r="X96" s="114"/>
      <c r="Y96" s="114" t="s">
        <v>26</v>
      </c>
    </row>
    <row r="97" spans="1:25" ht="10" x14ac:dyDescent="0.3">
      <c r="A97" s="424">
        <v>15402</v>
      </c>
      <c r="B97" s="424" t="s">
        <v>459</v>
      </c>
      <c r="C97" s="114" t="s">
        <v>29</v>
      </c>
      <c r="D97" s="424"/>
      <c r="E97" s="424"/>
      <c r="H97" s="114" t="str">
        <f>IFERROR(VLOOKUP(Table2[[#This Row],[Site ID]],Flow_4!A:A,1,FALSE),"N")</f>
        <v>N</v>
      </c>
      <c r="I97" s="117" t="str">
        <f>_xlfn.XLOOKUP(Table2[[#This Row],[Site ID]],'Flowmeter Signals Nov22'!A:A,'Flowmeter Signals Nov22'!I:I,"N")</f>
        <v>Y</v>
      </c>
      <c r="J97" s="114">
        <f>VLOOKUP(Table2[[#This Row],[Site ID]],Consents!A:J,10,FALSE)</f>
        <v>11</v>
      </c>
      <c r="L97" s="132">
        <f>VLOOKUP(Table2[[#This Row],[Site ID]],'Estimated Flow requirements'!A:K,5,FALSE)</f>
        <v>29.82058651649686</v>
      </c>
      <c r="M97" s="188">
        <v>9.26</v>
      </c>
      <c r="N97"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0.1581818181818182</v>
      </c>
      <c r="O97" s="110">
        <v>45540</v>
      </c>
      <c r="P97" s="137"/>
      <c r="Q97" s="137"/>
      <c r="R97" s="136"/>
      <c r="S97" s="134" t="s">
        <v>26</v>
      </c>
      <c r="T97" s="110" t="s">
        <v>87</v>
      </c>
      <c r="U97" s="110" t="s">
        <v>87</v>
      </c>
      <c r="W97" s="24" t="str" cm="1">
        <f t="array" ref="W97">_xlfn.XLOOKUP(MAX(Table6[Date of report/action]),(Table6[Site ID]=Table2[[#This Row],[Site ID]])*(Table6[Date of report/action]),Table6[Action]," ",,-1)</f>
        <v xml:space="preserve"> </v>
      </c>
      <c r="X97" s="114"/>
      <c r="Y97" s="114" t="s">
        <v>26</v>
      </c>
    </row>
    <row r="98" spans="1:25" s="24" customFormat="1" ht="20" x14ac:dyDescent="0.3">
      <c r="A98" s="7">
        <v>14450</v>
      </c>
      <c r="B98" s="24" t="s">
        <v>138</v>
      </c>
      <c r="C98" s="24" t="s">
        <v>26</v>
      </c>
      <c r="H98" s="7" t="str">
        <f>IFERROR(VLOOKUP(Table2[[#This Row],[Site ID]],Flow_4!A:A,1,FALSE),"N")</f>
        <v>N</v>
      </c>
      <c r="I98" s="7" t="str">
        <f>_xlfn.XLOOKUP(Table2[[#This Row],[Site ID]],'Flowmeter Signals Nov22'!A:A,'Flowmeter Signals Nov22'!I:I,"N")</f>
        <v>N</v>
      </c>
      <c r="J98" s="24">
        <f>VLOOKUP(Table2[[#This Row],[Site ID]],Consents!A:J,10,FALSE)</f>
        <v>3.4</v>
      </c>
      <c r="K98" s="66"/>
      <c r="L98" s="104">
        <f>VLOOKUP(Table2[[#This Row],[Site ID]],'Estimated Flow requirements'!A:K,5,FALSE)</f>
        <v>23.56194490192345</v>
      </c>
      <c r="M98" s="296">
        <v>2</v>
      </c>
      <c r="N9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0.41176470588235292</v>
      </c>
      <c r="O98" s="25"/>
      <c r="P98" s="59"/>
      <c r="Q98" s="59"/>
      <c r="R98" s="59"/>
      <c r="S98" s="59"/>
      <c r="T98" s="25" t="s">
        <v>27</v>
      </c>
      <c r="U98" s="25"/>
      <c r="V98" s="25" t="s">
        <v>114</v>
      </c>
      <c r="W98" s="24" t="str" cm="1">
        <f t="array" ref="W98">_xlfn.XLOOKUP(MAX(Table6[Date of report/action]),(Table6[Site ID]=Table2[[#This Row],[Site ID]])*(Table6[Date of report/action]),Table6[Action]," ",,-1)</f>
        <v xml:space="preserve"> </v>
      </c>
      <c r="Y98" s="24" t="s">
        <v>42</v>
      </c>
    </row>
    <row r="99" spans="1:25" ht="10" x14ac:dyDescent="0.3">
      <c r="A99" s="424">
        <v>14116</v>
      </c>
      <c r="B99" s="437" t="s">
        <v>187</v>
      </c>
      <c r="C99" s="117" t="s">
        <v>29</v>
      </c>
      <c r="D99" s="437"/>
      <c r="E99" s="437"/>
      <c r="F99" s="117"/>
      <c r="G99" s="117"/>
      <c r="H99" s="117" t="str">
        <f>IFERROR(VLOOKUP(Table2[[#This Row],[Site ID]],Flow_4!A:A,1,FALSE),"N")</f>
        <v>N</v>
      </c>
      <c r="I99" s="117" t="str">
        <f>_xlfn.XLOOKUP(Table2[[#This Row],[Site ID]],'Flowmeter Signals Nov22'!A:A,'Flowmeter Signals Nov22'!I:I,"N")</f>
        <v>Y</v>
      </c>
      <c r="J99" s="114">
        <f>VLOOKUP(Table2[[#This Row],[Site ID]],Consents!A:J,10,FALSE)</f>
        <v>7</v>
      </c>
      <c r="L99" s="125">
        <f>VLOOKUP(Table2[[#This Row],[Site ID]],'Estimated Flow requirements'!A:K,5,FALSE)</f>
        <v>5.8904862254808616</v>
      </c>
      <c r="M99" s="188">
        <v>5.96</v>
      </c>
      <c r="N99"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0.14857142857142858</v>
      </c>
      <c r="O99" s="110">
        <v>45528</v>
      </c>
      <c r="P99" s="137"/>
      <c r="Q99" s="137"/>
      <c r="R99" s="136">
        <v>44987</v>
      </c>
      <c r="S99" s="134" t="s">
        <v>26</v>
      </c>
      <c r="T99" s="110" t="s">
        <v>87</v>
      </c>
      <c r="U99" s="110" t="s">
        <v>87</v>
      </c>
      <c r="V99" s="110"/>
      <c r="W99" s="24" t="str" cm="1">
        <f t="array" ref="W99">_xlfn.XLOOKUP(MAX(Table6[Date of report/action]),(Table6[Site ID]=Table2[[#This Row],[Site ID]])*(Table6[Date of report/action]),Table6[Action]," ",,-1)</f>
        <v xml:space="preserve"> </v>
      </c>
      <c r="X99" s="114"/>
      <c r="Y99" s="114">
        <v>0</v>
      </c>
    </row>
    <row r="100" spans="1:25" s="24" customFormat="1" ht="20" x14ac:dyDescent="0.3">
      <c r="A100" s="106">
        <v>14126</v>
      </c>
      <c r="B100" s="24" t="s">
        <v>140</v>
      </c>
      <c r="C100" s="24" t="s">
        <v>34</v>
      </c>
      <c r="H100" s="24" t="str">
        <f>IFERROR(VLOOKUP(Table2[[#This Row],[Site ID]],Flow_4!A:A,1,FALSE),"N")</f>
        <v>N</v>
      </c>
      <c r="I100" s="7" t="str">
        <f>_xlfn.XLOOKUP(Table2[[#This Row],[Site ID]],'Flowmeter Signals Nov22'!A:A,'Flowmeter Signals Nov22'!I:I,"N")</f>
        <v>N</v>
      </c>
      <c r="J100" s="24">
        <f>VLOOKUP(Table2[[#This Row],[Site ID]],Consents!A:J,10,FALSE)</f>
        <v>9.6</v>
      </c>
      <c r="K100" s="66"/>
      <c r="L100" s="104">
        <f>VLOOKUP(Table2[[#This Row],[Site ID]],'Estimated Flow requirements'!A:K,5,FALSE)</f>
        <v>5.8904862254808616</v>
      </c>
      <c r="M100" s="296">
        <v>5.86</v>
      </c>
      <c r="N10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0.38958333333333328</v>
      </c>
      <c r="O100" s="25">
        <v>45168</v>
      </c>
      <c r="P100" s="59"/>
      <c r="Q100" s="59"/>
      <c r="R100" s="59"/>
      <c r="S100" s="59" t="s">
        <v>26</v>
      </c>
      <c r="T100" s="25" t="s">
        <v>27</v>
      </c>
      <c r="U100" s="25"/>
      <c r="W100" s="24" t="str" cm="1">
        <f t="array" ref="W100">_xlfn.XLOOKUP(MAX(Table6[Date of report/action]),(Table6[Site ID]=Table2[[#This Row],[Site ID]])*(Table6[Date of report/action]),Table6[Action]," ",,-1)</f>
        <v xml:space="preserve"> </v>
      </c>
      <c r="Y100" s="24" t="s">
        <v>42</v>
      </c>
    </row>
    <row r="101" spans="1:25" s="24" customFormat="1" ht="20" x14ac:dyDescent="0.3">
      <c r="A101" s="7">
        <v>14392</v>
      </c>
      <c r="B101" s="7" t="s">
        <v>141</v>
      </c>
      <c r="C101" s="7" t="s">
        <v>29</v>
      </c>
      <c r="D101" s="7"/>
      <c r="E101" s="7"/>
      <c r="F101" s="7"/>
      <c r="G101" s="7"/>
      <c r="H101" s="7" t="str">
        <f>IFERROR(VLOOKUP(Table2[[#This Row],[Site ID]],Flow_4!A:A,1,FALSE),"N")</f>
        <v>N</v>
      </c>
      <c r="I101" s="7" t="str">
        <f>_xlfn.XLOOKUP(Table2[[#This Row],[Site ID]],'Flowmeter Signals Nov22'!A:A,'Flowmeter Signals Nov22'!I:I,"N")</f>
        <v>N</v>
      </c>
      <c r="J101" s="7">
        <f>VLOOKUP(Table2[[#This Row],[Site ID]],Consents!A:J,10,FALSE)</f>
        <v>10</v>
      </c>
      <c r="K101" s="315"/>
      <c r="L101" s="105">
        <f>VLOOKUP(Table2[[#This Row],[Site ID]],'Estimated Flow requirements'!A:K,5,FALSE)</f>
        <v>5.8904862254808616</v>
      </c>
      <c r="M101" s="312">
        <v>6.2</v>
      </c>
      <c r="N10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0.38</v>
      </c>
      <c r="O101" s="17">
        <v>43416</v>
      </c>
      <c r="P101" s="59"/>
      <c r="Q101" s="59"/>
      <c r="R101" s="60"/>
      <c r="S101" s="60"/>
      <c r="T101" s="25" t="s">
        <v>27</v>
      </c>
      <c r="U101" s="25"/>
      <c r="V101" s="25" t="s">
        <v>114</v>
      </c>
      <c r="W101" s="24" t="str" cm="1">
        <f t="array" ref="W101">_xlfn.XLOOKUP(MAX(Table6[Date of report/action]),(Table6[Site ID]=Table2[[#This Row],[Site ID]])*(Table6[Date of report/action]),Table6[Action]," ",,-1)</f>
        <v xml:space="preserve"> </v>
      </c>
      <c r="X101" s="26" t="s">
        <v>142</v>
      </c>
      <c r="Y101" s="26" t="s">
        <v>42</v>
      </c>
    </row>
    <row r="102" spans="1:25" s="24" customFormat="1" ht="10" x14ac:dyDescent="0.3">
      <c r="A102" s="114">
        <v>14386</v>
      </c>
      <c r="B102" s="114" t="s">
        <v>172</v>
      </c>
      <c r="C102" s="114" t="s">
        <v>29</v>
      </c>
      <c r="D102" s="114"/>
      <c r="E102" s="114"/>
      <c r="F102" s="114"/>
      <c r="G102" s="114"/>
      <c r="H102" s="114" t="str">
        <f>IFERROR(VLOOKUP(Table2[[#This Row],[Site ID]],Flow_4!A:A,1,FALSE),"N")</f>
        <v>N</v>
      </c>
      <c r="I102" s="117" t="str">
        <f>_xlfn.XLOOKUP(Table2[[#This Row],[Site ID]],'Flowmeter Signals Nov22'!A:A,'Flowmeter Signals Nov22'!I:I,"N")</f>
        <v>Y</v>
      </c>
      <c r="J102" s="114">
        <f>VLOOKUP(Table2[[#This Row],[Site ID]],Consents!A:J,10,FALSE)</f>
        <v>34</v>
      </c>
      <c r="K102" s="143"/>
      <c r="L102" s="132">
        <v>29.8</v>
      </c>
      <c r="M102" s="188">
        <v>28.95</v>
      </c>
      <c r="N102"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0.14852941176470591</v>
      </c>
      <c r="O102" s="110">
        <v>45540</v>
      </c>
      <c r="P102" s="137"/>
      <c r="Q102" s="137"/>
      <c r="R102" s="110">
        <v>44942</v>
      </c>
      <c r="S102" s="134" t="s">
        <v>26</v>
      </c>
      <c r="T102" s="110" t="s">
        <v>87</v>
      </c>
      <c r="U102" s="110" t="s">
        <v>87</v>
      </c>
      <c r="V102" s="114" t="s">
        <v>130</v>
      </c>
      <c r="W102" s="24" t="str" cm="1">
        <f t="array" ref="W102">_xlfn.XLOOKUP(MAX(Table6[Date of report/action]),(Table6[Site ID]=Table2[[#This Row],[Site ID]])*(Table6[Date of report/action]),Table6[Action]," ",,-1)</f>
        <v xml:space="preserve"> </v>
      </c>
      <c r="X102" s="114"/>
      <c r="Y102" s="114" t="s">
        <v>26</v>
      </c>
    </row>
    <row r="103" spans="1:25" s="24" customFormat="1" ht="20" x14ac:dyDescent="0.3">
      <c r="A103" s="7">
        <v>14439</v>
      </c>
      <c r="B103" s="7" t="s">
        <v>145</v>
      </c>
      <c r="C103" s="7" t="s">
        <v>26</v>
      </c>
      <c r="D103" s="7"/>
      <c r="E103" s="7"/>
      <c r="F103" s="7"/>
      <c r="G103" s="7"/>
      <c r="H103" s="24" t="str">
        <f>IFERROR(VLOOKUP(Table2[[#This Row],[Site ID]],Flow_4!A:A,1,FALSE),"N")</f>
        <v>N</v>
      </c>
      <c r="I103" s="7" t="str">
        <f>_xlfn.XLOOKUP(Table2[[#This Row],[Site ID]],'Flowmeter Signals Nov22'!A:A,'Flowmeter Signals Nov22'!I:I,"N")</f>
        <v>N</v>
      </c>
      <c r="J103" s="24">
        <f>VLOOKUP(Table2[[#This Row],[Site ID]],Consents!A:J,10,FALSE)</f>
        <v>95</v>
      </c>
      <c r="K103" s="66"/>
      <c r="L103" s="104">
        <f>VLOOKUP(Table2[[#This Row],[Site ID]],'Estimated Flow requirements'!A:K,5,FALSE)</f>
        <v>74.234852656622564</v>
      </c>
      <c r="M103" s="296">
        <v>60</v>
      </c>
      <c r="N10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0.36842105263157893</v>
      </c>
      <c r="O103" s="25">
        <v>43166.5</v>
      </c>
      <c r="P103" s="59"/>
      <c r="Q103" s="59"/>
      <c r="R103" s="59"/>
      <c r="S103" s="59"/>
      <c r="T103" s="25" t="s">
        <v>27</v>
      </c>
      <c r="U103" s="25"/>
      <c r="V103" s="24" t="s">
        <v>146</v>
      </c>
      <c r="W103" s="24" t="str" cm="1">
        <f t="array" ref="W103">_xlfn.XLOOKUP(MAX(Table6[Date of report/action]),(Table6[Site ID]=Table2[[#This Row],[Site ID]])*(Table6[Date of report/action]),Table6[Action]," ",,-1)</f>
        <v xml:space="preserve"> </v>
      </c>
      <c r="Y103" s="24" t="s">
        <v>42</v>
      </c>
    </row>
    <row r="104" spans="1:25" s="24" customFormat="1" ht="20" x14ac:dyDescent="0.3">
      <c r="A104" s="24">
        <v>14302</v>
      </c>
      <c r="B104" s="24" t="s">
        <v>147</v>
      </c>
      <c r="C104" s="24" t="s">
        <v>34</v>
      </c>
      <c r="H104" s="24" t="str">
        <f>IFERROR(VLOOKUP(Table2[[#This Row],[Site ID]],Flow_4!A:A,1,FALSE),"N")</f>
        <v>N</v>
      </c>
      <c r="I104" s="7" t="str">
        <f>_xlfn.XLOOKUP(Table2[[#This Row],[Site ID]],'Flowmeter Signals Nov22'!A:A,'Flowmeter Signals Nov22'!I:I,"N")</f>
        <v>N</v>
      </c>
      <c r="J104" s="24">
        <f>VLOOKUP(Table2[[#This Row],[Site ID]],Consents!A:J,10,FALSE)</f>
        <v>14.5</v>
      </c>
      <c r="K104" s="66"/>
      <c r="L104" s="104">
        <f>VLOOKUP(Table2[[#This Row],[Site ID]],'Estimated Flow requirements'!A:K,5,FALSE)</f>
        <v>36.815538909255388</v>
      </c>
      <c r="M104" s="296">
        <v>9.1999999999999993</v>
      </c>
      <c r="N10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0.36551724137931041</v>
      </c>
      <c r="O104" s="25">
        <v>43136</v>
      </c>
      <c r="P104" s="59"/>
      <c r="Q104" s="59"/>
      <c r="R104" s="59"/>
      <c r="S104" s="59"/>
      <c r="T104" s="25" t="s">
        <v>27</v>
      </c>
      <c r="U104" s="25"/>
      <c r="V104" s="25" t="s">
        <v>114</v>
      </c>
      <c r="W104" s="24" t="str" cm="1">
        <f t="array" ref="W104">_xlfn.XLOOKUP(MAX(Table6[Date of report/action]),(Table6[Site ID]=Table2[[#This Row],[Site ID]])*(Table6[Date of report/action]),Table6[Action]," ",,-1)</f>
        <v xml:space="preserve"> </v>
      </c>
      <c r="X104" s="27" t="s">
        <v>148</v>
      </c>
      <c r="Y104" s="67" t="s">
        <v>42</v>
      </c>
    </row>
    <row r="105" spans="1:25" ht="20" x14ac:dyDescent="0.3">
      <c r="A105" s="106">
        <v>14127</v>
      </c>
      <c r="B105" s="24" t="s">
        <v>149</v>
      </c>
      <c r="C105" s="24" t="s">
        <v>34</v>
      </c>
      <c r="D105" s="24"/>
      <c r="E105" s="24"/>
      <c r="F105" s="24"/>
      <c r="G105" s="24"/>
      <c r="H105" s="24" t="str">
        <f>IFERROR(VLOOKUP(Table2[[#This Row],[Site ID]],Flow_4!A:A,1,FALSE),"N")</f>
        <v>N</v>
      </c>
      <c r="I105" s="7" t="str">
        <f>_xlfn.XLOOKUP(Table2[[#This Row],[Site ID]],'Flowmeter Signals Nov22'!A:A,'Flowmeter Signals Nov22'!I:I,"N")</f>
        <v>N</v>
      </c>
      <c r="J105" s="24">
        <f>VLOOKUP(Table2[[#This Row],[Site ID]],Consents!A:J,10,FALSE)</f>
        <v>65</v>
      </c>
      <c r="K105" s="66"/>
      <c r="L105" s="104">
        <f>VLOOKUP(Table2[[#This Row],[Site ID]],'Estimated Flow requirements'!A:K,5,FALSE)</f>
        <v>18.03961406553514</v>
      </c>
      <c r="M105" s="296">
        <v>42</v>
      </c>
      <c r="N10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0.35384615384615387</v>
      </c>
      <c r="O105" s="25">
        <v>42767.5</v>
      </c>
      <c r="P105" s="59"/>
      <c r="Q105" s="59"/>
      <c r="R105" s="59"/>
      <c r="S105" s="59"/>
      <c r="T105" s="25" t="s">
        <v>27</v>
      </c>
      <c r="U105" s="25"/>
      <c r="V105" s="24"/>
      <c r="W105" s="24" t="str" cm="1">
        <f t="array" ref="W105">_xlfn.XLOOKUP(MAX(Table6[Date of report/action]),(Table6[Site ID]=Table2[[#This Row],[Site ID]])*(Table6[Date of report/action]),Table6[Action]," ",,-1)</f>
        <v xml:space="preserve"> </v>
      </c>
      <c r="Y105" s="24" t="s">
        <v>42</v>
      </c>
    </row>
    <row r="106" spans="1:25" s="24" customFormat="1" ht="20" x14ac:dyDescent="0.3">
      <c r="A106" s="24">
        <v>14320</v>
      </c>
      <c r="B106" s="24" t="s">
        <v>150</v>
      </c>
      <c r="C106" s="24" t="s">
        <v>34</v>
      </c>
      <c r="H106" s="24" t="str">
        <f>IFERROR(VLOOKUP(Table2[[#This Row],[Site ID]],Flow_4!A:A,1,FALSE),"N")</f>
        <v>N</v>
      </c>
      <c r="I106" s="7" t="str">
        <f>_xlfn.XLOOKUP(Table2[[#This Row],[Site ID]],'Flowmeter Signals Nov22'!A:A,'Flowmeter Signals Nov22'!I:I,"N")</f>
        <v>Y</v>
      </c>
      <c r="J106" s="24" t="e">
        <f>VLOOKUP(Table2[[#This Row],[Site ID]],Consents!A:J,10,FALSE)</f>
        <v>#N/A</v>
      </c>
      <c r="K106" s="66"/>
      <c r="L106" s="104">
        <f>VLOOKUP(Table2[[#This Row],[Site ID]],'Estimated Flow requirements'!A:K,5,FALSE)</f>
        <v>9.2038847273138469</v>
      </c>
      <c r="M106" s="296">
        <v>5.98</v>
      </c>
      <c r="N10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0.35027434858527795</v>
      </c>
      <c r="O106" s="25">
        <v>44956</v>
      </c>
      <c r="P106" s="59"/>
      <c r="Q106" s="59"/>
      <c r="R106" s="59"/>
      <c r="S106" s="59" t="s">
        <v>42</v>
      </c>
      <c r="T106" s="25" t="s">
        <v>27</v>
      </c>
      <c r="U106" s="25"/>
      <c r="W106" s="24" t="str" cm="1">
        <f t="array" ref="W106">_xlfn.XLOOKUP(MAX(Table6[Date of report/action]),(Table6[Site ID]=Table2[[#This Row],[Site ID]])*(Table6[Date of report/action]),Table6[Action]," ",,-1)</f>
        <v xml:space="preserve"> </v>
      </c>
      <c r="Y106" s="24" t="s">
        <v>26</v>
      </c>
    </row>
    <row r="107" spans="1:25" s="24" customFormat="1" ht="20" x14ac:dyDescent="0.3">
      <c r="A107" s="106">
        <v>15370</v>
      </c>
      <c r="B107" s="24" t="s">
        <v>151</v>
      </c>
      <c r="C107" s="24" t="s">
        <v>29</v>
      </c>
      <c r="H107" s="24" t="str">
        <f>IFERROR(VLOOKUP(Table2[[#This Row],[Site ID]],Flow_4!A:A,1,FALSE),"N")</f>
        <v>N</v>
      </c>
      <c r="I107" s="7" t="str">
        <f>_xlfn.XLOOKUP(Table2[[#This Row],[Site ID]],'Flowmeter Signals Nov22'!A:A,'Flowmeter Signals Nov22'!I:I,"N")</f>
        <v>N</v>
      </c>
      <c r="J107" s="24">
        <f>VLOOKUP(Table2[[#This Row],[Site ID]],Consents!A:J,10,FALSE)</f>
        <v>9</v>
      </c>
      <c r="K107" s="66"/>
      <c r="L107" s="104">
        <f>VLOOKUP(Table2[[#This Row],[Site ID]],'Estimated Flow requirements'!A:K,5,FALSE)</f>
        <v>5.8904862254808616</v>
      </c>
      <c r="M107" s="296">
        <v>3.7</v>
      </c>
      <c r="N10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0.58888888888888891</v>
      </c>
      <c r="O107" s="25">
        <v>45361</v>
      </c>
      <c r="P107" s="59"/>
      <c r="Q107" s="59"/>
      <c r="R107" s="59"/>
      <c r="S107" s="59"/>
      <c r="T107" s="25" t="s">
        <v>27</v>
      </c>
      <c r="U107" s="25"/>
      <c r="V107" s="24" t="s">
        <v>105</v>
      </c>
      <c r="W107" s="24" t="str" cm="1">
        <f t="array" ref="W107">_xlfn.XLOOKUP(MAX(Table6[Date of report/action]),(Table6[Site ID]=Table2[[#This Row],[Site ID]])*(Table6[Date of report/action]),Table6[Action]," ",,-1)</f>
        <v xml:space="preserve"> </v>
      </c>
      <c r="Y107" s="24" t="s">
        <v>26</v>
      </c>
    </row>
    <row r="108" spans="1:25" s="24" customFormat="1" ht="20" x14ac:dyDescent="0.3">
      <c r="A108" s="106">
        <v>15052</v>
      </c>
      <c r="B108" s="24" t="s">
        <v>152</v>
      </c>
      <c r="C108" s="24" t="s">
        <v>34</v>
      </c>
      <c r="H108" s="24" t="str">
        <f>IFERROR(VLOOKUP(Table2[[#This Row],[Site ID]],Flow_4!A:A,1,FALSE),"N")</f>
        <v>N</v>
      </c>
      <c r="I108" s="7" t="str">
        <f>_xlfn.XLOOKUP(Table2[[#This Row],[Site ID]],'Flowmeter Signals Nov22'!A:A,'Flowmeter Signals Nov22'!I:I,"N")</f>
        <v>N</v>
      </c>
      <c r="J108" s="24">
        <f>VLOOKUP(Table2[[#This Row],[Site ID]],Consents!A:J,10,FALSE)</f>
        <v>5</v>
      </c>
      <c r="K108" s="66"/>
      <c r="L108" s="104">
        <f>VLOOKUP(Table2[[#This Row],[Site ID]],'Estimated Flow requirements'!A:K,5,FALSE)</f>
        <v>3.7699111843077522</v>
      </c>
      <c r="M108" s="296">
        <v>3.3</v>
      </c>
      <c r="N10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0.34</v>
      </c>
      <c r="O108" s="25">
        <v>43101.5</v>
      </c>
      <c r="P108" s="59"/>
      <c r="Q108" s="59"/>
      <c r="R108" s="59"/>
      <c r="S108" s="59"/>
      <c r="T108" s="25" t="s">
        <v>27</v>
      </c>
      <c r="U108" s="25"/>
      <c r="W108" s="24" t="str" cm="1">
        <f t="array" ref="W108">_xlfn.XLOOKUP(MAX(Table6[Date of report/action]),(Table6[Site ID]=Table2[[#This Row],[Site ID]])*(Table6[Date of report/action]),Table6[Action]," ",,-1)</f>
        <v xml:space="preserve"> </v>
      </c>
      <c r="Y108" s="24">
        <v>0</v>
      </c>
    </row>
    <row r="109" spans="1:25" s="24" customFormat="1" ht="20" x14ac:dyDescent="0.3">
      <c r="A109" s="7">
        <v>14304</v>
      </c>
      <c r="B109" s="7" t="s">
        <v>153</v>
      </c>
      <c r="C109" s="7" t="s">
        <v>34</v>
      </c>
      <c r="D109" s="7"/>
      <c r="E109" s="7"/>
      <c r="F109" s="7"/>
      <c r="G109" s="7"/>
      <c r="H109" s="7" t="str">
        <f>IFERROR(VLOOKUP(Table2[[#This Row],[Site ID]],Flow_4!A:A,1,FALSE),"N")</f>
        <v>N</v>
      </c>
      <c r="I109" s="7" t="str">
        <f>_xlfn.XLOOKUP(Table2[[#This Row],[Site ID]],'Flowmeter Signals Nov22'!A:A,'Flowmeter Signals Nov22'!I:I,"N")</f>
        <v>N</v>
      </c>
      <c r="J109" s="7">
        <f>VLOOKUP(Table2[[#This Row],[Site ID]],Consents!A:J,10,FALSE)</f>
        <v>6.8</v>
      </c>
      <c r="K109" s="315"/>
      <c r="L109" s="105">
        <f>VLOOKUP(Table2[[#This Row],[Site ID]],'Estimated Flow requirements'!A:K,5,FALSE)</f>
        <v>3.3133985018329848</v>
      </c>
      <c r="M109" s="312">
        <v>4.55</v>
      </c>
      <c r="N10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0.33088235294117646</v>
      </c>
      <c r="O109" s="25">
        <v>45168</v>
      </c>
      <c r="P109" s="59"/>
      <c r="Q109" s="59"/>
      <c r="R109" s="60"/>
      <c r="S109" s="60" t="s">
        <v>26</v>
      </c>
      <c r="T109" s="25" t="s">
        <v>27</v>
      </c>
      <c r="U109" s="25"/>
      <c r="V109" s="25" t="s">
        <v>114</v>
      </c>
      <c r="W109" s="24" t="str" cm="1">
        <f t="array" ref="W109">_xlfn.XLOOKUP(MAX(Table6[Date of report/action]),(Table6[Site ID]=Table2[[#This Row],[Site ID]])*(Table6[Date of report/action]),Table6[Action]," ",,-1)</f>
        <v xml:space="preserve"> </v>
      </c>
      <c r="X109" s="26" t="s">
        <v>154</v>
      </c>
      <c r="Y109" s="26" t="s">
        <v>42</v>
      </c>
    </row>
    <row r="110" spans="1:25" s="24" customFormat="1" ht="30" x14ac:dyDescent="0.3">
      <c r="A110" s="106">
        <v>14075</v>
      </c>
      <c r="B110" s="24" t="s">
        <v>155</v>
      </c>
      <c r="C110" s="24" t="s">
        <v>29</v>
      </c>
      <c r="H110" s="24" t="str">
        <f>IFERROR(VLOOKUP(Table2[[#This Row],[Site ID]],Flow_4!A:A,1,FALSE),"N")</f>
        <v>N</v>
      </c>
      <c r="I110" s="7" t="str">
        <f>_xlfn.XLOOKUP(Table2[[#This Row],[Site ID]],'Flowmeter Signals Nov22'!A:A,'Flowmeter Signals Nov22'!I:I,"N")</f>
        <v>N</v>
      </c>
      <c r="J110" s="24">
        <f>VLOOKUP(Table2[[#This Row],[Site ID]],Consents!A:J,10,FALSE)</f>
        <v>3</v>
      </c>
      <c r="K110" s="66"/>
      <c r="L110" s="104">
        <f>VLOOKUP(Table2[[#This Row],[Site ID]],'Estimated Flow requirements'!A:K,5,FALSE)</f>
        <v>5.8904862254808616</v>
      </c>
      <c r="M110" s="296">
        <v>2.02</v>
      </c>
      <c r="N11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0.32666666666666666</v>
      </c>
      <c r="O110" s="25">
        <v>44535</v>
      </c>
      <c r="P110" s="59"/>
      <c r="Q110" s="59"/>
      <c r="R110" s="63"/>
      <c r="S110" s="59" t="s">
        <v>26</v>
      </c>
      <c r="T110" s="25" t="s">
        <v>27</v>
      </c>
      <c r="U110" s="25"/>
      <c r="V110" s="24" t="s">
        <v>156</v>
      </c>
      <c r="W110" s="24" t="str" cm="1">
        <f t="array" ref="W110">_xlfn.XLOOKUP(MAX(Table6[Date of report/action]),(Table6[Site ID]=Table2[[#This Row],[Site ID]])*(Table6[Date of report/action]),Table6[Action]," ",,-1)</f>
        <v xml:space="preserve"> </v>
      </c>
      <c r="Y110" s="24">
        <v>0</v>
      </c>
    </row>
    <row r="111" spans="1:25" s="24" customFormat="1" ht="20" x14ac:dyDescent="0.3">
      <c r="A111" s="106">
        <v>14317</v>
      </c>
      <c r="B111" s="24" t="s">
        <v>157</v>
      </c>
      <c r="C111" s="24" t="s">
        <v>34</v>
      </c>
      <c r="H111" s="24" t="str">
        <f>IFERROR(VLOOKUP(Table2[[#This Row],[Site ID]],Flow_4!A:A,1,FALSE),"N")</f>
        <v>N</v>
      </c>
      <c r="I111" s="7" t="str">
        <f>_xlfn.XLOOKUP(Table2[[#This Row],[Site ID]],'Flowmeter Signals Nov22'!A:A,'Flowmeter Signals Nov22'!I:I,"N")</f>
        <v>N</v>
      </c>
      <c r="J111" s="24">
        <f>VLOOKUP(Table2[[#This Row],[Site ID]],Consents!A:J,10,FALSE)</f>
        <v>60</v>
      </c>
      <c r="K111" s="66"/>
      <c r="L111" s="104">
        <f>VLOOKUP(Table2[[#This Row],[Site ID]],'Estimated Flow requirements'!A:K,5,FALSE)</f>
        <v>36.815538909255388</v>
      </c>
      <c r="M111" s="296">
        <v>40.630000000000003</v>
      </c>
      <c r="N11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0.32283333333333331</v>
      </c>
      <c r="O111" s="25">
        <v>45168</v>
      </c>
      <c r="P111" s="59"/>
      <c r="Q111" s="59"/>
      <c r="R111" s="65"/>
      <c r="S111" s="59" t="s">
        <v>26</v>
      </c>
      <c r="T111" s="25" t="s">
        <v>27</v>
      </c>
      <c r="U111" s="25"/>
      <c r="V111" s="24" t="s">
        <v>114</v>
      </c>
      <c r="W111" s="24" t="str" cm="1">
        <f t="array" ref="W111">_xlfn.XLOOKUP(MAX(Table6[Date of report/action]),(Table6[Site ID]=Table2[[#This Row],[Site ID]])*(Table6[Date of report/action]),Table6[Action]," ",,-1)</f>
        <v xml:space="preserve"> </v>
      </c>
      <c r="Y111" s="24" t="s">
        <v>42</v>
      </c>
    </row>
    <row r="112" spans="1:25" s="24" customFormat="1" ht="20" x14ac:dyDescent="0.3">
      <c r="A112" s="106">
        <v>15381</v>
      </c>
      <c r="B112" s="24" t="s">
        <v>158</v>
      </c>
      <c r="C112" s="24" t="s">
        <v>29</v>
      </c>
      <c r="H112" s="24" t="str">
        <f>IFERROR(VLOOKUP(Table2[[#This Row],[Site ID]],Flow_4!A:A,1,FALSE),"N")</f>
        <v>N</v>
      </c>
      <c r="I112" s="7" t="str">
        <f>_xlfn.XLOOKUP(Table2[[#This Row],[Site ID]],'Flowmeter Signals Nov22'!A:A,'Flowmeter Signals Nov22'!I:I,"N")</f>
        <v>N</v>
      </c>
      <c r="J112" s="24">
        <f>VLOOKUP(Table2[[#This Row],[Site ID]],Consents!A:J,10,FALSE)</f>
        <v>52</v>
      </c>
      <c r="K112" s="66"/>
      <c r="L112" s="104">
        <f>VLOOKUP(Table2[[#This Row],[Site ID]],'Estimated Flow requirements'!A:K,5,FALSE)</f>
        <v>29.82058651649686</v>
      </c>
      <c r="M112" s="296">
        <v>36.799999999999997</v>
      </c>
      <c r="N11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0.29230769230769238</v>
      </c>
      <c r="O112" s="25">
        <v>45168</v>
      </c>
      <c r="P112" s="59"/>
      <c r="Q112" s="59"/>
      <c r="R112" s="59"/>
      <c r="S112" s="59" t="s">
        <v>26</v>
      </c>
      <c r="T112" s="25" t="s">
        <v>27</v>
      </c>
      <c r="U112" s="25"/>
      <c r="V112" s="24" t="s">
        <v>159</v>
      </c>
      <c r="W112" s="24" t="str" cm="1">
        <f t="array" ref="W112">_xlfn.XLOOKUP(MAX(Table6[Date of report/action]),(Table6[Site ID]=Table2[[#This Row],[Site ID]])*(Table6[Date of report/action]),Table6[Action]," ",,-1)</f>
        <v xml:space="preserve"> </v>
      </c>
      <c r="Y112" s="24" t="s">
        <v>42</v>
      </c>
    </row>
    <row r="113" spans="1:25" s="24" customFormat="1" ht="20" x14ac:dyDescent="0.3">
      <c r="A113" s="106">
        <v>15569</v>
      </c>
      <c r="B113" s="24" t="s">
        <v>160</v>
      </c>
      <c r="C113" s="24" t="s">
        <v>29</v>
      </c>
      <c r="H113" s="24" t="str">
        <f>IFERROR(VLOOKUP(Table2[[#This Row],[Site ID]],Flow_4!A:A,1,FALSE),"N")</f>
        <v>N</v>
      </c>
      <c r="I113" s="7" t="str">
        <f>_xlfn.XLOOKUP(Table2[[#This Row],[Site ID]],'Flowmeter Signals Nov22'!A:A,'Flowmeter Signals Nov22'!I:I,"N")</f>
        <v>N</v>
      </c>
      <c r="J113" s="24">
        <f>VLOOKUP(Table2[[#This Row],[Site ID]],Consents!A:J,10,FALSE)</f>
        <v>92.3</v>
      </c>
      <c r="K113" s="66"/>
      <c r="L113" s="104">
        <f>VLOOKUP(Table2[[#This Row],[Site ID]],'Estimated Flow requirements'!A:K,5,FALSE)</f>
        <v>94.247779607693786</v>
      </c>
      <c r="M113" s="296">
        <v>66.2</v>
      </c>
      <c r="N11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0.28277356446370527</v>
      </c>
      <c r="O113" s="25">
        <v>43647.5</v>
      </c>
      <c r="P113" s="59"/>
      <c r="Q113" s="59"/>
      <c r="R113" s="59"/>
      <c r="S113" s="59"/>
      <c r="T113" s="25" t="s">
        <v>27</v>
      </c>
      <c r="U113" s="25"/>
      <c r="W113" s="24" t="str" cm="1">
        <f t="array" ref="W113">_xlfn.XLOOKUP(MAX(Table6[Date of report/action]),(Table6[Site ID]=Table2[[#This Row],[Site ID]])*(Table6[Date of report/action]),Table6[Action]," ",,-1)</f>
        <v xml:space="preserve"> </v>
      </c>
      <c r="Y113" s="24" t="s">
        <v>42</v>
      </c>
    </row>
    <row r="114" spans="1:25" s="24" customFormat="1" ht="30" x14ac:dyDescent="0.3">
      <c r="A114" s="106">
        <v>15447</v>
      </c>
      <c r="B114" s="24" t="s">
        <v>161</v>
      </c>
      <c r="C114" s="24" t="s">
        <v>29</v>
      </c>
      <c r="H114" s="24" t="str">
        <f>IFERROR(VLOOKUP(Table2[[#This Row],[Site ID]],Flow_4!A:A,1,FALSE),"N")</f>
        <v>N</v>
      </c>
      <c r="I114" s="7" t="str">
        <f>_xlfn.XLOOKUP(Table2[[#This Row],[Site ID]],'Flowmeter Signals Nov22'!A:A,'Flowmeter Signals Nov22'!I:I,"N")</f>
        <v>N</v>
      </c>
      <c r="J114" s="24">
        <f>VLOOKUP(Table2[[#This Row],[Site ID]],Consents!A:J,10,FALSE)</f>
        <v>120</v>
      </c>
      <c r="K114" s="66"/>
      <c r="L114" s="104">
        <f>VLOOKUP(Table2[[#This Row],[Site ID]],'Estimated Flow requirements'!A:K,5,FALSE)</f>
        <v>13.253594007331939</v>
      </c>
      <c r="M114" s="296">
        <v>88.22</v>
      </c>
      <c r="N11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0.26483333333333337</v>
      </c>
      <c r="O114" s="25">
        <v>41184.5</v>
      </c>
      <c r="P114" s="59"/>
      <c r="Q114" s="59"/>
      <c r="R114" s="59"/>
      <c r="S114" s="59"/>
      <c r="T114" s="25" t="s">
        <v>27</v>
      </c>
      <c r="U114" s="25"/>
      <c r="V114" s="24" t="s">
        <v>162</v>
      </c>
      <c r="W114" s="24" t="str" cm="1">
        <f t="array" ref="W114">_xlfn.XLOOKUP(MAX(Table6[Date of report/action]),(Table6[Site ID]=Table2[[#This Row],[Site ID]])*(Table6[Date of report/action]),Table6[Action]," ",,-1)</f>
        <v xml:space="preserve"> </v>
      </c>
      <c r="Y114" s="24">
        <v>0</v>
      </c>
    </row>
    <row r="115" spans="1:25" s="24" customFormat="1" ht="10" x14ac:dyDescent="0.3">
      <c r="A115" s="424">
        <v>14114</v>
      </c>
      <c r="B115" s="424" t="s">
        <v>316</v>
      </c>
      <c r="C115" s="114" t="s">
        <v>29</v>
      </c>
      <c r="D115" s="424"/>
      <c r="E115" s="424"/>
      <c r="F115" s="114"/>
      <c r="G115" s="114"/>
      <c r="H115" s="114" t="str">
        <f>IFERROR(VLOOKUP(Table2[[#This Row],[Site ID]],Flow_4!A:A,1,FALSE),"N")</f>
        <v>N</v>
      </c>
      <c r="I115" s="117" t="str">
        <f>_xlfn.XLOOKUP(Table2[[#This Row],[Site ID]],'Flowmeter Signals Nov22'!A:A,'Flowmeter Signals Nov22'!I:I,"N")</f>
        <v>Y</v>
      </c>
      <c r="J115" s="114">
        <f>VLOOKUP(Table2[[#This Row],[Site ID]],Consents!A:J,10,FALSE)</f>
        <v>8</v>
      </c>
      <c r="K115" s="143"/>
      <c r="L115" s="132">
        <f>VLOOKUP(Table2[[#This Row],[Site ID]],'Estimated Flow requirements'!A:K,5,FALSE)</f>
        <v>5.8904862254808616</v>
      </c>
      <c r="M115" s="188">
        <v>7.01</v>
      </c>
      <c r="N115"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0.12375000000000003</v>
      </c>
      <c r="O115" s="110">
        <v>45539</v>
      </c>
      <c r="P115" s="137"/>
      <c r="Q115" s="137"/>
      <c r="R115" s="136">
        <v>45014</v>
      </c>
      <c r="S115" s="134" t="s">
        <v>26</v>
      </c>
      <c r="T115" s="110" t="s">
        <v>87</v>
      </c>
      <c r="U115" s="110" t="s">
        <v>87</v>
      </c>
      <c r="V115" s="114"/>
      <c r="W115" s="24" t="str" cm="1">
        <f t="array" ref="W115">_xlfn.XLOOKUP(MAX(Table6[Date of report/action]),(Table6[Site ID]=Table2[[#This Row],[Site ID]])*(Table6[Date of report/action]),Table6[Action]," ",,-1)</f>
        <v xml:space="preserve"> </v>
      </c>
      <c r="X115" s="114"/>
      <c r="Y115" s="114" t="s">
        <v>42</v>
      </c>
    </row>
    <row r="116" spans="1:25" s="24" customFormat="1" ht="20" x14ac:dyDescent="0.3">
      <c r="A116" s="106">
        <v>14107</v>
      </c>
      <c r="B116" s="24" t="s">
        <v>164</v>
      </c>
      <c r="C116" s="24" t="s">
        <v>29</v>
      </c>
      <c r="H116" s="24" t="str">
        <f>IFERROR(VLOOKUP(Table2[[#This Row],[Site ID]],Flow_4!A:A,1,FALSE),"N")</f>
        <v>N</v>
      </c>
      <c r="I116" s="7" t="str">
        <f>_xlfn.XLOOKUP(Table2[[#This Row],[Site ID]],'Flowmeter Signals Nov22'!A:A,'Flowmeter Signals Nov22'!I:I,"N")</f>
        <v>N</v>
      </c>
      <c r="J116" s="24">
        <f>VLOOKUP(Table2[[#This Row],[Site ID]],Consents!A:J,10,FALSE)</f>
        <v>5</v>
      </c>
      <c r="K116" s="66"/>
      <c r="L116" s="104">
        <f>VLOOKUP(Table2[[#This Row],[Site ID]],'Estimated Flow requirements'!A:K,5,FALSE)</f>
        <v>3.3133985018329848</v>
      </c>
      <c r="M116" s="296">
        <v>3.7</v>
      </c>
      <c r="N11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0.25999999999999995</v>
      </c>
      <c r="O116" s="25">
        <v>43449.5</v>
      </c>
      <c r="P116" s="59"/>
      <c r="Q116" s="59"/>
      <c r="R116" s="59"/>
      <c r="S116" s="59"/>
      <c r="T116" s="25" t="s">
        <v>27</v>
      </c>
      <c r="U116" s="25"/>
      <c r="W116" s="24" t="str" cm="1">
        <f t="array" ref="W116">_xlfn.XLOOKUP(MAX(Table6[Date of report/action]),(Table6[Site ID]=Table2[[#This Row],[Site ID]])*(Table6[Date of report/action]),Table6[Action]," ",,-1)</f>
        <v xml:space="preserve"> </v>
      </c>
      <c r="Y116" s="24" t="s">
        <v>42</v>
      </c>
    </row>
    <row r="117" spans="1:25" ht="30" x14ac:dyDescent="0.3">
      <c r="A117" s="24">
        <v>14333</v>
      </c>
      <c r="B117" s="2" t="s">
        <v>165</v>
      </c>
      <c r="C117" s="24" t="s">
        <v>34</v>
      </c>
      <c r="D117" s="24"/>
      <c r="E117" s="24"/>
      <c r="F117" s="24"/>
      <c r="G117" s="24"/>
      <c r="H117" s="24" t="str">
        <f>IFERROR(VLOOKUP(Table2[[#This Row],[Site ID]],Flow_4!A:A,1,FALSE),"N")</f>
        <v>N</v>
      </c>
      <c r="I117" s="7" t="str">
        <f>_xlfn.XLOOKUP(Table2[[#This Row],[Site ID]],'Flowmeter Signals Nov22'!A:A,'Flowmeter Signals Nov22'!I:I,"N")</f>
        <v>Y</v>
      </c>
      <c r="J117" s="24" t="e">
        <f>VLOOKUP(Table2[[#This Row],[Site ID]],Consents!A:J,10,FALSE)</f>
        <v>#N/A</v>
      </c>
      <c r="K117" s="66"/>
      <c r="L117" s="104">
        <f>VLOOKUP(Table2[[#This Row],[Site ID]],'Estimated Flow requirements'!A:K,5,FALSE)</f>
        <v>3.3133985018329848</v>
      </c>
      <c r="M117" s="296">
        <v>2.5</v>
      </c>
      <c r="N11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0.2454876771939776</v>
      </c>
      <c r="O117" s="25">
        <v>44935</v>
      </c>
      <c r="P117" s="59"/>
      <c r="Q117" s="59"/>
      <c r="R117" s="59"/>
      <c r="S117" s="63"/>
      <c r="T117" s="25" t="s">
        <v>27</v>
      </c>
      <c r="U117" s="25"/>
      <c r="V117" s="24" t="s">
        <v>166</v>
      </c>
      <c r="W117" s="24" t="str" cm="1">
        <f t="array" ref="W117">_xlfn.XLOOKUP(MAX(Table6[Date of report/action]),(Table6[Site ID]=Table2[[#This Row],[Site ID]])*(Table6[Date of report/action]),Table6[Action]," ",,-1)</f>
        <v xml:space="preserve"> </v>
      </c>
      <c r="Y117" s="24" t="s">
        <v>26</v>
      </c>
    </row>
    <row r="118" spans="1:25" s="24" customFormat="1" ht="20" x14ac:dyDescent="0.3">
      <c r="A118" s="24">
        <v>14340</v>
      </c>
      <c r="B118" s="24" t="s">
        <v>167</v>
      </c>
      <c r="C118" s="24" t="s">
        <v>34</v>
      </c>
      <c r="H118" s="24" t="str">
        <f>IFERROR(VLOOKUP(Table2[[#This Row],[Site ID]],Flow_4!A:A,1,FALSE),"N")</f>
        <v>N</v>
      </c>
      <c r="I118" s="7" t="str">
        <f>_xlfn.XLOOKUP(Table2[[#This Row],[Site ID]],'Flowmeter Signals Nov22'!A:A,'Flowmeter Signals Nov22'!I:I,"N")</f>
        <v>N</v>
      </c>
      <c r="J118" s="24" t="e">
        <f>VLOOKUP(Table2[[#This Row],[Site ID]],Consents!A:J,10,FALSE)</f>
        <v>#N/A</v>
      </c>
      <c r="K118" s="66"/>
      <c r="L118" s="104">
        <f>VLOOKUP(Table2[[#This Row],[Site ID]],'Estimated Flow requirements'!A:K,5,FALSE)</f>
        <v>15.079644737231011</v>
      </c>
      <c r="M118" s="296">
        <v>11.5</v>
      </c>
      <c r="N11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0.23738256435133501</v>
      </c>
      <c r="O118" s="25">
        <v>44717</v>
      </c>
      <c r="P118" s="59"/>
      <c r="Q118" s="59"/>
      <c r="R118" s="59"/>
      <c r="S118" s="59"/>
      <c r="T118" s="25" t="s">
        <v>27</v>
      </c>
      <c r="U118" s="25"/>
      <c r="W118" s="24" t="str" cm="1">
        <f t="array" ref="W118">_xlfn.XLOOKUP(MAX(Table6[Date of report/action]),(Table6[Site ID]=Table2[[#This Row],[Site ID]])*(Table6[Date of report/action]),Table6[Action]," ",,-1)</f>
        <v xml:space="preserve"> </v>
      </c>
      <c r="Y118" s="24" t="s">
        <v>26</v>
      </c>
    </row>
    <row r="119" spans="1:25" s="24" customFormat="1" ht="40" x14ac:dyDescent="0.3">
      <c r="A119" s="440">
        <v>15686</v>
      </c>
      <c r="B119" s="440" t="s">
        <v>182</v>
      </c>
      <c r="C119" s="24" t="s">
        <v>29</v>
      </c>
      <c r="D119" s="440"/>
      <c r="E119" s="440"/>
      <c r="H119" s="24" t="str">
        <f>IFERROR(VLOOKUP(Table2[[#This Row],[Site ID]],Flow_4!A:A,1,FALSE),"N")</f>
        <v>N</v>
      </c>
      <c r="I119" s="7" t="str">
        <f>_xlfn.XLOOKUP(Table2[[#This Row],[Site ID]],'Flowmeter Signals Nov22'!A:A,'Flowmeter Signals Nov22'!I:I,"N")</f>
        <v>Y</v>
      </c>
      <c r="J119" s="7" t="e">
        <f>VLOOKUP(Table2[[#This Row],[Site ID]],Consents!A:J,10,FALSE)</f>
        <v>#N/A</v>
      </c>
      <c r="K119" s="315"/>
      <c r="L119" s="104">
        <f>VLOOKUP(Table2[[#This Row],[Site ID]],'Estimated Flow requirements'!A:K,5,FALSE)</f>
        <v>5.8904862254808616</v>
      </c>
      <c r="M119" s="296">
        <v>4.91</v>
      </c>
      <c r="N11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0.16645251138004671</v>
      </c>
      <c r="O119" s="25">
        <v>44951</v>
      </c>
      <c r="P119" s="59"/>
      <c r="Q119" s="59"/>
      <c r="R119" s="59"/>
      <c r="S119" s="63" t="s">
        <v>26</v>
      </c>
      <c r="T119" s="25" t="s">
        <v>27</v>
      </c>
      <c r="U119" s="25"/>
      <c r="V119" s="24" t="s">
        <v>183</v>
      </c>
      <c r="W119" s="24" t="str" cm="1">
        <f t="array" ref="W119">_xlfn.XLOOKUP(MAX(Table6[Date of report/action]),(Table6[Site ID]=Table2[[#This Row],[Site ID]])*(Table6[Date of report/action]),Table6[Action]," ",,-1)</f>
        <v xml:space="preserve"> </v>
      </c>
      <c r="Y119" s="24" t="s">
        <v>26</v>
      </c>
    </row>
    <row r="120" spans="1:25" ht="20" x14ac:dyDescent="0.3">
      <c r="A120" s="7">
        <v>15125</v>
      </c>
      <c r="B120" s="24" t="s">
        <v>170</v>
      </c>
      <c r="C120" s="24" t="s">
        <v>26</v>
      </c>
      <c r="D120" s="24"/>
      <c r="E120" s="24"/>
      <c r="F120" s="24"/>
      <c r="G120" s="24"/>
      <c r="H120" s="24" t="str">
        <f>IFERROR(VLOOKUP(Table2[[#This Row],[Site ID]],Flow_4!A:A,1,FALSE),"N")</f>
        <v>N</v>
      </c>
      <c r="I120" s="7" t="str">
        <f>_xlfn.XLOOKUP(Table2[[#This Row],[Site ID]],'Flowmeter Signals Nov22'!A:A,'Flowmeter Signals Nov22'!I:I,"N")</f>
        <v>N</v>
      </c>
      <c r="J120" s="24">
        <f>VLOOKUP(Table2[[#This Row],[Site ID]],Consents!A:J,10,FALSE)</f>
        <v>11</v>
      </c>
      <c r="K120" s="66"/>
      <c r="L120" s="104">
        <f>VLOOKUP(Table2[[#This Row],[Site ID]],'Estimated Flow requirements'!A:K,5,FALSE)</f>
        <v>8.4823001646924414</v>
      </c>
      <c r="M120" s="296">
        <v>8.4</v>
      </c>
      <c r="N12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0.23636363636363633</v>
      </c>
      <c r="O120" s="25">
        <v>43175</v>
      </c>
      <c r="P120" s="59"/>
      <c r="Q120" s="59"/>
      <c r="R120" s="59"/>
      <c r="S120" s="59"/>
      <c r="T120" s="25" t="s">
        <v>27</v>
      </c>
      <c r="U120" s="25"/>
      <c r="V120" s="25" t="s">
        <v>114</v>
      </c>
      <c r="W120" s="24" t="str" cm="1">
        <f t="array" ref="W120">_xlfn.XLOOKUP(MAX(Table6[Date of report/action]),(Table6[Site ID]=Table2[[#This Row],[Site ID]])*(Table6[Date of report/action]),Table6[Action]," ",,-1)</f>
        <v xml:space="preserve"> </v>
      </c>
      <c r="Y120" s="24">
        <v>0</v>
      </c>
    </row>
    <row r="121" spans="1:25" s="24" customFormat="1" ht="20" x14ac:dyDescent="0.3">
      <c r="A121" s="106">
        <v>15469</v>
      </c>
      <c r="B121" s="24" t="s">
        <v>171</v>
      </c>
      <c r="C121" s="24" t="s">
        <v>34</v>
      </c>
      <c r="H121" s="24" t="str">
        <f>IFERROR(VLOOKUP(Table2[[#This Row],[Site ID]],Flow_4!A:A,1,FALSE),"N")</f>
        <v>N</v>
      </c>
      <c r="I121" s="7" t="str">
        <f>_xlfn.XLOOKUP(Table2[[#This Row],[Site ID]],'Flowmeter Signals Nov22'!A:A,'Flowmeter Signals Nov22'!I:I,"N")</f>
        <v>N</v>
      </c>
      <c r="J121" s="24">
        <f>VLOOKUP(Table2[[#This Row],[Site ID]],Consents!A:J,10,FALSE)</f>
        <v>14</v>
      </c>
      <c r="K121" s="66"/>
      <c r="L121" s="104">
        <f>VLOOKUP(Table2[[#This Row],[Site ID]],'Estimated Flow requirements'!A:K,5,FALSE)</f>
        <v>9.2038847273138469</v>
      </c>
      <c r="M121" s="296">
        <v>10.9</v>
      </c>
      <c r="N12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0.22142857142857139</v>
      </c>
      <c r="O121" s="25">
        <v>43402.5</v>
      </c>
      <c r="P121" s="59"/>
      <c r="Q121" s="59"/>
      <c r="R121" s="59"/>
      <c r="S121" s="59"/>
      <c r="T121" s="25" t="s">
        <v>27</v>
      </c>
      <c r="U121" s="25"/>
      <c r="W121" s="24" t="str" cm="1">
        <f t="array" ref="W121">_xlfn.XLOOKUP(MAX(Table6[Date of report/action]),(Table6[Site ID]=Table2[[#This Row],[Site ID]])*(Table6[Date of report/action]),Table6[Action]," ",,-1)</f>
        <v xml:space="preserve"> </v>
      </c>
      <c r="Y121" s="24">
        <v>0</v>
      </c>
    </row>
    <row r="122" spans="1:25" s="24" customFormat="1" ht="10" x14ac:dyDescent="0.3">
      <c r="A122" s="443">
        <v>14147</v>
      </c>
      <c r="B122" s="424" t="s">
        <v>177</v>
      </c>
      <c r="C122" s="114" t="s">
        <v>26</v>
      </c>
      <c r="D122" s="424"/>
      <c r="E122" s="424"/>
      <c r="F122" s="114"/>
      <c r="G122" s="114"/>
      <c r="H122" s="114" t="str">
        <f>IFERROR(VLOOKUP(Table2[[#This Row],[Site ID]],Flow_4!A:A,1,FALSE),"N")</f>
        <v>N</v>
      </c>
      <c r="I122" s="117" t="str">
        <f>_xlfn.XLOOKUP(Table2[[#This Row],[Site ID]],'Flowmeter Signals Nov22'!A:A,'Flowmeter Signals Nov22'!I:I,"N")</f>
        <v>Y</v>
      </c>
      <c r="J122" s="114">
        <f>VLOOKUP(Table2[[#This Row],[Site ID]],Consents!A:J,10,FALSE)</f>
        <v>155</v>
      </c>
      <c r="K122" s="143">
        <v>50</v>
      </c>
      <c r="L122" s="132">
        <f>VLOOKUP(Table2[[#This Row],[Site ID]],'Estimated Flow requirements'!A:K,5,FALSE)</f>
        <v>53.014376029327757</v>
      </c>
      <c r="M122" s="188">
        <v>136.4</v>
      </c>
      <c r="N122"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0.11999999999999997</v>
      </c>
      <c r="O122" s="110">
        <v>45518</v>
      </c>
      <c r="P122" s="137"/>
      <c r="Q122" s="137"/>
      <c r="R122" s="136">
        <v>45434</v>
      </c>
      <c r="S122" s="137" t="s">
        <v>26</v>
      </c>
      <c r="T122" s="110" t="s">
        <v>87</v>
      </c>
      <c r="U122" s="110" t="s">
        <v>87</v>
      </c>
      <c r="V122" s="114"/>
      <c r="W122" s="24" t="str" cm="1">
        <f t="array" ref="W122">_xlfn.XLOOKUP(MAX(Table6[Date of report/action]),(Table6[Site ID]=Table2[[#This Row],[Site ID]])*(Table6[Date of report/action]),Table6[Action]," ",,-1)</f>
        <v xml:space="preserve"> </v>
      </c>
      <c r="X122" s="114"/>
      <c r="Y122" s="114">
        <v>0</v>
      </c>
    </row>
    <row r="123" spans="1:25" ht="20" x14ac:dyDescent="0.3">
      <c r="A123" s="108">
        <v>14200</v>
      </c>
      <c r="B123" s="103" t="s">
        <v>173</v>
      </c>
      <c r="C123" s="103" t="s">
        <v>26</v>
      </c>
      <c r="D123" s="103"/>
      <c r="E123" s="103"/>
      <c r="F123" s="24"/>
      <c r="G123" s="24"/>
      <c r="H123" s="24" t="str">
        <f>IFERROR(VLOOKUP(Table2[[#This Row],[Site ID]],Flow_4!A:A,1,FALSE),"N")</f>
        <v>N</v>
      </c>
      <c r="I123" s="7" t="str">
        <f>_xlfn.XLOOKUP(Table2[[#This Row],[Site ID]],'Flowmeter Signals Nov22'!A:A,'Flowmeter Signals Nov22'!I:I,"N")</f>
        <v>N</v>
      </c>
      <c r="J123" s="24">
        <f>VLOOKUP(Table2[[#This Row],[Site ID]],Consents!A:J,10,FALSE)</f>
        <v>11.2</v>
      </c>
      <c r="K123" s="66"/>
      <c r="L123" s="104">
        <f>VLOOKUP(Table2[[#This Row],[Site ID]],'Estimated Flow requirements'!A:K,5,FALSE)</f>
        <v>5.8904862254808616</v>
      </c>
      <c r="M123" s="296">
        <v>8.9499999999999993</v>
      </c>
      <c r="N12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0.20089285714285715</v>
      </c>
      <c r="O123" s="25">
        <v>45168</v>
      </c>
      <c r="P123" s="59"/>
      <c r="Q123" s="59"/>
      <c r="R123" s="59"/>
      <c r="S123" s="59" t="s">
        <v>42</v>
      </c>
      <c r="T123" s="25" t="s">
        <v>27</v>
      </c>
      <c r="U123" s="25"/>
      <c r="V123" s="24"/>
      <c r="W123" s="24" t="str" cm="1">
        <f t="array" ref="W123">_xlfn.XLOOKUP(MAX(Table6[Date of report/action]),(Table6[Site ID]=Table2[[#This Row],[Site ID]])*(Table6[Date of report/action]),Table6[Action]," ",,-1)</f>
        <v xml:space="preserve"> </v>
      </c>
      <c r="Y123" s="24" t="s">
        <v>42</v>
      </c>
    </row>
    <row r="124" spans="1:25" s="24" customFormat="1" ht="20" x14ac:dyDescent="0.3">
      <c r="A124" s="108">
        <v>14085</v>
      </c>
      <c r="B124" s="103" t="s">
        <v>174</v>
      </c>
      <c r="C124" s="103" t="s">
        <v>29</v>
      </c>
      <c r="D124" s="103"/>
      <c r="E124" s="103"/>
      <c r="H124" s="24" t="str">
        <f>IFERROR(VLOOKUP(Table2[[#This Row],[Site ID]],Flow_4!A:A,1,FALSE),"N")</f>
        <v>N</v>
      </c>
      <c r="I124" s="7" t="str">
        <f>_xlfn.XLOOKUP(Table2[[#This Row],[Site ID]],'Flowmeter Signals Nov22'!A:A,'Flowmeter Signals Nov22'!I:I,"N")</f>
        <v>N</v>
      </c>
      <c r="J124" s="24">
        <f>VLOOKUP(Table2[[#This Row],[Site ID]],Consents!A:J,10,FALSE)</f>
        <v>6</v>
      </c>
      <c r="K124" s="66"/>
      <c r="L124" s="104">
        <f>VLOOKUP(Table2[[#This Row],[Site ID]],'Estimated Flow requirements'!A:K,5,FALSE)</f>
        <v>4.7712938426394977</v>
      </c>
      <c r="M124" s="296">
        <v>4.8</v>
      </c>
      <c r="N12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0.20000000000000004</v>
      </c>
      <c r="O124" s="25">
        <v>43693.5</v>
      </c>
      <c r="P124" s="59"/>
      <c r="Q124" s="59"/>
      <c r="R124" s="59"/>
      <c r="S124" s="59"/>
      <c r="T124" s="25" t="s">
        <v>27</v>
      </c>
      <c r="U124" s="25"/>
      <c r="W124" s="24" t="str" cm="1">
        <f t="array" ref="W124">_xlfn.XLOOKUP(MAX(Table6[Date of report/action]),(Table6[Site ID]=Table2[[#This Row],[Site ID]])*(Table6[Date of report/action]),Table6[Action]," ",,-1)</f>
        <v xml:space="preserve"> </v>
      </c>
      <c r="Y124" s="24" t="s">
        <v>42</v>
      </c>
    </row>
    <row r="125" spans="1:25" s="24" customFormat="1" ht="60" x14ac:dyDescent="0.3">
      <c r="A125" s="108">
        <v>15465</v>
      </c>
      <c r="B125" s="103" t="s">
        <v>175</v>
      </c>
      <c r="C125" s="103" t="s">
        <v>29</v>
      </c>
      <c r="D125" s="103"/>
      <c r="E125" s="103"/>
      <c r="H125" s="24" t="str">
        <f>IFERROR(VLOOKUP(Table2[[#This Row],[Site ID]],Flow_4!A:A,1,FALSE),"N")</f>
        <v>N</v>
      </c>
      <c r="I125" s="7" t="str">
        <f>_xlfn.XLOOKUP(Table2[[#This Row],[Site ID]],'Flowmeter Signals Nov22'!A:A,'Flowmeter Signals Nov22'!I:I,"N")</f>
        <v>N</v>
      </c>
      <c r="J125" s="24">
        <f>VLOOKUP(Table2[[#This Row],[Site ID]],Consents!A:J,10,FALSE)</f>
        <v>9</v>
      </c>
      <c r="K125" s="66"/>
      <c r="L125" s="104">
        <f>VLOOKUP(Table2[[#This Row],[Site ID]],'Estimated Flow requirements'!A:K,5,FALSE)</f>
        <v>9.2038847273138469</v>
      </c>
      <c r="M125" s="296">
        <v>7.21</v>
      </c>
      <c r="N12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0.19888888888888889</v>
      </c>
      <c r="O125" s="25">
        <v>45168</v>
      </c>
      <c r="P125" s="59"/>
      <c r="Q125" s="59"/>
      <c r="R125" s="59"/>
      <c r="S125" s="59" t="s">
        <v>26</v>
      </c>
      <c r="T125" s="25" t="s">
        <v>27</v>
      </c>
      <c r="U125" s="25"/>
      <c r="V125" s="24" t="s">
        <v>176</v>
      </c>
      <c r="W125" s="24" t="str" cm="1">
        <f t="array" ref="W125">_xlfn.XLOOKUP(MAX(Table6[Date of report/action]),(Table6[Site ID]=Table2[[#This Row],[Site ID]])*(Table6[Date of report/action]),Table6[Action]," ",,-1)</f>
        <v xml:space="preserve"> </v>
      </c>
      <c r="Y125" s="24" t="s">
        <v>42</v>
      </c>
    </row>
    <row r="126" spans="1:25" s="24" customFormat="1" ht="10" x14ac:dyDescent="0.3">
      <c r="A126" s="146">
        <v>15388</v>
      </c>
      <c r="B126" s="107" t="s">
        <v>199</v>
      </c>
      <c r="C126" s="114" t="s">
        <v>29</v>
      </c>
      <c r="D126" s="107"/>
      <c r="E126" s="107"/>
      <c r="F126" s="114"/>
      <c r="G126" s="114"/>
      <c r="H126" s="114" t="str">
        <f>IFERROR(VLOOKUP(Table2[[#This Row],[Site ID]],Flow_4!A:A,1,FALSE),"N")</f>
        <v>N</v>
      </c>
      <c r="I126" s="117" t="str">
        <f>_xlfn.XLOOKUP(Table2[[#This Row],[Site ID]],'Flowmeter Signals Nov22'!A:A,'Flowmeter Signals Nov22'!I:I,"N")</f>
        <v>Y</v>
      </c>
      <c r="J126" s="114">
        <f>VLOOKUP(Table2[[#This Row],[Site ID]],Consents!A:J,10,FALSE)</f>
        <v>13.5</v>
      </c>
      <c r="K126" s="143"/>
      <c r="L126" s="132">
        <f>VLOOKUP(Table2[[#This Row],[Site ID]],'Estimated Flow requirements'!A:K,5,FALSE)</f>
        <v>29.82058651649686</v>
      </c>
      <c r="M126" s="188">
        <v>12.14</v>
      </c>
      <c r="N126"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0.1007407407407407</v>
      </c>
      <c r="O126" s="110">
        <v>45540</v>
      </c>
      <c r="P126" s="137"/>
      <c r="Q126" s="137"/>
      <c r="R126" s="136"/>
      <c r="S126" s="134" t="s">
        <v>26</v>
      </c>
      <c r="T126" s="110" t="s">
        <v>87</v>
      </c>
      <c r="U126" s="110" t="s">
        <v>87</v>
      </c>
      <c r="V126" s="129"/>
      <c r="W126" s="24" t="str" cm="1">
        <f t="array" ref="W126">_xlfn.XLOOKUP(MAX(Table6[Date of report/action]),(Table6[Site ID]=Table2[[#This Row],[Site ID]])*(Table6[Date of report/action]),Table6[Action]," ",,-1)</f>
        <v xml:space="preserve"> </v>
      </c>
      <c r="X126" s="114"/>
      <c r="Y126" s="114" t="s">
        <v>26</v>
      </c>
    </row>
    <row r="127" spans="1:25" ht="20" x14ac:dyDescent="0.3">
      <c r="A127" s="109">
        <v>14428</v>
      </c>
      <c r="B127" s="103" t="s">
        <v>178</v>
      </c>
      <c r="C127" s="24" t="s">
        <v>26</v>
      </c>
      <c r="D127" s="103"/>
      <c r="E127" s="103"/>
      <c r="F127" s="24"/>
      <c r="G127" s="24"/>
      <c r="H127" s="24" t="str">
        <f>IFERROR(VLOOKUP(Table2[[#This Row],[Site ID]],Flow_4!A:A,1,FALSE),"N")</f>
        <v>N</v>
      </c>
      <c r="I127" s="7" t="str">
        <f>_xlfn.XLOOKUP(Table2[[#This Row],[Site ID]],'Flowmeter Signals Nov22'!A:A,'Flowmeter Signals Nov22'!I:I,"N")</f>
        <v>N</v>
      </c>
      <c r="J127" s="24">
        <f>VLOOKUP(Table2[[#This Row],[Site ID]],Consents!A:J,10,FALSE)</f>
        <v>23.5</v>
      </c>
      <c r="K127" s="66"/>
      <c r="L127" s="104">
        <f>VLOOKUP(Table2[[#This Row],[Site ID]],'Estimated Flow requirements'!A:K,5,FALSE)</f>
        <v>5.8904862254808616</v>
      </c>
      <c r="M127" s="296">
        <v>18.899999999999999</v>
      </c>
      <c r="N12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0.19574468085106389</v>
      </c>
      <c r="O127" s="25">
        <v>43649</v>
      </c>
      <c r="P127" s="59"/>
      <c r="Q127" s="59"/>
      <c r="R127" s="59"/>
      <c r="S127" s="59"/>
      <c r="T127" s="25" t="s">
        <v>27</v>
      </c>
      <c r="U127" s="25"/>
      <c r="V127" s="25" t="s">
        <v>114</v>
      </c>
      <c r="W127" s="24" t="str" cm="1">
        <f t="array" ref="W127">_xlfn.XLOOKUP(MAX(Table6[Date of report/action]),(Table6[Site ID]=Table2[[#This Row],[Site ID]])*(Table6[Date of report/action]),Table6[Action]," ",,-1)</f>
        <v xml:space="preserve"> </v>
      </c>
      <c r="Y127" s="24">
        <v>0</v>
      </c>
    </row>
    <row r="128" spans="1:25" ht="10" x14ac:dyDescent="0.3">
      <c r="A128" s="107">
        <v>15400</v>
      </c>
      <c r="B128" s="124" t="s">
        <v>197</v>
      </c>
      <c r="C128" s="117" t="s">
        <v>29</v>
      </c>
      <c r="D128" s="124"/>
      <c r="E128" s="124"/>
      <c r="F128" s="117"/>
      <c r="G128" s="117"/>
      <c r="H128" s="117">
        <f>IFERROR(VLOOKUP(Table2[[#This Row],[Site ID]],Flow_4!A:A,1,FALSE),"N")</f>
        <v>15400</v>
      </c>
      <c r="I128" s="117" t="str">
        <f>_xlfn.XLOOKUP(Table2[[#This Row],[Site ID]],'Flowmeter Signals Nov22'!A:A,'Flowmeter Signals Nov22'!I:I,"N")</f>
        <v>Y</v>
      </c>
      <c r="J128" s="114">
        <f>VLOOKUP(Table2[[#This Row],[Site ID]],Consents!A:J,10,FALSE)</f>
        <v>206</v>
      </c>
      <c r="L128" s="132">
        <f>VLOOKUP(Table2[[#This Row],[Site ID]],'Estimated Flow requirements'!A:K,5,FALSE)</f>
        <v>94.247779607693786</v>
      </c>
      <c r="M128" s="188">
        <v>189.48</v>
      </c>
      <c r="N128"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8.0194174757281605E-2</v>
      </c>
      <c r="O128" s="110">
        <v>45440</v>
      </c>
      <c r="P128" s="137"/>
      <c r="Q128" s="137"/>
      <c r="R128" s="110">
        <v>44695</v>
      </c>
      <c r="S128" s="134" t="s">
        <v>26</v>
      </c>
      <c r="T128" s="110" t="s">
        <v>87</v>
      </c>
      <c r="U128" s="110" t="s">
        <v>87</v>
      </c>
      <c r="V128" s="129"/>
      <c r="W128" s="24" t="str" cm="1">
        <f t="array" ref="W128">_xlfn.XLOOKUP(MAX(Table6[Date of report/action]),(Table6[Site ID]=Table2[[#This Row],[Site ID]])*(Table6[Date of report/action]),Table6[Action]," ",,-1)</f>
        <v xml:space="preserve"> </v>
      </c>
      <c r="X128" s="114"/>
      <c r="Y128" s="114" t="s">
        <v>26</v>
      </c>
    </row>
    <row r="129" spans="1:25" s="24" customFormat="1" ht="20" x14ac:dyDescent="0.3">
      <c r="A129" s="108">
        <v>15082</v>
      </c>
      <c r="B129" s="103" t="s">
        <v>180</v>
      </c>
      <c r="C129" s="24" t="s">
        <v>34</v>
      </c>
      <c r="D129" s="103"/>
      <c r="E129" s="103"/>
      <c r="H129" s="24" t="str">
        <f>IFERROR(VLOOKUP(Table2[[#This Row],[Site ID]],Flow_4!A:A,1,FALSE),"N")</f>
        <v>N</v>
      </c>
      <c r="I129" s="7" t="str">
        <f>_xlfn.XLOOKUP(Table2[[#This Row],[Site ID]],'Flowmeter Signals Nov22'!A:A,'Flowmeter Signals Nov22'!I:I,"N")</f>
        <v>N</v>
      </c>
      <c r="J129" s="24">
        <f>VLOOKUP(Table2[[#This Row],[Site ID]],Consents!A:J,10,FALSE)</f>
        <v>130</v>
      </c>
      <c r="K129" s="66"/>
      <c r="L129" s="104">
        <f>VLOOKUP(Table2[[#This Row],[Site ID]],'Estimated Flow requirements'!A:K,5,FALSE)</f>
        <v>72.158456262140561</v>
      </c>
      <c r="M129" s="296">
        <v>107.45</v>
      </c>
      <c r="N12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0.17346153846153844</v>
      </c>
      <c r="O129" s="25">
        <v>43613.5</v>
      </c>
      <c r="P129" s="59"/>
      <c r="Q129" s="59"/>
      <c r="R129" s="25">
        <v>44675</v>
      </c>
      <c r="S129" s="59"/>
      <c r="T129" s="25" t="s">
        <v>27</v>
      </c>
      <c r="U129" s="25"/>
      <c r="W129" s="24" t="str" cm="1">
        <f t="array" ref="W129">_xlfn.XLOOKUP(MAX(Table6[Date of report/action]),(Table6[Site ID]=Table2[[#This Row],[Site ID]])*(Table6[Date of report/action]),Table6[Action]," ",,-1)</f>
        <v xml:space="preserve"> </v>
      </c>
      <c r="Y129" s="24" t="s">
        <v>42</v>
      </c>
    </row>
    <row r="130" spans="1:25" ht="20" x14ac:dyDescent="0.3">
      <c r="A130" s="108">
        <v>15440</v>
      </c>
      <c r="B130" s="103" t="s">
        <v>181</v>
      </c>
      <c r="C130" s="24" t="s">
        <v>29</v>
      </c>
      <c r="D130" s="103"/>
      <c r="E130" s="103"/>
      <c r="F130" s="24"/>
      <c r="G130" s="24"/>
      <c r="H130" s="24" t="str">
        <f>IFERROR(VLOOKUP(Table2[[#This Row],[Site ID]],Flow_4!A:A,1,FALSE),"N")</f>
        <v>N</v>
      </c>
      <c r="I130" s="7" t="str">
        <f>_xlfn.XLOOKUP(Table2[[#This Row],[Site ID]],'Flowmeter Signals Nov22'!A:A,'Flowmeter Signals Nov22'!I:I,"N")</f>
        <v>N</v>
      </c>
      <c r="J130" s="24">
        <f>VLOOKUP(Table2[[#This Row],[Site ID]],Consents!A:J,10,FALSE)</f>
        <v>8.3000000000000007</v>
      </c>
      <c r="K130" s="66"/>
      <c r="L130" s="104">
        <f>VLOOKUP(Table2[[#This Row],[Site ID]],'Estimated Flow requirements'!A:K,5,FALSE)</f>
        <v>3.7699111843077522</v>
      </c>
      <c r="M130" s="296">
        <v>6.9</v>
      </c>
      <c r="N13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0.16867469879518074</v>
      </c>
      <c r="O130" s="25">
        <v>43557.5</v>
      </c>
      <c r="P130" s="59"/>
      <c r="Q130" s="59"/>
      <c r="R130" s="59"/>
      <c r="S130" s="59"/>
      <c r="T130" s="25" t="s">
        <v>27</v>
      </c>
      <c r="U130" s="25"/>
      <c r="V130" s="24"/>
      <c r="W130" s="24" t="str" cm="1">
        <f t="array" ref="W130">_xlfn.XLOOKUP(MAX(Table6[Date of report/action]),(Table6[Site ID]=Table2[[#This Row],[Site ID]])*(Table6[Date of report/action]),Table6[Action]," ",,-1)</f>
        <v xml:space="preserve"> </v>
      </c>
      <c r="Y130" s="24" t="s">
        <v>42</v>
      </c>
    </row>
    <row r="131" spans="1:25" s="24" customFormat="1" ht="10" x14ac:dyDescent="0.3">
      <c r="A131" s="103">
        <v>14430</v>
      </c>
      <c r="B131" s="103" t="s">
        <v>249</v>
      </c>
      <c r="C131" s="24" t="s">
        <v>26</v>
      </c>
      <c r="D131" s="103"/>
      <c r="E131" s="103"/>
      <c r="H131" s="24" t="str">
        <f>IFERROR(VLOOKUP(Table2[[#This Row],[Site ID]],Flow_4!A:A,1,FALSE),"N")</f>
        <v>N</v>
      </c>
      <c r="I131" s="7" t="s">
        <v>42</v>
      </c>
      <c r="J131" s="24">
        <f>VLOOKUP(Table2[[#This Row],[Site ID]],Consents!A:J,10,FALSE)</f>
        <v>94</v>
      </c>
      <c r="K131" s="66">
        <v>75</v>
      </c>
      <c r="L131" s="104">
        <f>VLOOKUP(Table2[[#This Row],[Site ID]],'Estimated Flow requirements'!A:K,5,FALSE)</f>
        <v>74.234852656622564</v>
      </c>
      <c r="M131" s="296">
        <v>87.73</v>
      </c>
      <c r="N13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6.6702127659574423E-2</v>
      </c>
      <c r="O131" s="25">
        <v>45519</v>
      </c>
      <c r="P131" s="59"/>
      <c r="Q131" s="59"/>
      <c r="R131" s="59"/>
      <c r="S131" s="59"/>
      <c r="T131" s="25" t="s">
        <v>87</v>
      </c>
      <c r="U131" s="25" t="s">
        <v>87</v>
      </c>
      <c r="V131" s="25"/>
      <c r="W131" s="24" t="str" cm="1">
        <f t="array" ref="W131">_xlfn.XLOOKUP(MAX(Table6[Date of report/action]),(Table6[Site ID]=Table2[[#This Row],[Site ID]])*(Table6[Date of report/action]),Table6[Action]," ",,-1)</f>
        <v xml:space="preserve"> </v>
      </c>
      <c r="Y131" s="24">
        <v>0</v>
      </c>
    </row>
    <row r="132" spans="1:25" s="24" customFormat="1" ht="10" x14ac:dyDescent="0.3">
      <c r="A132" s="107">
        <v>14420</v>
      </c>
      <c r="B132" s="124" t="s">
        <v>168</v>
      </c>
      <c r="C132" s="117" t="s">
        <v>29</v>
      </c>
      <c r="D132" s="124"/>
      <c r="E132" s="124"/>
      <c r="F132" s="117"/>
      <c r="G132" s="117"/>
      <c r="H132" s="117">
        <f>IFERROR(VLOOKUP(Table2[[#This Row],[Site ID]],Flow_4!A:A,1,FALSE),"N")</f>
        <v>14420</v>
      </c>
      <c r="I132" s="117" t="str">
        <f>_xlfn.XLOOKUP(Table2[[#This Row],[Site ID]],'Flowmeter Signals Nov22'!A:A,'Flowmeter Signals Nov22'!I:I,"N")</f>
        <v>Y</v>
      </c>
      <c r="J132" s="114">
        <f>VLOOKUP(Table2[[#This Row],[Site ID]],Consents!A:J,10,FALSE)</f>
        <v>14</v>
      </c>
      <c r="K132" s="143">
        <v>13.5</v>
      </c>
      <c r="L132" s="125">
        <f>VLOOKUP(Table2[[#This Row],[Site ID]],'Estimated Flow requirements'!A:K,5,FALSE)</f>
        <v>13.253594007331939</v>
      </c>
      <c r="M132" s="311">
        <v>13.12</v>
      </c>
      <c r="N132"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6.2857142857142917E-2</v>
      </c>
      <c r="O132" s="129">
        <v>45481</v>
      </c>
      <c r="P132" s="137"/>
      <c r="Q132" s="137"/>
      <c r="R132" s="129"/>
      <c r="S132" s="130" t="s">
        <v>26</v>
      </c>
      <c r="T132" s="110" t="s">
        <v>87</v>
      </c>
      <c r="U132" s="110" t="s">
        <v>87</v>
      </c>
      <c r="V132" s="129" t="s">
        <v>169</v>
      </c>
      <c r="W132" s="24" t="str" cm="1">
        <f t="array" ref="W132">_xlfn.XLOOKUP(MAX(Table6[Date of report/action]),(Table6[Site ID]=Table2[[#This Row],[Site ID]])*(Table6[Date of report/action]),Table6[Action]," ",,-1)</f>
        <v xml:space="preserve"> </v>
      </c>
      <c r="X132" s="114"/>
      <c r="Y132" s="114" t="s">
        <v>26</v>
      </c>
    </row>
    <row r="133" spans="1:25" s="24" customFormat="1" ht="20" x14ac:dyDescent="0.3">
      <c r="A133" s="108">
        <v>15673</v>
      </c>
      <c r="B133" s="103" t="s">
        <v>186</v>
      </c>
      <c r="C133" s="24" t="s">
        <v>34</v>
      </c>
      <c r="D133" s="103"/>
      <c r="E133" s="103"/>
      <c r="H133" s="24" t="str">
        <f>IFERROR(VLOOKUP(Table2[[#This Row],[Site ID]],Flow_4!A:A,1,FALSE),"N")</f>
        <v>N</v>
      </c>
      <c r="I133" s="7" t="str">
        <f>_xlfn.XLOOKUP(Table2[[#This Row],[Site ID]],'Flowmeter Signals Nov22'!A:A,'Flowmeter Signals Nov22'!I:I,"N")</f>
        <v>N</v>
      </c>
      <c r="J133" s="24">
        <f>VLOOKUP(Table2[[#This Row],[Site ID]],Consents!A:J,10,FALSE)</f>
        <v>160</v>
      </c>
      <c r="K133" s="66"/>
      <c r="L133" s="104">
        <f>VLOOKUP(Table2[[#This Row],[Site ID]],'Estimated Flow requirements'!A:K,5,FALSE)</f>
        <v>94.247779607693786</v>
      </c>
      <c r="M133" s="296">
        <v>135</v>
      </c>
      <c r="N13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0.15625</v>
      </c>
      <c r="O133" s="25">
        <v>43221.5</v>
      </c>
      <c r="P133" s="59"/>
      <c r="Q133" s="59"/>
      <c r="R133" s="59"/>
      <c r="S133" s="59"/>
      <c r="T133" s="25" t="s">
        <v>27</v>
      </c>
      <c r="U133" s="25"/>
      <c r="W133" s="24" t="str" cm="1">
        <f t="array" ref="W133">_xlfn.XLOOKUP(MAX(Table6[Date of report/action]),(Table6[Site ID]=Table2[[#This Row],[Site ID]])*(Table6[Date of report/action]),Table6[Action]," ",,-1)</f>
        <v xml:space="preserve"> </v>
      </c>
      <c r="Y133" s="24" t="s">
        <v>42</v>
      </c>
    </row>
    <row r="134" spans="1:25" s="24" customFormat="1" ht="10" x14ac:dyDescent="0.3">
      <c r="A134" s="107">
        <v>14431</v>
      </c>
      <c r="B134" s="107" t="s">
        <v>205</v>
      </c>
      <c r="C134" s="114" t="s">
        <v>26</v>
      </c>
      <c r="D134" s="107"/>
      <c r="E134" s="107"/>
      <c r="F134" s="114"/>
      <c r="G134" s="114"/>
      <c r="H134" s="114" t="str">
        <f>IFERROR(VLOOKUP(Table2[[#This Row],[Site ID]],Flow_4!A:A,1,FALSE),"N")</f>
        <v>N</v>
      </c>
      <c r="I134" s="117" t="str">
        <f>_xlfn.XLOOKUP(Table2[[#This Row],[Site ID]],'Flowmeter Signals Nov22'!A:A,'Flowmeter Signals Nov22'!I:I,"N")</f>
        <v>Y</v>
      </c>
      <c r="J134" s="404">
        <f>VLOOKUP(Table2[[#This Row],[Site ID]],Consents!A:J,10,FALSE)</f>
        <v>19.600000000000001</v>
      </c>
      <c r="K134" s="143">
        <v>15.5</v>
      </c>
      <c r="L134" s="132">
        <f>VLOOKUP(Table2[[#This Row],[Site ID]],'Estimated Flow requirements'!A:K,5,FALSE)</f>
        <v>13.253594007331939</v>
      </c>
      <c r="M134" s="188">
        <v>19</v>
      </c>
      <c r="N134"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3.0612244897959252E-2</v>
      </c>
      <c r="O134" s="110">
        <v>45519</v>
      </c>
      <c r="P134" s="137"/>
      <c r="Q134" s="137"/>
      <c r="R134" s="110"/>
      <c r="S134" s="145" t="s">
        <v>26</v>
      </c>
      <c r="T134" s="110" t="s">
        <v>87</v>
      </c>
      <c r="U134" s="110" t="s">
        <v>87</v>
      </c>
      <c r="V134" s="129" t="s">
        <v>130</v>
      </c>
      <c r="W134" s="24" t="str" cm="1">
        <f t="array" ref="W134">_xlfn.XLOOKUP(MAX(Table6[Date of report/action]),(Table6[Site ID]=Table2[[#This Row],[Site ID]])*(Table6[Date of report/action]),Table6[Action]," ",,-1)</f>
        <v xml:space="preserve"> </v>
      </c>
      <c r="X134" s="114"/>
      <c r="Y134" s="114" t="s">
        <v>26</v>
      </c>
    </row>
    <row r="135" spans="1:25" ht="10" x14ac:dyDescent="0.3">
      <c r="A135" s="107">
        <v>15314</v>
      </c>
      <c r="B135" s="124" t="s">
        <v>201</v>
      </c>
      <c r="C135" s="117" t="s">
        <v>29</v>
      </c>
      <c r="D135" s="124"/>
      <c r="E135" s="124"/>
      <c r="F135" s="117"/>
      <c r="G135" s="117"/>
      <c r="H135" s="117" t="str">
        <f>IFERROR(VLOOKUP(Table2[[#This Row],[Site ID]],Flow_4!A:A,1,FALSE),"N")</f>
        <v>N</v>
      </c>
      <c r="I135" s="117" t="str">
        <f>_xlfn.XLOOKUP(Table2[[#This Row],[Site ID]],'Flowmeter Signals Nov22'!A:A,'Flowmeter Signals Nov22'!I:I,"N")</f>
        <v>Y</v>
      </c>
      <c r="J135" s="114">
        <f>VLOOKUP(Table2[[#This Row],[Site ID]],Consents!A:J,10,FALSE)</f>
        <v>5</v>
      </c>
      <c r="L135" s="125">
        <f>VLOOKUP(Table2[[#This Row],[Site ID]],'Estimated Flow requirements'!A:K,5,FALSE)</f>
        <v>19.085175370557991</v>
      </c>
      <c r="M135" s="311">
        <v>4.91</v>
      </c>
      <c r="N135"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1.7999999999999971E-2</v>
      </c>
      <c r="O135" s="129">
        <v>45540</v>
      </c>
      <c r="P135" s="137"/>
      <c r="Q135" s="137"/>
      <c r="R135" s="144"/>
      <c r="S135" s="130" t="s">
        <v>26</v>
      </c>
      <c r="T135" s="110" t="s">
        <v>87</v>
      </c>
      <c r="U135" s="110" t="s">
        <v>87</v>
      </c>
      <c r="W135" s="24" t="str" cm="1">
        <f t="array" ref="W135">_xlfn.XLOOKUP(MAX(Table6[Date of report/action]),(Table6[Site ID]=Table2[[#This Row],[Site ID]])*(Table6[Date of report/action]),Table6[Action]," ",,-1)</f>
        <v xml:space="preserve"> </v>
      </c>
      <c r="X135" s="131" t="s">
        <v>202</v>
      </c>
      <c r="Y135" s="131" t="s">
        <v>26</v>
      </c>
    </row>
    <row r="136" spans="1:25" s="24" customFormat="1" ht="10" x14ac:dyDescent="0.3">
      <c r="A136" s="107">
        <v>15715</v>
      </c>
      <c r="B136" s="107" t="s">
        <v>189</v>
      </c>
      <c r="C136" s="114" t="s">
        <v>29</v>
      </c>
      <c r="D136" s="107"/>
      <c r="E136" s="107"/>
      <c r="F136" s="114"/>
      <c r="G136" s="114"/>
      <c r="H136" s="114" t="str">
        <f>IFERROR(VLOOKUP(Table2[[#This Row],[Site ID]],Flow_4!A:A,1,FALSE),"N")</f>
        <v>N</v>
      </c>
      <c r="I136" s="117" t="str">
        <f>_xlfn.XLOOKUP(Table2[[#This Row],[Site ID]],'Flowmeter Signals Nov22'!A:A,'Flowmeter Signals Nov22'!I:I,"N")</f>
        <v>Y</v>
      </c>
      <c r="J136" s="114">
        <f>VLOOKUP(Table2[[#This Row],[Site ID]],Consents!A:J,10,FALSE)</f>
        <v>54</v>
      </c>
      <c r="K136" s="143"/>
      <c r="L136" s="132">
        <f>VLOOKUP(Table2[[#This Row],[Site ID]],'Estimated Flow requirements'!A:K,5,FALSE)</f>
        <v>5.8904862254808616</v>
      </c>
      <c r="M136" s="188">
        <v>53.22</v>
      </c>
      <c r="N136"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1.4444444444444466E-2</v>
      </c>
      <c r="O136" s="110">
        <v>45481</v>
      </c>
      <c r="P136" s="137"/>
      <c r="Q136" s="137"/>
      <c r="R136" s="136"/>
      <c r="S136" s="134" t="s">
        <v>26</v>
      </c>
      <c r="T136" s="110" t="s">
        <v>87</v>
      </c>
      <c r="U136" s="110" t="s">
        <v>87</v>
      </c>
      <c r="V136" s="114"/>
      <c r="W136" s="24" t="str" cm="1">
        <f t="array" ref="W136">_xlfn.XLOOKUP(MAX(Table6[Date of report/action]),(Table6[Site ID]=Table2[[#This Row],[Site ID]])*(Table6[Date of report/action]),Table6[Action]," ",,-1)</f>
        <v xml:space="preserve"> </v>
      </c>
      <c r="X136" s="114"/>
      <c r="Y136" s="114" t="s">
        <v>26</v>
      </c>
    </row>
    <row r="137" spans="1:25" s="24" customFormat="1" ht="20" x14ac:dyDescent="0.3">
      <c r="A137" s="108">
        <v>15542</v>
      </c>
      <c r="B137" s="103" t="s">
        <v>190</v>
      </c>
      <c r="C137" s="24" t="s">
        <v>26</v>
      </c>
      <c r="D137" s="103"/>
      <c r="E137" s="103"/>
      <c r="H137" s="24" t="str">
        <f>IFERROR(VLOOKUP(Table2[[#This Row],[Site ID]],Flow_4!A:A,1,FALSE),"N")</f>
        <v>N</v>
      </c>
      <c r="I137" s="7" t="str">
        <f>_xlfn.XLOOKUP(Table2[[#This Row],[Site ID]],'Flowmeter Signals Nov22'!A:A,'Flowmeter Signals Nov22'!I:I,"N")</f>
        <v>N</v>
      </c>
      <c r="J137" s="24">
        <f>VLOOKUP(Table2[[#This Row],[Site ID]],Consents!A:J,10,FALSE)</f>
        <v>112</v>
      </c>
      <c r="K137" s="66"/>
      <c r="L137" s="104">
        <f>VLOOKUP(Table2[[#This Row],[Site ID]],'Estimated Flow requirements'!A:K,5,FALSE)</f>
        <v>60.318578948924028</v>
      </c>
      <c r="M137" s="296">
        <v>95.02</v>
      </c>
      <c r="N13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0.15160714285714288</v>
      </c>
      <c r="O137" s="25">
        <v>45168</v>
      </c>
      <c r="P137" s="59"/>
      <c r="Q137" s="59"/>
      <c r="R137" s="59"/>
      <c r="S137" s="59" t="s">
        <v>42</v>
      </c>
      <c r="T137" s="25" t="s">
        <v>27</v>
      </c>
      <c r="U137" s="25"/>
      <c r="W137" s="24" t="str" cm="1">
        <f t="array" ref="W137">_xlfn.XLOOKUP(MAX(Table6[Date of report/action]),(Table6[Site ID]=Table2[[#This Row],[Site ID]])*(Table6[Date of report/action]),Table6[Action]," ",,-1)</f>
        <v xml:space="preserve"> </v>
      </c>
      <c r="Y137" s="24" t="s">
        <v>42</v>
      </c>
    </row>
    <row r="138" spans="1:25" s="66" customFormat="1" ht="60" x14ac:dyDescent="0.3">
      <c r="A138" s="108">
        <v>15536</v>
      </c>
      <c r="B138" s="103" t="s">
        <v>191</v>
      </c>
      <c r="C138" s="24" t="s">
        <v>26</v>
      </c>
      <c r="D138" s="103"/>
      <c r="E138" s="103"/>
      <c r="F138" s="24"/>
      <c r="G138" s="24"/>
      <c r="H138" s="24" t="str">
        <f>IFERROR(VLOOKUP(Table2[[#This Row],[Site ID]],Flow_4!A:A,1,FALSE),"N")</f>
        <v>N</v>
      </c>
      <c r="I138" s="7" t="str">
        <f>_xlfn.XLOOKUP(Table2[[#This Row],[Site ID]],'Flowmeter Signals Nov22'!A:A,'Flowmeter Signals Nov22'!I:I,"N")</f>
        <v>N</v>
      </c>
      <c r="J138" s="24">
        <f>VLOOKUP(Table2[[#This Row],[Site ID]],Consents!A:J,10,FALSE)</f>
        <v>5</v>
      </c>
      <c r="L138" s="104">
        <f>VLOOKUP(Table2[[#This Row],[Site ID]],'Estimated Flow requirements'!A:K,5,FALSE)</f>
        <v>5.8904862254808616</v>
      </c>
      <c r="M138" s="296">
        <v>4.25</v>
      </c>
      <c r="N13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0.15</v>
      </c>
      <c r="O138" s="25">
        <v>45168</v>
      </c>
      <c r="P138" s="59"/>
      <c r="Q138" s="59"/>
      <c r="R138" s="59"/>
      <c r="S138" s="59" t="s">
        <v>26</v>
      </c>
      <c r="T138" s="25" t="s">
        <v>27</v>
      </c>
      <c r="U138" s="25"/>
      <c r="V138" s="24" t="s">
        <v>192</v>
      </c>
      <c r="W138" s="24" t="str" cm="1">
        <f t="array" ref="W138">_xlfn.XLOOKUP(MAX(Table6[Date of report/action]),(Table6[Site ID]=Table2[[#This Row],[Site ID]])*(Table6[Date of report/action]),Table6[Action]," ",,-1)</f>
        <v xml:space="preserve"> </v>
      </c>
      <c r="X138" s="24"/>
      <c r="Y138" s="24" t="s">
        <v>42</v>
      </c>
    </row>
    <row r="139" spans="1:25" ht="20" x14ac:dyDescent="0.3">
      <c r="A139" s="109">
        <v>14466</v>
      </c>
      <c r="B139" s="103" t="s">
        <v>193</v>
      </c>
      <c r="C139" s="24" t="s">
        <v>26</v>
      </c>
      <c r="D139" s="103"/>
      <c r="E139" s="103"/>
      <c r="F139" s="24"/>
      <c r="G139" s="24"/>
      <c r="H139" s="24" t="str">
        <f>IFERROR(VLOOKUP(Table2[[#This Row],[Site ID]],Flow_4!A:A,1,FALSE),"N")</f>
        <v>N</v>
      </c>
      <c r="I139" s="7" t="str">
        <f>_xlfn.XLOOKUP(Table2[[#This Row],[Site ID]],'Flowmeter Signals Nov22'!A:A,'Flowmeter Signals Nov22'!I:I,"N")</f>
        <v>N</v>
      </c>
      <c r="J139" s="24">
        <f>VLOOKUP(Table2[[#This Row],[Site ID]],Consents!A:J,10,FALSE)</f>
        <v>18</v>
      </c>
      <c r="K139" s="66"/>
      <c r="L139" s="104">
        <f>VLOOKUP(Table2[[#This Row],[Site ID]],'Estimated Flow requirements'!A:K,5,FALSE)</f>
        <v>19.085175370557991</v>
      </c>
      <c r="M139" s="296">
        <v>15.3</v>
      </c>
      <c r="N13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0.14999999999999997</v>
      </c>
      <c r="O139" s="25">
        <v>43993</v>
      </c>
      <c r="P139" s="59"/>
      <c r="Q139" s="59"/>
      <c r="R139" s="59"/>
      <c r="S139" s="59"/>
      <c r="T139" s="25" t="s">
        <v>27</v>
      </c>
      <c r="U139" s="25"/>
      <c r="V139" s="25" t="s">
        <v>114</v>
      </c>
      <c r="W139" s="24" t="str" cm="1">
        <f t="array" ref="W139">_xlfn.XLOOKUP(MAX(Table6[Date of report/action]),(Table6[Site ID]=Table2[[#This Row],[Site ID]])*(Table6[Date of report/action]),Table6[Action]," ",,-1)</f>
        <v xml:space="preserve"> </v>
      </c>
      <c r="Y139" s="24" t="s">
        <v>42</v>
      </c>
    </row>
    <row r="140" spans="1:25" ht="40" x14ac:dyDescent="0.3">
      <c r="A140" s="109">
        <v>15237</v>
      </c>
      <c r="B140" s="109" t="s">
        <v>194</v>
      </c>
      <c r="C140" s="7" t="s">
        <v>34</v>
      </c>
      <c r="D140" s="109"/>
      <c r="E140" s="109"/>
      <c r="F140" s="7"/>
      <c r="G140" s="7"/>
      <c r="H140" s="7" t="str">
        <f>IFERROR(VLOOKUP(Table2[[#This Row],[Site ID]],Flow_4!A:A,1,FALSE),"N")</f>
        <v>N</v>
      </c>
      <c r="I140" s="7" t="str">
        <f>_xlfn.XLOOKUP(Table2[[#This Row],[Site ID]],'Flowmeter Signals Nov22'!A:A,'Flowmeter Signals Nov22'!I:I,"N")</f>
        <v>N</v>
      </c>
      <c r="J140" s="24">
        <f>VLOOKUP(Table2[[#This Row],[Site ID]],Consents!A:J,10,FALSE)</f>
        <v>100</v>
      </c>
      <c r="K140" s="66">
        <v>80</v>
      </c>
      <c r="L140" s="105">
        <f>VLOOKUP(Table2[[#This Row],[Site ID]],'Estimated Flow requirements'!A:K,5,FALSE)</f>
        <v>147.26215563702161</v>
      </c>
      <c r="M140" s="296">
        <v>100</v>
      </c>
      <c r="N14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40" s="25">
        <v>45168</v>
      </c>
      <c r="P140" s="59"/>
      <c r="Q140" s="59"/>
      <c r="R140" s="63"/>
      <c r="S140" s="59" t="s">
        <v>26</v>
      </c>
      <c r="T140" s="25" t="s">
        <v>27</v>
      </c>
      <c r="U140" s="25"/>
      <c r="V140" s="25" t="s">
        <v>195</v>
      </c>
      <c r="W140" s="24" t="str" cm="1">
        <f t="array" ref="W140">_xlfn.XLOOKUP(MAX(Table6[Date of report/action]),(Table6[Site ID]=Table2[[#This Row],[Site ID]])*(Table6[Date of report/action]),Table6[Action]," ",,-1)</f>
        <v xml:space="preserve"> </v>
      </c>
      <c r="Y140" s="24">
        <v>0</v>
      </c>
    </row>
    <row r="141" spans="1:25" ht="20" x14ac:dyDescent="0.3">
      <c r="A141" s="108">
        <v>15494</v>
      </c>
      <c r="B141" s="103" t="s">
        <v>196</v>
      </c>
      <c r="C141" s="24" t="s">
        <v>34</v>
      </c>
      <c r="D141" s="103"/>
      <c r="E141" s="103"/>
      <c r="F141" s="24"/>
      <c r="G141" s="24"/>
      <c r="H141" s="24" t="str">
        <f>IFERROR(VLOOKUP(Table2[[#This Row],[Site ID]],Flow_4!A:A,1,FALSE),"N")</f>
        <v>N</v>
      </c>
      <c r="I141" s="7" t="str">
        <f>_xlfn.XLOOKUP(Table2[[#This Row],[Site ID]],'Flowmeter Signals Nov22'!A:A,'Flowmeter Signals Nov22'!I:I,"N")</f>
        <v>N</v>
      </c>
      <c r="J141" s="24">
        <f>VLOOKUP(Table2[[#This Row],[Site ID]],Consents!A:J,10,FALSE)</f>
        <v>9.3000000000000007</v>
      </c>
      <c r="K141" s="66"/>
      <c r="L141" s="104">
        <f>VLOOKUP(Table2[[#This Row],[Site ID]],'Estimated Flow requirements'!A:K,5,FALSE)</f>
        <v>5.8904862254808616</v>
      </c>
      <c r="M141" s="296">
        <v>8</v>
      </c>
      <c r="N14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0.13978494623655921</v>
      </c>
      <c r="O141" s="25">
        <v>43423.5</v>
      </c>
      <c r="P141" s="59"/>
      <c r="Q141" s="59"/>
      <c r="R141" s="59"/>
      <c r="S141" s="59"/>
      <c r="T141" s="25" t="s">
        <v>27</v>
      </c>
      <c r="U141" s="25"/>
      <c r="V141" s="24"/>
      <c r="W141" s="24" t="str" cm="1">
        <f t="array" ref="W141">_xlfn.XLOOKUP(MAX(Table6[Date of report/action]),(Table6[Site ID]=Table2[[#This Row],[Site ID]])*(Table6[Date of report/action]),Table6[Action]," ",,-1)</f>
        <v xml:space="preserve"> </v>
      </c>
      <c r="Y141" s="24" t="s">
        <v>42</v>
      </c>
    </row>
    <row r="142" spans="1:25" s="24" customFormat="1" ht="10" x14ac:dyDescent="0.3">
      <c r="A142" s="146">
        <v>15304</v>
      </c>
      <c r="B142" s="107" t="s">
        <v>226</v>
      </c>
      <c r="C142" s="114" t="s">
        <v>29</v>
      </c>
      <c r="D142" s="107"/>
      <c r="E142" s="107"/>
      <c r="F142" s="114"/>
      <c r="G142" s="114"/>
      <c r="H142" s="114" t="str">
        <f>IFERROR(VLOOKUP(Table2[[#This Row],[Site ID]],Flow_4!A:A,1,FALSE),"N")</f>
        <v>N</v>
      </c>
      <c r="I142" s="117" t="str">
        <f>_xlfn.XLOOKUP(Table2[[#This Row],[Site ID]],'Flowmeter Signals Nov22'!A:A,'Flowmeter Signals Nov22'!I:I,"N")</f>
        <v>Y</v>
      </c>
      <c r="J142" s="114">
        <f>VLOOKUP(Table2[[#This Row],[Site ID]],Consents!A:J,10,FALSE)</f>
        <v>8.8000000000000007</v>
      </c>
      <c r="K142" s="317">
        <v>8.8000000000000007</v>
      </c>
      <c r="L142" s="132">
        <f>VLOOKUP(Table2[[#This Row],[Site ID]],'Estimated Flow requirements'!A:K,5,FALSE)</f>
        <v>13.253594007331939</v>
      </c>
      <c r="M142" s="188">
        <v>8.75</v>
      </c>
      <c r="N142" s="127">
        <f>(Table2[[#This Row],[DWEF (l/s)]]-Table2[[#This Row],[Max flow measured / estimated (l/s)]])/Table2[[#This Row],[DWEF (l/s)]]</f>
        <v>5.6818181818182618E-3</v>
      </c>
      <c r="O142" s="110">
        <v>45528</v>
      </c>
      <c r="P142" s="137"/>
      <c r="Q142" s="137"/>
      <c r="R142" s="136"/>
      <c r="S142" s="137" t="s">
        <v>26</v>
      </c>
      <c r="T142" s="110" t="s">
        <v>87</v>
      </c>
      <c r="U142" s="110" t="s">
        <v>87</v>
      </c>
      <c r="V142" s="114"/>
      <c r="W142" s="24" t="str" cm="1">
        <f t="array" ref="W142">_xlfn.XLOOKUP(MAX(Table6[Date of report/action]),(Table6[Site ID]=Table2[[#This Row],[Site ID]])*(Table6[Date of report/action]),Table6[Action]," ",,-1)</f>
        <v xml:space="preserve"> </v>
      </c>
      <c r="X142" s="114"/>
      <c r="Y142" s="114">
        <v>0</v>
      </c>
    </row>
    <row r="143" spans="1:25" ht="20" x14ac:dyDescent="0.3">
      <c r="A143" s="103">
        <v>15088</v>
      </c>
      <c r="B143" s="103" t="s">
        <v>198</v>
      </c>
      <c r="C143" s="24" t="s">
        <v>34</v>
      </c>
      <c r="D143" s="103"/>
      <c r="E143" s="103"/>
      <c r="F143" s="24"/>
      <c r="G143" s="24"/>
      <c r="H143" s="24" t="str">
        <f>IFERROR(VLOOKUP(Table2[[#This Row],[Site ID]],Flow_4!A:A,1,FALSE),"N")</f>
        <v>N</v>
      </c>
      <c r="I143" s="7" t="str">
        <f>_xlfn.XLOOKUP(Table2[[#This Row],[Site ID]],'Flowmeter Signals Nov22'!A:A,'Flowmeter Signals Nov22'!I:I,"N")</f>
        <v>N</v>
      </c>
      <c r="J143" s="24" t="e">
        <f>VLOOKUP(Table2[[#This Row],[Site ID]],Consents!A:J,10,FALSE)</f>
        <v>#N/A</v>
      </c>
      <c r="K143" s="66"/>
      <c r="L143" s="104">
        <f>VLOOKUP(Table2[[#This Row],[Site ID]],'Estimated Flow requirements'!A:K,5,FALSE)</f>
        <v>24.75476836258332</v>
      </c>
      <c r="M143" s="296">
        <v>21.7</v>
      </c>
      <c r="N14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0.12340120973220596</v>
      </c>
      <c r="O143" s="25">
        <v>44511</v>
      </c>
      <c r="P143" s="59"/>
      <c r="Q143" s="59"/>
      <c r="R143" s="59"/>
      <c r="S143" s="59"/>
      <c r="T143" s="25" t="s">
        <v>27</v>
      </c>
      <c r="U143" s="25"/>
      <c r="V143" s="24" t="s">
        <v>105</v>
      </c>
      <c r="W143" s="24" t="str" cm="1">
        <f t="array" ref="W143">_xlfn.XLOOKUP(MAX(Table6[Date of report/action]),(Table6[Site ID]=Table2[[#This Row],[Site ID]])*(Table6[Date of report/action]),Table6[Action]," ",,-1)</f>
        <v xml:space="preserve"> </v>
      </c>
      <c r="Y143" s="24" t="s">
        <v>26</v>
      </c>
    </row>
    <row r="144" spans="1:25" s="24" customFormat="1" ht="20" x14ac:dyDescent="0.3">
      <c r="A144" s="107">
        <v>15158</v>
      </c>
      <c r="B144" s="124" t="s">
        <v>86</v>
      </c>
      <c r="C144" s="117" t="s">
        <v>26</v>
      </c>
      <c r="D144" s="124"/>
      <c r="E144" s="124"/>
      <c r="F144" s="117"/>
      <c r="G144" s="117"/>
      <c r="H144" s="117" t="str">
        <f>IFERROR(VLOOKUP(Table2[[#This Row],[Site ID]],Flow_4!A:A,1,FALSE),"N")</f>
        <v>N</v>
      </c>
      <c r="I144" s="117" t="str">
        <f>_xlfn.XLOOKUP(Table2[[#This Row],[Site ID]],'Flowmeter Signals Nov22'!A:A,'Flowmeter Signals Nov22'!I:I,"N")</f>
        <v>Y</v>
      </c>
      <c r="J144" s="117">
        <f>VLOOKUP(Table2[[#This Row],[Site ID]],Consents!A:J,10,FALSE)</f>
        <v>21</v>
      </c>
      <c r="K144" s="273"/>
      <c r="L144" s="125">
        <f>VLOOKUP(Table2[[#This Row],[Site ID]],'Estimated Flow requirements'!A:K,5,FALSE)</f>
        <v>13.253594007331939</v>
      </c>
      <c r="M144" s="188">
        <v>21</v>
      </c>
      <c r="N144"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44" s="110">
        <v>45518</v>
      </c>
      <c r="P144" s="137"/>
      <c r="Q144" s="137"/>
      <c r="R144" s="110">
        <v>45344</v>
      </c>
      <c r="S144" s="134" t="s">
        <v>26</v>
      </c>
      <c r="T144" s="25" t="s">
        <v>228</v>
      </c>
      <c r="U144" s="110" t="s">
        <v>229</v>
      </c>
      <c r="V144" s="114"/>
      <c r="W144" s="24" t="str" cm="1">
        <f t="array" ref="W144">_xlfn.XLOOKUP(MAX(Table6[Date of report/action]),(Table6[Site ID]=Table2[[#This Row],[Site ID]])*(Table6[Date of report/action]),Table6[Action]," ",,-1)</f>
        <v xml:space="preserve"> </v>
      </c>
      <c r="X144" s="114"/>
      <c r="Y144" s="114" t="s">
        <v>26</v>
      </c>
    </row>
    <row r="145" spans="1:25" ht="10" x14ac:dyDescent="0.3">
      <c r="A145" s="124">
        <v>10312</v>
      </c>
      <c r="B145" s="107" t="s">
        <v>135</v>
      </c>
      <c r="C145" s="114" t="s">
        <v>26</v>
      </c>
      <c r="D145" s="107"/>
      <c r="E145" s="107"/>
      <c r="H145" s="114" t="str">
        <f>IFERROR(VLOOKUP(Table2[[#This Row],[Site ID]],Flow_4!A:A,1,FALSE),"N")</f>
        <v>N</v>
      </c>
      <c r="I145" s="117" t="str">
        <f>_xlfn.XLOOKUP(Table2[[#This Row],[Site ID]],'Flowmeter Signals Nov22'!A:A,'Flowmeter Signals Nov22'!I:I,"N")</f>
        <v>Y</v>
      </c>
      <c r="J145" s="114">
        <f>VLOOKUP(Table2[[#This Row],[Site ID]],Consents!A:J,10,FALSE)</f>
        <v>400</v>
      </c>
      <c r="L145" s="132">
        <f>VLOOKUP(Table2[[#This Row],[Site ID]],'Estimated Flow requirements'!A:K,5,FALSE)</f>
        <v>19.085175370557991</v>
      </c>
      <c r="M145" s="188">
        <v>400</v>
      </c>
      <c r="N145"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45" s="110">
        <v>45513</v>
      </c>
      <c r="P145" s="137"/>
      <c r="Q145" s="137"/>
      <c r="R145" s="136"/>
      <c r="S145" s="134" t="s">
        <v>26</v>
      </c>
      <c r="T145" s="110" t="s">
        <v>228</v>
      </c>
      <c r="U145" s="110" t="s">
        <v>229</v>
      </c>
      <c r="W145" s="24" t="str" cm="1">
        <f t="array" ref="W145">_xlfn.XLOOKUP(MAX(Table6[Date of report/action]),(Table6[Site ID]=Table2[[#This Row],[Site ID]])*(Table6[Date of report/action]),Table6[Action]," ",,-1)</f>
        <v xml:space="preserve"> </v>
      </c>
      <c r="X145" s="114"/>
      <c r="Y145" s="114" t="s">
        <v>26</v>
      </c>
    </row>
    <row r="146" spans="1:25" s="66" customFormat="1" ht="10" x14ac:dyDescent="0.3">
      <c r="A146" s="107">
        <v>14265</v>
      </c>
      <c r="B146" s="107" t="s">
        <v>206</v>
      </c>
      <c r="C146" s="114" t="s">
        <v>34</v>
      </c>
      <c r="D146" s="107"/>
      <c r="E146" s="107"/>
      <c r="F146" s="114"/>
      <c r="G146" s="114"/>
      <c r="H146" s="114" t="str">
        <f>IFERROR(VLOOKUP(Table2[[#This Row],[Site ID]],Flow_4!A:A,1,FALSE),"N")</f>
        <v>N</v>
      </c>
      <c r="I146" s="117" t="str">
        <f>_xlfn.XLOOKUP(Table2[[#This Row],[Site ID]],'Flowmeter Signals Nov22'!A:A,'Flowmeter Signals Nov22'!I:I,"N")</f>
        <v>Y</v>
      </c>
      <c r="J146" s="114">
        <f>VLOOKUP(Table2[[#This Row],[Site ID]],Consents!A:J,10,FALSE)</f>
        <v>45</v>
      </c>
      <c r="K146" s="143">
        <v>43</v>
      </c>
      <c r="L146" s="132">
        <f>VLOOKUP(Table2[[#This Row],[Site ID]],'Estimated Flow requirements'!A:K,5,FALSE)</f>
        <v>58.448349572333868</v>
      </c>
      <c r="M146" s="188">
        <v>45</v>
      </c>
      <c r="N146"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46" s="110">
        <v>45518</v>
      </c>
      <c r="P146" s="137"/>
      <c r="Q146" s="137"/>
      <c r="R146" s="136"/>
      <c r="S146" s="134" t="s">
        <v>26</v>
      </c>
      <c r="T146" s="110" t="s">
        <v>87</v>
      </c>
      <c r="U146" s="110" t="s">
        <v>87</v>
      </c>
      <c r="V146" s="114" t="s">
        <v>130</v>
      </c>
      <c r="W146" s="24" t="str" cm="1">
        <f t="array" ref="W146">_xlfn.XLOOKUP(MAX(Table6[Date of report/action]),(Table6[Site ID]=Table2[[#This Row],[Site ID]])*(Table6[Date of report/action]),Table6[Action]," ",,-1)</f>
        <v xml:space="preserve"> </v>
      </c>
      <c r="X146" s="114"/>
      <c r="Y146" s="114" t="s">
        <v>26</v>
      </c>
    </row>
    <row r="147" spans="1:25" s="24" customFormat="1" ht="20" x14ac:dyDescent="0.3">
      <c r="A147" s="108">
        <v>14020</v>
      </c>
      <c r="B147" s="103" t="s">
        <v>203</v>
      </c>
      <c r="C147" s="24" t="s">
        <v>26</v>
      </c>
      <c r="D147" s="103"/>
      <c r="E147" s="103"/>
      <c r="H147" s="24" t="str">
        <f>IFERROR(VLOOKUP(Table2[[#This Row],[Site ID]],Flow_4!A:A,1,FALSE),"N")</f>
        <v>N</v>
      </c>
      <c r="I147" s="7" t="str">
        <f>_xlfn.XLOOKUP(Table2[[#This Row],[Site ID]],'Flowmeter Signals Nov22'!A:A,'Flowmeter Signals Nov22'!I:I,"N")</f>
        <v>N</v>
      </c>
      <c r="J147" s="24">
        <f>VLOOKUP(Table2[[#This Row],[Site ID]],Consents!A:J,10,FALSE)</f>
        <v>2.2999999999999998</v>
      </c>
      <c r="K147" s="66"/>
      <c r="L147" s="104">
        <f>VLOOKUP(Table2[[#This Row],[Site ID]],'Estimated Flow requirements'!A:K,5,FALSE)</f>
        <v>5.8904862254808616</v>
      </c>
      <c r="M147" s="296">
        <v>2.06</v>
      </c>
      <c r="N14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0.10434782608695643</v>
      </c>
      <c r="O147" s="25">
        <v>45168</v>
      </c>
      <c r="P147" s="59"/>
      <c r="Q147" s="59"/>
      <c r="R147" s="59"/>
      <c r="S147" s="59" t="s">
        <v>26</v>
      </c>
      <c r="T147" s="25" t="s">
        <v>27</v>
      </c>
      <c r="U147" s="25"/>
      <c r="V147" s="24" t="s">
        <v>204</v>
      </c>
      <c r="W147" s="24" t="str" cm="1">
        <f t="array" ref="W147">_xlfn.XLOOKUP(MAX(Table6[Date of report/action]),(Table6[Site ID]=Table2[[#This Row],[Site ID]])*(Table6[Date of report/action]),Table6[Action]," ",,-1)</f>
        <v xml:space="preserve"> </v>
      </c>
      <c r="Y147" s="24" t="s">
        <v>42</v>
      </c>
    </row>
    <row r="148" spans="1:25" s="24" customFormat="1" ht="10" x14ac:dyDescent="0.3">
      <c r="A148" s="107">
        <v>15233</v>
      </c>
      <c r="B148" s="107" t="s">
        <v>247</v>
      </c>
      <c r="C148" s="114" t="s">
        <v>34</v>
      </c>
      <c r="D148" s="107"/>
      <c r="E148" s="107"/>
      <c r="F148" s="114"/>
      <c r="G148" s="114"/>
      <c r="H148" s="114" t="str">
        <f>IFERROR(VLOOKUP(Table2[[#This Row],[Site ID]],Flow_4!A:A,1,FALSE),"N")</f>
        <v>N</v>
      </c>
      <c r="I148" s="117" t="str">
        <f>_xlfn.XLOOKUP(Table2[[#This Row],[Site ID]],'Flowmeter Signals Nov22'!A:A,'Flowmeter Signals Nov22'!I:I,"N")</f>
        <v>Y</v>
      </c>
      <c r="J148" s="114">
        <v>350</v>
      </c>
      <c r="K148" s="317">
        <v>270</v>
      </c>
      <c r="L148" s="132">
        <f>VLOOKUP(Table2[[#This Row],[Site ID]],'Estimated Flow requirements'!A:K,5,FALSE)</f>
        <v>212.05750411731111</v>
      </c>
      <c r="M148" s="188">
        <v>350</v>
      </c>
      <c r="N148"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48" s="110">
        <v>45488</v>
      </c>
      <c r="P148" s="137"/>
      <c r="Q148" s="137"/>
      <c r="R148" s="136"/>
      <c r="S148" s="134" t="s">
        <v>26</v>
      </c>
      <c r="T148" s="110" t="s">
        <v>229</v>
      </c>
      <c r="U148" s="110" t="s">
        <v>229</v>
      </c>
      <c r="V148" s="114"/>
      <c r="W148" s="24" t="str" cm="1">
        <f t="array" ref="W148">_xlfn.XLOOKUP(MAX(Table6[Date of report/action]),(Table6[Site ID]=Table2[[#This Row],[Site ID]])*(Table6[Date of report/action]),Table6[Action]," ",,-1)</f>
        <v xml:space="preserve"> </v>
      </c>
      <c r="X148" s="114"/>
      <c r="Y148" s="114" t="s">
        <v>26</v>
      </c>
    </row>
    <row r="149" spans="1:25" s="24" customFormat="1" ht="10" x14ac:dyDescent="0.3">
      <c r="A149" s="107">
        <v>14328</v>
      </c>
      <c r="B149" s="107" t="s">
        <v>227</v>
      </c>
      <c r="C149" s="114" t="s">
        <v>34</v>
      </c>
      <c r="D149" s="107"/>
      <c r="E149" s="107"/>
      <c r="F149" s="114"/>
      <c r="G149" s="114"/>
      <c r="H149" s="114" t="str">
        <f>IFERROR(VLOOKUP(Table2[[#This Row],[Site ID]],Flow_4!A:A,1,FALSE),"N")</f>
        <v>N</v>
      </c>
      <c r="I149" s="117" t="str">
        <f>_xlfn.XLOOKUP(Table2[[#This Row],[Site ID]],'Flowmeter Signals Nov22'!A:A,'Flowmeter Signals Nov22'!I:I,"N")</f>
        <v>Y</v>
      </c>
      <c r="J149" s="142">
        <f>VLOOKUP(Table2[[#This Row],[Site ID]],Consents!A:J,10,FALSE)</f>
        <v>12</v>
      </c>
      <c r="K149" s="316"/>
      <c r="L149" s="132">
        <f>VLOOKUP(Table2[[#This Row],[Site ID]],'Estimated Flow requirements'!A:K,5,FALSE)</f>
        <v>9.2038847273138469</v>
      </c>
      <c r="M149" s="188">
        <v>12</v>
      </c>
      <c r="N149"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49" s="110">
        <v>45490</v>
      </c>
      <c r="P149" s="137"/>
      <c r="Q149" s="137"/>
      <c r="R149" s="110">
        <v>44955</v>
      </c>
      <c r="S149" s="134" t="s">
        <v>26</v>
      </c>
      <c r="T149" s="110" t="s">
        <v>228</v>
      </c>
      <c r="U149" s="110" t="s">
        <v>229</v>
      </c>
      <c r="V149" s="114" t="s">
        <v>130</v>
      </c>
      <c r="W149" s="24" t="str" cm="1">
        <f t="array" ref="W149">_xlfn.XLOOKUP(MAX(Table6[Date of report/action]),(Table6[Site ID]=Table2[[#This Row],[Site ID]])*(Table6[Date of report/action]),Table6[Action]," ",,-1)</f>
        <v xml:space="preserve"> </v>
      </c>
      <c r="X149" s="114"/>
      <c r="Y149" s="114" t="s">
        <v>26</v>
      </c>
    </row>
    <row r="150" spans="1:25" s="24" customFormat="1" ht="10" x14ac:dyDescent="0.3">
      <c r="A150" s="107">
        <v>14414</v>
      </c>
      <c r="B150" s="107" t="s">
        <v>231</v>
      </c>
      <c r="C150" s="114" t="s">
        <v>34</v>
      </c>
      <c r="D150" s="107"/>
      <c r="E150" s="107"/>
      <c r="F150" s="114"/>
      <c r="G150" s="114"/>
      <c r="H150" s="114" t="str">
        <f>IFERROR(VLOOKUP(Table2[[#This Row],[Site ID]],Flow_4!A:A,1,FALSE),"N")</f>
        <v>N</v>
      </c>
      <c r="I150" s="117" t="str">
        <f>_xlfn.XLOOKUP(Table2[[#This Row],[Site ID]],'Flowmeter Signals Nov22'!A:A,'Flowmeter Signals Nov22'!I:I,"N")</f>
        <v>Y</v>
      </c>
      <c r="J150" s="114">
        <f>VLOOKUP(Table2[[#This Row],[Site ID]],Consents!A:J,10,FALSE)</f>
        <v>45</v>
      </c>
      <c r="K150" s="317"/>
      <c r="L150" s="132">
        <f>VLOOKUP(Table2[[#This Row],[Site ID]],'Estimated Flow requirements'!A:K,5,FALSE)</f>
        <v>36.815538909255388</v>
      </c>
      <c r="M150" s="188">
        <v>45</v>
      </c>
      <c r="N150"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50" s="110">
        <v>45486</v>
      </c>
      <c r="P150" s="137"/>
      <c r="Q150" s="137"/>
      <c r="R150" s="110">
        <v>44662</v>
      </c>
      <c r="S150" s="134" t="s">
        <v>26</v>
      </c>
      <c r="T150" s="110" t="s">
        <v>228</v>
      </c>
      <c r="U150" s="110" t="s">
        <v>229</v>
      </c>
      <c r="V150" s="114"/>
      <c r="W150" s="24">
        <v>0</v>
      </c>
      <c r="X150" s="114"/>
      <c r="Y150" s="114" t="s">
        <v>26</v>
      </c>
    </row>
    <row r="151" spans="1:25" ht="10" x14ac:dyDescent="0.3">
      <c r="A151" s="107">
        <v>14323</v>
      </c>
      <c r="B151" s="124" t="s">
        <v>184</v>
      </c>
      <c r="C151" s="117" t="s">
        <v>34</v>
      </c>
      <c r="D151" s="124"/>
      <c r="E151" s="124"/>
      <c r="F151" s="117"/>
      <c r="G151" s="117"/>
      <c r="H151" s="117" t="str">
        <f>IFERROR(VLOOKUP(Table2[[#This Row],[Site ID]],Flow_4!A:A,1,FALSE),"N")</f>
        <v>N</v>
      </c>
      <c r="I151" s="117" t="str">
        <f>_xlfn.XLOOKUP(Table2[[#This Row],[Site ID]],'Flowmeter Signals Nov22'!A:A,'Flowmeter Signals Nov22'!I:I,"N")</f>
        <v>Y</v>
      </c>
      <c r="J151" s="117">
        <f>VLOOKUP(Table2[[#This Row],[Site ID]],Consents!A:J,10,FALSE)</f>
        <v>120</v>
      </c>
      <c r="K151" s="273"/>
      <c r="L151" s="125">
        <f>VLOOKUP(Table2[[#This Row],[Site ID]],'Estimated Flow requirements'!A:K,5,FALSE)</f>
        <v>53.014376029327757</v>
      </c>
      <c r="M151" s="188">
        <v>120</v>
      </c>
      <c r="N151"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51" s="110">
        <v>45342</v>
      </c>
      <c r="P151" s="137"/>
      <c r="Q151" s="137"/>
      <c r="R151" s="134"/>
      <c r="S151" s="134"/>
      <c r="T151" s="110" t="s">
        <v>27</v>
      </c>
      <c r="U151" s="110"/>
      <c r="V151" s="110" t="s">
        <v>185</v>
      </c>
      <c r="W151" s="114" t="str" cm="1">
        <f t="array" ref="W151">_xlfn.XLOOKUP(MAX(Table6[Date of report/action]),(Table6[Site ID]=Table2[[#This Row],[Site ID]])*(Table6[Date of report/action]),Table6[Action]," ",,-1)</f>
        <v xml:space="preserve"> </v>
      </c>
      <c r="X151" s="114"/>
      <c r="Y151" s="114">
        <v>0</v>
      </c>
    </row>
    <row r="152" spans="1:25" ht="10" x14ac:dyDescent="0.3">
      <c r="A152" s="146">
        <v>13153</v>
      </c>
      <c r="B152" s="107" t="s">
        <v>232</v>
      </c>
      <c r="C152" s="114" t="s">
        <v>34</v>
      </c>
      <c r="D152" s="107"/>
      <c r="E152" s="107"/>
      <c r="H152" s="114" t="str">
        <f>IFERROR(VLOOKUP(Table2[[#This Row],[Site ID]],Flow_4!A:A,1,FALSE),"N")</f>
        <v>N</v>
      </c>
      <c r="I152" s="117" t="str">
        <f>_xlfn.XLOOKUP(Table2[[#This Row],[Site ID]],'Flowmeter Signals Nov22'!A:A,'Flowmeter Signals Nov22'!I:I,"N")</f>
        <v>Y</v>
      </c>
      <c r="J152" s="150">
        <f>VLOOKUP(Table2[[#This Row],[Site ID]],Consents!A:J,10,FALSE)</f>
        <v>20</v>
      </c>
      <c r="K152" s="143">
        <v>17.5</v>
      </c>
      <c r="L152" s="132">
        <f>VLOOKUP(Table2[[#This Row],[Site ID]],'Estimated Flow requirements'!A:K,5,FALSE)</f>
        <v>29.82058651649686</v>
      </c>
      <c r="M152" s="188">
        <v>20</v>
      </c>
      <c r="N152"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52" s="110">
        <v>45434</v>
      </c>
      <c r="P152" s="137"/>
      <c r="Q152" s="137"/>
      <c r="R152" s="129"/>
      <c r="S152" s="137" t="s">
        <v>26</v>
      </c>
      <c r="T152" s="110" t="s">
        <v>228</v>
      </c>
      <c r="U152" s="110" t="s">
        <v>229</v>
      </c>
      <c r="W152" s="24" t="str" cm="1">
        <f t="array" ref="W152">_xlfn.XLOOKUP(MAX(Table6[Date of report/action]),(Table6[Site ID]=Table2[[#This Row],[Site ID]])*(Table6[Date of report/action]),Table6[Action]," ",,-1)</f>
        <v xml:space="preserve"> </v>
      </c>
      <c r="X152" s="114"/>
      <c r="Y152" s="114">
        <v>0</v>
      </c>
    </row>
    <row r="153" spans="1:25" ht="20" x14ac:dyDescent="0.3">
      <c r="A153" s="108">
        <v>14222</v>
      </c>
      <c r="B153" s="103" t="s">
        <v>210</v>
      </c>
      <c r="C153" s="24" t="s">
        <v>34</v>
      </c>
      <c r="D153" s="103"/>
      <c r="E153" s="103"/>
      <c r="F153" s="24"/>
      <c r="G153" s="24"/>
      <c r="H153" s="24" t="str">
        <f>IFERROR(VLOOKUP(Table2[[#This Row],[Site ID]],Flow_4!A:A,1,FALSE),"N")</f>
        <v>N</v>
      </c>
      <c r="I153" s="7" t="str">
        <f>_xlfn.XLOOKUP(Table2[[#This Row],[Site ID]],'Flowmeter Signals Nov22'!A:A,'Flowmeter Signals Nov22'!I:I,"N")</f>
        <v>Y</v>
      </c>
      <c r="J153" s="24">
        <f>VLOOKUP(Table2[[#This Row],[Site ID]],Consents!A:J,10,FALSE)</f>
        <v>11</v>
      </c>
      <c r="K153" s="66"/>
      <c r="L153" s="104">
        <f>VLOOKUP(Table2[[#This Row],[Site ID]],'Estimated Flow requirements'!A:K,5,FALSE)</f>
        <v>15.079644737231011</v>
      </c>
      <c r="M153" s="296">
        <v>11</v>
      </c>
      <c r="N15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53" s="25">
        <v>45168</v>
      </c>
      <c r="P153" s="59"/>
      <c r="Q153" s="59"/>
      <c r="R153" s="59"/>
      <c r="S153" s="59" t="s">
        <v>42</v>
      </c>
      <c r="T153" s="25" t="s">
        <v>27</v>
      </c>
      <c r="U153" s="25"/>
      <c r="V153" s="24"/>
      <c r="W153" s="24" t="str" cm="1">
        <f t="array" ref="W153">_xlfn.XLOOKUP(MAX(Table6[Date of report/action]),(Table6[Site ID]=Table2[[#This Row],[Site ID]])*(Table6[Date of report/action]),Table6[Action]," ",,-1)</f>
        <v xml:space="preserve"> </v>
      </c>
      <c r="Y153" s="24" t="s">
        <v>42</v>
      </c>
    </row>
    <row r="154" spans="1:25" ht="20" x14ac:dyDescent="0.3">
      <c r="A154" s="108">
        <v>19817</v>
      </c>
      <c r="B154" s="103" t="s">
        <v>214</v>
      </c>
      <c r="C154" s="24" t="s">
        <v>34</v>
      </c>
      <c r="D154" s="103"/>
      <c r="E154" s="103"/>
      <c r="F154" s="24"/>
      <c r="G154" s="24"/>
      <c r="H154" s="24" t="str">
        <f>IFERROR(VLOOKUP(Table2[[#This Row],[Site ID]],Flow_4!A:A,1,FALSE),"N")</f>
        <v>N</v>
      </c>
      <c r="I154" s="7" t="str">
        <f>_xlfn.XLOOKUP(Table2[[#This Row],[Site ID]],'Flowmeter Signals Nov22'!A:A,'Flowmeter Signals Nov22'!I:I,"N")</f>
        <v>N</v>
      </c>
      <c r="J154" s="24">
        <f>VLOOKUP(Table2[[#This Row],[Site ID]],Consents!A:J,10,FALSE)</f>
        <v>6</v>
      </c>
      <c r="K154" s="66"/>
      <c r="L154" s="104">
        <f>VLOOKUP(Table2[[#This Row],[Site ID]],'Estimated Flow requirements'!A:K,5,FALSE)</f>
        <v>5.8904862254808616</v>
      </c>
      <c r="M154" s="296">
        <v>5.4</v>
      </c>
      <c r="N15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9.9999999999999936E-2</v>
      </c>
      <c r="O154" s="25">
        <v>44489</v>
      </c>
      <c r="P154" s="59"/>
      <c r="Q154" s="59"/>
      <c r="R154" s="59"/>
      <c r="S154" s="59"/>
      <c r="T154" s="25" t="s">
        <v>27</v>
      </c>
      <c r="U154" s="25"/>
      <c r="V154" s="24"/>
      <c r="W154" s="24" t="str" cm="1">
        <f t="array" ref="W154">_xlfn.XLOOKUP(MAX(Table6[Date of report/action]),(Table6[Site ID]=Table2[[#This Row],[Site ID]])*(Table6[Date of report/action]),Table6[Action]," ",,-1)</f>
        <v xml:space="preserve"> </v>
      </c>
      <c r="Y154" s="24">
        <v>0</v>
      </c>
    </row>
    <row r="155" spans="1:25" ht="20" x14ac:dyDescent="0.3">
      <c r="A155" s="103">
        <v>14326</v>
      </c>
      <c r="B155" s="103" t="s">
        <v>215</v>
      </c>
      <c r="C155" s="24" t="s">
        <v>34</v>
      </c>
      <c r="D155" s="103"/>
      <c r="E155" s="103"/>
      <c r="F155" s="24"/>
      <c r="G155" s="24"/>
      <c r="H155" s="24" t="str">
        <f>IFERROR(VLOOKUP(Table2[[#This Row],[Site ID]],Flow_4!A:A,1,FALSE),"N")</f>
        <v>N</v>
      </c>
      <c r="I155" s="7" t="str">
        <f>_xlfn.XLOOKUP(Table2[[#This Row],[Site ID]],'Flowmeter Signals Nov22'!A:A,'Flowmeter Signals Nov22'!I:I,"N")</f>
        <v>N</v>
      </c>
      <c r="J155" s="24" t="e">
        <f>VLOOKUP(Table2[[#This Row],[Site ID]],Consents!A:J,10,FALSE)</f>
        <v>#N/A</v>
      </c>
      <c r="K155" s="66"/>
      <c r="L155" s="104">
        <f>VLOOKUP(Table2[[#This Row],[Site ID]],'Estimated Flow requirements'!A:K,5,FALSE)</f>
        <v>9.2038847273138469</v>
      </c>
      <c r="M155" s="296">
        <v>8.3000000000000007</v>
      </c>
      <c r="N15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9.8206871782241981E-2</v>
      </c>
      <c r="O155" s="25">
        <v>44139</v>
      </c>
      <c r="P155" s="59"/>
      <c r="Q155" s="59"/>
      <c r="R155" s="59"/>
      <c r="S155" s="59"/>
      <c r="T155" s="25" t="s">
        <v>27</v>
      </c>
      <c r="U155" s="25"/>
      <c r="V155" s="24"/>
      <c r="W155" s="24" t="str" cm="1">
        <f t="array" ref="W155">_xlfn.XLOOKUP(MAX(Table6[Date of report/action]),(Table6[Site ID]=Table2[[#This Row],[Site ID]])*(Table6[Date of report/action]),Table6[Action]," ",,-1)</f>
        <v xml:space="preserve"> </v>
      </c>
      <c r="Y155" s="24" t="s">
        <v>26</v>
      </c>
    </row>
    <row r="156" spans="1:25" ht="20" x14ac:dyDescent="0.3">
      <c r="A156" s="108">
        <v>15772</v>
      </c>
      <c r="B156" s="103" t="s">
        <v>216</v>
      </c>
      <c r="C156" s="24" t="s">
        <v>26</v>
      </c>
      <c r="D156" s="103"/>
      <c r="E156" s="103"/>
      <c r="F156" s="24"/>
      <c r="G156" s="24"/>
      <c r="H156" s="24" t="str">
        <f>IFERROR(VLOOKUP(Table2[[#This Row],[Site ID]],Flow_4!A:A,1,FALSE),"N")</f>
        <v>N</v>
      </c>
      <c r="I156" s="7" t="str">
        <f>_xlfn.XLOOKUP(Table2[[#This Row],[Site ID]],'Flowmeter Signals Nov22'!A:A,'Flowmeter Signals Nov22'!I:I,"N")</f>
        <v>N</v>
      </c>
      <c r="J156" s="24">
        <f>VLOOKUP(Table2[[#This Row],[Site ID]],Consents!A:J,10,FALSE)</f>
        <v>70</v>
      </c>
      <c r="K156" s="66"/>
      <c r="L156" s="104">
        <f>VLOOKUP(Table2[[#This Row],[Site ID]],'Estimated Flow requirements'!A:K,5,FALSE)</f>
        <v>36.815538909255388</v>
      </c>
      <c r="M156" s="296">
        <v>63.4</v>
      </c>
      <c r="N15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9.4285714285714306E-2</v>
      </c>
      <c r="O156" s="25">
        <v>44511</v>
      </c>
      <c r="P156" s="59"/>
      <c r="Q156" s="59"/>
      <c r="R156" s="64"/>
      <c r="S156" s="64"/>
      <c r="T156" s="25" t="s">
        <v>27</v>
      </c>
      <c r="U156" s="25"/>
      <c r="V156" s="24"/>
      <c r="W156" s="24" t="str" cm="1">
        <f t="array" ref="W156">_xlfn.XLOOKUP(MAX(Table6[Date of report/action]),(Table6[Site ID]=Table2[[#This Row],[Site ID]])*(Table6[Date of report/action]),Table6[Action]," ",,-1)</f>
        <v xml:space="preserve"> </v>
      </c>
      <c r="Y156" s="24" t="s">
        <v>42</v>
      </c>
    </row>
    <row r="157" spans="1:25" s="24" customFormat="1" ht="20" x14ac:dyDescent="0.3">
      <c r="A157" s="108">
        <v>15481</v>
      </c>
      <c r="B157" s="103" t="s">
        <v>217</v>
      </c>
      <c r="C157" s="24" t="s">
        <v>34</v>
      </c>
      <c r="D157" s="103"/>
      <c r="E157" s="103"/>
      <c r="H157" s="24" t="str">
        <f>IFERROR(VLOOKUP(Table2[[#This Row],[Site ID]],Flow_4!A:A,1,FALSE),"N")</f>
        <v>N</v>
      </c>
      <c r="I157" s="7" t="str">
        <f>_xlfn.XLOOKUP(Table2[[#This Row],[Site ID]],'Flowmeter Signals Nov22'!A:A,'Flowmeter Signals Nov22'!I:I,"N")</f>
        <v>N</v>
      </c>
      <c r="J157" s="24">
        <f>VLOOKUP(Table2[[#This Row],[Site ID]],Consents!A:J,10,FALSE)</f>
        <v>33</v>
      </c>
      <c r="K157" s="66"/>
      <c r="L157" s="104">
        <f>VLOOKUP(Table2[[#This Row],[Site ID]],'Estimated Flow requirements'!A:K,5,FALSE)</f>
        <v>23.56194490192345</v>
      </c>
      <c r="M157" s="296">
        <v>30</v>
      </c>
      <c r="N15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9.0909090909090912E-2</v>
      </c>
      <c r="O157" s="25">
        <v>43167.5</v>
      </c>
      <c r="P157" s="59"/>
      <c r="Q157" s="59"/>
      <c r="R157" s="59"/>
      <c r="S157" s="59"/>
      <c r="T157" s="25" t="s">
        <v>27</v>
      </c>
      <c r="U157" s="25"/>
      <c r="W157" s="24" t="str" cm="1">
        <f t="array" ref="W157">_xlfn.XLOOKUP(MAX(Table6[Date of report/action]),(Table6[Site ID]=Table2[[#This Row],[Site ID]])*(Table6[Date of report/action]),Table6[Action]," ",,-1)</f>
        <v xml:space="preserve"> </v>
      </c>
      <c r="Y157" s="24" t="s">
        <v>42</v>
      </c>
    </row>
    <row r="158" spans="1:25" s="24" customFormat="1" ht="10" x14ac:dyDescent="0.3">
      <c r="A158" s="107">
        <v>15013</v>
      </c>
      <c r="B158" s="124" t="s">
        <v>273</v>
      </c>
      <c r="C158" s="117" t="s">
        <v>34</v>
      </c>
      <c r="D158" s="124"/>
      <c r="E158" s="124"/>
      <c r="F158" s="117"/>
      <c r="G158" s="117"/>
      <c r="H158" s="114" t="str">
        <f>IFERROR(VLOOKUP(Table2[[#This Row],[Site ID]],Flow_4!A:A,1,FALSE),"N")</f>
        <v>N</v>
      </c>
      <c r="I158" s="117" t="str">
        <f>_xlfn.XLOOKUP(Table2[[#This Row],[Site ID]],'Flowmeter Signals Nov22'!A:A,'Flowmeter Signals Nov22'!I:I,"N")</f>
        <v>Y</v>
      </c>
      <c r="J158" s="117">
        <f>VLOOKUP(Table2[[#This Row],[Site ID]],Consents!A:J,10,FALSE)</f>
        <v>370</v>
      </c>
      <c r="K158" s="273"/>
      <c r="L158" s="125">
        <f>VLOOKUP(Table2[[#This Row],[Site ID]],'Estimated Flow requirements'!A:K,5,FALSE)</f>
        <v>147.26215563702161</v>
      </c>
      <c r="M158" s="188">
        <v>370</v>
      </c>
      <c r="N158"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58" s="110">
        <v>45493</v>
      </c>
      <c r="P158" s="137"/>
      <c r="Q158" s="137"/>
      <c r="R158" s="110">
        <v>44987</v>
      </c>
      <c r="S158" s="134" t="s">
        <v>26</v>
      </c>
      <c r="T158" s="110" t="s">
        <v>228</v>
      </c>
      <c r="U158" s="110" t="s">
        <v>229</v>
      </c>
      <c r="V158" s="114"/>
      <c r="W158" s="24" t="str" cm="1">
        <f t="array" ref="W158">_xlfn.XLOOKUP(MAX(Table6[Date of report/action]),(Table6[Site ID]=Table2[[#This Row],[Site ID]])*(Table6[Date of report/action]),Table6[Action]," ",,-1)</f>
        <v xml:space="preserve"> </v>
      </c>
      <c r="X158" s="114"/>
      <c r="Y158" s="114" t="s">
        <v>26</v>
      </c>
    </row>
    <row r="159" spans="1:25" s="24" customFormat="1" ht="20" x14ac:dyDescent="0.3">
      <c r="A159" s="108">
        <v>15333</v>
      </c>
      <c r="B159" s="103" t="s">
        <v>219</v>
      </c>
      <c r="C159" s="24" t="s">
        <v>34</v>
      </c>
      <c r="D159" s="103"/>
      <c r="E159" s="103"/>
      <c r="H159" s="24" t="str">
        <f>IFERROR(VLOOKUP(Table2[[#This Row],[Site ID]],Flow_4!A:A,1,FALSE),"N")</f>
        <v>N</v>
      </c>
      <c r="I159" s="7" t="str">
        <f>_xlfn.XLOOKUP(Table2[[#This Row],[Site ID]],'Flowmeter Signals Nov22'!A:A,'Flowmeter Signals Nov22'!I:I,"N")</f>
        <v>N</v>
      </c>
      <c r="J159" s="24">
        <f>VLOOKUP(Table2[[#This Row],[Site ID]],Consents!A:J,10,FALSE)</f>
        <v>14</v>
      </c>
      <c r="K159" s="66"/>
      <c r="L159" s="104">
        <f>VLOOKUP(Table2[[#This Row],[Site ID]],'Estimated Flow requirements'!A:K,5,FALSE)</f>
        <v>5.8904862254808616</v>
      </c>
      <c r="M159" s="296">
        <v>12.78</v>
      </c>
      <c r="N15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8.7142857142857189E-2</v>
      </c>
      <c r="O159" s="25">
        <v>45168</v>
      </c>
      <c r="P159" s="59"/>
      <c r="Q159" s="59"/>
      <c r="R159" s="59"/>
      <c r="S159" s="59" t="s">
        <v>26</v>
      </c>
      <c r="T159" s="25" t="s">
        <v>27</v>
      </c>
      <c r="U159" s="25"/>
      <c r="W159" s="24" t="str" cm="1">
        <f t="array" ref="W159">_xlfn.XLOOKUP(MAX(Table6[Date of report/action]),(Table6[Site ID]=Table2[[#This Row],[Site ID]])*(Table6[Date of report/action]),Table6[Action]," ",,-1)</f>
        <v xml:space="preserve"> </v>
      </c>
      <c r="Y159" s="24" t="s">
        <v>42</v>
      </c>
    </row>
    <row r="160" spans="1:25" ht="10" x14ac:dyDescent="0.3">
      <c r="A160" s="124">
        <v>14397</v>
      </c>
      <c r="B160" s="124" t="s">
        <v>283</v>
      </c>
      <c r="C160" s="117" t="s">
        <v>34</v>
      </c>
      <c r="D160" s="124"/>
      <c r="E160" s="124"/>
      <c r="F160" s="117"/>
      <c r="G160" s="117"/>
      <c r="H160" s="117" t="str">
        <f>IFERROR(VLOOKUP(Table2[[#This Row],[Site ID]],Flow_4!A:A,1,FALSE),"N")</f>
        <v>N</v>
      </c>
      <c r="I160" s="117" t="str">
        <f>_xlfn.XLOOKUP(Table2[[#This Row],[Site ID]],'Flowmeter Signals Nov22'!A:A,'Flowmeter Signals Nov22'!I:I,"N")</f>
        <v>Y</v>
      </c>
      <c r="J160" s="117">
        <f>VLOOKUP(Table2[[#This Row],[Site ID]],Consents!A:J,10,FALSE)</f>
        <v>29</v>
      </c>
      <c r="K160" s="273"/>
      <c r="L160" s="125">
        <f>VLOOKUP(Table2[[#This Row],[Site ID]],'Estimated Flow requirements'!A:K,5,FALSE)</f>
        <v>23.56194490192345</v>
      </c>
      <c r="M160" s="311">
        <v>29</v>
      </c>
      <c r="N160"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60" s="129">
        <v>45482</v>
      </c>
      <c r="P160" s="137"/>
      <c r="Q160" s="137"/>
      <c r="R160" s="144"/>
      <c r="S160" s="140" t="s">
        <v>26</v>
      </c>
      <c r="T160" s="110" t="s">
        <v>228</v>
      </c>
      <c r="U160" s="110" t="s">
        <v>229</v>
      </c>
      <c r="W160" s="24" t="str" cm="1">
        <f t="array" ref="W160">_xlfn.XLOOKUP(MAX(Table6[Date of report/action]),(Table6[Site ID]=Table2[[#This Row],[Site ID]])*(Table6[Date of report/action]),Table6[Action]," ",,-1)</f>
        <v xml:space="preserve"> </v>
      </c>
      <c r="X160" s="131" t="s">
        <v>144</v>
      </c>
      <c r="Y160" s="131" t="s">
        <v>42</v>
      </c>
    </row>
    <row r="161" spans="1:25" ht="20" x14ac:dyDescent="0.3">
      <c r="A161" s="107">
        <v>14185</v>
      </c>
      <c r="B161" s="124" t="s">
        <v>288</v>
      </c>
      <c r="C161" s="117" t="s">
        <v>26</v>
      </c>
      <c r="D161" s="124"/>
      <c r="E161" s="124"/>
      <c r="F161" s="117"/>
      <c r="G161" s="117"/>
      <c r="H161" s="117" t="str">
        <f>IFERROR(VLOOKUP(Table2[[#This Row],[Site ID]],Flow_4!A:A,1,FALSE),"N")</f>
        <v>N</v>
      </c>
      <c r="I161" s="117" t="str">
        <f>_xlfn.XLOOKUP(Table2[[#This Row],[Site ID]],'Flowmeter Signals Nov22'!A:A,'Flowmeter Signals Nov22'!I:I,"N")</f>
        <v>Y</v>
      </c>
      <c r="J161" s="114">
        <f>VLOOKUP(Table2[[#This Row],[Site ID]],Consents!A:J,10,FALSE)</f>
        <v>60</v>
      </c>
      <c r="K161" s="143">
        <v>60</v>
      </c>
      <c r="L161" s="125">
        <f>VLOOKUP(Table2[[#This Row],[Site ID]],'Estimated Flow requirements'!A:K,5,FALSE)</f>
        <v>42.94164458375549</v>
      </c>
      <c r="M161" s="188">
        <v>60</v>
      </c>
      <c r="N161"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61" s="110">
        <v>45519</v>
      </c>
      <c r="P161" s="137"/>
      <c r="Q161" s="137"/>
      <c r="R161" s="136"/>
      <c r="S161" s="134" t="s">
        <v>26</v>
      </c>
      <c r="T161" s="25" t="s">
        <v>228</v>
      </c>
      <c r="U161" s="110" t="s">
        <v>229</v>
      </c>
      <c r="V161" s="114" t="s">
        <v>289</v>
      </c>
      <c r="W161" s="24" t="str" cm="1">
        <f t="array" ref="W161">_xlfn.XLOOKUP(MAX(Table6[Date of report/action]),(Table6[Site ID]=Table2[[#This Row],[Site ID]])*(Table6[Date of report/action]),Table6[Action]," ",,-1)</f>
        <v xml:space="preserve"> </v>
      </c>
      <c r="X161" s="114"/>
      <c r="Y161" s="114" t="s">
        <v>26</v>
      </c>
    </row>
    <row r="162" spans="1:25" s="24" customFormat="1" ht="20" x14ac:dyDescent="0.3">
      <c r="A162" s="108">
        <v>15047</v>
      </c>
      <c r="B162" s="103" t="s">
        <v>222</v>
      </c>
      <c r="C162" s="24" t="s">
        <v>34</v>
      </c>
      <c r="D162" s="103"/>
      <c r="E162" s="103"/>
      <c r="H162" s="24" t="str">
        <f>IFERROR(VLOOKUP(Table2[[#This Row],[Site ID]],Flow_4!A:A,1,FALSE),"N")</f>
        <v>N</v>
      </c>
      <c r="I162" s="7" t="str">
        <f>_xlfn.XLOOKUP(Table2[[#This Row],[Site ID]],'Flowmeter Signals Nov22'!A:A,'Flowmeter Signals Nov22'!I:I,"N")</f>
        <v>N</v>
      </c>
      <c r="J162" s="24">
        <f>VLOOKUP(Table2[[#This Row],[Site ID]],Consents!A:J,10,FALSE)</f>
        <v>6.5</v>
      </c>
      <c r="K162" s="66"/>
      <c r="L162" s="104">
        <f>VLOOKUP(Table2[[#This Row],[Site ID]],'Estimated Flow requirements'!A:K,5,FALSE)</f>
        <v>5.8904862254808616</v>
      </c>
      <c r="M162" s="296">
        <v>6</v>
      </c>
      <c r="N16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7.6923076923076927E-2</v>
      </c>
      <c r="O162" s="25">
        <v>43101.5</v>
      </c>
      <c r="P162" s="59"/>
      <c r="Q162" s="59"/>
      <c r="R162" s="59"/>
      <c r="S162" s="59"/>
      <c r="T162" s="25" t="s">
        <v>27</v>
      </c>
      <c r="U162" s="25"/>
      <c r="W162" s="24" t="str" cm="1">
        <f t="array" ref="W162">_xlfn.XLOOKUP(MAX(Table6[Date of report/action]),(Table6[Site ID]=Table2[[#This Row],[Site ID]])*(Table6[Date of report/action]),Table6[Action]," ",,-1)</f>
        <v xml:space="preserve"> </v>
      </c>
      <c r="Y162" s="24" t="s">
        <v>42</v>
      </c>
    </row>
    <row r="163" spans="1:25" ht="10" x14ac:dyDescent="0.3">
      <c r="A163" s="107">
        <v>15273</v>
      </c>
      <c r="B163" s="407" t="s">
        <v>236</v>
      </c>
      <c r="C163" s="117" t="s">
        <v>34</v>
      </c>
      <c r="D163" s="124"/>
      <c r="E163" s="124"/>
      <c r="F163" s="117"/>
      <c r="G163" s="117"/>
      <c r="H163" s="117">
        <f>IFERROR(VLOOKUP(Table2[[#This Row],[Site ID]],Flow_4!A:A,1,FALSE),"N")</f>
        <v>15273</v>
      </c>
      <c r="I163" s="117" t="str">
        <f>_xlfn.XLOOKUP(Table2[[#This Row],[Site ID]],'Flowmeter Signals Nov22'!A:A,'Flowmeter Signals Nov22'!I:I,"N")</f>
        <v>Y</v>
      </c>
      <c r="J163" s="114">
        <f>VLOOKUP(Table2[[#This Row],[Site ID]],Consents!A:J,10,FALSE)</f>
        <v>345</v>
      </c>
      <c r="L163" s="132">
        <f>VLOOKUP(Table2[[#This Row],[Site ID]],'Estimated Flow requirements'!A:K,5,FALSE)</f>
        <v>212.05750411731111</v>
      </c>
      <c r="M163" s="188">
        <v>345</v>
      </c>
      <c r="N163"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63" s="129">
        <v>45489</v>
      </c>
      <c r="P163" s="137"/>
      <c r="Q163" s="137"/>
      <c r="R163" s="110">
        <v>44696</v>
      </c>
      <c r="S163" s="134" t="s">
        <v>26</v>
      </c>
      <c r="T163" s="110" t="s">
        <v>229</v>
      </c>
      <c r="U163" s="110" t="s">
        <v>229</v>
      </c>
      <c r="W163" s="24" t="str" cm="1">
        <f t="array" ref="W163">_xlfn.XLOOKUP(MAX(Table6[Date of report/action]),(Table6[Site ID]=Table2[[#This Row],[Site ID]])*(Table6[Date of report/action]),Table6[Action]," ",,-1)</f>
        <v xml:space="preserve"> </v>
      </c>
      <c r="X163" s="114"/>
      <c r="Y163" s="114" t="s">
        <v>26</v>
      </c>
    </row>
    <row r="164" spans="1:25" s="24" customFormat="1" ht="20" x14ac:dyDescent="0.3">
      <c r="A164" s="108">
        <v>14125</v>
      </c>
      <c r="B164" s="103" t="s">
        <v>224</v>
      </c>
      <c r="C164" s="24" t="s">
        <v>34</v>
      </c>
      <c r="D164" s="103"/>
      <c r="E164" s="103"/>
      <c r="H164" s="24" t="str">
        <f>IFERROR(VLOOKUP(Table2[[#This Row],[Site ID]],Flow_4!A:A,1,FALSE),"N")</f>
        <v>N</v>
      </c>
      <c r="I164" s="7" t="str">
        <f>_xlfn.XLOOKUP(Table2[[#This Row],[Site ID]],'Flowmeter Signals Nov22'!A:A,'Flowmeter Signals Nov22'!I:I,"N")</f>
        <v>N</v>
      </c>
      <c r="J164" s="24">
        <f>VLOOKUP(Table2[[#This Row],[Site ID]],Consents!A:J,10,FALSE)</f>
        <v>149</v>
      </c>
      <c r="K164" s="66"/>
      <c r="L164" s="104">
        <f>VLOOKUP(Table2[[#This Row],[Site ID]],'Estimated Flow requirements'!A:K,5,FALSE)</f>
        <v>36.815538909255388</v>
      </c>
      <c r="M164" s="296">
        <v>138</v>
      </c>
      <c r="N16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7.3825503355704702E-2</v>
      </c>
      <c r="O164" s="25">
        <v>42767.5</v>
      </c>
      <c r="P164" s="59"/>
      <c r="Q164" s="59"/>
      <c r="R164" s="59"/>
      <c r="S164" s="59"/>
      <c r="T164" s="25" t="s">
        <v>27</v>
      </c>
      <c r="U164" s="25"/>
      <c r="W164" s="24" t="str" cm="1">
        <f t="array" ref="W164">_xlfn.XLOOKUP(MAX(Table6[Date of report/action]),(Table6[Site ID]=Table2[[#This Row],[Site ID]])*(Table6[Date of report/action]),Table6[Action]," ",,-1)</f>
        <v xml:space="preserve"> </v>
      </c>
      <c r="Y164" s="24" t="s">
        <v>42</v>
      </c>
    </row>
    <row r="165" spans="1:25" ht="10" x14ac:dyDescent="0.3">
      <c r="A165" s="107">
        <v>15383</v>
      </c>
      <c r="B165" s="124" t="s">
        <v>287</v>
      </c>
      <c r="C165" s="117" t="s">
        <v>34</v>
      </c>
      <c r="D165" s="124"/>
      <c r="E165" s="124"/>
      <c r="F165" s="117"/>
      <c r="G165" s="117"/>
      <c r="H165" s="117">
        <f>IFERROR(VLOOKUP(Table2[[#This Row],[Site ID]],Flow_4!A:A,1,FALSE),"N")</f>
        <v>15383</v>
      </c>
      <c r="I165" s="117" t="str">
        <f>_xlfn.XLOOKUP(Table2[[#This Row],[Site ID]],'Flowmeter Signals Nov22'!A:A,'Flowmeter Signals Nov22'!I:I,"N")</f>
        <v>Y</v>
      </c>
      <c r="J165" s="294">
        <f>VLOOKUP(Table2[[#This Row],[Site ID]],Consents!A:J,10,FALSE)</f>
        <v>202</v>
      </c>
      <c r="K165" s="143">
        <v>125</v>
      </c>
      <c r="L165" s="295">
        <v>212</v>
      </c>
      <c r="M165" s="311">
        <v>202</v>
      </c>
      <c r="N165"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65" s="129">
        <v>45494</v>
      </c>
      <c r="P165" s="137"/>
      <c r="Q165" s="137"/>
      <c r="R165" s="129"/>
      <c r="S165" s="130" t="s">
        <v>26</v>
      </c>
      <c r="T165" s="110" t="s">
        <v>228</v>
      </c>
      <c r="U165" s="110" t="s">
        <v>229</v>
      </c>
      <c r="W165" s="24" t="str" cm="1">
        <f t="array" ref="W165">_xlfn.XLOOKUP(MAX(Table6[Date of report/action]),(Table6[Site ID]=Table2[[#This Row],[Site ID]])*(Table6[Date of report/action]),Table6[Action]," ",,-1)</f>
        <v xml:space="preserve"> </v>
      </c>
      <c r="X165" s="114"/>
      <c r="Y165" s="114" t="s">
        <v>26</v>
      </c>
    </row>
    <row r="166" spans="1:25" s="24" customFormat="1" ht="10" x14ac:dyDescent="0.3">
      <c r="A166" s="107">
        <v>15278</v>
      </c>
      <c r="B166" s="107" t="s">
        <v>220</v>
      </c>
      <c r="C166" s="114" t="s">
        <v>29</v>
      </c>
      <c r="D166" s="107"/>
      <c r="E166" s="107"/>
      <c r="F166" s="114"/>
      <c r="G166" s="114"/>
      <c r="H166" s="114" t="str">
        <f>IFERROR(VLOOKUP(Table2[[#This Row],[Site ID]],Flow_4!A:A,1,FALSE),"N")</f>
        <v>N</v>
      </c>
      <c r="I166" s="117" t="str">
        <f>_xlfn.XLOOKUP(Table2[[#This Row],[Site ID]],'Flowmeter Signals Nov22'!A:A,'Flowmeter Signals Nov22'!I:I,"N")</f>
        <v>Y</v>
      </c>
      <c r="J166" s="114">
        <f>VLOOKUP(Table2[[#This Row],[Site ID]],Consents!A:J,10,FALSE)</f>
        <v>7.8</v>
      </c>
      <c r="K166" s="143"/>
      <c r="L166" s="132">
        <f>VLOOKUP(Table2[[#This Row],[Site ID]],'Estimated Flow requirements'!A:K,5,FALSE)</f>
        <v>19.085175370557991</v>
      </c>
      <c r="M166" s="188">
        <v>7.81</v>
      </c>
      <c r="N166"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-1.2820512820512547E-3</v>
      </c>
      <c r="O166" s="110">
        <v>45528</v>
      </c>
      <c r="P166" s="137"/>
      <c r="Q166" s="137"/>
      <c r="R166" s="110"/>
      <c r="S166" s="134" t="s">
        <v>26</v>
      </c>
      <c r="T166" s="110" t="s">
        <v>229</v>
      </c>
      <c r="U166" s="110" t="s">
        <v>229</v>
      </c>
      <c r="V166" s="114"/>
      <c r="W166" s="24" t="str" cm="1">
        <f t="array" ref="W166">_xlfn.XLOOKUP(MAX(Table6[Date of report/action]),(Table6[Site ID]=Table2[[#This Row],[Site ID]])*(Table6[Date of report/action]),Table6[Action]," ",,-1)</f>
        <v xml:space="preserve"> </v>
      </c>
      <c r="X166" s="114"/>
      <c r="Y166" s="114" t="s">
        <v>26</v>
      </c>
    </row>
    <row r="167" spans="1:25" s="24" customFormat="1" ht="10" x14ac:dyDescent="0.3">
      <c r="A167" s="107">
        <v>14082</v>
      </c>
      <c r="B167" s="107" t="s">
        <v>225</v>
      </c>
      <c r="C167" s="114" t="s">
        <v>29</v>
      </c>
      <c r="D167" s="107"/>
      <c r="E167" s="107"/>
      <c r="F167" s="114"/>
      <c r="G167" s="114"/>
      <c r="H167" s="114" t="str">
        <f>IFERROR(VLOOKUP(Table2[[#This Row],[Site ID]],Flow_4!A:A,1,FALSE),"N")</f>
        <v>N</v>
      </c>
      <c r="I167" s="117" t="str">
        <f>_xlfn.XLOOKUP(Table2[[#This Row],[Site ID]],'Flowmeter Signals Nov22'!A:A,'Flowmeter Signals Nov22'!I:I,"N")</f>
        <v>Y</v>
      </c>
      <c r="J167" s="114">
        <f>VLOOKUP(Table2[[#This Row],[Site ID]],Consents!A:J,10,FALSE)</f>
        <v>190</v>
      </c>
      <c r="K167" s="143"/>
      <c r="L167" s="132">
        <f>VLOOKUP(Table2[[#This Row],[Site ID]],'Estimated Flow requirements'!A:K,5,FALSE)</f>
        <v>119.2823460659874</v>
      </c>
      <c r="M167" s="188">
        <v>191.01</v>
      </c>
      <c r="N167"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-5.3157894736841627E-3</v>
      </c>
      <c r="O167" s="110">
        <v>45528</v>
      </c>
      <c r="P167" s="137"/>
      <c r="Q167" s="137"/>
      <c r="R167" s="110"/>
      <c r="S167" s="134" t="s">
        <v>26</v>
      </c>
      <c r="T167" s="110" t="s">
        <v>229</v>
      </c>
      <c r="U167" s="110" t="s">
        <v>229</v>
      </c>
      <c r="V167" s="110"/>
      <c r="W167" s="24" t="str" cm="1">
        <f t="array" ref="W167">_xlfn.XLOOKUP(MAX(Table6[Date of report/action]),(Table6[Site ID]=Table2[[#This Row],[Site ID]])*(Table6[Date of report/action]),Table6[Action]," ",,-1)</f>
        <v xml:space="preserve"> </v>
      </c>
      <c r="X167" s="114"/>
      <c r="Y167" s="114" t="s">
        <v>26</v>
      </c>
    </row>
    <row r="168" spans="1:25" s="24" customFormat="1" ht="20" x14ac:dyDescent="0.3">
      <c r="A168" s="108">
        <v>14084</v>
      </c>
      <c r="B168" s="103" t="s">
        <v>230</v>
      </c>
      <c r="C168" s="24" t="s">
        <v>29</v>
      </c>
      <c r="D168" s="103"/>
      <c r="E168" s="103"/>
      <c r="H168" s="24" t="str">
        <f>IFERROR(VLOOKUP(Table2[[#This Row],[Site ID]],Flow_4!A:A,1,FALSE),"N")</f>
        <v>N</v>
      </c>
      <c r="I168" s="7" t="str">
        <f>_xlfn.XLOOKUP(Table2[[#This Row],[Site ID]],'Flowmeter Signals Nov22'!A:A,'Flowmeter Signals Nov22'!I:I,"N")</f>
        <v>N</v>
      </c>
      <c r="J168" s="24">
        <f>VLOOKUP(Table2[[#This Row],[Site ID]],Consents!A:J,10,FALSE)</f>
        <v>21.9</v>
      </c>
      <c r="K168" s="66"/>
      <c r="L168" s="104">
        <f>VLOOKUP(Table2[[#This Row],[Site ID]],'Estimated Flow requirements'!A:K,5,FALSE)</f>
        <v>13.253594007331939</v>
      </c>
      <c r="M168" s="296">
        <v>20.399999999999999</v>
      </c>
      <c r="N16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6.8493150684931517E-2</v>
      </c>
      <c r="O168" s="25">
        <v>43595.5</v>
      </c>
      <c r="P168" s="59"/>
      <c r="Q168" s="59"/>
      <c r="R168" s="59"/>
      <c r="S168" s="59"/>
      <c r="T168" s="25" t="s">
        <v>27</v>
      </c>
      <c r="U168" s="25"/>
      <c r="W168" s="24" t="str" cm="1">
        <f t="array" ref="W168">_xlfn.XLOOKUP(MAX(Table6[Date of report/action]),(Table6[Site ID]=Table2[[#This Row],[Site ID]])*(Table6[Date of report/action]),Table6[Action]," ",,-1)</f>
        <v xml:space="preserve"> </v>
      </c>
      <c r="Y168" s="24" t="s">
        <v>42</v>
      </c>
    </row>
    <row r="169" spans="1:25" ht="36.65" customHeight="1" x14ac:dyDescent="0.3">
      <c r="A169" s="107">
        <v>15311</v>
      </c>
      <c r="B169" s="107" t="s">
        <v>188</v>
      </c>
      <c r="C169" s="114" t="s">
        <v>29</v>
      </c>
      <c r="D169" s="107"/>
      <c r="E169" s="107"/>
      <c r="H169" s="114" t="str">
        <f>IFERROR(VLOOKUP(Table2[[#This Row],[Site ID]],Flow_4!A:A,1,FALSE),"N")</f>
        <v>N</v>
      </c>
      <c r="I169" s="117" t="str">
        <f>_xlfn.XLOOKUP(Table2[[#This Row],[Site ID]],'Flowmeter Signals Nov22'!A:A,'Flowmeter Signals Nov22'!I:I,"N")</f>
        <v>Y</v>
      </c>
      <c r="J169" s="114">
        <f>VLOOKUP(Table2[[#This Row],[Site ID]],Consents!A:J,10,FALSE)</f>
        <v>9.3000000000000007</v>
      </c>
      <c r="L169" s="132">
        <f>VLOOKUP(Table2[[#This Row],[Site ID]],'Estimated Flow requirements'!A:K,5,FALSE)</f>
        <v>13.253594007331939</v>
      </c>
      <c r="M169" s="188">
        <v>9.3699999999999992</v>
      </c>
      <c r="N169"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-7.5268817204299466E-3</v>
      </c>
      <c r="O169" s="110">
        <v>45528</v>
      </c>
      <c r="P169" s="137"/>
      <c r="Q169" s="137"/>
      <c r="R169" s="110">
        <v>45009</v>
      </c>
      <c r="S169" s="134" t="s">
        <v>26</v>
      </c>
      <c r="T169" s="110" t="s">
        <v>229</v>
      </c>
      <c r="U169" s="110" t="s">
        <v>229</v>
      </c>
      <c r="W169" s="24" t="str" cm="1">
        <f t="array" ref="W169">_xlfn.XLOOKUP(MAX(Table6[Date of report/action]),(Table6[Site ID]=Table2[[#This Row],[Site ID]])*(Table6[Date of report/action]),Table6[Action]," ",,-1)</f>
        <v xml:space="preserve"> </v>
      </c>
      <c r="X169" s="114"/>
      <c r="Y169" s="114" t="s">
        <v>26</v>
      </c>
    </row>
    <row r="170" spans="1:25" ht="10" x14ac:dyDescent="0.3">
      <c r="A170" s="107">
        <v>15393</v>
      </c>
      <c r="B170" s="124" t="s">
        <v>378</v>
      </c>
      <c r="C170" s="117" t="s">
        <v>29</v>
      </c>
      <c r="D170" s="124"/>
      <c r="E170" s="124"/>
      <c r="F170" s="117"/>
      <c r="G170" s="117"/>
      <c r="H170" s="117">
        <f>IFERROR(VLOOKUP(Table2[[#This Row],[Site ID]],Flow_4!A:A,1,FALSE),"N")</f>
        <v>15393</v>
      </c>
      <c r="I170" s="117" t="str">
        <f>_xlfn.XLOOKUP(Table2[[#This Row],[Site ID]],'Flowmeter Signals Nov22'!A:A,'Flowmeter Signals Nov22'!I:I,"N")</f>
        <v>Y</v>
      </c>
      <c r="J170" s="114">
        <f>VLOOKUP(Table2[[#This Row],[Site ID]],Consents!A:J,10,FALSE)</f>
        <v>70</v>
      </c>
      <c r="K170" s="143">
        <v>60</v>
      </c>
      <c r="L170" s="132">
        <f>VLOOKUP(Table2[[#This Row],[Site ID]],'Estimated Flow requirements'!A:K,5,FALSE)</f>
        <v>58.448349572333868</v>
      </c>
      <c r="M170" s="188">
        <v>60.5</v>
      </c>
      <c r="N170" s="127">
        <f>(Table2[[#This Row],[DWEF (l/s)]]-Table2[[#This Row],[Max flow measured / estimated (l/s)]])/Table2[[#This Row],[DWEF (l/s)]]</f>
        <v>-8.3333333333333332E-3</v>
      </c>
      <c r="O170" s="110">
        <v>45488</v>
      </c>
      <c r="P170" s="137"/>
      <c r="Q170" s="137"/>
      <c r="R170" s="110"/>
      <c r="S170" s="134" t="s">
        <v>26</v>
      </c>
      <c r="T170" s="110" t="s">
        <v>229</v>
      </c>
      <c r="U170" s="110" t="s">
        <v>229</v>
      </c>
      <c r="W170" s="24" t="str" cm="1">
        <f t="array" ref="W170">_xlfn.XLOOKUP(MAX(Table6[Date of report/action]),(Table6[Site ID]=Table2[[#This Row],[Site ID]])*(Table6[Date of report/action]),Table6[Action]," ",,-1)</f>
        <v xml:space="preserve"> </v>
      </c>
      <c r="X170" s="114"/>
      <c r="Y170" s="114" t="s">
        <v>26</v>
      </c>
    </row>
    <row r="171" spans="1:25" s="24" customFormat="1" ht="30" x14ac:dyDescent="0.3">
      <c r="A171" s="103">
        <v>15060</v>
      </c>
      <c r="B171" s="103" t="s">
        <v>233</v>
      </c>
      <c r="C171" s="24" t="s">
        <v>34</v>
      </c>
      <c r="D171" s="103"/>
      <c r="E171" s="103"/>
      <c r="H171" s="24" t="str">
        <f>IFERROR(VLOOKUP(Table2[[#This Row],[Site ID]],Flow_4!A:A,1,FALSE),"N")</f>
        <v>N</v>
      </c>
      <c r="I171" s="7" t="str">
        <f>_xlfn.XLOOKUP(Table2[[#This Row],[Site ID]],'Flowmeter Signals Nov22'!A:A,'Flowmeter Signals Nov22'!I:I,"N")</f>
        <v>N</v>
      </c>
      <c r="J171" s="24">
        <f>VLOOKUP(Table2[[#This Row],[Site ID]],Consents!A:J,10,FALSE)</f>
        <v>50</v>
      </c>
      <c r="K171" s="66"/>
      <c r="L171" s="104">
        <f>VLOOKUP(Table2[[#This Row],[Site ID]],'Estimated Flow requirements'!A:K,5,FALSE)</f>
        <v>23.56194490192345</v>
      </c>
      <c r="M171" s="296">
        <v>46.9</v>
      </c>
      <c r="N17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6.2000000000000027E-2</v>
      </c>
      <c r="O171" s="25">
        <v>42877</v>
      </c>
      <c r="P171" s="59"/>
      <c r="Q171" s="59"/>
      <c r="R171" s="59"/>
      <c r="S171" s="59"/>
      <c r="T171" s="25" t="s">
        <v>27</v>
      </c>
      <c r="U171" s="25"/>
      <c r="V171" s="25"/>
      <c r="W171" s="24" t="str" cm="1">
        <f t="array" ref="W171">_xlfn.XLOOKUP(MAX(Table6[Date of report/action]),(Table6[Site ID]=Table2[[#This Row],[Site ID]])*(Table6[Date of report/action]),Table6[Action]," ",,-1)</f>
        <v xml:space="preserve"> </v>
      </c>
      <c r="X171" s="26" t="s">
        <v>234</v>
      </c>
      <c r="Y171" s="26" t="s">
        <v>42</v>
      </c>
    </row>
    <row r="172" spans="1:25" ht="27" customHeight="1" x14ac:dyDescent="0.3">
      <c r="A172" s="146">
        <v>15078</v>
      </c>
      <c r="B172" s="107" t="s">
        <v>284</v>
      </c>
      <c r="C172" s="114" t="s">
        <v>34</v>
      </c>
      <c r="D172" s="107"/>
      <c r="E172" s="107"/>
      <c r="H172" s="114" t="str">
        <f>IFERROR(VLOOKUP(Table2[[#This Row],[Site ID]],Flow_4!A:A,1,FALSE),"N")</f>
        <v>N</v>
      </c>
      <c r="I172" s="117" t="str">
        <f>_xlfn.XLOOKUP(Table2[[#This Row],[Site ID]],'Flowmeter Signals Nov22'!A:A,'Flowmeter Signals Nov22'!I:I,"N")</f>
        <v>Y</v>
      </c>
      <c r="J172" s="114">
        <f>VLOOKUP(Table2[[#This Row],[Site ID]],Consents!A:J,10,FALSE)</f>
        <v>218</v>
      </c>
      <c r="L172" s="132">
        <f>VLOOKUP(Table2[[#This Row],[Site ID]],'Estimated Flow requirements'!A:K,5,FALSE)</f>
        <v>212.05750411731111</v>
      </c>
      <c r="M172" s="188">
        <v>220</v>
      </c>
      <c r="N172"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-9.1743119266055051E-3</v>
      </c>
      <c r="O172" s="110">
        <v>45491</v>
      </c>
      <c r="P172" s="137"/>
      <c r="Q172" s="137"/>
      <c r="R172" s="136"/>
      <c r="S172" s="137" t="s">
        <v>26</v>
      </c>
      <c r="T172" s="110" t="s">
        <v>229</v>
      </c>
      <c r="U172" s="110" t="s">
        <v>229</v>
      </c>
      <c r="W172" s="24" t="str" cm="1">
        <f t="array" ref="W172">_xlfn.XLOOKUP(MAX(Table6[Date of report/action]),(Table6[Site ID]=Table2[[#This Row],[Site ID]])*(Table6[Date of report/action]),Table6[Action]," ",,-1)</f>
        <v xml:space="preserve"> </v>
      </c>
      <c r="X172" s="114"/>
      <c r="Y172" s="114" t="s">
        <v>26</v>
      </c>
    </row>
    <row r="173" spans="1:25" ht="10" x14ac:dyDescent="0.3">
      <c r="A173" s="107">
        <v>14384</v>
      </c>
      <c r="B173" s="124" t="s">
        <v>252</v>
      </c>
      <c r="C173" s="117" t="s">
        <v>29</v>
      </c>
      <c r="D173" s="124"/>
      <c r="E173" s="124"/>
      <c r="F173" s="117"/>
      <c r="G173" s="117"/>
      <c r="H173" s="117">
        <f>IFERROR(VLOOKUP(Table2[[#This Row],[Site ID]],Flow_4!A:A,1,FALSE),"N")</f>
        <v>14384</v>
      </c>
      <c r="I173" s="117" t="str">
        <f>_xlfn.XLOOKUP(Table2[[#This Row],[Site ID]],'Flowmeter Signals Nov22'!A:A,'Flowmeter Signals Nov22'!I:I,"N")</f>
        <v>Y</v>
      </c>
      <c r="J173" s="150">
        <f>VLOOKUP(Table2[[#This Row],[Site ID]],Consents!A:J,10,FALSE)</f>
        <v>242</v>
      </c>
      <c r="K173" s="143">
        <v>135</v>
      </c>
      <c r="L173" s="132">
        <f>VLOOKUP(Table2[[#This Row],[Site ID]],'Estimated Flow requirements'!A:K,5,FALSE)</f>
        <v>147.26215563702161</v>
      </c>
      <c r="M173" s="188">
        <v>244.7</v>
      </c>
      <c r="N173"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-1.1157024793388383E-2</v>
      </c>
      <c r="O173" s="110">
        <v>45488</v>
      </c>
      <c r="P173" s="137"/>
      <c r="Q173" s="137"/>
      <c r="R173" s="136"/>
      <c r="S173" s="134" t="s">
        <v>26</v>
      </c>
      <c r="T173" s="110" t="s">
        <v>229</v>
      </c>
      <c r="U173" s="110" t="s">
        <v>229</v>
      </c>
      <c r="W173" s="24" t="str" cm="1">
        <f t="array" ref="W173">_xlfn.XLOOKUP(MAX(Table6[Date of report/action]),(Table6[Site ID]=Table2[[#This Row],[Site ID]])*(Table6[Date of report/action]),Table6[Action]," ",,-1)</f>
        <v xml:space="preserve"> </v>
      </c>
      <c r="X173" s="114"/>
      <c r="Y173" s="114" t="s">
        <v>26</v>
      </c>
    </row>
    <row r="174" spans="1:25" s="24" customFormat="1" ht="20" x14ac:dyDescent="0.3">
      <c r="A174" s="108">
        <v>15446</v>
      </c>
      <c r="B174" s="103" t="s">
        <v>237</v>
      </c>
      <c r="C174" s="24" t="s">
        <v>29</v>
      </c>
      <c r="D174" s="103"/>
      <c r="E174" s="103"/>
      <c r="H174" s="24" t="str">
        <f>IFERROR(VLOOKUP(Table2[[#This Row],[Site ID]],Flow_4!A:A,1,FALSE),"N")</f>
        <v>N</v>
      </c>
      <c r="I174" s="7" t="str">
        <f>_xlfn.XLOOKUP(Table2[[#This Row],[Site ID]],'Flowmeter Signals Nov22'!A:A,'Flowmeter Signals Nov22'!I:I,"N")</f>
        <v>N</v>
      </c>
      <c r="J174" s="24">
        <f>VLOOKUP(Table2[[#This Row],[Site ID]],Consents!A:J,10,FALSE)</f>
        <v>8.6</v>
      </c>
      <c r="K174" s="66"/>
      <c r="L174" s="104">
        <f>VLOOKUP(Table2[[#This Row],[Site ID]],'Estimated Flow requirements'!A:K,5,FALSE)</f>
        <v>5.8904862254808616</v>
      </c>
      <c r="M174" s="296">
        <v>8.15</v>
      </c>
      <c r="N17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5.2325581395348757E-2</v>
      </c>
      <c r="O174" s="25">
        <v>45168</v>
      </c>
      <c r="P174" s="59"/>
      <c r="Q174" s="59"/>
      <c r="R174" s="59"/>
      <c r="S174" s="59" t="s">
        <v>26</v>
      </c>
      <c r="T174" s="25" t="s">
        <v>27</v>
      </c>
      <c r="U174" s="25"/>
      <c r="W174" s="24" t="str" cm="1">
        <f t="array" ref="W174">_xlfn.XLOOKUP(MAX(Table6[Date of report/action]),(Table6[Site ID]=Table2[[#This Row],[Site ID]])*(Table6[Date of report/action]),Table6[Action]," ",,-1)</f>
        <v xml:space="preserve"> </v>
      </c>
      <c r="Y174" s="24" t="s">
        <v>42</v>
      </c>
    </row>
    <row r="175" spans="1:25" ht="20" x14ac:dyDescent="0.3">
      <c r="A175" s="109">
        <v>14047</v>
      </c>
      <c r="B175" s="103" t="s">
        <v>238</v>
      </c>
      <c r="C175" s="24" t="s">
        <v>26</v>
      </c>
      <c r="D175" s="103"/>
      <c r="E175" s="103"/>
      <c r="F175" s="24"/>
      <c r="G175" s="24"/>
      <c r="H175" s="24" t="str">
        <f>IFERROR(VLOOKUP(Table2[[#This Row],[Site ID]],Flow_4!A:A,1,FALSE),"N")</f>
        <v>N</v>
      </c>
      <c r="I175" s="7" t="str">
        <f>_xlfn.XLOOKUP(Table2[[#This Row],[Site ID]],'Flowmeter Signals Nov22'!A:A,'Flowmeter Signals Nov22'!I:I,"N")</f>
        <v>N</v>
      </c>
      <c r="J175" s="24">
        <f>VLOOKUP(Table2[[#This Row],[Site ID]],Consents!A:J,10,FALSE)</f>
        <v>7.4</v>
      </c>
      <c r="K175" s="66"/>
      <c r="L175" s="104">
        <f>VLOOKUP(Table2[[#This Row],[Site ID]],'Estimated Flow requirements'!A:K,5,FALSE)</f>
        <v>5.8904862254808616</v>
      </c>
      <c r="M175" s="296">
        <v>7.06</v>
      </c>
      <c r="N17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4.5945945945946046E-2</v>
      </c>
      <c r="O175" s="25">
        <v>45168</v>
      </c>
      <c r="P175" s="59"/>
      <c r="Q175" s="59"/>
      <c r="R175" s="59"/>
      <c r="S175" s="59" t="s">
        <v>42</v>
      </c>
      <c r="T175" s="25" t="s">
        <v>27</v>
      </c>
      <c r="U175" s="25"/>
      <c r="V175" s="25" t="s">
        <v>114</v>
      </c>
      <c r="W175" s="24" t="str" cm="1">
        <f t="array" ref="W175">_xlfn.XLOOKUP(MAX(Table6[Date of report/action]),(Table6[Site ID]=Table2[[#This Row],[Site ID]])*(Table6[Date of report/action]),Table6[Action]," ",,-1)</f>
        <v xml:space="preserve"> </v>
      </c>
      <c r="Y175" s="24" t="s">
        <v>42</v>
      </c>
    </row>
    <row r="176" spans="1:25" ht="20" x14ac:dyDescent="0.3">
      <c r="A176" s="108">
        <v>14270</v>
      </c>
      <c r="B176" s="103" t="s">
        <v>239</v>
      </c>
      <c r="C176" s="24" t="s">
        <v>34</v>
      </c>
      <c r="D176" s="103"/>
      <c r="E176" s="103"/>
      <c r="F176" s="24"/>
      <c r="G176" s="24"/>
      <c r="H176" s="24" t="str">
        <f>IFERROR(VLOOKUP(Table2[[#This Row],[Site ID]],Flow_4!A:A,1,FALSE),"N")</f>
        <v>N</v>
      </c>
      <c r="I176" s="7" t="str">
        <f>_xlfn.XLOOKUP(Table2[[#This Row],[Site ID]],'Flowmeter Signals Nov22'!A:A,'Flowmeter Signals Nov22'!I:I,"N")</f>
        <v>N</v>
      </c>
      <c r="J176" s="24">
        <f>VLOOKUP(Table2[[#This Row],[Site ID]],Consents!A:J,10,FALSE)</f>
        <v>55</v>
      </c>
      <c r="K176" s="66"/>
      <c r="L176" s="104">
        <f>VLOOKUP(Table2[[#This Row],[Site ID]],'Estimated Flow requirements'!A:K,5,FALSE)</f>
        <v>58.448349572333868</v>
      </c>
      <c r="M176" s="296">
        <v>52.49</v>
      </c>
      <c r="N17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4.56363636363636E-2</v>
      </c>
      <c r="O176" s="25">
        <v>45168</v>
      </c>
      <c r="P176" s="59"/>
      <c r="Q176" s="59"/>
      <c r="R176" s="59"/>
      <c r="S176" s="59" t="s">
        <v>26</v>
      </c>
      <c r="T176" s="25" t="s">
        <v>27</v>
      </c>
      <c r="U176" s="25"/>
      <c r="V176" s="24" t="s">
        <v>128</v>
      </c>
      <c r="W176" s="24" t="str" cm="1">
        <f t="array" ref="W176">_xlfn.XLOOKUP(MAX(Table6[Date of report/action]),(Table6[Site ID]=Table2[[#This Row],[Site ID]])*(Table6[Date of report/action]),Table6[Action]," ",,-1)</f>
        <v xml:space="preserve"> </v>
      </c>
      <c r="Y176" s="24" t="s">
        <v>42</v>
      </c>
    </row>
    <row r="177" spans="1:25" ht="20" x14ac:dyDescent="0.3">
      <c r="A177" s="108">
        <v>14501</v>
      </c>
      <c r="B177" s="103" t="s">
        <v>240</v>
      </c>
      <c r="C177" s="24" t="s">
        <v>26</v>
      </c>
      <c r="D177" s="103"/>
      <c r="E177" s="103"/>
      <c r="F177" s="24"/>
      <c r="G177" s="24"/>
      <c r="H177" s="24" t="str">
        <f>IFERROR(VLOOKUP(Table2[[#This Row],[Site ID]],Flow_4!A:A,1,FALSE),"N")</f>
        <v>N</v>
      </c>
      <c r="I177" s="7" t="str">
        <f>_xlfn.XLOOKUP(Table2[[#This Row],[Site ID]],'Flowmeter Signals Nov22'!A:A,'Flowmeter Signals Nov22'!I:I,"N")</f>
        <v>N</v>
      </c>
      <c r="J177" s="24">
        <f>VLOOKUP(Table2[[#This Row],[Site ID]],Consents!A:J,10,FALSE)</f>
        <v>92.1</v>
      </c>
      <c r="K177" s="66"/>
      <c r="L177" s="104">
        <f>VLOOKUP(Table2[[#This Row],[Site ID]],'Estimated Flow requirements'!A:K,5,FALSE)</f>
        <v>94.247779607693786</v>
      </c>
      <c r="M177" s="296">
        <v>88</v>
      </c>
      <c r="N17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4.4516829533116122E-2</v>
      </c>
      <c r="O177" s="25">
        <v>43166.5</v>
      </c>
      <c r="P177" s="59"/>
      <c r="Q177" s="59"/>
      <c r="R177" s="59"/>
      <c r="S177" s="59"/>
      <c r="T177" s="25" t="s">
        <v>27</v>
      </c>
      <c r="U177" s="25"/>
      <c r="V177" s="24"/>
      <c r="W177" s="24" t="str" cm="1">
        <f t="array" ref="W177">_xlfn.XLOOKUP(MAX(Table6[Date of report/action]),(Table6[Site ID]=Table2[[#This Row],[Site ID]])*(Table6[Date of report/action]),Table6[Action]," ",,-1)</f>
        <v xml:space="preserve"> </v>
      </c>
      <c r="Y177" s="24" t="s">
        <v>42</v>
      </c>
    </row>
    <row r="178" spans="1:25" ht="20" x14ac:dyDescent="0.3">
      <c r="A178" s="300">
        <v>14174</v>
      </c>
      <c r="B178" s="299" t="s">
        <v>241</v>
      </c>
      <c r="C178" s="66" t="s">
        <v>26</v>
      </c>
      <c r="D178" s="299"/>
      <c r="E178" s="299"/>
      <c r="F178" s="66"/>
      <c r="G178" s="66"/>
      <c r="H178" s="66" t="str">
        <f>IFERROR(VLOOKUP(Table2[[#This Row],[Site ID]],Flow_4!A:A,1,FALSE),"N")</f>
        <v>N</v>
      </c>
      <c r="I178" s="273" t="s">
        <v>26</v>
      </c>
      <c r="J178" s="66">
        <f>VLOOKUP(Table2[[#This Row],[Site ID]],Consents!A:J,10,FALSE)</f>
        <v>27.3</v>
      </c>
      <c r="K178" s="66"/>
      <c r="L178" s="301">
        <f>VLOOKUP(Table2[[#This Row],[Site ID]],'Estimated Flow requirements'!A:K,5,FALSE)</f>
        <v>17.023505191639689</v>
      </c>
      <c r="M178" s="296">
        <v>24.27</v>
      </c>
      <c r="N178" s="29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0.11098901098901102</v>
      </c>
      <c r="O178" s="298">
        <v>45291</v>
      </c>
      <c r="P178" s="302"/>
      <c r="Q178" s="302"/>
      <c r="R178" s="303">
        <v>45054</v>
      </c>
      <c r="S178" s="302" t="s">
        <v>42</v>
      </c>
      <c r="T178" s="298" t="s">
        <v>124</v>
      </c>
      <c r="U178" s="298" t="s">
        <v>124</v>
      </c>
      <c r="V178" s="66"/>
      <c r="W178" s="66" t="str" cm="1">
        <f t="array" ref="W178">_xlfn.XLOOKUP(MAX(Table6[Date of report/action]),(Table6[Site ID]=Table2[[#This Row],[Site ID]])*(Table6[Date of report/action]),Table6[Action]," ",,-1)</f>
        <v xml:space="preserve"> </v>
      </c>
      <c r="X178" s="66"/>
      <c r="Y178" s="66">
        <v>0</v>
      </c>
    </row>
    <row r="179" spans="1:25" s="24" customFormat="1" ht="20" x14ac:dyDescent="0.3">
      <c r="A179" s="108">
        <v>14046</v>
      </c>
      <c r="B179" s="103" t="s">
        <v>242</v>
      </c>
      <c r="C179" s="24" t="s">
        <v>26</v>
      </c>
      <c r="D179" s="103"/>
      <c r="E179" s="103"/>
      <c r="H179" s="24" t="str">
        <f>IFERROR(VLOOKUP(Table2[[#This Row],[Site ID]],Flow_4!A:A,1,FALSE),"N")</f>
        <v>N</v>
      </c>
      <c r="I179" s="7" t="str">
        <f>_xlfn.XLOOKUP(Table2[[#This Row],[Site ID]],'Flowmeter Signals Nov22'!A:A,'Flowmeter Signals Nov22'!I:I,"N")</f>
        <v>N</v>
      </c>
      <c r="J179" s="24">
        <f>VLOOKUP(Table2[[#This Row],[Site ID]],Consents!A:J,10,FALSE)</f>
        <v>53</v>
      </c>
      <c r="K179" s="66"/>
      <c r="L179" s="104">
        <f>VLOOKUP(Table2[[#This Row],[Site ID]],'Estimated Flow requirements'!A:K,5,FALSE)</f>
        <v>17.023505191639689</v>
      </c>
      <c r="M179" s="296">
        <v>51</v>
      </c>
      <c r="N17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3.7735849056603772E-2</v>
      </c>
      <c r="O179" s="25">
        <v>42877.5</v>
      </c>
      <c r="P179" s="59"/>
      <c r="Q179" s="59"/>
      <c r="R179" s="59"/>
      <c r="S179" s="59"/>
      <c r="T179" s="25" t="s">
        <v>27</v>
      </c>
      <c r="U179" s="25"/>
      <c r="V179" s="24" t="s">
        <v>114</v>
      </c>
      <c r="W179" s="24" t="str" cm="1">
        <f t="array" ref="W179">_xlfn.XLOOKUP(MAX(Table6[Date of report/action]),(Table6[Site ID]=Table2[[#This Row],[Site ID]])*(Table6[Date of report/action]),Table6[Action]," ",,-1)</f>
        <v xml:space="preserve"> </v>
      </c>
      <c r="Y179" s="24" t="s">
        <v>42</v>
      </c>
    </row>
    <row r="180" spans="1:25" ht="20" x14ac:dyDescent="0.3">
      <c r="A180" s="108">
        <v>14550</v>
      </c>
      <c r="B180" s="103" t="s">
        <v>243</v>
      </c>
      <c r="C180" s="24" t="s">
        <v>26</v>
      </c>
      <c r="D180" s="103"/>
      <c r="E180" s="103"/>
      <c r="F180" s="24"/>
      <c r="G180" s="24"/>
      <c r="H180" s="24" t="str">
        <f>IFERROR(VLOOKUP(Table2[[#This Row],[Site ID]],Flow_4!A:A,1,FALSE),"N")</f>
        <v>N</v>
      </c>
      <c r="I180" s="7" t="str">
        <f>_xlfn.XLOOKUP(Table2[[#This Row],[Site ID]],'Flowmeter Signals Nov22'!A:A,'Flowmeter Signals Nov22'!I:I,"N")</f>
        <v>N</v>
      </c>
      <c r="J180" s="24">
        <f>VLOOKUP(Table2[[#This Row],[Site ID]],Consents!A:J,10,FALSE)</f>
        <v>13.5</v>
      </c>
      <c r="K180" s="66"/>
      <c r="L180" s="104">
        <f>VLOOKUP(Table2[[#This Row],[Site ID]],'Estimated Flow requirements'!A:K,5,FALSE)</f>
        <v>13.253594007331939</v>
      </c>
      <c r="M180" s="296">
        <v>13</v>
      </c>
      <c r="N18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3.7037037037037035E-2</v>
      </c>
      <c r="O180" s="25">
        <v>43427.5</v>
      </c>
      <c r="P180" s="59"/>
      <c r="Q180" s="59"/>
      <c r="R180" s="59"/>
      <c r="S180" s="59"/>
      <c r="T180" s="25" t="s">
        <v>27</v>
      </c>
      <c r="U180" s="25"/>
      <c r="V180" s="24"/>
      <c r="W180" s="24" t="str" cm="1">
        <f t="array" ref="W180">_xlfn.XLOOKUP(MAX(Table6[Date of report/action]),(Table6[Site ID]=Table2[[#This Row],[Site ID]])*(Table6[Date of report/action]),Table6[Action]," ",,-1)</f>
        <v xml:space="preserve"> </v>
      </c>
      <c r="Y180" s="24" t="s">
        <v>42</v>
      </c>
    </row>
    <row r="181" spans="1:25" ht="20" x14ac:dyDescent="0.3">
      <c r="A181" s="108">
        <v>14139</v>
      </c>
      <c r="B181" s="103" t="s">
        <v>244</v>
      </c>
      <c r="C181" s="24" t="s">
        <v>26</v>
      </c>
      <c r="D181" s="103"/>
      <c r="E181" s="103"/>
      <c r="F181" s="24"/>
      <c r="G181" s="24"/>
      <c r="H181" s="24" t="str">
        <f>IFERROR(VLOOKUP(Table2[[#This Row],[Site ID]],Flow_4!A:A,1,FALSE),"N")</f>
        <v>N</v>
      </c>
      <c r="I181" s="7" t="str">
        <f>_xlfn.XLOOKUP(Table2[[#This Row],[Site ID]],'Flowmeter Signals Nov22'!A:A,'Flowmeter Signals Nov22'!I:I,"N")</f>
        <v>N</v>
      </c>
      <c r="J181" s="24">
        <f>VLOOKUP(Table2[[#This Row],[Site ID]],Consents!A:J,10,FALSE)</f>
        <v>10</v>
      </c>
      <c r="K181" s="66"/>
      <c r="L181" s="104">
        <f>VLOOKUP(Table2[[#This Row],[Site ID]],'Estimated Flow requirements'!A:K,5,FALSE)</f>
        <v>5.8904862254808616</v>
      </c>
      <c r="M181" s="296">
        <v>9.6999999999999993</v>
      </c>
      <c r="N18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3.0000000000000072E-2</v>
      </c>
      <c r="O181" s="25">
        <v>43423.5</v>
      </c>
      <c r="P181" s="59"/>
      <c r="Q181" s="59"/>
      <c r="R181" s="59"/>
      <c r="S181" s="59"/>
      <c r="T181" s="25" t="s">
        <v>27</v>
      </c>
      <c r="U181" s="25"/>
      <c r="V181" s="24"/>
      <c r="W181" s="24" t="str" cm="1">
        <f t="array" ref="W181">_xlfn.XLOOKUP(MAX(Table6[Date of report/action]),(Table6[Site ID]=Table2[[#This Row],[Site ID]])*(Table6[Date of report/action]),Table6[Action]," ",,-1)</f>
        <v xml:space="preserve"> </v>
      </c>
      <c r="Y181" s="24" t="s">
        <v>42</v>
      </c>
    </row>
    <row r="182" spans="1:25" s="24" customFormat="1" ht="20" x14ac:dyDescent="0.3">
      <c r="A182" s="108">
        <v>13337</v>
      </c>
      <c r="B182" s="103" t="s">
        <v>245</v>
      </c>
      <c r="C182" s="24" t="s">
        <v>34</v>
      </c>
      <c r="D182" s="103"/>
      <c r="E182" s="103"/>
      <c r="H182" s="24" t="str">
        <f>IFERROR(VLOOKUP(Table2[[#This Row],[Site ID]],Flow_4!A:A,1,FALSE),"N")</f>
        <v>N</v>
      </c>
      <c r="I182" s="7" t="str">
        <f>_xlfn.XLOOKUP(Table2[[#This Row],[Site ID]],'Flowmeter Signals Nov22'!A:A,'Flowmeter Signals Nov22'!I:I,"N")</f>
        <v>N</v>
      </c>
      <c r="J182" s="24">
        <f>VLOOKUP(Table2[[#This Row],[Site ID]],Consents!A:J,10,FALSE)</f>
        <v>15.9</v>
      </c>
      <c r="K182" s="66"/>
      <c r="L182" s="104">
        <f>VLOOKUP(Table2[[#This Row],[Site ID]],'Estimated Flow requirements'!A:K,5,FALSE)</f>
        <v>29.82058651649686</v>
      </c>
      <c r="M182" s="296">
        <v>15.53</v>
      </c>
      <c r="N18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2.3270440251572388E-2</v>
      </c>
      <c r="O182" s="25">
        <v>45168</v>
      </c>
      <c r="P182" s="59"/>
      <c r="Q182" s="59"/>
      <c r="R182" s="59"/>
      <c r="S182" s="59" t="s">
        <v>42</v>
      </c>
      <c r="T182" s="25" t="s">
        <v>27</v>
      </c>
      <c r="U182" s="25"/>
      <c r="V182" s="24" t="s">
        <v>96</v>
      </c>
      <c r="W182" s="24" t="str" cm="1">
        <f t="array" ref="W182">_xlfn.XLOOKUP(MAX(Table6[Date of report/action]),(Table6[Site ID]=Table2[[#This Row],[Site ID]])*(Table6[Date of report/action]),Table6[Action]," ",,-1)</f>
        <v xml:space="preserve"> </v>
      </c>
      <c r="Y182" s="24" t="s">
        <v>42</v>
      </c>
    </row>
    <row r="183" spans="1:25" ht="20" x14ac:dyDescent="0.3">
      <c r="A183" s="108">
        <v>14380</v>
      </c>
      <c r="B183" s="103" t="s">
        <v>246</v>
      </c>
      <c r="C183" s="24" t="s">
        <v>29</v>
      </c>
      <c r="D183" s="103"/>
      <c r="E183" s="103"/>
      <c r="F183" s="24"/>
      <c r="G183" s="24"/>
      <c r="H183" s="24" t="str">
        <f>IFERROR(VLOOKUP(Table2[[#This Row],[Site ID]],Flow_4!A:A,1,FALSE),"N")</f>
        <v>N</v>
      </c>
      <c r="I183" s="7" t="str">
        <f>_xlfn.XLOOKUP(Table2[[#This Row],[Site ID]],'Flowmeter Signals Nov22'!A:A,'Flowmeter Signals Nov22'!I:I,"N")</f>
        <v>N</v>
      </c>
      <c r="J183" s="24">
        <f>VLOOKUP(Table2[[#This Row],[Site ID]],Consents!A:J,10,FALSE)</f>
        <v>13.2</v>
      </c>
      <c r="K183" s="66"/>
      <c r="L183" s="104">
        <f>VLOOKUP(Table2[[#This Row],[Site ID]],'Estimated Flow requirements'!A:K,5,FALSE)</f>
        <v>19.085175370557991</v>
      </c>
      <c r="M183" s="296">
        <v>13</v>
      </c>
      <c r="N18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1.5151515151515098E-2</v>
      </c>
      <c r="O183" s="25">
        <v>42120.5</v>
      </c>
      <c r="P183" s="59"/>
      <c r="Q183" s="59"/>
      <c r="R183" s="59"/>
      <c r="S183" s="59"/>
      <c r="T183" s="25" t="s">
        <v>27</v>
      </c>
      <c r="U183" s="25"/>
      <c r="V183" s="24" t="s">
        <v>114</v>
      </c>
      <c r="W183" s="24" t="str" cm="1">
        <f t="array" ref="W183">_xlfn.XLOOKUP(MAX(Table6[Date of report/action]),(Table6[Site ID]=Table2[[#This Row],[Site ID]])*(Table6[Date of report/action]),Table6[Action]," ",,-1)</f>
        <v xml:space="preserve"> </v>
      </c>
      <c r="Y183" s="24" t="s">
        <v>42</v>
      </c>
    </row>
    <row r="184" spans="1:25" s="24" customFormat="1" ht="10" x14ac:dyDescent="0.3">
      <c r="A184" s="107">
        <v>14621</v>
      </c>
      <c r="B184" s="124" t="s">
        <v>139</v>
      </c>
      <c r="C184" s="117" t="s">
        <v>29</v>
      </c>
      <c r="D184" s="124"/>
      <c r="E184" s="124"/>
      <c r="F184" s="117"/>
      <c r="G184" s="117"/>
      <c r="H184" s="117" t="str">
        <f>IFERROR(VLOOKUP(Table2[[#This Row],[Site ID]],Flow_4!A:A,1,FALSE),"N")</f>
        <v>N</v>
      </c>
      <c r="I184" s="117" t="str">
        <f>_xlfn.XLOOKUP(Table2[[#This Row],[Site ID]],'Flowmeter Signals Nov22'!A:A,'Flowmeter Signals Nov22'!I:I,"N")</f>
        <v>Y</v>
      </c>
      <c r="J184" s="114">
        <f>VLOOKUP(Table2[[#This Row],[Site ID]],Consents!A:J,10,FALSE)</f>
        <v>260</v>
      </c>
      <c r="K184" s="143"/>
      <c r="L184" s="125">
        <f>VLOOKUP(Table2[[#This Row],[Site ID]],'Estimated Flow requirements'!A:K,5,FALSE)</f>
        <v>331.33985018329849</v>
      </c>
      <c r="M184" s="188">
        <v>263</v>
      </c>
      <c r="N184"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-1.1538461538461539E-2</v>
      </c>
      <c r="O184" s="110">
        <v>45480</v>
      </c>
      <c r="P184" s="137"/>
      <c r="Q184" s="137"/>
      <c r="R184" s="110"/>
      <c r="S184" s="134" t="s">
        <v>26</v>
      </c>
      <c r="T184" s="110" t="s">
        <v>229</v>
      </c>
      <c r="U184" s="110" t="s">
        <v>229</v>
      </c>
      <c r="V184" s="114"/>
      <c r="W184" s="24" t="str" cm="1">
        <f t="array" ref="W184">_xlfn.XLOOKUP(MAX(Table6[Date of report/action]),(Table6[Site ID]=Table2[[#This Row],[Site ID]])*(Table6[Date of report/action]),Table6[Action]," ",,-1)</f>
        <v xml:space="preserve"> </v>
      </c>
      <c r="X184" s="114"/>
      <c r="Y184" s="114" t="s">
        <v>26</v>
      </c>
    </row>
    <row r="185" spans="1:25" s="24" customFormat="1" ht="20" x14ac:dyDescent="0.3">
      <c r="A185" s="108">
        <v>15327</v>
      </c>
      <c r="B185" s="103" t="s">
        <v>248</v>
      </c>
      <c r="C185" s="24" t="s">
        <v>29</v>
      </c>
      <c r="D185" s="103"/>
      <c r="E185" s="103"/>
      <c r="H185" s="24" t="str">
        <f>IFERROR(VLOOKUP(Table2[[#This Row],[Site ID]],Flow_4!A:A,1,FALSE),"N")</f>
        <v>N</v>
      </c>
      <c r="I185" s="7" t="str">
        <f>_xlfn.XLOOKUP(Table2[[#This Row],[Site ID]],'Flowmeter Signals Nov22'!A:A,'Flowmeter Signals Nov22'!I:I,"N")</f>
        <v>N</v>
      </c>
      <c r="J185" s="24">
        <f>VLOOKUP(Table2[[#This Row],[Site ID]],Consents!A:J,10,FALSE)</f>
        <v>20</v>
      </c>
      <c r="K185" s="66"/>
      <c r="L185" s="104">
        <f>VLOOKUP(Table2[[#This Row],[Site ID]],'Estimated Flow requirements'!A:K,5,FALSE)</f>
        <v>13.253594007331939</v>
      </c>
      <c r="M185" s="296">
        <v>19.8</v>
      </c>
      <c r="N18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9.9999999999999638E-3</v>
      </c>
      <c r="O185" s="25">
        <v>43645.5</v>
      </c>
      <c r="P185" s="59"/>
      <c r="Q185" s="59"/>
      <c r="R185" s="59"/>
      <c r="S185" s="59"/>
      <c r="T185" s="25" t="s">
        <v>27</v>
      </c>
      <c r="U185" s="25"/>
      <c r="W185" s="24" t="str" cm="1">
        <f t="array" ref="W185">_xlfn.XLOOKUP(MAX(Table6[Date of report/action]),(Table6[Site ID]=Table2[[#This Row],[Site ID]])*(Table6[Date of report/action]),Table6[Action]," ",,-1)</f>
        <v xml:space="preserve"> </v>
      </c>
      <c r="Y185" s="24" t="s">
        <v>42</v>
      </c>
    </row>
    <row r="186" spans="1:25" ht="10" x14ac:dyDescent="0.3">
      <c r="A186" s="107">
        <v>14391</v>
      </c>
      <c r="B186" s="124" t="s">
        <v>207</v>
      </c>
      <c r="C186" s="117" t="s">
        <v>29</v>
      </c>
      <c r="D186" s="124"/>
      <c r="E186" s="124"/>
      <c r="F186" s="117"/>
      <c r="G186" s="117"/>
      <c r="H186" s="117" t="str">
        <f>IFERROR(VLOOKUP(Table2[[#This Row],[Site ID]],Flow_4!A:A,1,FALSE),"N")</f>
        <v>N</v>
      </c>
      <c r="I186" s="117" t="str">
        <f>_xlfn.XLOOKUP(Table2[[#This Row],[Site ID]],'Flowmeter Signals Nov22'!A:A,'Flowmeter Signals Nov22'!I:I,"N")</f>
        <v>Y</v>
      </c>
      <c r="J186" s="151">
        <f>VLOOKUP(Table2[[#This Row],[Site ID]],Consents!A:J,10,FALSE)</f>
        <v>27</v>
      </c>
      <c r="K186" s="273">
        <v>12.6</v>
      </c>
      <c r="L186" s="125">
        <f>VLOOKUP(Table2[[#This Row],[Site ID]],'Estimated Flow requirements'!A:K,5,FALSE)</f>
        <v>5.8904862254808616</v>
      </c>
      <c r="M186" s="311">
        <v>27.35</v>
      </c>
      <c r="N186"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-1.2962962962963016E-2</v>
      </c>
      <c r="O186" s="129">
        <v>45528</v>
      </c>
      <c r="P186" s="137"/>
      <c r="Q186" s="137"/>
      <c r="R186" s="129"/>
      <c r="S186" s="130" t="s">
        <v>26</v>
      </c>
      <c r="T186" s="110" t="s">
        <v>229</v>
      </c>
      <c r="U186" s="110" t="s">
        <v>229</v>
      </c>
      <c r="V186" s="129" t="s">
        <v>208</v>
      </c>
      <c r="W186" s="24" t="str" cm="1">
        <f t="array" ref="W186">_xlfn.XLOOKUP(MAX(Table6[Date of report/action]),(Table6[Site ID]=Table2[[#This Row],[Site ID]])*(Table6[Date of report/action]),Table6[Action]," ",,-1)</f>
        <v xml:space="preserve"> </v>
      </c>
      <c r="X186" s="131" t="s">
        <v>209</v>
      </c>
      <c r="Y186" s="131" t="s">
        <v>42</v>
      </c>
    </row>
    <row r="187" spans="1:25" s="24" customFormat="1" ht="20" x14ac:dyDescent="0.3">
      <c r="A187" s="103">
        <v>15519</v>
      </c>
      <c r="B187" s="109" t="s">
        <v>250</v>
      </c>
      <c r="C187" s="7" t="s">
        <v>29</v>
      </c>
      <c r="D187" s="109"/>
      <c r="E187" s="109"/>
      <c r="F187" s="7"/>
      <c r="G187" s="7"/>
      <c r="H187" s="7" t="str">
        <f>IFERROR(VLOOKUP(Table2[[#This Row],[Site ID]],Flow_4!A:A,1,FALSE),"N")</f>
        <v>N</v>
      </c>
      <c r="I187" s="7" t="str">
        <f>_xlfn.XLOOKUP(Table2[[#This Row],[Site ID]],'Flowmeter Signals Nov22'!A:A,'Flowmeter Signals Nov22'!I:I,"N")</f>
        <v>Y-Treatment</v>
      </c>
      <c r="J187" s="7">
        <f>VLOOKUP(Table2[[#This Row],[Site ID]],Consents!A:J,10,FALSE)</f>
        <v>120</v>
      </c>
      <c r="K187" s="315"/>
      <c r="L187" s="105">
        <f>VLOOKUP(Table2[[#This Row],[Site ID]],'Estimated Flow requirements'!A:K,5,FALSE)</f>
        <v>53.014376029327757</v>
      </c>
      <c r="M187" s="296">
        <v>119.21</v>
      </c>
      <c r="N18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6.5833333333333854E-3</v>
      </c>
      <c r="O187" s="25">
        <v>44882</v>
      </c>
      <c r="P187" s="59"/>
      <c r="Q187" s="59"/>
      <c r="R187" s="63"/>
      <c r="S187" s="63" t="s">
        <v>42</v>
      </c>
      <c r="T187" s="25" t="s">
        <v>27</v>
      </c>
      <c r="U187" s="25"/>
      <c r="V187" s="25"/>
      <c r="W187" s="24" t="str" cm="1">
        <f t="array" ref="W187">_xlfn.XLOOKUP(MAX(Table6[Date of report/action]),(Table6[Site ID]=Table2[[#This Row],[Site ID]])*(Table6[Date of report/action]),Table6[Action]," ",,-1)</f>
        <v xml:space="preserve"> </v>
      </c>
      <c r="Y187" s="24" t="s">
        <v>26</v>
      </c>
    </row>
    <row r="188" spans="1:25" s="24" customFormat="1" ht="10" x14ac:dyDescent="0.3">
      <c r="A188" s="107">
        <v>15207</v>
      </c>
      <c r="B188" s="124" t="s">
        <v>293</v>
      </c>
      <c r="C188" s="117" t="s">
        <v>34</v>
      </c>
      <c r="D188" s="124"/>
      <c r="E188" s="124"/>
      <c r="F188" s="117"/>
      <c r="G188" s="117"/>
      <c r="H188" s="117" t="str">
        <f>IFERROR(VLOOKUP(Table2[[#This Row],[Site ID]],Flow_4!A:A,1,FALSE),"N")</f>
        <v>N</v>
      </c>
      <c r="I188" s="117" t="str">
        <f>_xlfn.XLOOKUP(Table2[[#This Row],[Site ID]],'Flowmeter Signals Nov22'!A:A,'Flowmeter Signals Nov22'!I:I,"N")</f>
        <v>Y</v>
      </c>
      <c r="J188" s="114">
        <f>VLOOKUP(Table2[[#This Row],[Site ID]],Consents!A:J,10,FALSE)</f>
        <v>15</v>
      </c>
      <c r="K188" s="143"/>
      <c r="L188" s="125">
        <f>VLOOKUP(Table2[[#This Row],[Site ID]],'Estimated Flow requirements'!A:K,5,FALSE)</f>
        <v>9.2038847273138469</v>
      </c>
      <c r="M188" s="188">
        <v>15.2</v>
      </c>
      <c r="N188"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-1.3333333333333286E-2</v>
      </c>
      <c r="O188" s="110">
        <v>45488</v>
      </c>
      <c r="P188" s="137"/>
      <c r="Q188" s="137"/>
      <c r="R188" s="136"/>
      <c r="S188" s="134" t="s">
        <v>26</v>
      </c>
      <c r="T188" s="110" t="s">
        <v>229</v>
      </c>
      <c r="U188" s="110" t="s">
        <v>229</v>
      </c>
      <c r="V188" s="114"/>
      <c r="W188" s="24" t="str" cm="1">
        <f t="array" ref="W188">_xlfn.XLOOKUP(MAX(Table6[Date of report/action]),(Table6[Site ID]=Table2[[#This Row],[Site ID]])*(Table6[Date of report/action]),Table6[Action]," ",,-1)</f>
        <v xml:space="preserve"> </v>
      </c>
      <c r="X188" s="114"/>
      <c r="Y188" s="114">
        <v>0</v>
      </c>
    </row>
    <row r="189" spans="1:25" ht="20" x14ac:dyDescent="0.3">
      <c r="A189" s="107">
        <v>14016</v>
      </c>
      <c r="B189" s="124" t="s">
        <v>296</v>
      </c>
      <c r="C189" s="117" t="s">
        <v>26</v>
      </c>
      <c r="D189" s="124"/>
      <c r="E189" s="124"/>
      <c r="F189" s="117"/>
      <c r="G189" s="117"/>
      <c r="H189" s="117" t="str">
        <f>IFERROR(VLOOKUP(Table2[[#This Row],[Site ID]],Flow_4!A:A,1,FALSE),"N")</f>
        <v>N</v>
      </c>
      <c r="I189" s="117" t="str">
        <f>_xlfn.XLOOKUP(Table2[[#This Row],[Site ID]],'Flowmeter Signals Nov22'!A:A,'Flowmeter Signals Nov22'!I:I,"N")</f>
        <v>Y</v>
      </c>
      <c r="J189" s="114">
        <f>VLOOKUP(Table2[[#This Row],[Site ID]],Consents!A:J,10,FALSE)</f>
        <v>2050</v>
      </c>
      <c r="K189" s="143">
        <v>510</v>
      </c>
      <c r="L189" s="125">
        <f>VLOOKUP(Table2[[#This Row],[Site ID]],'Estimated Flow requirements'!A:K,5,FALSE)</f>
        <v>2697.6070718212159</v>
      </c>
      <c r="M189" s="188">
        <v>2082.15</v>
      </c>
      <c r="N189"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-1.5682926829268338E-2</v>
      </c>
      <c r="O189" s="110">
        <v>45519</v>
      </c>
      <c r="P189" s="137"/>
      <c r="Q189" s="137"/>
      <c r="R189" s="110"/>
      <c r="S189" s="134" t="s">
        <v>26</v>
      </c>
      <c r="T189" s="25" t="s">
        <v>228</v>
      </c>
      <c r="U189" s="110" t="s">
        <v>229</v>
      </c>
      <c r="W189" s="24" t="str" cm="1">
        <f t="array" ref="W189">_xlfn.XLOOKUP(MAX(Table6[Date of report/action]),(Table6[Site ID]=Table2[[#This Row],[Site ID]])*(Table6[Date of report/action]),Table6[Action]," ",,-1)</f>
        <v xml:space="preserve"> </v>
      </c>
      <c r="X189" s="114"/>
      <c r="Y189" s="114" t="s">
        <v>26</v>
      </c>
    </row>
    <row r="190" spans="1:25" ht="10" x14ac:dyDescent="0.3">
      <c r="A190" s="107">
        <v>15415</v>
      </c>
      <c r="B190" s="124" t="s">
        <v>319</v>
      </c>
      <c r="C190" s="117" t="s">
        <v>29</v>
      </c>
      <c r="D190" s="124"/>
      <c r="E190" s="124"/>
      <c r="F190" s="117"/>
      <c r="G190" s="117"/>
      <c r="H190" s="117">
        <f>IFERROR(VLOOKUP(Table2[[#This Row],[Site ID]],Flow_4!A:A,1,FALSE),"N")</f>
        <v>15415</v>
      </c>
      <c r="I190" s="117" t="str">
        <f>_xlfn.XLOOKUP(Table2[[#This Row],[Site ID]],'Flowmeter Signals Nov22'!A:A,'Flowmeter Signals Nov22'!I:I,"N")</f>
        <v>Y</v>
      </c>
      <c r="J190" s="150">
        <f>VLOOKUP(Table2[[#This Row],[Site ID]],Consents!A:J,10,FALSE)</f>
        <v>123</v>
      </c>
      <c r="K190" s="143">
        <v>86</v>
      </c>
      <c r="L190" s="132">
        <f>VLOOKUP(Table2[[#This Row],[Site ID]],'Estimated Flow requirements'!A:K,5,FALSE)</f>
        <v>212.05750411731111</v>
      </c>
      <c r="M190" s="188">
        <v>125.41</v>
      </c>
      <c r="N190"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-1.9593495934959321E-2</v>
      </c>
      <c r="O190" s="110">
        <v>45488</v>
      </c>
      <c r="P190" s="137"/>
      <c r="Q190" s="137"/>
      <c r="R190" s="136"/>
      <c r="S190" s="145" t="s">
        <v>26</v>
      </c>
      <c r="T190" s="110" t="s">
        <v>229</v>
      </c>
      <c r="U190" s="110" t="s">
        <v>229</v>
      </c>
      <c r="W190" s="24" t="str" cm="1">
        <f t="array" ref="W190">_xlfn.XLOOKUP(MAX(Table6[Date of report/action]),(Table6[Site ID]=Table2[[#This Row],[Site ID]])*(Table6[Date of report/action]),Table6[Action]," ",,-1)</f>
        <v xml:space="preserve"> </v>
      </c>
      <c r="X190" s="114"/>
      <c r="Y190" s="114" t="s">
        <v>26</v>
      </c>
    </row>
    <row r="191" spans="1:25" ht="20" x14ac:dyDescent="0.3">
      <c r="A191" s="108">
        <v>14055</v>
      </c>
      <c r="B191" s="103" t="s">
        <v>255</v>
      </c>
      <c r="C191" s="24" t="s">
        <v>26</v>
      </c>
      <c r="D191" s="103"/>
      <c r="E191" s="103"/>
      <c r="F191" s="24"/>
      <c r="G191" s="24"/>
      <c r="H191" s="24" t="str">
        <f>IFERROR(VLOOKUP(Table2[[#This Row],[Site ID]],Flow_4!A:A,1,FALSE),"N")</f>
        <v>N</v>
      </c>
      <c r="I191" s="7" t="s">
        <v>42</v>
      </c>
      <c r="J191" s="24">
        <f>VLOOKUP(Table2[[#This Row],[Site ID]],Consents!A:J,10,FALSE)</f>
        <v>8</v>
      </c>
      <c r="K191" s="66"/>
      <c r="L191" s="104">
        <f>VLOOKUP(Table2[[#This Row],[Site ID]],'Estimated Flow requirements'!A:K,5,FALSE)</f>
        <v>8.4823001646924414</v>
      </c>
      <c r="M191" s="296">
        <v>8</v>
      </c>
      <c r="N19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91" s="25">
        <v>40001.5</v>
      </c>
      <c r="P191" s="59"/>
      <c r="Q191" s="59"/>
      <c r="R191" s="59"/>
      <c r="S191" s="59"/>
      <c r="T191" s="25" t="s">
        <v>27</v>
      </c>
      <c r="U191" s="25"/>
      <c r="V191" s="24"/>
      <c r="W191" s="24" t="str" cm="1">
        <f t="array" ref="W191">_xlfn.XLOOKUP(MAX(Table6[Date of report/action]),(Table6[Site ID]=Table2[[#This Row],[Site ID]])*(Table6[Date of report/action]),Table6[Action]," ",,-1)</f>
        <v xml:space="preserve"> </v>
      </c>
      <c r="Y191" s="24">
        <v>0</v>
      </c>
    </row>
    <row r="192" spans="1:25" ht="20" x14ac:dyDescent="0.3">
      <c r="A192" s="108">
        <v>14151</v>
      </c>
      <c r="B192" s="103" t="s">
        <v>256</v>
      </c>
      <c r="C192" s="24" t="s">
        <v>26</v>
      </c>
      <c r="D192" s="103"/>
      <c r="E192" s="103"/>
      <c r="F192" s="24"/>
      <c r="G192" s="24"/>
      <c r="H192" s="24" t="str">
        <f>IFERROR(VLOOKUP(Table2[[#This Row],[Site ID]],Flow_4!A:A,1,FALSE),"N")</f>
        <v>N</v>
      </c>
      <c r="I192" s="7" t="str">
        <f>_xlfn.XLOOKUP(Table2[[#This Row],[Site ID]],'Flowmeter Signals Nov22'!A:A,'Flowmeter Signals Nov22'!I:I,"N")</f>
        <v>N</v>
      </c>
      <c r="J192" s="24">
        <f>VLOOKUP(Table2[[#This Row],[Site ID]],Consents!A:J,10,FALSE)</f>
        <v>5.6</v>
      </c>
      <c r="K192" s="66"/>
      <c r="L192" s="104">
        <f>VLOOKUP(Table2[[#This Row],[Site ID]],'Estimated Flow requirements'!A:K,5,FALSE)</f>
        <v>3.7699111843077522</v>
      </c>
      <c r="M192" s="296">
        <v>5.6</v>
      </c>
      <c r="N19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92" s="25">
        <v>39455.5</v>
      </c>
      <c r="P192" s="59"/>
      <c r="Q192" s="59"/>
      <c r="R192" s="59"/>
      <c r="S192" s="59"/>
      <c r="T192" s="25" t="s">
        <v>27</v>
      </c>
      <c r="U192" s="25"/>
      <c r="V192" s="24"/>
      <c r="W192" s="24" t="str" cm="1">
        <f t="array" ref="W192">_xlfn.XLOOKUP(MAX(Table6[Date of report/action]),(Table6[Site ID]=Table2[[#This Row],[Site ID]])*(Table6[Date of report/action]),Table6[Action]," ",,-1)</f>
        <v xml:space="preserve"> </v>
      </c>
      <c r="Y192" s="24">
        <v>0</v>
      </c>
    </row>
    <row r="193" spans="1:25" ht="20" x14ac:dyDescent="0.3">
      <c r="A193" s="108">
        <v>14462</v>
      </c>
      <c r="B193" s="103" t="s">
        <v>257</v>
      </c>
      <c r="C193" s="24" t="s">
        <v>26</v>
      </c>
      <c r="D193" s="103"/>
      <c r="E193" s="103"/>
      <c r="F193" s="24"/>
      <c r="G193" s="24"/>
      <c r="H193" s="24" t="str">
        <f>IFERROR(VLOOKUP(Table2[[#This Row],[Site ID]],Flow_4!A:A,1,FALSE),"N")</f>
        <v>N</v>
      </c>
      <c r="I193" s="7" t="str">
        <f>_xlfn.XLOOKUP(Table2[[#This Row],[Site ID]],'Flowmeter Signals Nov22'!A:A,'Flowmeter Signals Nov22'!I:I,"N")</f>
        <v>N</v>
      </c>
      <c r="J193" s="24">
        <f>VLOOKUP(Table2[[#This Row],[Site ID]],Consents!A:J,10,FALSE)</f>
        <v>3</v>
      </c>
      <c r="K193" s="66"/>
      <c r="L193" s="104">
        <f>VLOOKUP(Table2[[#This Row],[Site ID]],'Estimated Flow requirements'!A:K,5,FALSE)</f>
        <v>5.8904862254808616</v>
      </c>
      <c r="M193" s="296">
        <v>3</v>
      </c>
      <c r="N19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93" s="25">
        <v>43608.5</v>
      </c>
      <c r="P193" s="59"/>
      <c r="Q193" s="59"/>
      <c r="R193" s="59"/>
      <c r="S193" s="59"/>
      <c r="T193" s="25" t="s">
        <v>27</v>
      </c>
      <c r="U193" s="25"/>
      <c r="V193" s="24"/>
      <c r="W193" s="24" t="str" cm="1">
        <f t="array" ref="W193">_xlfn.XLOOKUP(MAX(Table6[Date of report/action]),(Table6[Site ID]=Table2[[#This Row],[Site ID]])*(Table6[Date of report/action]),Table6[Action]," ",,-1)</f>
        <v xml:space="preserve"> </v>
      </c>
      <c r="Y193" s="24">
        <v>0</v>
      </c>
    </row>
    <row r="194" spans="1:25" s="24" customFormat="1" ht="20" x14ac:dyDescent="0.3">
      <c r="A194" s="108">
        <v>14468</v>
      </c>
      <c r="B194" s="103" t="s">
        <v>258</v>
      </c>
      <c r="C194" s="24" t="s">
        <v>26</v>
      </c>
      <c r="D194" s="103"/>
      <c r="E194" s="103"/>
      <c r="H194" s="24" t="str">
        <f>IFERROR(VLOOKUP(Table2[[#This Row],[Site ID]],Flow_4!A:A,1,FALSE),"N")</f>
        <v>N</v>
      </c>
      <c r="I194" s="7" t="str">
        <f>_xlfn.XLOOKUP(Table2[[#This Row],[Site ID]],'Flowmeter Signals Nov22'!A:A,'Flowmeter Signals Nov22'!I:I,"N")</f>
        <v>N</v>
      </c>
      <c r="J194" s="24">
        <f>VLOOKUP(Table2[[#This Row],[Site ID]],Consents!A:J,10,FALSE)</f>
        <v>7</v>
      </c>
      <c r="K194" s="66"/>
      <c r="L194" s="104">
        <f>VLOOKUP(Table2[[#This Row],[Site ID]],'Estimated Flow requirements'!A:K,5,FALSE)</f>
        <v>9.2038847273138469</v>
      </c>
      <c r="M194" s="296">
        <v>7</v>
      </c>
      <c r="N19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94" s="25">
        <v>43608.5</v>
      </c>
      <c r="P194" s="59"/>
      <c r="Q194" s="59"/>
      <c r="R194" s="59"/>
      <c r="S194" s="59"/>
      <c r="T194" s="25" t="s">
        <v>27</v>
      </c>
      <c r="U194" s="25"/>
      <c r="W194" s="24" t="str" cm="1">
        <f t="array" ref="W194">_xlfn.XLOOKUP(MAX(Table6[Date of report/action]),(Table6[Site ID]=Table2[[#This Row],[Site ID]])*(Table6[Date of report/action]),Table6[Action]," ",,-1)</f>
        <v xml:space="preserve"> </v>
      </c>
      <c r="Y194" s="24">
        <v>0</v>
      </c>
    </row>
    <row r="195" spans="1:25" ht="20" x14ac:dyDescent="0.3">
      <c r="A195" s="108">
        <v>14502</v>
      </c>
      <c r="B195" s="103" t="s">
        <v>259</v>
      </c>
      <c r="C195" s="24" t="s">
        <v>26</v>
      </c>
      <c r="D195" s="103"/>
      <c r="E195" s="103"/>
      <c r="F195" s="24"/>
      <c r="G195" s="24"/>
      <c r="H195" s="24" t="str">
        <f>IFERROR(VLOOKUP(Table2[[#This Row],[Site ID]],Flow_4!A:A,1,FALSE),"N")</f>
        <v>N</v>
      </c>
      <c r="I195" s="7" t="str">
        <f>_xlfn.XLOOKUP(Table2[[#This Row],[Site ID]],'Flowmeter Signals Nov22'!A:A,'Flowmeter Signals Nov22'!I:I,"N")</f>
        <v>N</v>
      </c>
      <c r="J195" s="24">
        <f>VLOOKUP(Table2[[#This Row],[Site ID]],Consents!A:J,10,FALSE)</f>
        <v>30</v>
      </c>
      <c r="K195" s="66"/>
      <c r="L195" s="104">
        <f>VLOOKUP(Table2[[#This Row],[Site ID]],'Estimated Flow requirements'!A:K,5,FALSE)</f>
        <v>23.56194490192345</v>
      </c>
      <c r="M195" s="296">
        <v>30</v>
      </c>
      <c r="N19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95" s="25">
        <v>40239.5</v>
      </c>
      <c r="P195" s="59"/>
      <c r="Q195" s="59"/>
      <c r="R195" s="59"/>
      <c r="S195" s="59"/>
      <c r="T195" s="25" t="s">
        <v>27</v>
      </c>
      <c r="U195" s="25"/>
      <c r="V195" s="24"/>
      <c r="W195" s="24" t="str" cm="1">
        <f t="array" ref="W195">_xlfn.XLOOKUP(MAX(Table6[Date of report/action]),(Table6[Site ID]=Table2[[#This Row],[Site ID]])*(Table6[Date of report/action]),Table6[Action]," ",,-1)</f>
        <v xml:space="preserve"> </v>
      </c>
      <c r="Y195" s="24">
        <v>0</v>
      </c>
    </row>
    <row r="196" spans="1:25" ht="20" x14ac:dyDescent="0.3">
      <c r="A196" s="108">
        <v>14580</v>
      </c>
      <c r="B196" s="103" t="s">
        <v>260</v>
      </c>
      <c r="C196" s="24" t="s">
        <v>26</v>
      </c>
      <c r="D196" s="103"/>
      <c r="E196" s="103"/>
      <c r="F196" s="24"/>
      <c r="G196" s="24"/>
      <c r="H196" s="24" t="str">
        <f>IFERROR(VLOOKUP(Table2[[#This Row],[Site ID]],Flow_4!A:A,1,FALSE),"N")</f>
        <v>N</v>
      </c>
      <c r="I196" s="7" t="str">
        <f>_xlfn.XLOOKUP(Table2[[#This Row],[Site ID]],'Flowmeter Signals Nov22'!A:A,'Flowmeter Signals Nov22'!I:I,"N")</f>
        <v>N</v>
      </c>
      <c r="J196" s="24">
        <f>VLOOKUP(Table2[[#This Row],[Site ID]],Consents!A:J,10,FALSE)</f>
        <v>12</v>
      </c>
      <c r="K196" s="66"/>
      <c r="L196" s="104">
        <f>VLOOKUP(Table2[[#This Row],[Site ID]],'Estimated Flow requirements'!A:K,5,FALSE)</f>
        <v>13.253594007331939</v>
      </c>
      <c r="M196" s="296">
        <v>12</v>
      </c>
      <c r="N19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96" s="25">
        <v>39258.5</v>
      </c>
      <c r="P196" s="59"/>
      <c r="Q196" s="59"/>
      <c r="R196" s="59"/>
      <c r="S196" s="59"/>
      <c r="T196" s="25" t="s">
        <v>27</v>
      </c>
      <c r="U196" s="25"/>
      <c r="V196" s="24"/>
      <c r="W196" s="24" t="str" cm="1">
        <f t="array" ref="W196">_xlfn.XLOOKUP(MAX(Table6[Date of report/action]),(Table6[Site ID]=Table2[[#This Row],[Site ID]])*(Table6[Date of report/action]),Table6[Action]," ",,-1)</f>
        <v xml:space="preserve"> </v>
      </c>
      <c r="Y196" s="24">
        <v>0</v>
      </c>
    </row>
    <row r="197" spans="1:25" ht="20" x14ac:dyDescent="0.3">
      <c r="A197" s="108">
        <v>14620</v>
      </c>
      <c r="B197" s="103" t="s">
        <v>261</v>
      </c>
      <c r="C197" s="24" t="s">
        <v>26</v>
      </c>
      <c r="D197" s="103"/>
      <c r="E197" s="103"/>
      <c r="F197" s="24"/>
      <c r="G197" s="24"/>
      <c r="H197" s="24" t="str">
        <f>IFERROR(VLOOKUP(Table2[[#This Row],[Site ID]],Flow_4!A:A,1,FALSE),"N")</f>
        <v>N</v>
      </c>
      <c r="I197" s="7" t="str">
        <f>_xlfn.XLOOKUP(Table2[[#This Row],[Site ID]],'Flowmeter Signals Nov22'!A:A,'Flowmeter Signals Nov22'!I:I,"N")</f>
        <v>N</v>
      </c>
      <c r="J197" s="24">
        <f>VLOOKUP(Table2[[#This Row],[Site ID]],Consents!A:J,10,FALSE)</f>
        <v>11.3</v>
      </c>
      <c r="K197" s="66"/>
      <c r="L197" s="104">
        <f>VLOOKUP(Table2[[#This Row],[Site ID]],'Estimated Flow requirements'!A:K,5,FALSE)</f>
        <v>13.253594007331939</v>
      </c>
      <c r="M197" s="296">
        <v>11.3</v>
      </c>
      <c r="N19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97" s="25">
        <v>42156.5</v>
      </c>
      <c r="P197" s="59"/>
      <c r="Q197" s="59"/>
      <c r="R197" s="59"/>
      <c r="S197" s="59"/>
      <c r="T197" s="25" t="s">
        <v>27</v>
      </c>
      <c r="U197" s="25"/>
      <c r="V197" s="24"/>
      <c r="W197" s="24" t="str" cm="1">
        <f t="array" ref="W197">_xlfn.XLOOKUP(MAX(Table6[Date of report/action]),(Table6[Site ID]=Table2[[#This Row],[Site ID]])*(Table6[Date of report/action]),Table6[Action]," ",,-1)</f>
        <v xml:space="preserve"> </v>
      </c>
      <c r="Y197" s="24">
        <v>0</v>
      </c>
    </row>
    <row r="198" spans="1:25" s="24" customFormat="1" ht="20" x14ac:dyDescent="0.3">
      <c r="A198" s="108">
        <v>14375</v>
      </c>
      <c r="B198" s="103" t="s">
        <v>262</v>
      </c>
      <c r="C198" s="24" t="s">
        <v>29</v>
      </c>
      <c r="D198" s="103"/>
      <c r="E198" s="103"/>
      <c r="H198" s="24" t="str">
        <f>IFERROR(VLOOKUP(Table2[[#This Row],[Site ID]],Flow_4!A:A,1,FALSE),"N")</f>
        <v>N</v>
      </c>
      <c r="I198" s="7" t="str">
        <f>_xlfn.XLOOKUP(Table2[[#This Row],[Site ID]],'Flowmeter Signals Nov22'!A:A,'Flowmeter Signals Nov22'!I:I,"N")</f>
        <v>N</v>
      </c>
      <c r="J198" s="24">
        <f>VLOOKUP(Table2[[#This Row],[Site ID]],Consents!A:J,10,FALSE)</f>
        <v>16</v>
      </c>
      <c r="K198" s="66"/>
      <c r="L198" s="104">
        <f>VLOOKUP(Table2[[#This Row],[Site ID]],'Estimated Flow requirements'!A:K,5,FALSE)</f>
        <v>23.56194490192345</v>
      </c>
      <c r="M198" s="296">
        <v>16</v>
      </c>
      <c r="N19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98" s="25">
        <v>40633.5</v>
      </c>
      <c r="P198" s="59"/>
      <c r="Q198" s="59"/>
      <c r="R198" s="59"/>
      <c r="S198" s="59"/>
      <c r="T198" s="25" t="s">
        <v>27</v>
      </c>
      <c r="U198" s="25"/>
      <c r="W198" s="24" t="str" cm="1">
        <f t="array" ref="W198">_xlfn.XLOOKUP(MAX(Table6[Date of report/action]),(Table6[Site ID]=Table2[[#This Row],[Site ID]])*(Table6[Date of report/action]),Table6[Action]," ",,-1)</f>
        <v xml:space="preserve"> </v>
      </c>
      <c r="Y198" s="24">
        <v>0</v>
      </c>
    </row>
    <row r="199" spans="1:25" s="24" customFormat="1" ht="20" x14ac:dyDescent="0.3">
      <c r="A199" s="108">
        <v>15048</v>
      </c>
      <c r="B199" s="103" t="s">
        <v>263</v>
      </c>
      <c r="C199" s="24" t="s">
        <v>34</v>
      </c>
      <c r="D199" s="103"/>
      <c r="E199" s="103"/>
      <c r="H199" s="24" t="str">
        <f>IFERROR(VLOOKUP(Table2[[#This Row],[Site ID]],Flow_4!A:A,1,FALSE),"N")</f>
        <v>N</v>
      </c>
      <c r="I199" s="7" t="str">
        <f>_xlfn.XLOOKUP(Table2[[#This Row],[Site ID]],'Flowmeter Signals Nov22'!A:A,'Flowmeter Signals Nov22'!I:I,"N")</f>
        <v>N</v>
      </c>
      <c r="J199" s="24">
        <f>VLOOKUP(Table2[[#This Row],[Site ID]],Consents!A:J,10,FALSE)</f>
        <v>8</v>
      </c>
      <c r="K199" s="66"/>
      <c r="L199" s="104">
        <f>VLOOKUP(Table2[[#This Row],[Site ID]],'Estimated Flow requirements'!A:K,5,FALSE)</f>
        <v>3.3133985018329848</v>
      </c>
      <c r="M199" s="296">
        <v>8</v>
      </c>
      <c r="N19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199" s="25">
        <v>43101.5</v>
      </c>
      <c r="P199" s="59"/>
      <c r="Q199" s="59"/>
      <c r="R199" s="59"/>
      <c r="S199" s="59"/>
      <c r="T199" s="25" t="s">
        <v>27</v>
      </c>
      <c r="U199" s="25"/>
      <c r="W199" s="24" t="str" cm="1">
        <f t="array" ref="W199">_xlfn.XLOOKUP(MAX(Table6[Date of report/action]),(Table6[Site ID]=Table2[[#This Row],[Site ID]])*(Table6[Date of report/action]),Table6[Action]," ",,-1)</f>
        <v xml:space="preserve"> </v>
      </c>
      <c r="Y199" s="24">
        <v>0</v>
      </c>
    </row>
    <row r="200" spans="1:25" ht="20" x14ac:dyDescent="0.3">
      <c r="A200" s="108">
        <v>15201</v>
      </c>
      <c r="B200" s="103" t="s">
        <v>264</v>
      </c>
      <c r="C200" s="24" t="s">
        <v>34</v>
      </c>
      <c r="D200" s="103"/>
      <c r="E200" s="103"/>
      <c r="F200" s="24"/>
      <c r="G200" s="24"/>
      <c r="H200" s="24" t="str">
        <f>IFERROR(VLOOKUP(Table2[[#This Row],[Site ID]],Flow_4!A:A,1,FALSE),"N")</f>
        <v>N</v>
      </c>
      <c r="I200" s="7" t="str">
        <f>_xlfn.XLOOKUP(Table2[[#This Row],[Site ID]],'Flowmeter Signals Nov22'!A:A,'Flowmeter Signals Nov22'!I:I,"N")</f>
        <v>N</v>
      </c>
      <c r="J200" s="24">
        <f>VLOOKUP(Table2[[#This Row],[Site ID]],Consents!A:J,10,FALSE)</f>
        <v>7</v>
      </c>
      <c r="K200" s="66"/>
      <c r="L200" s="104">
        <f>VLOOKUP(Table2[[#This Row],[Site ID]],'Estimated Flow requirements'!A:K,5,FALSE)</f>
        <v>5.8904862254808616</v>
      </c>
      <c r="M200" s="296">
        <v>7</v>
      </c>
      <c r="N20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200" s="25">
        <v>39258.5</v>
      </c>
      <c r="P200" s="59"/>
      <c r="Q200" s="59"/>
      <c r="R200" s="59"/>
      <c r="S200" s="59"/>
      <c r="T200" s="25" t="s">
        <v>27</v>
      </c>
      <c r="U200" s="25"/>
      <c r="V200" s="24"/>
      <c r="W200" s="24" t="str" cm="1">
        <f t="array" ref="W200">_xlfn.XLOOKUP(MAX(Table6[Date of report/action]),(Table6[Site ID]=Table2[[#This Row],[Site ID]])*(Table6[Date of report/action]),Table6[Action]," ",,-1)</f>
        <v xml:space="preserve"> </v>
      </c>
      <c r="Y200" s="24">
        <v>0</v>
      </c>
    </row>
    <row r="201" spans="1:25" ht="20" x14ac:dyDescent="0.3">
      <c r="A201" s="108">
        <v>15203</v>
      </c>
      <c r="B201" s="103" t="s">
        <v>265</v>
      </c>
      <c r="C201" s="24" t="s">
        <v>34</v>
      </c>
      <c r="D201" s="103"/>
      <c r="E201" s="103"/>
      <c r="F201" s="24"/>
      <c r="G201" s="24"/>
      <c r="H201" s="24" t="str">
        <f>IFERROR(VLOOKUP(Table2[[#This Row],[Site ID]],Flow_4!A:A,1,FALSE),"N")</f>
        <v>N</v>
      </c>
      <c r="I201" s="7" t="str">
        <f>_xlfn.XLOOKUP(Table2[[#This Row],[Site ID]],'Flowmeter Signals Nov22'!A:A,'Flowmeter Signals Nov22'!I:I,"N")</f>
        <v>N</v>
      </c>
      <c r="J201" s="24">
        <f>VLOOKUP(Table2[[#This Row],[Site ID]],Consents!A:J,10,FALSE)</f>
        <v>8.5</v>
      </c>
      <c r="K201" s="66"/>
      <c r="L201" s="104">
        <f>VLOOKUP(Table2[[#This Row],[Site ID]],'Estimated Flow requirements'!A:K,5,FALSE)</f>
        <v>23.56194490192345</v>
      </c>
      <c r="M201" s="296">
        <v>8.5</v>
      </c>
      <c r="N20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201" s="25">
        <v>39294.5</v>
      </c>
      <c r="P201" s="59"/>
      <c r="Q201" s="59"/>
      <c r="R201" s="59"/>
      <c r="S201" s="59"/>
      <c r="T201" s="25" t="s">
        <v>27</v>
      </c>
      <c r="U201" s="25"/>
      <c r="V201" s="24"/>
      <c r="W201" s="24" t="str" cm="1">
        <f t="array" ref="W201">_xlfn.XLOOKUP(MAX(Table6[Date of report/action]),(Table6[Site ID]=Table2[[#This Row],[Site ID]])*(Table6[Date of report/action]),Table6[Action]," ",,-1)</f>
        <v xml:space="preserve"> </v>
      </c>
      <c r="Y201" s="24">
        <v>0</v>
      </c>
    </row>
    <row r="202" spans="1:25" ht="20" x14ac:dyDescent="0.3">
      <c r="A202" s="108">
        <v>15205</v>
      </c>
      <c r="B202" s="103" t="s">
        <v>266</v>
      </c>
      <c r="C202" s="24" t="s">
        <v>34</v>
      </c>
      <c r="D202" s="103"/>
      <c r="E202" s="103"/>
      <c r="F202" s="24"/>
      <c r="G202" s="24"/>
      <c r="H202" s="24" t="str">
        <f>IFERROR(VLOOKUP(Table2[[#This Row],[Site ID]],Flow_4!A:A,1,FALSE),"N")</f>
        <v>N</v>
      </c>
      <c r="I202" s="7" t="str">
        <f>_xlfn.XLOOKUP(Table2[[#This Row],[Site ID]],'Flowmeter Signals Nov22'!A:A,'Flowmeter Signals Nov22'!I:I,"N")</f>
        <v>N</v>
      </c>
      <c r="J202" s="24">
        <f>VLOOKUP(Table2[[#This Row],[Site ID]],Consents!A:J,10,FALSE)</f>
        <v>12</v>
      </c>
      <c r="K202" s="66"/>
      <c r="L202" s="104">
        <f>VLOOKUP(Table2[[#This Row],[Site ID]],'Estimated Flow requirements'!A:K,5,FALSE)</f>
        <v>5.8904862254808616</v>
      </c>
      <c r="M202" s="296">
        <v>12</v>
      </c>
      <c r="N20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202" s="25">
        <v>43489.5</v>
      </c>
      <c r="P202" s="59"/>
      <c r="Q202" s="59"/>
      <c r="R202" s="59"/>
      <c r="S202" s="59"/>
      <c r="T202" s="25" t="s">
        <v>27</v>
      </c>
      <c r="U202" s="25"/>
      <c r="V202" s="24"/>
      <c r="W202" s="24" t="str" cm="1">
        <f t="array" ref="W202">_xlfn.XLOOKUP(MAX(Table6[Date of report/action]),(Table6[Site ID]=Table2[[#This Row],[Site ID]])*(Table6[Date of report/action]),Table6[Action]," ",,-1)</f>
        <v xml:space="preserve"> </v>
      </c>
      <c r="Y202" s="24">
        <v>0</v>
      </c>
    </row>
    <row r="203" spans="1:25" s="24" customFormat="1" ht="20" x14ac:dyDescent="0.3">
      <c r="A203" s="108">
        <v>15230</v>
      </c>
      <c r="B203" s="24" t="s">
        <v>267</v>
      </c>
      <c r="C203" s="24" t="s">
        <v>34</v>
      </c>
      <c r="D203" s="103"/>
      <c r="E203" s="103"/>
      <c r="H203" s="24" t="str">
        <f>IFERROR(VLOOKUP(Table2[[#This Row],[Site ID]],Flow_4!A:A,1,FALSE),"N")</f>
        <v>N</v>
      </c>
      <c r="I203" s="7" t="str">
        <f>_xlfn.XLOOKUP(Table2[[#This Row],[Site ID]],'Flowmeter Signals Nov22'!A:A,'Flowmeter Signals Nov22'!I:I,"N")</f>
        <v>N</v>
      </c>
      <c r="J203" s="24">
        <f>VLOOKUP(Table2[[#This Row],[Site ID]],Consents!A:J,10,FALSE)</f>
        <v>12</v>
      </c>
      <c r="K203" s="66"/>
      <c r="L203" s="104">
        <f>VLOOKUP(Table2[[#This Row],[Site ID]],'Estimated Flow requirements'!A:K,5,FALSE)</f>
        <v>5.8904862254808616</v>
      </c>
      <c r="M203" s="296">
        <v>12</v>
      </c>
      <c r="N20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203" s="25">
        <v>40618.5</v>
      </c>
      <c r="P203" s="59"/>
      <c r="Q203" s="59"/>
      <c r="R203" s="59"/>
      <c r="S203" s="59"/>
      <c r="T203" s="25" t="s">
        <v>27</v>
      </c>
      <c r="U203" s="25"/>
      <c r="W203" s="24" t="str" cm="1">
        <f t="array" ref="W203">_xlfn.XLOOKUP(MAX(Table6[Date of report/action]),(Table6[Site ID]=Table2[[#This Row],[Site ID]])*(Table6[Date of report/action]),Table6[Action]," ",,-1)</f>
        <v xml:space="preserve"> </v>
      </c>
      <c r="Y203" s="24">
        <v>0</v>
      </c>
    </row>
    <row r="204" spans="1:25" s="24" customFormat="1" ht="20" x14ac:dyDescent="0.3">
      <c r="A204" s="108">
        <v>15231</v>
      </c>
      <c r="B204" s="103" t="s">
        <v>268</v>
      </c>
      <c r="C204" s="24" t="s">
        <v>34</v>
      </c>
      <c r="D204" s="103"/>
      <c r="E204" s="103"/>
      <c r="H204" s="24" t="str">
        <f>IFERROR(VLOOKUP(Table2[[#This Row],[Site ID]],Flow_4!A:A,1,FALSE),"N")</f>
        <v>N</v>
      </c>
      <c r="I204" s="7" t="str">
        <f>_xlfn.XLOOKUP(Table2[[#This Row],[Site ID]],'Flowmeter Signals Nov22'!A:A,'Flowmeter Signals Nov22'!I:I,"N")</f>
        <v>N</v>
      </c>
      <c r="J204" s="24">
        <f>VLOOKUP(Table2[[#This Row],[Site ID]],Consents!A:J,10,FALSE)</f>
        <v>18</v>
      </c>
      <c r="K204" s="66"/>
      <c r="L204" s="104">
        <f>VLOOKUP(Table2[[#This Row],[Site ID]],'Estimated Flow requirements'!A:K,5,FALSE)</f>
        <v>46.181412007769957</v>
      </c>
      <c r="M204" s="296">
        <v>18</v>
      </c>
      <c r="N20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204" s="25">
        <v>42891.5</v>
      </c>
      <c r="P204" s="59"/>
      <c r="Q204" s="59"/>
      <c r="R204" s="59"/>
      <c r="S204" s="59"/>
      <c r="T204" s="25" t="s">
        <v>27</v>
      </c>
      <c r="U204" s="25"/>
      <c r="W204" s="24" t="str" cm="1">
        <f t="array" ref="W204">_xlfn.XLOOKUP(MAX(Table6[Date of report/action]),(Table6[Site ID]=Table2[[#This Row],[Site ID]])*(Table6[Date of report/action]),Table6[Action]," ",,-1)</f>
        <v xml:space="preserve"> </v>
      </c>
      <c r="Y204" s="24">
        <v>0</v>
      </c>
    </row>
    <row r="205" spans="1:25" s="24" customFormat="1" ht="20" x14ac:dyDescent="0.3">
      <c r="A205" s="108">
        <v>14632</v>
      </c>
      <c r="B205" s="103" t="s">
        <v>269</v>
      </c>
      <c r="C205" s="24" t="s">
        <v>29</v>
      </c>
      <c r="D205" s="103"/>
      <c r="E205" s="103"/>
      <c r="H205" s="24" t="str">
        <f>IFERROR(VLOOKUP(Table2[[#This Row],[Site ID]],Flow_4!A:A,1,FALSE),"N")</f>
        <v>N</v>
      </c>
      <c r="I205" s="7" t="str">
        <f>_xlfn.XLOOKUP(Table2[[#This Row],[Site ID]],'Flowmeter Signals Nov22'!A:A,'Flowmeter Signals Nov22'!I:I,"N")</f>
        <v>N</v>
      </c>
      <c r="J205" s="24">
        <f>VLOOKUP(Table2[[#This Row],[Site ID]],Consents!A:J,10,FALSE)</f>
        <v>82.1</v>
      </c>
      <c r="K205" s="66"/>
      <c r="L205" s="104">
        <f>VLOOKUP(Table2[[#This Row],[Site ID]],'Estimated Flow requirements'!A:K,5,FALSE)</f>
        <v>53.014376029327757</v>
      </c>
      <c r="M205" s="296">
        <v>82.1</v>
      </c>
      <c r="N20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205" s="25">
        <v>42156.5</v>
      </c>
      <c r="P205" s="59"/>
      <c r="Q205" s="59"/>
      <c r="R205" s="59"/>
      <c r="S205" s="59"/>
      <c r="T205" s="25" t="s">
        <v>27</v>
      </c>
      <c r="U205" s="25"/>
      <c r="W205" s="24" t="str" cm="1">
        <f t="array" ref="W205">_xlfn.XLOOKUP(MAX(Table6[Date of report/action]),(Table6[Site ID]=Table2[[#This Row],[Site ID]])*(Table6[Date of report/action]),Table6[Action]," ",,-1)</f>
        <v xml:space="preserve"> </v>
      </c>
      <c r="Y205" s="24">
        <v>0</v>
      </c>
    </row>
    <row r="206" spans="1:25" s="24" customFormat="1" ht="20" x14ac:dyDescent="0.3">
      <c r="A206" s="108">
        <v>15486</v>
      </c>
      <c r="B206" s="103" t="s">
        <v>270</v>
      </c>
      <c r="C206" s="24" t="s">
        <v>34</v>
      </c>
      <c r="D206" s="103"/>
      <c r="E206" s="103"/>
      <c r="H206" s="24" t="str">
        <f>IFERROR(VLOOKUP(Table2[[#This Row],[Site ID]],Flow_4!A:A,1,FALSE),"N")</f>
        <v>N</v>
      </c>
      <c r="I206" s="7" t="str">
        <f>_xlfn.XLOOKUP(Table2[[#This Row],[Site ID]],'Flowmeter Signals Nov22'!A:A,'Flowmeter Signals Nov22'!I:I,"N")</f>
        <v>N</v>
      </c>
      <c r="J206" s="24">
        <f>VLOOKUP(Table2[[#This Row],[Site ID]],Consents!A:J,10,FALSE)</f>
        <v>1.5</v>
      </c>
      <c r="K206" s="66"/>
      <c r="L206" s="104">
        <f>VLOOKUP(Table2[[#This Row],[Site ID]],'Estimated Flow requirements'!A:K,5,FALSE)</f>
        <v>1.472621556370215</v>
      </c>
      <c r="M206" s="296">
        <v>1.5</v>
      </c>
      <c r="N20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206" s="25">
        <v>42153.5</v>
      </c>
      <c r="P206" s="59"/>
      <c r="Q206" s="59"/>
      <c r="R206" s="59"/>
      <c r="S206" s="59"/>
      <c r="T206" s="25" t="s">
        <v>27</v>
      </c>
      <c r="U206" s="25"/>
      <c r="W206" s="24" t="str" cm="1">
        <f t="array" ref="W206">_xlfn.XLOOKUP(MAX(Table6[Date of report/action]),(Table6[Site ID]=Table2[[#This Row],[Site ID]])*(Table6[Date of report/action]),Table6[Action]," ",,-1)</f>
        <v xml:space="preserve"> </v>
      </c>
      <c r="Y206" s="24">
        <v>0</v>
      </c>
    </row>
    <row r="207" spans="1:25" s="24" customFormat="1" ht="20" x14ac:dyDescent="0.3">
      <c r="A207" s="108">
        <v>15559</v>
      </c>
      <c r="B207" s="103" t="s">
        <v>271</v>
      </c>
      <c r="C207" s="24" t="s">
        <v>34</v>
      </c>
      <c r="D207" s="103"/>
      <c r="E207" s="103"/>
      <c r="H207" s="24" t="str">
        <f>IFERROR(VLOOKUP(Table2[[#This Row],[Site ID]],Flow_4!A:A,1,FALSE),"N")</f>
        <v>N</v>
      </c>
      <c r="I207" s="7" t="str">
        <f>_xlfn.XLOOKUP(Table2[[#This Row],[Site ID]],'Flowmeter Signals Nov22'!A:A,'Flowmeter Signals Nov22'!I:I,"N")</f>
        <v>N</v>
      </c>
      <c r="J207" s="24">
        <f>VLOOKUP(Table2[[#This Row],[Site ID]],Consents!A:J,10,FALSE)</f>
        <v>5</v>
      </c>
      <c r="K207" s="66"/>
      <c r="L207" s="104">
        <f>VLOOKUP(Table2[[#This Row],[Site ID]],'Estimated Flow requirements'!A:K,5,FALSE)</f>
        <v>5.8904862254808616</v>
      </c>
      <c r="M207" s="296">
        <v>5</v>
      </c>
      <c r="N20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207" s="25">
        <v>43221.5</v>
      </c>
      <c r="P207" s="59"/>
      <c r="Q207" s="59"/>
      <c r="R207" s="63"/>
      <c r="S207" s="59"/>
      <c r="T207" s="25" t="s">
        <v>27</v>
      </c>
      <c r="U207" s="25"/>
      <c r="W207" s="24" t="str" cm="1">
        <f t="array" ref="W207">_xlfn.XLOOKUP(MAX(Table6[Date of report/action]),(Table6[Site ID]=Table2[[#This Row],[Site ID]])*(Table6[Date of report/action]),Table6[Action]," ",,-1)</f>
        <v xml:space="preserve"> </v>
      </c>
      <c r="Y207" s="24">
        <v>0</v>
      </c>
    </row>
    <row r="208" spans="1:25" s="24" customFormat="1" ht="20" x14ac:dyDescent="0.3">
      <c r="A208" s="108">
        <v>15331</v>
      </c>
      <c r="B208" s="103" t="s">
        <v>272</v>
      </c>
      <c r="C208" s="24" t="s">
        <v>29</v>
      </c>
      <c r="D208" s="103"/>
      <c r="E208" s="103"/>
      <c r="H208" s="24" t="str">
        <f>IFERROR(VLOOKUP(Table2[[#This Row],[Site ID]],Flow_4!A:A,1,FALSE),"N")</f>
        <v>N</v>
      </c>
      <c r="I208" s="7" t="str">
        <f>_xlfn.XLOOKUP(Table2[[#This Row],[Site ID]],'Flowmeter Signals Nov22'!A:A,'Flowmeter Signals Nov22'!I:I,"N")</f>
        <v>N</v>
      </c>
      <c r="J208" s="24">
        <f>VLOOKUP(Table2[[#This Row],[Site ID]],Consents!A:J,10,FALSE)</f>
        <v>12</v>
      </c>
      <c r="K208" s="66"/>
      <c r="L208" s="104">
        <f>VLOOKUP(Table2[[#This Row],[Site ID]],'Estimated Flow requirements'!A:K,5,FALSE)</f>
        <v>13.253594007331939</v>
      </c>
      <c r="M208" s="296">
        <v>12</v>
      </c>
      <c r="N20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v>
      </c>
      <c r="O208" s="25">
        <v>43143.5</v>
      </c>
      <c r="P208" s="59"/>
      <c r="Q208" s="59"/>
      <c r="R208" s="59"/>
      <c r="S208" s="59"/>
      <c r="T208" s="25" t="s">
        <v>27</v>
      </c>
      <c r="U208" s="25"/>
      <c r="W208" s="24" t="str" cm="1">
        <f t="array" ref="W208">_xlfn.XLOOKUP(MAX(Table6[Date of report/action]),(Table6[Site ID]=Table2[[#This Row],[Site ID]])*(Table6[Date of report/action]),Table6[Action]," ",,-1)</f>
        <v xml:space="preserve"> </v>
      </c>
      <c r="Y208" s="24">
        <v>0</v>
      </c>
    </row>
    <row r="209" spans="1:25" s="24" customFormat="1" ht="10" x14ac:dyDescent="0.3">
      <c r="A209" s="107">
        <v>15316</v>
      </c>
      <c r="B209" s="107" t="s">
        <v>221</v>
      </c>
      <c r="C209" s="114" t="s">
        <v>29</v>
      </c>
      <c r="D209" s="107"/>
      <c r="E209" s="107"/>
      <c r="F209" s="114"/>
      <c r="G209" s="114"/>
      <c r="H209" s="114" t="str">
        <f>IFERROR(VLOOKUP(Table2[[#This Row],[Site ID]],Flow_4!A:A,1,FALSE),"N")</f>
        <v>N</v>
      </c>
      <c r="I209" s="117" t="str">
        <f>_xlfn.XLOOKUP(Table2[[#This Row],[Site ID]],'Flowmeter Signals Nov22'!A:A,'Flowmeter Signals Nov22'!I:I,"N")</f>
        <v>Y</v>
      </c>
      <c r="J209" s="114">
        <f>VLOOKUP(Table2[[#This Row],[Site ID]],Consents!A:J,10,FALSE)</f>
        <v>2.4</v>
      </c>
      <c r="K209" s="143"/>
      <c r="L209" s="132">
        <f>VLOOKUP(Table2[[#This Row],[Site ID]],'Estimated Flow requirements'!A:K,5,FALSE)</f>
        <v>7.1274883328318426</v>
      </c>
      <c r="M209" s="188">
        <v>2.4500000000000002</v>
      </c>
      <c r="N209"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-2.0833333333333447E-2</v>
      </c>
      <c r="O209" s="110">
        <v>45528</v>
      </c>
      <c r="P209" s="137"/>
      <c r="Q209" s="137"/>
      <c r="R209" s="110"/>
      <c r="S209" s="134" t="s">
        <v>26</v>
      </c>
      <c r="T209" s="110" t="s">
        <v>229</v>
      </c>
      <c r="U209" s="110" t="s">
        <v>229</v>
      </c>
      <c r="V209" s="114"/>
      <c r="W209" s="24" t="str" cm="1">
        <f t="array" ref="W209">_xlfn.XLOOKUP(MAX(Table6[Date of report/action]),(Table6[Site ID]=Table2[[#This Row],[Site ID]])*(Table6[Date of report/action]),Table6[Action]," ",,-1)</f>
        <v xml:space="preserve"> </v>
      </c>
      <c r="X209" s="114"/>
      <c r="Y209" s="114" t="s">
        <v>26</v>
      </c>
    </row>
    <row r="210" spans="1:25" s="24" customFormat="1" ht="10" x14ac:dyDescent="0.3">
      <c r="A210" s="107">
        <v>15002</v>
      </c>
      <c r="B210" s="107" t="s">
        <v>277</v>
      </c>
      <c r="C210" s="114" t="s">
        <v>34</v>
      </c>
      <c r="D210" s="107"/>
      <c r="E210" s="107"/>
      <c r="F210" s="114"/>
      <c r="G210" s="114"/>
      <c r="H210" s="114" t="str">
        <f>IFERROR(VLOOKUP(Table2[[#This Row],[Site ID]],Flow_4!A:A,1,FALSE),"N")</f>
        <v>N</v>
      </c>
      <c r="I210" s="117" t="str">
        <f>_xlfn.XLOOKUP(Table2[[#This Row],[Site ID]],'Flowmeter Signals Nov22'!A:A,'Flowmeter Signals Nov22'!I:I,"N")</f>
        <v>Y</v>
      </c>
      <c r="J210" s="114">
        <f>VLOOKUP(Table2[[#This Row],[Site ID]],Consents!A:J,10,FALSE)</f>
        <v>45</v>
      </c>
      <c r="K210" s="143"/>
      <c r="L210" s="132">
        <f>VLOOKUP(Table2[[#This Row],[Site ID]],'Estimated Flow requirements'!A:K,5,FALSE)</f>
        <v>23.56194490192345</v>
      </c>
      <c r="M210" s="188">
        <v>46</v>
      </c>
      <c r="N210"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-2.2222222222222223E-2</v>
      </c>
      <c r="O210" s="110">
        <v>45489</v>
      </c>
      <c r="P210" s="137"/>
      <c r="Q210" s="137"/>
      <c r="R210" s="136"/>
      <c r="S210" s="134" t="s">
        <v>26</v>
      </c>
      <c r="T210" s="110" t="s">
        <v>229</v>
      </c>
      <c r="U210" s="110" t="s">
        <v>229</v>
      </c>
      <c r="V210" s="114"/>
      <c r="W210" s="24" t="str" cm="1">
        <f t="array" ref="W210">_xlfn.XLOOKUP(MAX(Table6[Date of report/action]),(Table6[Site ID]=Table2[[#This Row],[Site ID]])*(Table6[Date of report/action]),Table6[Action]," ",,-1)</f>
        <v xml:space="preserve"> </v>
      </c>
      <c r="X210" s="114"/>
      <c r="Y210" s="114" t="s">
        <v>26</v>
      </c>
    </row>
    <row r="211" spans="1:25" s="24" customFormat="1" ht="10" x14ac:dyDescent="0.3">
      <c r="A211" s="107">
        <v>15257</v>
      </c>
      <c r="B211" s="107" t="s">
        <v>357</v>
      </c>
      <c r="C211" s="117" t="s">
        <v>34</v>
      </c>
      <c r="D211" s="124"/>
      <c r="E211" s="124"/>
      <c r="F211" s="117"/>
      <c r="G211" s="117"/>
      <c r="H211" s="117">
        <f>IFERROR(VLOOKUP(Table2[[#This Row],[Site ID]],Flow_4!A:A,1,FALSE),"N")</f>
        <v>15257</v>
      </c>
      <c r="I211" s="117" t="str">
        <f>_xlfn.XLOOKUP(Table2[[#This Row],[Site ID]],'Flowmeter Signals Nov22'!A:A,'Flowmeter Signals Nov22'!I:I,"N")</f>
        <v>Y</v>
      </c>
      <c r="J211" s="117">
        <f>VLOOKUP(Table2[[#This Row],[Site ID]],Consents!A:J,10,FALSE)</f>
        <v>15</v>
      </c>
      <c r="K211" s="273"/>
      <c r="L211" s="125">
        <f>VLOOKUP(Table2[[#This Row],[Site ID]],'Estimated Flow requirements'!A:K,5,FALSE)</f>
        <v>13.253594007331939</v>
      </c>
      <c r="M211" s="311">
        <v>15.4</v>
      </c>
      <c r="N211"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-2.6666666666666689E-2</v>
      </c>
      <c r="O211" s="129">
        <v>45489</v>
      </c>
      <c r="P211" s="137"/>
      <c r="Q211" s="137"/>
      <c r="R211" s="129">
        <v>45072</v>
      </c>
      <c r="S211" s="130" t="s">
        <v>26</v>
      </c>
      <c r="T211" s="110" t="s">
        <v>229</v>
      </c>
      <c r="U211" s="110" t="s">
        <v>229</v>
      </c>
      <c r="V211" s="114" t="s">
        <v>130</v>
      </c>
      <c r="X211" s="114"/>
      <c r="Y211" s="114" t="s">
        <v>26</v>
      </c>
    </row>
    <row r="212" spans="1:25" s="24" customFormat="1" ht="10" x14ac:dyDescent="0.3">
      <c r="A212" s="107">
        <v>14220</v>
      </c>
      <c r="B212" s="124" t="s">
        <v>286</v>
      </c>
      <c r="C212" s="117" t="s">
        <v>34</v>
      </c>
      <c r="D212" s="124"/>
      <c r="E212" s="124"/>
      <c r="F212" s="117"/>
      <c r="G212" s="117"/>
      <c r="H212" s="117" t="str">
        <f>IFERROR(VLOOKUP(Table2[[#This Row],[Site ID]],Flow_4!A:A,1,FALSE),"N")</f>
        <v>N</v>
      </c>
      <c r="I212" s="117" t="str">
        <f>_xlfn.XLOOKUP(Table2[[#This Row],[Site ID]],'Flowmeter Signals Nov22'!A:A,'Flowmeter Signals Nov22'!I:I,"N")</f>
        <v>Y</v>
      </c>
      <c r="J212" s="114">
        <f>VLOOKUP(Table2[[#This Row],[Site ID]],Consents!A:J,10,FALSE)</f>
        <v>26</v>
      </c>
      <c r="K212" s="143"/>
      <c r="L212" s="125">
        <f>VLOOKUP(Table2[[#This Row],[Site ID]],'Estimated Flow requirements'!A:K,5,FALSE)</f>
        <v>23.56194490192345</v>
      </c>
      <c r="M212" s="188">
        <v>26.86</v>
      </c>
      <c r="N212"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-3.3076923076923052E-2</v>
      </c>
      <c r="O212" s="110">
        <v>45493</v>
      </c>
      <c r="P212" s="137"/>
      <c r="Q212" s="137"/>
      <c r="R212" s="136"/>
      <c r="S212" s="134" t="s">
        <v>26</v>
      </c>
      <c r="T212" s="110" t="s">
        <v>229</v>
      </c>
      <c r="U212" s="110" t="s">
        <v>229</v>
      </c>
      <c r="V212" s="114"/>
      <c r="W212" s="24" t="str" cm="1">
        <f t="array" ref="W212">_xlfn.XLOOKUP(MAX(Table6[Date of report/action]),(Table6[Site ID]=Table2[[#This Row],[Site ID]])*(Table6[Date of report/action]),Table6[Action]," ",,-1)</f>
        <v xml:space="preserve"> </v>
      </c>
      <c r="X212" s="114"/>
      <c r="Y212" s="114" t="s">
        <v>26</v>
      </c>
    </row>
    <row r="213" spans="1:25" s="24" customFormat="1" ht="10" x14ac:dyDescent="0.3">
      <c r="A213" s="107">
        <v>14259</v>
      </c>
      <c r="B213" s="107" t="s">
        <v>292</v>
      </c>
      <c r="C213" s="114" t="s">
        <v>34</v>
      </c>
      <c r="D213" s="107"/>
      <c r="E213" s="107"/>
      <c r="F213" s="114"/>
      <c r="G213" s="114"/>
      <c r="H213" s="114" t="str">
        <f>IFERROR(VLOOKUP(Table2[[#This Row],[Site ID]],Flow_4!A:A,1,FALSE),"N")</f>
        <v>N</v>
      </c>
      <c r="I213" s="117" t="str">
        <f>_xlfn.XLOOKUP(Table2[[#This Row],[Site ID]],'Flowmeter Signals Nov22'!A:A,'Flowmeter Signals Nov22'!I:I,"N")</f>
        <v>Y</v>
      </c>
      <c r="J213" s="114">
        <f>VLOOKUP(Table2[[#This Row],[Site ID]],Consents!A:J,10,FALSE)</f>
        <v>54</v>
      </c>
      <c r="K213" s="143"/>
      <c r="L213" s="132">
        <f>VLOOKUP(Table2[[#This Row],[Site ID]],'Estimated Flow requirements'!A:K,5,FALSE)</f>
        <v>82.834962545824624</v>
      </c>
      <c r="M213" s="188">
        <v>56</v>
      </c>
      <c r="N213"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-3.7037037037037035E-2</v>
      </c>
      <c r="O213" s="110">
        <v>45493</v>
      </c>
      <c r="P213" s="137"/>
      <c r="Q213" s="137"/>
      <c r="R213" s="136"/>
      <c r="S213" s="134" t="s">
        <v>26</v>
      </c>
      <c r="T213" s="110" t="s">
        <v>229</v>
      </c>
      <c r="U213" s="110" t="s">
        <v>229</v>
      </c>
      <c r="V213" s="114"/>
      <c r="W213" s="24" t="str" cm="1">
        <f t="array" ref="W213">_xlfn.XLOOKUP(MAX(Table6[Date of report/action]),(Table6[Site ID]=Table2[[#This Row],[Site ID]])*(Table6[Date of report/action]),Table6[Action]," ",,-1)</f>
        <v xml:space="preserve"> </v>
      </c>
      <c r="X213" s="114"/>
      <c r="Y213" s="114" t="s">
        <v>26</v>
      </c>
    </row>
    <row r="214" spans="1:25" s="24" customFormat="1" ht="10" x14ac:dyDescent="0.3">
      <c r="A214" s="107">
        <v>15246</v>
      </c>
      <c r="B214" s="124" t="s">
        <v>251</v>
      </c>
      <c r="C214" s="117" t="s">
        <v>34</v>
      </c>
      <c r="D214" s="124"/>
      <c r="E214" s="124"/>
      <c r="F214" s="117"/>
      <c r="G214" s="117"/>
      <c r="H214" s="117" t="str">
        <f>IFERROR(VLOOKUP(Table2[[#This Row],[Site ID]],Flow_4!A:A,1,FALSE),"N")</f>
        <v>N</v>
      </c>
      <c r="I214" s="117" t="str">
        <f>_xlfn.XLOOKUP(Table2[[#This Row],[Site ID]],'Flowmeter Signals Nov22'!A:A,'Flowmeter Signals Nov22'!I:I,"N")</f>
        <v>Y</v>
      </c>
      <c r="J214" s="150">
        <f>VLOOKUP(Table2[[#This Row],[Site ID]],Consents!A:J,10,FALSE)</f>
        <v>80</v>
      </c>
      <c r="K214" s="143">
        <v>59</v>
      </c>
      <c r="L214" s="125">
        <f>VLOOKUP(Table2[[#This Row],[Site ID]],'Estimated Flow requirements'!A:K,5,FALSE)</f>
        <v>23.56194490192345</v>
      </c>
      <c r="M214" s="188">
        <v>83</v>
      </c>
      <c r="N214"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-3.7499999999999999E-2</v>
      </c>
      <c r="O214" s="110">
        <v>45488</v>
      </c>
      <c r="P214" s="137"/>
      <c r="Q214" s="137"/>
      <c r="R214" s="138"/>
      <c r="S214" s="145" t="s">
        <v>26</v>
      </c>
      <c r="T214" s="110" t="s">
        <v>229</v>
      </c>
      <c r="U214" s="110" t="s">
        <v>229</v>
      </c>
      <c r="V214" s="114"/>
      <c r="W214" s="24" t="str" cm="1">
        <f t="array" ref="W214">_xlfn.XLOOKUP(MAX(Table6[Date of report/action]),(Table6[Site ID]=Table2[[#This Row],[Site ID]])*(Table6[Date of report/action]),Table6[Action]," ",,-1)</f>
        <v xml:space="preserve"> </v>
      </c>
      <c r="X214" s="114"/>
      <c r="Y214" s="114" t="s">
        <v>26</v>
      </c>
    </row>
    <row r="215" spans="1:25" s="24" customFormat="1" ht="20" x14ac:dyDescent="0.3">
      <c r="A215" s="108">
        <v>14092</v>
      </c>
      <c r="B215" s="103" t="s">
        <v>280</v>
      </c>
      <c r="C215" s="24" t="s">
        <v>29</v>
      </c>
      <c r="D215" s="103"/>
      <c r="E215" s="103"/>
      <c r="H215" s="24" t="str">
        <f>IFERROR(VLOOKUP(Table2[[#This Row],[Site ID]],Flow_4!A:A,1,FALSE),"N")</f>
        <v>N</v>
      </c>
      <c r="I215" s="7" t="str">
        <f>_xlfn.XLOOKUP(Table2[[#This Row],[Site ID]],'Flowmeter Signals Nov22'!A:A,'Flowmeter Signals Nov22'!I:I,"N")</f>
        <v>N</v>
      </c>
      <c r="J215" s="24">
        <f>VLOOKUP(Table2[[#This Row],[Site ID]],Consents!A:J,10,FALSE)</f>
        <v>12.8</v>
      </c>
      <c r="K215" s="66"/>
      <c r="L215" s="104">
        <f>VLOOKUP(Table2[[#This Row],[Site ID]],'Estimated Flow requirements'!A:K,5,FALSE)</f>
        <v>19.085175370557991</v>
      </c>
      <c r="M215" s="296">
        <v>12.9</v>
      </c>
      <c r="N21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-7.8124999999999722E-3</v>
      </c>
      <c r="O215" s="25">
        <v>43642.5</v>
      </c>
      <c r="P215" s="59"/>
      <c r="Q215" s="59"/>
      <c r="R215" s="59"/>
      <c r="S215" s="59"/>
      <c r="T215" s="25" t="s">
        <v>27</v>
      </c>
      <c r="U215" s="25"/>
      <c r="W215" s="24" t="str" cm="1">
        <f t="array" ref="W215">_xlfn.XLOOKUP(MAX(Table6[Date of report/action]),(Table6[Site ID]=Table2[[#This Row],[Site ID]])*(Table6[Date of report/action]),Table6[Action]," ",,-1)</f>
        <v xml:space="preserve"> </v>
      </c>
      <c r="Y215" s="24">
        <v>0</v>
      </c>
    </row>
    <row r="216" spans="1:25" s="24" customFormat="1" ht="20" x14ac:dyDescent="0.3">
      <c r="A216" s="103">
        <v>14374</v>
      </c>
      <c r="B216" s="103" t="s">
        <v>281</v>
      </c>
      <c r="C216" s="24" t="s">
        <v>29</v>
      </c>
      <c r="D216" s="103"/>
      <c r="E216" s="103"/>
      <c r="H216" s="7">
        <f>IFERROR(VLOOKUP(Table2[[#This Row],[Site ID]],Flow_4!A:A,1,FALSE),"N")</f>
        <v>14374</v>
      </c>
      <c r="I216" s="7" t="str">
        <f>_xlfn.XLOOKUP(Table2[[#This Row],[Site ID]],'Flowmeter Signals Nov22'!A:A,'Flowmeter Signals Nov22'!I:I,"N")</f>
        <v>Y - Treatment</v>
      </c>
      <c r="J216" s="24">
        <f>VLOOKUP(Table2[[#This Row],[Site ID]],Consents!A:J,10,FALSE)</f>
        <v>300</v>
      </c>
      <c r="K216" s="66"/>
      <c r="L216" s="104" t="str">
        <f>VLOOKUP(Table2[[#This Row],[Site ID]],'Estimated Flow requirements'!A:K,5,FALSE)</f>
        <v>-</v>
      </c>
      <c r="M216" s="296">
        <v>298.37</v>
      </c>
      <c r="N21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5.4333333333333178E-3</v>
      </c>
      <c r="O216" s="25">
        <v>44942</v>
      </c>
      <c r="P216" s="59"/>
      <c r="Q216" s="59"/>
      <c r="R216" s="68">
        <v>44942</v>
      </c>
      <c r="S216" s="63" t="s">
        <v>26</v>
      </c>
      <c r="T216" s="25" t="s">
        <v>87</v>
      </c>
      <c r="U216" s="25" t="s">
        <v>87</v>
      </c>
      <c r="W216" s="24" t="str" cm="1">
        <f t="array" ref="W216">_xlfn.XLOOKUP(MAX(Table6[Date of report/action]),(Table6[Site ID]=Table2[[#This Row],[Site ID]])*(Table6[Date of report/action]),Table6[Action]," ",,-1)</f>
        <v xml:space="preserve"> </v>
      </c>
      <c r="Y216" s="24" t="s">
        <v>26</v>
      </c>
    </row>
    <row r="217" spans="1:25" s="24" customFormat="1" ht="20" x14ac:dyDescent="0.3">
      <c r="A217" s="108">
        <v>15459</v>
      </c>
      <c r="B217" s="103" t="s">
        <v>282</v>
      </c>
      <c r="C217" s="24" t="s">
        <v>29</v>
      </c>
      <c r="D217" s="103"/>
      <c r="E217" s="103"/>
      <c r="H217" s="24" t="str">
        <f>IFERROR(VLOOKUP(Table2[[#This Row],[Site ID]],Flow_4!A:A,1,FALSE),"N")</f>
        <v>N</v>
      </c>
      <c r="I217" s="7" t="str">
        <f>_xlfn.XLOOKUP(Table2[[#This Row],[Site ID]],'Flowmeter Signals Nov22'!A:A,'Flowmeter Signals Nov22'!I:I,"N")</f>
        <v>N</v>
      </c>
      <c r="J217" s="24">
        <f>VLOOKUP(Table2[[#This Row],[Site ID]],Consents!A:J,10,FALSE)</f>
        <v>6.93</v>
      </c>
      <c r="K217" s="66"/>
      <c r="L217" s="104">
        <f>VLOOKUP(Table2[[#This Row],[Site ID]],'Estimated Flow requirements'!A:K,5,FALSE)</f>
        <v>5.8904862254808616</v>
      </c>
      <c r="M217" s="296">
        <v>7</v>
      </c>
      <c r="N21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-1.0101010101010142E-2</v>
      </c>
      <c r="O217" s="25">
        <v>41184.5</v>
      </c>
      <c r="P217" s="59"/>
      <c r="Q217" s="59"/>
      <c r="R217" s="59"/>
      <c r="S217" s="59"/>
      <c r="T217" s="25" t="s">
        <v>27</v>
      </c>
      <c r="U217" s="25"/>
      <c r="W217" s="24" t="str" cm="1">
        <f t="array" ref="W217">_xlfn.XLOOKUP(MAX(Table6[Date of report/action]),(Table6[Site ID]=Table2[[#This Row],[Site ID]])*(Table6[Date of report/action]),Table6[Action]," ",,-1)</f>
        <v xml:space="preserve"> </v>
      </c>
      <c r="Y217" s="24">
        <v>0</v>
      </c>
    </row>
    <row r="218" spans="1:25" s="24" customFormat="1" ht="10" x14ac:dyDescent="0.3">
      <c r="A218" s="107">
        <v>14113</v>
      </c>
      <c r="B218" s="124" t="s">
        <v>235</v>
      </c>
      <c r="C218" s="117" t="s">
        <v>29</v>
      </c>
      <c r="D218" s="124"/>
      <c r="E218" s="124"/>
      <c r="F218" s="117"/>
      <c r="G218" s="117"/>
      <c r="H218" s="117" t="str">
        <f>IFERROR(VLOOKUP(Table2[[#This Row],[Site ID]],Flow_4!A:A,1,FALSE),"N")</f>
        <v>N</v>
      </c>
      <c r="I218" s="117" t="str">
        <f>_xlfn.XLOOKUP(Table2[[#This Row],[Site ID]],'Flowmeter Signals Nov22'!A:A,'Flowmeter Signals Nov22'!I:I,"N")</f>
        <v>Y</v>
      </c>
      <c r="J218" s="114">
        <f>VLOOKUP(Table2[[#This Row],[Site ID]],Consents!A:J,10,FALSE)</f>
        <v>6</v>
      </c>
      <c r="K218" s="143"/>
      <c r="L218" s="125">
        <f>VLOOKUP(Table2[[#This Row],[Site ID]],'Estimated Flow requirements'!A:K,5,FALSE)</f>
        <v>9.2038847273138469</v>
      </c>
      <c r="M218" s="188">
        <v>6.23</v>
      </c>
      <c r="N218"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-3.8333333333333407E-2</v>
      </c>
      <c r="O218" s="110">
        <v>45528</v>
      </c>
      <c r="P218" s="137"/>
      <c r="Q218" s="137"/>
      <c r="R218" s="136"/>
      <c r="S218" s="134" t="s">
        <v>26</v>
      </c>
      <c r="T218" s="110" t="s">
        <v>229</v>
      </c>
      <c r="U218" s="110" t="s">
        <v>229</v>
      </c>
      <c r="V218" s="114"/>
      <c r="W218" s="24" t="str" cm="1">
        <f t="array" ref="W218">_xlfn.XLOOKUP(MAX(Table6[Date of report/action]),(Table6[Site ID]=Table2[[#This Row],[Site ID]])*(Table6[Date of report/action]),Table6[Action]," ",,-1)</f>
        <v xml:space="preserve"> </v>
      </c>
      <c r="X218" s="114"/>
      <c r="Y218" s="114" t="s">
        <v>26</v>
      </c>
    </row>
    <row r="219" spans="1:25" s="24" customFormat="1" ht="10" x14ac:dyDescent="0.3">
      <c r="A219" s="107">
        <v>15190</v>
      </c>
      <c r="B219" s="107" t="s">
        <v>278</v>
      </c>
      <c r="C219" s="114" t="s">
        <v>34</v>
      </c>
      <c r="D219" s="107"/>
      <c r="E219" s="107"/>
      <c r="F219" s="114"/>
      <c r="G219" s="114"/>
      <c r="H219" s="114" t="str">
        <f>IFERROR(VLOOKUP(Table2[[#This Row],[Site ID]],Flow_4!A:A,1,FALSE),"N")</f>
        <v>N</v>
      </c>
      <c r="I219" s="117" t="str">
        <f>_xlfn.XLOOKUP(Table2[[#This Row],[Site ID]],'Flowmeter Signals Nov22'!A:A,'Flowmeter Signals Nov22'!I:I,"N")</f>
        <v>Y</v>
      </c>
      <c r="J219" s="114">
        <f>VLOOKUP(Table2[[#This Row],[Site ID]],Consents!A:J,10,FALSE)</f>
        <v>47</v>
      </c>
      <c r="K219" s="143"/>
      <c r="L219" s="132">
        <f>VLOOKUP(Table2[[#This Row],[Site ID]],'Estimated Flow requirements'!A:K,5,FALSE)</f>
        <v>23.56194490192345</v>
      </c>
      <c r="M219" s="188">
        <v>49</v>
      </c>
      <c r="N219"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-4.2553191489361701E-2</v>
      </c>
      <c r="O219" s="25">
        <v>45482</v>
      </c>
      <c r="P219" s="137"/>
      <c r="Q219" s="137"/>
      <c r="R219" s="110"/>
      <c r="S219" s="134" t="s">
        <v>26</v>
      </c>
      <c r="T219" s="110" t="s">
        <v>229</v>
      </c>
      <c r="U219" s="110" t="s">
        <v>229</v>
      </c>
      <c r="V219" s="114"/>
      <c r="W219" s="24" t="str" cm="1">
        <f t="array" ref="W219">_xlfn.XLOOKUP(MAX(Table6[Date of report/action]),(Table6[Site ID]=Table2[[#This Row],[Site ID]])*(Table6[Date of report/action]),Table6[Action]," ",,-1)</f>
        <v xml:space="preserve"> </v>
      </c>
      <c r="X219" s="114"/>
      <c r="Y219" s="114" t="s">
        <v>26</v>
      </c>
    </row>
    <row r="220" spans="1:25" s="24" customFormat="1" ht="20" x14ac:dyDescent="0.3">
      <c r="A220" s="108">
        <v>14301</v>
      </c>
      <c r="B220" s="103" t="s">
        <v>285</v>
      </c>
      <c r="C220" s="24" t="s">
        <v>34</v>
      </c>
      <c r="D220" s="103"/>
      <c r="E220" s="103"/>
      <c r="H220" s="24" t="str">
        <f>IFERROR(VLOOKUP(Table2[[#This Row],[Site ID]],Flow_4!A:A,1,FALSE),"N")</f>
        <v>N</v>
      </c>
      <c r="I220" s="7" t="str">
        <f>_xlfn.XLOOKUP(Table2[[#This Row],[Site ID]],'Flowmeter Signals Nov22'!A:A,'Flowmeter Signals Nov22'!I:I,"N")</f>
        <v>N</v>
      </c>
      <c r="J220" s="24">
        <f>VLOOKUP(Table2[[#This Row],[Site ID]],Consents!A:J,10,FALSE)</f>
        <v>61</v>
      </c>
      <c r="K220" s="66"/>
      <c r="L220" s="104">
        <f>VLOOKUP(Table2[[#This Row],[Site ID]],'Estimated Flow requirements'!A:K,5,FALSE)</f>
        <v>36.815538909255388</v>
      </c>
      <c r="M220" s="296">
        <v>61.84</v>
      </c>
      <c r="N22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-1.3770491803278745E-2</v>
      </c>
      <c r="O220" s="25">
        <v>41729.5</v>
      </c>
      <c r="P220" s="59"/>
      <c r="Q220" s="59"/>
      <c r="R220" s="59"/>
      <c r="S220" s="59"/>
      <c r="T220" s="25" t="s">
        <v>27</v>
      </c>
      <c r="U220" s="25"/>
      <c r="W220" s="24" t="str" cm="1">
        <f t="array" ref="W220">_xlfn.XLOOKUP(MAX(Table6[Date of report/action]),(Table6[Site ID]=Table2[[#This Row],[Site ID]])*(Table6[Date of report/action]),Table6[Action]," ",,-1)</f>
        <v xml:space="preserve"> </v>
      </c>
      <c r="Y220" s="24">
        <v>0</v>
      </c>
    </row>
    <row r="221" spans="1:25" s="24" customFormat="1" ht="10" x14ac:dyDescent="0.3">
      <c r="A221" s="107">
        <v>14145</v>
      </c>
      <c r="B221" s="107" t="s">
        <v>223</v>
      </c>
      <c r="C221" s="114" t="s">
        <v>26</v>
      </c>
      <c r="D221" s="107"/>
      <c r="E221" s="107"/>
      <c r="F221" s="114"/>
      <c r="G221" s="114"/>
      <c r="H221" s="114" t="str">
        <f>IFERROR(VLOOKUP(Table2[[#This Row],[Site ID]],Flow_4!A:A,1,FALSE),"N")</f>
        <v>N</v>
      </c>
      <c r="I221" s="117" t="str">
        <f>_xlfn.XLOOKUP(Table2[[#This Row],[Site ID]],'Flowmeter Signals Nov22'!A:A,'Flowmeter Signals Nov22'!I:I,"N")</f>
        <v>Y</v>
      </c>
      <c r="J221" s="114">
        <f>VLOOKUP(Table2[[#This Row],[Site ID]],Consents!A:J,10,FALSE)</f>
        <v>18</v>
      </c>
      <c r="K221" s="143">
        <v>17</v>
      </c>
      <c r="L221" s="132">
        <f>VLOOKUP(Table2[[#This Row],[Site ID]],'Estimated Flow requirements'!A:K,5,FALSE)</f>
        <v>8.4823001646924414</v>
      </c>
      <c r="M221" s="188">
        <v>19.05</v>
      </c>
      <c r="N221"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-5.8333333333333376E-2</v>
      </c>
      <c r="O221" s="110">
        <v>45519</v>
      </c>
      <c r="P221" s="137"/>
      <c r="Q221" s="137"/>
      <c r="R221" s="136">
        <v>45346</v>
      </c>
      <c r="S221" s="134" t="s">
        <v>26</v>
      </c>
      <c r="T221" s="110" t="s">
        <v>228</v>
      </c>
      <c r="U221" s="110" t="s">
        <v>229</v>
      </c>
      <c r="V221" s="114"/>
      <c r="W221" s="24" t="str" cm="1">
        <f t="array" ref="W221">_xlfn.XLOOKUP(MAX(Table6[Date of report/action]),(Table6[Site ID]=Table2[[#This Row],[Site ID]])*(Table6[Date of report/action]),Table6[Action]," ",,-1)</f>
        <v xml:space="preserve"> </v>
      </c>
      <c r="X221" s="114"/>
      <c r="Y221" s="114" t="s">
        <v>42</v>
      </c>
    </row>
    <row r="222" spans="1:25" s="24" customFormat="1" ht="10" x14ac:dyDescent="0.3">
      <c r="A222" s="107">
        <v>15317</v>
      </c>
      <c r="B222" s="124" t="s">
        <v>301</v>
      </c>
      <c r="C222" s="117" t="s">
        <v>29</v>
      </c>
      <c r="D222" s="124"/>
      <c r="E222" s="124"/>
      <c r="F222" s="117"/>
      <c r="G222" s="117"/>
      <c r="H222" s="117" t="str">
        <f>IFERROR(VLOOKUP(Table2[[#This Row],[Site ID]],Flow_4!A:A,1,FALSE),"N")</f>
        <v>N</v>
      </c>
      <c r="I222" s="117" t="str">
        <f>_xlfn.XLOOKUP(Table2[[#This Row],[Site ID]],'Flowmeter Signals Nov22'!A:A,'Flowmeter Signals Nov22'!I:I,"N")</f>
        <v>Y</v>
      </c>
      <c r="J222" s="114">
        <f>VLOOKUP(Table2[[#This Row],[Site ID]],Consents!A:J,10,FALSE)</f>
        <v>15.4</v>
      </c>
      <c r="K222" s="143"/>
      <c r="L222" s="125">
        <f>VLOOKUP(Table2[[#This Row],[Site ID]],'Estimated Flow requirements'!A:K,5,FALSE)</f>
        <v>13.253594007331939</v>
      </c>
      <c r="M222" s="188">
        <v>16.170000000000002</v>
      </c>
      <c r="N222"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-5.0000000000000086E-2</v>
      </c>
      <c r="O222" s="110">
        <v>45540</v>
      </c>
      <c r="P222" s="137"/>
      <c r="Q222" s="137"/>
      <c r="R222" s="136">
        <v>45097</v>
      </c>
      <c r="S222" s="134" t="s">
        <v>42</v>
      </c>
      <c r="T222" s="110" t="s">
        <v>87</v>
      </c>
      <c r="U222" s="110" t="s">
        <v>229</v>
      </c>
      <c r="V222" s="114"/>
      <c r="W222" s="24" t="str" cm="1">
        <f t="array" ref="W222">_xlfn.XLOOKUP(MAX(Table6[Date of report/action]),(Table6[Site ID]=Table2[[#This Row],[Site ID]])*(Table6[Date of report/action]),Table6[Action]," ",,-1)</f>
        <v xml:space="preserve"> </v>
      </c>
      <c r="X222" s="114"/>
      <c r="Y222" s="114" t="s">
        <v>26</v>
      </c>
    </row>
    <row r="223" spans="1:25" ht="10" x14ac:dyDescent="0.3">
      <c r="A223" s="107">
        <v>15511</v>
      </c>
      <c r="B223" s="107" t="s">
        <v>294</v>
      </c>
      <c r="C223" s="114" t="s">
        <v>29</v>
      </c>
      <c r="D223" s="107"/>
      <c r="E223" s="107"/>
      <c r="H223" s="114" t="str">
        <f>IFERROR(VLOOKUP(Table2[[#This Row],[Site ID]],Flow_4!A:A,1,FALSE),"N")</f>
        <v>N</v>
      </c>
      <c r="I223" s="117" t="str">
        <f>_xlfn.XLOOKUP(Table2[[#This Row],[Site ID]],'Flowmeter Signals Nov22'!A:A,'Flowmeter Signals Nov22'!I:I,"N")</f>
        <v>Y</v>
      </c>
      <c r="J223" s="114">
        <f>VLOOKUP(Table2[[#This Row],[Site ID]],Consents!A:J,10,FALSE)</f>
        <v>2.5</v>
      </c>
      <c r="L223" s="132">
        <f>VLOOKUP(Table2[[#This Row],[Site ID]],'Estimated Flow requirements'!A:K,5,FALSE)</f>
        <v>2.72376083066235</v>
      </c>
      <c r="M223" s="188">
        <v>2.91</v>
      </c>
      <c r="N223"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-0.16400000000000006</v>
      </c>
      <c r="O223" s="136">
        <v>45540</v>
      </c>
      <c r="P223" s="137"/>
      <c r="Q223" s="137"/>
      <c r="R223" s="136"/>
      <c r="S223" s="134" t="s">
        <v>26</v>
      </c>
      <c r="T223" s="110" t="s">
        <v>229</v>
      </c>
      <c r="U223" s="110" t="s">
        <v>229</v>
      </c>
      <c r="W223" s="24" t="str" cm="1">
        <f t="array" ref="W223">_xlfn.XLOOKUP(MAX(Table6[Date of report/action]),(Table6[Site ID]=Table2[[#This Row],[Site ID]])*(Table6[Date of report/action]),Table6[Action]," ",,-1)</f>
        <v xml:space="preserve"> </v>
      </c>
      <c r="X223" s="114"/>
      <c r="Y223" s="114" t="s">
        <v>26</v>
      </c>
    </row>
    <row r="224" spans="1:25" ht="20" x14ac:dyDescent="0.3">
      <c r="A224" s="108">
        <v>15457</v>
      </c>
      <c r="B224" s="103" t="s">
        <v>290</v>
      </c>
      <c r="C224" s="24" t="s">
        <v>29</v>
      </c>
      <c r="D224" s="103"/>
      <c r="E224" s="103"/>
      <c r="F224" s="24"/>
      <c r="G224" s="24"/>
      <c r="H224" s="24" t="str">
        <f>IFERROR(VLOOKUP(Table2[[#This Row],[Site ID]],Flow_4!A:A,1,FALSE),"N")</f>
        <v>N</v>
      </c>
      <c r="I224" s="7" t="str">
        <f>_xlfn.XLOOKUP(Table2[[#This Row],[Site ID]],'Flowmeter Signals Nov22'!A:A,'Flowmeter Signals Nov22'!I:I,"N")</f>
        <v>N</v>
      </c>
      <c r="J224" s="24">
        <f>VLOOKUP(Table2[[#This Row],[Site ID]],Consents!A:J,10,FALSE)</f>
        <v>13.8</v>
      </c>
      <c r="K224" s="66"/>
      <c r="L224" s="104">
        <f>VLOOKUP(Table2[[#This Row],[Site ID]],'Estimated Flow requirements'!A:K,5,FALSE)</f>
        <v>5.8904862254808616</v>
      </c>
      <c r="M224" s="296">
        <v>14</v>
      </c>
      <c r="N22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-1.4492753623188354E-2</v>
      </c>
      <c r="O224" s="25">
        <v>43119.5</v>
      </c>
      <c r="P224" s="59"/>
      <c r="Q224" s="59"/>
      <c r="R224" s="59"/>
      <c r="S224" s="59"/>
      <c r="T224" s="25" t="s">
        <v>27</v>
      </c>
      <c r="U224" s="25"/>
      <c r="V224" s="24"/>
      <c r="W224" s="24" t="str" cm="1">
        <f t="array" ref="W224">_xlfn.XLOOKUP(MAX(Table6[Date of report/action]),(Table6[Site ID]=Table2[[#This Row],[Site ID]])*(Table6[Date of report/action]),Table6[Action]," ",,-1)</f>
        <v xml:space="preserve"> </v>
      </c>
      <c r="Y224" s="24">
        <v>0</v>
      </c>
    </row>
    <row r="225" spans="1:25" ht="10" x14ac:dyDescent="0.3">
      <c r="A225" s="439">
        <v>14372</v>
      </c>
      <c r="B225" s="441" t="s">
        <v>137</v>
      </c>
      <c r="C225" s="273" t="s">
        <v>29</v>
      </c>
      <c r="D225" s="441"/>
      <c r="E225" s="441"/>
      <c r="F225" s="273"/>
      <c r="G225" s="273"/>
      <c r="H225" s="273">
        <f>IFERROR(VLOOKUP(Table2[[#This Row],[Site ID]],Flow_4!A:A,1,FALSE),"N")</f>
        <v>14372</v>
      </c>
      <c r="I225" s="273" t="str">
        <f>_xlfn.XLOOKUP(Table2[[#This Row],[Site ID]],'Flowmeter Signals Nov22'!A:A,'Flowmeter Signals Nov22'!I:I,"N")</f>
        <v>Y</v>
      </c>
      <c r="J225" s="199">
        <f>VLOOKUP(Table2[[#This Row],[Site ID]],Consents!A:J,10,FALSE)</f>
        <v>130</v>
      </c>
      <c r="K225" s="143">
        <v>76</v>
      </c>
      <c r="L225" s="274">
        <f>VLOOKUP(Table2[[#This Row],[Site ID]],'Estimated Flow requirements'!A:K,5,FALSE)</f>
        <v>132.9040954624119</v>
      </c>
      <c r="M225" s="311">
        <v>138.96</v>
      </c>
      <c r="N225"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-6.892307692307699E-2</v>
      </c>
      <c r="O225" s="129">
        <v>45482</v>
      </c>
      <c r="P225" s="137"/>
      <c r="Q225" s="137"/>
      <c r="R225" s="144">
        <v>45121</v>
      </c>
      <c r="S225" s="130" t="s">
        <v>26</v>
      </c>
      <c r="T225" s="110" t="s">
        <v>229</v>
      </c>
      <c r="U225" s="110" t="s">
        <v>229</v>
      </c>
      <c r="W225" s="24" t="str" cm="1">
        <f t="array" ref="W225">_xlfn.XLOOKUP(MAX(Table6[Date of report/action]),(Table6[Site ID]=Table2[[#This Row],[Site ID]])*(Table6[Date of report/action]),Table6[Action]," ",,-1)</f>
        <v xml:space="preserve"> </v>
      </c>
      <c r="X225" s="114"/>
      <c r="Y225" s="114" t="s">
        <v>26</v>
      </c>
    </row>
    <row r="226" spans="1:25" s="24" customFormat="1" ht="10" x14ac:dyDescent="0.3">
      <c r="A226" s="146">
        <v>13273</v>
      </c>
      <c r="B226" s="107" t="s">
        <v>334</v>
      </c>
      <c r="C226" s="114" t="s">
        <v>34</v>
      </c>
      <c r="D226" s="107"/>
      <c r="E226" s="107"/>
      <c r="F226" s="114"/>
      <c r="G226" s="114"/>
      <c r="H226" s="114" t="str">
        <f>IFERROR(VLOOKUP(Table2[[#This Row],[Site ID]],Flow_4!A:A,1,FALSE),"N")</f>
        <v>N</v>
      </c>
      <c r="I226" s="117" t="str">
        <f>_xlfn.XLOOKUP(Table2[[#This Row],[Site ID]],'Flowmeter Signals Nov22'!A:A,'Flowmeter Signals Nov22'!I:I,"N")</f>
        <v>Y</v>
      </c>
      <c r="J226" s="114">
        <f>VLOOKUP(Table2[[#This Row],[Site ID]],Consents!A:J,10,FALSE)</f>
        <v>6.3</v>
      </c>
      <c r="K226" s="143"/>
      <c r="L226" s="132">
        <f>VLOOKUP(Table2[[#This Row],[Site ID]],'Estimated Flow requirements'!A:K,5,FALSE)</f>
        <v>7.1274883328318426</v>
      </c>
      <c r="M226" s="188">
        <v>6.75</v>
      </c>
      <c r="N226"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-7.1428571428571452E-2</v>
      </c>
      <c r="O226" s="110">
        <v>45468</v>
      </c>
      <c r="P226" s="137"/>
      <c r="Q226" s="137"/>
      <c r="R226" s="136">
        <v>45097</v>
      </c>
      <c r="S226" s="137" t="s">
        <v>26</v>
      </c>
      <c r="T226" s="110" t="s">
        <v>229</v>
      </c>
      <c r="U226" s="110" t="s">
        <v>229</v>
      </c>
      <c r="V226" s="114"/>
      <c r="W226" s="24" t="str" cm="1">
        <f t="array" ref="W226">_xlfn.XLOOKUP(MAX(Table6[Date of report/action]),(Table6[Site ID]=Table2[[#This Row],[Site ID]])*(Table6[Date of report/action]),Table6[Action]," ",,-1)</f>
        <v xml:space="preserve"> </v>
      </c>
      <c r="X226" s="114"/>
      <c r="Y226" s="114">
        <v>0</v>
      </c>
    </row>
    <row r="227" spans="1:25" ht="10" x14ac:dyDescent="0.3">
      <c r="A227" s="107">
        <v>14415</v>
      </c>
      <c r="B227" s="124" t="s">
        <v>300</v>
      </c>
      <c r="C227" s="117" t="s">
        <v>34</v>
      </c>
      <c r="D227" s="124"/>
      <c r="E227" s="124"/>
      <c r="F227" s="117"/>
      <c r="G227" s="117"/>
      <c r="H227" s="117" t="str">
        <f>IFERROR(VLOOKUP(Table2[[#This Row],[Site ID]],Flow_4!A:A,1,FALSE),"N")</f>
        <v>N</v>
      </c>
      <c r="I227" s="117" t="str">
        <f>_xlfn.XLOOKUP(Table2[[#This Row],[Site ID]],'Flowmeter Signals Nov22'!A:A,'Flowmeter Signals Nov22'!I:I,"N")</f>
        <v>Y</v>
      </c>
      <c r="J227" s="114">
        <f>VLOOKUP(Table2[[#This Row],[Site ID]],Consents!A:J,10,FALSE)</f>
        <v>5.3</v>
      </c>
      <c r="L227" s="125">
        <f>VLOOKUP(Table2[[#This Row],[Site ID]],'Estimated Flow requirements'!A:K,5,FALSE)</f>
        <v>4.7712938426394977</v>
      </c>
      <c r="M227" s="188">
        <v>5.68</v>
      </c>
      <c r="N227"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-7.1698113207547154E-2</v>
      </c>
      <c r="O227" s="110">
        <v>45481</v>
      </c>
      <c r="P227" s="137"/>
      <c r="Q227" s="137"/>
      <c r="R227" s="136"/>
      <c r="S227" s="134" t="s">
        <v>26</v>
      </c>
      <c r="T227" s="110" t="s">
        <v>229</v>
      </c>
      <c r="U227" s="110" t="s">
        <v>229</v>
      </c>
      <c r="W227" s="24" t="str" cm="1">
        <f t="array" ref="W227">_xlfn.XLOOKUP(MAX(Table6[Date of report/action]),(Table6[Site ID]=Table2[[#This Row],[Site ID]])*(Table6[Date of report/action]),Table6[Action]," ",,-1)</f>
        <v xml:space="preserve"> </v>
      </c>
      <c r="X227" s="114"/>
      <c r="Y227" s="114" t="s">
        <v>26</v>
      </c>
    </row>
    <row r="228" spans="1:25" ht="20" x14ac:dyDescent="0.3">
      <c r="A228" s="108">
        <v>14102</v>
      </c>
      <c r="B228" s="103" t="s">
        <v>92</v>
      </c>
      <c r="C228" s="24" t="s">
        <v>29</v>
      </c>
      <c r="D228" s="103"/>
      <c r="E228" s="103"/>
      <c r="F228" s="24"/>
      <c r="G228" s="24"/>
      <c r="H228" s="24" t="str">
        <f>IFERROR(VLOOKUP(Table2[[#This Row],[Site ID]],Flow_4!A:A,1,FALSE),"N")</f>
        <v>N</v>
      </c>
      <c r="I228" s="7" t="s">
        <v>42</v>
      </c>
      <c r="J228" s="24">
        <f>VLOOKUP(Table2[[#This Row],[Site ID]],Consents!A:J,10,FALSE)</f>
        <v>5</v>
      </c>
      <c r="K228" s="66"/>
      <c r="L228" s="104">
        <f>VLOOKUP(Table2[[#This Row],[Site ID]],'Estimated Flow requirements'!A:K,5,FALSE)</f>
        <v>9.2038847273138469</v>
      </c>
      <c r="M228" s="296">
        <v>5.2</v>
      </c>
      <c r="N22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-4.0000000000000036E-2</v>
      </c>
      <c r="O228" s="25" t="e">
        <v>#N/A</v>
      </c>
      <c r="P228" s="59"/>
      <c r="Q228" s="59"/>
      <c r="R228" s="59"/>
      <c r="S228" s="59"/>
      <c r="T228" s="25" t="s">
        <v>27</v>
      </c>
      <c r="U228" s="25"/>
      <c r="V228" s="24"/>
      <c r="W228" s="24" t="str" cm="1">
        <f t="array" ref="W228">_xlfn.XLOOKUP(MAX(Table6[Date of report/action]),(Table6[Site ID]=Table2[[#This Row],[Site ID]])*(Table6[Date of report/action]),Table6[Action]," ",,-1)</f>
        <v xml:space="preserve"> </v>
      </c>
      <c r="Y228" s="24">
        <v>0</v>
      </c>
    </row>
    <row r="229" spans="1:25" s="24" customFormat="1" ht="10" x14ac:dyDescent="0.3">
      <c r="A229" s="103">
        <v>15090</v>
      </c>
      <c r="B229" s="103" t="s">
        <v>349</v>
      </c>
      <c r="C229" s="24" t="s">
        <v>34</v>
      </c>
      <c r="D229" s="103"/>
      <c r="E229" s="103"/>
      <c r="H229" s="24" t="str">
        <f>IFERROR(VLOOKUP(Table2[[#This Row],[Site ID]],Flow_4!A:A,1,FALSE),"N")</f>
        <v>N</v>
      </c>
      <c r="I229" s="7" t="s">
        <v>42</v>
      </c>
      <c r="J229" s="24">
        <f>VLOOKUP(Table2[[#This Row],[Site ID]],Consents!A:J,10,FALSE)</f>
        <v>118</v>
      </c>
      <c r="K229" s="66"/>
      <c r="L229" s="104">
        <f>VLOOKUP(Table2[[#This Row],[Site ID]],'Estimated Flow requirements'!A:K,5,FALSE)</f>
        <v>72.158456262140561</v>
      </c>
      <c r="M229" s="296">
        <v>126.54</v>
      </c>
      <c r="N22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-7.2372881355932256E-2</v>
      </c>
      <c r="O229" s="25">
        <v>45488</v>
      </c>
      <c r="P229" s="59"/>
      <c r="Q229" s="59"/>
      <c r="R229" s="59"/>
      <c r="S229" s="59" t="s">
        <v>26</v>
      </c>
      <c r="T229" s="110" t="s">
        <v>229</v>
      </c>
      <c r="U229" s="25" t="s">
        <v>229</v>
      </c>
      <c r="W229" s="24" t="str" cm="1">
        <f t="array" ref="W229">_xlfn.XLOOKUP(MAX(Table6[Date of report/action]),(Table6[Site ID]=Table2[[#This Row],[Site ID]])*(Table6[Date of report/action]),Table6[Action]," ",,-1)</f>
        <v xml:space="preserve"> </v>
      </c>
      <c r="Y229" s="24" t="s">
        <v>42</v>
      </c>
    </row>
    <row r="230" spans="1:25" s="24" customFormat="1" ht="10" x14ac:dyDescent="0.3">
      <c r="A230" s="107">
        <v>14097</v>
      </c>
      <c r="B230" s="124" t="s">
        <v>315</v>
      </c>
      <c r="C230" s="117" t="s">
        <v>29</v>
      </c>
      <c r="D230" s="124"/>
      <c r="E230" s="124"/>
      <c r="F230" s="117"/>
      <c r="G230" s="117"/>
      <c r="H230" s="117" t="str">
        <f>IFERROR(VLOOKUP(Table2[[#This Row],[Site ID]],Flow_4!A:A,1,FALSE),"N")</f>
        <v>N</v>
      </c>
      <c r="I230" s="117" t="str">
        <f>_xlfn.XLOOKUP(Table2[[#This Row],[Site ID]],'Flowmeter Signals Nov22'!A:A,'Flowmeter Signals Nov22'!I:I,"N")</f>
        <v>Y</v>
      </c>
      <c r="J230" s="114">
        <f>VLOOKUP(Table2[[#This Row],[Site ID]],Consents!A:J,10,FALSE)</f>
        <v>17</v>
      </c>
      <c r="K230" s="143"/>
      <c r="L230" s="125">
        <f>VLOOKUP(Table2[[#This Row],[Site ID]],'Estimated Flow requirements'!A:K,5,FALSE)</f>
        <v>19.085175370557991</v>
      </c>
      <c r="M230" s="311">
        <v>18.309999999999999</v>
      </c>
      <c r="N230"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-7.7058823529411694E-2</v>
      </c>
      <c r="O230" s="129">
        <v>45541</v>
      </c>
      <c r="P230" s="137"/>
      <c r="Q230" s="137"/>
      <c r="R230" s="144"/>
      <c r="S230" s="130" t="s">
        <v>26</v>
      </c>
      <c r="T230" s="110" t="s">
        <v>229</v>
      </c>
      <c r="U230" s="110" t="s">
        <v>229</v>
      </c>
      <c r="V230" s="114"/>
      <c r="W230" s="24" t="str" cm="1">
        <f t="array" ref="W230">_xlfn.XLOOKUP(MAX(Table6[Date of report/action]),(Table6[Site ID]=Table2[[#This Row],[Site ID]])*(Table6[Date of report/action]),Table6[Action]," ",,-1)</f>
        <v xml:space="preserve"> </v>
      </c>
      <c r="X230" s="114"/>
      <c r="Y230" s="114" t="s">
        <v>42</v>
      </c>
    </row>
    <row r="231" spans="1:25" s="24" customFormat="1" ht="20" x14ac:dyDescent="0.3">
      <c r="A231" s="103">
        <v>15630</v>
      </c>
      <c r="B231" s="103" t="s">
        <v>297</v>
      </c>
      <c r="C231" s="24" t="s">
        <v>34</v>
      </c>
      <c r="D231" s="103"/>
      <c r="E231" s="103"/>
      <c r="H231" s="24" t="str">
        <f>IFERROR(VLOOKUP(Table2[[#This Row],[Site ID]],Flow_4!A:A,1,FALSE),"N")</f>
        <v>N</v>
      </c>
      <c r="I231" s="7" t="str">
        <f>_xlfn.XLOOKUP(Table2[[#This Row],[Site ID]],'Flowmeter Signals Nov22'!A:A,'Flowmeter Signals Nov22'!I:I,"N")</f>
        <v>N</v>
      </c>
      <c r="J231" s="24">
        <f>VLOOKUP(Table2[[#This Row],[Site ID]],Consents!A:J,10,FALSE)</f>
        <v>15.5</v>
      </c>
      <c r="K231" s="66"/>
      <c r="L231" s="104">
        <f>VLOOKUP(Table2[[#This Row],[Site ID]],'Estimated Flow requirements'!A:K,5,FALSE)</f>
        <v>13.253594007331939</v>
      </c>
      <c r="M231" s="296">
        <v>15.8</v>
      </c>
      <c r="N23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-1.9354838709677465E-2</v>
      </c>
      <c r="O231" s="25">
        <v>44075</v>
      </c>
      <c r="P231" s="59"/>
      <c r="Q231" s="59"/>
      <c r="R231" s="59"/>
      <c r="S231" s="59"/>
      <c r="T231" s="25" t="s">
        <v>27</v>
      </c>
      <c r="U231" s="25"/>
      <c r="V231" s="25" t="s">
        <v>114</v>
      </c>
      <c r="W231" s="24" t="str" cm="1">
        <f t="array" ref="W231">_xlfn.XLOOKUP(MAX(Table6[Date of report/action]),(Table6[Site ID]=Table2[[#This Row],[Site ID]])*(Table6[Date of report/action]),Table6[Action]," ",,-1)</f>
        <v xml:space="preserve"> </v>
      </c>
      <c r="Y231" s="24">
        <v>0</v>
      </c>
    </row>
    <row r="232" spans="1:25" ht="10" x14ac:dyDescent="0.3">
      <c r="A232" s="107">
        <v>14346</v>
      </c>
      <c r="B232" s="107" t="s">
        <v>436</v>
      </c>
      <c r="C232" s="114" t="s">
        <v>34</v>
      </c>
      <c r="D232" s="107"/>
      <c r="E232" s="107"/>
      <c r="H232" s="114" t="str">
        <f>IFERROR(VLOOKUP(Table2[[#This Row],[Site ID]],Flow_4!A:A,1,FALSE),"N")</f>
        <v>N</v>
      </c>
      <c r="I232" s="117" t="str">
        <f>_xlfn.XLOOKUP(Table2[[#This Row],[Site ID]],'Flowmeter Signals Nov22'!A:A,'Flowmeter Signals Nov22'!I:I,"N")</f>
        <v>Y</v>
      </c>
      <c r="J232" s="114">
        <f>VLOOKUP(Table2[[#This Row],[Site ID]],Consents!A:J,10,FALSE)</f>
        <v>13</v>
      </c>
      <c r="L232" s="132">
        <f>VLOOKUP(Table2[[#This Row],[Site ID]],'Estimated Flow requirements'!A:K,5,FALSE)</f>
        <v>5.8904862254808616</v>
      </c>
      <c r="M232" s="188">
        <v>14</v>
      </c>
      <c r="N232"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-7.6923076923076927E-2</v>
      </c>
      <c r="O232" s="110">
        <v>45488</v>
      </c>
      <c r="P232" s="137"/>
      <c r="Q232" s="137"/>
      <c r="R232" s="136"/>
      <c r="S232" s="134" t="s">
        <v>26</v>
      </c>
      <c r="T232" s="110" t="s">
        <v>229</v>
      </c>
      <c r="U232" s="110" t="s">
        <v>229</v>
      </c>
      <c r="W232" s="24" t="str" cm="1">
        <f t="array" ref="W232">_xlfn.XLOOKUP(MAX(Table6[Date of report/action]),(Table6[Site ID]=Table2[[#This Row],[Site ID]])*(Table6[Date of report/action]),Table6[Action]," ",,-1)</f>
        <v xml:space="preserve"> </v>
      </c>
      <c r="X232" s="114"/>
      <c r="Y232" s="114" t="s">
        <v>26</v>
      </c>
    </row>
    <row r="233" spans="1:25" s="24" customFormat="1" ht="20" x14ac:dyDescent="0.3">
      <c r="A233" s="108">
        <v>15535</v>
      </c>
      <c r="B233" s="103" t="s">
        <v>299</v>
      </c>
      <c r="C233" s="24" t="s">
        <v>26</v>
      </c>
      <c r="D233" s="103"/>
      <c r="E233" s="103"/>
      <c r="H233" s="24" t="str">
        <f>IFERROR(VLOOKUP(Table2[[#This Row],[Site ID]],Flow_4!A:A,1,FALSE),"N")</f>
        <v>N</v>
      </c>
      <c r="I233" s="7" t="str">
        <f>_xlfn.XLOOKUP(Table2[[#This Row],[Site ID]],'Flowmeter Signals Nov22'!A:A,'Flowmeter Signals Nov22'!I:I,"N")</f>
        <v>N</v>
      </c>
      <c r="J233" s="24">
        <f>VLOOKUP(Table2[[#This Row],[Site ID]],Consents!A:J,10,FALSE)</f>
        <v>3.9</v>
      </c>
      <c r="K233" s="66"/>
      <c r="L233" s="104">
        <f>VLOOKUP(Table2[[#This Row],[Site ID]],'Estimated Flow requirements'!A:K,5,FALSE)</f>
        <v>3.3133985018329848</v>
      </c>
      <c r="M233" s="296">
        <v>4</v>
      </c>
      <c r="N23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-2.5641025641025664E-2</v>
      </c>
      <c r="O233" s="25">
        <v>41207.5</v>
      </c>
      <c r="P233" s="59"/>
      <c r="Q233" s="59"/>
      <c r="R233" s="59"/>
      <c r="S233" s="59"/>
      <c r="T233" s="25" t="s">
        <v>27</v>
      </c>
      <c r="U233" s="25"/>
      <c r="W233" s="24" t="str" cm="1">
        <f t="array" ref="W233">_xlfn.XLOOKUP(MAX(Table6[Date of report/action]),(Table6[Site ID]=Table2[[#This Row],[Site ID]])*(Table6[Date of report/action]),Table6[Action]," ",,-1)</f>
        <v xml:space="preserve"> </v>
      </c>
      <c r="Y233" s="24">
        <v>0</v>
      </c>
    </row>
    <row r="234" spans="1:25" s="24" customFormat="1" ht="10" x14ac:dyDescent="0.3">
      <c r="A234" s="124">
        <v>15243</v>
      </c>
      <c r="B234" s="124" t="s">
        <v>313</v>
      </c>
      <c r="C234" s="117" t="s">
        <v>29</v>
      </c>
      <c r="D234" s="124"/>
      <c r="E234" s="124"/>
      <c r="F234" s="117"/>
      <c r="G234" s="117"/>
      <c r="H234" s="117">
        <f>IFERROR(VLOOKUP(Table2[[#This Row],[Site ID]],Flow_4!A:A,1,FALSE),"N")</f>
        <v>15243</v>
      </c>
      <c r="I234" s="117" t="str">
        <f>_xlfn.XLOOKUP(Table2[[#This Row],[Site ID]],'Flowmeter Signals Nov22'!A:A,'Flowmeter Signals Nov22'!I:I,"N")</f>
        <v>Y</v>
      </c>
      <c r="J234" s="114">
        <f>VLOOKUP(Table2[[#This Row],[Site ID]],Consents!A:J,10,FALSE)</f>
        <v>179</v>
      </c>
      <c r="K234" s="143"/>
      <c r="L234" s="132">
        <f>VLOOKUP(Table2[[#This Row],[Site ID]],'Estimated Flow requirements'!A:K,5,FALSE)</f>
        <v>184.72564803107991</v>
      </c>
      <c r="M234" s="188">
        <v>193.28</v>
      </c>
      <c r="N234"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-7.9776536312849172E-2</v>
      </c>
      <c r="O234" s="110">
        <v>45482</v>
      </c>
      <c r="P234" s="137"/>
      <c r="Q234" s="137"/>
      <c r="R234" s="110"/>
      <c r="S234" s="137" t="s">
        <v>26</v>
      </c>
      <c r="T234" s="110" t="s">
        <v>229</v>
      </c>
      <c r="U234" s="110" t="s">
        <v>229</v>
      </c>
      <c r="V234" s="114"/>
      <c r="W234" s="24" t="str" cm="1">
        <f t="array" ref="W234">_xlfn.XLOOKUP(MAX(Table6[Date of report/action]),(Table6[Site ID]=Table2[[#This Row],[Site ID]])*(Table6[Date of report/action]),Table6[Action]," ",,-1)</f>
        <v xml:space="preserve"> </v>
      </c>
      <c r="X234" s="114"/>
      <c r="Y234" s="114" t="s">
        <v>26</v>
      </c>
    </row>
    <row r="235" spans="1:25" s="24" customFormat="1" ht="20" x14ac:dyDescent="0.3">
      <c r="A235" s="108">
        <v>14291</v>
      </c>
      <c r="B235" s="103" t="s">
        <v>364</v>
      </c>
      <c r="C235" s="24" t="s">
        <v>29</v>
      </c>
      <c r="D235" s="103"/>
      <c r="E235" s="103"/>
      <c r="H235" s="24" t="str">
        <f>IFERROR(VLOOKUP(Table2[[#This Row],[Site ID]],Flow_4!A:A,1,FALSE),"N")</f>
        <v>N</v>
      </c>
      <c r="I235" s="7" t="s">
        <v>42</v>
      </c>
      <c r="J235" s="24">
        <f>VLOOKUP(Table2[[#This Row],[Site ID]],Consents!A:J,10,FALSE)</f>
        <v>3.5</v>
      </c>
      <c r="K235" s="66"/>
      <c r="L235" s="104">
        <f>VLOOKUP(Table2[[#This Row],[Site ID]],'Estimated Flow requirements'!A:K,5,FALSE)</f>
        <v>3.3133985018329848</v>
      </c>
      <c r="M235" s="296">
        <v>3.7</v>
      </c>
      <c r="N23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-5.7142857142857197E-2</v>
      </c>
      <c r="O235" s="25">
        <v>45342</v>
      </c>
      <c r="P235" s="59"/>
      <c r="Q235" s="59"/>
      <c r="R235" s="59"/>
      <c r="S235" s="59"/>
      <c r="T235" s="25" t="s">
        <v>27</v>
      </c>
      <c r="U235" s="25"/>
      <c r="W235" s="24" t="str" cm="1">
        <f t="array" ref="W235">_xlfn.XLOOKUP(MAX(Table6[Date of report/action]),(Table6[Site ID]=Table2[[#This Row],[Site ID]])*(Table6[Date of report/action]),Table6[Action]," ",,-1)</f>
        <v xml:space="preserve"> </v>
      </c>
      <c r="Y235" s="24">
        <v>0</v>
      </c>
    </row>
    <row r="236" spans="1:25" ht="20" x14ac:dyDescent="0.3">
      <c r="A236" s="108">
        <v>14074</v>
      </c>
      <c r="B236" s="103" t="s">
        <v>302</v>
      </c>
      <c r="C236" s="24" t="s">
        <v>29</v>
      </c>
      <c r="D236" s="103"/>
      <c r="E236" s="103"/>
      <c r="F236" s="24"/>
      <c r="G236" s="24"/>
      <c r="H236" s="24" t="str">
        <f>IFERROR(VLOOKUP(Table2[[#This Row],[Site ID]],Flow_4!A:A,1,FALSE),"N")</f>
        <v>N</v>
      </c>
      <c r="I236" s="7" t="str">
        <f>_xlfn.XLOOKUP(Table2[[#This Row],[Site ID]],'Flowmeter Signals Nov22'!A:A,'Flowmeter Signals Nov22'!I:I,"N")</f>
        <v>N</v>
      </c>
      <c r="J236" s="24">
        <f>VLOOKUP(Table2[[#This Row],[Site ID]],Consents!A:J,10,FALSE)</f>
        <v>16.5</v>
      </c>
      <c r="K236" s="66"/>
      <c r="L236" s="104">
        <f>VLOOKUP(Table2[[#This Row],[Site ID]],'Estimated Flow requirements'!A:K,5,FALSE)</f>
        <v>8.4823001646924414</v>
      </c>
      <c r="M236" s="296">
        <v>17</v>
      </c>
      <c r="N23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-3.0303030303030304E-2</v>
      </c>
      <c r="O236" s="25">
        <v>41675.5</v>
      </c>
      <c r="P236" s="59"/>
      <c r="Q236" s="59"/>
      <c r="R236" s="59"/>
      <c r="S236" s="59"/>
      <c r="T236" s="25" t="s">
        <v>27</v>
      </c>
      <c r="U236" s="25"/>
      <c r="V236" s="24"/>
      <c r="W236" s="24" t="str" cm="1">
        <f t="array" ref="W236">_xlfn.XLOOKUP(MAX(Table6[Date of report/action]),(Table6[Site ID]=Table2[[#This Row],[Site ID]])*(Table6[Date of report/action]),Table6[Action]," ",,-1)</f>
        <v xml:space="preserve"> </v>
      </c>
      <c r="Y236" s="24">
        <v>0</v>
      </c>
    </row>
    <row r="237" spans="1:25" s="24" customFormat="1" ht="10" x14ac:dyDescent="0.3">
      <c r="A237" s="107">
        <v>15334</v>
      </c>
      <c r="B237" s="124" t="s">
        <v>211</v>
      </c>
      <c r="C237" s="117" t="s">
        <v>29</v>
      </c>
      <c r="D237" s="124"/>
      <c r="E237" s="124"/>
      <c r="F237" s="117"/>
      <c r="G237" s="117"/>
      <c r="H237" s="117" t="str">
        <f>IFERROR(VLOOKUP(Table2[[#This Row],[Site ID]],Flow_4!A:A,1,FALSE),"N")</f>
        <v>N</v>
      </c>
      <c r="I237" s="117" t="str">
        <f>_xlfn.XLOOKUP(Table2[[#This Row],[Site ID]],'Flowmeter Signals Nov22'!A:A,'Flowmeter Signals Nov22'!I:I,"N")</f>
        <v>Y</v>
      </c>
      <c r="J237" s="114">
        <f>VLOOKUP(Table2[[#This Row],[Site ID]],Consents!A:J,10,FALSE)</f>
        <v>21</v>
      </c>
      <c r="K237" s="143"/>
      <c r="L237" s="125">
        <f>VLOOKUP(Table2[[#This Row],[Site ID]],'Estimated Flow requirements'!A:K,5,FALSE)</f>
        <v>13.253594007331939</v>
      </c>
      <c r="M237" s="311">
        <v>22.69</v>
      </c>
      <c r="N237"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-8.0476190476190534E-2</v>
      </c>
      <c r="O237" s="110">
        <v>45540</v>
      </c>
      <c r="P237" s="137"/>
      <c r="Q237" s="137"/>
      <c r="R237" s="144"/>
      <c r="S237" s="130" t="s">
        <v>26</v>
      </c>
      <c r="T237" s="110" t="s">
        <v>229</v>
      </c>
      <c r="U237" s="110" t="s">
        <v>229</v>
      </c>
      <c r="V237" s="114"/>
      <c r="W237" s="24" t="str" cm="1">
        <f t="array" ref="W237">_xlfn.XLOOKUP(MAX(Table6[Date of report/action]),(Table6[Site ID]=Table2[[#This Row],[Site ID]])*(Table6[Date of report/action]),Table6[Action]," ",,-1)</f>
        <v xml:space="preserve"> </v>
      </c>
      <c r="X237" s="131" t="s">
        <v>212</v>
      </c>
      <c r="Y237" s="131" t="s">
        <v>26</v>
      </c>
    </row>
    <row r="238" spans="1:25" ht="20" x14ac:dyDescent="0.3">
      <c r="A238" s="108">
        <v>15290</v>
      </c>
      <c r="B238" s="103" t="s">
        <v>324</v>
      </c>
      <c r="C238" s="24" t="s">
        <v>29</v>
      </c>
      <c r="D238" s="103"/>
      <c r="E238" s="103"/>
      <c r="F238" s="24"/>
      <c r="G238" s="24"/>
      <c r="H238" s="24" t="str">
        <f>IFERROR(VLOOKUP(Table2[[#This Row],[Site ID]],Flow_4!A:A,1,FALSE),"N")</f>
        <v>N</v>
      </c>
      <c r="I238" s="7" t="s">
        <v>42</v>
      </c>
      <c r="J238" s="24">
        <f>VLOOKUP(Table2[[#This Row],[Site ID]],Consents!A:J,10,FALSE)</f>
        <v>23</v>
      </c>
      <c r="K238" s="66"/>
      <c r="L238" s="104">
        <f>VLOOKUP(Table2[[#This Row],[Site ID]],'Estimated Flow requirements'!A:K,5,FALSE)</f>
        <v>13.253594007331939</v>
      </c>
      <c r="M238" s="296">
        <v>24.51</v>
      </c>
      <c r="N23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-6.5652173913043552E-2</v>
      </c>
      <c r="O238" s="25">
        <v>45168</v>
      </c>
      <c r="P238" s="59"/>
      <c r="Q238" s="59"/>
      <c r="R238" s="59"/>
      <c r="S238" s="152"/>
      <c r="T238" s="25" t="s">
        <v>27</v>
      </c>
      <c r="U238" s="25"/>
      <c r="V238" s="24" t="s">
        <v>105</v>
      </c>
      <c r="W238" s="24" t="str" cm="1">
        <f t="array" ref="W238">_xlfn.XLOOKUP(MAX(Table6[Date of report/action]),(Table6[Site ID]=Table2[[#This Row],[Site ID]])*(Table6[Date of report/action]),Table6[Action]," ",,-1)</f>
        <v xml:space="preserve"> </v>
      </c>
      <c r="Y238" s="24" t="s">
        <v>42</v>
      </c>
    </row>
    <row r="239" spans="1:25" s="24" customFormat="1" ht="20" x14ac:dyDescent="0.3">
      <c r="A239" s="108">
        <v>15277</v>
      </c>
      <c r="B239" s="103" t="s">
        <v>305</v>
      </c>
      <c r="C239" s="24" t="s">
        <v>34</v>
      </c>
      <c r="D239" s="103"/>
      <c r="E239" s="103"/>
      <c r="H239" s="24" t="str">
        <f>IFERROR(VLOOKUP(Table2[[#This Row],[Site ID]],Flow_4!A:A,1,FALSE),"N")</f>
        <v>N</v>
      </c>
      <c r="I239" s="7" t="str">
        <f>_xlfn.XLOOKUP(Table2[[#This Row],[Site ID]],'Flowmeter Signals Nov22'!A:A,'Flowmeter Signals Nov22'!I:I,"N")</f>
        <v>N</v>
      </c>
      <c r="J239" s="24">
        <f>VLOOKUP(Table2[[#This Row],[Site ID]],Consents!A:J,10,FALSE)</f>
        <v>14.5</v>
      </c>
      <c r="K239" s="66"/>
      <c r="L239" s="104">
        <f>VLOOKUP(Table2[[#This Row],[Site ID]],'Estimated Flow requirements'!A:K,5,FALSE)</f>
        <v>13.253594007331939</v>
      </c>
      <c r="M239" s="296">
        <v>15</v>
      </c>
      <c r="N23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-3.4482758620689655E-2</v>
      </c>
      <c r="O239" s="25">
        <v>43101.5</v>
      </c>
      <c r="P239" s="59"/>
      <c r="Q239" s="59"/>
      <c r="R239" s="59"/>
      <c r="S239" s="59"/>
      <c r="T239" s="25" t="s">
        <v>27</v>
      </c>
      <c r="U239" s="25"/>
      <c r="W239" s="24" t="str" cm="1">
        <f t="array" ref="W239">_xlfn.XLOOKUP(MAX(Table6[Date of report/action]),(Table6[Site ID]=Table2[[#This Row],[Site ID]])*(Table6[Date of report/action]),Table6[Action]," ",,-1)</f>
        <v xml:space="preserve"> </v>
      </c>
      <c r="Y239" s="24">
        <v>0</v>
      </c>
    </row>
    <row r="240" spans="1:25" ht="10" x14ac:dyDescent="0.3">
      <c r="A240" s="107">
        <v>15007</v>
      </c>
      <c r="B240" s="124" t="s">
        <v>295</v>
      </c>
      <c r="C240" s="117" t="s">
        <v>34</v>
      </c>
      <c r="D240" s="124"/>
      <c r="E240" s="124"/>
      <c r="F240" s="117"/>
      <c r="G240" s="117"/>
      <c r="H240" s="117">
        <f>IFERROR(VLOOKUP(Table2[[#This Row],[Site ID]],Flow_4!A:A,1,FALSE),"N")</f>
        <v>15007</v>
      </c>
      <c r="I240" s="117" t="str">
        <f>_xlfn.XLOOKUP(Table2[[#This Row],[Site ID]],'Flowmeter Signals Nov22'!A:A,'Flowmeter Signals Nov22'!I:I,"N")</f>
        <v>Y</v>
      </c>
      <c r="J240" s="114">
        <f>VLOOKUP(Table2[[#This Row],[Site ID]],Consents!A:J,10,FALSE)</f>
        <v>65</v>
      </c>
      <c r="L240" s="125">
        <f>VLOOKUP(Table2[[#This Row],[Site ID]],'Estimated Flow requirements'!A:K,5,FALSE)</f>
        <v>94.247779607693786</v>
      </c>
      <c r="M240" s="311">
        <v>70.62</v>
      </c>
      <c r="N240"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-8.6461538461538534E-2</v>
      </c>
      <c r="O240" s="129">
        <v>45488</v>
      </c>
      <c r="P240" s="137"/>
      <c r="Q240" s="137"/>
      <c r="R240" s="144"/>
      <c r="S240" s="130" t="s">
        <v>26</v>
      </c>
      <c r="T240" s="110" t="s">
        <v>229</v>
      </c>
      <c r="U240" s="110" t="s">
        <v>229</v>
      </c>
      <c r="W240" s="24" t="str" cm="1">
        <f t="array" ref="W240">_xlfn.XLOOKUP(MAX(Table6[Date of report/action]),(Table6[Site ID]=Table2[[#This Row],[Site ID]])*(Table6[Date of report/action]),Table6[Action]," ",,-1)</f>
        <v xml:space="preserve"> </v>
      </c>
      <c r="X240" s="114"/>
      <c r="Y240" s="114" t="s">
        <v>26</v>
      </c>
    </row>
    <row r="241" spans="1:25" s="24" customFormat="1" ht="30" x14ac:dyDescent="0.3">
      <c r="A241" s="108">
        <v>14260</v>
      </c>
      <c r="B241" s="103" t="s">
        <v>307</v>
      </c>
      <c r="C241" s="24" t="s">
        <v>34</v>
      </c>
      <c r="D241" s="103"/>
      <c r="E241" s="103"/>
      <c r="H241" s="24" t="str">
        <f>IFERROR(VLOOKUP(Table2[[#This Row],[Site ID]],Flow_4!A:A,1,FALSE),"N")</f>
        <v>N</v>
      </c>
      <c r="I241" s="7" t="str">
        <f>_xlfn.XLOOKUP(Table2[[#This Row],[Site ID]],'Flowmeter Signals Nov22'!A:A,'Flowmeter Signals Nov22'!I:I,"N")</f>
        <v>N</v>
      </c>
      <c r="J241" s="24">
        <f>VLOOKUP(Table2[[#This Row],[Site ID]],Consents!A:J,10,FALSE)</f>
        <v>7</v>
      </c>
      <c r="K241" s="66"/>
      <c r="L241" s="104">
        <f>VLOOKUP(Table2[[#This Row],[Site ID]],'Estimated Flow requirements'!A:K,5,FALSE)</f>
        <v>15.079644737231011</v>
      </c>
      <c r="M241" s="296">
        <v>7.3</v>
      </c>
      <c r="N24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-4.285714285714283E-2</v>
      </c>
      <c r="O241" s="25">
        <v>44118</v>
      </c>
      <c r="P241" s="59"/>
      <c r="Q241" s="59"/>
      <c r="R241" s="59"/>
      <c r="S241" s="59"/>
      <c r="T241" s="25" t="s">
        <v>27</v>
      </c>
      <c r="U241" s="25"/>
      <c r="V241" s="24" t="s">
        <v>308</v>
      </c>
      <c r="W241" s="24" t="str" cm="1">
        <f t="array" ref="W241">_xlfn.XLOOKUP(MAX(Table6[Date of report/action]),(Table6[Site ID]=Table2[[#This Row],[Site ID]])*(Table6[Date of report/action]),Table6[Action]," ",,-1)</f>
        <v xml:space="preserve"> </v>
      </c>
      <c r="Y241" s="24" t="s">
        <v>42</v>
      </c>
    </row>
    <row r="242" spans="1:25" s="24" customFormat="1" ht="20" x14ac:dyDescent="0.3">
      <c r="A242" s="108">
        <v>14243</v>
      </c>
      <c r="B242" s="103" t="s">
        <v>309</v>
      </c>
      <c r="C242" s="24" t="s">
        <v>34</v>
      </c>
      <c r="D242" s="103"/>
      <c r="E242" s="103"/>
      <c r="H242" s="24" t="str">
        <f>IFERROR(VLOOKUP(Table2[[#This Row],[Site ID]],Flow_4!A:A,1,FALSE),"N")</f>
        <v>N</v>
      </c>
      <c r="I242" s="7" t="str">
        <f>_xlfn.XLOOKUP(Table2[[#This Row],[Site ID]],'Flowmeter Signals Nov22'!A:A,'Flowmeter Signals Nov22'!I:I,"N")</f>
        <v>N</v>
      </c>
      <c r="J242" s="24">
        <f>VLOOKUP(Table2[[#This Row],[Site ID]],Consents!A:J,10,FALSE)</f>
        <v>13.7</v>
      </c>
      <c r="K242" s="66"/>
      <c r="L242" s="104">
        <f>VLOOKUP(Table2[[#This Row],[Site ID]],'Estimated Flow requirements'!A:K,5,FALSE)</f>
        <v>13.253594007331939</v>
      </c>
      <c r="M242" s="296">
        <v>14.3</v>
      </c>
      <c r="N24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-4.379562043795631E-2</v>
      </c>
      <c r="O242" s="25">
        <v>44516</v>
      </c>
      <c r="P242" s="59"/>
      <c r="Q242" s="59"/>
      <c r="R242" s="59"/>
      <c r="S242" s="59"/>
      <c r="T242" s="25" t="s">
        <v>27</v>
      </c>
      <c r="U242" s="25"/>
      <c r="V242" s="24" t="s">
        <v>310</v>
      </c>
      <c r="W242" s="24" t="str" cm="1">
        <f t="array" ref="W242">_xlfn.XLOOKUP(MAX(Table6[Date of report/action]),(Table6[Site ID]=Table2[[#This Row],[Site ID]])*(Table6[Date of report/action]),Table6[Action]," ",,-1)</f>
        <v xml:space="preserve"> </v>
      </c>
      <c r="Y242" s="24" t="s">
        <v>42</v>
      </c>
    </row>
    <row r="243" spans="1:25" s="24" customFormat="1" ht="10" x14ac:dyDescent="0.3">
      <c r="A243" s="107">
        <v>13014</v>
      </c>
      <c r="B243" s="124" t="s">
        <v>16321</v>
      </c>
      <c r="C243" s="117" t="s">
        <v>29</v>
      </c>
      <c r="D243" s="124"/>
      <c r="E243" s="124"/>
      <c r="F243" s="117"/>
      <c r="G243" s="117"/>
      <c r="H243" s="117" t="str">
        <f>IFERROR(VLOOKUP(Table2[[#This Row],[Site ID]],Flow_4!A:A,1,FALSE),"N")</f>
        <v>N</v>
      </c>
      <c r="I243" s="117" t="str">
        <f>_xlfn.XLOOKUP(Table2[[#This Row],[Site ID]],'Flowmeter Signals Nov22'!A:A,'Flowmeter Signals Nov22'!I:I,"N")</f>
        <v>Y</v>
      </c>
      <c r="J243" s="114">
        <f>VLOOKUP(Table2[[#This Row],[Site ID]],Consents!A:J,10,FALSE)</f>
        <v>53.5</v>
      </c>
      <c r="K243" s="143"/>
      <c r="L243" s="125">
        <f>VLOOKUP(Table2[[#This Row],[Site ID]],'Estimated Flow requirements'!A:K,5,FALSE)</f>
        <v>36.815538909255388</v>
      </c>
      <c r="M243" s="311">
        <v>58.19</v>
      </c>
      <c r="N243"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-8.7663551401869114E-2</v>
      </c>
      <c r="O243" s="129">
        <v>45479</v>
      </c>
      <c r="P243" s="137"/>
      <c r="Q243" s="137"/>
      <c r="R243" s="144"/>
      <c r="S243" s="130" t="s">
        <v>26</v>
      </c>
      <c r="T243" s="110" t="s">
        <v>229</v>
      </c>
      <c r="U243" s="110" t="s">
        <v>229</v>
      </c>
      <c r="V243" s="114"/>
      <c r="W243" s="24" t="str" cm="1">
        <f t="array" ref="W243">_xlfn.XLOOKUP(MAX(Table6[Date of report/action]),(Table6[Site ID]=Table2[[#This Row],[Site ID]])*(Table6[Date of report/action]),Table6[Action]," ",,-1)</f>
        <v xml:space="preserve"> </v>
      </c>
      <c r="X243" s="131" t="s">
        <v>351</v>
      </c>
      <c r="Y243" s="131" t="s">
        <v>42</v>
      </c>
    </row>
    <row r="244" spans="1:25" s="24" customFormat="1" ht="20" x14ac:dyDescent="0.3">
      <c r="A244" s="108">
        <v>15129</v>
      </c>
      <c r="B244" s="103" t="s">
        <v>312</v>
      </c>
      <c r="C244" s="24" t="s">
        <v>26</v>
      </c>
      <c r="D244" s="103"/>
      <c r="E244" s="103"/>
      <c r="H244" s="24" t="str">
        <f>IFERROR(VLOOKUP(Table2[[#This Row],[Site ID]],Flow_4!A:A,1,FALSE),"N")</f>
        <v>N</v>
      </c>
      <c r="I244" s="7" t="str">
        <f>_xlfn.XLOOKUP(Table2[[#This Row],[Site ID]],'Flowmeter Signals Nov22'!A:A,'Flowmeter Signals Nov22'!I:I,"N")</f>
        <v>N</v>
      </c>
      <c r="J244" s="24">
        <f>VLOOKUP(Table2[[#This Row],[Site ID]],Consents!A:J,10,FALSE)</f>
        <v>6.4</v>
      </c>
      <c r="K244" s="66"/>
      <c r="L244" s="104">
        <f>VLOOKUP(Table2[[#This Row],[Site ID]],'Estimated Flow requirements'!A:K,5,FALSE)</f>
        <v>9.2038847273138469</v>
      </c>
      <c r="M244" s="296">
        <v>6.7</v>
      </c>
      <c r="N24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-4.6874999999999972E-2</v>
      </c>
      <c r="O244" s="25">
        <v>43209.5</v>
      </c>
      <c r="P244" s="59"/>
      <c r="Q244" s="59"/>
      <c r="R244" s="59"/>
      <c r="S244" s="59"/>
      <c r="T244" s="25" t="s">
        <v>27</v>
      </c>
      <c r="U244" s="25"/>
      <c r="W244" s="24" t="str" cm="1">
        <f t="array" ref="W244">_xlfn.XLOOKUP(MAX(Table6[Date of report/action]),(Table6[Site ID]=Table2[[#This Row],[Site ID]])*(Table6[Date of report/action]),Table6[Action]," ",,-1)</f>
        <v xml:space="preserve"> </v>
      </c>
      <c r="Y244" s="24">
        <v>0</v>
      </c>
    </row>
    <row r="245" spans="1:25" ht="10" x14ac:dyDescent="0.3">
      <c r="A245" s="124">
        <v>14385</v>
      </c>
      <c r="B245" s="124" t="s">
        <v>328</v>
      </c>
      <c r="C245" s="117" t="s">
        <v>29</v>
      </c>
      <c r="D245" s="124"/>
      <c r="E245" s="124"/>
      <c r="F245" s="117"/>
      <c r="G245" s="117"/>
      <c r="H245" s="117">
        <f>IFERROR(VLOOKUP(Table2[[#This Row],[Site ID]],Flow_4!A:A,1,FALSE),"N")</f>
        <v>14385</v>
      </c>
      <c r="I245" s="117" t="str">
        <f>_xlfn.XLOOKUP(Table2[[#This Row],[Site ID]],'Flowmeter Signals Nov22'!A:A,'Flowmeter Signals Nov22'!I:I,"N")</f>
        <v>Y</v>
      </c>
      <c r="J245" s="114">
        <f>VLOOKUP(Table2[[#This Row],[Site ID]],Consents!A:J,10,FALSE)</f>
        <v>160</v>
      </c>
      <c r="L245" s="132">
        <f>VLOOKUP(Table2[[#This Row],[Site ID]],'Estimated Flow requirements'!A:K,5,FALSE)</f>
        <v>132.9040954624119</v>
      </c>
      <c r="M245" s="188">
        <v>175.34</v>
      </c>
      <c r="N245"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-9.5875000000000016E-2</v>
      </c>
      <c r="O245" s="110">
        <v>45482</v>
      </c>
      <c r="P245" s="137"/>
      <c r="Q245" s="137"/>
      <c r="R245" s="136"/>
      <c r="S245" s="137" t="s">
        <v>26</v>
      </c>
      <c r="T245" s="110" t="s">
        <v>229</v>
      </c>
      <c r="U245" s="110" t="s">
        <v>229</v>
      </c>
      <c r="W245" s="24" t="str" cm="1">
        <f t="array" ref="W245">_xlfn.XLOOKUP(MAX(Table6[Date of report/action]),(Table6[Site ID]=Table2[[#This Row],[Site ID]])*(Table6[Date of report/action]),Table6[Action]," ",,-1)</f>
        <v xml:space="preserve"> </v>
      </c>
      <c r="X245" s="114"/>
      <c r="Y245" s="114" t="s">
        <v>26</v>
      </c>
    </row>
    <row r="246" spans="1:25" ht="10" x14ac:dyDescent="0.3">
      <c r="A246" s="124">
        <v>14648</v>
      </c>
      <c r="B246" s="124" t="s">
        <v>303</v>
      </c>
      <c r="C246" s="117" t="s">
        <v>29</v>
      </c>
      <c r="D246" s="124"/>
      <c r="E246" s="124"/>
      <c r="F246" s="117"/>
      <c r="G246" s="117"/>
      <c r="H246" s="117" t="str">
        <f>IFERROR(VLOOKUP(Table2[[#This Row],[Site ID]],Flow_4!A:A,1,FALSE),"N")</f>
        <v>N</v>
      </c>
      <c r="I246" s="117" t="str">
        <f>_xlfn.XLOOKUP(Table2[[#This Row],[Site ID]],'Flowmeter Signals Nov22'!A:A,'Flowmeter Signals Nov22'!I:I,"N")</f>
        <v>Y</v>
      </c>
      <c r="J246" s="114">
        <f>VLOOKUP(Table2[[#This Row],[Site ID]],Consents!A:J,10,FALSE)</f>
        <v>36</v>
      </c>
      <c r="L246" s="125">
        <f>VLOOKUP(Table2[[#This Row],[Site ID]],'Estimated Flow requirements'!A:K,5,FALSE)</f>
        <v>29.82058651649686</v>
      </c>
      <c r="M246" s="188">
        <v>39.590000000000003</v>
      </c>
      <c r="N246"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-9.9722222222222323E-2</v>
      </c>
      <c r="O246" s="110">
        <v>45527</v>
      </c>
      <c r="P246" s="137"/>
      <c r="Q246" s="137"/>
      <c r="R246" s="136"/>
      <c r="S246" s="137" t="s">
        <v>26</v>
      </c>
      <c r="T246" s="110" t="s">
        <v>229</v>
      </c>
      <c r="U246" s="110" t="s">
        <v>229</v>
      </c>
      <c r="W246" s="24" t="str" cm="1">
        <f t="array" ref="W246">_xlfn.XLOOKUP(MAX(Table6[Date of report/action]),(Table6[Site ID]=Table2[[#This Row],[Site ID]])*(Table6[Date of report/action]),Table6[Action]," ",,-1)</f>
        <v xml:space="preserve"> </v>
      </c>
      <c r="X246" s="114"/>
      <c r="Y246" s="114" t="s">
        <v>26</v>
      </c>
    </row>
    <row r="247" spans="1:25" ht="20" x14ac:dyDescent="0.3">
      <c r="A247" s="107">
        <v>15544</v>
      </c>
      <c r="B247" s="107" t="s">
        <v>353</v>
      </c>
      <c r="C247" s="114" t="s">
        <v>26</v>
      </c>
      <c r="D247" s="107"/>
      <c r="E247" s="107"/>
      <c r="H247" s="114" t="str">
        <f>IFERROR(VLOOKUP(Table2[[#This Row],[Site ID]],Flow_4!A:A,1,FALSE),"N")</f>
        <v>N</v>
      </c>
      <c r="I247" s="117" t="str">
        <f>_xlfn.XLOOKUP(Table2[[#This Row],[Site ID]],'Flowmeter Signals Nov22'!A:A,'Flowmeter Signals Nov22'!I:I,"N")</f>
        <v>Y</v>
      </c>
      <c r="J247" s="114">
        <f>VLOOKUP(Table2[[#This Row],[Site ID]],Consents!A:J,10,FALSE)</f>
        <v>32</v>
      </c>
      <c r="K247" s="143">
        <v>32</v>
      </c>
      <c r="L247" s="132">
        <f>VLOOKUP(Table2[[#This Row],[Site ID]],'Estimated Flow requirements'!A:K,5,FALSE)</f>
        <v>13.253594007331939</v>
      </c>
      <c r="M247" s="188">
        <v>35.35</v>
      </c>
      <c r="N247"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-0.10468750000000004</v>
      </c>
      <c r="O247" s="110">
        <v>45518</v>
      </c>
      <c r="P247" s="137"/>
      <c r="Q247" s="137"/>
      <c r="R247" s="136">
        <v>45344</v>
      </c>
      <c r="S247" s="134" t="s">
        <v>26</v>
      </c>
      <c r="T247" s="25" t="s">
        <v>228</v>
      </c>
      <c r="U247" s="110" t="s">
        <v>229</v>
      </c>
      <c r="W247" s="24" t="str" cm="1">
        <f t="array" ref="W247">_xlfn.XLOOKUP(MAX(Table6[Date of report/action]),(Table6[Site ID]=Table2[[#This Row],[Site ID]])*(Table6[Date of report/action]),Table6[Action]," ",,-1)</f>
        <v xml:space="preserve"> </v>
      </c>
      <c r="X247" s="114"/>
      <c r="Y247" s="114" t="s">
        <v>42</v>
      </c>
    </row>
    <row r="248" spans="1:25" ht="20" x14ac:dyDescent="0.3">
      <c r="A248" s="108">
        <v>15680</v>
      </c>
      <c r="B248" s="103" t="s">
        <v>342</v>
      </c>
      <c r="C248" s="24" t="s">
        <v>29</v>
      </c>
      <c r="D248" s="103"/>
      <c r="E248" s="103"/>
      <c r="F248" s="24"/>
      <c r="G248" s="24"/>
      <c r="H248" s="24" t="str">
        <f>IFERROR(VLOOKUP(Table2[[#This Row],[Site ID]],Flow_4!A:A,1,FALSE),"N")</f>
        <v>N</v>
      </c>
      <c r="I248" s="7" t="s">
        <v>42</v>
      </c>
      <c r="J248" s="24">
        <f>VLOOKUP(Table2[[#This Row],[Site ID]],Consents!A:J,10,FALSE)</f>
        <v>26</v>
      </c>
      <c r="K248" s="66"/>
      <c r="L248" s="104">
        <f>VLOOKUP(Table2[[#This Row],[Site ID]],'Estimated Flow requirements'!A:K,5,FALSE)</f>
        <v>29.82058651649686</v>
      </c>
      <c r="M248" s="296">
        <v>27</v>
      </c>
      <c r="N24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-3.8461538461538464E-2</v>
      </c>
      <c r="O248" s="25">
        <v>45569</v>
      </c>
      <c r="P248" s="59"/>
      <c r="Q248" s="59"/>
      <c r="R248" s="59"/>
      <c r="S248" s="59"/>
      <c r="T248" s="25" t="s">
        <v>228</v>
      </c>
      <c r="U248" s="110" t="s">
        <v>229</v>
      </c>
      <c r="V248" s="24"/>
      <c r="W248" s="24" t="str" cm="1">
        <f t="array" ref="W248">_xlfn.XLOOKUP(MAX(Table6[Date of report/action]),(Table6[Site ID]=Table2[[#This Row],[Site ID]])*(Table6[Date of report/action]),Table6[Action]," ",,-1)</f>
        <v xml:space="preserve"> </v>
      </c>
      <c r="Y248" s="24">
        <v>0</v>
      </c>
    </row>
    <row r="249" spans="1:25" s="24" customFormat="1" ht="20" x14ac:dyDescent="0.3">
      <c r="A249" s="108">
        <v>15527</v>
      </c>
      <c r="B249" s="103" t="s">
        <v>317</v>
      </c>
      <c r="C249" s="24" t="s">
        <v>26</v>
      </c>
      <c r="D249" s="103"/>
      <c r="E249" s="103"/>
      <c r="H249" s="24" t="str">
        <f>IFERROR(VLOOKUP(Table2[[#This Row],[Site ID]],Flow_4!A:A,1,FALSE),"N")</f>
        <v>N</v>
      </c>
      <c r="I249" s="7" t="str">
        <f>_xlfn.XLOOKUP(Table2[[#This Row],[Site ID]],'Flowmeter Signals Nov22'!A:A,'Flowmeter Signals Nov22'!I:I,"N")</f>
        <v>N</v>
      </c>
      <c r="J249" s="24">
        <f>VLOOKUP(Table2[[#This Row],[Site ID]],Consents!A:J,10,FALSE)</f>
        <v>3.8</v>
      </c>
      <c r="K249" s="66"/>
      <c r="L249" s="104">
        <f>VLOOKUP(Table2[[#This Row],[Site ID]],'Estimated Flow requirements'!A:K,5,FALSE)</f>
        <v>5.8904862254808616</v>
      </c>
      <c r="M249" s="296">
        <v>4</v>
      </c>
      <c r="N24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-5.2631578947368474E-2</v>
      </c>
      <c r="O249" s="25">
        <v>41207.5</v>
      </c>
      <c r="P249" s="59"/>
      <c r="Q249" s="59"/>
      <c r="R249" s="59"/>
      <c r="S249" s="59"/>
      <c r="T249" s="25" t="s">
        <v>27</v>
      </c>
      <c r="U249" s="25"/>
      <c r="W249" s="24" t="str" cm="1">
        <f t="array" ref="W249">_xlfn.XLOOKUP(MAX(Table6[Date of report/action]),(Table6[Site ID]=Table2[[#This Row],[Site ID]])*(Table6[Date of report/action]),Table6[Action]," ",,-1)</f>
        <v xml:space="preserve"> </v>
      </c>
      <c r="Y249" s="24">
        <v>0</v>
      </c>
    </row>
    <row r="250" spans="1:25" ht="10" x14ac:dyDescent="0.3">
      <c r="A250" s="107">
        <v>15309</v>
      </c>
      <c r="B250" s="103" t="s">
        <v>304</v>
      </c>
      <c r="C250" s="24" t="s">
        <v>29</v>
      </c>
      <c r="D250" s="103"/>
      <c r="E250" s="103"/>
      <c r="F250" s="24"/>
      <c r="G250" s="24"/>
      <c r="H250" s="114" t="str">
        <f>IFERROR(VLOOKUP(Table2[[#This Row],[Site ID]],Flow_4!A:A,1,FALSE),"N")</f>
        <v>N</v>
      </c>
      <c r="I250" s="7" t="str">
        <f>_xlfn.XLOOKUP(Table2[[#This Row],[Site ID]],'Flowmeter Signals Nov22'!A:A,'Flowmeter Signals Nov22'!I:I,"N")</f>
        <v>Y</v>
      </c>
      <c r="J250" s="114">
        <v>26</v>
      </c>
      <c r="K250" s="66"/>
      <c r="L250" s="132">
        <f>VLOOKUP(Table2[[#This Row],[Site ID]],'Estimated Flow requirements'!A:K,5,FALSE)</f>
        <v>36.815538909255388</v>
      </c>
      <c r="M250" s="296">
        <v>28.04</v>
      </c>
      <c r="N25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-7.846153846153843E-2</v>
      </c>
      <c r="O250" s="25">
        <v>45540</v>
      </c>
      <c r="P250" s="59"/>
      <c r="Q250" s="59"/>
      <c r="S250" s="25" t="s">
        <v>42</v>
      </c>
      <c r="T250" s="110" t="s">
        <v>229</v>
      </c>
      <c r="U250" s="110" t="s">
        <v>229</v>
      </c>
      <c r="V250" s="24"/>
      <c r="W250" s="24" t="str" cm="1">
        <f t="array" ref="W250">_xlfn.XLOOKUP(MAX(Table6[Date of report/action]),(Table6[Site ID]=Table2[[#This Row],[Site ID]])*(Table6[Date of report/action]),Table6[Action]," ",,-1)</f>
        <v xml:space="preserve"> </v>
      </c>
      <c r="Y250" s="24"/>
    </row>
    <row r="251" spans="1:25" ht="20" x14ac:dyDescent="0.3">
      <c r="A251" s="108">
        <v>15299</v>
      </c>
      <c r="B251" s="103" t="s">
        <v>375</v>
      </c>
      <c r="C251" s="24" t="s">
        <v>29</v>
      </c>
      <c r="D251" s="103"/>
      <c r="E251" s="103"/>
      <c r="F251" s="24"/>
      <c r="G251" s="24"/>
      <c r="H251" s="24" t="str">
        <f>IFERROR(VLOOKUP(Table2[[#This Row],[Site ID]],Flow_4!A:A,1,FALSE),"N")</f>
        <v>N</v>
      </c>
      <c r="I251" s="7" t="str">
        <f>_xlfn.XLOOKUP(Table2[[#This Row],[Site ID]],'Flowmeter Signals Nov22'!A:A,'Flowmeter Signals Nov22'!I:I,"N")</f>
        <v>Y</v>
      </c>
      <c r="J251" s="24">
        <f>VLOOKUP(Table2[[#This Row],[Site ID]],Consents!A:J,10,FALSE)</f>
        <v>4.4000000000000004</v>
      </c>
      <c r="K251" s="66"/>
      <c r="L251" s="104">
        <f>VLOOKUP(Table2[[#This Row],[Site ID]],'Estimated Flow requirements'!A:K,5,FALSE)</f>
        <v>8.4823001646924414</v>
      </c>
      <c r="M251" s="296">
        <v>4.8</v>
      </c>
      <c r="N25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-9.0909090909090787E-2</v>
      </c>
      <c r="O251" s="25">
        <v>43383.5</v>
      </c>
      <c r="P251" s="59"/>
      <c r="Q251" s="59"/>
      <c r="R251" s="59"/>
      <c r="S251" s="59"/>
      <c r="T251" s="25" t="s">
        <v>27</v>
      </c>
      <c r="U251" s="25"/>
      <c r="V251" s="24"/>
      <c r="W251" s="24" t="str" cm="1">
        <f t="array" ref="W251">_xlfn.XLOOKUP(MAX(Table6[Date of report/action]),(Table6[Site ID]=Table2[[#This Row],[Site ID]])*(Table6[Date of report/action]),Table6[Action]," ",,-1)</f>
        <v xml:space="preserve"> </v>
      </c>
      <c r="Y251" s="24">
        <v>0</v>
      </c>
    </row>
    <row r="252" spans="1:25" s="24" customFormat="1" ht="10" x14ac:dyDescent="0.3">
      <c r="A252" s="107">
        <v>15645</v>
      </c>
      <c r="B252" s="124" t="s">
        <v>179</v>
      </c>
      <c r="C252" s="117" t="s">
        <v>29</v>
      </c>
      <c r="D252" s="124"/>
      <c r="E252" s="124"/>
      <c r="F252" s="117"/>
      <c r="G252" s="117"/>
      <c r="H252" s="117" t="str">
        <f>IFERROR(VLOOKUP(Table2[[#This Row],[Site ID]],Flow_4!A:A,1,FALSE),"N")</f>
        <v>N</v>
      </c>
      <c r="I252" s="117" t="str">
        <f>_xlfn.XLOOKUP(Table2[[#This Row],[Site ID]],'Flowmeter Signals Nov22'!A:A,'Flowmeter Signals Nov22'!I:I,"N")</f>
        <v>Y</v>
      </c>
      <c r="J252" s="117">
        <f>VLOOKUP(Table2[[#This Row],[Site ID]],Consents!A:J,10,FALSE)</f>
        <v>80</v>
      </c>
      <c r="K252" s="273"/>
      <c r="L252" s="125">
        <f>VLOOKUP(Table2[[#This Row],[Site ID]],'Estimated Flow requirements'!A:K,5,FALSE)</f>
        <v>53.014376029327757</v>
      </c>
      <c r="M252" s="188">
        <v>89.05</v>
      </c>
      <c r="N252"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-0.11312499999999996</v>
      </c>
      <c r="O252" s="110">
        <v>45541</v>
      </c>
      <c r="P252" s="137"/>
      <c r="Q252" s="137"/>
      <c r="R252" s="110"/>
      <c r="S252" s="134" t="s">
        <v>26</v>
      </c>
      <c r="T252" s="110" t="s">
        <v>229</v>
      </c>
      <c r="U252" s="110" t="s">
        <v>229</v>
      </c>
      <c r="V252" s="129"/>
      <c r="W252" s="24" t="str" cm="1">
        <f t="array" ref="W252">_xlfn.XLOOKUP(MAX(Table6[Date of report/action]),(Table6[Site ID]=Table2[[#This Row],[Site ID]])*(Table6[Date of report/action]),Table6[Action]," ",,-1)</f>
        <v xml:space="preserve"> </v>
      </c>
      <c r="X252" s="114"/>
      <c r="Y252" s="114" t="s">
        <v>26</v>
      </c>
    </row>
    <row r="253" spans="1:25" s="24" customFormat="1" ht="20" x14ac:dyDescent="0.3">
      <c r="A253" s="108">
        <v>14457</v>
      </c>
      <c r="B253" s="103" t="s">
        <v>321</v>
      </c>
      <c r="C253" s="24" t="s">
        <v>26</v>
      </c>
      <c r="D253" s="103"/>
      <c r="E253" s="103"/>
      <c r="H253" s="24" t="str">
        <f>IFERROR(VLOOKUP(Table2[[#This Row],[Site ID]],Flow_4!A:A,1,FALSE),"N")</f>
        <v>N</v>
      </c>
      <c r="I253" s="7" t="str">
        <f>_xlfn.XLOOKUP(Table2[[#This Row],[Site ID]],'Flowmeter Signals Nov22'!A:A,'Flowmeter Signals Nov22'!I:I,"N")</f>
        <v>N</v>
      </c>
      <c r="J253" s="24">
        <f>VLOOKUP(Table2[[#This Row],[Site ID]],Consents!A:J,10,FALSE)</f>
        <v>3.3</v>
      </c>
      <c r="K253" s="66"/>
      <c r="L253" s="104">
        <f>VLOOKUP(Table2[[#This Row],[Site ID]],'Estimated Flow requirements'!A:K,5,FALSE)</f>
        <v>23.56194490192345</v>
      </c>
      <c r="M253" s="296">
        <v>3.5</v>
      </c>
      <c r="N25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-6.0606060606060663E-2</v>
      </c>
      <c r="O253" s="25">
        <v>43565.5</v>
      </c>
      <c r="P253" s="59"/>
      <c r="Q253" s="59"/>
      <c r="R253" s="59"/>
      <c r="S253" s="59"/>
      <c r="T253" s="25" t="s">
        <v>27</v>
      </c>
      <c r="U253" s="25"/>
      <c r="W253" s="24" t="str" cm="1">
        <f t="array" ref="W253">_xlfn.XLOOKUP(MAX(Table6[Date of report/action]),(Table6[Site ID]=Table2[[#This Row],[Site ID]])*(Table6[Date of report/action]),Table6[Action]," ",,-1)</f>
        <v xml:space="preserve"> </v>
      </c>
      <c r="Y253" s="24">
        <v>0</v>
      </c>
    </row>
    <row r="254" spans="1:25" s="24" customFormat="1" ht="20" x14ac:dyDescent="0.3">
      <c r="A254" s="103">
        <v>15063</v>
      </c>
      <c r="B254" s="103" t="s">
        <v>322</v>
      </c>
      <c r="C254" s="24" t="s">
        <v>34</v>
      </c>
      <c r="D254" s="103"/>
      <c r="E254" s="103"/>
      <c r="H254" s="24" t="str">
        <f>IFERROR(VLOOKUP(Table2[[#This Row],[Site ID]],Flow_4!A:A,1,FALSE),"N")</f>
        <v>N</v>
      </c>
      <c r="I254" s="7" t="str">
        <f>_xlfn.XLOOKUP(Table2[[#This Row],[Site ID]],'Flowmeter Signals Nov22'!A:A,'Flowmeter Signals Nov22'!I:I,"N")</f>
        <v>Y</v>
      </c>
      <c r="J254" s="24" t="e">
        <f>VLOOKUP(Table2[[#This Row],[Site ID]],Consents!A:J,10,FALSE)</f>
        <v>#N/A</v>
      </c>
      <c r="K254" s="66"/>
      <c r="L254" s="104">
        <v>42.7</v>
      </c>
      <c r="M254" s="296">
        <v>45.3</v>
      </c>
      <c r="N25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-6.0889929742388618E-2</v>
      </c>
      <c r="O254" s="25">
        <v>44502</v>
      </c>
      <c r="P254" s="59"/>
      <c r="Q254" s="59"/>
      <c r="R254" s="59"/>
      <c r="S254" s="63" t="s">
        <v>26</v>
      </c>
      <c r="T254" s="25" t="s">
        <v>27</v>
      </c>
      <c r="U254" s="25"/>
      <c r="W254" s="24" t="str" cm="1">
        <f t="array" ref="W254">_xlfn.XLOOKUP(MAX(Table6[Date of report/action]),(Table6[Site ID]=Table2[[#This Row],[Site ID]])*(Table6[Date of report/action]),Table6[Action]," ",,-1)</f>
        <v xml:space="preserve"> </v>
      </c>
      <c r="Y254" s="24" t="s">
        <v>26</v>
      </c>
    </row>
    <row r="255" spans="1:25" s="24" customFormat="1" ht="20" x14ac:dyDescent="0.3">
      <c r="A255" s="109">
        <v>15117</v>
      </c>
      <c r="B255" s="103" t="s">
        <v>323</v>
      </c>
      <c r="C255" s="24" t="s">
        <v>26</v>
      </c>
      <c r="D255" s="103"/>
      <c r="E255" s="103"/>
      <c r="H255" s="24" t="str">
        <f>IFERROR(VLOOKUP(Table2[[#This Row],[Site ID]],Flow_4!A:A,1,FALSE),"N")</f>
        <v>N</v>
      </c>
      <c r="I255" s="7" t="str">
        <f>_xlfn.XLOOKUP(Table2[[#This Row],[Site ID]],'Flowmeter Signals Nov22'!A:A,'Flowmeter Signals Nov22'!I:I,"N")</f>
        <v>N</v>
      </c>
      <c r="J255" s="24">
        <f>VLOOKUP(Table2[[#This Row],[Site ID]],Consents!A:J,10,FALSE)</f>
        <v>14.6</v>
      </c>
      <c r="K255" s="66"/>
      <c r="L255" s="104">
        <f>VLOOKUP(Table2[[#This Row],[Site ID]],'Estimated Flow requirements'!A:K,5,FALSE)</f>
        <v>19.085175370557991</v>
      </c>
      <c r="M255" s="296">
        <v>15.5</v>
      </c>
      <c r="N25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-6.164383561643838E-2</v>
      </c>
      <c r="O255" s="25">
        <v>44105</v>
      </c>
      <c r="P255" s="59"/>
      <c r="Q255" s="59"/>
      <c r="R255" s="59"/>
      <c r="S255" s="59"/>
      <c r="T255" s="25" t="s">
        <v>27</v>
      </c>
      <c r="U255" s="25"/>
      <c r="V255" s="25" t="s">
        <v>114</v>
      </c>
      <c r="W255" s="24" t="str" cm="1">
        <f t="array" ref="W255">_xlfn.XLOOKUP(MAX(Table6[Date of report/action]),(Table6[Site ID]=Table2[[#This Row],[Site ID]])*(Table6[Date of report/action]),Table6[Action]," ",,-1)</f>
        <v xml:space="preserve"> </v>
      </c>
      <c r="Y255" s="24">
        <v>0</v>
      </c>
    </row>
    <row r="256" spans="1:25" ht="10" x14ac:dyDescent="0.3">
      <c r="A256" s="107">
        <v>14112</v>
      </c>
      <c r="B256" s="124" t="s">
        <v>339</v>
      </c>
      <c r="C256" s="117" t="s">
        <v>29</v>
      </c>
      <c r="D256" s="124"/>
      <c r="E256" s="124"/>
      <c r="F256" s="117"/>
      <c r="G256" s="117"/>
      <c r="H256" s="117" t="str">
        <f>IFERROR(VLOOKUP(Table2[[#This Row],[Site ID]],Flow_4!A:A,1,FALSE),"N")</f>
        <v>N</v>
      </c>
      <c r="I256" s="117" t="str">
        <f>_xlfn.XLOOKUP(Table2[[#This Row],[Site ID]],'Flowmeter Signals Nov22'!A:A,'Flowmeter Signals Nov22'!I:I,"N")</f>
        <v>Y</v>
      </c>
      <c r="J256" s="150">
        <f>VLOOKUP(Table2[[#This Row],[Site ID]],Consents!A:J,10,FALSE)</f>
        <v>7</v>
      </c>
      <c r="L256" s="125">
        <f>VLOOKUP(Table2[[#This Row],[Site ID]],'Estimated Flow requirements'!A:K,5,FALSE)</f>
        <v>15.079644737231011</v>
      </c>
      <c r="M256" s="188">
        <v>10.38</v>
      </c>
      <c r="N256"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-0.48285714285714298</v>
      </c>
      <c r="O256" s="110">
        <v>45540</v>
      </c>
      <c r="P256" s="137"/>
      <c r="Q256" s="137"/>
      <c r="R256" s="136"/>
      <c r="S256" s="134" t="s">
        <v>26</v>
      </c>
      <c r="T256" s="110" t="s">
        <v>229</v>
      </c>
      <c r="U256" s="110" t="s">
        <v>229</v>
      </c>
      <c r="W256" s="24" t="str" cm="1">
        <f t="array" ref="W256">_xlfn.XLOOKUP(MAX(Table6[Date of report/action]),(Table6[Site ID]=Table2[[#This Row],[Site ID]])*(Table6[Date of report/action]),Table6[Action]," ",,-1)</f>
        <v xml:space="preserve"> </v>
      </c>
      <c r="X256" s="114"/>
      <c r="Y256" s="114" t="s">
        <v>26</v>
      </c>
    </row>
    <row r="257" spans="1:25" s="24" customFormat="1" ht="20" x14ac:dyDescent="0.3">
      <c r="A257" s="108">
        <v>14120</v>
      </c>
      <c r="B257" s="103" t="s">
        <v>325</v>
      </c>
      <c r="C257" s="24" t="s">
        <v>29</v>
      </c>
      <c r="D257" s="103"/>
      <c r="E257" s="103"/>
      <c r="H257" s="24" t="str">
        <f>IFERROR(VLOOKUP(Table2[[#This Row],[Site ID]],Flow_4!A:A,1,FALSE),"N")</f>
        <v>N</v>
      </c>
      <c r="I257" s="7" t="str">
        <f>_xlfn.XLOOKUP(Table2[[#This Row],[Site ID]],'Flowmeter Signals Nov22'!A:A,'Flowmeter Signals Nov22'!I:I,"N")</f>
        <v>N</v>
      </c>
      <c r="J257" s="24">
        <f>VLOOKUP(Table2[[#This Row],[Site ID]],Consents!A:J,10,FALSE)</f>
        <v>6</v>
      </c>
      <c r="K257" s="66"/>
      <c r="L257" s="104">
        <f>VLOOKUP(Table2[[#This Row],[Site ID]],'Estimated Flow requirements'!A:K,5,FALSE)</f>
        <v>5.8904862254808616</v>
      </c>
      <c r="M257" s="296">
        <v>6.4</v>
      </c>
      <c r="N25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-6.6666666666666721E-2</v>
      </c>
      <c r="O257" s="25">
        <v>43691.5</v>
      </c>
      <c r="P257" s="59"/>
      <c r="Q257" s="59"/>
      <c r="R257" s="59"/>
      <c r="S257" s="59"/>
      <c r="T257" s="25" t="s">
        <v>27</v>
      </c>
      <c r="U257" s="25"/>
      <c r="W257" s="24" t="str" cm="1">
        <f t="array" ref="W257">_xlfn.XLOOKUP(MAX(Table6[Date of report/action]),(Table6[Site ID]=Table2[[#This Row],[Site ID]])*(Table6[Date of report/action]),Table6[Action]," ",,-1)</f>
        <v xml:space="preserve"> </v>
      </c>
      <c r="Y257" s="24">
        <v>0</v>
      </c>
    </row>
    <row r="258" spans="1:25" ht="10" x14ac:dyDescent="0.3">
      <c r="A258" s="107">
        <v>14528</v>
      </c>
      <c r="B258" s="124" t="s">
        <v>320</v>
      </c>
      <c r="C258" s="117" t="s">
        <v>26</v>
      </c>
      <c r="D258" s="124"/>
      <c r="E258" s="124"/>
      <c r="F258" s="117"/>
      <c r="G258" s="117"/>
      <c r="H258" s="117" t="str">
        <f>IFERROR(VLOOKUP(Table2[[#This Row],[Site ID]],Flow_4!A:A,1,FALSE),"N")</f>
        <v>N</v>
      </c>
      <c r="I258" s="117" t="str">
        <f>_xlfn.XLOOKUP(Table2[[#This Row],[Site ID]],'Flowmeter Signals Nov22'!A:A,'Flowmeter Signals Nov22'!I:I,"N")</f>
        <v>Y</v>
      </c>
      <c r="J258" s="404">
        <f>VLOOKUP(Table2[[#This Row],[Site ID]],Consents!A:J,10,FALSE)</f>
        <v>50</v>
      </c>
      <c r="K258" s="114">
        <v>25.5</v>
      </c>
      <c r="L258" s="125">
        <f>VLOOKUP(Table2[[#This Row],[Site ID]],'Estimated Flow requirements'!A:K,5,FALSE)</f>
        <v>36.815538909255388</v>
      </c>
      <c r="M258" s="133">
        <v>55.88</v>
      </c>
      <c r="N258"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-0.11760000000000005</v>
      </c>
      <c r="O258" s="110">
        <v>45519</v>
      </c>
      <c r="P258" s="137"/>
      <c r="Q258" s="137"/>
      <c r="R258" s="110"/>
      <c r="S258" s="134" t="s">
        <v>26</v>
      </c>
      <c r="T258" s="110" t="s">
        <v>228</v>
      </c>
      <c r="U258" s="110" t="s">
        <v>229</v>
      </c>
      <c r="W258" s="24" t="str" cm="1">
        <f t="array" ref="W258">_xlfn.XLOOKUP(MAX(Table6[Date of report/action]),(Table6[Site ID]=Table2[[#This Row],[Site ID]])*(Table6[Date of report/action]),Table6[Action]," ",,-1)</f>
        <v xml:space="preserve"> </v>
      </c>
      <c r="X258" s="114"/>
      <c r="Y258" s="114" t="s">
        <v>26</v>
      </c>
    </row>
    <row r="259" spans="1:25" ht="20" x14ac:dyDescent="0.3">
      <c r="A259" s="107">
        <v>14426</v>
      </c>
      <c r="B259" s="107" t="s">
        <v>423</v>
      </c>
      <c r="C259" s="114" t="s">
        <v>26</v>
      </c>
      <c r="D259" s="107"/>
      <c r="E259" s="107"/>
      <c r="H259" s="114" t="str">
        <f>IFERROR(VLOOKUP(Table2[[#This Row],[Site ID]],Flow_4!A:A,1,FALSE),"N")</f>
        <v>N</v>
      </c>
      <c r="I259" s="117" t="str">
        <f>_xlfn.XLOOKUP(Table2[[#This Row],[Site ID]],'Flowmeter Signals Nov22'!A:A,'Flowmeter Signals Nov22'!I:I,"N")</f>
        <v>Y</v>
      </c>
      <c r="J259" s="114">
        <f>VLOOKUP(Table2[[#This Row],[Site ID]],Consents!A:J,10,FALSE)</f>
        <v>50</v>
      </c>
      <c r="K259" s="143">
        <v>42</v>
      </c>
      <c r="L259" s="132">
        <f>VLOOKUP(Table2[[#This Row],[Site ID]],'Estimated Flow requirements'!A:K,5,FALSE)</f>
        <v>29.82058651649686</v>
      </c>
      <c r="M259" s="188">
        <v>55.98</v>
      </c>
      <c r="N259"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-0.11959999999999994</v>
      </c>
      <c r="O259" s="110">
        <v>45519</v>
      </c>
      <c r="P259" s="137"/>
      <c r="Q259" s="137"/>
      <c r="R259" s="110"/>
      <c r="S259" s="134" t="s">
        <v>26</v>
      </c>
      <c r="T259" s="25" t="s">
        <v>228</v>
      </c>
      <c r="U259" s="110" t="s">
        <v>229</v>
      </c>
      <c r="W259" s="24" t="str" cm="1">
        <f t="array" ref="W259">_xlfn.XLOOKUP(MAX(Table6[Date of report/action]),(Table6[Site ID]=Table2[[#This Row],[Site ID]])*(Table6[Date of report/action]),Table6[Action]," ",,-1)</f>
        <v xml:space="preserve"> </v>
      </c>
      <c r="X259" s="114"/>
      <c r="Y259" s="114" t="s">
        <v>26</v>
      </c>
    </row>
    <row r="260" spans="1:25" ht="20" x14ac:dyDescent="0.3">
      <c r="A260" s="108">
        <v>15282</v>
      </c>
      <c r="B260" s="103" t="s">
        <v>329</v>
      </c>
      <c r="C260" s="24" t="s">
        <v>34</v>
      </c>
      <c r="D260" s="103"/>
      <c r="E260" s="103"/>
      <c r="F260" s="24"/>
      <c r="G260" s="24"/>
      <c r="H260" s="24" t="str">
        <f>IFERROR(VLOOKUP(Table2[[#This Row],[Site ID]],Flow_4!A:A,1,FALSE),"N")</f>
        <v>N</v>
      </c>
      <c r="I260" s="7" t="str">
        <f>_xlfn.XLOOKUP(Table2[[#This Row],[Site ID]],'Flowmeter Signals Nov22'!A:A,'Flowmeter Signals Nov22'!I:I,"N")</f>
        <v>N</v>
      </c>
      <c r="J260" s="24">
        <f>VLOOKUP(Table2[[#This Row],[Site ID]],Consents!A:J,10,FALSE)</f>
        <v>14.3</v>
      </c>
      <c r="K260" s="66"/>
      <c r="L260" s="104">
        <f>VLOOKUP(Table2[[#This Row],[Site ID]],'Estimated Flow requirements'!A:K,5,FALSE)</f>
        <v>17.023505191639689</v>
      </c>
      <c r="M260" s="296">
        <v>15.3</v>
      </c>
      <c r="N26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-6.9930069930069921E-2</v>
      </c>
      <c r="O260" s="25">
        <v>43101.5</v>
      </c>
      <c r="P260" s="59"/>
      <c r="Q260" s="59"/>
      <c r="R260" s="59"/>
      <c r="S260" s="59"/>
      <c r="T260" s="25" t="s">
        <v>27</v>
      </c>
      <c r="U260" s="25"/>
      <c r="V260" s="24"/>
      <c r="W260" s="24" t="str" cm="1">
        <f t="array" ref="W260">_xlfn.XLOOKUP(MAX(Table6[Date of report/action]),(Table6[Site ID]=Table2[[#This Row],[Site ID]])*(Table6[Date of report/action]),Table6[Action]," ",,-1)</f>
        <v xml:space="preserve"> </v>
      </c>
      <c r="Y260" s="24">
        <v>0</v>
      </c>
    </row>
    <row r="261" spans="1:25" ht="20" x14ac:dyDescent="0.3">
      <c r="A261" s="108">
        <v>15339</v>
      </c>
      <c r="B261" s="103" t="s">
        <v>330</v>
      </c>
      <c r="C261" s="24" t="s">
        <v>29</v>
      </c>
      <c r="D261" s="103"/>
      <c r="E261" s="103"/>
      <c r="F261" s="24"/>
      <c r="G261" s="24"/>
      <c r="H261" s="24" t="str">
        <f>IFERROR(VLOOKUP(Table2[[#This Row],[Site ID]],Flow_4!A:A,1,FALSE),"N")</f>
        <v>N</v>
      </c>
      <c r="I261" s="7" t="str">
        <f>_xlfn.XLOOKUP(Table2[[#This Row],[Site ID]],'Flowmeter Signals Nov22'!A:A,'Flowmeter Signals Nov22'!I:I,"N")</f>
        <v>N</v>
      </c>
      <c r="J261" s="24">
        <f>VLOOKUP(Table2[[#This Row],[Site ID]],Consents!A:J,10,FALSE)</f>
        <v>5.7</v>
      </c>
      <c r="K261" s="66"/>
      <c r="L261" s="104">
        <f>VLOOKUP(Table2[[#This Row],[Site ID]],'Estimated Flow requirements'!A:K,5,FALSE)</f>
        <v>5.8904862254808616</v>
      </c>
      <c r="M261" s="296">
        <v>6.1</v>
      </c>
      <c r="N26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-7.0175438596491127E-2</v>
      </c>
      <c r="O261" s="25">
        <v>43453.5</v>
      </c>
      <c r="P261" s="59"/>
      <c r="Q261" s="59"/>
      <c r="R261" s="59"/>
      <c r="S261" s="59"/>
      <c r="T261" s="25" t="s">
        <v>27</v>
      </c>
      <c r="U261" s="25"/>
      <c r="V261" s="24"/>
      <c r="W261" s="24" t="str" cm="1">
        <f t="array" ref="W261">_xlfn.XLOOKUP(MAX(Table6[Date of report/action]),(Table6[Site ID]=Table2[[#This Row],[Site ID]])*(Table6[Date of report/action]),Table6[Action]," ",,-1)</f>
        <v xml:space="preserve"> </v>
      </c>
      <c r="Y261" s="24">
        <v>0</v>
      </c>
    </row>
    <row r="262" spans="1:25" s="24" customFormat="1" ht="50" x14ac:dyDescent="0.3">
      <c r="A262" s="103">
        <v>14342</v>
      </c>
      <c r="B262" s="103" t="s">
        <v>331</v>
      </c>
      <c r="C262" s="24" t="s">
        <v>34</v>
      </c>
      <c r="D262" s="103"/>
      <c r="E262" s="103"/>
      <c r="H262" s="24" t="str">
        <f>IFERROR(VLOOKUP(Table2[[#This Row],[Site ID]],Flow_4!A:A,1,FALSE),"N")</f>
        <v>N</v>
      </c>
      <c r="I262" s="7" t="str">
        <f>_xlfn.XLOOKUP(Table2[[#This Row],[Site ID]],'Flowmeter Signals Nov22'!A:A,'Flowmeter Signals Nov22'!I:I,"N")</f>
        <v>Y</v>
      </c>
      <c r="J262" s="7" t="e">
        <f>VLOOKUP(Table2[[#This Row],[Site ID]],Consents!A:J,10,FALSE)</f>
        <v>#N/A</v>
      </c>
      <c r="K262" s="315"/>
      <c r="L262" s="104">
        <v>7</v>
      </c>
      <c r="M262" s="296">
        <v>7.5</v>
      </c>
      <c r="N26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-7.1428571428571425E-2</v>
      </c>
      <c r="O262" s="25">
        <v>44953</v>
      </c>
      <c r="P262" s="59"/>
      <c r="Q262" s="59"/>
      <c r="R262" s="59"/>
      <c r="S262" s="63" t="s">
        <v>332</v>
      </c>
      <c r="T262" s="25" t="s">
        <v>27</v>
      </c>
      <c r="U262" s="25"/>
      <c r="V262" s="24" t="s">
        <v>333</v>
      </c>
      <c r="W262" s="24" t="str" cm="1">
        <f t="array" ref="W262">_xlfn.XLOOKUP(MAX(Table6[Date of report/action]),(Table6[Site ID]=Table2[[#This Row],[Site ID]])*(Table6[Date of report/action]),Table6[Action]," ",,-1)</f>
        <v xml:space="preserve"> </v>
      </c>
      <c r="Y262" s="24" t="s">
        <v>26</v>
      </c>
    </row>
    <row r="263" spans="1:25" s="24" customFormat="1" ht="20" x14ac:dyDescent="0.3">
      <c r="A263" s="146">
        <v>14196</v>
      </c>
      <c r="B263" s="107" t="s">
        <v>398</v>
      </c>
      <c r="C263" s="114" t="s">
        <v>26</v>
      </c>
      <c r="D263" s="107"/>
      <c r="E263" s="107"/>
      <c r="F263" s="114"/>
      <c r="G263" s="114"/>
      <c r="H263" s="114" t="str">
        <f>IFERROR(VLOOKUP(Table2[[#This Row],[Site ID]],Flow_4!A:A,1,FALSE),"N")</f>
        <v>N</v>
      </c>
      <c r="I263" s="117" t="str">
        <f>_xlfn.XLOOKUP(Table2[[#This Row],[Site ID]],'Flowmeter Signals Nov22'!A:A,'Flowmeter Signals Nov22'!I:I,"N")</f>
        <v>Y</v>
      </c>
      <c r="J263" s="114">
        <f>VLOOKUP(Table2[[#This Row],[Site ID]],Consents!A:J,10,FALSE)</f>
        <v>39</v>
      </c>
      <c r="K263" s="143">
        <v>39</v>
      </c>
      <c r="L263" s="132">
        <f>VLOOKUP(Table2[[#This Row],[Site ID]],'Estimated Flow requirements'!A:K,5,FALSE)</f>
        <v>53.014376029327757</v>
      </c>
      <c r="M263" s="188">
        <v>43.96</v>
      </c>
      <c r="N263"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-0.12717948717948721</v>
      </c>
      <c r="O263" s="110">
        <v>45519</v>
      </c>
      <c r="P263" s="137"/>
      <c r="Q263" s="137"/>
      <c r="R263" s="136"/>
      <c r="S263" s="137" t="s">
        <v>26</v>
      </c>
      <c r="T263" s="25" t="s">
        <v>228</v>
      </c>
      <c r="U263" s="110" t="s">
        <v>229</v>
      </c>
      <c r="V263" s="114"/>
      <c r="W263" s="24" t="str" cm="1">
        <f t="array" ref="W263">_xlfn.XLOOKUP(MAX(Table6[Date of report/action]),(Table6[Site ID]=Table2[[#This Row],[Site ID]])*(Table6[Date of report/action]),Table6[Action]," ",,-1)</f>
        <v xml:space="preserve"> </v>
      </c>
      <c r="X263" s="114"/>
      <c r="Y263" s="114">
        <v>0</v>
      </c>
    </row>
    <row r="264" spans="1:25" s="24" customFormat="1" ht="20" x14ac:dyDescent="0.3">
      <c r="A264" s="103">
        <v>14152</v>
      </c>
      <c r="B264" s="103" t="s">
        <v>335</v>
      </c>
      <c r="C264" s="24" t="s">
        <v>26</v>
      </c>
      <c r="D264" s="103"/>
      <c r="E264" s="103"/>
      <c r="H264" s="24" t="str">
        <f>IFERROR(VLOOKUP(Table2[[#This Row],[Site ID]],Flow_4!A:A,1,FALSE),"N")</f>
        <v>N</v>
      </c>
      <c r="I264" s="7" t="str">
        <f>_xlfn.XLOOKUP(Table2[[#This Row],[Site ID]],'Flowmeter Signals Nov22'!A:A,'Flowmeter Signals Nov22'!I:I,"N")</f>
        <v>N</v>
      </c>
      <c r="J264" s="24">
        <f>VLOOKUP(Table2[[#This Row],[Site ID]],Consents!A:J,10,FALSE)</f>
        <v>7.6</v>
      </c>
      <c r="K264" s="66"/>
      <c r="L264" s="104">
        <f>VLOOKUP(Table2[[#This Row],[Site ID]],'Estimated Flow requirements'!A:K,5,FALSE)</f>
        <v>9.2038847273138469</v>
      </c>
      <c r="M264" s="296">
        <v>8.18</v>
      </c>
      <c r="N26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-7.6315789473684226E-2</v>
      </c>
      <c r="O264" s="25">
        <v>45168</v>
      </c>
      <c r="P264" s="59"/>
      <c r="Q264" s="59"/>
      <c r="R264" s="59"/>
      <c r="S264" s="59" t="s">
        <v>42</v>
      </c>
      <c r="T264" s="25" t="s">
        <v>27</v>
      </c>
      <c r="U264" s="25"/>
      <c r="V264" s="25" t="s">
        <v>114</v>
      </c>
      <c r="W264" s="24" t="str" cm="1">
        <f t="array" ref="W264">_xlfn.XLOOKUP(MAX(Table6[Date of report/action]),(Table6[Site ID]=Table2[[#This Row],[Site ID]])*(Table6[Date of report/action]),Table6[Action]," ",,-1)</f>
        <v xml:space="preserve"> </v>
      </c>
      <c r="Y264" s="24" t="s">
        <v>42</v>
      </c>
    </row>
    <row r="265" spans="1:25" ht="20" x14ac:dyDescent="0.3">
      <c r="A265" s="108">
        <v>14583</v>
      </c>
      <c r="B265" s="103" t="s">
        <v>336</v>
      </c>
      <c r="C265" s="24" t="s">
        <v>26</v>
      </c>
      <c r="D265" s="103"/>
      <c r="E265" s="103"/>
      <c r="F265" s="24"/>
      <c r="G265" s="24"/>
      <c r="H265" s="24" t="str">
        <f>IFERROR(VLOOKUP(Table2[[#This Row],[Site ID]],Flow_4!A:A,1,FALSE),"N")</f>
        <v>N</v>
      </c>
      <c r="I265" s="7" t="str">
        <f>_xlfn.XLOOKUP(Table2[[#This Row],[Site ID]],'Flowmeter Signals Nov22'!A:A,'Flowmeter Signals Nov22'!I:I,"N")</f>
        <v>N</v>
      </c>
      <c r="J265" s="24">
        <f>VLOOKUP(Table2[[#This Row],[Site ID]],Consents!A:J,10,FALSE)</f>
        <v>40</v>
      </c>
      <c r="K265" s="66"/>
      <c r="L265" s="104">
        <f>VLOOKUP(Table2[[#This Row],[Site ID]],'Estimated Flow requirements'!A:K,5,FALSE)</f>
        <v>17.023505191639689</v>
      </c>
      <c r="M265" s="296">
        <v>43.17</v>
      </c>
      <c r="N26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-7.9250000000000043E-2</v>
      </c>
      <c r="O265" s="25">
        <v>45168</v>
      </c>
      <c r="P265" s="59"/>
      <c r="Q265" s="59"/>
      <c r="R265" s="59"/>
      <c r="S265" s="152"/>
      <c r="T265" s="25" t="s">
        <v>27</v>
      </c>
      <c r="U265" s="25"/>
      <c r="V265" s="24"/>
      <c r="W265" s="24" t="str" cm="1">
        <f t="array" ref="W265">_xlfn.XLOOKUP(MAX(Table6[Date of report/action]),(Table6[Site ID]=Table2[[#This Row],[Site ID]])*(Table6[Date of report/action]),Table6[Action]," ",,-1)</f>
        <v xml:space="preserve"> </v>
      </c>
      <c r="Y265" s="24" t="s">
        <v>42</v>
      </c>
    </row>
    <row r="266" spans="1:25" s="24" customFormat="1" ht="20" x14ac:dyDescent="0.3">
      <c r="A266" s="108">
        <v>14244</v>
      </c>
      <c r="B266" s="103" t="s">
        <v>337</v>
      </c>
      <c r="C266" s="24" t="s">
        <v>34</v>
      </c>
      <c r="D266" s="103"/>
      <c r="E266" s="103"/>
      <c r="H266" s="24" t="str">
        <f>IFERROR(VLOOKUP(Table2[[#This Row],[Site ID]],Flow_4!A:A,1,FALSE),"N")</f>
        <v>N</v>
      </c>
      <c r="I266" s="7" t="str">
        <f>_xlfn.XLOOKUP(Table2[[#This Row],[Site ID]],'Flowmeter Signals Nov22'!A:A,'Flowmeter Signals Nov22'!I:I,"N")</f>
        <v>N</v>
      </c>
      <c r="J266" s="24">
        <f>VLOOKUP(Table2[[#This Row],[Site ID]],Consents!A:J,10,FALSE)</f>
        <v>11</v>
      </c>
      <c r="K266" s="66"/>
      <c r="L266" s="104">
        <f>VLOOKUP(Table2[[#This Row],[Site ID]],'Estimated Flow requirements'!A:K,5,FALSE)</f>
        <v>9.2038847273138469</v>
      </c>
      <c r="M266" s="296">
        <v>11.9</v>
      </c>
      <c r="N26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-8.1818181818181845E-2</v>
      </c>
      <c r="O266" s="25">
        <v>42736.5</v>
      </c>
      <c r="P266" s="59"/>
      <c r="Q266" s="59"/>
      <c r="R266" s="59"/>
      <c r="S266" s="59"/>
      <c r="T266" s="25" t="s">
        <v>27</v>
      </c>
      <c r="U266" s="25"/>
      <c r="W266" s="24" t="str" cm="1">
        <f t="array" ref="W266">_xlfn.XLOOKUP(MAX(Table6[Date of report/action]),(Table6[Site ID]=Table2[[#This Row],[Site ID]])*(Table6[Date of report/action]),Table6[Action]," ",,-1)</f>
        <v xml:space="preserve"> </v>
      </c>
      <c r="Y266" s="24">
        <v>0</v>
      </c>
    </row>
    <row r="267" spans="1:25" ht="20" x14ac:dyDescent="0.3">
      <c r="A267" s="108">
        <v>14294</v>
      </c>
      <c r="B267" s="103" t="s">
        <v>338</v>
      </c>
      <c r="C267" s="24" t="s">
        <v>29</v>
      </c>
      <c r="D267" s="103"/>
      <c r="E267" s="103"/>
      <c r="F267" s="24"/>
      <c r="G267" s="24"/>
      <c r="H267" s="24" t="str">
        <f>IFERROR(VLOOKUP(Table2[[#This Row],[Site ID]],Flow_4!A:A,1,FALSE),"N")</f>
        <v>N</v>
      </c>
      <c r="I267" s="7" t="str">
        <f>_xlfn.XLOOKUP(Table2[[#This Row],[Site ID]],'Flowmeter Signals Nov22'!A:A,'Flowmeter Signals Nov22'!I:I,"N")</f>
        <v>N</v>
      </c>
      <c r="J267" s="24">
        <f>VLOOKUP(Table2[[#This Row],[Site ID]],Consents!A:J,10,FALSE)</f>
        <v>6</v>
      </c>
      <c r="K267" s="66"/>
      <c r="L267" s="104">
        <f>VLOOKUP(Table2[[#This Row],[Site ID]],'Estimated Flow requirements'!A:K,5,FALSE)</f>
        <v>13.253594007331939</v>
      </c>
      <c r="M267" s="296">
        <v>6.5</v>
      </c>
      <c r="N26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-8.3333333333333329E-2</v>
      </c>
      <c r="O267" s="25">
        <v>44489</v>
      </c>
      <c r="P267" s="59"/>
      <c r="Q267" s="59"/>
      <c r="R267" s="59"/>
      <c r="S267" s="59"/>
      <c r="T267" s="25" t="s">
        <v>27</v>
      </c>
      <c r="U267" s="25"/>
      <c r="V267" s="24"/>
      <c r="W267" s="24" t="str" cm="1">
        <f t="array" ref="W267">_xlfn.XLOOKUP(MAX(Table6[Date of report/action]),(Table6[Site ID]=Table2[[#This Row],[Site ID]])*(Table6[Date of report/action]),Table6[Action]," ",,-1)</f>
        <v xml:space="preserve"> </v>
      </c>
      <c r="Y267" s="24" t="s">
        <v>42</v>
      </c>
    </row>
    <row r="268" spans="1:25" s="24" customFormat="1" ht="20" x14ac:dyDescent="0.3">
      <c r="A268" s="146">
        <v>15111</v>
      </c>
      <c r="B268" s="107" t="s">
        <v>395</v>
      </c>
      <c r="C268" s="114" t="s">
        <v>26</v>
      </c>
      <c r="D268" s="107"/>
      <c r="E268" s="107"/>
      <c r="F268" s="114"/>
      <c r="G268" s="114"/>
      <c r="H268" s="114" t="str">
        <f>IFERROR(VLOOKUP(Table2[[#This Row],[Site ID]],Flow_4!A:A,1,FALSE),"N")</f>
        <v>N</v>
      </c>
      <c r="I268" s="117" t="str">
        <f>_xlfn.XLOOKUP(Table2[[#This Row],[Site ID]],'Flowmeter Signals Nov22'!A:A,'Flowmeter Signals Nov22'!I:I,"N")</f>
        <v>Y</v>
      </c>
      <c r="J268" s="114">
        <f>VLOOKUP(Table2[[#This Row],[Site ID]],Consents!A:J,10,FALSE)</f>
        <v>8.5</v>
      </c>
      <c r="K268" s="143">
        <v>8.5</v>
      </c>
      <c r="L268" s="132">
        <f>VLOOKUP(Table2[[#This Row],[Site ID]],'Estimated Flow requirements'!A:K,5,FALSE)</f>
        <v>5.8904862254808616</v>
      </c>
      <c r="M268" s="188">
        <v>9.61</v>
      </c>
      <c r="N268"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-0.13058823529411759</v>
      </c>
      <c r="O268" s="110">
        <v>45519</v>
      </c>
      <c r="P268" s="137"/>
      <c r="Q268" s="137"/>
      <c r="R268" s="136">
        <v>45344</v>
      </c>
      <c r="S268" s="137" t="s">
        <v>26</v>
      </c>
      <c r="T268" s="25" t="s">
        <v>228</v>
      </c>
      <c r="U268" s="110" t="s">
        <v>229</v>
      </c>
      <c r="V268" s="110"/>
      <c r="W268" s="24" t="str" cm="1">
        <f t="array" ref="W268">_xlfn.XLOOKUP(MAX(Table6[Date of report/action]),(Table6[Site ID]=Table2[[#This Row],[Site ID]])*(Table6[Date of report/action]),Table6[Action]," ",,-1)</f>
        <v xml:space="preserve"> </v>
      </c>
      <c r="X268" s="114"/>
      <c r="Y268" s="114">
        <v>0</v>
      </c>
    </row>
    <row r="269" spans="1:25" s="24" customFormat="1" ht="20" x14ac:dyDescent="0.3">
      <c r="A269" s="108">
        <v>14232</v>
      </c>
      <c r="B269" s="103" t="s">
        <v>340</v>
      </c>
      <c r="C269" s="24" t="s">
        <v>34</v>
      </c>
      <c r="D269" s="103"/>
      <c r="E269" s="103"/>
      <c r="H269" s="24" t="str">
        <f>IFERROR(VLOOKUP(Table2[[#This Row],[Site ID]],Flow_4!A:A,1,FALSE),"N")</f>
        <v>N</v>
      </c>
      <c r="I269" s="7" t="str">
        <f>_xlfn.XLOOKUP(Table2[[#This Row],[Site ID]],'Flowmeter Signals Nov22'!A:A,'Flowmeter Signals Nov22'!I:I,"N")</f>
        <v>N</v>
      </c>
      <c r="J269" s="24">
        <f>VLOOKUP(Table2[[#This Row],[Site ID]],Consents!A:J,10,FALSE)</f>
        <v>7</v>
      </c>
      <c r="K269" s="66"/>
      <c r="L269" s="104">
        <f>VLOOKUP(Table2[[#This Row],[Site ID]],'Estimated Flow requirements'!A:K,5,FALSE)</f>
        <v>3.7699111843077522</v>
      </c>
      <c r="M269" s="296">
        <v>7.6</v>
      </c>
      <c r="N26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-8.571428571428566E-2</v>
      </c>
      <c r="O269" s="25">
        <v>45168</v>
      </c>
      <c r="P269" s="59"/>
      <c r="Q269" s="59"/>
      <c r="R269" s="65"/>
      <c r="S269" s="152"/>
      <c r="T269" s="25" t="s">
        <v>27</v>
      </c>
      <c r="U269" s="25"/>
      <c r="V269" s="24" t="s">
        <v>341</v>
      </c>
      <c r="W269" s="24" t="str" cm="1">
        <f t="array" ref="W269">_xlfn.XLOOKUP(MAX(Table6[Date of report/action]),(Table6[Site ID]=Table2[[#This Row],[Site ID]])*(Table6[Date of report/action]),Table6[Action]," ",,-1)</f>
        <v xml:space="preserve"> </v>
      </c>
      <c r="Y269" s="24" t="s">
        <v>42</v>
      </c>
    </row>
    <row r="270" spans="1:25" ht="10" x14ac:dyDescent="0.3">
      <c r="A270" s="107">
        <v>14404</v>
      </c>
      <c r="B270" s="107" t="s">
        <v>298</v>
      </c>
      <c r="C270" s="114" t="s">
        <v>34</v>
      </c>
      <c r="D270" s="107"/>
      <c r="E270" s="107"/>
      <c r="H270" s="114" t="str">
        <f>IFERROR(VLOOKUP(Table2[[#This Row],[Site ID]],Flow_4!A:A,1,FALSE),"N")</f>
        <v>N</v>
      </c>
      <c r="I270" s="117" t="str">
        <f>_xlfn.XLOOKUP(Table2[[#This Row],[Site ID]],'Flowmeter Signals Nov22'!A:A,'Flowmeter Signals Nov22'!I:I,"N")</f>
        <v>Y</v>
      </c>
      <c r="J270" s="114">
        <f>VLOOKUP(Table2[[#This Row],[Site ID]],Consents!A:J,10,FALSE)</f>
        <v>31</v>
      </c>
      <c r="L270" s="132">
        <f>VLOOKUP(Table2[[#This Row],[Site ID]],'Estimated Flow requirements'!A:K,5,FALSE)</f>
        <v>58.448349572333868</v>
      </c>
      <c r="M270" s="188">
        <v>35.07</v>
      </c>
      <c r="N270"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-0.13129032258064516</v>
      </c>
      <c r="O270" s="110">
        <v>45481</v>
      </c>
      <c r="P270" s="137"/>
      <c r="Q270" s="137"/>
      <c r="R270" s="136">
        <v>45097</v>
      </c>
      <c r="S270" s="134" t="s">
        <v>42</v>
      </c>
      <c r="T270" s="110" t="s">
        <v>229</v>
      </c>
      <c r="U270" s="110" t="s">
        <v>229</v>
      </c>
      <c r="W270" s="24" t="str" cm="1">
        <f t="array" ref="W270">_xlfn.XLOOKUP(MAX(Table6[Date of report/action]),(Table6[Site ID]=Table2[[#This Row],[Site ID]])*(Table6[Date of report/action]),Table6[Action]," ",,-1)</f>
        <v xml:space="preserve"> </v>
      </c>
      <c r="X270" s="114"/>
      <c r="Y270" s="114" t="s">
        <v>26</v>
      </c>
    </row>
    <row r="271" spans="1:25" s="24" customFormat="1" ht="10" x14ac:dyDescent="0.3">
      <c r="A271" s="146">
        <v>15516</v>
      </c>
      <c r="B271" s="107" t="s">
        <v>291</v>
      </c>
      <c r="C271" s="114" t="s">
        <v>29</v>
      </c>
      <c r="D271" s="107"/>
      <c r="E271" s="107"/>
      <c r="F271" s="114"/>
      <c r="G271" s="114"/>
      <c r="H271" s="114" t="str">
        <f>IFERROR(VLOOKUP(Table2[[#This Row],[Site ID]],Flow_4!A:A,1,FALSE),"N")</f>
        <v>N</v>
      </c>
      <c r="I271" s="117" t="str">
        <f>_xlfn.XLOOKUP(Table2[[#This Row],[Site ID]],'Flowmeter Signals Nov22'!A:A,'Flowmeter Signals Nov22'!I:I,"N")</f>
        <v>Y</v>
      </c>
      <c r="J271" s="114">
        <f>VLOOKUP(Table2[[#This Row],[Site ID]],Consents!A:J,10,FALSE)</f>
        <v>4</v>
      </c>
      <c r="K271" s="143"/>
      <c r="L271" s="132">
        <f>VLOOKUP(Table2[[#This Row],[Site ID]],'Estimated Flow requirements'!A:K,5,FALSE)</f>
        <v>8.4823001646924414</v>
      </c>
      <c r="M271" s="188">
        <v>4.51</v>
      </c>
      <c r="N271"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-0.12749999999999995</v>
      </c>
      <c r="O271" s="110">
        <v>45540</v>
      </c>
      <c r="P271" s="137"/>
      <c r="Q271" s="137"/>
      <c r="R271" s="136"/>
      <c r="S271" s="134" t="s">
        <v>26</v>
      </c>
      <c r="T271" s="110" t="s">
        <v>229</v>
      </c>
      <c r="U271" s="110" t="s">
        <v>229</v>
      </c>
      <c r="V271" s="114"/>
      <c r="W271" s="24" t="str" cm="1">
        <f t="array" ref="W271">_xlfn.XLOOKUP(MAX(Table6[Date of report/action]),(Table6[Site ID]=Table2[[#This Row],[Site ID]])*(Table6[Date of report/action]),Table6[Action]," ",,-1)</f>
        <v xml:space="preserve"> </v>
      </c>
      <c r="X271" s="114"/>
      <c r="Y271" s="114" t="s">
        <v>26</v>
      </c>
    </row>
    <row r="272" spans="1:25" s="24" customFormat="1" ht="10" x14ac:dyDescent="0.3">
      <c r="A272" s="107">
        <v>14495</v>
      </c>
      <c r="B272" s="124" t="s">
        <v>306</v>
      </c>
      <c r="C272" s="117" t="s">
        <v>29</v>
      </c>
      <c r="D272" s="124"/>
      <c r="E272" s="124"/>
      <c r="F272" s="117"/>
      <c r="G272" s="117"/>
      <c r="H272" s="117">
        <f>IFERROR(VLOOKUP(Table2[[#This Row],[Site ID]],Flow_4!A:A,1,FALSE),"N")</f>
        <v>14495</v>
      </c>
      <c r="I272" s="117" t="str">
        <f>_xlfn.XLOOKUP(Table2[[#This Row],[Site ID]],'Flowmeter Signals Nov22'!A:A,'Flowmeter Signals Nov22'!I:I,"N")</f>
        <v>Y</v>
      </c>
      <c r="J272" s="150">
        <f>VLOOKUP(Table2[[#This Row],[Site ID]],Consents!A:J,10,FALSE)</f>
        <v>335</v>
      </c>
      <c r="K272" s="143">
        <v>150</v>
      </c>
      <c r="L272" s="132">
        <f>VLOOKUP(Table2[[#This Row],[Site ID]],'Estimated Flow requirements'!A:K,5,FALSE)</f>
        <v>296.93941062649031</v>
      </c>
      <c r="M272" s="188">
        <v>381.53</v>
      </c>
      <c r="N272"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-0.13889552238805963</v>
      </c>
      <c r="O272" s="110">
        <v>45482</v>
      </c>
      <c r="P272" s="137"/>
      <c r="Q272" s="137"/>
      <c r="R272" s="110"/>
      <c r="S272" s="134" t="s">
        <v>26</v>
      </c>
      <c r="T272" s="110" t="s">
        <v>229</v>
      </c>
      <c r="U272" s="110" t="s">
        <v>229</v>
      </c>
      <c r="V272" s="114"/>
      <c r="W272" s="24" t="str" cm="1">
        <f t="array" ref="W272">_xlfn.XLOOKUP(MAX(Table6[Date of report/action]),(Table6[Site ID]=Table2[[#This Row],[Site ID]])*(Table6[Date of report/action]),Table6[Action]," ",,-1)</f>
        <v xml:space="preserve"> </v>
      </c>
      <c r="X272" s="114"/>
      <c r="Y272" s="114" t="s">
        <v>26</v>
      </c>
    </row>
    <row r="273" spans="1:25" s="24" customFormat="1" ht="20" x14ac:dyDescent="0.3">
      <c r="A273" s="108">
        <v>15079</v>
      </c>
      <c r="B273" s="103" t="s">
        <v>345</v>
      </c>
      <c r="C273" s="24" t="s">
        <v>34</v>
      </c>
      <c r="D273" s="103"/>
      <c r="E273" s="103"/>
      <c r="H273" s="24" t="str">
        <f>IFERROR(VLOOKUP(Table2[[#This Row],[Site ID]],Flow_4!A:A,1,FALSE),"N")</f>
        <v>N</v>
      </c>
      <c r="I273" s="7" t="str">
        <f>_xlfn.XLOOKUP(Table2[[#This Row],[Site ID]],'Flowmeter Signals Nov22'!A:A,'Flowmeter Signals Nov22'!I:I,"N")</f>
        <v>N</v>
      </c>
      <c r="J273" s="24">
        <f>VLOOKUP(Table2[[#This Row],[Site ID]],Consents!A:J,10,FALSE)</f>
        <v>55</v>
      </c>
      <c r="K273" s="66"/>
      <c r="L273" s="104">
        <f>VLOOKUP(Table2[[#This Row],[Site ID]],'Estimated Flow requirements'!A:K,5,FALSE)</f>
        <v>53.014376029327757</v>
      </c>
      <c r="M273" s="296">
        <v>60</v>
      </c>
      <c r="N27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-9.0909090909090912E-2</v>
      </c>
      <c r="O273" s="25">
        <v>43285.5</v>
      </c>
      <c r="P273" s="59"/>
      <c r="Q273" s="59"/>
      <c r="R273" s="59"/>
      <c r="S273" s="59"/>
      <c r="T273" s="25" t="s">
        <v>27</v>
      </c>
      <c r="U273" s="25"/>
      <c r="W273" s="24" t="str" cm="1">
        <f t="array" ref="W273">_xlfn.XLOOKUP(MAX(Table6[Date of report/action]),(Table6[Site ID]=Table2[[#This Row],[Site ID]])*(Table6[Date of report/action]),Table6[Action]," ",,-1)</f>
        <v xml:space="preserve"> </v>
      </c>
      <c r="Y273" s="24">
        <v>0</v>
      </c>
    </row>
    <row r="274" spans="1:25" s="24" customFormat="1" ht="20" x14ac:dyDescent="0.3">
      <c r="A274" s="108">
        <v>15648</v>
      </c>
      <c r="B274" s="103" t="s">
        <v>346</v>
      </c>
      <c r="C274" s="24" t="s">
        <v>34</v>
      </c>
      <c r="D274" s="103"/>
      <c r="E274" s="103"/>
      <c r="H274" s="24" t="str">
        <f>IFERROR(VLOOKUP(Table2[[#This Row],[Site ID]],Flow_4!A:A,1,FALSE),"N")</f>
        <v>N</v>
      </c>
      <c r="I274" s="7" t="str">
        <f>_xlfn.XLOOKUP(Table2[[#This Row],[Site ID]],'Flowmeter Signals Nov22'!A:A,'Flowmeter Signals Nov22'!I:I,"N")</f>
        <v>N</v>
      </c>
      <c r="J274" s="24">
        <f>VLOOKUP(Table2[[#This Row],[Site ID]],Consents!A:J,10,FALSE)</f>
        <v>5.5</v>
      </c>
      <c r="K274" s="66"/>
      <c r="L274" s="104">
        <f>VLOOKUP(Table2[[#This Row],[Site ID]],'Estimated Flow requirements'!A:K,5,FALSE)</f>
        <v>3.7699111843077522</v>
      </c>
      <c r="M274" s="296">
        <v>6</v>
      </c>
      <c r="N27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-9.0909090909090912E-2</v>
      </c>
      <c r="O274" s="25">
        <v>44489</v>
      </c>
      <c r="P274" s="59"/>
      <c r="Q274" s="59"/>
      <c r="R274" s="59"/>
      <c r="S274" s="59"/>
      <c r="T274" s="25" t="s">
        <v>27</v>
      </c>
      <c r="U274" s="25"/>
      <c r="W274" s="24" t="str" cm="1">
        <f t="array" ref="W274">_xlfn.XLOOKUP(MAX(Table6[Date of report/action]),(Table6[Site ID]=Table2[[#This Row],[Site ID]])*(Table6[Date of report/action]),Table6[Action]," ",,-1)</f>
        <v xml:space="preserve"> </v>
      </c>
      <c r="Y274" s="24" t="s">
        <v>42</v>
      </c>
    </row>
    <row r="275" spans="1:25" s="24" customFormat="1" ht="20" x14ac:dyDescent="0.3">
      <c r="A275" s="108">
        <v>14272</v>
      </c>
      <c r="B275" s="103" t="s">
        <v>347</v>
      </c>
      <c r="C275" s="24" t="s">
        <v>34</v>
      </c>
      <c r="D275" s="103"/>
      <c r="E275" s="103"/>
      <c r="H275" s="24" t="str">
        <f>IFERROR(VLOOKUP(Table2[[#This Row],[Site ID]],Flow_4!A:A,1,FALSE),"N")</f>
        <v>N</v>
      </c>
      <c r="I275" s="7" t="str">
        <f>_xlfn.XLOOKUP(Table2[[#This Row],[Site ID]],'Flowmeter Signals Nov22'!A:A,'Flowmeter Signals Nov22'!I:I,"N")</f>
        <v>N</v>
      </c>
      <c r="J275" s="24">
        <f>VLOOKUP(Table2[[#This Row],[Site ID]],Consents!A:J,10,FALSE)</f>
        <v>6</v>
      </c>
      <c r="K275" s="66"/>
      <c r="L275" s="104">
        <f>VLOOKUP(Table2[[#This Row],[Site ID]],'Estimated Flow requirements'!A:K,5,FALSE)</f>
        <v>9.2038847273138469</v>
      </c>
      <c r="M275" s="296">
        <v>6.55</v>
      </c>
      <c r="N27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-9.1666666666666632E-2</v>
      </c>
      <c r="O275" s="25">
        <v>45168</v>
      </c>
      <c r="P275" s="59"/>
      <c r="Q275" s="59"/>
      <c r="R275" s="59"/>
      <c r="S275" s="59"/>
      <c r="T275" s="25" t="s">
        <v>27</v>
      </c>
      <c r="U275" s="25"/>
      <c r="V275" s="24" t="s">
        <v>348</v>
      </c>
      <c r="W275" s="24" t="str" cm="1">
        <f t="array" ref="W275">_xlfn.XLOOKUP(MAX(Table6[Date of report/action]),(Table6[Site ID]=Table2[[#This Row],[Site ID]])*(Table6[Date of report/action]),Table6[Action]," ",,-1)</f>
        <v xml:space="preserve"> </v>
      </c>
      <c r="Y275" s="24" t="s">
        <v>42</v>
      </c>
    </row>
    <row r="276" spans="1:25" s="24" customFormat="1" ht="10" x14ac:dyDescent="0.3">
      <c r="A276" s="107">
        <v>14371</v>
      </c>
      <c r="B276" s="124" t="s">
        <v>326</v>
      </c>
      <c r="C276" s="117" t="s">
        <v>29</v>
      </c>
      <c r="D276" s="124"/>
      <c r="E276" s="124"/>
      <c r="F276" s="117"/>
      <c r="G276" s="117"/>
      <c r="H276" s="117" t="str">
        <f>IFERROR(VLOOKUP(Table2[[#This Row],[Site ID]],Flow_4!A:A,1,FALSE),"N")</f>
        <v>N</v>
      </c>
      <c r="I276" s="117" t="str">
        <f>_xlfn.XLOOKUP(Table2[[#This Row],[Site ID]],'Flowmeter Signals Nov22'!A:A,'Flowmeter Signals Nov22'!I:I,"N")</f>
        <v>Y</v>
      </c>
      <c r="J276" s="114">
        <f>VLOOKUP(Table2[[#This Row],[Site ID]],Consents!A:J,10,FALSE)</f>
        <v>48</v>
      </c>
      <c r="K276" s="143"/>
      <c r="L276" s="125">
        <f>VLOOKUP(Table2[[#This Row],[Site ID]],'Estimated Flow requirements'!A:K,5,FALSE)</f>
        <v>36.815538909255388</v>
      </c>
      <c r="M276" s="311">
        <v>54.92</v>
      </c>
      <c r="N276"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-0.14416666666666669</v>
      </c>
      <c r="O276" s="129">
        <v>45541</v>
      </c>
      <c r="P276" s="137"/>
      <c r="Q276" s="137"/>
      <c r="R276" s="144"/>
      <c r="S276" s="130" t="s">
        <v>26</v>
      </c>
      <c r="T276" s="110" t="s">
        <v>229</v>
      </c>
      <c r="U276" s="110" t="s">
        <v>229</v>
      </c>
      <c r="V276" s="114"/>
      <c r="W276" s="24" t="str" cm="1">
        <f t="array" ref="W276">_xlfn.XLOOKUP(MAX(Table6[Date of report/action]),(Table6[Site ID]=Table2[[#This Row],[Site ID]])*(Table6[Date of report/action]),Table6[Action]," ",,-1)</f>
        <v xml:space="preserve"> </v>
      </c>
      <c r="X276" s="147" t="s">
        <v>327</v>
      </c>
      <c r="Y276" s="148" t="s">
        <v>26</v>
      </c>
    </row>
    <row r="277" spans="1:25" s="24" customFormat="1" ht="10" x14ac:dyDescent="0.3">
      <c r="A277" s="124">
        <v>13074</v>
      </c>
      <c r="B277" s="107" t="s">
        <v>416</v>
      </c>
      <c r="C277" s="117" t="s">
        <v>29</v>
      </c>
      <c r="D277" s="124"/>
      <c r="E277" s="124"/>
      <c r="F277" s="117"/>
      <c r="G277" s="117"/>
      <c r="H277" s="117" t="str">
        <f>IFERROR(VLOOKUP(Table2[[#This Row],[Site ID]],Flow_4!A:A,1,FALSE),"N")</f>
        <v>N</v>
      </c>
      <c r="I277" s="117" t="str">
        <f>_xlfn.XLOOKUP(Table2[[#This Row],[Site ID]],'Flowmeter Signals Nov22'!A:A,'Flowmeter Signals Nov22'!I:I,"N")</f>
        <v>Y</v>
      </c>
      <c r="J277" s="114">
        <f>VLOOKUP(Table2[[#This Row],[Site ID]],Consents!A:J,10,FALSE)</f>
        <v>4.9000000000000004</v>
      </c>
      <c r="K277" s="143"/>
      <c r="L277" s="125">
        <f>VLOOKUP(Table2[[#This Row],[Site ID]],'Estimated Flow requirements'!A:K,5,FALSE)</f>
        <v>9.2038847273138469</v>
      </c>
      <c r="M277" s="188">
        <v>6.2</v>
      </c>
      <c r="N277"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-0.26530612244897955</v>
      </c>
      <c r="O277" s="110">
        <v>45540</v>
      </c>
      <c r="P277" s="137"/>
      <c r="Q277" s="137"/>
      <c r="R277" s="136"/>
      <c r="S277" s="137" t="s">
        <v>26</v>
      </c>
      <c r="T277" s="110" t="s">
        <v>229</v>
      </c>
      <c r="U277" s="110" t="s">
        <v>229</v>
      </c>
      <c r="V277" s="114"/>
      <c r="W277" s="24" t="str" cm="1">
        <f t="array" ref="W277">_xlfn.XLOOKUP(MAX(Table6[Date of report/action]),(Table6[Site ID]=Table2[[#This Row],[Site ID]])*(Table6[Date of report/action]),Table6[Action]," ",,-1)</f>
        <v xml:space="preserve"> </v>
      </c>
      <c r="X277" s="114"/>
      <c r="Y277" s="114">
        <v>0</v>
      </c>
    </row>
    <row r="278" spans="1:25" ht="20" x14ac:dyDescent="0.3">
      <c r="A278" s="108">
        <v>15435</v>
      </c>
      <c r="B278" s="103" t="s">
        <v>318</v>
      </c>
      <c r="C278" s="24" t="s">
        <v>29</v>
      </c>
      <c r="D278" s="103"/>
      <c r="E278" s="103"/>
      <c r="F278" s="24"/>
      <c r="G278" s="24"/>
      <c r="H278" s="24" t="str">
        <f>IFERROR(VLOOKUP(Table2[[#This Row],[Site ID]],Flow_4!A:A,1,FALSE),"N")</f>
        <v>N</v>
      </c>
      <c r="I278" s="7" t="s">
        <v>42</v>
      </c>
      <c r="J278" s="24">
        <f>VLOOKUP(Table2[[#This Row],[Site ID]],Consents!A:J,10,FALSE)</f>
        <v>51</v>
      </c>
      <c r="K278" s="66"/>
      <c r="L278" s="104">
        <f>VLOOKUP(Table2[[#This Row],[Site ID]],'Estimated Flow requirements'!A:K,5,FALSE)</f>
        <v>29.82058651649686</v>
      </c>
      <c r="M278" s="296">
        <v>65.510000000000005</v>
      </c>
      <c r="N27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-0.28450980392156872</v>
      </c>
      <c r="O278" s="25">
        <v>45540</v>
      </c>
      <c r="P278" s="59"/>
      <c r="Q278" s="59"/>
      <c r="R278" s="68"/>
      <c r="S278" s="59" t="s">
        <v>26</v>
      </c>
      <c r="T278" s="25" t="s">
        <v>229</v>
      </c>
      <c r="U278" s="25" t="s">
        <v>229</v>
      </c>
      <c r="V278" s="24" t="s">
        <v>105</v>
      </c>
      <c r="W278" s="24" t="str" cm="1">
        <f t="array" ref="W278">_xlfn.XLOOKUP(MAX(Table6[Date of report/action]),(Table6[Site ID]=Table2[[#This Row],[Site ID]])*(Table6[Date of report/action]),Table6[Action]," ",,-1)</f>
        <v xml:space="preserve"> </v>
      </c>
      <c r="Y278" s="24" t="s">
        <v>42</v>
      </c>
    </row>
    <row r="279" spans="1:25" ht="10" x14ac:dyDescent="0.3">
      <c r="A279" s="107">
        <v>14216</v>
      </c>
      <c r="B279" s="124" t="s">
        <v>361</v>
      </c>
      <c r="C279" s="117" t="s">
        <v>34</v>
      </c>
      <c r="D279" s="124"/>
      <c r="E279" s="124"/>
      <c r="F279" s="117"/>
      <c r="G279" s="117"/>
      <c r="H279" s="117">
        <f>IFERROR(VLOOKUP(Table2[[#This Row],[Site ID]],Flow_4!A:A,1,FALSE),"N")</f>
        <v>14216</v>
      </c>
      <c r="I279" s="117" t="str">
        <f>_xlfn.XLOOKUP(Table2[[#This Row],[Site ID]],'Flowmeter Signals Nov22'!A:A,'Flowmeter Signals Nov22'!I:I,"N")</f>
        <v>Y</v>
      </c>
      <c r="J279" s="150">
        <f>VLOOKUP(Table2[[#This Row],[Site ID]],Consents!A:J,10,FALSE)</f>
        <v>15.3</v>
      </c>
      <c r="K279" s="143">
        <v>14.7</v>
      </c>
      <c r="L279" s="125">
        <f>VLOOKUP(Table2[[#This Row],[Site ID]],'Estimated Flow requirements'!A:K,5,FALSE)</f>
        <v>13.253594007331939</v>
      </c>
      <c r="M279" s="311">
        <v>18.079999999999998</v>
      </c>
      <c r="N279"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-0.18169934640522858</v>
      </c>
      <c r="O279" s="129">
        <v>45492</v>
      </c>
      <c r="P279" s="137"/>
      <c r="Q279" s="137"/>
      <c r="R279" s="144"/>
      <c r="S279" s="130" t="s">
        <v>26</v>
      </c>
      <c r="T279" s="110" t="s">
        <v>229</v>
      </c>
      <c r="U279" s="110" t="s">
        <v>229</v>
      </c>
      <c r="W279" s="24" t="str" cm="1">
        <f t="array" ref="W279">_xlfn.XLOOKUP(MAX(Table6[Date of report/action]),(Table6[Site ID]=Table2[[#This Row],[Site ID]])*(Table6[Date of report/action]),Table6[Action]," ",,-1)</f>
        <v xml:space="preserve"> </v>
      </c>
      <c r="X279" s="114"/>
      <c r="Y279" s="114" t="s">
        <v>26</v>
      </c>
    </row>
    <row r="280" spans="1:25" ht="20" x14ac:dyDescent="0.3">
      <c r="A280" s="108">
        <v>15627</v>
      </c>
      <c r="B280" s="103" t="s">
        <v>354</v>
      </c>
      <c r="C280" s="24" t="s">
        <v>29</v>
      </c>
      <c r="D280" s="103"/>
      <c r="E280" s="103"/>
      <c r="F280" s="24"/>
      <c r="G280" s="24"/>
      <c r="H280" s="24" t="str">
        <f>IFERROR(VLOOKUP(Table2[[#This Row],[Site ID]],Flow_4!A:A,1,FALSE),"N")</f>
        <v>N</v>
      </c>
      <c r="I280" s="7" t="str">
        <f>_xlfn.XLOOKUP(Table2[[#This Row],[Site ID]],'Flowmeter Signals Nov22'!A:A,'Flowmeter Signals Nov22'!I:I,"N")</f>
        <v>N</v>
      </c>
      <c r="J280" s="24">
        <f>VLOOKUP(Table2[[#This Row],[Site ID]],Consents!A:J,10,FALSE)</f>
        <v>5.6</v>
      </c>
      <c r="K280" s="66"/>
      <c r="L280" s="104">
        <f>VLOOKUP(Table2[[#This Row],[Site ID]],'Estimated Flow requirements'!A:K,5,FALSE)</f>
        <v>8.4823001646924414</v>
      </c>
      <c r="M280" s="296">
        <v>6.2</v>
      </c>
      <c r="N28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-0.10714285714285725</v>
      </c>
      <c r="O280" s="25">
        <v>43404.5</v>
      </c>
      <c r="P280" s="59"/>
      <c r="Q280" s="59"/>
      <c r="R280" s="59"/>
      <c r="S280" s="59"/>
      <c r="T280" s="25" t="s">
        <v>27</v>
      </c>
      <c r="U280" s="25"/>
      <c r="V280" s="24"/>
      <c r="W280" s="24" t="str" cm="1">
        <f t="array" ref="W280">_xlfn.XLOOKUP(MAX(Table6[Date of report/action]),(Table6[Site ID]=Table2[[#This Row],[Site ID]])*(Table6[Date of report/action]),Table6[Action]," ",,-1)</f>
        <v xml:space="preserve"> </v>
      </c>
      <c r="Y280" s="24">
        <v>0</v>
      </c>
    </row>
    <row r="281" spans="1:25" s="24" customFormat="1" ht="20" x14ac:dyDescent="0.3">
      <c r="A281" s="109">
        <v>14285</v>
      </c>
      <c r="B281" s="109" t="s">
        <v>355</v>
      </c>
      <c r="C281" s="7" t="s">
        <v>29</v>
      </c>
      <c r="D281" s="109"/>
      <c r="E281" s="109"/>
      <c r="F281" s="7"/>
      <c r="G281" s="7"/>
      <c r="H281" s="7" t="str">
        <f>IFERROR(VLOOKUP(Table2[[#This Row],[Site ID]],Flow_4!A:A,1,FALSE),"N")</f>
        <v>N</v>
      </c>
      <c r="I281" s="7" t="str">
        <f>_xlfn.XLOOKUP(Table2[[#This Row],[Site ID]],'Flowmeter Signals Nov22'!A:A,'Flowmeter Signals Nov22'!I:I,"N")</f>
        <v>N</v>
      </c>
      <c r="J281" s="7">
        <f>VLOOKUP(Table2[[#This Row],[Site ID]],Consents!A:J,10,FALSE)</f>
        <v>19.8</v>
      </c>
      <c r="K281" s="315"/>
      <c r="L281" s="105">
        <f>VLOOKUP(Table2[[#This Row],[Site ID]],'Estimated Flow requirements'!A:K,5,FALSE)</f>
        <v>13.253594007331939</v>
      </c>
      <c r="M281" s="312">
        <v>22</v>
      </c>
      <c r="N28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-0.11111111111111108</v>
      </c>
      <c r="O281" s="17">
        <v>44018</v>
      </c>
      <c r="P281" s="59"/>
      <c r="Q281" s="59"/>
      <c r="R281" s="60"/>
      <c r="S281" s="60"/>
      <c r="T281" s="25" t="s">
        <v>27</v>
      </c>
      <c r="U281" s="25"/>
      <c r="V281" s="25" t="s">
        <v>114</v>
      </c>
      <c r="W281" s="24" t="str" cm="1">
        <f t="array" ref="W281">_xlfn.XLOOKUP(MAX(Table6[Date of report/action]),(Table6[Site ID]=Table2[[#This Row],[Site ID]])*(Table6[Date of report/action]),Table6[Action]," ",,-1)</f>
        <v xml:space="preserve"> </v>
      </c>
      <c r="X281" s="27" t="s">
        <v>356</v>
      </c>
      <c r="Y281" s="67">
        <v>0</v>
      </c>
    </row>
    <row r="282" spans="1:25" ht="10" x14ac:dyDescent="0.3">
      <c r="A282" s="107">
        <v>15322</v>
      </c>
      <c r="B282" s="107" t="s">
        <v>352</v>
      </c>
      <c r="C282" s="114" t="s">
        <v>29</v>
      </c>
      <c r="D282" s="107"/>
      <c r="E282" s="107"/>
      <c r="H282" s="114" t="str">
        <f>IFERROR(VLOOKUP(Table2[[#This Row],[Site ID]],Flow_4!A:A,1,FALSE),"N")</f>
        <v>N</v>
      </c>
      <c r="I282" s="117" t="str">
        <f>_xlfn.XLOOKUP(Table2[[#This Row],[Site ID]],'Flowmeter Signals Nov22'!A:A,'Flowmeter Signals Nov22'!I:I,"N")</f>
        <v>Y</v>
      </c>
      <c r="J282" s="114">
        <f>VLOOKUP(Table2[[#This Row],[Site ID]],Consents!A:J,10,FALSE)</f>
        <v>5.3</v>
      </c>
      <c r="L282" s="132">
        <f>VLOOKUP(Table2[[#This Row],[Site ID]],'Estimated Flow requirements'!A:K,5,FALSE)</f>
        <v>13.253594007331939</v>
      </c>
      <c r="M282" s="188">
        <v>6.27</v>
      </c>
      <c r="N282"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-0.18301886792452826</v>
      </c>
      <c r="O282" s="110">
        <v>45482</v>
      </c>
      <c r="P282" s="137"/>
      <c r="Q282" s="137"/>
      <c r="R282" s="110">
        <v>45058</v>
      </c>
      <c r="S282" s="134" t="s">
        <v>26</v>
      </c>
      <c r="T282" s="110" t="s">
        <v>229</v>
      </c>
      <c r="U282" s="110" t="s">
        <v>229</v>
      </c>
      <c r="W282" s="24" t="str" cm="1">
        <f t="array" ref="W282">_xlfn.XLOOKUP(MAX(Table6[Date of report/action]),(Table6[Site ID]=Table2[[#This Row],[Site ID]])*(Table6[Date of report/action]),Table6[Action]," ",,-1)</f>
        <v xml:space="preserve"> </v>
      </c>
      <c r="X282" s="114"/>
      <c r="Y282" s="114" t="s">
        <v>26</v>
      </c>
    </row>
    <row r="283" spans="1:25" ht="20" x14ac:dyDescent="0.3">
      <c r="A283" s="107">
        <v>14202</v>
      </c>
      <c r="B283" s="107" t="s">
        <v>389</v>
      </c>
      <c r="C283" s="114" t="s">
        <v>26</v>
      </c>
      <c r="D283" s="107"/>
      <c r="E283" s="107"/>
      <c r="H283" s="114" t="str">
        <f>IFERROR(VLOOKUP(Table2[[#This Row],[Site ID]],Flow_4!A:A,1,FALSE),"N")</f>
        <v>N</v>
      </c>
      <c r="I283" s="117" t="str">
        <f>_xlfn.XLOOKUP(Table2[[#This Row],[Site ID]],'Flowmeter Signals Nov22'!A:A,'Flowmeter Signals Nov22'!I:I,"N")</f>
        <v>Y</v>
      </c>
      <c r="J283" s="114">
        <f>VLOOKUP(Table2[[#This Row],[Site ID]],Consents!A:J,10,FALSE)</f>
        <v>42</v>
      </c>
      <c r="K283" s="143">
        <v>42</v>
      </c>
      <c r="L283" s="132">
        <f>VLOOKUP(Table2[[#This Row],[Site ID]],'Estimated Flow requirements'!A:K,5,FALSE)</f>
        <v>23.56194490192345</v>
      </c>
      <c r="M283" s="188">
        <v>50</v>
      </c>
      <c r="N283"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-0.19047619047619047</v>
      </c>
      <c r="O283" s="110">
        <v>45519</v>
      </c>
      <c r="P283" s="137"/>
      <c r="Q283" s="137"/>
      <c r="R283" s="110">
        <v>45313</v>
      </c>
      <c r="S283" s="134" t="s">
        <v>26</v>
      </c>
      <c r="T283" s="25" t="s">
        <v>228</v>
      </c>
      <c r="U283" s="110" t="s">
        <v>229</v>
      </c>
      <c r="W283" s="24" t="str" cm="1">
        <f t="array" ref="W283">_xlfn.XLOOKUP(MAX(Table6[Date of report/action]),(Table6[Site ID]=Table2[[#This Row],[Site ID]])*(Table6[Date of report/action]),Table6[Action]," ",,-1)</f>
        <v xml:space="preserve"> </v>
      </c>
      <c r="X283" s="114"/>
      <c r="Y283" s="114" t="s">
        <v>26</v>
      </c>
    </row>
    <row r="284" spans="1:25" s="24" customFormat="1" ht="10" x14ac:dyDescent="0.3">
      <c r="A284" s="107">
        <v>15019</v>
      </c>
      <c r="B284" s="124" t="s">
        <v>400</v>
      </c>
      <c r="C284" s="117" t="s">
        <v>34</v>
      </c>
      <c r="D284" s="124"/>
      <c r="E284" s="124"/>
      <c r="F284" s="117"/>
      <c r="G284" s="117"/>
      <c r="H284" s="117" t="str">
        <f>IFERROR(VLOOKUP(Table2[[#This Row],[Site ID]],Flow_4!A:A,1,FALSE),"N")</f>
        <v>N</v>
      </c>
      <c r="I284" s="117" t="str">
        <f>_xlfn.XLOOKUP(Table2[[#This Row],[Site ID]],'Flowmeter Signals Nov22'!A:A,'Flowmeter Signals Nov22'!I:I,"N")</f>
        <v>Y</v>
      </c>
      <c r="J284" s="150">
        <f>VLOOKUP(Table2[[#This Row],[Site ID]],Consents!A:J,10,FALSE)</f>
        <v>750</v>
      </c>
      <c r="K284" s="143">
        <v>300</v>
      </c>
      <c r="L284" s="125">
        <f>VLOOKUP(Table2[[#This Row],[Site ID]],'Estimated Flow requirements'!A:K,5,FALSE)</f>
        <v>162.3565265898163</v>
      </c>
      <c r="M284" s="188">
        <v>904</v>
      </c>
      <c r="N284"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-0.20533333333333334</v>
      </c>
      <c r="O284" s="110">
        <v>45489</v>
      </c>
      <c r="P284" s="137"/>
      <c r="Q284" s="137"/>
      <c r="R284" s="136"/>
      <c r="S284" s="134" t="s">
        <v>26</v>
      </c>
      <c r="T284" s="110" t="s">
        <v>229</v>
      </c>
      <c r="U284" s="110" t="s">
        <v>229</v>
      </c>
      <c r="V284" s="114"/>
      <c r="W284" s="24" t="str" cm="1">
        <f t="array" ref="W284">_xlfn.XLOOKUP(MAX(Table6[Date of report/action]),(Table6[Site ID]=Table2[[#This Row],[Site ID]])*(Table6[Date of report/action]),Table6[Action]," ",,-1)</f>
        <v xml:space="preserve"> </v>
      </c>
      <c r="X284" s="114"/>
      <c r="Y284" s="114" t="s">
        <v>26</v>
      </c>
    </row>
    <row r="285" spans="1:25" ht="10" x14ac:dyDescent="0.3">
      <c r="A285" s="146">
        <v>15577</v>
      </c>
      <c r="B285" s="107" t="s">
        <v>379</v>
      </c>
      <c r="C285" s="114" t="s">
        <v>29</v>
      </c>
      <c r="D285" s="107"/>
      <c r="E285" s="107"/>
      <c r="H285" s="114" t="str">
        <f>IFERROR(VLOOKUP(Table2[[#This Row],[Site ID]],Flow_4!A:A,1,FALSE),"N")</f>
        <v>N</v>
      </c>
      <c r="I285" s="117" t="str">
        <f>_xlfn.XLOOKUP(Table2[[#This Row],[Site ID]],'Flowmeter Signals Nov22'!A:A,'Flowmeter Signals Nov22'!I:I,"N")</f>
        <v>Y</v>
      </c>
      <c r="J285" s="114">
        <f>VLOOKUP(Table2[[#This Row],[Site ID]],Consents!A:J,10,FALSE)</f>
        <v>54</v>
      </c>
      <c r="L285" s="132">
        <f>VLOOKUP(Table2[[#This Row],[Site ID]],'Estimated Flow requirements'!A:K,5,FALSE)</f>
        <v>36.815538909255388</v>
      </c>
      <c r="M285" s="188">
        <v>71.290000000000006</v>
      </c>
      <c r="N285"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-0.32018518518518529</v>
      </c>
      <c r="O285" s="110">
        <v>45540</v>
      </c>
      <c r="P285" s="137"/>
      <c r="Q285" s="137"/>
      <c r="R285" s="136"/>
      <c r="S285" s="137" t="s">
        <v>26</v>
      </c>
      <c r="T285" s="110" t="s">
        <v>229</v>
      </c>
      <c r="U285" s="110" t="s">
        <v>229</v>
      </c>
      <c r="W285" s="24" t="str" cm="1">
        <f t="array" ref="W285">_xlfn.XLOOKUP(MAX(Table6[Date of report/action]),(Table6[Site ID]=Table2[[#This Row],[Site ID]])*(Table6[Date of report/action]),Table6[Action]," ",,-1)</f>
        <v xml:space="preserve"> </v>
      </c>
      <c r="X285" s="114"/>
      <c r="Y285" s="114" t="s">
        <v>26</v>
      </c>
    </row>
    <row r="286" spans="1:25" s="24" customFormat="1" ht="20" x14ac:dyDescent="0.3">
      <c r="A286" s="108">
        <v>14274</v>
      </c>
      <c r="B286" s="103" t="s">
        <v>362</v>
      </c>
      <c r="C286" s="24" t="s">
        <v>34</v>
      </c>
      <c r="D286" s="103"/>
      <c r="E286" s="103"/>
      <c r="H286" s="24" t="str">
        <f>IFERROR(VLOOKUP(Table2[[#This Row],[Site ID]],Flow_4!A:A,1,FALSE),"N")</f>
        <v>N</v>
      </c>
      <c r="I286" s="7" t="str">
        <f>_xlfn.XLOOKUP(Table2[[#This Row],[Site ID]],'Flowmeter Signals Nov22'!A:A,'Flowmeter Signals Nov22'!I:I,"N")</f>
        <v>N</v>
      </c>
      <c r="J286" s="24">
        <f>VLOOKUP(Table2[[#This Row],[Site ID]],Consents!A:J,10,FALSE)</f>
        <v>4</v>
      </c>
      <c r="K286" s="66"/>
      <c r="L286" s="104">
        <f>VLOOKUP(Table2[[#This Row],[Site ID]],'Estimated Flow requirements'!A:K,5,FALSE)</f>
        <v>3.7699111843077522</v>
      </c>
      <c r="M286" s="296">
        <v>4.54</v>
      </c>
      <c r="N28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-0.13500000000000001</v>
      </c>
      <c r="O286" s="25">
        <v>45168</v>
      </c>
      <c r="P286" s="59"/>
      <c r="Q286" s="59"/>
      <c r="R286" s="59"/>
      <c r="S286" s="59"/>
      <c r="T286" s="25" t="s">
        <v>27</v>
      </c>
      <c r="U286" s="25"/>
      <c r="V286" s="24" t="s">
        <v>363</v>
      </c>
      <c r="W286" s="24" t="str" cm="1">
        <f t="array" ref="W286">_xlfn.XLOOKUP(MAX(Table6[Date of report/action]),(Table6[Site ID]=Table2[[#This Row],[Site ID]])*(Table6[Date of report/action]),Table6[Action]," ",,-1)</f>
        <v xml:space="preserve"> </v>
      </c>
      <c r="Y286" s="24" t="s">
        <v>42</v>
      </c>
    </row>
    <row r="287" spans="1:25" ht="10" x14ac:dyDescent="0.3">
      <c r="A287" s="107">
        <v>14096</v>
      </c>
      <c r="B287" s="124" t="s">
        <v>381</v>
      </c>
      <c r="C287" s="117" t="s">
        <v>29</v>
      </c>
      <c r="D287" s="124"/>
      <c r="E287" s="124"/>
      <c r="F287" s="117"/>
      <c r="G287" s="117"/>
      <c r="H287" s="117" t="str">
        <f>IFERROR(VLOOKUP(Table2[[#This Row],[Site ID]],Flow_4!A:A,1,FALSE),"N")</f>
        <v>N</v>
      </c>
      <c r="I287" s="117" t="str">
        <f>_xlfn.XLOOKUP(Table2[[#This Row],[Site ID]],'Flowmeter Signals Nov22'!A:A,'Flowmeter Signals Nov22'!I:I,"N")</f>
        <v>Y</v>
      </c>
      <c r="J287" s="117">
        <f>VLOOKUP(Table2[[#This Row],[Site ID]],Consents!A:J,10,FALSE)</f>
        <v>10.8</v>
      </c>
      <c r="K287" s="273"/>
      <c r="L287" s="125">
        <f>VLOOKUP(Table2[[#This Row],[Site ID]],'Estimated Flow requirements'!A:K,5,FALSE)</f>
        <v>13.253594007331939</v>
      </c>
      <c r="M287" s="311">
        <v>13.09</v>
      </c>
      <c r="N287"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-0.21203703703703694</v>
      </c>
      <c r="O287" s="129">
        <v>45541</v>
      </c>
      <c r="P287" s="137"/>
      <c r="Q287" s="137"/>
      <c r="R287" s="144"/>
      <c r="S287" s="130" t="s">
        <v>26</v>
      </c>
      <c r="T287" s="110" t="s">
        <v>229</v>
      </c>
      <c r="U287" s="110" t="s">
        <v>229</v>
      </c>
      <c r="W287" s="24" t="str" cm="1">
        <f t="array" ref="W287">_xlfn.XLOOKUP(MAX(Table6[Date of report/action]),(Table6[Site ID]=Table2[[#This Row],[Site ID]])*(Table6[Date of report/action]),Table6[Action]," ",,-1)</f>
        <v xml:space="preserve"> </v>
      </c>
      <c r="X287" s="131" t="s">
        <v>382</v>
      </c>
      <c r="Y287" s="131" t="s">
        <v>42</v>
      </c>
    </row>
    <row r="288" spans="1:25" ht="20" x14ac:dyDescent="0.3">
      <c r="A288" s="108">
        <v>14459</v>
      </c>
      <c r="B288" s="103" t="s">
        <v>365</v>
      </c>
      <c r="C288" s="24" t="s">
        <v>26</v>
      </c>
      <c r="D288" s="103"/>
      <c r="E288" s="103"/>
      <c r="F288" s="24"/>
      <c r="G288" s="24"/>
      <c r="H288" s="24" t="str">
        <f>IFERROR(VLOOKUP(Table2[[#This Row],[Site ID]],Flow_4!A:A,1,FALSE),"N")</f>
        <v>N</v>
      </c>
      <c r="I288" s="7" t="str">
        <f>_xlfn.XLOOKUP(Table2[[#This Row],[Site ID]],'Flowmeter Signals Nov22'!A:A,'Flowmeter Signals Nov22'!I:I,"N")</f>
        <v>N</v>
      </c>
      <c r="J288" s="24">
        <f>VLOOKUP(Table2[[#This Row],[Site ID]],Consents!A:J,10,FALSE)</f>
        <v>22</v>
      </c>
      <c r="K288" s="66"/>
      <c r="L288" s="104">
        <f>VLOOKUP(Table2[[#This Row],[Site ID]],'Estimated Flow requirements'!A:K,5,FALSE)</f>
        <v>13.253594007331939</v>
      </c>
      <c r="M288" s="296">
        <v>25</v>
      </c>
      <c r="N28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-0.13636363636363635</v>
      </c>
      <c r="O288" s="25">
        <v>42986.5</v>
      </c>
      <c r="P288" s="59"/>
      <c r="Q288" s="59"/>
      <c r="R288" s="63"/>
      <c r="S288" s="59"/>
      <c r="T288" s="25" t="s">
        <v>27</v>
      </c>
      <c r="U288" s="25"/>
      <c r="V288" s="24"/>
      <c r="W288" s="24" t="str" cm="1">
        <f t="array" ref="W288">_xlfn.XLOOKUP(MAX(Table6[Date of report/action]),(Table6[Site ID]=Table2[[#This Row],[Site ID]])*(Table6[Date of report/action]),Table6[Action]," ",,-1)</f>
        <v xml:space="preserve"> </v>
      </c>
      <c r="Y288" s="24">
        <v>0</v>
      </c>
    </row>
    <row r="289" spans="1:25" ht="20" x14ac:dyDescent="0.3">
      <c r="A289" s="108">
        <v>15496</v>
      </c>
      <c r="B289" s="103" t="s">
        <v>366</v>
      </c>
      <c r="C289" s="24" t="s">
        <v>34</v>
      </c>
      <c r="D289" s="103"/>
      <c r="E289" s="103"/>
      <c r="F289" s="24"/>
      <c r="G289" s="24"/>
      <c r="H289" s="24" t="str">
        <f>IFERROR(VLOOKUP(Table2[[#This Row],[Site ID]],Flow_4!A:A,1,FALSE),"N")</f>
        <v>N</v>
      </c>
      <c r="I289" s="7" t="str">
        <f>_xlfn.XLOOKUP(Table2[[#This Row],[Site ID]],'Flowmeter Signals Nov22'!A:A,'Flowmeter Signals Nov22'!I:I,"N")</f>
        <v>N</v>
      </c>
      <c r="J289" s="24">
        <f>VLOOKUP(Table2[[#This Row],[Site ID]],Consents!A:J,10,FALSE)</f>
        <v>11.8</v>
      </c>
      <c r="K289" s="66"/>
      <c r="L289" s="104">
        <f>VLOOKUP(Table2[[#This Row],[Site ID]],'Estimated Flow requirements'!A:K,5,FALSE)</f>
        <v>5.8904862254808616</v>
      </c>
      <c r="M289" s="296">
        <v>13.5</v>
      </c>
      <c r="N28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-0.14406779661016941</v>
      </c>
      <c r="O289" s="25">
        <v>43396.5</v>
      </c>
      <c r="P289" s="59"/>
      <c r="Q289" s="59"/>
      <c r="R289" s="110">
        <v>45027</v>
      </c>
      <c r="S289" s="59"/>
      <c r="T289" s="25" t="s">
        <v>27</v>
      </c>
      <c r="U289" s="25"/>
      <c r="V289" s="24"/>
      <c r="W289" s="24" t="str" cm="1">
        <f t="array" ref="W289">_xlfn.XLOOKUP(MAX(Table6[Date of report/action]),(Table6[Site ID]=Table2[[#This Row],[Site ID]])*(Table6[Date of report/action]),Table6[Action]," ",,-1)</f>
        <v xml:space="preserve"> </v>
      </c>
      <c r="Y289" s="24">
        <v>0</v>
      </c>
    </row>
    <row r="290" spans="1:25" s="24" customFormat="1" ht="20" x14ac:dyDescent="0.3">
      <c r="A290" s="108">
        <v>14069</v>
      </c>
      <c r="B290" s="103" t="s">
        <v>367</v>
      </c>
      <c r="C290" s="24" t="s">
        <v>29</v>
      </c>
      <c r="D290" s="103"/>
      <c r="E290" s="103"/>
      <c r="H290" s="24" t="str">
        <f>IFERROR(VLOOKUP(Table2[[#This Row],[Site ID]],Flow_4!A:A,1,FALSE),"N")</f>
        <v>N</v>
      </c>
      <c r="I290" s="7" t="str">
        <f>_xlfn.XLOOKUP(Table2[[#This Row],[Site ID]],'Flowmeter Signals Nov22'!A:A,'Flowmeter Signals Nov22'!I:I,"N")</f>
        <v>N</v>
      </c>
      <c r="J290" s="24">
        <f>VLOOKUP(Table2[[#This Row],[Site ID]],Consents!A:J,10,FALSE)</f>
        <v>31.4</v>
      </c>
      <c r="K290" s="66"/>
      <c r="L290" s="104">
        <f>VLOOKUP(Table2[[#This Row],[Site ID]],'Estimated Flow requirements'!A:K,5,FALSE)</f>
        <v>13.253594007331939</v>
      </c>
      <c r="M290" s="296">
        <v>36</v>
      </c>
      <c r="N29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-0.14649681528662425</v>
      </c>
      <c r="O290" s="25">
        <v>43641.5</v>
      </c>
      <c r="P290" s="59"/>
      <c r="Q290" s="59"/>
      <c r="R290" s="59"/>
      <c r="S290" s="59"/>
      <c r="T290" s="25" t="s">
        <v>27</v>
      </c>
      <c r="U290" s="25"/>
      <c r="W290" s="24" t="str" cm="1">
        <f t="array" ref="W290">_xlfn.XLOOKUP(MAX(Table6[Date of report/action]),(Table6[Site ID]=Table2[[#This Row],[Site ID]])*(Table6[Date of report/action]),Table6[Action]," ",,-1)</f>
        <v xml:space="preserve"> </v>
      </c>
      <c r="Y290" s="24">
        <v>0</v>
      </c>
    </row>
    <row r="291" spans="1:25" ht="20" x14ac:dyDescent="0.3">
      <c r="A291" s="108">
        <v>15297</v>
      </c>
      <c r="B291" s="103" t="s">
        <v>368</v>
      </c>
      <c r="C291" s="24" t="s">
        <v>29</v>
      </c>
      <c r="D291" s="103"/>
      <c r="E291" s="103"/>
      <c r="F291" s="24"/>
      <c r="G291" s="24"/>
      <c r="H291" s="24" t="str">
        <f>IFERROR(VLOOKUP(Table2[[#This Row],[Site ID]],Flow_4!A:A,1,FALSE),"N")</f>
        <v>N</v>
      </c>
      <c r="I291" s="7" t="str">
        <f>_xlfn.XLOOKUP(Table2[[#This Row],[Site ID]],'Flowmeter Signals Nov22'!A:A,'Flowmeter Signals Nov22'!I:I,"N")</f>
        <v>N</v>
      </c>
      <c r="J291" s="24">
        <f>VLOOKUP(Table2[[#This Row],[Site ID]],Consents!A:J,10,FALSE)</f>
        <v>45</v>
      </c>
      <c r="K291" s="66"/>
      <c r="L291" s="104">
        <f>VLOOKUP(Table2[[#This Row],[Site ID]],'Estimated Flow requirements'!A:K,5,FALSE)</f>
        <v>36.815538909255388</v>
      </c>
      <c r="M291" s="296">
        <v>51.6</v>
      </c>
      <c r="N29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-0.1466666666666667</v>
      </c>
      <c r="O291" s="25">
        <v>43411.5</v>
      </c>
      <c r="P291" s="59"/>
      <c r="Q291" s="59"/>
      <c r="R291" s="59"/>
      <c r="S291" s="59"/>
      <c r="T291" s="25" t="s">
        <v>27</v>
      </c>
      <c r="U291" s="25"/>
      <c r="V291" s="24"/>
      <c r="W291" s="24" t="str" cm="1">
        <f t="array" ref="W291">_xlfn.XLOOKUP(MAX(Table6[Date of report/action]),(Table6[Site ID]=Table2[[#This Row],[Site ID]])*(Table6[Date of report/action]),Table6[Action]," ",,-1)</f>
        <v xml:space="preserve"> </v>
      </c>
      <c r="Y291" s="24">
        <v>0</v>
      </c>
    </row>
    <row r="292" spans="1:25" ht="10" x14ac:dyDescent="0.3">
      <c r="A292" s="107">
        <v>15573</v>
      </c>
      <c r="B292" s="107" t="s">
        <v>343</v>
      </c>
      <c r="C292" s="114" t="s">
        <v>29</v>
      </c>
      <c r="D292" s="107"/>
      <c r="E292" s="107"/>
      <c r="H292" s="114" t="str">
        <f>IFERROR(VLOOKUP(Table2[[#This Row],[Site ID]],Flow_4!A:A,1,FALSE),"N")</f>
        <v>N</v>
      </c>
      <c r="I292" s="117" t="str">
        <f>_xlfn.XLOOKUP(Table2[[#This Row],[Site ID]],'Flowmeter Signals Nov22'!A:A,'Flowmeter Signals Nov22'!I:I,"N")</f>
        <v>Y</v>
      </c>
      <c r="J292" s="114">
        <f>VLOOKUP(Table2[[#This Row],[Site ID]],Consents!A:J,10,FALSE)</f>
        <v>17</v>
      </c>
      <c r="L292" s="132">
        <f>VLOOKUP(Table2[[#This Row],[Site ID]],'Estimated Flow requirements'!A:K,5,FALSE)</f>
        <v>5.8904862254808616</v>
      </c>
      <c r="M292" s="188">
        <v>19.61</v>
      </c>
      <c r="N292"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-0.15352941176470586</v>
      </c>
      <c r="O292" s="110">
        <v>45540</v>
      </c>
      <c r="P292" s="137"/>
      <c r="Q292" s="137"/>
      <c r="R292" s="136"/>
      <c r="S292" s="137" t="s">
        <v>26</v>
      </c>
      <c r="T292" s="110" t="s">
        <v>229</v>
      </c>
      <c r="U292" s="110" t="s">
        <v>229</v>
      </c>
      <c r="W292" s="24" t="str" cm="1">
        <f t="array" ref="W292">_xlfn.XLOOKUP(MAX(Table6[Date of report/action]),(Table6[Site ID]=Table2[[#This Row],[Site ID]])*(Table6[Date of report/action]),Table6[Action]," ",,-1)</f>
        <v xml:space="preserve"> </v>
      </c>
      <c r="X292" s="114"/>
      <c r="Y292" s="114" t="s">
        <v>26</v>
      </c>
    </row>
    <row r="293" spans="1:25" s="24" customFormat="1" ht="20" x14ac:dyDescent="0.3">
      <c r="A293" s="108">
        <v>14132</v>
      </c>
      <c r="B293" s="103" t="s">
        <v>371</v>
      </c>
      <c r="C293" s="24" t="s">
        <v>34</v>
      </c>
      <c r="D293" s="103"/>
      <c r="E293" s="103"/>
      <c r="H293" s="24" t="str">
        <f>IFERROR(VLOOKUP(Table2[[#This Row],[Site ID]],Flow_4!A:A,1,FALSE),"N")</f>
        <v>N</v>
      </c>
      <c r="I293" s="7" t="str">
        <f>_xlfn.XLOOKUP(Table2[[#This Row],[Site ID]],'Flowmeter Signals Nov22'!A:A,'Flowmeter Signals Nov22'!I:I,"N")</f>
        <v>N</v>
      </c>
      <c r="J293" s="24">
        <f>VLOOKUP(Table2[[#This Row],[Site ID]],Consents!A:J,10,FALSE)</f>
        <v>115</v>
      </c>
      <c r="K293" s="66"/>
      <c r="L293" s="104">
        <f>VLOOKUP(Table2[[#This Row],[Site ID]],'Estimated Flow requirements'!A:K,5,FALSE)</f>
        <v>53.014376029327757</v>
      </c>
      <c r="M293" s="296">
        <v>132.52000000000001</v>
      </c>
      <c r="N29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-0.1523478260869566</v>
      </c>
      <c r="O293" s="25">
        <v>43011.5</v>
      </c>
      <c r="P293" s="59"/>
      <c r="Q293" s="59"/>
      <c r="R293" s="110">
        <v>45027</v>
      </c>
      <c r="S293" s="59"/>
      <c r="T293" s="25" t="s">
        <v>27</v>
      </c>
      <c r="U293" s="25"/>
      <c r="W293" s="24" t="str" cm="1">
        <f t="array" ref="W293">_xlfn.XLOOKUP(MAX(Table6[Date of report/action]),(Table6[Site ID]=Table2[[#This Row],[Site ID]])*(Table6[Date of report/action]),Table6[Action]," ",,-1)</f>
        <v xml:space="preserve"> </v>
      </c>
      <c r="Y293" s="24">
        <v>0</v>
      </c>
    </row>
    <row r="294" spans="1:25" s="24" customFormat="1" ht="10" x14ac:dyDescent="0.3">
      <c r="A294" s="107">
        <v>14295</v>
      </c>
      <c r="B294" s="124" t="s">
        <v>369</v>
      </c>
      <c r="C294" s="117" t="s">
        <v>29</v>
      </c>
      <c r="D294" s="124"/>
      <c r="E294" s="124"/>
      <c r="F294" s="117"/>
      <c r="G294" s="117"/>
      <c r="H294" s="117" t="str">
        <f>IFERROR(VLOOKUP(Table2[[#This Row],[Site ID]],Flow_4!A:A,1,FALSE),"N")</f>
        <v>N</v>
      </c>
      <c r="I294" s="117" t="str">
        <f>_xlfn.XLOOKUP(Table2[[#This Row],[Site ID]],'Flowmeter Signals Nov22'!A:A,'Flowmeter Signals Nov22'!I:I,"N")</f>
        <v>Y</v>
      </c>
      <c r="J294" s="114">
        <f>VLOOKUP(Table2[[#This Row],[Site ID]],Consents!A:J,10,FALSE)</f>
        <v>5</v>
      </c>
      <c r="K294" s="143"/>
      <c r="L294" s="125">
        <f>VLOOKUP(Table2[[#This Row],[Site ID]],'Estimated Flow requirements'!A:K,5,FALSE)</f>
        <v>5.8904862254808616</v>
      </c>
      <c r="M294" s="311">
        <v>6</v>
      </c>
      <c r="N294"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v>
      </c>
      <c r="O294" s="129">
        <v>45540</v>
      </c>
      <c r="P294" s="137"/>
      <c r="Q294" s="137"/>
      <c r="R294" s="144"/>
      <c r="S294" s="130" t="s">
        <v>26</v>
      </c>
      <c r="T294" s="110" t="s">
        <v>229</v>
      </c>
      <c r="U294" s="110" t="s">
        <v>229</v>
      </c>
      <c r="V294" s="110"/>
      <c r="W294" s="24" t="str" cm="1">
        <f t="array" ref="W294">_xlfn.XLOOKUP(MAX(Table6[Date of report/action]),(Table6[Site ID]=Table2[[#This Row],[Site ID]])*(Table6[Date of report/action]),Table6[Action]," ",,-1)</f>
        <v xml:space="preserve"> </v>
      </c>
      <c r="X294" s="131" t="s">
        <v>370</v>
      </c>
      <c r="Y294" s="131" t="s">
        <v>26</v>
      </c>
    </row>
    <row r="295" spans="1:25" s="24" customFormat="1" ht="10" x14ac:dyDescent="0.3">
      <c r="A295" s="107">
        <v>14252</v>
      </c>
      <c r="B295" s="107" t="s">
        <v>415</v>
      </c>
      <c r="C295" s="114" t="s">
        <v>34</v>
      </c>
      <c r="D295" s="107"/>
      <c r="E295" s="107"/>
      <c r="F295" s="114"/>
      <c r="G295" s="114"/>
      <c r="H295" s="114">
        <f>IFERROR(VLOOKUP(Table2[[#This Row],[Site ID]],Flow_4!A:A,1,FALSE),"N")</f>
        <v>14252</v>
      </c>
      <c r="I295" s="117" t="str">
        <f>_xlfn.XLOOKUP(Table2[[#This Row],[Site ID]],'Flowmeter Signals Nov22'!A:A,'Flowmeter Signals Nov22'!I:I,"N")</f>
        <v>Y</v>
      </c>
      <c r="J295" s="150">
        <f>VLOOKUP(Table2[[#This Row],[Site ID]],Consents!A:J,10,FALSE)</f>
        <v>16.2</v>
      </c>
      <c r="K295" s="143">
        <v>16</v>
      </c>
      <c r="L295" s="132">
        <f>VLOOKUP(Table2[[#This Row],[Site ID]],'Estimated Flow requirements'!A:K,5,FALSE)</f>
        <v>13.253594007331939</v>
      </c>
      <c r="M295" s="188">
        <v>19.850000000000001</v>
      </c>
      <c r="N295"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-0.22530864197530878</v>
      </c>
      <c r="O295" s="110">
        <v>45488</v>
      </c>
      <c r="P295" s="137"/>
      <c r="Q295" s="137"/>
      <c r="R295" s="110"/>
      <c r="S295" s="128" t="s">
        <v>26</v>
      </c>
      <c r="T295" s="110" t="s">
        <v>229</v>
      </c>
      <c r="U295" s="110" t="s">
        <v>229</v>
      </c>
      <c r="V295" s="114"/>
      <c r="W295" s="24" t="str" cm="1">
        <f t="array" ref="W295">_xlfn.XLOOKUP(MAX(Table6[Date of report/action]),(Table6[Site ID]=Table2[[#This Row],[Site ID]])*(Table6[Date of report/action]),Table6[Action]," ",,-1)</f>
        <v xml:space="preserve"> </v>
      </c>
      <c r="X295" s="114"/>
      <c r="Y295" s="114" t="s">
        <v>26</v>
      </c>
    </row>
    <row r="296" spans="1:25" ht="10" x14ac:dyDescent="0.3">
      <c r="A296" s="107">
        <v>14248</v>
      </c>
      <c r="B296" s="107" t="s">
        <v>374</v>
      </c>
      <c r="C296" s="114" t="s">
        <v>34</v>
      </c>
      <c r="D296" s="107"/>
      <c r="E296" s="107"/>
      <c r="H296" s="114" t="str">
        <f>IFERROR(VLOOKUP(Table2[[#This Row],[Site ID]],Flow_4!A:A,1,FALSE),"N")</f>
        <v>N</v>
      </c>
      <c r="I296" s="117" t="str">
        <f>_xlfn.XLOOKUP(Table2[[#This Row],[Site ID]],'Flowmeter Signals Nov22'!A:A,'Flowmeter Signals Nov22'!I:I,"N")</f>
        <v>Y</v>
      </c>
      <c r="J296" s="114">
        <f>VLOOKUP(Table2[[#This Row],[Site ID]],Consents!A:J,10,FALSE)</f>
        <v>22</v>
      </c>
      <c r="L296" s="132">
        <f>VLOOKUP(Table2[[#This Row],[Site ID]],'Estimated Flow requirements'!A:K,5,FALSE)</f>
        <v>13.253594007331939</v>
      </c>
      <c r="M296" s="188">
        <v>26.96</v>
      </c>
      <c r="N296"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-0.22545454545454549</v>
      </c>
      <c r="O296" s="110">
        <v>45493</v>
      </c>
      <c r="P296" s="137"/>
      <c r="Q296" s="137"/>
      <c r="R296" s="136"/>
      <c r="S296" s="134" t="s">
        <v>26</v>
      </c>
      <c r="T296" s="110" t="s">
        <v>229</v>
      </c>
      <c r="U296" s="110" t="s">
        <v>229</v>
      </c>
      <c r="W296" s="24" t="str" cm="1">
        <f t="array" ref="W296">_xlfn.XLOOKUP(MAX(Table6[Date of report/action]),(Table6[Site ID]=Table2[[#This Row],[Site ID]])*(Table6[Date of report/action]),Table6[Action]," ",,-1)</f>
        <v xml:space="preserve"> </v>
      </c>
      <c r="X296" s="114"/>
      <c r="Y296" s="114" t="s">
        <v>26</v>
      </c>
    </row>
    <row r="297" spans="1:25" s="24" customFormat="1" ht="40" x14ac:dyDescent="0.3">
      <c r="A297" s="108">
        <v>15042</v>
      </c>
      <c r="B297" s="103" t="s">
        <v>376</v>
      </c>
      <c r="C297" s="24" t="s">
        <v>34</v>
      </c>
      <c r="D297" s="103"/>
      <c r="E297" s="103"/>
      <c r="H297" s="24" t="str">
        <f>IFERROR(VLOOKUP(Table2[[#This Row],[Site ID]],Flow_4!A:A,1,FALSE),"N")</f>
        <v>N</v>
      </c>
      <c r="I297" s="7" t="str">
        <f>_xlfn.XLOOKUP(Table2[[#This Row],[Site ID]],'Flowmeter Signals Nov22'!A:A,'Flowmeter Signals Nov22'!I:I,"N")</f>
        <v>N</v>
      </c>
      <c r="J297" s="24">
        <f>VLOOKUP(Table2[[#This Row],[Site ID]],Consents!A:J,10,FALSE)</f>
        <v>35</v>
      </c>
      <c r="K297" s="66"/>
      <c r="L297" s="104">
        <f>VLOOKUP(Table2[[#This Row],[Site ID]],'Estimated Flow requirements'!A:K,5,FALSE)</f>
        <v>58.448349572333868</v>
      </c>
      <c r="M297" s="296">
        <v>41.09</v>
      </c>
      <c r="N29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-0.1740000000000001</v>
      </c>
      <c r="O297" s="25">
        <v>45168</v>
      </c>
      <c r="P297" s="59"/>
      <c r="Q297" s="59"/>
      <c r="R297" s="59"/>
      <c r="S297" s="152"/>
      <c r="T297" s="25" t="s">
        <v>27</v>
      </c>
      <c r="U297" s="25"/>
      <c r="V297" s="24" t="s">
        <v>377</v>
      </c>
      <c r="W297" s="24" t="str" cm="1">
        <f t="array" ref="W297">_xlfn.XLOOKUP(MAX(Table6[Date of report/action]),(Table6[Site ID]=Table2[[#This Row],[Site ID]])*(Table6[Date of report/action]),Table6[Action]," ",,-1)</f>
        <v xml:space="preserve"> </v>
      </c>
      <c r="Y297" s="24" t="s">
        <v>42</v>
      </c>
    </row>
    <row r="298" spans="1:25" ht="10" x14ac:dyDescent="0.3">
      <c r="A298" s="107">
        <v>13093</v>
      </c>
      <c r="B298" s="124" t="s">
        <v>388</v>
      </c>
      <c r="C298" s="117" t="s">
        <v>29</v>
      </c>
      <c r="D298" s="124"/>
      <c r="E298" s="124"/>
      <c r="F298" s="117"/>
      <c r="G298" s="117"/>
      <c r="H298" s="117" t="str">
        <f>IFERROR(VLOOKUP(Table2[[#This Row],[Site ID]],Flow_4!A:A,1,FALSE),"N")</f>
        <v>N</v>
      </c>
      <c r="I298" s="117" t="str">
        <f>_xlfn.XLOOKUP(Table2[[#This Row],[Site ID]],'Flowmeter Signals Nov22'!A:A,'Flowmeter Signals Nov22'!I:I,"N")</f>
        <v>Y</v>
      </c>
      <c r="J298" s="114">
        <f>VLOOKUP(Table2[[#This Row],[Site ID]],Consents!A:J,10,FALSE)</f>
        <v>60</v>
      </c>
      <c r="L298" s="125">
        <f>VLOOKUP(Table2[[#This Row],[Site ID]],'Estimated Flow requirements'!A:K,5,FALSE)</f>
        <v>58.448349572333868</v>
      </c>
      <c r="M298" s="188">
        <v>73.98</v>
      </c>
      <c r="N298"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-0.23300000000000007</v>
      </c>
      <c r="O298" s="110">
        <v>45540</v>
      </c>
      <c r="P298" s="137"/>
      <c r="Q298" s="137"/>
      <c r="R298" s="136"/>
      <c r="S298" s="134" t="s">
        <v>26</v>
      </c>
      <c r="T298" s="110" t="s">
        <v>229</v>
      </c>
      <c r="U298" s="110" t="s">
        <v>229</v>
      </c>
      <c r="W298" s="24" t="str" cm="1">
        <f t="array" ref="W298">_xlfn.XLOOKUP(MAX(Table6[Date of report/action]),(Table6[Site ID]=Table2[[#This Row],[Site ID]])*(Table6[Date of report/action]),Table6[Action]," ",,-1)</f>
        <v xml:space="preserve"> </v>
      </c>
      <c r="X298" s="114"/>
      <c r="Y298" s="114" t="s">
        <v>26</v>
      </c>
    </row>
    <row r="299" spans="1:25" ht="20" x14ac:dyDescent="0.3">
      <c r="A299" s="108">
        <v>14058</v>
      </c>
      <c r="B299" s="103" t="s">
        <v>390</v>
      </c>
      <c r="C299" s="24" t="s">
        <v>26</v>
      </c>
      <c r="D299" s="103"/>
      <c r="E299" s="103"/>
      <c r="F299" s="24"/>
      <c r="G299" s="24"/>
      <c r="H299" s="24" t="str">
        <f>IFERROR(VLOOKUP(Table2[[#This Row],[Site ID]],Flow_4!A:A,1,FALSE),"N")</f>
        <v>N</v>
      </c>
      <c r="I299" s="7" t="s">
        <v>42</v>
      </c>
      <c r="J299" s="24">
        <f>VLOOKUP(Table2[[#This Row],[Site ID]],Consents!A:J,10,FALSE)</f>
        <v>5.6</v>
      </c>
      <c r="K299" s="66">
        <v>5.6</v>
      </c>
      <c r="L299" s="104">
        <f>VLOOKUP(Table2[[#This Row],[Site ID]],'Estimated Flow requirements'!A:K,5,FALSE)</f>
        <v>7.1274883328318426</v>
      </c>
      <c r="M299" s="296">
        <v>6.88</v>
      </c>
      <c r="N29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-0.22857142857142862</v>
      </c>
      <c r="O299" s="25">
        <v>45519</v>
      </c>
      <c r="P299" s="59"/>
      <c r="Q299" s="59"/>
      <c r="R299" s="64"/>
      <c r="S299" s="64" t="s">
        <v>26</v>
      </c>
      <c r="T299" s="25" t="s">
        <v>228</v>
      </c>
      <c r="U299" s="25" t="s">
        <v>229</v>
      </c>
      <c r="V299" s="24" t="s">
        <v>391</v>
      </c>
      <c r="W299" s="24" t="str" cm="1">
        <f t="array" ref="W299">_xlfn.XLOOKUP(MAX(Table6[Date of report/action]),(Table6[Site ID]=Table2[[#This Row],[Site ID]])*(Table6[Date of report/action]),Table6[Action]," ",,-1)</f>
        <v xml:space="preserve"> </v>
      </c>
      <c r="Y299" s="24" t="s">
        <v>42</v>
      </c>
    </row>
    <row r="300" spans="1:25" ht="20" x14ac:dyDescent="0.3">
      <c r="A300" s="108">
        <v>15080</v>
      </c>
      <c r="B300" s="103" t="s">
        <v>380</v>
      </c>
      <c r="C300" s="24" t="s">
        <v>34</v>
      </c>
      <c r="D300" s="103"/>
      <c r="E300" s="103"/>
      <c r="F300" s="24"/>
      <c r="G300" s="24"/>
      <c r="H300" s="24" t="str">
        <f>IFERROR(VLOOKUP(Table2[[#This Row],[Site ID]],Flow_4!A:A,1,FALSE),"N")</f>
        <v>N</v>
      </c>
      <c r="I300" s="7" t="str">
        <f>_xlfn.XLOOKUP(Table2[[#This Row],[Site ID]],'Flowmeter Signals Nov22'!A:A,'Flowmeter Signals Nov22'!I:I,"N")</f>
        <v>N</v>
      </c>
      <c r="J300" s="24">
        <f>VLOOKUP(Table2[[#This Row],[Site ID]],Consents!A:J,10,FALSE)</f>
        <v>173</v>
      </c>
      <c r="K300" s="66"/>
      <c r="L300" s="104">
        <f>VLOOKUP(Table2[[#This Row],[Site ID]],'Estimated Flow requirements'!A:K,5,FALSE)</f>
        <v>72.158456262140561</v>
      </c>
      <c r="M300" s="296">
        <v>204</v>
      </c>
      <c r="N30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-0.1791907514450867</v>
      </c>
      <c r="O300" s="25">
        <v>43101.5</v>
      </c>
      <c r="P300" s="59"/>
      <c r="Q300" s="59"/>
      <c r="R300" s="59"/>
      <c r="S300" s="59"/>
      <c r="T300" s="25" t="s">
        <v>27</v>
      </c>
      <c r="U300" s="25"/>
      <c r="V300" s="24"/>
      <c r="W300" s="24" t="str" cm="1">
        <f t="array" ref="W300">_xlfn.XLOOKUP(MAX(Table6[Date of report/action]),(Table6[Site ID]=Table2[[#This Row],[Site ID]])*(Table6[Date of report/action]),Table6[Action]," ",,-1)</f>
        <v xml:space="preserve"> </v>
      </c>
      <c r="Y300" s="24">
        <v>0</v>
      </c>
    </row>
    <row r="301" spans="1:25" ht="10" x14ac:dyDescent="0.3">
      <c r="A301" s="107">
        <v>15270</v>
      </c>
      <c r="B301" s="124" t="s">
        <v>344</v>
      </c>
      <c r="C301" s="117" t="s">
        <v>34</v>
      </c>
      <c r="D301" s="124"/>
      <c r="E301" s="124"/>
      <c r="F301" s="117"/>
      <c r="G301" s="117"/>
      <c r="H301" s="117">
        <f>IFERROR(VLOOKUP(Table2[[#This Row],[Site ID]],Flow_4!A:A,1,FALSE),"N")</f>
        <v>15270</v>
      </c>
      <c r="I301" s="117" t="str">
        <f>_xlfn.XLOOKUP(Table2[[#This Row],[Site ID]],'Flowmeter Signals Nov22'!A:A,'Flowmeter Signals Nov22'!I:I,"N")</f>
        <v>Y</v>
      </c>
      <c r="J301" s="114">
        <f>VLOOKUP(Table2[[#This Row],[Site ID]],Consents!A:J,10,FALSE)</f>
        <v>120</v>
      </c>
      <c r="L301" s="125">
        <f>VLOOKUP(Table2[[#This Row],[Site ID]],'Estimated Flow requirements'!A:K,5,FALSE)</f>
        <v>119.2823460659874</v>
      </c>
      <c r="M301" s="311">
        <v>149</v>
      </c>
      <c r="N301"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-0.24166666666666667</v>
      </c>
      <c r="O301" s="129">
        <v>45495</v>
      </c>
      <c r="P301" s="137"/>
      <c r="Q301" s="137"/>
      <c r="R301" s="144"/>
      <c r="S301" s="130" t="s">
        <v>26</v>
      </c>
      <c r="T301" s="110" t="s">
        <v>229</v>
      </c>
      <c r="U301" s="110" t="s">
        <v>229</v>
      </c>
      <c r="W301" s="24" t="str" cm="1">
        <f t="array" ref="W301">_xlfn.XLOOKUP(MAX(Table6[Date of report/action]),(Table6[Site ID]=Table2[[#This Row],[Site ID]])*(Table6[Date of report/action]),Table6[Action]," ",,-1)</f>
        <v xml:space="preserve"> </v>
      </c>
      <c r="X301" s="114"/>
      <c r="Y301" s="114" t="s">
        <v>26</v>
      </c>
    </row>
    <row r="302" spans="1:25" ht="10" x14ac:dyDescent="0.3">
      <c r="A302" s="107">
        <v>15075</v>
      </c>
      <c r="B302" s="107" t="s">
        <v>213</v>
      </c>
      <c r="C302" s="114" t="s">
        <v>34</v>
      </c>
      <c r="D302" s="107"/>
      <c r="E302" s="107"/>
      <c r="H302" s="114" t="str">
        <f>IFERROR(VLOOKUP(Table2[[#This Row],[Site ID]],Flow_4!A:A,1,FALSE),"N")</f>
        <v>N</v>
      </c>
      <c r="I302" s="117" t="str">
        <f>_xlfn.XLOOKUP(Table2[[#This Row],[Site ID]],'Flowmeter Signals Nov22'!A:A,'Flowmeter Signals Nov22'!I:I,"N")</f>
        <v>Y</v>
      </c>
      <c r="J302" s="114">
        <f>VLOOKUP(Table2[[#This Row],[Site ID]],Consents!A:J,10,FALSE)</f>
        <v>42</v>
      </c>
      <c r="L302" s="132">
        <f>VLOOKUP(Table2[[#This Row],[Site ID]],'Estimated Flow requirements'!A:K,5,FALSE)</f>
        <v>36.815538909255388</v>
      </c>
      <c r="M302" s="188">
        <v>52.64</v>
      </c>
      <c r="N302"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-0.25333333333333335</v>
      </c>
      <c r="O302" s="110">
        <v>45486</v>
      </c>
      <c r="P302" s="137"/>
      <c r="Q302" s="137"/>
      <c r="R302" s="136"/>
      <c r="S302" s="134" t="s">
        <v>26</v>
      </c>
      <c r="T302" s="110" t="s">
        <v>87</v>
      </c>
      <c r="U302" s="110" t="s">
        <v>87</v>
      </c>
      <c r="W302" s="24" t="str" cm="1">
        <f t="array" ref="W302">_xlfn.XLOOKUP(MAX(Table6[Date of report/action]),(Table6[Site ID]=Table2[[#This Row],[Site ID]])*(Table6[Date of report/action]),Table6[Action]," ",,-1)</f>
        <v xml:space="preserve"> </v>
      </c>
      <c r="X302" s="114"/>
      <c r="Y302" s="114" t="s">
        <v>26</v>
      </c>
    </row>
    <row r="303" spans="1:25" s="24" customFormat="1" ht="20" x14ac:dyDescent="0.3">
      <c r="A303" s="108">
        <v>14427</v>
      </c>
      <c r="B303" s="103" t="s">
        <v>384</v>
      </c>
      <c r="C303" s="24" t="s">
        <v>26</v>
      </c>
      <c r="D303" s="103"/>
      <c r="E303" s="103"/>
      <c r="H303" s="24" t="str">
        <f>IFERROR(VLOOKUP(Table2[[#This Row],[Site ID]],Flow_4!A:A,1,FALSE),"N")</f>
        <v>N</v>
      </c>
      <c r="I303" s="7" t="str">
        <f>_xlfn.XLOOKUP(Table2[[#This Row],[Site ID]],'Flowmeter Signals Nov22'!A:A,'Flowmeter Signals Nov22'!I:I,"N")</f>
        <v>N</v>
      </c>
      <c r="J303" s="24">
        <f>VLOOKUP(Table2[[#This Row],[Site ID]],Consents!A:J,10,FALSE)</f>
        <v>52</v>
      </c>
      <c r="K303" s="66"/>
      <c r="L303" s="104">
        <f>VLOOKUP(Table2[[#This Row],[Site ID]],'Estimated Flow requirements'!A:K,5,FALSE)</f>
        <v>29.82058651649686</v>
      </c>
      <c r="M303" s="296">
        <v>62</v>
      </c>
      <c r="N30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-0.19230769230769232</v>
      </c>
      <c r="O303" s="25">
        <v>43052.5</v>
      </c>
      <c r="P303" s="59"/>
      <c r="Q303" s="59"/>
      <c r="R303" s="59"/>
      <c r="S303" s="59"/>
      <c r="T303" s="25" t="s">
        <v>27</v>
      </c>
      <c r="U303" s="25"/>
      <c r="W303" s="24" t="str" cm="1">
        <f t="array" ref="W303">_xlfn.XLOOKUP(MAX(Table6[Date of report/action]),(Table6[Site ID]=Table2[[#This Row],[Site ID]])*(Table6[Date of report/action]),Table6[Action]," ",,-1)</f>
        <v xml:space="preserve"> </v>
      </c>
      <c r="Y303" s="24">
        <v>0</v>
      </c>
    </row>
    <row r="304" spans="1:25" s="24" customFormat="1" ht="10" x14ac:dyDescent="0.3">
      <c r="A304" s="107">
        <v>15320</v>
      </c>
      <c r="B304" s="107" t="s">
        <v>405</v>
      </c>
      <c r="C304" s="114" t="s">
        <v>29</v>
      </c>
      <c r="D304" s="107"/>
      <c r="E304" s="107"/>
      <c r="F304" s="114"/>
      <c r="G304" s="114"/>
      <c r="H304" s="114" t="str">
        <f>IFERROR(VLOOKUP(Table2[[#This Row],[Site ID]],Flow_4!A:A,1,FALSE),"N")</f>
        <v>N</v>
      </c>
      <c r="I304" s="117" t="str">
        <f>_xlfn.XLOOKUP(Table2[[#This Row],[Site ID]],'Flowmeter Signals Nov22'!A:A,'Flowmeter Signals Nov22'!I:I,"N")</f>
        <v>Y</v>
      </c>
      <c r="J304" s="114">
        <f>VLOOKUP(Table2[[#This Row],[Site ID]],Consents!A:J,10,FALSE)</f>
        <v>2.8</v>
      </c>
      <c r="K304" s="143"/>
      <c r="L304" s="132">
        <f>VLOOKUP(Table2[[#This Row],[Site ID]],'Estimated Flow requirements'!A:K,5,FALSE)</f>
        <v>1.472621556370215</v>
      </c>
      <c r="M304" s="188">
        <v>3.35</v>
      </c>
      <c r="N304"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-0.19642857142857154</v>
      </c>
      <c r="O304" s="110">
        <v>45540</v>
      </c>
      <c r="P304" s="137"/>
      <c r="Q304" s="137"/>
      <c r="R304" s="110"/>
      <c r="S304" s="134" t="s">
        <v>26</v>
      </c>
      <c r="T304" s="110" t="s">
        <v>229</v>
      </c>
      <c r="U304" s="110" t="s">
        <v>229</v>
      </c>
      <c r="V304" s="114"/>
      <c r="W304" s="24" t="str" cm="1">
        <f t="array" ref="W304">_xlfn.XLOOKUP(MAX(Table6[Date of report/action]),(Table6[Site ID]=Table2[[#This Row],[Site ID]])*(Table6[Date of report/action]),Table6[Action]," ",,-1)</f>
        <v xml:space="preserve"> </v>
      </c>
      <c r="X304" s="114"/>
      <c r="Y304" s="114" t="s">
        <v>26</v>
      </c>
    </row>
    <row r="305" spans="1:25" s="24" customFormat="1" ht="20" x14ac:dyDescent="0.3">
      <c r="A305" s="109">
        <v>15189</v>
      </c>
      <c r="B305" s="103" t="s">
        <v>386</v>
      </c>
      <c r="C305" s="24" t="s">
        <v>26</v>
      </c>
      <c r="D305" s="103"/>
      <c r="E305" s="103"/>
      <c r="H305" s="7" t="str">
        <f>IFERROR(VLOOKUP(Table2[[#This Row],[Site ID]],Flow_4!A:A,1,FALSE),"N")</f>
        <v>N</v>
      </c>
      <c r="I305" s="7" t="str">
        <f>_xlfn.XLOOKUP(Table2[[#This Row],[Site ID]],'Flowmeter Signals Nov22'!A:A,'Flowmeter Signals Nov22'!I:I,"N")</f>
        <v>N</v>
      </c>
      <c r="J305" s="24">
        <f>VLOOKUP(Table2[[#This Row],[Site ID]],Consents!A:J,10,FALSE)</f>
        <v>3.1</v>
      </c>
      <c r="K305" s="66"/>
      <c r="L305" s="104">
        <f>VLOOKUP(Table2[[#This Row],[Site ID]],'Estimated Flow requirements'!A:K,5,FALSE)</f>
        <v>5.8904862254808616</v>
      </c>
      <c r="M305" s="296">
        <v>3.7</v>
      </c>
      <c r="N30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-0.19354838709677422</v>
      </c>
      <c r="O305" s="25">
        <v>44526</v>
      </c>
      <c r="P305" s="59"/>
      <c r="Q305" s="59"/>
      <c r="R305" s="59"/>
      <c r="S305" s="59" t="s">
        <v>26</v>
      </c>
      <c r="T305" s="25" t="s">
        <v>27</v>
      </c>
      <c r="U305" s="25"/>
      <c r="V305" s="25"/>
      <c r="W305" s="24" t="str" cm="1">
        <f t="array" ref="W305">_xlfn.XLOOKUP(MAX(Table6[Date of report/action]),(Table6[Site ID]=Table2[[#This Row],[Site ID]])*(Table6[Date of report/action]),Table6[Action]," ",,-1)</f>
        <v xml:space="preserve"> </v>
      </c>
      <c r="Y305" s="24">
        <v>0</v>
      </c>
    </row>
    <row r="306" spans="1:25" ht="20" x14ac:dyDescent="0.3">
      <c r="A306" s="108">
        <v>15548</v>
      </c>
      <c r="B306" s="103" t="s">
        <v>387</v>
      </c>
      <c r="C306" s="24" t="s">
        <v>26</v>
      </c>
      <c r="D306" s="103"/>
      <c r="E306" s="103"/>
      <c r="F306" s="24"/>
      <c r="G306" s="24"/>
      <c r="H306" s="24" t="str">
        <f>IFERROR(VLOOKUP(Table2[[#This Row],[Site ID]],Flow_4!A:A,1,FALSE),"N")</f>
        <v>N</v>
      </c>
      <c r="I306" s="7" t="str">
        <f>_xlfn.XLOOKUP(Table2[[#This Row],[Site ID]],'Flowmeter Signals Nov22'!A:A,'Flowmeter Signals Nov22'!I:I,"N")</f>
        <v>N</v>
      </c>
      <c r="J306" s="24">
        <f>VLOOKUP(Table2[[#This Row],[Site ID]],Consents!A:J,10,FALSE)</f>
        <v>10</v>
      </c>
      <c r="K306" s="66"/>
      <c r="L306" s="104">
        <f>VLOOKUP(Table2[[#This Row],[Site ID]],'Estimated Flow requirements'!A:K,5,FALSE)</f>
        <v>5.8904862254808616</v>
      </c>
      <c r="M306" s="296">
        <v>11.96</v>
      </c>
      <c r="N30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-0.19600000000000009</v>
      </c>
      <c r="O306" s="25">
        <v>43466.5</v>
      </c>
      <c r="P306" s="59"/>
      <c r="Q306" s="59"/>
      <c r="R306" s="59"/>
      <c r="S306" s="59"/>
      <c r="T306" s="25" t="s">
        <v>27</v>
      </c>
      <c r="U306" s="25"/>
      <c r="V306" s="24"/>
      <c r="W306" s="24" t="str" cm="1">
        <f t="array" ref="W306">_xlfn.XLOOKUP(MAX(Table6[Date of report/action]),(Table6[Site ID]=Table2[[#This Row],[Site ID]])*(Table6[Date of report/action]),Table6[Action]," ",,-1)</f>
        <v xml:space="preserve"> </v>
      </c>
      <c r="Y306" s="24">
        <v>0</v>
      </c>
    </row>
    <row r="307" spans="1:25" ht="20" x14ac:dyDescent="0.3">
      <c r="A307" s="107">
        <v>15572</v>
      </c>
      <c r="B307" s="124" t="s">
        <v>358</v>
      </c>
      <c r="C307" s="117" t="s">
        <v>29</v>
      </c>
      <c r="D307" s="124"/>
      <c r="E307" s="124"/>
      <c r="F307" s="117"/>
      <c r="G307" s="117"/>
      <c r="H307" s="117" t="str">
        <f>IFERROR(VLOOKUP(Table2[[#This Row],[Site ID]],Flow_4!A:A,1,FALSE),"N")</f>
        <v>N</v>
      </c>
      <c r="I307" s="117" t="str">
        <f>_xlfn.XLOOKUP(Table2[[#This Row],[Site ID]],'Flowmeter Signals Nov22'!A:A,'Flowmeter Signals Nov22'!I:I,"N")</f>
        <v>Y</v>
      </c>
      <c r="J307" s="117">
        <f>VLOOKUP(Table2[[#This Row],[Site ID]],Consents!A:J,10,FALSE)</f>
        <v>46</v>
      </c>
      <c r="K307" s="273"/>
      <c r="L307" s="125">
        <f>VLOOKUP(Table2[[#This Row],[Site ID]],'Estimated Flow requirements'!A:K,5,FALSE)</f>
        <v>13.253594007331939</v>
      </c>
      <c r="M307" s="188">
        <v>59.2</v>
      </c>
      <c r="N307"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-0.2869565217391305</v>
      </c>
      <c r="O307" s="110">
        <v>45540</v>
      </c>
      <c r="P307" s="137"/>
      <c r="Q307" s="137"/>
      <c r="R307" s="136"/>
      <c r="S307" s="134" t="s">
        <v>26</v>
      </c>
      <c r="T307" s="110" t="s">
        <v>229</v>
      </c>
      <c r="U307" s="110" t="s">
        <v>229</v>
      </c>
      <c r="W307" s="24" t="s">
        <v>359</v>
      </c>
      <c r="X307" s="114"/>
      <c r="Y307" s="114" t="s">
        <v>26</v>
      </c>
    </row>
    <row r="308" spans="1:25" s="24" customFormat="1" ht="10" x14ac:dyDescent="0.3">
      <c r="A308" s="107">
        <v>13265</v>
      </c>
      <c r="B308" s="107" t="s">
        <v>314</v>
      </c>
      <c r="C308" s="114" t="s">
        <v>29</v>
      </c>
      <c r="D308" s="107"/>
      <c r="E308" s="107"/>
      <c r="F308" s="114"/>
      <c r="G308" s="114"/>
      <c r="H308" s="114" t="str">
        <f>IFERROR(VLOOKUP(Table2[[#This Row],[Site ID]],Flow_4!A:A,1,FALSE),"N")</f>
        <v>N</v>
      </c>
      <c r="I308" s="117" t="str">
        <f>_xlfn.XLOOKUP(Table2[[#This Row],[Site ID]],'Flowmeter Signals Nov22'!A:A,'Flowmeter Signals Nov22'!I:I,"N")</f>
        <v>Y</v>
      </c>
      <c r="J308" s="114">
        <f>VLOOKUP(Table2[[#This Row],[Site ID]],Consents!A:J,10,FALSE)</f>
        <v>7</v>
      </c>
      <c r="K308" s="143"/>
      <c r="L308" s="132">
        <f>VLOOKUP(Table2[[#This Row],[Site ID]],'Estimated Flow requirements'!A:K,5,FALSE)</f>
        <v>5.8904862254808616</v>
      </c>
      <c r="M308" s="188">
        <v>8.65</v>
      </c>
      <c r="N308"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-0.23571428571428577</v>
      </c>
      <c r="O308" s="110">
        <v>45540</v>
      </c>
      <c r="P308" s="137"/>
      <c r="Q308" s="137"/>
      <c r="R308" s="136"/>
      <c r="S308" s="137" t="s">
        <v>26</v>
      </c>
      <c r="T308" s="110" t="s">
        <v>229</v>
      </c>
      <c r="U308" s="110" t="s">
        <v>229</v>
      </c>
      <c r="V308" s="114"/>
      <c r="W308" s="24" t="str" cm="1">
        <f t="array" ref="W308">_xlfn.XLOOKUP(MAX(Table6[Date of report/action]),(Table6[Site ID]=Table2[[#This Row],[Site ID]])*(Table6[Date of report/action]),Table6[Action]," ",,-1)</f>
        <v xml:space="preserve"> </v>
      </c>
      <c r="X308" s="114"/>
      <c r="Y308" s="114" t="s">
        <v>26</v>
      </c>
    </row>
    <row r="309" spans="1:25" s="24" customFormat="1" ht="10" x14ac:dyDescent="0.3">
      <c r="A309" s="107">
        <v>15449</v>
      </c>
      <c r="B309" s="107" t="s">
        <v>200</v>
      </c>
      <c r="C309" s="114" t="s">
        <v>29</v>
      </c>
      <c r="D309" s="107"/>
      <c r="E309" s="107"/>
      <c r="F309" s="114"/>
      <c r="G309" s="114"/>
      <c r="H309" s="114" t="str">
        <f>IFERROR(VLOOKUP(Table2[[#This Row],[Site ID]],Flow_4!A:A,1,FALSE),"N")</f>
        <v>N</v>
      </c>
      <c r="I309" s="117" t="str">
        <f>_xlfn.XLOOKUP(Table2[[#This Row],[Site ID]],'Flowmeter Signals Nov22'!A:A,'Flowmeter Signals Nov22'!I:I,"N")</f>
        <v>Y</v>
      </c>
      <c r="J309" s="114">
        <f>VLOOKUP(Table2[[#This Row],[Site ID]],Consents!A:J,10,FALSE)</f>
        <v>1</v>
      </c>
      <c r="K309" s="143"/>
      <c r="L309" s="132">
        <f>VLOOKUP(Table2[[#This Row],[Site ID]],'Estimated Flow requirements'!A:K,5,FALSE)</f>
        <v>5.8904862254808616</v>
      </c>
      <c r="M309" s="188">
        <v>1.28</v>
      </c>
      <c r="N309"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-0.28000000000000003</v>
      </c>
      <c r="O309" s="110">
        <v>45487</v>
      </c>
      <c r="P309" s="137"/>
      <c r="Q309" s="137"/>
      <c r="R309" s="136"/>
      <c r="S309" s="134" t="s">
        <v>26</v>
      </c>
      <c r="T309" s="110" t="s">
        <v>229</v>
      </c>
      <c r="U309" s="110" t="s">
        <v>229</v>
      </c>
      <c r="V309" s="114"/>
      <c r="W309" s="24" t="str" cm="1">
        <f t="array" ref="W309">_xlfn.XLOOKUP(MAX(Table6[Date of report/action]),(Table6[Site ID]=Table2[[#This Row],[Site ID]])*(Table6[Date of report/action]),Table6[Action]," ",,-1)</f>
        <v xml:space="preserve"> </v>
      </c>
      <c r="X309" s="114"/>
      <c r="Y309" s="114" t="s">
        <v>26</v>
      </c>
    </row>
    <row r="310" spans="1:25" s="24" customFormat="1" ht="20" x14ac:dyDescent="0.3">
      <c r="A310" s="108">
        <v>15106</v>
      </c>
      <c r="B310" s="103" t="s">
        <v>392</v>
      </c>
      <c r="C310" s="24" t="s">
        <v>26</v>
      </c>
      <c r="D310" s="103"/>
      <c r="E310" s="103"/>
      <c r="H310" s="24" t="str">
        <f>IFERROR(VLOOKUP(Table2[[#This Row],[Site ID]],Flow_4!A:A,1,FALSE),"N")</f>
        <v>N</v>
      </c>
      <c r="I310" s="7" t="str">
        <f>_xlfn.XLOOKUP(Table2[[#This Row],[Site ID]],'Flowmeter Signals Nov22'!A:A,'Flowmeter Signals Nov22'!I:I,"N")</f>
        <v>N</v>
      </c>
      <c r="J310" s="24">
        <f>VLOOKUP(Table2[[#This Row],[Site ID]],Consents!A:J,10,FALSE)</f>
        <v>17</v>
      </c>
      <c r="K310" s="66"/>
      <c r="L310" s="104">
        <f>VLOOKUP(Table2[[#This Row],[Site ID]],'Estimated Flow requirements'!A:K,5,FALSE)</f>
        <v>19.085175370557991</v>
      </c>
      <c r="M310" s="296">
        <v>20.399999999999999</v>
      </c>
      <c r="N31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-0.19999999999999993</v>
      </c>
      <c r="O310" s="25">
        <v>43650.5</v>
      </c>
      <c r="P310" s="59"/>
      <c r="Q310" s="59"/>
      <c r="R310" s="59"/>
      <c r="S310" s="59"/>
      <c r="T310" s="25" t="s">
        <v>27</v>
      </c>
      <c r="U310" s="25"/>
      <c r="W310" s="24" t="str" cm="1">
        <f t="array" ref="W310">_xlfn.XLOOKUP(MAX(Table6[Date of report/action]),(Table6[Site ID]=Table2[[#This Row],[Site ID]])*(Table6[Date of report/action]),Table6[Action]," ",,-1)</f>
        <v xml:space="preserve"> </v>
      </c>
      <c r="Y310" s="24">
        <v>0</v>
      </c>
    </row>
    <row r="311" spans="1:25" s="24" customFormat="1" ht="20" x14ac:dyDescent="0.3">
      <c r="A311" s="108">
        <v>14452</v>
      </c>
      <c r="B311" s="103" t="s">
        <v>393</v>
      </c>
      <c r="C311" s="24" t="s">
        <v>26</v>
      </c>
      <c r="D311" s="103"/>
      <c r="E311" s="103"/>
      <c r="H311" s="24" t="str">
        <f>IFERROR(VLOOKUP(Table2[[#This Row],[Site ID]],Flow_4!A:A,1,FALSE),"N")</f>
        <v>N</v>
      </c>
      <c r="I311" s="7" t="str">
        <f>_xlfn.XLOOKUP(Table2[[#This Row],[Site ID]],'Flowmeter Signals Nov22'!A:A,'Flowmeter Signals Nov22'!I:I,"N")</f>
        <v>N</v>
      </c>
      <c r="J311" s="24">
        <f>VLOOKUP(Table2[[#This Row],[Site ID]],Consents!A:J,10,FALSE)</f>
        <v>5</v>
      </c>
      <c r="K311" s="66"/>
      <c r="L311" s="104">
        <f>VLOOKUP(Table2[[#This Row],[Site ID]],'Estimated Flow requirements'!A:K,5,FALSE)</f>
        <v>8.4823001646924414</v>
      </c>
      <c r="M311" s="296">
        <v>6</v>
      </c>
      <c r="N31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v>
      </c>
      <c r="O311" s="25">
        <v>43451.5</v>
      </c>
      <c r="P311" s="59"/>
      <c r="Q311" s="59"/>
      <c r="R311" s="59"/>
      <c r="S311" s="59"/>
      <c r="T311" s="25" t="s">
        <v>27</v>
      </c>
      <c r="U311" s="25"/>
      <c r="W311" s="24" t="str" cm="1">
        <f t="array" ref="W311">_xlfn.XLOOKUP(MAX(Table6[Date of report/action]),(Table6[Site ID]=Table2[[#This Row],[Site ID]])*(Table6[Date of report/action]),Table6[Action]," ",,-1)</f>
        <v xml:space="preserve"> </v>
      </c>
      <c r="Y311" s="24">
        <v>0</v>
      </c>
    </row>
    <row r="312" spans="1:25" s="24" customFormat="1" ht="20" x14ac:dyDescent="0.3">
      <c r="A312" s="108">
        <v>15051</v>
      </c>
      <c r="B312" s="103" t="s">
        <v>394</v>
      </c>
      <c r="C312" s="24" t="s">
        <v>34</v>
      </c>
      <c r="D312" s="103"/>
      <c r="E312" s="103"/>
      <c r="H312" s="24" t="str">
        <f>IFERROR(VLOOKUP(Table2[[#This Row],[Site ID]],Flow_4!A:A,1,FALSE),"N")</f>
        <v>N</v>
      </c>
      <c r="I312" s="7" t="str">
        <f>_xlfn.XLOOKUP(Table2[[#This Row],[Site ID]],'Flowmeter Signals Nov22'!A:A,'Flowmeter Signals Nov22'!I:I,"N")</f>
        <v>N</v>
      </c>
      <c r="J312" s="24">
        <f>VLOOKUP(Table2[[#This Row],[Site ID]],Consents!A:J,10,FALSE)</f>
        <v>25</v>
      </c>
      <c r="K312" s="66"/>
      <c r="L312" s="104">
        <f>VLOOKUP(Table2[[#This Row],[Site ID]],'Estimated Flow requirements'!A:K,5,FALSE)</f>
        <v>23.56194490192345</v>
      </c>
      <c r="M312" s="296">
        <v>30</v>
      </c>
      <c r="N31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v>
      </c>
      <c r="O312" s="25">
        <v>42110.5</v>
      </c>
      <c r="P312" s="59"/>
      <c r="Q312" s="59"/>
      <c r="R312" s="59"/>
      <c r="S312" s="59"/>
      <c r="T312" s="25" t="s">
        <v>27</v>
      </c>
      <c r="U312" s="25"/>
      <c r="W312" s="24" t="str" cm="1">
        <f t="array" ref="W312">_xlfn.XLOOKUP(MAX(Table6[Date of report/action]),(Table6[Site ID]=Table2[[#This Row],[Site ID]])*(Table6[Date of report/action]),Table6[Action]," ",,-1)</f>
        <v xml:space="preserve"> </v>
      </c>
      <c r="Y312" s="24">
        <v>0</v>
      </c>
    </row>
    <row r="313" spans="1:25" s="24" customFormat="1" ht="10" x14ac:dyDescent="0.3">
      <c r="A313" s="107">
        <v>14255</v>
      </c>
      <c r="B313" s="107" t="s">
        <v>383</v>
      </c>
      <c r="C313" s="114" t="s">
        <v>34</v>
      </c>
      <c r="D313" s="107"/>
      <c r="E313" s="107"/>
      <c r="F313" s="114"/>
      <c r="G313" s="114"/>
      <c r="H313" s="114" t="str">
        <f>IFERROR(VLOOKUP(Table2[[#This Row],[Site ID]],Flow_4!A:A,1,FALSE),"N")</f>
        <v>N</v>
      </c>
      <c r="I313" s="117" t="str">
        <f>_xlfn.XLOOKUP(Table2[[#This Row],[Site ID]],'Flowmeter Signals Nov22'!A:A,'Flowmeter Signals Nov22'!I:I,"N")</f>
        <v>Y</v>
      </c>
      <c r="J313" s="114">
        <f>VLOOKUP(Table2[[#This Row],[Site ID]],Consents!A:J,10,FALSE)</f>
        <v>5</v>
      </c>
      <c r="K313" s="143"/>
      <c r="L313" s="132">
        <f>VLOOKUP(Table2[[#This Row],[Site ID]],'Estimated Flow requirements'!A:K,5,FALSE)</f>
        <v>5.8904862254808616</v>
      </c>
      <c r="M313" s="188">
        <v>6.42</v>
      </c>
      <c r="N313"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-0.28399999999999997</v>
      </c>
      <c r="O313" s="110">
        <v>45493</v>
      </c>
      <c r="P313" s="137"/>
      <c r="Q313" s="137"/>
      <c r="R313" s="110"/>
      <c r="S313" s="134" t="s">
        <v>26</v>
      </c>
      <c r="T313" s="110" t="s">
        <v>229</v>
      </c>
      <c r="U313" s="110" t="s">
        <v>229</v>
      </c>
      <c r="V313" s="114"/>
      <c r="W313" s="24" t="str" cm="1">
        <f t="array" ref="W313">_xlfn.XLOOKUP(MAX(Table6[Date of report/action]),(Table6[Site ID]=Table2[[#This Row],[Site ID]])*(Table6[Date of report/action]),Table6[Action]," ",,-1)</f>
        <v xml:space="preserve"> </v>
      </c>
      <c r="X313" s="114"/>
      <c r="Y313" s="114" t="s">
        <v>26</v>
      </c>
    </row>
    <row r="314" spans="1:25" s="24" customFormat="1" ht="20" x14ac:dyDescent="0.3">
      <c r="A314" s="103">
        <v>15434</v>
      </c>
      <c r="B314" s="103" t="s">
        <v>396</v>
      </c>
      <c r="C314" s="24" t="s">
        <v>26</v>
      </c>
      <c r="D314" s="103"/>
      <c r="E314" s="103"/>
      <c r="H314" s="24" t="str">
        <f>IFERROR(VLOOKUP(Table2[[#This Row],[Site ID]],Flow_4!A:A,1,FALSE),"N")</f>
        <v>N</v>
      </c>
      <c r="I314" s="7" t="str">
        <f>_xlfn.XLOOKUP(Table2[[#This Row],[Site ID]],'Flowmeter Signals Nov22'!A:A,'Flowmeter Signals Nov22'!I:I,"N")</f>
        <v>Y</v>
      </c>
      <c r="J314" s="24" t="e">
        <f>VLOOKUP(Table2[[#This Row],[Site ID]],Consents!A:J,10,FALSE)</f>
        <v>#N/A</v>
      </c>
      <c r="K314" s="66"/>
      <c r="L314" s="104">
        <f>VLOOKUP(Table2[[#This Row],[Site ID]],'Estimated Flow requirements'!A:K,5,FALSE)</f>
        <v>5.8904862254808616</v>
      </c>
      <c r="M314" s="296">
        <v>7.14</v>
      </c>
      <c r="N31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-0.21212404658787495</v>
      </c>
      <c r="O314" s="25">
        <v>44940</v>
      </c>
      <c r="P314" s="59"/>
      <c r="Q314" s="59"/>
      <c r="R314" s="59"/>
      <c r="S314" s="63" t="s">
        <v>26</v>
      </c>
      <c r="T314" s="25" t="s">
        <v>27</v>
      </c>
      <c r="U314" s="25"/>
      <c r="V314" s="24" t="s">
        <v>85</v>
      </c>
      <c r="W314" s="24" t="str" cm="1">
        <f t="array" ref="W314">_xlfn.XLOOKUP(MAX(Table6[Date of report/action]),(Table6[Site ID]=Table2[[#This Row],[Site ID]])*(Table6[Date of report/action]),Table6[Action]," ",,-1)</f>
        <v xml:space="preserve"> </v>
      </c>
      <c r="Y314" s="24" t="s">
        <v>26</v>
      </c>
    </row>
    <row r="315" spans="1:25" s="24" customFormat="1" ht="20" x14ac:dyDescent="0.3">
      <c r="A315" s="108">
        <v>14410</v>
      </c>
      <c r="B315" s="103" t="s">
        <v>397</v>
      </c>
      <c r="C315" s="24" t="s">
        <v>34</v>
      </c>
      <c r="D315" s="103"/>
      <c r="E315" s="103"/>
      <c r="H315" s="24" t="str">
        <f>IFERROR(VLOOKUP(Table2[[#This Row],[Site ID]],Flow_4!A:A,1,FALSE),"N")</f>
        <v>N</v>
      </c>
      <c r="I315" s="7" t="str">
        <f>_xlfn.XLOOKUP(Table2[[#This Row],[Site ID]],'Flowmeter Signals Nov22'!A:A,'Flowmeter Signals Nov22'!I:I,"N")</f>
        <v>N</v>
      </c>
      <c r="J315" s="24">
        <f>VLOOKUP(Table2[[#This Row],[Site ID]],Consents!A:J,10,FALSE)</f>
        <v>12</v>
      </c>
      <c r="K315" s="66"/>
      <c r="L315" s="104">
        <f>VLOOKUP(Table2[[#This Row],[Site ID]],'Estimated Flow requirements'!A:K,5,FALSE)</f>
        <v>5.8904862254808616</v>
      </c>
      <c r="M315" s="296">
        <v>14.6</v>
      </c>
      <c r="N31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-0.21666666666666665</v>
      </c>
      <c r="O315" s="25">
        <v>45168</v>
      </c>
      <c r="P315" s="59"/>
      <c r="Q315" s="59"/>
      <c r="R315" s="59"/>
      <c r="S315" s="152"/>
      <c r="T315" s="25" t="s">
        <v>27</v>
      </c>
      <c r="U315" s="25"/>
      <c r="W315" s="24" t="str" cm="1">
        <f t="array" ref="W315">_xlfn.XLOOKUP(MAX(Table6[Date of report/action]),(Table6[Site ID]=Table2[[#This Row],[Site ID]])*(Table6[Date of report/action]),Table6[Action]," ",,-1)</f>
        <v xml:space="preserve"> </v>
      </c>
      <c r="Y315" s="24" t="s">
        <v>42</v>
      </c>
    </row>
    <row r="316" spans="1:25" s="24" customFormat="1" ht="10" x14ac:dyDescent="0.3">
      <c r="A316" s="107">
        <v>14337</v>
      </c>
      <c r="B316" s="107" t="s">
        <v>407</v>
      </c>
      <c r="C316" s="114" t="s">
        <v>34</v>
      </c>
      <c r="D316" s="107"/>
      <c r="E316" s="107"/>
      <c r="F316" s="114"/>
      <c r="G316" s="114"/>
      <c r="H316" s="114" t="str">
        <f>IFERROR(VLOOKUP(Table2[[#This Row],[Site ID]],Flow_4!A:A,1,FALSE),"N")</f>
        <v>N</v>
      </c>
      <c r="I316" s="117" t="str">
        <f>_xlfn.XLOOKUP(Table2[[#This Row],[Site ID]],'Flowmeter Signals Nov22'!A:A,'Flowmeter Signals Nov22'!I:I,"N")</f>
        <v>Y</v>
      </c>
      <c r="J316" s="150">
        <f>VLOOKUP(Table2[[#This Row],[Site ID]],Consents!A:J,10,FALSE)</f>
        <v>22.8</v>
      </c>
      <c r="K316" s="143">
        <v>27.12</v>
      </c>
      <c r="L316" s="132">
        <f>VLOOKUP(Table2[[#This Row],[Site ID]],'Estimated Flow requirements'!A:K,5,FALSE)</f>
        <v>23.56194490192345</v>
      </c>
      <c r="M316" s="188">
        <v>29.28</v>
      </c>
      <c r="N316"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-0.28421052631578947</v>
      </c>
      <c r="O316" s="110">
        <v>45489</v>
      </c>
      <c r="P316" s="137"/>
      <c r="Q316" s="137"/>
      <c r="R316" s="136"/>
      <c r="S316" s="134" t="s">
        <v>26</v>
      </c>
      <c r="T316" s="110" t="s">
        <v>229</v>
      </c>
      <c r="U316" s="110" t="s">
        <v>229</v>
      </c>
      <c r="V316" s="114"/>
      <c r="W316" s="24" t="str" cm="1">
        <f t="array" ref="W316">_xlfn.XLOOKUP(MAX(Table6[Date of report/action]),(Table6[Site ID]=Table2[[#This Row],[Site ID]])*(Table6[Date of report/action]),Table6[Action]," ",,-1)</f>
        <v xml:space="preserve"> </v>
      </c>
      <c r="X316" s="114"/>
      <c r="Y316" s="114" t="s">
        <v>26</v>
      </c>
    </row>
    <row r="317" spans="1:25" s="24" customFormat="1" ht="20" x14ac:dyDescent="0.3">
      <c r="A317" s="108">
        <v>14099</v>
      </c>
      <c r="B317" s="103" t="s">
        <v>399</v>
      </c>
      <c r="C317" s="24" t="s">
        <v>29</v>
      </c>
      <c r="D317" s="103"/>
      <c r="E317" s="103"/>
      <c r="H317" s="24" t="str">
        <f>IFERROR(VLOOKUP(Table2[[#This Row],[Site ID]],Flow_4!A:A,1,FALSE),"N")</f>
        <v>N</v>
      </c>
      <c r="I317" s="7" t="str">
        <f>_xlfn.XLOOKUP(Table2[[#This Row],[Site ID]],'Flowmeter Signals Nov22'!A:A,'Flowmeter Signals Nov22'!I:I,"N")</f>
        <v>N</v>
      </c>
      <c r="J317" s="24">
        <f>VLOOKUP(Table2[[#This Row],[Site ID]],Consents!A:J,10,FALSE)</f>
        <v>5</v>
      </c>
      <c r="K317" s="66"/>
      <c r="L317" s="104">
        <f>VLOOKUP(Table2[[#This Row],[Site ID]],'Estimated Flow requirements'!A:K,5,FALSE)</f>
        <v>9.2038847273138469</v>
      </c>
      <c r="M317" s="296">
        <v>6.1</v>
      </c>
      <c r="N31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-0.21999999999999992</v>
      </c>
      <c r="O317" s="25">
        <v>43689.5</v>
      </c>
      <c r="P317" s="59"/>
      <c r="Q317" s="59"/>
      <c r="R317" s="59"/>
      <c r="S317" s="59"/>
      <c r="T317" s="25" t="s">
        <v>27</v>
      </c>
      <c r="U317" s="25"/>
      <c r="W317" s="24" t="str" cm="1">
        <f t="array" ref="W317">_xlfn.XLOOKUP(MAX(Table6[Date of report/action]),(Table6[Site ID]=Table2[[#This Row],[Site ID]])*(Table6[Date of report/action]),Table6[Action]," ",,-1)</f>
        <v xml:space="preserve"> </v>
      </c>
      <c r="Y317" s="24">
        <v>0</v>
      </c>
    </row>
    <row r="318" spans="1:25" ht="10" x14ac:dyDescent="0.3">
      <c r="A318" s="124">
        <v>14413</v>
      </c>
      <c r="B318" s="124" t="s">
        <v>218</v>
      </c>
      <c r="C318" s="117" t="s">
        <v>34</v>
      </c>
      <c r="D318" s="124"/>
      <c r="E318" s="124"/>
      <c r="F318" s="117"/>
      <c r="G318" s="117"/>
      <c r="H318" s="117">
        <f>IFERROR(VLOOKUP(Table2[[#This Row],[Site ID]],Flow_4!A:A,1,FALSE),"N")</f>
        <v>14413</v>
      </c>
      <c r="I318" s="117" t="str">
        <f>_xlfn.XLOOKUP(Table2[[#This Row],[Site ID]],'Flowmeter Signals Nov22'!A:A,'Flowmeter Signals Nov22'!I:I,"N")</f>
        <v>Y</v>
      </c>
      <c r="J318" s="114">
        <f>VLOOKUP(Table2[[#This Row],[Site ID]],Consents!A:J,10,FALSE)</f>
        <v>9.6999999999999993</v>
      </c>
      <c r="L318" s="125">
        <f>VLOOKUP(Table2[[#This Row],[Site ID]],'Estimated Flow requirements'!A:K,5,FALSE)</f>
        <v>9.2038847273138469</v>
      </c>
      <c r="M318" s="311">
        <v>12.47</v>
      </c>
      <c r="N318"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-0.2855670103092785</v>
      </c>
      <c r="O318" s="129">
        <v>45488</v>
      </c>
      <c r="P318" s="137"/>
      <c r="Q318" s="137"/>
      <c r="R318" s="144"/>
      <c r="S318" s="140" t="s">
        <v>26</v>
      </c>
      <c r="T318" s="110" t="s">
        <v>87</v>
      </c>
      <c r="U318" s="110" t="s">
        <v>124</v>
      </c>
      <c r="W318" s="24" t="str" cm="1">
        <f t="array" ref="W318">_xlfn.XLOOKUP(MAX(Table6[Date of report/action]),(Table6[Site ID]=Table2[[#This Row],[Site ID]])*(Table6[Date of report/action]),Table6[Action]," ",,-1)</f>
        <v xml:space="preserve"> </v>
      </c>
      <c r="X318" s="114"/>
      <c r="Y318" s="114" t="s">
        <v>26</v>
      </c>
    </row>
    <row r="319" spans="1:25" s="24" customFormat="1" ht="20" x14ac:dyDescent="0.3">
      <c r="A319" s="109">
        <v>14456</v>
      </c>
      <c r="B319" s="103" t="s">
        <v>401</v>
      </c>
      <c r="C319" s="24" t="s">
        <v>26</v>
      </c>
      <c r="D319" s="103"/>
      <c r="E319" s="103"/>
      <c r="H319" s="24" t="str">
        <f>IFERROR(VLOOKUP(Table2[[#This Row],[Site ID]],Flow_4!A:A,1,FALSE),"N")</f>
        <v>N</v>
      </c>
      <c r="I319" s="7" t="str">
        <f>_xlfn.XLOOKUP(Table2[[#This Row],[Site ID]],'Flowmeter Signals Nov22'!A:A,'Flowmeter Signals Nov22'!I:I,"N")</f>
        <v>N</v>
      </c>
      <c r="J319" s="24">
        <f>VLOOKUP(Table2[[#This Row],[Site ID]],Consents!A:J,10,FALSE)</f>
        <v>18</v>
      </c>
      <c r="K319" s="66"/>
      <c r="L319" s="104">
        <f>VLOOKUP(Table2[[#This Row],[Site ID]],'Estimated Flow requirements'!A:K,5,FALSE)</f>
        <v>17.023505191639689</v>
      </c>
      <c r="M319" s="296">
        <v>22</v>
      </c>
      <c r="N31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-0.22222222222222221</v>
      </c>
      <c r="O319" s="25">
        <v>43993</v>
      </c>
      <c r="P319" s="59"/>
      <c r="Q319" s="59"/>
      <c r="R319" s="59"/>
      <c r="S319" s="59"/>
      <c r="T319" s="25" t="s">
        <v>27</v>
      </c>
      <c r="U319" s="25"/>
      <c r="V319" s="25"/>
      <c r="W319" s="24" t="str" cm="1">
        <f t="array" ref="W319">_xlfn.XLOOKUP(MAX(Table6[Date of report/action]),(Table6[Site ID]=Table2[[#This Row],[Site ID]])*(Table6[Date of report/action]),Table6[Action]," ",,-1)</f>
        <v xml:space="preserve"> </v>
      </c>
      <c r="Y319" s="24">
        <v>0</v>
      </c>
    </row>
    <row r="320" spans="1:25" s="24" customFormat="1" ht="20" x14ac:dyDescent="0.3">
      <c r="A320" s="103">
        <v>14358</v>
      </c>
      <c r="B320" s="103" t="s">
        <v>402</v>
      </c>
      <c r="C320" s="24" t="s">
        <v>34</v>
      </c>
      <c r="D320" s="103"/>
      <c r="E320" s="103"/>
      <c r="H320" s="24" t="str">
        <f>IFERROR(VLOOKUP(Table2[[#This Row],[Site ID]],Flow_4!A:A,1,FALSE),"N")</f>
        <v>N</v>
      </c>
      <c r="I320" s="7" t="str">
        <f>_xlfn.XLOOKUP(Table2[[#This Row],[Site ID]],'Flowmeter Signals Nov22'!A:A,'Flowmeter Signals Nov22'!I:I,"N")</f>
        <v>Y</v>
      </c>
      <c r="J320" s="24" t="e">
        <f>VLOOKUP(Table2[[#This Row],[Site ID]],Consents!A:J,10,FALSE)</f>
        <v>#N/A</v>
      </c>
      <c r="K320" s="66"/>
      <c r="L320" s="104">
        <f>VLOOKUP(Table2[[#This Row],[Site ID]],'Estimated Flow requirements'!A:K,5,FALSE)</f>
        <v>13.253594007331939</v>
      </c>
      <c r="M320" s="296">
        <v>16.22</v>
      </c>
      <c r="N32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-0.22381898759136823</v>
      </c>
      <c r="O320" s="25">
        <v>44955</v>
      </c>
      <c r="P320" s="59"/>
      <c r="Q320" s="59"/>
      <c r="R320" s="59"/>
      <c r="S320" s="59"/>
      <c r="T320" s="25" t="s">
        <v>27</v>
      </c>
      <c r="U320" s="25"/>
      <c r="W320" s="24" t="str" cm="1">
        <f t="array" ref="W320">_xlfn.XLOOKUP(MAX(Table6[Date of report/action]),(Table6[Site ID]=Table2[[#This Row],[Site ID]])*(Table6[Date of report/action]),Table6[Action]," ",,-1)</f>
        <v xml:space="preserve"> </v>
      </c>
      <c r="Y320" s="24" t="s">
        <v>26</v>
      </c>
    </row>
    <row r="321" spans="1:25" s="24" customFormat="1" ht="40" x14ac:dyDescent="0.3">
      <c r="A321" s="103">
        <v>15183</v>
      </c>
      <c r="B321" s="103" t="s">
        <v>403</v>
      </c>
      <c r="C321" s="24" t="s">
        <v>26</v>
      </c>
      <c r="D321" s="103"/>
      <c r="E321" s="103"/>
      <c r="H321" s="24" t="str">
        <f>IFERROR(VLOOKUP(Table2[[#This Row],[Site ID]],Flow_4!A:A,1,FALSE),"N")</f>
        <v>N</v>
      </c>
      <c r="I321" s="7" t="str">
        <f>_xlfn.XLOOKUP(Table2[[#This Row],[Site ID]],'Flowmeter Signals Nov22'!A:A,'Flowmeter Signals Nov22'!I:I,"N")</f>
        <v>Y</v>
      </c>
      <c r="J321" s="24" t="e">
        <f>VLOOKUP(Table2[[#This Row],[Site ID]],Consents!A:J,10,FALSE)</f>
        <v>#N/A</v>
      </c>
      <c r="K321" s="66"/>
      <c r="L321" s="104">
        <f>VLOOKUP(Table2[[#This Row],[Site ID]],'Estimated Flow requirements'!A:K,5,FALSE)</f>
        <v>8.4823001646924414</v>
      </c>
      <c r="M321" s="296">
        <v>10.4</v>
      </c>
      <c r="N32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-0.22608252455978639</v>
      </c>
      <c r="O321" s="25">
        <v>44503</v>
      </c>
      <c r="P321" s="59"/>
      <c r="Q321" s="59"/>
      <c r="R321" s="59"/>
      <c r="S321" s="63"/>
      <c r="T321" s="25" t="s">
        <v>27</v>
      </c>
      <c r="U321" s="25"/>
      <c r="V321" s="24" t="s">
        <v>404</v>
      </c>
      <c r="W321" s="24" t="str" cm="1">
        <f t="array" ref="W321">_xlfn.XLOOKUP(MAX(Table6[Date of report/action]),(Table6[Site ID]=Table2[[#This Row],[Site ID]])*(Table6[Date of report/action]),Table6[Action]," ",,-1)</f>
        <v xml:space="preserve"> </v>
      </c>
      <c r="Y321" s="24" t="s">
        <v>26</v>
      </c>
    </row>
    <row r="322" spans="1:25" s="24" customFormat="1" ht="20" x14ac:dyDescent="0.3">
      <c r="A322" s="103">
        <v>15441</v>
      </c>
      <c r="B322" s="103" t="s">
        <v>418</v>
      </c>
      <c r="C322" s="24" t="s">
        <v>29</v>
      </c>
      <c r="D322" s="103"/>
      <c r="E322" s="103"/>
      <c r="H322" s="24" t="str">
        <f>IFERROR(VLOOKUP(Table2[[#This Row],[Site ID]],Flow_4!A:A,1,FALSE),"N")</f>
        <v>N</v>
      </c>
      <c r="I322" s="7" t="str">
        <f>_xlfn.XLOOKUP(Table2[[#This Row],[Site ID]],'Flowmeter Signals Nov22'!A:A,'Flowmeter Signals Nov22'!I:I,"N")</f>
        <v>Y</v>
      </c>
      <c r="J322" s="24" t="e">
        <f>VLOOKUP(Table2[[#This Row],[Site ID]],Consents!A:J,10,FALSE)</f>
        <v>#N/A</v>
      </c>
      <c r="K322" s="66"/>
      <c r="L322" s="104">
        <f>VLOOKUP(Table2[[#This Row],[Site ID]],'Estimated Flow requirements'!A:K,5,FALSE)</f>
        <v>5.8904862254808616</v>
      </c>
      <c r="M322" s="296">
        <v>7.49</v>
      </c>
      <c r="N32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-0.27154189200884932</v>
      </c>
      <c r="O322" s="25">
        <v>44942</v>
      </c>
      <c r="P322" s="59"/>
      <c r="Q322" s="59"/>
      <c r="R322" s="63"/>
      <c r="S322" s="63" t="s">
        <v>26</v>
      </c>
      <c r="T322" s="25" t="s">
        <v>27</v>
      </c>
      <c r="U322" s="25"/>
      <c r="V322" s="25" t="s">
        <v>419</v>
      </c>
      <c r="W322" s="24" t="str" cm="1">
        <f t="array" ref="W322">_xlfn.XLOOKUP(MAX(Table6[Date of report/action]),(Table6[Site ID]=Table2[[#This Row],[Site ID]])*(Table6[Date of report/action]),Table6[Action]," ",,-1)</f>
        <v xml:space="preserve"> </v>
      </c>
      <c r="Y322" s="24" t="s">
        <v>26</v>
      </c>
    </row>
    <row r="323" spans="1:25" s="24" customFormat="1" ht="20" x14ac:dyDescent="0.3">
      <c r="A323" s="107">
        <v>14067</v>
      </c>
      <c r="B323" s="107" t="s">
        <v>409</v>
      </c>
      <c r="C323" s="114" t="s">
        <v>26</v>
      </c>
      <c r="D323" s="107"/>
      <c r="E323" s="107"/>
      <c r="F323" s="114"/>
      <c r="G323" s="114"/>
      <c r="H323" s="114" t="str">
        <f>IFERROR(VLOOKUP(Table2[[#This Row],[Site ID]],Flow_4!A:A,1,FALSE),"N")</f>
        <v>N</v>
      </c>
      <c r="I323" s="117" t="str">
        <f>_xlfn.XLOOKUP(Table2[[#This Row],[Site ID]],'Flowmeter Signals Nov22'!A:A,'Flowmeter Signals Nov22'!I:I,"N")</f>
        <v>Y</v>
      </c>
      <c r="J323" s="114">
        <f>VLOOKUP(Table2[[#This Row],[Site ID]],Consents!A:J,10,FALSE)</f>
        <v>14.85</v>
      </c>
      <c r="K323" s="143">
        <v>14.85</v>
      </c>
      <c r="L323" s="132">
        <f>VLOOKUP(Table2[[#This Row],[Site ID]],'Estimated Flow requirements'!A:K,5,FALSE)</f>
        <v>28.50995333132737</v>
      </c>
      <c r="M323" s="188">
        <v>19.29</v>
      </c>
      <c r="N323"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-0.29898989898989897</v>
      </c>
      <c r="O323" s="110">
        <v>45519</v>
      </c>
      <c r="P323" s="137"/>
      <c r="Q323" s="137"/>
      <c r="R323" s="110"/>
      <c r="S323" s="139" t="s">
        <v>26</v>
      </c>
      <c r="T323" s="25" t="s">
        <v>228</v>
      </c>
      <c r="U323" s="110" t="s">
        <v>229</v>
      </c>
      <c r="V323" s="114"/>
      <c r="W323" s="24" t="str" cm="1">
        <f t="array" ref="W323">_xlfn.XLOOKUP(MAX(Table6[Date of report/action]),(Table6[Site ID]=Table2[[#This Row],[Site ID]])*(Table6[Date of report/action]),Table6[Action]," ",,-1)</f>
        <v xml:space="preserve"> </v>
      </c>
      <c r="X323" s="114"/>
      <c r="Y323" s="114" t="s">
        <v>42</v>
      </c>
    </row>
    <row r="324" spans="1:25" s="24" customFormat="1" ht="10" x14ac:dyDescent="0.3">
      <c r="A324" s="124">
        <v>15497</v>
      </c>
      <c r="B324" s="124" t="s">
        <v>360</v>
      </c>
      <c r="C324" s="117" t="s">
        <v>34</v>
      </c>
      <c r="D324" s="124"/>
      <c r="E324" s="124"/>
      <c r="F324" s="117"/>
      <c r="G324" s="117"/>
      <c r="H324" s="117" t="str">
        <f>IFERROR(VLOOKUP(Table2[[#This Row],[Site ID]],Flow_4!A:A,1,FALSE),"N")</f>
        <v>N</v>
      </c>
      <c r="I324" s="117" t="str">
        <f>_xlfn.XLOOKUP(Table2[[#This Row],[Site ID]],'Flowmeter Signals Nov22'!A:A,'Flowmeter Signals Nov22'!I:I,"N")</f>
        <v>Y</v>
      </c>
      <c r="J324" s="114">
        <f>VLOOKUP(Table2[[#This Row],[Site ID]],Consents!A:J,10,FALSE)</f>
        <v>10</v>
      </c>
      <c r="K324" s="317">
        <v>10.7</v>
      </c>
      <c r="L324" s="125">
        <f>VLOOKUP(Table2[[#This Row],[Site ID]],'Estimated Flow requirements'!A:K,5,FALSE)</f>
        <v>9.5007652330780843</v>
      </c>
      <c r="M324" s="188">
        <v>13.06</v>
      </c>
      <c r="N324"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-0.30600000000000005</v>
      </c>
      <c r="O324" s="110">
        <v>45485</v>
      </c>
      <c r="P324" s="137"/>
      <c r="Q324" s="137"/>
      <c r="R324" s="136"/>
      <c r="S324" s="137" t="s">
        <v>26</v>
      </c>
      <c r="T324" s="110" t="s">
        <v>229</v>
      </c>
      <c r="U324" s="110" t="s">
        <v>229</v>
      </c>
      <c r="V324" s="114"/>
      <c r="W324" s="24" t="str" cm="1">
        <f t="array" ref="W324">_xlfn.XLOOKUP(MAX(Table6[Date of report/action]),(Table6[Site ID]=Table2[[#This Row],[Site ID]])*(Table6[Date of report/action]),Table6[Action]," ",,-1)</f>
        <v xml:space="preserve"> </v>
      </c>
      <c r="X324" s="114"/>
      <c r="Y324" s="114">
        <v>0</v>
      </c>
    </row>
    <row r="325" spans="1:25" ht="20" x14ac:dyDescent="0.3">
      <c r="A325" s="103">
        <v>15551</v>
      </c>
      <c r="B325" s="109" t="s">
        <v>408</v>
      </c>
      <c r="C325" s="7" t="s">
        <v>34</v>
      </c>
      <c r="D325" s="109"/>
      <c r="E325" s="109"/>
      <c r="F325" s="7"/>
      <c r="G325" s="7"/>
      <c r="H325" s="7">
        <f>IFERROR(VLOOKUP(Table2[[#This Row],[Site ID]],Flow_4!A:A,1,FALSE),"N")</f>
        <v>15551</v>
      </c>
      <c r="I325" s="7" t="str">
        <f>_xlfn.XLOOKUP(Table2[[#This Row],[Site ID]],'Flowmeter Signals Nov22'!A:A,'Flowmeter Signals Nov22'!I:I,"N")</f>
        <v>Y</v>
      </c>
      <c r="J325" s="24" t="e">
        <f>VLOOKUP(Table2[[#This Row],[Site ID]],Consents!A:J,10,FALSE)</f>
        <v>#N/A</v>
      </c>
      <c r="K325" s="66"/>
      <c r="L325" s="104">
        <f>VLOOKUP(Table2[[#This Row],[Site ID]],'Estimated Flow requirements'!A:K,5,FALSE)</f>
        <v>94.247779607693786</v>
      </c>
      <c r="M325" s="296">
        <v>116.7</v>
      </c>
      <c r="N32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-0.23822545725494587</v>
      </c>
      <c r="O325" s="25">
        <v>44558</v>
      </c>
      <c r="P325" s="59"/>
      <c r="Q325" s="59"/>
      <c r="R325" s="63"/>
      <c r="S325" s="63"/>
      <c r="T325" s="25" t="s">
        <v>27</v>
      </c>
      <c r="U325" s="25" t="s">
        <v>229</v>
      </c>
      <c r="V325" s="25"/>
      <c r="W325" s="24" t="str" cm="1">
        <f t="array" ref="W325">_xlfn.XLOOKUP(MAX(Table6[Date of report/action]),(Table6[Site ID]=Table2[[#This Row],[Site ID]])*(Table6[Date of report/action]),Table6[Action]," ",,-1)</f>
        <v xml:space="preserve"> </v>
      </c>
      <c r="Y325" s="24" t="s">
        <v>26</v>
      </c>
    </row>
    <row r="326" spans="1:25" ht="10" x14ac:dyDescent="0.3">
      <c r="A326" s="107">
        <v>15621</v>
      </c>
      <c r="B326" s="107" t="s">
        <v>311</v>
      </c>
      <c r="C326" s="114" t="s">
        <v>29</v>
      </c>
      <c r="D326" s="107"/>
      <c r="E326" s="107"/>
      <c r="H326" s="114" t="str">
        <f>IFERROR(VLOOKUP(Table2[[#This Row],[Site ID]],Flow_4!A:A,1,FALSE),"N")</f>
        <v>N</v>
      </c>
      <c r="I326" s="117" t="str">
        <f>_xlfn.XLOOKUP(Table2[[#This Row],[Site ID]],'Flowmeter Signals Nov22'!A:A,'Flowmeter Signals Nov22'!I:I,"N")</f>
        <v>Y</v>
      </c>
      <c r="J326" s="114">
        <f>VLOOKUP(Table2[[#This Row],[Site ID]],Consents!A:J,10,FALSE)</f>
        <v>35.5</v>
      </c>
      <c r="L326" s="132">
        <f>VLOOKUP(Table2[[#This Row],[Site ID]],'Estimated Flow requirements'!A:K,5,FALSE)</f>
        <v>23.56194490192345</v>
      </c>
      <c r="M326" s="188">
        <v>44.98</v>
      </c>
      <c r="N326"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-0.26704225352112665</v>
      </c>
      <c r="O326" s="110">
        <v>45540</v>
      </c>
      <c r="P326" s="137"/>
      <c r="Q326" s="137"/>
      <c r="R326" s="136"/>
      <c r="S326" s="137" t="s">
        <v>26</v>
      </c>
      <c r="T326" s="110" t="s">
        <v>229</v>
      </c>
      <c r="U326" s="110" t="s">
        <v>229</v>
      </c>
      <c r="W326" s="24" t="str" cm="1">
        <f t="array" ref="W326">_xlfn.XLOOKUP(MAX(Table6[Date of report/action]),(Table6[Site ID]=Table2[[#This Row],[Site ID]])*(Table6[Date of report/action]),Table6[Action]," ",,-1)</f>
        <v xml:space="preserve"> </v>
      </c>
      <c r="X326" s="114"/>
      <c r="Y326" s="114" t="s">
        <v>42</v>
      </c>
    </row>
    <row r="327" spans="1:25" ht="20" x14ac:dyDescent="0.3">
      <c r="A327" s="103">
        <v>18710</v>
      </c>
      <c r="B327" s="103" t="s">
        <v>410</v>
      </c>
      <c r="C327" s="24" t="s">
        <v>26</v>
      </c>
      <c r="D327" s="103"/>
      <c r="E327" s="103"/>
      <c r="F327" s="24"/>
      <c r="G327" s="24"/>
      <c r="H327" s="24" t="str">
        <f>IFERROR(VLOOKUP(Table2[[#This Row],[Site ID]],Flow_4!A:A,1,FALSE),"N")</f>
        <v>N</v>
      </c>
      <c r="I327" s="7" t="str">
        <f>_xlfn.XLOOKUP(Table2[[#This Row],[Site ID]],'Flowmeter Signals Nov22'!A:A,'Flowmeter Signals Nov22'!I:I,"N")</f>
        <v>Y</v>
      </c>
      <c r="J327" s="24" t="e">
        <f>VLOOKUP(Table2[[#This Row],[Site ID]],Consents!A:J,10,FALSE)</f>
        <v>#N/A</v>
      </c>
      <c r="K327" s="66"/>
      <c r="L327" s="104">
        <f>VLOOKUP(Table2[[#This Row],[Site ID]],'Estimated Flow requirements'!A:K,5,FALSE)</f>
        <v>72.158456262140561</v>
      </c>
      <c r="M327" s="296">
        <v>90</v>
      </c>
      <c r="N32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-0.2472550642303635</v>
      </c>
      <c r="O327" s="25"/>
      <c r="P327" s="59"/>
      <c r="Q327" s="59"/>
      <c r="R327" s="59"/>
      <c r="S327" s="59"/>
      <c r="T327" s="25" t="s">
        <v>27</v>
      </c>
      <c r="U327" s="25"/>
      <c r="V327" s="24" t="s">
        <v>146</v>
      </c>
      <c r="W327" s="24" t="str" cm="1">
        <f t="array" ref="W327">_xlfn.XLOOKUP(MAX(Table6[Date of report/action]),(Table6[Site ID]=Table2[[#This Row],[Site ID]])*(Table6[Date of report/action]),Table6[Action]," ",,-1)</f>
        <v xml:space="preserve"> </v>
      </c>
      <c r="Y327" s="24" t="s">
        <v>26</v>
      </c>
    </row>
    <row r="328" spans="1:25" ht="10" x14ac:dyDescent="0.3">
      <c r="A328" s="107">
        <v>14289</v>
      </c>
      <c r="B328" s="107" t="s">
        <v>411</v>
      </c>
      <c r="C328" s="114" t="s">
        <v>29</v>
      </c>
      <c r="D328" s="107"/>
      <c r="E328" s="107"/>
      <c r="H328" s="114" t="str">
        <f>IFERROR(VLOOKUP(Table2[[#This Row],[Site ID]],Flow_4!A:A,1,FALSE),"N")</f>
        <v>N</v>
      </c>
      <c r="I328" s="117" t="str">
        <f>_xlfn.XLOOKUP(Table2[[#This Row],[Site ID]],'Flowmeter Signals Nov22'!A:A,'Flowmeter Signals Nov22'!I:I,"N")</f>
        <v>Y</v>
      </c>
      <c r="J328" s="150">
        <f>VLOOKUP(Table2[[#This Row],[Site ID]],Consents!A:J,10,FALSE)</f>
        <v>45</v>
      </c>
      <c r="L328" s="132">
        <f>VLOOKUP(Table2[[#This Row],[Site ID]],'Estimated Flow requirements'!A:K,5,FALSE)</f>
        <v>23.56194490192345</v>
      </c>
      <c r="M328" s="188">
        <v>60.57</v>
      </c>
      <c r="N328"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-0.34600000000000003</v>
      </c>
      <c r="O328" s="110">
        <v>45540</v>
      </c>
      <c r="P328" s="137"/>
      <c r="Q328" s="137"/>
      <c r="R328" s="136"/>
      <c r="S328" s="134" t="s">
        <v>26</v>
      </c>
      <c r="T328" s="110" t="s">
        <v>229</v>
      </c>
      <c r="U328" s="110" t="s">
        <v>229</v>
      </c>
      <c r="W328" s="24" t="str" cm="1">
        <f t="array" ref="W328">_xlfn.XLOOKUP(MAX(Table6[Date of report/action]),(Table6[Site ID]=Table2[[#This Row],[Site ID]])*(Table6[Date of report/action]),Table6[Action]," ",,-1)</f>
        <v xml:space="preserve"> </v>
      </c>
      <c r="X328" s="114"/>
      <c r="Y328" s="114" t="s">
        <v>26</v>
      </c>
    </row>
    <row r="329" spans="1:25" s="24" customFormat="1" ht="10" x14ac:dyDescent="0.3">
      <c r="A329" s="146">
        <v>15084</v>
      </c>
      <c r="B329" s="107" t="s">
        <v>469</v>
      </c>
      <c r="C329" s="114" t="s">
        <v>34</v>
      </c>
      <c r="D329" s="107"/>
      <c r="E329" s="107"/>
      <c r="F329" s="114"/>
      <c r="G329" s="114"/>
      <c r="H329" s="114" t="str">
        <f>IFERROR(VLOOKUP(Table2[[#This Row],[Site ID]],Flow_4!A:A,1,FALSE),"N")</f>
        <v>N</v>
      </c>
      <c r="I329" s="117" t="str">
        <f>_xlfn.XLOOKUP(Table2[[#This Row],[Site ID]],'Flowmeter Signals Nov22'!A:A,'Flowmeter Signals Nov22'!I:I,"N")</f>
        <v>Y</v>
      </c>
      <c r="J329" s="114">
        <f>VLOOKUP(Table2[[#This Row],[Site ID]],Consents!A:J,10,FALSE)</f>
        <v>108</v>
      </c>
      <c r="K329" s="143"/>
      <c r="L329" s="132">
        <f>VLOOKUP(Table2[[#This Row],[Site ID]],'Estimated Flow requirements'!A:K,5,FALSE)</f>
        <v>5.8904862254808616</v>
      </c>
      <c r="M329" s="188">
        <v>142.83000000000001</v>
      </c>
      <c r="N329"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-0.32250000000000012</v>
      </c>
      <c r="O329" s="110">
        <v>45488</v>
      </c>
      <c r="P329" s="137"/>
      <c r="Q329" s="137"/>
      <c r="R329" s="136"/>
      <c r="S329" s="137" t="s">
        <v>26</v>
      </c>
      <c r="T329" s="110" t="s">
        <v>229</v>
      </c>
      <c r="U329" s="110" t="s">
        <v>229</v>
      </c>
      <c r="V329" s="114"/>
      <c r="W329" s="24" t="str" cm="1">
        <f t="array" ref="W329">_xlfn.XLOOKUP(MAX(Table6[Date of report/action]),(Table6[Site ID]=Table2[[#This Row],[Site ID]])*(Table6[Date of report/action]),Table6[Action]," ",,-1)</f>
        <v xml:space="preserve"> </v>
      </c>
      <c r="X329" s="114"/>
      <c r="Y329" s="114">
        <v>0</v>
      </c>
    </row>
    <row r="330" spans="1:25" s="24" customFormat="1" ht="20" x14ac:dyDescent="0.3">
      <c r="A330" s="108">
        <v>15644</v>
      </c>
      <c r="B330" s="103" t="s">
        <v>413</v>
      </c>
      <c r="C330" s="24" t="s">
        <v>34</v>
      </c>
      <c r="D330" s="103"/>
      <c r="E330" s="103"/>
      <c r="H330" s="24" t="str">
        <f>IFERROR(VLOOKUP(Table2[[#This Row],[Site ID]],Flow_4!A:A,1,FALSE),"N")</f>
        <v>N</v>
      </c>
      <c r="I330" s="7" t="str">
        <f>_xlfn.XLOOKUP(Table2[[#This Row],[Site ID]],'Flowmeter Signals Nov22'!A:A,'Flowmeter Signals Nov22'!I:I,"N")</f>
        <v>N</v>
      </c>
      <c r="J330" s="24">
        <f>VLOOKUP(Table2[[#This Row],[Site ID]],Consents!A:J,10,FALSE)</f>
        <v>6</v>
      </c>
      <c r="K330" s="66"/>
      <c r="L330" s="104">
        <f>VLOOKUP(Table2[[#This Row],[Site ID]],'Estimated Flow requirements'!A:K,5,FALSE)</f>
        <v>5.8904862254808616</v>
      </c>
      <c r="M330" s="296">
        <v>7.5</v>
      </c>
      <c r="N33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-0.25</v>
      </c>
      <c r="O330" s="25">
        <v>43472.5</v>
      </c>
      <c r="P330" s="59"/>
      <c r="Q330" s="59"/>
      <c r="R330" s="59"/>
      <c r="S330" s="59"/>
      <c r="T330" s="25" t="s">
        <v>27</v>
      </c>
      <c r="U330" s="25"/>
      <c r="W330" s="24" t="str" cm="1">
        <f t="array" ref="W330">_xlfn.XLOOKUP(MAX(Table6[Date of report/action]),(Table6[Site ID]=Table2[[#This Row],[Site ID]])*(Table6[Date of report/action]),Table6[Action]," ",,-1)</f>
        <v xml:space="preserve"> </v>
      </c>
      <c r="Y330" s="24">
        <v>0</v>
      </c>
    </row>
    <row r="331" spans="1:25" ht="20" x14ac:dyDescent="0.3">
      <c r="A331" s="108">
        <v>14585</v>
      </c>
      <c r="B331" s="103" t="s">
        <v>424</v>
      </c>
      <c r="C331" s="24" t="s">
        <v>29</v>
      </c>
      <c r="D331" s="103"/>
      <c r="E331" s="103"/>
      <c r="F331" s="24"/>
      <c r="G331" s="24"/>
      <c r="H331" s="24" t="str">
        <f>IFERROR(VLOOKUP(Table2[[#This Row],[Site ID]],Flow_4!A:A,1,FALSE),"N")</f>
        <v>N</v>
      </c>
      <c r="I331" s="7" t="s">
        <v>42</v>
      </c>
      <c r="J331" s="24">
        <f>VLOOKUP(Table2[[#This Row],[Site ID]],Consents!A:J,10,FALSE)</f>
        <v>14</v>
      </c>
      <c r="K331" s="66"/>
      <c r="L331" s="104">
        <f>VLOOKUP(Table2[[#This Row],[Site ID]],'Estimated Flow requirements'!A:K,5,FALSE)</f>
        <v>23.56194490192345</v>
      </c>
      <c r="M331" s="296">
        <v>18</v>
      </c>
      <c r="N33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-0.2857142857142857</v>
      </c>
      <c r="O331" s="25">
        <v>42909.5</v>
      </c>
      <c r="P331" s="59"/>
      <c r="Q331" s="59"/>
      <c r="R331" s="59"/>
      <c r="S331" s="59"/>
      <c r="T331" s="25" t="s">
        <v>27</v>
      </c>
      <c r="U331" s="25"/>
      <c r="V331" s="24"/>
      <c r="W331" s="24" t="str" cm="1">
        <f t="array" ref="W331">_xlfn.XLOOKUP(MAX(Table6[Date of report/action]),(Table6[Site ID]=Table2[[#This Row],[Site ID]])*(Table6[Date of report/action]),Table6[Action]," ",,-1)</f>
        <v xml:space="preserve"> </v>
      </c>
      <c r="Y331" s="24">
        <v>0</v>
      </c>
    </row>
    <row r="332" spans="1:25" s="24" customFormat="1" ht="10" x14ac:dyDescent="0.3">
      <c r="A332" s="124">
        <v>14311</v>
      </c>
      <c r="B332" s="124" t="s">
        <v>253</v>
      </c>
      <c r="C332" s="117" t="s">
        <v>34</v>
      </c>
      <c r="D332" s="124"/>
      <c r="E332" s="124"/>
      <c r="F332" s="117"/>
      <c r="G332" s="117"/>
      <c r="H332" s="117" t="str">
        <f>IFERROR(VLOOKUP(Table2[[#This Row],[Site ID]],Flow_4!A:A,1,FALSE),"N")</f>
        <v>N</v>
      </c>
      <c r="I332" s="117" t="str">
        <f>_xlfn.XLOOKUP(Table2[[#This Row],[Site ID]],'Flowmeter Signals Nov22'!A:A,'Flowmeter Signals Nov22'!I:I,"N")</f>
        <v>Y</v>
      </c>
      <c r="J332" s="117">
        <f>VLOOKUP(Table2[[#This Row],[Site ID]],Consents!A:J,10,FALSE)</f>
        <v>12</v>
      </c>
      <c r="K332" s="273"/>
      <c r="L332" s="125">
        <f>VLOOKUP(Table2[[#This Row],[Site ID]],'Estimated Flow requirements'!A:K,5,FALSE)</f>
        <v>5.8904862254808616</v>
      </c>
      <c r="M332" s="311">
        <v>15.88</v>
      </c>
      <c r="N332"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-0.32333333333333342</v>
      </c>
      <c r="O332" s="129">
        <v>45495</v>
      </c>
      <c r="P332" s="137"/>
      <c r="Q332" s="137"/>
      <c r="R332" s="129"/>
      <c r="S332" s="140" t="s">
        <v>26</v>
      </c>
      <c r="T332" s="110" t="s">
        <v>228</v>
      </c>
      <c r="U332" s="110" t="s">
        <v>229</v>
      </c>
      <c r="V332" s="114"/>
      <c r="W332" s="24" t="str" cm="1">
        <f t="array" ref="W332">_xlfn.XLOOKUP(MAX(Table6[Date of report/action]),(Table6[Site ID]=Table2[[#This Row],[Site ID]])*(Table6[Date of report/action]),Table6[Action]," ",,-1)</f>
        <v xml:space="preserve"> </v>
      </c>
      <c r="X332" s="141" t="s">
        <v>254</v>
      </c>
      <c r="Y332" s="141" t="s">
        <v>42</v>
      </c>
    </row>
    <row r="333" spans="1:25" ht="20" x14ac:dyDescent="0.3">
      <c r="A333" s="109">
        <v>14286</v>
      </c>
      <c r="B333" s="109" t="s">
        <v>435</v>
      </c>
      <c r="C333" s="7" t="s">
        <v>29</v>
      </c>
      <c r="D333" s="109"/>
      <c r="E333" s="109"/>
      <c r="F333" s="7"/>
      <c r="G333" s="7"/>
      <c r="H333" s="7" t="str">
        <f>IFERROR(VLOOKUP(Table2[[#This Row],[Site ID]],Flow_4!A:A,1,FALSE),"N")</f>
        <v>N</v>
      </c>
      <c r="I333" s="7" t="s">
        <v>42</v>
      </c>
      <c r="J333" s="7">
        <f>VLOOKUP(Table2[[#This Row],[Site ID]],Consents!A:J,10,FALSE)</f>
        <v>11</v>
      </c>
      <c r="K333" s="315"/>
      <c r="L333" s="105">
        <f>VLOOKUP(Table2[[#This Row],[Site ID]],'Estimated Flow requirements'!A:K,5,FALSE)</f>
        <v>9.2038847273138469</v>
      </c>
      <c r="M333" s="312">
        <v>14.21</v>
      </c>
      <c r="N33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-0.29181818181818192</v>
      </c>
      <c r="O333" s="25">
        <v>45168</v>
      </c>
      <c r="P333" s="59"/>
      <c r="Q333" s="59"/>
      <c r="R333" s="60"/>
      <c r="S333" s="154"/>
      <c r="T333" s="25" t="s">
        <v>27</v>
      </c>
      <c r="U333" s="25"/>
      <c r="V333" s="25" t="s">
        <v>114</v>
      </c>
      <c r="W333" s="24" t="str" cm="1">
        <f t="array" ref="W333">_xlfn.XLOOKUP(MAX(Table6[Date of report/action]),(Table6[Site ID]=Table2[[#This Row],[Site ID]])*(Table6[Date of report/action]),Table6[Action]," ",,-1)</f>
        <v xml:space="preserve"> </v>
      </c>
      <c r="X333" s="26" t="s">
        <v>144</v>
      </c>
      <c r="Y333" s="26" t="s">
        <v>42</v>
      </c>
    </row>
    <row r="334" spans="1:25" ht="20" x14ac:dyDescent="0.3">
      <c r="A334" s="108">
        <v>15196</v>
      </c>
      <c r="B334" s="103" t="s">
        <v>417</v>
      </c>
      <c r="C334" s="24" t="s">
        <v>34</v>
      </c>
      <c r="D334" s="103"/>
      <c r="E334" s="103"/>
      <c r="F334" s="24"/>
      <c r="G334" s="24"/>
      <c r="H334" s="24" t="str">
        <f>IFERROR(VLOOKUP(Table2[[#This Row],[Site ID]],Flow_4!A:A,1,FALSE),"N")</f>
        <v>N</v>
      </c>
      <c r="I334" s="7" t="str">
        <f>_xlfn.XLOOKUP(Table2[[#This Row],[Site ID]],'Flowmeter Signals Nov22'!A:A,'Flowmeter Signals Nov22'!I:I,"N")</f>
        <v>N</v>
      </c>
      <c r="J334" s="24">
        <f>VLOOKUP(Table2[[#This Row],[Site ID]],Consents!A:J,10,FALSE)</f>
        <v>13.7</v>
      </c>
      <c r="K334" s="66"/>
      <c r="L334" s="104">
        <f>VLOOKUP(Table2[[#This Row],[Site ID]],'Estimated Flow requirements'!A:K,5,FALSE)</f>
        <v>13.253594007331939</v>
      </c>
      <c r="M334" s="296">
        <v>17.399999999999999</v>
      </c>
      <c r="N33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-0.27007299270072987</v>
      </c>
      <c r="O334" s="25">
        <v>41729.5</v>
      </c>
      <c r="P334" s="59"/>
      <c r="Q334" s="59"/>
      <c r="R334" s="59"/>
      <c r="S334" s="59"/>
      <c r="T334" s="25" t="s">
        <v>27</v>
      </c>
      <c r="U334" s="25"/>
      <c r="V334" s="24"/>
      <c r="W334" s="24" t="str" cm="1">
        <f t="array" ref="W334">_xlfn.XLOOKUP(MAX(Table6[Date of report/action]),(Table6[Site ID]=Table2[[#This Row],[Site ID]])*(Table6[Date of report/action]),Table6[Action]," ",,-1)</f>
        <v xml:space="preserve"> </v>
      </c>
      <c r="Y334" s="24">
        <v>0</v>
      </c>
    </row>
    <row r="335" spans="1:25" s="24" customFormat="1" ht="20" x14ac:dyDescent="0.3">
      <c r="A335" s="107">
        <v>14050</v>
      </c>
      <c r="B335" s="107" t="s">
        <v>385</v>
      </c>
      <c r="C335" s="114" t="s">
        <v>26</v>
      </c>
      <c r="D335" s="107"/>
      <c r="E335" s="107"/>
      <c r="F335" s="114"/>
      <c r="G335" s="114"/>
      <c r="H335" s="114" t="str">
        <f>IFERROR(VLOOKUP(Table2[[#This Row],[Site ID]],Flow_4!A:A,1,FALSE),"N")</f>
        <v>N</v>
      </c>
      <c r="I335" s="117" t="str">
        <f>_xlfn.XLOOKUP(Table2[[#This Row],[Site ID]],'Flowmeter Signals Nov22'!A:A,'Flowmeter Signals Nov22'!I:I,"N")</f>
        <v>Y</v>
      </c>
      <c r="J335" s="404">
        <f>VLOOKUP(Table2[[#This Row],[Site ID]],Consents!A:J,10,FALSE)</f>
        <v>20</v>
      </c>
      <c r="K335" s="143">
        <v>20</v>
      </c>
      <c r="L335" s="132">
        <f>VLOOKUP(Table2[[#This Row],[Site ID]],'Estimated Flow requirements'!A:K,5,FALSE)</f>
        <v>17.023505191639689</v>
      </c>
      <c r="M335" s="188">
        <v>26.5</v>
      </c>
      <c r="N335"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-0.32500000000000001</v>
      </c>
      <c r="O335" s="110">
        <v>45518</v>
      </c>
      <c r="P335" s="137"/>
      <c r="Q335" s="137"/>
      <c r="R335" s="136"/>
      <c r="S335" s="134" t="s">
        <v>26</v>
      </c>
      <c r="T335" s="25" t="s">
        <v>228</v>
      </c>
      <c r="U335" s="110" t="s">
        <v>229</v>
      </c>
      <c r="V335" s="114" t="s">
        <v>289</v>
      </c>
      <c r="W335" s="24" t="str" cm="1">
        <f t="array" ref="W335">_xlfn.XLOOKUP(MAX(Table6[Date of report/action]),(Table6[Site ID]=Table2[[#This Row],[Site ID]])*(Table6[Date of report/action]),Table6[Action]," ",,-1)</f>
        <v xml:space="preserve"> </v>
      </c>
      <c r="X335" s="114"/>
      <c r="Y335" s="114" t="s">
        <v>26</v>
      </c>
    </row>
    <row r="336" spans="1:25" s="24" customFormat="1" ht="10" x14ac:dyDescent="0.3">
      <c r="A336" s="124">
        <v>14379</v>
      </c>
      <c r="B336" s="124" t="s">
        <v>481</v>
      </c>
      <c r="C336" s="117" t="s">
        <v>29</v>
      </c>
      <c r="D336" s="124"/>
      <c r="E336" s="124"/>
      <c r="F336" s="117"/>
      <c r="G336" s="117"/>
      <c r="H336" s="117" t="str">
        <f>IFERROR(VLOOKUP(Table2[[#This Row],[Site ID]],Flow_4!A:A,1,FALSE),"N")</f>
        <v>N</v>
      </c>
      <c r="I336" s="117" t="str">
        <f>_xlfn.XLOOKUP(Table2[[#This Row],[Site ID]],'Flowmeter Signals Nov22'!A:A,'Flowmeter Signals Nov22'!I:I,"N")</f>
        <v>Y</v>
      </c>
      <c r="J336" s="117">
        <f>VLOOKUP(Table2[[#This Row],[Site ID]],Consents!A:J,10,FALSE)</f>
        <v>5.3</v>
      </c>
      <c r="K336" s="273"/>
      <c r="L336" s="125">
        <f>VLOOKUP(Table2[[#This Row],[Site ID]],'Estimated Flow requirements'!A:K,5,FALSE)</f>
        <v>5.8904862254808616</v>
      </c>
      <c r="M336" s="311">
        <v>5.4</v>
      </c>
      <c r="N336"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-1.8867924528301987E-2</v>
      </c>
      <c r="O336" s="129">
        <v>45540</v>
      </c>
      <c r="P336" s="137"/>
      <c r="Q336" s="137"/>
      <c r="R336" s="144"/>
      <c r="S336" s="140" t="s">
        <v>26</v>
      </c>
      <c r="T336" s="110" t="s">
        <v>229</v>
      </c>
      <c r="U336" s="110" t="s">
        <v>229</v>
      </c>
      <c r="V336" s="114"/>
      <c r="W336" s="24" t="str" cm="1">
        <f t="array" ref="W336">_xlfn.XLOOKUP(MAX(Table6[Date of report/action]),(Table6[Site ID]=Table2[[#This Row],[Site ID]])*(Table6[Date of report/action]),Table6[Action]," ",,-1)</f>
        <v xml:space="preserve"> </v>
      </c>
      <c r="X336" s="131" t="s">
        <v>142</v>
      </c>
      <c r="Y336" s="131" t="s">
        <v>42</v>
      </c>
    </row>
    <row r="337" spans="1:25" s="24" customFormat="1" ht="20" x14ac:dyDescent="0.3">
      <c r="A337" s="108">
        <v>13283</v>
      </c>
      <c r="B337" s="103" t="s">
        <v>421</v>
      </c>
      <c r="C337" s="24" t="s">
        <v>29</v>
      </c>
      <c r="D337" s="103"/>
      <c r="E337" s="103"/>
      <c r="H337" s="24" t="str">
        <f>IFERROR(VLOOKUP(Table2[[#This Row],[Site ID]],Flow_4!A:A,1,FALSE),"N")</f>
        <v>N</v>
      </c>
      <c r="I337" s="7" t="str">
        <f>_xlfn.XLOOKUP(Table2[[#This Row],[Site ID]],'Flowmeter Signals Nov22'!A:A,'Flowmeter Signals Nov22'!I:I,"N")</f>
        <v>N</v>
      </c>
      <c r="J337" s="24">
        <f>VLOOKUP(Table2[[#This Row],[Site ID]],Consents!A:J,10,FALSE)</f>
        <v>11.5</v>
      </c>
      <c r="K337" s="66"/>
      <c r="L337" s="104">
        <f>VLOOKUP(Table2[[#This Row],[Site ID]],'Estimated Flow requirements'!A:K,5,FALSE)</f>
        <v>15.079644737231011</v>
      </c>
      <c r="M337" s="296">
        <v>14.68</v>
      </c>
      <c r="N33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-0.27652173913043476</v>
      </c>
      <c r="O337" s="25">
        <v>41359.5</v>
      </c>
      <c r="P337" s="59"/>
      <c r="Q337" s="59"/>
      <c r="R337" s="63"/>
      <c r="S337" s="59"/>
      <c r="T337" s="25" t="s">
        <v>27</v>
      </c>
      <c r="U337" s="25"/>
      <c r="W337" s="24" t="str" cm="1">
        <f t="array" ref="W337">_xlfn.XLOOKUP(MAX(Table6[Date of report/action]),(Table6[Site ID]=Table2[[#This Row],[Site ID]])*(Table6[Date of report/action]),Table6[Action]," ",,-1)</f>
        <v xml:space="preserve"> </v>
      </c>
      <c r="Y337" s="24">
        <v>0</v>
      </c>
    </row>
    <row r="338" spans="1:25" ht="20" x14ac:dyDescent="0.3">
      <c r="A338" s="108">
        <v>14256</v>
      </c>
      <c r="B338" s="103" t="s">
        <v>422</v>
      </c>
      <c r="C338" s="24" t="s">
        <v>34</v>
      </c>
      <c r="D338" s="103"/>
      <c r="E338" s="103"/>
      <c r="F338" s="24"/>
      <c r="G338" s="24"/>
      <c r="H338" s="24" t="str">
        <f>IFERROR(VLOOKUP(Table2[[#This Row],[Site ID]],Flow_4!A:A,1,FALSE),"N")</f>
        <v>N</v>
      </c>
      <c r="I338" s="7" t="str">
        <f>_xlfn.XLOOKUP(Table2[[#This Row],[Site ID]],'Flowmeter Signals Nov22'!A:A,'Flowmeter Signals Nov22'!I:I,"N")</f>
        <v>N</v>
      </c>
      <c r="J338" s="24">
        <f>VLOOKUP(Table2[[#This Row],[Site ID]],Consents!A:J,10,FALSE)</f>
        <v>6</v>
      </c>
      <c r="K338" s="66"/>
      <c r="L338" s="104">
        <f>VLOOKUP(Table2[[#This Row],[Site ID]],'Estimated Flow requirements'!A:K,5,FALSE)</f>
        <v>8.4823001646924414</v>
      </c>
      <c r="M338" s="296">
        <v>7.67</v>
      </c>
      <c r="N33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-0.27833333333333332</v>
      </c>
      <c r="O338" s="25">
        <v>45168</v>
      </c>
      <c r="P338" s="59"/>
      <c r="Q338" s="59"/>
      <c r="R338" s="59"/>
      <c r="S338" s="152"/>
      <c r="T338" s="25" t="s">
        <v>27</v>
      </c>
      <c r="U338" s="25"/>
      <c r="V338" s="24"/>
      <c r="W338" s="24" t="str" cm="1">
        <f t="array" ref="W338">_xlfn.XLOOKUP(MAX(Table6[Date of report/action]),(Table6[Site ID]=Table2[[#This Row],[Site ID]])*(Table6[Date of report/action]),Table6[Action]," ",,-1)</f>
        <v xml:space="preserve"> </v>
      </c>
      <c r="Y338" s="24" t="s">
        <v>42</v>
      </c>
    </row>
    <row r="339" spans="1:25" s="24" customFormat="1" ht="10" x14ac:dyDescent="0.3">
      <c r="A339" s="107">
        <v>14362</v>
      </c>
      <c r="B339" s="107" t="s">
        <v>420</v>
      </c>
      <c r="C339" s="114" t="s">
        <v>34</v>
      </c>
      <c r="D339" s="107"/>
      <c r="E339" s="107"/>
      <c r="F339" s="114"/>
      <c r="G339" s="114"/>
      <c r="H339" s="114" t="str">
        <f>IFERROR(VLOOKUP(Table2[[#This Row],[Site ID]],Flow_4!A:A,1,FALSE),"N")</f>
        <v>N</v>
      </c>
      <c r="I339" s="117" t="str">
        <f>_xlfn.XLOOKUP(Table2[[#This Row],[Site ID]],'Flowmeter Signals Nov22'!A:A,'Flowmeter Signals Nov22'!I:I,"N")</f>
        <v>Y</v>
      </c>
      <c r="J339" s="114">
        <f>VLOOKUP(Table2[[#This Row],[Site ID]],Consents!A:J,10,FALSE)</f>
        <v>4.9000000000000004</v>
      </c>
      <c r="K339" s="143"/>
      <c r="L339" s="132"/>
      <c r="M339" s="188">
        <v>6.53</v>
      </c>
      <c r="N339"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-0.33265306122448973</v>
      </c>
      <c r="O339" s="110">
        <v>45490</v>
      </c>
      <c r="P339" s="137"/>
      <c r="Q339" s="137"/>
      <c r="R339" s="136"/>
      <c r="S339" s="137" t="s">
        <v>26</v>
      </c>
      <c r="T339" s="110" t="s">
        <v>229</v>
      </c>
      <c r="U339" s="110" t="s">
        <v>229</v>
      </c>
      <c r="V339" s="114"/>
      <c r="W339" s="24" t="str" cm="1">
        <f t="array" ref="W339">_xlfn.XLOOKUP(MAX(Table6[Date of report/action]),(Table6[Site ID]=Table2[[#This Row],[Site ID]])*(Table6[Date of report/action]),Table6[Action]," ",,-1)</f>
        <v xml:space="preserve"> </v>
      </c>
      <c r="X339" s="114"/>
      <c r="Y339" s="114" t="s">
        <v>26</v>
      </c>
    </row>
    <row r="340" spans="1:25" s="24" customFormat="1" ht="20" x14ac:dyDescent="0.3">
      <c r="A340" s="146">
        <v>14057</v>
      </c>
      <c r="B340" s="107" t="s">
        <v>468</v>
      </c>
      <c r="C340" s="114" t="s">
        <v>26</v>
      </c>
      <c r="D340" s="107"/>
      <c r="E340" s="107"/>
      <c r="F340" s="114"/>
      <c r="G340" s="114"/>
      <c r="H340" s="114" t="str">
        <f>IFERROR(VLOOKUP(Table2[[#This Row],[Site ID]],Flow_4!A:A,1,FALSE),"N")</f>
        <v>N</v>
      </c>
      <c r="I340" s="117" t="str">
        <f>_xlfn.XLOOKUP(Table2[[#This Row],[Site ID]],'Flowmeter Signals Nov22'!A:A,'Flowmeter Signals Nov22'!I:I,"N")</f>
        <v>Y</v>
      </c>
      <c r="J340" s="114">
        <f>VLOOKUP(Table2[[#This Row],[Site ID]],Consents!A:J,10,FALSE)</f>
        <v>6</v>
      </c>
      <c r="K340" s="143">
        <v>7.5</v>
      </c>
      <c r="L340" s="132">
        <f>VLOOKUP(Table2[[#This Row],[Site ID]],'Estimated Flow requirements'!A:K,5,FALSE)</f>
        <v>13.253594007331939</v>
      </c>
      <c r="M340" s="188">
        <v>8</v>
      </c>
      <c r="N340"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-0.33333333333333331</v>
      </c>
      <c r="O340" s="110">
        <v>45519</v>
      </c>
      <c r="P340" s="137"/>
      <c r="Q340" s="137"/>
      <c r="R340" s="136"/>
      <c r="S340" s="137" t="s">
        <v>26</v>
      </c>
      <c r="T340" s="25" t="s">
        <v>228</v>
      </c>
      <c r="U340" s="110" t="s">
        <v>229</v>
      </c>
      <c r="V340" s="114"/>
      <c r="W340" s="24" t="str" cm="1">
        <f t="array" ref="W340">_xlfn.XLOOKUP(MAX(Table6[Date of report/action]),(Table6[Site ID]=Table2[[#This Row],[Site ID]])*(Table6[Date of report/action]),Table6[Action]," ",,-1)</f>
        <v xml:space="preserve"> </v>
      </c>
      <c r="X340" s="114"/>
      <c r="Y340" s="114" t="s">
        <v>42</v>
      </c>
    </row>
    <row r="341" spans="1:25" s="24" customFormat="1" ht="20" x14ac:dyDescent="0.3">
      <c r="A341" s="108">
        <v>15057</v>
      </c>
      <c r="B341" s="103" t="s">
        <v>425</v>
      </c>
      <c r="C341" s="24" t="s">
        <v>34</v>
      </c>
      <c r="D341" s="103"/>
      <c r="E341" s="103"/>
      <c r="H341" s="24" t="str">
        <f>IFERROR(VLOOKUP(Table2[[#This Row],[Site ID]],Flow_4!A:A,1,FALSE),"N")</f>
        <v>N</v>
      </c>
      <c r="I341" s="7" t="str">
        <f>_xlfn.XLOOKUP(Table2[[#This Row],[Site ID]],'Flowmeter Signals Nov22'!A:A,'Flowmeter Signals Nov22'!I:I,"N")</f>
        <v>N</v>
      </c>
      <c r="J341" s="24">
        <f>VLOOKUP(Table2[[#This Row],[Site ID]],Consents!A:J,10,FALSE)</f>
        <v>14</v>
      </c>
      <c r="K341" s="66"/>
      <c r="L341" s="104">
        <f>VLOOKUP(Table2[[#This Row],[Site ID]],'Estimated Flow requirements'!A:K,5,FALSE)</f>
        <v>13.253594007331939</v>
      </c>
      <c r="M341" s="296">
        <v>18</v>
      </c>
      <c r="N34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-0.2857142857142857</v>
      </c>
      <c r="O341" s="25">
        <v>43101.5</v>
      </c>
      <c r="P341" s="59"/>
      <c r="Q341" s="59"/>
      <c r="R341" s="59"/>
      <c r="S341" s="59"/>
      <c r="T341" s="25" t="s">
        <v>27</v>
      </c>
      <c r="U341" s="25"/>
      <c r="W341" s="24" t="str" cm="1">
        <f t="array" ref="W341">_xlfn.XLOOKUP(MAX(Table6[Date of report/action]),(Table6[Site ID]=Table2[[#This Row],[Site ID]])*(Table6[Date of report/action]),Table6[Action]," ",,-1)</f>
        <v xml:space="preserve"> </v>
      </c>
      <c r="Y341" s="24">
        <v>0</v>
      </c>
    </row>
    <row r="342" spans="1:25" s="24" customFormat="1" ht="20" x14ac:dyDescent="0.3">
      <c r="A342" s="103">
        <v>15164</v>
      </c>
      <c r="B342" s="103" t="s">
        <v>426</v>
      </c>
      <c r="C342" s="24" t="s">
        <v>26</v>
      </c>
      <c r="D342" s="103"/>
      <c r="E342" s="103"/>
      <c r="H342" s="24" t="str">
        <f>IFERROR(VLOOKUP(Table2[[#This Row],[Site ID]],Flow_4!A:A,1,FALSE),"N")</f>
        <v>N</v>
      </c>
      <c r="I342" s="7" t="str">
        <f>_xlfn.XLOOKUP(Table2[[#This Row],[Site ID]],'Flowmeter Signals Nov22'!A:A,'Flowmeter Signals Nov22'!I:I,"N")</f>
        <v>N</v>
      </c>
      <c r="J342" s="24" t="e">
        <f>VLOOKUP(Table2[[#This Row],[Site ID]],Consents!A:J,10,FALSE)</f>
        <v>#N/A</v>
      </c>
      <c r="K342" s="66"/>
      <c r="L342" s="104">
        <f>VLOOKUP(Table2[[#This Row],[Site ID]],'Estimated Flow requirements'!A:K,5,FALSE)</f>
        <v>18.03961406553514</v>
      </c>
      <c r="M342" s="296">
        <v>23.2</v>
      </c>
      <c r="N34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-0.28605855511753031</v>
      </c>
      <c r="O342" s="25">
        <v>44118</v>
      </c>
      <c r="P342" s="59"/>
      <c r="Q342" s="59"/>
      <c r="R342" s="59"/>
      <c r="S342" s="59"/>
      <c r="T342" s="25" t="s">
        <v>27</v>
      </c>
      <c r="U342" s="25"/>
      <c r="W342" s="24" t="str" cm="1">
        <f t="array" ref="W342">_xlfn.XLOOKUP(MAX(Table6[Date of report/action]),(Table6[Site ID]=Table2[[#This Row],[Site ID]])*(Table6[Date of report/action]),Table6[Action]," ",,-1)</f>
        <v xml:space="preserve"> </v>
      </c>
      <c r="Y342" s="24" t="s">
        <v>26</v>
      </c>
    </row>
    <row r="343" spans="1:25" s="24" customFormat="1" ht="10" x14ac:dyDescent="0.3">
      <c r="A343" s="146">
        <v>14083</v>
      </c>
      <c r="B343" s="107" t="s">
        <v>414</v>
      </c>
      <c r="C343" s="114" t="s">
        <v>29</v>
      </c>
      <c r="D343" s="107"/>
      <c r="E343" s="107"/>
      <c r="F343" s="114"/>
      <c r="G343" s="114"/>
      <c r="H343" s="114" t="str">
        <f>IFERROR(VLOOKUP(Table2[[#This Row],[Site ID]],Flow_4!A:A,1,FALSE),"N")</f>
        <v>N</v>
      </c>
      <c r="I343" s="117" t="str">
        <f>_xlfn.XLOOKUP(Table2[[#This Row],[Site ID]],'Flowmeter Signals Nov22'!A:A,'Flowmeter Signals Nov22'!I:I,"N")</f>
        <v>Y</v>
      </c>
      <c r="J343" s="114">
        <f>VLOOKUP(Table2[[#This Row],[Site ID]],Consents!A:J,10,FALSE)</f>
        <v>8.1</v>
      </c>
      <c r="K343" s="143"/>
      <c r="L343" s="132">
        <f>VLOOKUP(Table2[[#This Row],[Site ID]],'Estimated Flow requirements'!A:K,5,FALSE)</f>
        <v>9.2038847273138469</v>
      </c>
      <c r="M343" s="188">
        <v>10.96</v>
      </c>
      <c r="N343"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-0.35308641975308658</v>
      </c>
      <c r="O343" s="110">
        <v>45540</v>
      </c>
      <c r="P343" s="137"/>
      <c r="Q343" s="137"/>
      <c r="R343" s="136"/>
      <c r="S343" s="137" t="s">
        <v>26</v>
      </c>
      <c r="T343" s="110" t="s">
        <v>229</v>
      </c>
      <c r="U343" s="110" t="s">
        <v>229</v>
      </c>
      <c r="V343" s="114"/>
      <c r="W343" s="24" t="str" cm="1">
        <f t="array" ref="W343">_xlfn.XLOOKUP(MAX(Table6[Date of report/action]),(Table6[Site ID]=Table2[[#This Row],[Site ID]])*(Table6[Date of report/action]),Table6[Action]," ",,-1)</f>
        <v xml:space="preserve"> </v>
      </c>
      <c r="X343" s="114"/>
      <c r="Y343" s="114">
        <v>0</v>
      </c>
    </row>
    <row r="344" spans="1:25" ht="10" x14ac:dyDescent="0.3">
      <c r="A344" s="107">
        <v>14108</v>
      </c>
      <c r="B344" s="124" t="s">
        <v>372</v>
      </c>
      <c r="C344" s="117" t="s">
        <v>29</v>
      </c>
      <c r="D344" s="124"/>
      <c r="E344" s="124"/>
      <c r="F344" s="117"/>
      <c r="G344" s="117"/>
      <c r="H344" s="117" t="str">
        <f>IFERROR(VLOOKUP(Table2[[#This Row],[Site ID]],Flow_4!A:A,1,FALSE),"N")</f>
        <v>N</v>
      </c>
      <c r="I344" s="117" t="str">
        <f>_xlfn.XLOOKUP(Table2[[#This Row],[Site ID]],'Flowmeter Signals Nov22'!A:A,'Flowmeter Signals Nov22'!I:I,"N")</f>
        <v>Y</v>
      </c>
      <c r="J344" s="114">
        <f>VLOOKUP(Table2[[#This Row],[Site ID]],Consents!A:J,10,FALSE)</f>
        <v>11</v>
      </c>
      <c r="L344" s="125">
        <f>VLOOKUP(Table2[[#This Row],[Site ID]],'Estimated Flow requirements'!A:K,5,FALSE)</f>
        <v>5.8904862254808616</v>
      </c>
      <c r="M344" s="311">
        <v>14.81</v>
      </c>
      <c r="N344"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-0.34636363636363643</v>
      </c>
      <c r="O344" s="129">
        <v>45496</v>
      </c>
      <c r="P344" s="137"/>
      <c r="Q344" s="137"/>
      <c r="R344" s="144"/>
      <c r="S344" s="130" t="s">
        <v>26</v>
      </c>
      <c r="T344" s="110" t="s">
        <v>229</v>
      </c>
      <c r="U344" s="110" t="s">
        <v>229</v>
      </c>
      <c r="W344" s="24" t="str" cm="1">
        <f t="array" ref="W344">_xlfn.XLOOKUP(MAX(Table6[Date of report/action]),(Table6[Site ID]=Table2[[#This Row],[Site ID]])*(Table6[Date of report/action]),Table6[Action]," ",,-1)</f>
        <v xml:space="preserve"> </v>
      </c>
      <c r="X344" s="131" t="s">
        <v>373</v>
      </c>
      <c r="Y344" s="131" t="s">
        <v>26</v>
      </c>
    </row>
    <row r="345" spans="1:25" ht="10" x14ac:dyDescent="0.3">
      <c r="A345" s="107">
        <v>15505</v>
      </c>
      <c r="B345" s="107" t="s">
        <v>437</v>
      </c>
      <c r="C345" s="114" t="s">
        <v>34</v>
      </c>
      <c r="D345" s="107"/>
      <c r="E345" s="107"/>
      <c r="H345" s="114" t="str">
        <f>IFERROR(VLOOKUP(Table2[[#This Row],[Site ID]],Flow_4!A:A,1,FALSE),"N")</f>
        <v>N</v>
      </c>
      <c r="I345" s="117" t="str">
        <f>_xlfn.XLOOKUP(Table2[[#This Row],[Site ID]],'Flowmeter Signals Nov22'!A:A,'Flowmeter Signals Nov22'!I:I,"N")</f>
        <v>Y</v>
      </c>
      <c r="J345" s="150">
        <f>VLOOKUP(Table2[[#This Row],[Site ID]],Consents!A:J,10,FALSE)</f>
        <v>6</v>
      </c>
      <c r="K345" s="143">
        <v>6</v>
      </c>
      <c r="L345" s="132">
        <f>VLOOKUP(Table2[[#This Row],[Site ID]],'Estimated Flow requirements'!A:K,5,FALSE)</f>
        <v>53.014376029327757</v>
      </c>
      <c r="M345" s="188">
        <v>8.2200000000000006</v>
      </c>
      <c r="N345"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-0.37000000000000011</v>
      </c>
      <c r="O345" s="110">
        <v>45489</v>
      </c>
      <c r="P345" s="137"/>
      <c r="Q345" s="137"/>
      <c r="R345" s="136"/>
      <c r="S345" s="134" t="s">
        <v>26</v>
      </c>
      <c r="T345" s="110" t="s">
        <v>229</v>
      </c>
      <c r="U345" s="110" t="s">
        <v>229</v>
      </c>
      <c r="W345" s="24" t="str" cm="1">
        <f t="array" ref="W345">_xlfn.XLOOKUP(MAX(Table6[Date of report/action]),(Table6[Site ID]=Table2[[#This Row],[Site ID]])*(Table6[Date of report/action]),Table6[Action]," ",,-1)</f>
        <v xml:space="preserve"> </v>
      </c>
      <c r="X345" s="114"/>
      <c r="Y345" s="114" t="s">
        <v>26</v>
      </c>
    </row>
    <row r="346" spans="1:25" s="24" customFormat="1" ht="20" x14ac:dyDescent="0.3">
      <c r="A346" s="108">
        <v>14402</v>
      </c>
      <c r="B346" s="103" t="s">
        <v>431</v>
      </c>
      <c r="C346" s="24" t="s">
        <v>34</v>
      </c>
      <c r="D346" s="103"/>
      <c r="E346" s="103"/>
      <c r="H346" s="24" t="str">
        <f>IFERROR(VLOOKUP(Table2[[#This Row],[Site ID]],Flow_4!A:A,1,FALSE),"N")</f>
        <v>N</v>
      </c>
      <c r="I346" s="7" t="str">
        <f>_xlfn.XLOOKUP(Table2[[#This Row],[Site ID]],'Flowmeter Signals Nov22'!A:A,'Flowmeter Signals Nov22'!I:I,"N")</f>
        <v>N</v>
      </c>
      <c r="J346" s="24">
        <f>VLOOKUP(Table2[[#This Row],[Site ID]],Consents!A:J,10,FALSE)</f>
        <v>11</v>
      </c>
      <c r="K346" s="66"/>
      <c r="L346" s="104">
        <f>VLOOKUP(Table2[[#This Row],[Site ID]],'Estimated Flow requirements'!A:K,5,FALSE)</f>
        <v>17.023505191639689</v>
      </c>
      <c r="M346" s="296">
        <v>14.4</v>
      </c>
      <c r="N34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-0.30909090909090914</v>
      </c>
      <c r="O346" s="25">
        <v>43640.5</v>
      </c>
      <c r="P346" s="59"/>
      <c r="Q346" s="59"/>
      <c r="R346" s="59"/>
      <c r="S346" s="59"/>
      <c r="T346" s="25" t="s">
        <v>27</v>
      </c>
      <c r="U346" s="25"/>
      <c r="W346" s="24" t="str" cm="1">
        <f t="array" ref="W346">_xlfn.XLOOKUP(MAX(Table6[Date of report/action]),(Table6[Site ID]=Table2[[#This Row],[Site ID]])*(Table6[Date of report/action]),Table6[Action]," ",,-1)</f>
        <v xml:space="preserve"> </v>
      </c>
      <c r="Y346" s="24">
        <v>0</v>
      </c>
    </row>
    <row r="347" spans="1:25" ht="20" x14ac:dyDescent="0.3">
      <c r="A347" s="108">
        <v>15083</v>
      </c>
      <c r="B347" s="103" t="s">
        <v>432</v>
      </c>
      <c r="C347" s="24" t="s">
        <v>34</v>
      </c>
      <c r="D347" s="103"/>
      <c r="E347" s="103"/>
      <c r="F347" s="24"/>
      <c r="G347" s="24"/>
      <c r="H347" s="24" t="str">
        <f>IFERROR(VLOOKUP(Table2[[#This Row],[Site ID]],Flow_4!A:A,1,FALSE),"N")</f>
        <v>N</v>
      </c>
      <c r="I347" s="7" t="str">
        <f>_xlfn.XLOOKUP(Table2[[#This Row],[Site ID]],'Flowmeter Signals Nov22'!A:A,'Flowmeter Signals Nov22'!I:I,"N")</f>
        <v>N</v>
      </c>
      <c r="J347" s="24">
        <f>VLOOKUP(Table2[[#This Row],[Site ID]],Consents!A:J,10,FALSE)</f>
        <v>10</v>
      </c>
      <c r="K347" s="66"/>
      <c r="L347" s="104">
        <f>VLOOKUP(Table2[[#This Row],[Site ID]],'Estimated Flow requirements'!A:K,5,FALSE)</f>
        <v>13.253594007331939</v>
      </c>
      <c r="M347" s="296">
        <v>13.11</v>
      </c>
      <c r="N34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-0.31099999999999994</v>
      </c>
      <c r="O347" s="25">
        <v>43101.5</v>
      </c>
      <c r="P347" s="59"/>
      <c r="Q347" s="59"/>
      <c r="R347" s="59"/>
      <c r="S347" s="59"/>
      <c r="T347" s="25" t="s">
        <v>27</v>
      </c>
      <c r="U347" s="25"/>
      <c r="V347" s="24"/>
      <c r="W347" s="24" t="str" cm="1">
        <f t="array" ref="W347">_xlfn.XLOOKUP(MAX(Table6[Date of report/action]),(Table6[Site ID]=Table2[[#This Row],[Site ID]])*(Table6[Date of report/action]),Table6[Action]," ",,-1)</f>
        <v xml:space="preserve"> </v>
      </c>
      <c r="Y347" s="24">
        <v>0</v>
      </c>
    </row>
    <row r="348" spans="1:25" s="24" customFormat="1" ht="20" x14ac:dyDescent="0.3">
      <c r="A348" s="108">
        <v>15200</v>
      </c>
      <c r="B348" s="103" t="s">
        <v>433</v>
      </c>
      <c r="C348" s="24" t="s">
        <v>34</v>
      </c>
      <c r="D348" s="103"/>
      <c r="E348" s="103"/>
      <c r="H348" s="24" t="str">
        <f>IFERROR(VLOOKUP(Table2[[#This Row],[Site ID]],Flow_4!A:A,1,FALSE),"N")</f>
        <v>N</v>
      </c>
      <c r="I348" s="7" t="str">
        <f>_xlfn.XLOOKUP(Table2[[#This Row],[Site ID]],'Flowmeter Signals Nov22'!A:A,'Flowmeter Signals Nov22'!I:I,"N")</f>
        <v>N</v>
      </c>
      <c r="J348" s="24">
        <f>VLOOKUP(Table2[[#This Row],[Site ID]],Consents!A:J,10,FALSE)</f>
        <v>19</v>
      </c>
      <c r="K348" s="66"/>
      <c r="L348" s="104">
        <f>VLOOKUP(Table2[[#This Row],[Site ID]],'Estimated Flow requirements'!A:K,5,FALSE)</f>
        <v>29.82058651649686</v>
      </c>
      <c r="M348" s="296">
        <v>24.91</v>
      </c>
      <c r="N34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-0.31105263157894736</v>
      </c>
      <c r="O348" s="25">
        <v>41729.5</v>
      </c>
      <c r="P348" s="59"/>
      <c r="Q348" s="59"/>
      <c r="R348" s="59"/>
      <c r="S348" s="59"/>
      <c r="T348" s="25" t="s">
        <v>27</v>
      </c>
      <c r="U348" s="25"/>
      <c r="W348" s="24" t="str" cm="1">
        <f t="array" ref="W348">_xlfn.XLOOKUP(MAX(Table6[Date of report/action]),(Table6[Site ID]=Table2[[#This Row],[Site ID]])*(Table6[Date of report/action]),Table6[Action]," ",,-1)</f>
        <v xml:space="preserve"> </v>
      </c>
      <c r="Y348" s="24">
        <v>0</v>
      </c>
    </row>
    <row r="349" spans="1:25" ht="20" x14ac:dyDescent="0.3">
      <c r="A349" s="103">
        <v>14407</v>
      </c>
      <c r="B349" s="103" t="s">
        <v>434</v>
      </c>
      <c r="C349" s="24" t="s">
        <v>34</v>
      </c>
      <c r="D349" s="103"/>
      <c r="E349" s="103"/>
      <c r="F349" s="24"/>
      <c r="G349" s="24"/>
      <c r="H349" s="24" t="str">
        <f>IFERROR(VLOOKUP(Table2[[#This Row],[Site ID]],Flow_4!A:A,1,FALSE),"N")</f>
        <v>N</v>
      </c>
      <c r="I349" s="7" t="str">
        <f>_xlfn.XLOOKUP(Table2[[#This Row],[Site ID]],'Flowmeter Signals Nov22'!A:A,'Flowmeter Signals Nov22'!I:I,"N")</f>
        <v>Y</v>
      </c>
      <c r="J349" s="24" t="e">
        <f>VLOOKUP(Table2[[#This Row],[Site ID]],Consents!A:J,10,FALSE)</f>
        <v>#N/A</v>
      </c>
      <c r="K349" s="66"/>
      <c r="L349" s="104">
        <f>VLOOKUP(Table2[[#This Row],[Site ID]],'Estimated Flow requirements'!A:K,5,FALSE)</f>
        <v>5.8904862254808616</v>
      </c>
      <c r="M349" s="296">
        <v>7.73</v>
      </c>
      <c r="N34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-0.31228555744037456</v>
      </c>
      <c r="O349" s="25">
        <v>44945</v>
      </c>
      <c r="P349" s="59"/>
      <c r="Q349" s="59"/>
      <c r="R349" s="59"/>
      <c r="S349" s="63"/>
      <c r="T349" s="25" t="s">
        <v>27</v>
      </c>
      <c r="U349" s="25"/>
      <c r="V349" s="24"/>
      <c r="W349" s="24" t="str" cm="1">
        <f t="array" ref="W349">_xlfn.XLOOKUP(MAX(Table6[Date of report/action]),(Table6[Site ID]=Table2[[#This Row],[Site ID]])*(Table6[Date of report/action]),Table6[Action]," ",,-1)</f>
        <v xml:space="preserve"> </v>
      </c>
      <c r="Y349" s="24" t="s">
        <v>26</v>
      </c>
    </row>
    <row r="350" spans="1:25" ht="10" x14ac:dyDescent="0.3">
      <c r="A350" s="107">
        <v>14378</v>
      </c>
      <c r="B350" s="124" t="s">
        <v>498</v>
      </c>
      <c r="C350" s="117" t="s">
        <v>29</v>
      </c>
      <c r="D350" s="124"/>
      <c r="E350" s="124"/>
      <c r="F350" s="117"/>
      <c r="G350" s="117"/>
      <c r="H350" s="117">
        <f>IFERROR(VLOOKUP(Table2[[#This Row],[Site ID]],Flow_4!A:A,1,FALSE),"N")</f>
        <v>14378</v>
      </c>
      <c r="I350" s="117" t="str">
        <f>_xlfn.XLOOKUP(Table2[[#This Row],[Site ID]],'Flowmeter Signals Nov22'!A:A,'Flowmeter Signals Nov22'!I:I,"N")</f>
        <v>Y</v>
      </c>
      <c r="J350" s="114">
        <f>VLOOKUP(Table2[[#This Row],[Site ID]],Consents!A:J,10,FALSE)</f>
        <v>90</v>
      </c>
      <c r="L350" s="132">
        <f>VLOOKUP(Table2[[#This Row],[Site ID]],'Estimated Flow requirements'!A:K,5,FALSE)</f>
        <v>184.72564803107991</v>
      </c>
      <c r="M350" s="188">
        <v>125</v>
      </c>
      <c r="N350"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-0.3888888888888889</v>
      </c>
      <c r="O350" s="110">
        <v>45438</v>
      </c>
      <c r="P350" s="137"/>
      <c r="Q350" s="137"/>
      <c r="R350" s="136"/>
      <c r="S350" s="134" t="s">
        <v>26</v>
      </c>
      <c r="T350" s="110" t="s">
        <v>229</v>
      </c>
      <c r="U350" s="110" t="s">
        <v>229</v>
      </c>
      <c r="W350" s="24" t="str" cm="1">
        <f t="array" ref="W350">_xlfn.XLOOKUP(MAX(Table6[Date of report/action]),(Table6[Site ID]=Table2[[#This Row],[Site ID]])*(Table6[Date of report/action]),Table6[Action]," ",,-1)</f>
        <v xml:space="preserve"> </v>
      </c>
      <c r="X350" s="114"/>
      <c r="Y350" s="114" t="s">
        <v>26</v>
      </c>
    </row>
    <row r="351" spans="1:25" s="24" customFormat="1" ht="20" x14ac:dyDescent="0.3">
      <c r="A351" s="103">
        <v>14179</v>
      </c>
      <c r="B351" s="109" t="s">
        <v>430</v>
      </c>
      <c r="C351" s="7" t="s">
        <v>26</v>
      </c>
      <c r="D351" s="109"/>
      <c r="E351" s="109"/>
      <c r="F351" s="7"/>
      <c r="G351" s="7"/>
      <c r="H351" s="7" t="str">
        <f>IFERROR(VLOOKUP(Table2[[#This Row],[Site ID]],Flow_4!A:A,1,FALSE),"N")</f>
        <v>N</v>
      </c>
      <c r="I351" s="7" t="s">
        <v>42</v>
      </c>
      <c r="J351" s="7">
        <f>VLOOKUP(Table2[[#This Row],[Site ID]],Consents!A:J,10,FALSE)</f>
        <v>7</v>
      </c>
      <c r="K351" s="7"/>
      <c r="L351" s="105">
        <f>VLOOKUP(Table2[[#This Row],[Site ID]],'Estimated Flow requirements'!A:K,5,FALSE)</f>
        <v>5.8904862254808616</v>
      </c>
      <c r="M351" s="377">
        <v>9.7799999999999994</v>
      </c>
      <c r="N35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-0.39714285714285708</v>
      </c>
      <c r="O351" s="25">
        <v>45518</v>
      </c>
      <c r="P351" s="59"/>
      <c r="Q351" s="59"/>
      <c r="R351" s="136">
        <v>45382</v>
      </c>
      <c r="S351" s="63" t="s">
        <v>26</v>
      </c>
      <c r="T351" s="25" t="s">
        <v>228</v>
      </c>
      <c r="U351" s="25" t="s">
        <v>229</v>
      </c>
      <c r="V351" s="24" t="s">
        <v>289</v>
      </c>
      <c r="W351" s="24" t="str" cm="1">
        <f t="array" ref="W351">_xlfn.XLOOKUP(MAX(Table6[Date of report/action]),(Table6[Site ID]=Table2[[#This Row],[Site ID]])*(Table6[Date of report/action]),Table6[Action]," ",,-1)</f>
        <v xml:space="preserve"> </v>
      </c>
      <c r="Y351" s="24" t="s">
        <v>26</v>
      </c>
    </row>
    <row r="352" spans="1:25" ht="10" x14ac:dyDescent="0.3">
      <c r="A352" s="107">
        <v>15555</v>
      </c>
      <c r="B352" s="124" t="s">
        <v>279</v>
      </c>
      <c r="C352" s="117" t="s">
        <v>34</v>
      </c>
      <c r="D352" s="124"/>
      <c r="E352" s="124"/>
      <c r="F352" s="117"/>
      <c r="G352" s="117"/>
      <c r="H352" s="117">
        <f>IFERROR(VLOOKUP(Table2[[#This Row],[Site ID]],Flow_4!A:A,1,FALSE),"N")</f>
        <v>15555</v>
      </c>
      <c r="I352" s="117" t="str">
        <f>_xlfn.XLOOKUP(Table2[[#This Row],[Site ID]],'Flowmeter Signals Nov22'!A:A,'Flowmeter Signals Nov22'!I:I,"N")</f>
        <v>Y</v>
      </c>
      <c r="J352" s="117">
        <f>VLOOKUP(Table2[[#This Row],[Site ID]],Consents!A:J,10,FALSE)</f>
        <v>150</v>
      </c>
      <c r="K352" s="318"/>
      <c r="L352" s="132">
        <f>VLOOKUP(Table2[[#This Row],[Site ID]],'Estimated Flow requirements'!A:K,5,FALSE)</f>
        <v>119.2823460659874</v>
      </c>
      <c r="M352" s="188">
        <v>210</v>
      </c>
      <c r="N352"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-0.4</v>
      </c>
      <c r="O352" s="110">
        <v>45481</v>
      </c>
      <c r="P352" s="137"/>
      <c r="Q352" s="137"/>
      <c r="R352" s="110"/>
      <c r="S352" s="134" t="s">
        <v>26</v>
      </c>
      <c r="T352" s="110" t="s">
        <v>229</v>
      </c>
      <c r="U352" s="110" t="s">
        <v>229</v>
      </c>
      <c r="W352" s="24" t="str" cm="1">
        <f t="array" ref="W352">_xlfn.XLOOKUP(MAX(Table6[Date of report/action]),(Table6[Site ID]=Table2[[#This Row],[Site ID]])*(Table6[Date of report/action]),Table6[Action]," ",,-1)</f>
        <v xml:space="preserve"> </v>
      </c>
      <c r="X352" s="114"/>
      <c r="Y352" s="114" t="s">
        <v>26</v>
      </c>
    </row>
    <row r="353" spans="1:25" s="24" customFormat="1" ht="20" x14ac:dyDescent="0.3">
      <c r="A353" s="108">
        <v>15275</v>
      </c>
      <c r="B353" s="103" t="s">
        <v>438</v>
      </c>
      <c r="C353" s="24" t="s">
        <v>34</v>
      </c>
      <c r="D353" s="103"/>
      <c r="E353" s="103"/>
      <c r="H353" s="24" t="str">
        <f>IFERROR(VLOOKUP(Table2[[#This Row],[Site ID]],Flow_4!A:A,1,FALSE),"N")</f>
        <v>N</v>
      </c>
      <c r="I353" s="7" t="str">
        <f>_xlfn.XLOOKUP(Table2[[#This Row],[Site ID]],'Flowmeter Signals Nov22'!A:A,'Flowmeter Signals Nov22'!I:I,"N")</f>
        <v>N</v>
      </c>
      <c r="J353" s="24">
        <f>VLOOKUP(Table2[[#This Row],[Site ID]],Consents!A:J,10,FALSE)</f>
        <v>15.8</v>
      </c>
      <c r="K353" s="66"/>
      <c r="L353" s="104">
        <f>VLOOKUP(Table2[[#This Row],[Site ID]],'Estimated Flow requirements'!A:K,5,FALSE)</f>
        <v>8.4823001646924414</v>
      </c>
      <c r="M353" s="296">
        <v>21</v>
      </c>
      <c r="N35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-0.32911392405063283</v>
      </c>
      <c r="O353" s="25">
        <v>43116.5</v>
      </c>
      <c r="P353" s="59"/>
      <c r="Q353" s="59"/>
      <c r="R353" s="59"/>
      <c r="S353" s="59"/>
      <c r="T353" s="25" t="s">
        <v>27</v>
      </c>
      <c r="U353" s="25"/>
      <c r="W353" s="24" t="str" cm="1">
        <f t="array" ref="W353">_xlfn.XLOOKUP(MAX(Table6[Date of report/action]),(Table6[Site ID]=Table2[[#This Row],[Site ID]])*(Table6[Date of report/action]),Table6[Action]," ",,-1)</f>
        <v xml:space="preserve"> </v>
      </c>
      <c r="Y353" s="24">
        <v>0</v>
      </c>
    </row>
    <row r="354" spans="1:25" s="24" customFormat="1" ht="40" x14ac:dyDescent="0.3">
      <c r="A354" s="108">
        <v>14588</v>
      </c>
      <c r="B354" s="103" t="s">
        <v>439</v>
      </c>
      <c r="C354" s="24" t="s">
        <v>34</v>
      </c>
      <c r="D354" s="103"/>
      <c r="E354" s="103"/>
      <c r="H354" s="24" t="str">
        <f>IFERROR(VLOOKUP(Table2[[#This Row],[Site ID]],Flow_4!A:A,1,FALSE),"N")</f>
        <v>N</v>
      </c>
      <c r="I354" s="7" t="str">
        <f>_xlfn.XLOOKUP(Table2[[#This Row],[Site ID]],'Flowmeter Signals Nov22'!A:A,'Flowmeter Signals Nov22'!I:I,"N")</f>
        <v>N</v>
      </c>
      <c r="J354" s="24">
        <f>VLOOKUP(Table2[[#This Row],[Site ID]],Consents!A:J,10,FALSE)</f>
        <v>10.5</v>
      </c>
      <c r="K354" s="66"/>
      <c r="L354" s="104">
        <f>VLOOKUP(Table2[[#This Row],[Site ID]],'Estimated Flow requirements'!A:K,5,FALSE)</f>
        <v>8.4823001646924414</v>
      </c>
      <c r="M354" s="296">
        <v>14.02</v>
      </c>
      <c r="N35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-0.33523809523809522</v>
      </c>
      <c r="O354" s="25">
        <v>45168</v>
      </c>
      <c r="P354" s="59"/>
      <c r="Q354" s="59"/>
      <c r="R354" s="59"/>
      <c r="S354" s="59"/>
      <c r="T354" s="25" t="s">
        <v>27</v>
      </c>
      <c r="U354" s="25"/>
      <c r="V354" s="24" t="s">
        <v>440</v>
      </c>
      <c r="W354" s="24" t="str" cm="1">
        <f t="array" ref="W354">_xlfn.XLOOKUP(MAX(Table6[Date of report/action]),(Table6[Site ID]=Table2[[#This Row],[Site ID]])*(Table6[Date of report/action]),Table6[Action]," ",,-1)</f>
        <v xml:space="preserve"> </v>
      </c>
      <c r="Y354" s="24" t="s">
        <v>42</v>
      </c>
    </row>
    <row r="355" spans="1:25" ht="10" x14ac:dyDescent="0.3">
      <c r="A355" s="107">
        <v>15495</v>
      </c>
      <c r="B355" s="107" t="s">
        <v>443</v>
      </c>
      <c r="C355" s="114" t="s">
        <v>34</v>
      </c>
      <c r="D355" s="107"/>
      <c r="E355" s="107"/>
      <c r="H355" s="114" t="str">
        <f>IFERROR(VLOOKUP(Table2[[#This Row],[Site ID]],Flow_4!A:A,1,FALSE),"N")</f>
        <v>N</v>
      </c>
      <c r="I355" s="117" t="str">
        <f>_xlfn.XLOOKUP(Table2[[#This Row],[Site ID]],'Flowmeter Signals Nov22'!A:A,'Flowmeter Signals Nov22'!I:I,"N")</f>
        <v>Y</v>
      </c>
      <c r="J355" s="114">
        <f>VLOOKUP(Table2[[#This Row],[Site ID]],Consents!A:J,10,FALSE)</f>
        <v>3.8</v>
      </c>
      <c r="L355" s="132">
        <f>VLOOKUP(Table2[[#This Row],[Site ID]],'Estimated Flow requirements'!A:K,5,FALSE)</f>
        <v>3.583771819582557</v>
      </c>
      <c r="M355" s="188">
        <v>5.43</v>
      </c>
      <c r="N355"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-0.42894736842105263</v>
      </c>
      <c r="O355" s="110">
        <v>45482</v>
      </c>
      <c r="P355" s="137"/>
      <c r="Q355" s="137"/>
      <c r="R355" s="110"/>
      <c r="S355" s="134" t="s">
        <v>26</v>
      </c>
      <c r="T355" s="110" t="s">
        <v>229</v>
      </c>
      <c r="U355" s="110" t="s">
        <v>229</v>
      </c>
      <c r="W355" s="24" t="str" cm="1">
        <f t="array" ref="W355">_xlfn.XLOOKUP(MAX(Table6[Date of report/action]),(Table6[Site ID]=Table2[[#This Row],[Site ID]])*(Table6[Date of report/action]),Table6[Action]," ",,-1)</f>
        <v xml:space="preserve"> </v>
      </c>
      <c r="X355" s="114"/>
      <c r="Y355" s="114" t="s">
        <v>26</v>
      </c>
    </row>
    <row r="356" spans="1:25" s="24" customFormat="1" ht="10" x14ac:dyDescent="0.3">
      <c r="A356" s="107">
        <v>15450</v>
      </c>
      <c r="B356" s="107" t="s">
        <v>429</v>
      </c>
      <c r="C356" s="114" t="s">
        <v>29</v>
      </c>
      <c r="D356" s="107"/>
      <c r="E356" s="107"/>
      <c r="F356" s="114"/>
      <c r="G356" s="114"/>
      <c r="H356" s="114" t="str">
        <f>IFERROR(VLOOKUP(Table2[[#This Row],[Site ID]],Flow_4!A:A,1,FALSE),"N")</f>
        <v>N</v>
      </c>
      <c r="I356" s="117" t="str">
        <f>_xlfn.XLOOKUP(Table2[[#This Row],[Site ID]],'Flowmeter Signals Nov22'!A:A,'Flowmeter Signals Nov22'!I:I,"N")</f>
        <v>Y</v>
      </c>
      <c r="J356" s="114">
        <f>VLOOKUP(Table2[[#This Row],[Site ID]],Consents!A:J,10,FALSE)</f>
        <v>1.7</v>
      </c>
      <c r="K356" s="143"/>
      <c r="L356" s="132">
        <f>VLOOKUP(Table2[[#This Row],[Site ID]],'Estimated Flow requirements'!A:K,5,FALSE)</f>
        <v>1.472621556370215</v>
      </c>
      <c r="M356" s="188">
        <v>2.2799999999999998</v>
      </c>
      <c r="N356"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-0.34117647058823519</v>
      </c>
      <c r="O356" s="110">
        <v>45540</v>
      </c>
      <c r="P356" s="137"/>
      <c r="Q356" s="137"/>
      <c r="R356" s="136"/>
      <c r="S356" s="134" t="s">
        <v>26</v>
      </c>
      <c r="T356" s="110" t="s">
        <v>229</v>
      </c>
      <c r="U356" s="110" t="s">
        <v>229</v>
      </c>
      <c r="V356" s="114"/>
      <c r="W356" s="24" t="str" cm="1">
        <f t="array" ref="W356">_xlfn.XLOOKUP(MAX(Table6[Date of report/action]),(Table6[Site ID]=Table2[[#This Row],[Site ID]])*(Table6[Date of report/action]),Table6[Action]," ",,-1)</f>
        <v xml:space="preserve"> </v>
      </c>
      <c r="X356" s="114"/>
      <c r="Y356" s="114" t="s">
        <v>26</v>
      </c>
    </row>
    <row r="357" spans="1:25" ht="20" x14ac:dyDescent="0.3">
      <c r="A357" s="103">
        <v>14399</v>
      </c>
      <c r="B357" s="103" t="s">
        <v>444</v>
      </c>
      <c r="C357" s="24" t="s">
        <v>34</v>
      </c>
      <c r="D357" s="103"/>
      <c r="E357" s="103"/>
      <c r="F357" s="24"/>
      <c r="G357" s="24"/>
      <c r="H357" s="24" t="str">
        <f>IFERROR(VLOOKUP(Table2[[#This Row],[Site ID]],Flow_4!A:A,1,FALSE),"N")</f>
        <v>N</v>
      </c>
      <c r="I357" s="7" t="str">
        <f>_xlfn.XLOOKUP(Table2[[#This Row],[Site ID]],'Flowmeter Signals Nov22'!A:A,'Flowmeter Signals Nov22'!I:I,"N")</f>
        <v>N</v>
      </c>
      <c r="J357" s="24" t="e">
        <f>VLOOKUP(Table2[[#This Row],[Site ID]],Consents!A:J,10,FALSE)</f>
        <v>#N/A</v>
      </c>
      <c r="K357" s="66"/>
      <c r="L357" s="105">
        <f>VLOOKUP(Table2[[#This Row],[Site ID]],'Estimated Flow requirements'!A:K,5,FALSE)</f>
        <v>5.89</v>
      </c>
      <c r="M357" s="296">
        <v>8</v>
      </c>
      <c r="N35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-0.3582342954159593</v>
      </c>
      <c r="O357" s="25">
        <v>44623</v>
      </c>
      <c r="P357" s="59"/>
      <c r="Q357" s="59"/>
      <c r="R357" s="63"/>
      <c r="S357" s="63"/>
      <c r="T357" s="25" t="s">
        <v>27</v>
      </c>
      <c r="U357" s="25"/>
      <c r="V357" s="25"/>
      <c r="W357" s="24" t="str" cm="1">
        <f t="array" ref="W357">_xlfn.XLOOKUP(MAX(Table6[Date of report/action]),(Table6[Site ID]=Table2[[#This Row],[Site ID]])*(Table6[Date of report/action]),Table6[Action]," ",,-1)</f>
        <v xml:space="preserve"> </v>
      </c>
      <c r="Y357" s="24" t="s">
        <v>26</v>
      </c>
    </row>
    <row r="358" spans="1:25" s="24" customFormat="1" ht="10" x14ac:dyDescent="0.3">
      <c r="A358" s="107">
        <v>14110</v>
      </c>
      <c r="B358" s="107" t="s">
        <v>427</v>
      </c>
      <c r="C358" s="114" t="s">
        <v>29</v>
      </c>
      <c r="D358" s="107"/>
      <c r="E358" s="107"/>
      <c r="F358" s="114"/>
      <c r="G358" s="114"/>
      <c r="H358" s="114" t="str">
        <f>IFERROR(VLOOKUP(Table2[[#This Row],[Site ID]],Flow_4!A:A,1,FALSE),"N")</f>
        <v>N</v>
      </c>
      <c r="I358" s="117" t="str">
        <f>_xlfn.XLOOKUP(Table2[[#This Row],[Site ID]],'Flowmeter Signals Nov22'!A:A,'Flowmeter Signals Nov22'!I:I,"N")</f>
        <v>Y</v>
      </c>
      <c r="J358" s="114">
        <f>VLOOKUP(Table2[[#This Row],[Site ID]],Consents!A:J,10,FALSE)</f>
        <v>11.3</v>
      </c>
      <c r="K358" s="143"/>
      <c r="L358" s="132">
        <f>VLOOKUP(Table2[[#This Row],[Site ID]],'Estimated Flow requirements'!A:K,5,FALSE)</f>
        <v>5.8904862254808616</v>
      </c>
      <c r="M358" s="188">
        <v>15.96</v>
      </c>
      <c r="N358"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-0.41238938053097346</v>
      </c>
      <c r="O358" s="110">
        <v>45540</v>
      </c>
      <c r="P358" s="137"/>
      <c r="Q358" s="137"/>
      <c r="R358" s="136"/>
      <c r="S358" s="134" t="s">
        <v>26</v>
      </c>
      <c r="T358" s="110" t="s">
        <v>229</v>
      </c>
      <c r="U358" s="110" t="s">
        <v>229</v>
      </c>
      <c r="V358" s="114"/>
      <c r="W358" s="24" t="s">
        <v>428</v>
      </c>
      <c r="X358" s="114"/>
      <c r="Y358" s="114" t="s">
        <v>42</v>
      </c>
    </row>
    <row r="359" spans="1:25" s="24" customFormat="1" ht="20" x14ac:dyDescent="0.3">
      <c r="A359" s="103">
        <v>14555</v>
      </c>
      <c r="B359" s="109" t="s">
        <v>441</v>
      </c>
      <c r="C359" s="7" t="s">
        <v>29</v>
      </c>
      <c r="D359" s="109"/>
      <c r="E359" s="109"/>
      <c r="F359" s="7"/>
      <c r="G359" s="7"/>
      <c r="H359" s="24" t="str">
        <f>IFERROR(VLOOKUP(Table2[[#This Row],[Site ID]],Flow_4!A:A,1,FALSE),"N")</f>
        <v>N</v>
      </c>
      <c r="I359" s="7" t="str">
        <f>_xlfn.XLOOKUP(Table2[[#This Row],[Site ID]],'Flowmeter Signals Nov22'!A:A,'Flowmeter Signals Nov22'!I:I,"N")</f>
        <v>Y</v>
      </c>
      <c r="J359" s="24" t="e">
        <f>VLOOKUP(Table2[[#This Row],[Site ID]],Consents!A:J,10,FALSE)</f>
        <v>#N/A</v>
      </c>
      <c r="K359" s="66"/>
      <c r="L359" s="105">
        <f>VLOOKUP(Table2[[#This Row],[Site ID]],'Estimated Flow requirements'!A:K,5,FALSE)</f>
        <v>6</v>
      </c>
      <c r="M359" s="312">
        <v>8.1</v>
      </c>
      <c r="N35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-0.34999999999999992</v>
      </c>
      <c r="O359" s="25">
        <v>44954</v>
      </c>
      <c r="P359" s="59"/>
      <c r="Q359" s="59"/>
      <c r="R359" s="62"/>
      <c r="S359" s="62"/>
      <c r="T359" s="25" t="s">
        <v>27</v>
      </c>
      <c r="U359" s="25"/>
      <c r="V359" s="24" t="s">
        <v>442</v>
      </c>
      <c r="W359" s="24" t="str" cm="1">
        <f t="array" ref="W359">_xlfn.XLOOKUP(MAX(Table6[Date of report/action]),(Table6[Site ID]=Table2[[#This Row],[Site ID]])*(Table6[Date of report/action]),Table6[Action]," ",,-1)</f>
        <v xml:space="preserve"> </v>
      </c>
      <c r="X359" s="50"/>
      <c r="Y359" s="50" t="s">
        <v>26</v>
      </c>
    </row>
    <row r="360" spans="1:25" s="24" customFormat="1" ht="50" x14ac:dyDescent="0.3">
      <c r="A360" s="103">
        <v>14070</v>
      </c>
      <c r="B360" s="103" t="s">
        <v>447</v>
      </c>
      <c r="C360" s="24" t="s">
        <v>29</v>
      </c>
      <c r="D360" s="103"/>
      <c r="E360" s="103"/>
      <c r="H360" s="24" t="str">
        <f>IFERROR(VLOOKUP(Table2[[#This Row],[Site ID]],Flow_4!A:A,1,FALSE),"N")</f>
        <v>N</v>
      </c>
      <c r="I360" s="7" t="str">
        <f>_xlfn.XLOOKUP(Table2[[#This Row],[Site ID]],'Flowmeter Signals Nov22'!A:A,'Flowmeter Signals Nov22'!I:I,"N")</f>
        <v>Y</v>
      </c>
      <c r="J360" s="24" t="e">
        <f>VLOOKUP(Table2[[#This Row],[Site ID]],Consents!A:J,10,FALSE)</f>
        <v>#N/A</v>
      </c>
      <c r="K360" s="66"/>
      <c r="L360" s="104">
        <f>VLOOKUP(Table2[[#This Row],[Site ID]],'Estimated Flow requirements'!A:K,5,FALSE)</f>
        <v>3.7699111843077522</v>
      </c>
      <c r="M360" s="296">
        <v>5.21</v>
      </c>
      <c r="N36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-0.38199542251462437</v>
      </c>
      <c r="O360" s="25">
        <v>44939</v>
      </c>
      <c r="P360" s="59"/>
      <c r="Q360" s="59"/>
      <c r="R360" s="59"/>
      <c r="S360" s="63" t="s">
        <v>42</v>
      </c>
      <c r="T360" s="25" t="s">
        <v>27</v>
      </c>
      <c r="U360" s="25"/>
      <c r="V360" s="25" t="s">
        <v>448</v>
      </c>
      <c r="W360" s="24" t="str" cm="1">
        <f t="array" ref="W360">_xlfn.XLOOKUP(MAX(Table6[Date of report/action]),(Table6[Site ID]=Table2[[#This Row],[Site ID]])*(Table6[Date of report/action]),Table6[Action]," ",,-1)</f>
        <v xml:space="preserve"> </v>
      </c>
      <c r="Y360" s="24" t="s">
        <v>26</v>
      </c>
    </row>
    <row r="361" spans="1:25" s="24" customFormat="1" ht="20" x14ac:dyDescent="0.3">
      <c r="A361" s="108">
        <v>15252</v>
      </c>
      <c r="B361" s="103" t="s">
        <v>450</v>
      </c>
      <c r="C361" s="24" t="s">
        <v>34</v>
      </c>
      <c r="D361" s="103"/>
      <c r="E361" s="103"/>
      <c r="H361" s="24" t="str">
        <f>IFERROR(VLOOKUP(Table2[[#This Row],[Site ID]],Flow_4!A:A,1,FALSE),"N")</f>
        <v>N</v>
      </c>
      <c r="I361" s="7" t="str">
        <f>_xlfn.XLOOKUP(Table2[[#This Row],[Site ID]],'Flowmeter Signals Nov22'!A:A,'Flowmeter Signals Nov22'!I:I,"N")</f>
        <v>N</v>
      </c>
      <c r="J361" s="24">
        <f>VLOOKUP(Table2[[#This Row],[Site ID]],Consents!A:J,10,FALSE)</f>
        <v>10.6</v>
      </c>
      <c r="K361" s="66"/>
      <c r="L361" s="104">
        <f>VLOOKUP(Table2[[#This Row],[Site ID]],'Estimated Flow requirements'!A:K,5,FALSE)</f>
        <v>5.8904862254808616</v>
      </c>
      <c r="M361" s="296">
        <v>14.96</v>
      </c>
      <c r="N36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-0.41132075471698126</v>
      </c>
      <c r="O361" s="25">
        <v>45168</v>
      </c>
      <c r="P361" s="59"/>
      <c r="Q361" s="59"/>
      <c r="R361" s="59"/>
      <c r="S361" s="59"/>
      <c r="T361" s="25" t="s">
        <v>27</v>
      </c>
      <c r="U361" s="25"/>
      <c r="W361" s="24" t="str" cm="1">
        <f t="array" ref="W361">_xlfn.XLOOKUP(MAX(Table6[Date of report/action]),(Table6[Site ID]=Table2[[#This Row],[Site ID]])*(Table6[Date of report/action]),Table6[Action]," ",,-1)</f>
        <v xml:space="preserve"> </v>
      </c>
      <c r="Y361" s="24" t="s">
        <v>42</v>
      </c>
    </row>
    <row r="362" spans="1:25" s="24" customFormat="1" ht="20" x14ac:dyDescent="0.3">
      <c r="A362" s="108">
        <v>15188</v>
      </c>
      <c r="B362" s="103" t="s">
        <v>451</v>
      </c>
      <c r="C362" s="24" t="s">
        <v>26</v>
      </c>
      <c r="D362" s="103"/>
      <c r="E362" s="103"/>
      <c r="H362" s="24" t="str">
        <f>IFERROR(VLOOKUP(Table2[[#This Row],[Site ID]],Flow_4!A:A,1,FALSE),"N")</f>
        <v>N</v>
      </c>
      <c r="I362" s="7" t="str">
        <f>_xlfn.XLOOKUP(Table2[[#This Row],[Site ID]],'Flowmeter Signals Nov22'!A:A,'Flowmeter Signals Nov22'!I:I,"N")</f>
        <v>N</v>
      </c>
      <c r="J362" s="24">
        <f>VLOOKUP(Table2[[#This Row],[Site ID]],Consents!A:J,10,FALSE)</f>
        <v>20</v>
      </c>
      <c r="K362" s="66"/>
      <c r="L362" s="104">
        <f>VLOOKUP(Table2[[#This Row],[Site ID]],'Estimated Flow requirements'!A:K,5,FALSE)</f>
        <v>15.079644737231011</v>
      </c>
      <c r="M362" s="296">
        <v>28.27</v>
      </c>
      <c r="N36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-0.41349999999999998</v>
      </c>
      <c r="O362" s="25">
        <v>45168</v>
      </c>
      <c r="P362" s="59"/>
      <c r="Q362" s="59"/>
      <c r="R362" s="59"/>
      <c r="S362" s="152"/>
      <c r="T362" s="25" t="s">
        <v>27</v>
      </c>
      <c r="U362" s="25"/>
      <c r="W362" s="24" t="str" cm="1">
        <f t="array" ref="W362">_xlfn.XLOOKUP(MAX(Table6[Date of report/action]),(Table6[Site ID]=Table2[[#This Row],[Site ID]])*(Table6[Date of report/action]),Table6[Action]," ",,-1)</f>
        <v xml:space="preserve"> </v>
      </c>
      <c r="Y362" s="24" t="s">
        <v>42</v>
      </c>
    </row>
    <row r="363" spans="1:25" ht="10" x14ac:dyDescent="0.3">
      <c r="A363" s="108">
        <v>15070</v>
      </c>
      <c r="B363" s="103" t="s">
        <v>452</v>
      </c>
      <c r="C363" s="24" t="s">
        <v>34</v>
      </c>
      <c r="D363" s="103"/>
      <c r="E363" s="103"/>
      <c r="F363" s="24"/>
      <c r="G363" s="24"/>
      <c r="H363" s="24" t="str">
        <f>IFERROR(VLOOKUP(Table2[[#This Row],[Site ID]],Flow_4!A:A,1,FALSE),"N")</f>
        <v>N</v>
      </c>
      <c r="I363" s="7" t="str">
        <f>_xlfn.XLOOKUP(Table2[[#This Row],[Site ID]],'Flowmeter Signals Nov22'!A:A,'Flowmeter Signals Nov22'!I:I,"N")</f>
        <v>Y</v>
      </c>
      <c r="J363" s="24">
        <f>VLOOKUP(Table2[[#This Row],[Site ID]],Consents!A:J,10,FALSE)</f>
        <v>100</v>
      </c>
      <c r="K363" s="66"/>
      <c r="L363" s="104">
        <f>VLOOKUP(Table2[[#This Row],[Site ID]],'Estimated Flow requirements'!A:K,5,FALSE)</f>
        <v>94.247779607693786</v>
      </c>
      <c r="M363" s="296"/>
      <c r="N36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v>
      </c>
      <c r="O363" s="25"/>
      <c r="P363" s="59"/>
      <c r="Q363" s="59"/>
      <c r="R363" s="59"/>
      <c r="S363" s="59"/>
      <c r="T363" s="25"/>
      <c r="U363" s="25"/>
      <c r="V363" s="24"/>
      <c r="W363" s="24" t="str" cm="1">
        <f t="array" ref="W363">_xlfn.XLOOKUP(MAX(Table6[Date of report/action]),(Table6[Site ID]=Table2[[#This Row],[Site ID]])*(Table6[Date of report/action]),Table6[Action]," ",,-1)</f>
        <v xml:space="preserve"> </v>
      </c>
      <c r="Y363" s="24">
        <v>0</v>
      </c>
    </row>
    <row r="364" spans="1:25" ht="20" x14ac:dyDescent="0.3">
      <c r="A364" s="108">
        <v>14444</v>
      </c>
      <c r="B364" s="103" t="s">
        <v>453</v>
      </c>
      <c r="C364" s="24" t="s">
        <v>26</v>
      </c>
      <c r="D364" s="103"/>
      <c r="E364" s="103"/>
      <c r="F364" s="24"/>
      <c r="G364" s="24"/>
      <c r="H364" s="24" t="str">
        <f>IFERROR(VLOOKUP(Table2[[#This Row],[Site ID]],Flow_4!A:A,1,FALSE),"N")</f>
        <v>N</v>
      </c>
      <c r="I364" s="7" t="str">
        <f>_xlfn.XLOOKUP(Table2[[#This Row],[Site ID]],'Flowmeter Signals Nov22'!A:A,'Flowmeter Signals Nov22'!I:I,"N")</f>
        <v>N</v>
      </c>
      <c r="J364" s="24">
        <f>VLOOKUP(Table2[[#This Row],[Site ID]],Consents!A:J,10,FALSE)</f>
        <v>2.9</v>
      </c>
      <c r="K364" s="66"/>
      <c r="L364" s="104">
        <f>VLOOKUP(Table2[[#This Row],[Site ID]],'Estimated Flow requirements'!A:K,5,FALSE)</f>
        <v>4.7712938426394977</v>
      </c>
      <c r="M364" s="296">
        <v>4.1399999999999997</v>
      </c>
      <c r="N36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-0.42758620689655163</v>
      </c>
      <c r="O364" s="25">
        <v>42986.5</v>
      </c>
      <c r="P364" s="59"/>
      <c r="Q364" s="59"/>
      <c r="R364" s="59"/>
      <c r="S364" s="59"/>
      <c r="T364" s="25" t="s">
        <v>27</v>
      </c>
      <c r="U364" s="25"/>
      <c r="V364" s="24"/>
      <c r="W364" s="24" t="str" cm="1">
        <f t="array" ref="W364">_xlfn.XLOOKUP(MAX(Table6[Date of report/action]),(Table6[Site ID]=Table2[[#This Row],[Site ID]])*(Table6[Date of report/action]),Table6[Action]," ",,-1)</f>
        <v xml:space="preserve"> </v>
      </c>
      <c r="Y364" s="24">
        <v>0</v>
      </c>
    </row>
    <row r="365" spans="1:25" ht="20" x14ac:dyDescent="0.3">
      <c r="A365" s="108">
        <v>14531</v>
      </c>
      <c r="B365" s="103" t="s">
        <v>454</v>
      </c>
      <c r="C365" s="24" t="s">
        <v>26</v>
      </c>
      <c r="D365" s="103"/>
      <c r="E365" s="103"/>
      <c r="F365" s="24"/>
      <c r="G365" s="24"/>
      <c r="H365" s="24" t="str">
        <f>IFERROR(VLOOKUP(Table2[[#This Row],[Site ID]],Flow_4!A:A,1,FALSE),"N")</f>
        <v>N</v>
      </c>
      <c r="I365" s="7" t="str">
        <f>_xlfn.XLOOKUP(Table2[[#This Row],[Site ID]],'Flowmeter Signals Nov22'!A:A,'Flowmeter Signals Nov22'!I:I,"N")</f>
        <v>N</v>
      </c>
      <c r="J365" s="24">
        <f>VLOOKUP(Table2[[#This Row],[Site ID]],Consents!A:J,10,FALSE)</f>
        <v>6</v>
      </c>
      <c r="K365" s="66"/>
      <c r="L365" s="104">
        <f>VLOOKUP(Table2[[#This Row],[Site ID]],'Estimated Flow requirements'!A:K,5,FALSE)</f>
        <v>9.2038847273138469</v>
      </c>
      <c r="M365" s="296">
        <v>8.57</v>
      </c>
      <c r="N36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-0.4283333333333334</v>
      </c>
      <c r="O365" s="25">
        <v>42838.5</v>
      </c>
      <c r="P365" s="59"/>
      <c r="Q365" s="59"/>
      <c r="R365" s="59"/>
      <c r="S365" s="59"/>
      <c r="T365" s="25" t="s">
        <v>27</v>
      </c>
      <c r="U365" s="25"/>
      <c r="V365" s="24"/>
      <c r="W365" s="24" t="str" cm="1">
        <f t="array" ref="W365">_xlfn.XLOOKUP(MAX(Table6[Date of report/action]),(Table6[Site ID]=Table2[[#This Row],[Site ID]])*(Table6[Date of report/action]),Table6[Action]," ",,-1)</f>
        <v xml:space="preserve"> </v>
      </c>
      <c r="Y365" s="24">
        <v>0</v>
      </c>
    </row>
    <row r="366" spans="1:25" s="24" customFormat="1" ht="20" x14ac:dyDescent="0.3">
      <c r="A366" s="103">
        <v>14519</v>
      </c>
      <c r="B366" s="103" t="s">
        <v>455</v>
      </c>
      <c r="C366" s="24" t="s">
        <v>29</v>
      </c>
      <c r="D366" s="103"/>
      <c r="E366" s="103"/>
      <c r="H366" s="24" t="str">
        <f>IFERROR(VLOOKUP(Table2[[#This Row],[Site ID]],Flow_4!A:A,1,FALSE),"N")</f>
        <v>N</v>
      </c>
      <c r="I366" s="7" t="str">
        <f>_xlfn.XLOOKUP(Table2[[#This Row],[Site ID]],'Flowmeter Signals Nov22'!A:A,'Flowmeter Signals Nov22'!I:I,"N")</f>
        <v>Y</v>
      </c>
      <c r="J366" s="24" t="e">
        <f>VLOOKUP(Table2[[#This Row],[Site ID]],Consents!A:J,10,FALSE)</f>
        <v>#N/A</v>
      </c>
      <c r="K366" s="66"/>
      <c r="L366" s="104">
        <f>VLOOKUP(Table2[[#This Row],[Site ID]],'Estimated Flow requirements'!A:K,5,FALSE)</f>
        <v>5.8904862254808616</v>
      </c>
      <c r="M366" s="296">
        <v>8.44</v>
      </c>
      <c r="N36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-0.43281890100863651</v>
      </c>
      <c r="O366" s="25">
        <v>44950</v>
      </c>
      <c r="P366" s="59"/>
      <c r="Q366" s="59"/>
      <c r="R366" s="63"/>
      <c r="S366" s="63" t="s">
        <v>42</v>
      </c>
      <c r="T366" s="25" t="s">
        <v>27</v>
      </c>
      <c r="U366" s="25"/>
      <c r="W366" s="24" t="str" cm="1">
        <f t="array" ref="W366">_xlfn.XLOOKUP(MAX(Table6[Date of report/action]),(Table6[Site ID]=Table2[[#This Row],[Site ID]])*(Table6[Date of report/action]),Table6[Action]," ",,-1)</f>
        <v xml:space="preserve"> </v>
      </c>
      <c r="Y366" s="24" t="s">
        <v>26</v>
      </c>
    </row>
    <row r="367" spans="1:25" s="24" customFormat="1" ht="20" x14ac:dyDescent="0.3">
      <c r="A367" s="108">
        <v>15298</v>
      </c>
      <c r="B367" s="103" t="s">
        <v>456</v>
      </c>
      <c r="C367" s="24" t="s">
        <v>29</v>
      </c>
      <c r="D367" s="103"/>
      <c r="E367" s="103"/>
      <c r="H367" s="24" t="str">
        <f>IFERROR(VLOOKUP(Table2[[#This Row],[Site ID]],Flow_4!A:A,1,FALSE),"N")</f>
        <v>N</v>
      </c>
      <c r="I367" s="7" t="str">
        <f>_xlfn.XLOOKUP(Table2[[#This Row],[Site ID]],'Flowmeter Signals Nov22'!A:A,'Flowmeter Signals Nov22'!I:I,"N")</f>
        <v>N</v>
      </c>
      <c r="J367" s="24">
        <f>VLOOKUP(Table2[[#This Row],[Site ID]],Consents!A:J,10,FALSE)</f>
        <v>4</v>
      </c>
      <c r="K367" s="66"/>
      <c r="L367" s="104">
        <f>VLOOKUP(Table2[[#This Row],[Site ID]],'Estimated Flow requirements'!A:K,5,FALSE)</f>
        <v>3.7699111843077522</v>
      </c>
      <c r="M367" s="296">
        <v>5.74</v>
      </c>
      <c r="N36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-0.43500000000000005</v>
      </c>
      <c r="O367" s="25">
        <v>45168</v>
      </c>
      <c r="P367" s="59"/>
      <c r="Q367" s="59"/>
      <c r="R367" s="59"/>
      <c r="S367" s="152"/>
      <c r="T367" s="25" t="s">
        <v>27</v>
      </c>
      <c r="U367" s="25"/>
      <c r="W367" s="24" t="str" cm="1">
        <f t="array" ref="W367">_xlfn.XLOOKUP(MAX(Table6[Date of report/action]),(Table6[Site ID]=Table2[[#This Row],[Site ID]])*(Table6[Date of report/action]),Table6[Action]," ",,-1)</f>
        <v xml:space="preserve"> </v>
      </c>
      <c r="Y367" s="24" t="s">
        <v>42</v>
      </c>
    </row>
    <row r="368" spans="1:25" ht="20" x14ac:dyDescent="0.3">
      <c r="A368" s="108">
        <v>14458</v>
      </c>
      <c r="B368" s="103" t="s">
        <v>457</v>
      </c>
      <c r="C368" s="24" t="s">
        <v>26</v>
      </c>
      <c r="D368" s="103"/>
      <c r="E368" s="103"/>
      <c r="F368" s="24"/>
      <c r="G368" s="24"/>
      <c r="H368" s="24" t="str">
        <f>IFERROR(VLOOKUP(Table2[[#This Row],[Site ID]],Flow_4!A:A,1,FALSE),"N")</f>
        <v>N</v>
      </c>
      <c r="I368" s="7" t="str">
        <f>_xlfn.XLOOKUP(Table2[[#This Row],[Site ID]],'Flowmeter Signals Nov22'!A:A,'Flowmeter Signals Nov22'!I:I,"N")</f>
        <v>N</v>
      </c>
      <c r="J368" s="24">
        <f>VLOOKUP(Table2[[#This Row],[Site ID]],Consents!A:J,10,FALSE)</f>
        <v>6</v>
      </c>
      <c r="K368" s="66"/>
      <c r="L368" s="104">
        <f>VLOOKUP(Table2[[#This Row],[Site ID]],'Estimated Flow requirements'!A:K,5,FALSE)</f>
        <v>8.4823001646924414</v>
      </c>
      <c r="M368" s="296">
        <v>8.6199999999999992</v>
      </c>
      <c r="N36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-0.43666666666666654</v>
      </c>
      <c r="O368" s="25">
        <v>45168</v>
      </c>
      <c r="P368" s="59"/>
      <c r="Q368" s="59"/>
      <c r="R368" s="59"/>
      <c r="S368" s="152"/>
      <c r="T368" s="25" t="s">
        <v>27</v>
      </c>
      <c r="U368" s="25"/>
      <c r="V368" s="24"/>
      <c r="W368" s="24" t="str" cm="1">
        <f t="array" ref="W368">_xlfn.XLOOKUP(MAX(Table6[Date of report/action]),(Table6[Site ID]=Table2[[#This Row],[Site ID]])*(Table6[Date of report/action]),Table6[Action]," ",,-1)</f>
        <v xml:space="preserve"> </v>
      </c>
      <c r="Y368" s="24" t="s">
        <v>42</v>
      </c>
    </row>
    <row r="369" spans="1:25" s="24" customFormat="1" ht="20" x14ac:dyDescent="0.3">
      <c r="A369" s="107">
        <v>14188</v>
      </c>
      <c r="B369" s="124" t="s">
        <v>406</v>
      </c>
      <c r="C369" s="117" t="s">
        <v>26</v>
      </c>
      <c r="D369" s="124"/>
      <c r="E369" s="124"/>
      <c r="F369" s="117"/>
      <c r="G369" s="117"/>
      <c r="H369" s="117" t="str">
        <f>IFERROR(VLOOKUP(Table2[[#This Row],[Site ID]],Flow_4!A:A,1,FALSE),"N")</f>
        <v>N</v>
      </c>
      <c r="I369" s="117" t="str">
        <f>_xlfn.XLOOKUP(Table2[[#This Row],[Site ID]],'Flowmeter Signals Nov22'!A:A,'Flowmeter Signals Nov22'!I:I,"N")</f>
        <v>Y</v>
      </c>
      <c r="J369" s="114">
        <f>VLOOKUP(Table2[[#This Row],[Site ID]],Consents!A:J,10,FALSE)</f>
        <v>27.7</v>
      </c>
      <c r="K369" s="143">
        <v>20</v>
      </c>
      <c r="L369" s="125">
        <f>VLOOKUP(Table2[[#This Row],[Site ID]],'Estimated Flow requirements'!A:K,5,FALSE)</f>
        <v>29.82058651649686</v>
      </c>
      <c r="M369" s="188">
        <v>41.41</v>
      </c>
      <c r="N369"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-0.49494584837545119</v>
      </c>
      <c r="O369" s="110">
        <v>45519</v>
      </c>
      <c r="P369" s="137"/>
      <c r="Q369" s="137"/>
      <c r="R369" s="110"/>
      <c r="S369" s="134" t="s">
        <v>26</v>
      </c>
      <c r="T369" s="25" t="s">
        <v>228</v>
      </c>
      <c r="U369" s="110" t="s">
        <v>229</v>
      </c>
      <c r="V369" s="114"/>
      <c r="W369" s="24" t="str" cm="1">
        <f t="array" ref="W369">_xlfn.XLOOKUP(MAX(Table6[Date of report/action]),(Table6[Site ID]=Table2[[#This Row],[Site ID]])*(Table6[Date of report/action]),Table6[Action]," ",,-1)</f>
        <v xml:space="preserve"> </v>
      </c>
      <c r="X369" s="114"/>
      <c r="Y369" s="114" t="s">
        <v>42</v>
      </c>
    </row>
    <row r="370" spans="1:25" ht="20" x14ac:dyDescent="0.3">
      <c r="A370" s="146">
        <v>16057</v>
      </c>
      <c r="B370" s="107" t="s">
        <v>532</v>
      </c>
      <c r="C370" s="114" t="s">
        <v>26</v>
      </c>
      <c r="D370" s="107"/>
      <c r="E370" s="107"/>
      <c r="H370" s="114" t="str">
        <f>IFERROR(VLOOKUP(Table2[[#This Row],[Site ID]],Flow_4!A:A,1,FALSE),"N")</f>
        <v>N</v>
      </c>
      <c r="I370" s="117" t="str">
        <f>_xlfn.XLOOKUP(Table2[[#This Row],[Site ID]],'Flowmeter Signals Nov22'!A:A,'Flowmeter Signals Nov22'!I:I,"N")</f>
        <v>Y</v>
      </c>
      <c r="J370" s="114">
        <f>VLOOKUP(Table2[[#This Row],[Site ID]],Consents!A:J,10,FALSE)</f>
        <v>11</v>
      </c>
      <c r="K370" s="143">
        <v>6</v>
      </c>
      <c r="L370" s="445">
        <f>VLOOKUP(Table2[[#This Row],[Site ID]],'Estimated Flow requirements'!A:K,5,FALSE)</f>
        <v>36.815538909255388</v>
      </c>
      <c r="M370" s="446">
        <v>16.5</v>
      </c>
      <c r="N370"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v>
      </c>
      <c r="O370" s="110">
        <v>45519</v>
      </c>
      <c r="P370" s="137"/>
      <c r="Q370" s="137"/>
      <c r="R370" s="136"/>
      <c r="S370" s="137" t="s">
        <v>26</v>
      </c>
      <c r="T370" s="25" t="s">
        <v>228</v>
      </c>
      <c r="U370" s="110" t="s">
        <v>229</v>
      </c>
      <c r="W370" s="24" t="str" cm="1">
        <f t="array" ref="W370">_xlfn.XLOOKUP(MAX(Table6[Date of report/action]),(Table6[Site ID]=Table2[[#This Row],[Site ID]])*(Table6[Date of report/action]),Table6[Action]," ",,-1)</f>
        <v xml:space="preserve"> </v>
      </c>
      <c r="X370" s="114"/>
      <c r="Y370" s="114">
        <v>0</v>
      </c>
    </row>
    <row r="371" spans="1:25" ht="20" x14ac:dyDescent="0.3">
      <c r="A371" s="107">
        <v>15371</v>
      </c>
      <c r="B371" s="103" t="s">
        <v>467</v>
      </c>
      <c r="C371" s="24" t="s">
        <v>29</v>
      </c>
      <c r="D371" s="103"/>
      <c r="E371" s="103"/>
      <c r="F371" s="24"/>
      <c r="G371" s="24"/>
      <c r="H371" s="24" t="str">
        <f>IFERROR(VLOOKUP(Table2[[#This Row],[Site ID]],Flow_4!A:A,1,FALSE),"N")</f>
        <v>N</v>
      </c>
      <c r="I371" s="7" t="s">
        <v>42</v>
      </c>
      <c r="J371" s="24">
        <f>VLOOKUP(Table2[[#This Row],[Site ID]],Consents!A:J,10,FALSE)</f>
        <v>5.5</v>
      </c>
      <c r="K371" s="66"/>
      <c r="L371" s="104">
        <f>VLOOKUP(Table2[[#This Row],[Site ID]],'Estimated Flow requirements'!A:K,5,FALSE)</f>
        <v>5.8904862254808616</v>
      </c>
      <c r="M371" s="296">
        <v>8.31</v>
      </c>
      <c r="N37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-0.51090909090909098</v>
      </c>
      <c r="O371" s="25">
        <v>45168</v>
      </c>
      <c r="P371" s="59"/>
      <c r="Q371" s="59"/>
      <c r="R371" s="63"/>
      <c r="S371" s="153"/>
      <c r="T371" s="25" t="s">
        <v>27</v>
      </c>
      <c r="U371" s="25"/>
      <c r="V371" s="24"/>
      <c r="W371" s="24" t="str" cm="1">
        <f t="array" ref="W371">_xlfn.XLOOKUP(MAX(Table6[Date of report/action]),(Table6[Site ID]=Table2[[#This Row],[Site ID]])*(Table6[Date of report/action]),Table6[Action]," ",,-1)</f>
        <v xml:space="preserve"> </v>
      </c>
      <c r="Y371" s="24" t="s">
        <v>42</v>
      </c>
    </row>
    <row r="372" spans="1:25" ht="20" x14ac:dyDescent="0.3">
      <c r="A372" s="108">
        <v>14288</v>
      </c>
      <c r="B372" s="103" t="s">
        <v>463</v>
      </c>
      <c r="C372" s="24" t="s">
        <v>29</v>
      </c>
      <c r="D372" s="103"/>
      <c r="E372" s="103"/>
      <c r="F372" s="24"/>
      <c r="G372" s="24"/>
      <c r="H372" s="24" t="str">
        <f>IFERROR(VLOOKUP(Table2[[#This Row],[Site ID]],Flow_4!A:A,1,FALSE),"N")</f>
        <v>N</v>
      </c>
      <c r="I372" s="7" t="s">
        <v>42</v>
      </c>
      <c r="J372" s="24">
        <f>VLOOKUP(Table2[[#This Row],[Site ID]],Consents!A:J,10,FALSE)</f>
        <v>4</v>
      </c>
      <c r="K372" s="66"/>
      <c r="L372" s="104">
        <f>VLOOKUP(Table2[[#This Row],[Site ID]],'Estimated Flow requirements'!A:K,5,FALSE)</f>
        <v>5.8904862254808616</v>
      </c>
      <c r="M372" s="296">
        <v>6.13</v>
      </c>
      <c r="N37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-0.53249999999999997</v>
      </c>
      <c r="O372" s="25">
        <v>45340</v>
      </c>
      <c r="P372" s="59"/>
      <c r="Q372" s="59"/>
      <c r="R372" s="59"/>
      <c r="S372" s="152"/>
      <c r="T372" s="25" t="s">
        <v>27</v>
      </c>
      <c r="U372" s="25"/>
      <c r="V372" s="24"/>
      <c r="W372" s="24" t="str" cm="1">
        <f t="array" ref="W372">_xlfn.XLOOKUP(MAX(Table6[Date of report/action]),(Table6[Site ID]=Table2[[#This Row],[Site ID]])*(Table6[Date of report/action]),Table6[Action]," ",,-1)</f>
        <v xml:space="preserve"> </v>
      </c>
      <c r="Y372" s="24" t="s">
        <v>42</v>
      </c>
    </row>
    <row r="373" spans="1:25" s="24" customFormat="1" ht="20" x14ac:dyDescent="0.3">
      <c r="A373" s="108">
        <v>15325</v>
      </c>
      <c r="B373" s="103" t="s">
        <v>474</v>
      </c>
      <c r="C373" s="24" t="s">
        <v>29</v>
      </c>
      <c r="D373" s="103"/>
      <c r="E373" s="103"/>
      <c r="H373" s="24" t="str">
        <f>IFERROR(VLOOKUP(Table2[[#This Row],[Site ID]],Flow_4!A:A,1,FALSE),"N")</f>
        <v>N</v>
      </c>
      <c r="I373" s="7" t="s">
        <v>42</v>
      </c>
      <c r="J373" s="24">
        <f>VLOOKUP(Table2[[#This Row],[Site ID]],Consents!A:J,10,FALSE)</f>
        <v>19.8</v>
      </c>
      <c r="K373" s="66"/>
      <c r="L373" s="104">
        <f>VLOOKUP(Table2[[#This Row],[Site ID]],'Estimated Flow requirements'!A:K,5,FALSE)</f>
        <v>13.253594007331939</v>
      </c>
      <c r="M373" s="296">
        <v>30.9</v>
      </c>
      <c r="N37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-0.56060606060606044</v>
      </c>
      <c r="O373" s="25">
        <v>44489</v>
      </c>
      <c r="P373" s="59"/>
      <c r="Q373" s="59"/>
      <c r="R373" s="59"/>
      <c r="S373" s="59"/>
      <c r="T373" s="25" t="s">
        <v>27</v>
      </c>
      <c r="U373" s="25"/>
      <c r="V373" s="24" t="s">
        <v>105</v>
      </c>
      <c r="W373" s="24" t="str" cm="1">
        <f t="array" ref="W373">_xlfn.XLOOKUP(MAX(Table6[Date of report/action]),(Table6[Site ID]=Table2[[#This Row],[Site ID]])*(Table6[Date of report/action]),Table6[Action]," ",,-1)</f>
        <v xml:space="preserve"> </v>
      </c>
      <c r="Y373" s="24" t="s">
        <v>42</v>
      </c>
    </row>
    <row r="374" spans="1:25" s="24" customFormat="1" ht="20" x14ac:dyDescent="0.3">
      <c r="A374" s="108">
        <v>14293</v>
      </c>
      <c r="B374" s="103" t="s">
        <v>479</v>
      </c>
      <c r="C374" s="24" t="s">
        <v>29</v>
      </c>
      <c r="D374" s="103"/>
      <c r="E374" s="103"/>
      <c r="H374" s="24" t="str">
        <f>IFERROR(VLOOKUP(Table2[[#This Row],[Site ID]],Flow_4!A:A,1,FALSE),"N")</f>
        <v>N</v>
      </c>
      <c r="I374" s="7" t="s">
        <v>42</v>
      </c>
      <c r="J374" s="24">
        <f>VLOOKUP(Table2[[#This Row],[Site ID]],Consents!A:J,10,FALSE)</f>
        <v>9.3000000000000007</v>
      </c>
      <c r="K374" s="66"/>
      <c r="L374" s="104">
        <f>VLOOKUP(Table2[[#This Row],[Site ID]],'Estimated Flow requirements'!A:K,5,FALSE)</f>
        <v>9.2038847273138469</v>
      </c>
      <c r="M374" s="296">
        <v>15.4</v>
      </c>
      <c r="N37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-0.65591397849462352</v>
      </c>
      <c r="O374" s="25">
        <v>44489</v>
      </c>
      <c r="P374" s="59"/>
      <c r="Q374" s="59"/>
      <c r="R374" s="59"/>
      <c r="S374" s="59"/>
      <c r="T374" s="25" t="s">
        <v>27</v>
      </c>
      <c r="U374" s="25"/>
      <c r="W374" s="24" t="str" cm="1">
        <f t="array" ref="W374">_xlfn.XLOOKUP(MAX(Table6[Date of report/action]),(Table6[Site ID]=Table2[[#This Row],[Site ID]])*(Table6[Date of report/action]),Table6[Action]," ",,-1)</f>
        <v xml:space="preserve"> </v>
      </c>
      <c r="Y374" s="24" t="s">
        <v>42</v>
      </c>
    </row>
    <row r="375" spans="1:25" ht="10" x14ac:dyDescent="0.3">
      <c r="A375" s="107">
        <v>14227</v>
      </c>
      <c r="B375" s="124" t="s">
        <v>445</v>
      </c>
      <c r="C375" s="117" t="s">
        <v>34</v>
      </c>
      <c r="D375" s="124"/>
      <c r="E375" s="124"/>
      <c r="F375" s="273"/>
      <c r="G375" s="273"/>
      <c r="H375" s="273" t="str">
        <f>IFERROR(VLOOKUP(Table2[[#This Row],[Site ID]],Flow_4!A:A,1,FALSE),"N")</f>
        <v>N</v>
      </c>
      <c r="I375" s="273" t="str">
        <f>_xlfn.XLOOKUP(Table2[[#This Row],[Site ID]],'Flowmeter Signals Nov22'!A:A,'Flowmeter Signals Nov22'!I:I,"N")</f>
        <v>Y</v>
      </c>
      <c r="J375" s="143">
        <f>VLOOKUP(Table2[[#This Row],[Site ID]],Consents!A:J,10,FALSE)</f>
        <v>11</v>
      </c>
      <c r="L375" s="274">
        <f>VLOOKUP(Table2[[#This Row],[Site ID]],'Estimated Flow requirements'!A:K,5,FALSE)</f>
        <v>13.253594007331939</v>
      </c>
      <c r="M375" s="311">
        <v>17.54</v>
      </c>
      <c r="N375"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-0.59454545454545449</v>
      </c>
      <c r="O375" s="129">
        <v>45488</v>
      </c>
      <c r="P375" s="137"/>
      <c r="Q375" s="137"/>
      <c r="R375" s="129"/>
      <c r="S375" s="130" t="s">
        <v>26</v>
      </c>
      <c r="T375" s="110" t="s">
        <v>229</v>
      </c>
      <c r="U375" s="110" t="s">
        <v>229</v>
      </c>
      <c r="W375" s="24" t="str" cm="1">
        <f t="array" ref="W375">_xlfn.XLOOKUP(MAX(Table6[Date of report/action]),(Table6[Site ID]=Table2[[#This Row],[Site ID]])*(Table6[Date of report/action]),Table6[Action]," ",,-1)</f>
        <v xml:space="preserve"> </v>
      </c>
      <c r="X375" s="131" t="s">
        <v>446</v>
      </c>
      <c r="Y375" s="131" t="s">
        <v>26</v>
      </c>
    </row>
    <row r="376" spans="1:25" s="24" customFormat="1" ht="20" x14ac:dyDescent="0.3">
      <c r="A376" s="108">
        <v>14049</v>
      </c>
      <c r="B376" s="103" t="s">
        <v>465</v>
      </c>
      <c r="C376" s="24" t="s">
        <v>26</v>
      </c>
      <c r="D376" s="103"/>
      <c r="E376" s="103"/>
      <c r="H376" s="24" t="str">
        <f>IFERROR(VLOOKUP(Table2[[#This Row],[Site ID]],Flow_4!A:A,1,FALSE),"N")</f>
        <v>N</v>
      </c>
      <c r="I376" s="7" t="str">
        <f>_xlfn.XLOOKUP(Table2[[#This Row],[Site ID]],'Flowmeter Signals Nov22'!A:A,'Flowmeter Signals Nov22'!I:I,"N")</f>
        <v>N</v>
      </c>
      <c r="J376" s="24">
        <f>VLOOKUP(Table2[[#This Row],[Site ID]],Consents!A:J,10,FALSE)</f>
        <v>4</v>
      </c>
      <c r="K376" s="66"/>
      <c r="L376" s="104">
        <f>VLOOKUP(Table2[[#This Row],[Site ID]],'Estimated Flow requirements'!A:K,5,FALSE)</f>
        <v>5.8904862254808616</v>
      </c>
      <c r="M376" s="296">
        <v>6</v>
      </c>
      <c r="N37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v>
      </c>
      <c r="O376" s="25">
        <v>42877.5</v>
      </c>
      <c r="P376" s="59"/>
      <c r="Q376" s="59"/>
      <c r="R376" s="59"/>
      <c r="S376" s="59"/>
      <c r="T376" s="25" t="s">
        <v>27</v>
      </c>
      <c r="U376" s="25"/>
      <c r="W376" s="24" t="str" cm="1">
        <f t="array" ref="W376">_xlfn.XLOOKUP(MAX(Table6[Date of report/action]),(Table6[Site ID]=Table2[[#This Row],[Site ID]])*(Table6[Date of report/action]),Table6[Action]," ",,-1)</f>
        <v xml:space="preserve"> </v>
      </c>
      <c r="Y376" s="24">
        <v>0</v>
      </c>
    </row>
    <row r="377" spans="1:25" s="24" customFormat="1" ht="20" x14ac:dyDescent="0.3">
      <c r="A377" s="108">
        <v>14059</v>
      </c>
      <c r="B377" s="103" t="s">
        <v>466</v>
      </c>
      <c r="C377" s="24" t="s">
        <v>26</v>
      </c>
      <c r="D377" s="103"/>
      <c r="E377" s="103"/>
      <c r="H377" s="24" t="str">
        <f>IFERROR(VLOOKUP(Table2[[#This Row],[Site ID]],Flow_4!A:A,1,FALSE),"N")</f>
        <v>N</v>
      </c>
      <c r="I377" s="7" t="str">
        <f>_xlfn.XLOOKUP(Table2[[#This Row],[Site ID]],'Flowmeter Signals Nov22'!A:A,'Flowmeter Signals Nov22'!I:I,"N")</f>
        <v>N</v>
      </c>
      <c r="J377" s="24">
        <f>VLOOKUP(Table2[[#This Row],[Site ID]],Consents!A:J,10,FALSE)</f>
        <v>7.7</v>
      </c>
      <c r="K377" s="66"/>
      <c r="L377" s="104">
        <f>VLOOKUP(Table2[[#This Row],[Site ID]],'Estimated Flow requirements'!A:K,5,FALSE)</f>
        <v>8.4823001646924414</v>
      </c>
      <c r="M377" s="296">
        <v>11.6</v>
      </c>
      <c r="N37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-0.50649350649350644</v>
      </c>
      <c r="O377" s="25">
        <v>45168</v>
      </c>
      <c r="P377" s="59"/>
      <c r="Q377" s="59"/>
      <c r="R377" s="59"/>
      <c r="S377" s="152"/>
      <c r="T377" s="25" t="s">
        <v>27</v>
      </c>
      <c r="U377" s="25"/>
      <c r="W377" s="24" t="str" cm="1">
        <f t="array" ref="W377">_xlfn.XLOOKUP(MAX(Table6[Date of report/action]),(Table6[Site ID]=Table2[[#This Row],[Site ID]])*(Table6[Date of report/action]),Table6[Action]," ",,-1)</f>
        <v xml:space="preserve"> </v>
      </c>
      <c r="Y377" s="24" t="s">
        <v>42</v>
      </c>
    </row>
    <row r="378" spans="1:25" s="24" customFormat="1" ht="10" x14ac:dyDescent="0.3">
      <c r="A378" s="107">
        <v>14219</v>
      </c>
      <c r="B378" s="124" t="s">
        <v>412</v>
      </c>
      <c r="C378" s="117" t="s">
        <v>34</v>
      </c>
      <c r="D378" s="124"/>
      <c r="E378" s="124"/>
      <c r="F378" s="117"/>
      <c r="G378" s="117"/>
      <c r="H378" s="117">
        <f>IFERROR(VLOOKUP(Table2[[#This Row],[Site ID]],Flow_4!A:A,1,FALSE),"N")</f>
        <v>14219</v>
      </c>
      <c r="I378" s="117" t="str">
        <f>_xlfn.XLOOKUP(Table2[[#This Row],[Site ID]],'Flowmeter Signals Nov22'!A:A,'Flowmeter Signals Nov22'!I:I,"N")</f>
        <v>Y</v>
      </c>
      <c r="J378" s="114">
        <f>VLOOKUP(Table2[[#This Row],[Site ID]],Consents!A:J,10,FALSE)</f>
        <v>6.4</v>
      </c>
      <c r="K378" s="143"/>
      <c r="L378" s="125">
        <f>VLOOKUP(Table2[[#This Row],[Site ID]],'Estimated Flow requirements'!A:K,5,FALSE)</f>
        <v>5.8904862254808616</v>
      </c>
      <c r="M378" s="311">
        <v>10.6</v>
      </c>
      <c r="N378"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-0.65624999999999989</v>
      </c>
      <c r="O378" s="129">
        <v>45488</v>
      </c>
      <c r="P378" s="137"/>
      <c r="Q378" s="137"/>
      <c r="R378" s="144"/>
      <c r="S378" s="130" t="s">
        <v>26</v>
      </c>
      <c r="T378" s="110" t="s">
        <v>229</v>
      </c>
      <c r="U378" s="110" t="s">
        <v>229</v>
      </c>
      <c r="V378" s="114"/>
      <c r="W378" s="24" t="str" cm="1">
        <f t="array" ref="W378">_xlfn.XLOOKUP(MAX(Table6[Date of report/action]),(Table6[Site ID]=Table2[[#This Row],[Site ID]])*(Table6[Date of report/action]),Table6[Action]," ",,-1)</f>
        <v xml:space="preserve"> </v>
      </c>
      <c r="X378" s="114"/>
      <c r="Y378" s="114" t="s">
        <v>26</v>
      </c>
    </row>
    <row r="379" spans="1:25" ht="20" x14ac:dyDescent="0.3">
      <c r="A379" s="146">
        <v>16050</v>
      </c>
      <c r="B379" s="107" t="s">
        <v>492</v>
      </c>
      <c r="C379" s="114" t="s">
        <v>26</v>
      </c>
      <c r="D379" s="107"/>
      <c r="E379" s="107"/>
      <c r="H379" s="114" t="str">
        <f>IFERROR(VLOOKUP(Table2[[#This Row],[Site ID]],Flow_4!A:A,1,FALSE),"N")</f>
        <v>N</v>
      </c>
      <c r="I379" s="117" t="str">
        <f>_xlfn.XLOOKUP(Table2[[#This Row],[Site ID]],'Flowmeter Signals Nov22'!A:A,'Flowmeter Signals Nov22'!I:I,"N")</f>
        <v>Y</v>
      </c>
      <c r="J379" s="114">
        <f>VLOOKUP(Table2[[#This Row],[Site ID]],Consents!A:J,10,FALSE)</f>
        <v>29.9</v>
      </c>
      <c r="K379" s="143">
        <v>29.9</v>
      </c>
      <c r="L379" s="132">
        <f>VLOOKUP(Table2[[#This Row],[Site ID]],'Estimated Flow requirements'!A:K,5,FALSE)</f>
        <v>23.56194490192345</v>
      </c>
      <c r="M379" s="188">
        <v>50</v>
      </c>
      <c r="N379"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-0.67224080267558539</v>
      </c>
      <c r="O379" s="110">
        <v>45514</v>
      </c>
      <c r="P379" s="137"/>
      <c r="Q379" s="137"/>
      <c r="R379" s="136"/>
      <c r="S379" s="137" t="s">
        <v>26</v>
      </c>
      <c r="T379" s="25" t="s">
        <v>228</v>
      </c>
      <c r="U379" s="110" t="s">
        <v>229</v>
      </c>
      <c r="W379" s="24" t="str" cm="1">
        <f t="array" ref="W379">_xlfn.XLOOKUP(MAX(Table6[Date of report/action]),(Table6[Site ID]=Table2[[#This Row],[Site ID]])*(Table6[Date of report/action]),Table6[Action]," ",,-1)</f>
        <v xml:space="preserve"> </v>
      </c>
      <c r="X379" s="114"/>
      <c r="Y379" s="114">
        <v>0</v>
      </c>
    </row>
    <row r="380" spans="1:25" ht="10" x14ac:dyDescent="0.3">
      <c r="A380" s="107">
        <v>14423</v>
      </c>
      <c r="B380" s="124" t="s">
        <v>461</v>
      </c>
      <c r="C380" s="117" t="s">
        <v>29</v>
      </c>
      <c r="D380" s="124"/>
      <c r="E380" s="124"/>
      <c r="F380" s="117"/>
      <c r="G380" s="117"/>
      <c r="H380" s="117">
        <f>IFERROR(VLOOKUP(Table2[[#This Row],[Site ID]],Flow_4!A:A,1,FALSE),"N")</f>
        <v>14423</v>
      </c>
      <c r="I380" s="117" t="str">
        <f>_xlfn.XLOOKUP(Table2[[#This Row],[Site ID]],'Flowmeter Signals Nov22'!A:A,'Flowmeter Signals Nov22'!I:I,"N")</f>
        <v>Y</v>
      </c>
      <c r="J380" s="114">
        <f>VLOOKUP(Table2[[#This Row],[Site ID]],Consents!A:J,10,FALSE)</f>
        <v>18</v>
      </c>
      <c r="L380" s="125">
        <f>VLOOKUP(Table2[[#This Row],[Site ID]],'Estimated Flow requirements'!A:K,5,FALSE)</f>
        <v>36.815538909255388</v>
      </c>
      <c r="M380" s="311">
        <v>30.13</v>
      </c>
      <c r="N380"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-0.67388888888888887</v>
      </c>
      <c r="O380" s="129">
        <v>45479</v>
      </c>
      <c r="P380" s="137"/>
      <c r="Q380" s="137"/>
      <c r="R380" s="144"/>
      <c r="S380" s="130" t="s">
        <v>26</v>
      </c>
      <c r="T380" s="110" t="s">
        <v>229</v>
      </c>
      <c r="U380" s="110" t="s">
        <v>229</v>
      </c>
      <c r="W380" s="24" t="str" cm="1">
        <f t="array" ref="W380">_xlfn.XLOOKUP(MAX(Table6[Date of report/action]),(Table6[Site ID]=Table2[[#This Row],[Site ID]])*(Table6[Date of report/action]),Table6[Action]," ",,-1)</f>
        <v xml:space="preserve"> </v>
      </c>
      <c r="X380" s="114"/>
      <c r="Y380" s="114" t="s">
        <v>26</v>
      </c>
    </row>
    <row r="381" spans="1:25" ht="10" x14ac:dyDescent="0.3">
      <c r="A381" s="107">
        <v>15507</v>
      </c>
      <c r="B381" s="124" t="s">
        <v>487</v>
      </c>
      <c r="C381" s="117" t="s">
        <v>34</v>
      </c>
      <c r="D381" s="124"/>
      <c r="E381" s="124"/>
      <c r="F381" s="117"/>
      <c r="G381" s="117"/>
      <c r="H381" s="117">
        <f>IFERROR(VLOOKUP(Table2[[#This Row],[Site ID]],Flow_4!A:A,1,FALSE),"N")</f>
        <v>15507</v>
      </c>
      <c r="I381" s="117" t="str">
        <f>_xlfn.XLOOKUP(Table2[[#This Row],[Site ID]],'Flowmeter Signals Nov22'!A:A,'Flowmeter Signals Nov22'!I:I,"N")</f>
        <v>Y</v>
      </c>
      <c r="J381" s="114">
        <f>VLOOKUP(Table2[[#This Row],[Site ID]],Consents!A:J,10,FALSE)</f>
        <v>9.3000000000000007</v>
      </c>
      <c r="L381" s="125">
        <f>VLOOKUP(Table2[[#This Row],[Site ID]],'Estimated Flow requirements'!A:K,5,FALSE)</f>
        <v>5.8904862254808616</v>
      </c>
      <c r="M381" s="311">
        <v>15.78</v>
      </c>
      <c r="N381"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-0.69677419354838688</v>
      </c>
      <c r="O381" s="129">
        <v>45488</v>
      </c>
      <c r="P381" s="137"/>
      <c r="Q381" s="137"/>
      <c r="R381" s="144"/>
      <c r="S381" s="130" t="s">
        <v>26</v>
      </c>
      <c r="T381" s="110" t="s">
        <v>229</v>
      </c>
      <c r="U381" s="110" t="s">
        <v>229</v>
      </c>
      <c r="W381" s="24" t="str" cm="1">
        <f t="array" ref="W381">_xlfn.XLOOKUP(MAX(Table6[Date of report/action]),(Table6[Site ID]=Table2[[#This Row],[Site ID]])*(Table6[Date of report/action]),Table6[Action]," ",,-1)</f>
        <v xml:space="preserve"> </v>
      </c>
      <c r="X381" s="114"/>
      <c r="Y381" s="114" t="s">
        <v>26</v>
      </c>
    </row>
    <row r="382" spans="1:25" s="24" customFormat="1" ht="30" x14ac:dyDescent="0.3">
      <c r="A382" s="108">
        <v>14162</v>
      </c>
      <c r="B382" s="103" t="s">
        <v>471</v>
      </c>
      <c r="C382" s="24" t="s">
        <v>26</v>
      </c>
      <c r="D382" s="103"/>
      <c r="E382" s="103"/>
      <c r="H382" s="24" t="str">
        <f>IFERROR(VLOOKUP(Table2[[#This Row],[Site ID]],Flow_4!A:A,1,FALSE),"N")</f>
        <v>N</v>
      </c>
      <c r="I382" s="7" t="str">
        <f>_xlfn.XLOOKUP(Table2[[#This Row],[Site ID]],'Flowmeter Signals Nov22'!A:A,'Flowmeter Signals Nov22'!I:I,"N")</f>
        <v>N</v>
      </c>
      <c r="J382" s="24">
        <f>VLOOKUP(Table2[[#This Row],[Site ID]],Consents!A:J,10,FALSE)</f>
        <v>8</v>
      </c>
      <c r="K382" s="66"/>
      <c r="L382" s="104">
        <f>VLOOKUP(Table2[[#This Row],[Site ID]],'Estimated Flow requirements'!A:K,5,FALSE)</f>
        <v>5.8904862254808616</v>
      </c>
      <c r="M382" s="296">
        <v>12.23</v>
      </c>
      <c r="N38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-0.52875000000000005</v>
      </c>
      <c r="O382" s="25">
        <v>45168</v>
      </c>
      <c r="P382" s="59"/>
      <c r="Q382" s="59"/>
      <c r="R382" s="59"/>
      <c r="S382" s="152"/>
      <c r="T382" s="25" t="s">
        <v>27</v>
      </c>
      <c r="U382" s="25"/>
      <c r="V382" s="24" t="s">
        <v>472</v>
      </c>
      <c r="W382" s="24" t="str" cm="1">
        <f t="array" ref="W382">_xlfn.XLOOKUP(MAX(Table6[Date of report/action]),(Table6[Site ID]=Table2[[#This Row],[Site ID]])*(Table6[Date of report/action]),Table6[Action]," ",,-1)</f>
        <v xml:space="preserve"> </v>
      </c>
      <c r="Y382" s="24" t="s">
        <v>42</v>
      </c>
    </row>
    <row r="383" spans="1:25" ht="20" x14ac:dyDescent="0.3">
      <c r="A383" s="108">
        <v>15071</v>
      </c>
      <c r="B383" s="103" t="s">
        <v>473</v>
      </c>
      <c r="C383" s="24" t="s">
        <v>34</v>
      </c>
      <c r="D383" s="103"/>
      <c r="E383" s="103"/>
      <c r="F383" s="24"/>
      <c r="G383" s="24"/>
      <c r="H383" s="24" t="str">
        <f>IFERROR(VLOOKUP(Table2[[#This Row],[Site ID]],Flow_4!A:A,1,FALSE),"N")</f>
        <v>N</v>
      </c>
      <c r="I383" s="7" t="str">
        <f>_xlfn.XLOOKUP(Table2[[#This Row],[Site ID]],'Flowmeter Signals Nov22'!A:A,'Flowmeter Signals Nov22'!I:I,"N")</f>
        <v>N</v>
      </c>
      <c r="J383" s="24">
        <f>VLOOKUP(Table2[[#This Row],[Site ID]],Consents!A:J,10,FALSE)</f>
        <v>73</v>
      </c>
      <c r="K383" s="66"/>
      <c r="L383" s="104">
        <f>VLOOKUP(Table2[[#This Row],[Site ID]],'Estimated Flow requirements'!A:K,5,FALSE)</f>
        <v>53.014376029327757</v>
      </c>
      <c r="M383" s="296">
        <v>113</v>
      </c>
      <c r="N38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-0.54794520547945202</v>
      </c>
      <c r="O383" s="25">
        <v>43101.5</v>
      </c>
      <c r="P383" s="59"/>
      <c r="Q383" s="59"/>
      <c r="R383" s="63"/>
      <c r="S383" s="59"/>
      <c r="T383" s="25" t="s">
        <v>27</v>
      </c>
      <c r="U383" s="25"/>
      <c r="V383" s="24"/>
      <c r="W383" s="24" t="str" cm="1">
        <f t="array" ref="W383">_xlfn.XLOOKUP(MAX(Table6[Date of report/action]),(Table6[Site ID]=Table2[[#This Row],[Site ID]])*(Table6[Date of report/action]),Table6[Action]," ",,-1)</f>
        <v xml:space="preserve"> </v>
      </c>
      <c r="Y383" s="24">
        <v>0</v>
      </c>
    </row>
    <row r="384" spans="1:25" s="24" customFormat="1" ht="10" x14ac:dyDescent="0.3">
      <c r="A384" s="107">
        <v>19978</v>
      </c>
      <c r="B384" s="107" t="s">
        <v>449</v>
      </c>
      <c r="C384" s="114" t="s">
        <v>29</v>
      </c>
      <c r="D384" s="107"/>
      <c r="E384" s="107"/>
      <c r="F384" s="114"/>
      <c r="G384" s="114"/>
      <c r="H384" s="114" t="str">
        <f>IFERROR(VLOOKUP(Table2[[#This Row],[Site ID]],Flow_4!A:A,1,FALSE),"N")</f>
        <v>N</v>
      </c>
      <c r="I384" s="117" t="str">
        <f>_xlfn.XLOOKUP(Table2[[#This Row],[Site ID]],'Flowmeter Signals Nov22'!A:A,'Flowmeter Signals Nov22'!I:I,"N")</f>
        <v>Y</v>
      </c>
      <c r="J384" s="150">
        <f>VLOOKUP(Table2[[#This Row],[Site ID]],Consents!A:J,10,FALSE)</f>
        <v>8.5</v>
      </c>
      <c r="K384" s="143">
        <v>8.5</v>
      </c>
      <c r="L384" s="132">
        <f>VLOOKUP(Table2[[#This Row],[Site ID]],'Estimated Flow requirements'!A:K,5,FALSE)</f>
        <v>9.2038847273138469</v>
      </c>
      <c r="M384" s="188">
        <v>14.83</v>
      </c>
      <c r="N384"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-0.74470588235294122</v>
      </c>
      <c r="O384" s="110">
        <v>45481</v>
      </c>
      <c r="P384" s="137"/>
      <c r="Q384" s="137"/>
      <c r="R384" s="110"/>
      <c r="S384" s="137" t="s">
        <v>26</v>
      </c>
      <c r="T384" s="110" t="s">
        <v>229</v>
      </c>
      <c r="U384" s="110" t="s">
        <v>229</v>
      </c>
      <c r="V384" s="114"/>
      <c r="W384" s="24" t="str" cm="1">
        <f t="array" ref="W384">_xlfn.XLOOKUP(MAX(Table6[Date of report/action]),(Table6[Site ID]=Table2[[#This Row],[Site ID]])*(Table6[Date of report/action]),Table6[Action]," ",,-1)</f>
        <v xml:space="preserve"> </v>
      </c>
      <c r="X384" s="114"/>
      <c r="Y384" s="114" t="s">
        <v>26</v>
      </c>
    </row>
    <row r="385" spans="1:25" s="24" customFormat="1" ht="20" x14ac:dyDescent="0.3">
      <c r="A385" s="108">
        <v>14429</v>
      </c>
      <c r="B385" s="103" t="s">
        <v>475</v>
      </c>
      <c r="C385" s="24" t="s">
        <v>26</v>
      </c>
      <c r="D385" s="103"/>
      <c r="E385" s="103"/>
      <c r="H385" s="24" t="str">
        <f>IFERROR(VLOOKUP(Table2[[#This Row],[Site ID]],Flow_4!A:A,1,FALSE),"N")</f>
        <v>N</v>
      </c>
      <c r="I385" s="7" t="str">
        <f>_xlfn.XLOOKUP(Table2[[#This Row],[Site ID]],'Flowmeter Signals Nov22'!A:A,'Flowmeter Signals Nov22'!I:I,"N")</f>
        <v>N</v>
      </c>
      <c r="J385" s="24">
        <f>VLOOKUP(Table2[[#This Row],[Site ID]],Consents!A:J,10,FALSE)</f>
        <v>12.3</v>
      </c>
      <c r="K385" s="66"/>
      <c r="L385" s="104">
        <f>VLOOKUP(Table2[[#This Row],[Site ID]],'Estimated Flow requirements'!A:K,5,FALSE)</f>
        <v>13.253594007331939</v>
      </c>
      <c r="M385" s="296">
        <v>19.3</v>
      </c>
      <c r="N38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-0.56910569105691056</v>
      </c>
      <c r="O385" s="25">
        <v>43327.5</v>
      </c>
      <c r="P385" s="59"/>
      <c r="Q385" s="59"/>
      <c r="R385" s="59"/>
      <c r="S385" s="59"/>
      <c r="T385" s="25" t="s">
        <v>27</v>
      </c>
      <c r="U385" s="25"/>
      <c r="W385" s="24" t="str" cm="1">
        <f t="array" ref="W385">_xlfn.XLOOKUP(MAX(Table6[Date of report/action]),(Table6[Site ID]=Table2[[#This Row],[Site ID]])*(Table6[Date of report/action]),Table6[Action]," ",,-1)</f>
        <v xml:space="preserve"> </v>
      </c>
      <c r="Y385" s="24">
        <v>0</v>
      </c>
    </row>
    <row r="386" spans="1:25" s="24" customFormat="1" ht="10" x14ac:dyDescent="0.3">
      <c r="A386" s="107">
        <v>15468</v>
      </c>
      <c r="B386" s="124" t="s">
        <v>464</v>
      </c>
      <c r="C386" s="117" t="s">
        <v>29</v>
      </c>
      <c r="D386" s="124"/>
      <c r="E386" s="124"/>
      <c r="F386" s="117"/>
      <c r="G386" s="117"/>
      <c r="H386" s="117" t="str">
        <f>IFERROR(VLOOKUP(Table2[[#This Row],[Site ID]],Flow_4!A:A,1,FALSE),"N")</f>
        <v>N</v>
      </c>
      <c r="I386" s="117" t="str">
        <f>_xlfn.XLOOKUP(Table2[[#This Row],[Site ID]],'Flowmeter Signals Nov22'!A:A,'Flowmeter Signals Nov22'!I:I,"N")</f>
        <v>Y</v>
      </c>
      <c r="J386" s="114">
        <f>VLOOKUP(Table2[[#This Row],[Site ID]],Consents!A:J,10,FALSE)</f>
        <v>6</v>
      </c>
      <c r="K386" s="143"/>
      <c r="L386" s="125">
        <f>VLOOKUP(Table2[[#This Row],[Site ID]],'Estimated Flow requirements'!A:K,5,FALSE)</f>
        <v>5.8904862254808616</v>
      </c>
      <c r="M386" s="188">
        <v>10.74</v>
      </c>
      <c r="N386"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-0.79</v>
      </c>
      <c r="O386" s="110">
        <v>45540</v>
      </c>
      <c r="P386" s="137"/>
      <c r="Q386" s="137"/>
      <c r="R386" s="136"/>
      <c r="S386" s="110" t="s">
        <v>26</v>
      </c>
      <c r="T386" s="110" t="s">
        <v>229</v>
      </c>
      <c r="U386" s="110" t="s">
        <v>229</v>
      </c>
      <c r="V386" s="114"/>
      <c r="W386" s="24" t="str" cm="1">
        <f t="array" ref="W386">_xlfn.XLOOKUP(MAX(Table6[Date of report/action]),(Table6[Site ID]=Table2[[#This Row],[Site ID]])*(Table6[Date of report/action]),Table6[Action]," ",,-1)</f>
        <v xml:space="preserve"> </v>
      </c>
      <c r="X386" s="114"/>
      <c r="Y386" s="114" t="s">
        <v>26</v>
      </c>
    </row>
    <row r="387" spans="1:25" s="24" customFormat="1" ht="20" x14ac:dyDescent="0.3">
      <c r="A387" s="108">
        <v>15523</v>
      </c>
      <c r="B387" s="103" t="s">
        <v>477</v>
      </c>
      <c r="C387" s="24" t="s">
        <v>26</v>
      </c>
      <c r="D387" s="103"/>
      <c r="E387" s="103"/>
      <c r="H387" s="24" t="str">
        <f>IFERROR(VLOOKUP(Table2[[#This Row],[Site ID]],Flow_4!A:A,1,FALSE),"N")</f>
        <v>N</v>
      </c>
      <c r="I387" s="7" t="str">
        <f>_xlfn.XLOOKUP(Table2[[#This Row],[Site ID]],'Flowmeter Signals Nov22'!A:A,'Flowmeter Signals Nov22'!I:I,"N")</f>
        <v>N</v>
      </c>
      <c r="J387" s="24">
        <f>VLOOKUP(Table2[[#This Row],[Site ID]],Consents!A:J,10,FALSE)</f>
        <v>3.8</v>
      </c>
      <c r="K387" s="66"/>
      <c r="L387" s="104">
        <f>VLOOKUP(Table2[[#This Row],[Site ID]],'Estimated Flow requirements'!A:K,5,FALSE)</f>
        <v>5.8904862254808616</v>
      </c>
      <c r="M387" s="296">
        <v>6</v>
      </c>
      <c r="N38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-0.57894736842105265</v>
      </c>
      <c r="O387" s="25">
        <v>41207.5</v>
      </c>
      <c r="P387" s="59"/>
      <c r="Q387" s="59"/>
      <c r="R387" s="59"/>
      <c r="S387" s="59"/>
      <c r="T387" s="25" t="s">
        <v>27</v>
      </c>
      <c r="U387" s="25"/>
      <c r="W387" s="24" t="str" cm="1">
        <f t="array" ref="W387">_xlfn.XLOOKUP(MAX(Table6[Date of report/action]),(Table6[Site ID]=Table2[[#This Row],[Site ID]])*(Table6[Date of report/action]),Table6[Action]," ",,-1)</f>
        <v xml:space="preserve"> </v>
      </c>
      <c r="Y387" s="24">
        <v>0</v>
      </c>
    </row>
    <row r="388" spans="1:25" s="24" customFormat="1" ht="20" x14ac:dyDescent="0.3">
      <c r="A388" s="108">
        <v>17268</v>
      </c>
      <c r="B388" s="103" t="s">
        <v>478</v>
      </c>
      <c r="C388" s="24" t="s">
        <v>26</v>
      </c>
      <c r="D388" s="103"/>
      <c r="E388" s="103"/>
      <c r="H388" s="24" t="str">
        <f>IFERROR(VLOOKUP(Table2[[#This Row],[Site ID]],Flow_4!A:A,1,FALSE),"N")</f>
        <v>N</v>
      </c>
      <c r="I388" s="7" t="str">
        <f>_xlfn.XLOOKUP(Table2[[#This Row],[Site ID]],'Flowmeter Signals Nov22'!A:A,'Flowmeter Signals Nov22'!I:I,"N")</f>
        <v>N</v>
      </c>
      <c r="J388" s="24">
        <f>VLOOKUP(Table2[[#This Row],[Site ID]],Consents!A:J,10,FALSE)</f>
        <v>30</v>
      </c>
      <c r="K388" s="66"/>
      <c r="L388" s="104">
        <f>VLOOKUP(Table2[[#This Row],[Site ID]],'Estimated Flow requirements'!A:K,5,FALSE)</f>
        <v>13.253594007331939</v>
      </c>
      <c r="M388" s="296">
        <v>47.5</v>
      </c>
      <c r="N38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-0.58333333333333337</v>
      </c>
      <c r="O388" s="25">
        <v>44490</v>
      </c>
      <c r="P388" s="59"/>
      <c r="Q388" s="59"/>
      <c r="R388" s="59"/>
      <c r="S388" s="59"/>
      <c r="T388" s="25" t="s">
        <v>27</v>
      </c>
      <c r="U388" s="25"/>
      <c r="W388" s="24" t="str" cm="1">
        <f t="array" ref="W388">_xlfn.XLOOKUP(MAX(Table6[Date of report/action]),(Table6[Site ID]=Table2[[#This Row],[Site ID]])*(Table6[Date of report/action]),Table6[Action]," ",,-1)</f>
        <v xml:space="preserve"> </v>
      </c>
      <c r="Y388" s="24" t="s">
        <v>42</v>
      </c>
    </row>
    <row r="389" spans="1:25" s="24" customFormat="1" ht="10" x14ac:dyDescent="0.3">
      <c r="A389" s="146">
        <v>15454</v>
      </c>
      <c r="B389" s="107" t="s">
        <v>462</v>
      </c>
      <c r="C389" s="114" t="s">
        <v>29</v>
      </c>
      <c r="D389" s="107"/>
      <c r="E389" s="107"/>
      <c r="F389" s="114"/>
      <c r="G389" s="114"/>
      <c r="H389" s="114" t="str">
        <f>IFERROR(VLOOKUP(Table2[[#This Row],[Site ID]],Flow_4!A:A,1,FALSE),"N")</f>
        <v>N</v>
      </c>
      <c r="I389" s="117" t="str">
        <f>_xlfn.XLOOKUP(Table2[[#This Row],[Site ID]],'Flowmeter Signals Nov22'!A:A,'Flowmeter Signals Nov22'!I:I,"N")</f>
        <v>Y</v>
      </c>
      <c r="J389" s="114">
        <f>VLOOKUP(Table2[[#This Row],[Site ID]],Consents!A:J,10,FALSE)</f>
        <v>26</v>
      </c>
      <c r="K389" s="317"/>
      <c r="L389" s="132">
        <f>VLOOKUP(Table2[[#This Row],[Site ID]],'Estimated Flow requirements'!A:K,5,FALSE)</f>
        <v>23.56194490192345</v>
      </c>
      <c r="M389" s="188">
        <v>47.84</v>
      </c>
      <c r="N389"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-0.84000000000000008</v>
      </c>
      <c r="O389" s="110">
        <v>45479</v>
      </c>
      <c r="P389" s="137"/>
      <c r="Q389" s="137"/>
      <c r="R389" s="136"/>
      <c r="S389" s="137" t="s">
        <v>26</v>
      </c>
      <c r="T389" s="110" t="s">
        <v>229</v>
      </c>
      <c r="U389" s="110" t="s">
        <v>229</v>
      </c>
      <c r="V389" s="114"/>
      <c r="W389" s="24" t="str" cm="1">
        <f t="array" ref="W389">_xlfn.XLOOKUP(MAX(Table6[Date of report/action]),(Table6[Site ID]=Table2[[#This Row],[Site ID]])*(Table6[Date of report/action]),Table6[Action]," ",,-1)</f>
        <v xml:space="preserve"> </v>
      </c>
      <c r="X389" s="114"/>
      <c r="Y389" s="114">
        <v>0</v>
      </c>
    </row>
    <row r="390" spans="1:25" ht="20" x14ac:dyDescent="0.3">
      <c r="A390" s="108">
        <v>19056</v>
      </c>
      <c r="B390" s="103" t="s">
        <v>480</v>
      </c>
      <c r="C390" s="24" t="s">
        <v>34</v>
      </c>
      <c r="D390" s="103"/>
      <c r="E390" s="103"/>
      <c r="F390" s="24"/>
      <c r="G390" s="24"/>
      <c r="H390" s="24" t="str">
        <f>IFERROR(VLOOKUP(Table2[[#This Row],[Site ID]],Flow_4!A:A,1,FALSE),"N")</f>
        <v>N</v>
      </c>
      <c r="I390" s="7" t="str">
        <f>_xlfn.XLOOKUP(Table2[[#This Row],[Site ID]],'Flowmeter Signals Nov22'!A:A,'Flowmeter Signals Nov22'!I:I,"N")</f>
        <v>N</v>
      </c>
      <c r="J390" s="24">
        <f>VLOOKUP(Table2[[#This Row],[Site ID]],Consents!A:J,10,FALSE)</f>
        <v>30</v>
      </c>
      <c r="K390" s="66"/>
      <c r="L390" s="104">
        <f>VLOOKUP(Table2[[#This Row],[Site ID]],'Estimated Flow requirements'!A:K,5,FALSE)</f>
        <v>29.82058651649686</v>
      </c>
      <c r="M390" s="296">
        <v>50</v>
      </c>
      <c r="N39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-0.66666666666666663</v>
      </c>
      <c r="O390" s="25">
        <v>43221.5</v>
      </c>
      <c r="P390" s="59"/>
      <c r="Q390" s="59"/>
      <c r="R390" s="59"/>
      <c r="S390" s="59"/>
      <c r="T390" s="25" t="s">
        <v>27</v>
      </c>
      <c r="U390" s="25"/>
      <c r="V390" s="24"/>
      <c r="W390" s="24" t="str" cm="1">
        <f t="array" ref="W390">_xlfn.XLOOKUP(MAX(Table6[Date of report/action]),(Table6[Site ID]=Table2[[#This Row],[Site ID]])*(Table6[Date of report/action]),Table6[Action]," ",,-1)</f>
        <v xml:space="preserve"> </v>
      </c>
      <c r="Y390" s="24">
        <v>0</v>
      </c>
    </row>
    <row r="391" spans="1:25" ht="10" x14ac:dyDescent="0.3">
      <c r="A391" s="107">
        <v>14276</v>
      </c>
      <c r="B391" s="107" t="s">
        <v>470</v>
      </c>
      <c r="C391" s="114" t="s">
        <v>34</v>
      </c>
      <c r="D391" s="107"/>
      <c r="E391" s="107"/>
      <c r="H391" s="114" t="str">
        <f>IFERROR(VLOOKUP(Table2[[#This Row],[Site ID]],Flow_4!A:A,1,FALSE),"N")</f>
        <v>N</v>
      </c>
      <c r="I391" s="117" t="str">
        <f>_xlfn.XLOOKUP(Table2[[#This Row],[Site ID]],'Flowmeter Signals Nov22'!A:A,'Flowmeter Signals Nov22'!I:I,"N")</f>
        <v>Y</v>
      </c>
      <c r="J391" s="114">
        <f>VLOOKUP(Table2[[#This Row],[Site ID]],Consents!A:J,10,FALSE)</f>
        <v>17</v>
      </c>
      <c r="L391" s="132">
        <f>VLOOKUP(Table2[[#This Row],[Site ID]],'Estimated Flow requirements'!A:K,5,FALSE)</f>
        <v>21.264655273985909</v>
      </c>
      <c r="M391" s="188">
        <v>31.33</v>
      </c>
      <c r="N391"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-0.84294117647058808</v>
      </c>
      <c r="O391" s="110">
        <v>45481</v>
      </c>
      <c r="P391" s="137"/>
      <c r="Q391" s="137"/>
      <c r="R391" s="136"/>
      <c r="S391" s="134" t="s">
        <v>26</v>
      </c>
      <c r="T391" s="110" t="s">
        <v>229</v>
      </c>
      <c r="U391" s="110" t="s">
        <v>229</v>
      </c>
      <c r="W391" s="24" t="str" cm="1">
        <f t="array" ref="W391">_xlfn.XLOOKUP(MAX(Table6[Date of report/action]),(Table6[Site ID]=Table2[[#This Row],[Site ID]])*(Table6[Date of report/action]),Table6[Action]," ",,-1)</f>
        <v xml:space="preserve"> </v>
      </c>
      <c r="X391" s="114"/>
      <c r="Y391" s="114" t="s">
        <v>26</v>
      </c>
    </row>
    <row r="392" spans="1:25" ht="20" x14ac:dyDescent="0.3">
      <c r="A392" s="108">
        <v>14093</v>
      </c>
      <c r="B392" s="103" t="s">
        <v>482</v>
      </c>
      <c r="C392" s="24" t="s">
        <v>29</v>
      </c>
      <c r="D392" s="103"/>
      <c r="E392" s="103"/>
      <c r="F392" s="24"/>
      <c r="G392" s="24"/>
      <c r="H392" s="24" t="str">
        <f>IFERROR(VLOOKUP(Table2[[#This Row],[Site ID]],Flow_4!A:A,1,FALSE),"N")</f>
        <v>N</v>
      </c>
      <c r="I392" s="7" t="str">
        <f>_xlfn.XLOOKUP(Table2[[#This Row],[Site ID]],'Flowmeter Signals Nov22'!A:A,'Flowmeter Signals Nov22'!I:I,"N")</f>
        <v>N</v>
      </c>
      <c r="J392" s="24">
        <f>VLOOKUP(Table2[[#This Row],[Site ID]],Consents!A:J,10,FALSE)</f>
        <v>5</v>
      </c>
      <c r="K392" s="66"/>
      <c r="L392" s="104">
        <f>VLOOKUP(Table2[[#This Row],[Site ID]],'Estimated Flow requirements'!A:K,5,FALSE)</f>
        <v>3.7699111843077522</v>
      </c>
      <c r="M392" s="296">
        <v>8.4</v>
      </c>
      <c r="N39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-0.68</v>
      </c>
      <c r="O392" s="25">
        <v>43357.5</v>
      </c>
      <c r="P392" s="59"/>
      <c r="Q392" s="59"/>
      <c r="R392" s="59"/>
      <c r="S392" s="59"/>
      <c r="T392" s="25" t="s">
        <v>27</v>
      </c>
      <c r="U392" s="25"/>
      <c r="V392" s="24"/>
      <c r="W392" s="24" t="str" cm="1">
        <f t="array" ref="W392">_xlfn.XLOOKUP(MAX(Table6[Date of report/action]),(Table6[Site ID]=Table2[[#This Row],[Site ID]])*(Table6[Date of report/action]),Table6[Action]," ",,-1)</f>
        <v xml:space="preserve"> </v>
      </c>
      <c r="Y392" s="24">
        <v>0</v>
      </c>
    </row>
    <row r="393" spans="1:25" ht="20" x14ac:dyDescent="0.3">
      <c r="A393" s="108">
        <v>14474</v>
      </c>
      <c r="B393" s="103" t="s">
        <v>483</v>
      </c>
      <c r="C393" s="24" t="s">
        <v>26</v>
      </c>
      <c r="D393" s="103"/>
      <c r="E393" s="103"/>
      <c r="F393" s="24"/>
      <c r="G393" s="24"/>
      <c r="H393" s="24" t="str">
        <f>IFERROR(VLOOKUP(Table2[[#This Row],[Site ID]],Flow_4!A:A,1,FALSE),"N")</f>
        <v>N</v>
      </c>
      <c r="I393" s="7" t="str">
        <f>_xlfn.XLOOKUP(Table2[[#This Row],[Site ID]],'Flowmeter Signals Nov22'!A:A,'Flowmeter Signals Nov22'!I:I,"N")</f>
        <v>N</v>
      </c>
      <c r="J393" s="24">
        <f>VLOOKUP(Table2[[#This Row],[Site ID]],Consents!A:J,10,FALSE)</f>
        <v>19</v>
      </c>
      <c r="K393" s="66"/>
      <c r="L393" s="104">
        <f>VLOOKUP(Table2[[#This Row],[Site ID]],'Estimated Flow requirements'!A:K,5,FALSE)</f>
        <v>5.8904862254808616</v>
      </c>
      <c r="M393" s="296">
        <v>32</v>
      </c>
      <c r="N39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-0.68421052631578949</v>
      </c>
      <c r="O393" s="25">
        <v>43608.5</v>
      </c>
      <c r="P393" s="59"/>
      <c r="Q393" s="59"/>
      <c r="R393" s="59"/>
      <c r="S393" s="59"/>
      <c r="T393" s="25" t="s">
        <v>27</v>
      </c>
      <c r="U393" s="25"/>
      <c r="V393" s="24"/>
      <c r="W393" s="24" t="str" cm="1">
        <f t="array" ref="W393">_xlfn.XLOOKUP(MAX(Table6[Date of report/action]),(Table6[Site ID]=Table2[[#This Row],[Site ID]])*(Table6[Date of report/action]),Table6[Action]," ",,-1)</f>
        <v xml:space="preserve"> </v>
      </c>
      <c r="Y393" s="24">
        <v>0</v>
      </c>
    </row>
    <row r="394" spans="1:25" s="24" customFormat="1" ht="20" x14ac:dyDescent="0.3">
      <c r="A394" s="108">
        <v>15073</v>
      </c>
      <c r="B394" s="103" t="s">
        <v>484</v>
      </c>
      <c r="C394" s="24" t="s">
        <v>34</v>
      </c>
      <c r="D394" s="103"/>
      <c r="E394" s="103"/>
      <c r="H394" s="24" t="str">
        <f>IFERROR(VLOOKUP(Table2[[#This Row],[Site ID]],Flow_4!A:A,1,FALSE),"N")</f>
        <v>N</v>
      </c>
      <c r="I394" s="7" t="str">
        <f>_xlfn.XLOOKUP(Table2[[#This Row],[Site ID]],'Flowmeter Signals Nov22'!A:A,'Flowmeter Signals Nov22'!I:I,"N")</f>
        <v>N</v>
      </c>
      <c r="J394" s="24">
        <f>VLOOKUP(Table2[[#This Row],[Site ID]],Consents!A:J,10,FALSE)</f>
        <v>47</v>
      </c>
      <c r="K394" s="66"/>
      <c r="L394" s="104">
        <f>VLOOKUP(Table2[[#This Row],[Site ID]],'Estimated Flow requirements'!A:K,5,FALSE)</f>
        <v>58.448349572333868</v>
      </c>
      <c r="M394" s="296">
        <v>80</v>
      </c>
      <c r="N39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-0.7021276595744681</v>
      </c>
      <c r="O394" s="25">
        <v>42136.5</v>
      </c>
      <c r="P394" s="59"/>
      <c r="Q394" s="59"/>
      <c r="R394" s="59"/>
      <c r="S394" s="59"/>
      <c r="T394" s="25" t="s">
        <v>27</v>
      </c>
      <c r="U394" s="25"/>
      <c r="W394" s="24" t="str" cm="1">
        <f t="array" ref="W394">_xlfn.XLOOKUP(MAX(Table6[Date of report/action]),(Table6[Site ID]=Table2[[#This Row],[Site ID]])*(Table6[Date of report/action]),Table6[Action]," ",,-1)</f>
        <v xml:space="preserve"> </v>
      </c>
      <c r="Y394" s="24">
        <v>0</v>
      </c>
    </row>
    <row r="395" spans="1:25" s="24" customFormat="1" ht="20" x14ac:dyDescent="0.3">
      <c r="A395" s="108">
        <v>14563</v>
      </c>
      <c r="B395" s="103" t="s">
        <v>485</v>
      </c>
      <c r="C395" s="24" t="s">
        <v>29</v>
      </c>
      <c r="D395" s="103"/>
      <c r="E395" s="103"/>
      <c r="H395" s="24" t="str">
        <f>IFERROR(VLOOKUP(Table2[[#This Row],[Site ID]],Flow_4!A:A,1,FALSE),"N")</f>
        <v>N</v>
      </c>
      <c r="I395" s="7" t="str">
        <f>_xlfn.XLOOKUP(Table2[[#This Row],[Site ID]],'Flowmeter Signals Nov22'!A:A,'Flowmeter Signals Nov22'!I:I,"N")</f>
        <v>N</v>
      </c>
      <c r="J395" s="24">
        <f>VLOOKUP(Table2[[#This Row],[Site ID]],Consents!A:J,10,FALSE)</f>
        <v>8</v>
      </c>
      <c r="K395" s="66"/>
      <c r="L395" s="104">
        <f>VLOOKUP(Table2[[#This Row],[Site ID]],'Estimated Flow requirements'!A:K,5,FALSE)</f>
        <v>5.8904862254808616</v>
      </c>
      <c r="M395" s="296">
        <v>13.83</v>
      </c>
      <c r="N39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-0.72875000000000001</v>
      </c>
      <c r="O395" s="25">
        <v>45168</v>
      </c>
      <c r="P395" s="59"/>
      <c r="Q395" s="59"/>
      <c r="R395" s="59"/>
      <c r="S395" s="152"/>
      <c r="T395" s="25" t="s">
        <v>27</v>
      </c>
      <c r="U395" s="25"/>
      <c r="W395" s="24" t="str" cm="1">
        <f t="array" ref="W395">_xlfn.XLOOKUP(MAX(Table6[Date of report/action]),(Table6[Site ID]=Table2[[#This Row],[Site ID]])*(Table6[Date of report/action]),Table6[Action]," ",,-1)</f>
        <v xml:space="preserve"> </v>
      </c>
      <c r="Y395" s="24" t="s">
        <v>42</v>
      </c>
    </row>
    <row r="396" spans="1:25" s="24" customFormat="1" ht="20" x14ac:dyDescent="0.3">
      <c r="A396" s="108">
        <v>18718</v>
      </c>
      <c r="B396" s="103" t="s">
        <v>486</v>
      </c>
      <c r="C396" s="24" t="s">
        <v>29</v>
      </c>
      <c r="D396" s="103"/>
      <c r="E396" s="103"/>
      <c r="H396" s="24" t="str">
        <f>IFERROR(VLOOKUP(Table2[[#This Row],[Site ID]],Flow_4!A:A,1,FALSE),"N")</f>
        <v>N</v>
      </c>
      <c r="I396" s="7" t="str">
        <f>_xlfn.XLOOKUP(Table2[[#This Row],[Site ID]],'Flowmeter Signals Nov22'!A:A,'Flowmeter Signals Nov22'!I:I,"N")</f>
        <v>N</v>
      </c>
      <c r="J396" s="24">
        <f>VLOOKUP(Table2[[#This Row],[Site ID]],Consents!A:J,10,FALSE)</f>
        <v>5.2</v>
      </c>
      <c r="K396" s="66"/>
      <c r="L396" s="104">
        <f>VLOOKUP(Table2[[#This Row],[Site ID]],'Estimated Flow requirements'!A:K,5,FALSE)</f>
        <v>13.253594007331939</v>
      </c>
      <c r="M396" s="296">
        <v>9</v>
      </c>
      <c r="N39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-0.73076923076923073</v>
      </c>
      <c r="O396" s="25">
        <v>43521.5</v>
      </c>
      <c r="P396" s="59"/>
      <c r="Q396" s="59"/>
      <c r="R396" s="59"/>
      <c r="S396" s="59"/>
      <c r="T396" s="25" t="s">
        <v>27</v>
      </c>
      <c r="U396" s="25"/>
      <c r="W396" s="24" t="str" cm="1">
        <f t="array" ref="W396">_xlfn.XLOOKUP(MAX(Table6[Date of report/action]),(Table6[Site ID]=Table2[[#This Row],[Site ID]])*(Table6[Date of report/action]),Table6[Action]," ",,-1)</f>
        <v xml:space="preserve"> </v>
      </c>
      <c r="Y396" s="24">
        <v>0</v>
      </c>
    </row>
    <row r="397" spans="1:25" s="24" customFormat="1" ht="20" x14ac:dyDescent="0.3">
      <c r="A397" s="146">
        <v>15100</v>
      </c>
      <c r="B397" s="107" t="s">
        <v>502</v>
      </c>
      <c r="C397" s="114" t="s">
        <v>26</v>
      </c>
      <c r="D397" s="107"/>
      <c r="E397" s="107"/>
      <c r="F397" s="114"/>
      <c r="G397" s="114"/>
      <c r="H397" s="114" t="str">
        <f>IFERROR(VLOOKUP(Table2[[#This Row],[Site ID]],Flow_4!A:A,1,FALSE),"N")</f>
        <v>N</v>
      </c>
      <c r="I397" s="117" t="str">
        <f>_xlfn.XLOOKUP(Table2[[#This Row],[Site ID]],'Flowmeter Signals Nov22'!A:A,'Flowmeter Signals Nov22'!I:I,"N")</f>
        <v>Y</v>
      </c>
      <c r="J397" s="114">
        <f>VLOOKUP(Table2[[#This Row],[Site ID]],Consents!A:J,10,FALSE)</f>
        <v>10</v>
      </c>
      <c r="K397" s="143">
        <v>10</v>
      </c>
      <c r="L397" s="132">
        <f>VLOOKUP(Table2[[#This Row],[Site ID]],'Estimated Flow requirements'!A:K,5,FALSE)</f>
        <v>8.4823001646924414</v>
      </c>
      <c r="M397" s="188">
        <v>18.54</v>
      </c>
      <c r="N397"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-0.85399999999999987</v>
      </c>
      <c r="O397" s="110">
        <v>45519</v>
      </c>
      <c r="P397" s="137"/>
      <c r="Q397" s="137"/>
      <c r="R397" s="136">
        <v>44993</v>
      </c>
      <c r="S397" s="137" t="s">
        <v>26</v>
      </c>
      <c r="T397" s="25" t="s">
        <v>228</v>
      </c>
      <c r="U397" s="110" t="s">
        <v>229</v>
      </c>
      <c r="V397" s="114"/>
      <c r="W397" s="24" t="str" cm="1">
        <f t="array" ref="W397">_xlfn.XLOOKUP(MAX(Table6[Date of report/action]),(Table6[Site ID]=Table2[[#This Row],[Site ID]])*(Table6[Date of report/action]),Table6[Action]," ",,-1)</f>
        <v xml:space="preserve"> </v>
      </c>
      <c r="X397" s="114"/>
      <c r="Y397" s="114" t="s">
        <v>26</v>
      </c>
    </row>
    <row r="398" spans="1:25" s="24" customFormat="1" ht="20" x14ac:dyDescent="0.3">
      <c r="A398" s="108">
        <v>14389</v>
      </c>
      <c r="B398" s="103" t="s">
        <v>488</v>
      </c>
      <c r="C398" s="24" t="s">
        <v>16322</v>
      </c>
      <c r="D398" s="103"/>
      <c r="E398" s="103"/>
      <c r="H398" s="24" t="str">
        <f>IFERROR(VLOOKUP(Table2[[#This Row],[Site ID]],Flow_4!A:A,1,FALSE),"N")</f>
        <v>N</v>
      </c>
      <c r="I398" s="7" t="str">
        <f>_xlfn.XLOOKUP(Table2[[#This Row],[Site ID]],'Flowmeter Signals Nov22'!A:A,'Flowmeter Signals Nov22'!I:I,"N")</f>
        <v>N</v>
      </c>
      <c r="J398" s="24">
        <f>VLOOKUP(Table2[[#This Row],[Site ID]],Consents!A:J,10,FALSE)</f>
        <v>360</v>
      </c>
      <c r="K398" s="66"/>
      <c r="L398" s="104">
        <f>VLOOKUP(Table2[[#This Row],[Site ID]],'Estimated Flow requirements'!A:K,5,FALSE)</f>
        <v>288.63382504856219</v>
      </c>
      <c r="M398" s="296">
        <v>624.92999999999995</v>
      </c>
      <c r="N39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-0.73591666666666655</v>
      </c>
      <c r="O398" s="25">
        <v>41184.5</v>
      </c>
      <c r="P398" s="59"/>
      <c r="Q398" s="59"/>
      <c r="R398" s="63"/>
      <c r="S398" s="59"/>
      <c r="T398" s="25" t="s">
        <v>27</v>
      </c>
      <c r="U398" s="25"/>
      <c r="W398" s="24" t="str" cm="1">
        <f t="array" ref="W398">_xlfn.XLOOKUP(MAX(Table6[Date of report/action]),(Table6[Site ID]=Table2[[#This Row],[Site ID]])*(Table6[Date of report/action]),Table6[Action]," ",,-1)</f>
        <v xml:space="preserve"> </v>
      </c>
      <c r="Y398" s="24" t="s">
        <v>26</v>
      </c>
    </row>
    <row r="399" spans="1:25" s="24" customFormat="1" ht="20" x14ac:dyDescent="0.3">
      <c r="A399" s="108">
        <v>15500</v>
      </c>
      <c r="B399" s="103" t="s">
        <v>489</v>
      </c>
      <c r="C399" s="24" t="s">
        <v>34</v>
      </c>
      <c r="D399" s="103"/>
      <c r="E399" s="103"/>
      <c r="H399" s="24" t="str">
        <f>IFERROR(VLOOKUP(Table2[[#This Row],[Site ID]],Flow_4!A:A,1,FALSE),"N")</f>
        <v>N</v>
      </c>
      <c r="I399" s="7" t="str">
        <f>_xlfn.XLOOKUP(Table2[[#This Row],[Site ID]],'Flowmeter Signals Nov22'!A:A,'Flowmeter Signals Nov22'!I:I,"N")</f>
        <v>N</v>
      </c>
      <c r="J399" s="24">
        <f>VLOOKUP(Table2[[#This Row],[Site ID]],Consents!A:J,10,FALSE)</f>
        <v>7</v>
      </c>
      <c r="K399" s="66"/>
      <c r="L399" s="104">
        <f>VLOOKUP(Table2[[#This Row],[Site ID]],'Estimated Flow requirements'!A:K,5,FALSE)</f>
        <v>5.8904862254808616</v>
      </c>
      <c r="M399" s="296">
        <v>12.64</v>
      </c>
      <c r="N39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-0.80571428571428583</v>
      </c>
      <c r="O399" s="25">
        <v>45168</v>
      </c>
      <c r="P399" s="59"/>
      <c r="Q399" s="59"/>
      <c r="R399" s="59"/>
      <c r="S399" s="152"/>
      <c r="T399" s="25" t="s">
        <v>27</v>
      </c>
      <c r="U399" s="25"/>
      <c r="W399" s="24" t="str" cm="1">
        <f t="array" ref="W399">_xlfn.XLOOKUP(MAX(Table6[Date of report/action]),(Table6[Site ID]=Table2[[#This Row],[Site ID]])*(Table6[Date of report/action]),Table6[Action]," ",,-1)</f>
        <v xml:space="preserve"> </v>
      </c>
      <c r="Y399" s="24" t="s">
        <v>42</v>
      </c>
    </row>
    <row r="400" spans="1:25" ht="20" x14ac:dyDescent="0.3">
      <c r="A400" s="111">
        <v>14425</v>
      </c>
      <c r="B400" s="111" t="s">
        <v>490</v>
      </c>
      <c r="C400" s="24" t="s">
        <v>26</v>
      </c>
      <c r="D400" s="111"/>
      <c r="E400" s="111"/>
      <c r="F400" s="24"/>
      <c r="G400" s="24"/>
      <c r="H400" s="24" t="str">
        <f>IFERROR(VLOOKUP(Table2[[#This Row],[Site ID]],Flow_4!A:A,1,FALSE),"N")</f>
        <v>N</v>
      </c>
      <c r="I400" s="7" t="str">
        <f>_xlfn.XLOOKUP(Table2[[#This Row],[Site ID]],'Flowmeter Signals Nov22'!A:A,'Flowmeter Signals Nov22'!I:I,"N")</f>
        <v>N</v>
      </c>
      <c r="J400" s="24">
        <f>VLOOKUP(Table2[[#This Row],[Site ID]],Consents!A:J,10,FALSE)</f>
        <v>30.9</v>
      </c>
      <c r="K400" s="66"/>
      <c r="L400" s="104">
        <f>VLOOKUP(Table2[[#This Row],[Site ID]],'Estimated Flow requirements'!A:K,5,FALSE)</f>
        <v>23.56194490192345</v>
      </c>
      <c r="M400" s="296">
        <v>57.1</v>
      </c>
      <c r="N40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-0.84789644012944998</v>
      </c>
      <c r="O400" s="25">
        <v>44105</v>
      </c>
      <c r="P400" s="59"/>
      <c r="Q400" s="59"/>
      <c r="R400" s="59"/>
      <c r="S400" s="59"/>
      <c r="T400" s="25" t="s">
        <v>27</v>
      </c>
      <c r="U400" s="25"/>
      <c r="V400" s="25"/>
      <c r="W400" s="24" t="str" cm="1">
        <f t="array" ref="W400">_xlfn.XLOOKUP(MAX(Table6[Date of report/action]),(Table6[Site ID]=Table2[[#This Row],[Site ID]])*(Table6[Date of report/action]),Table6[Action]," ",,-1)</f>
        <v xml:space="preserve"> </v>
      </c>
      <c r="Y400" s="24">
        <v>0</v>
      </c>
    </row>
    <row r="401" spans="1:25" s="24" customFormat="1" ht="20" x14ac:dyDescent="0.3">
      <c r="A401" s="106">
        <v>14388</v>
      </c>
      <c r="B401" s="24" t="s">
        <v>491</v>
      </c>
      <c r="C401" s="24" t="s">
        <v>26</v>
      </c>
      <c r="E401" s="111"/>
      <c r="H401" s="24" t="str">
        <f>IFERROR(VLOOKUP(Table2[[#This Row],[Site ID]],Flow_4!A:A,1,FALSE),"N")</f>
        <v>N</v>
      </c>
      <c r="I401" s="7" t="str">
        <f>_xlfn.XLOOKUP(Table2[[#This Row],[Site ID]],'Flowmeter Signals Nov22'!A:A,'Flowmeter Signals Nov22'!I:I,"N")</f>
        <v>N</v>
      </c>
      <c r="J401" s="24">
        <f>VLOOKUP(Table2[[#This Row],[Site ID]],Consents!A:J,10,FALSE)</f>
        <v>40</v>
      </c>
      <c r="K401" s="66"/>
      <c r="L401" s="104">
        <f>VLOOKUP(Table2[[#This Row],[Site ID]],'Estimated Flow requirements'!A:K,5,FALSE)</f>
        <v>60.318578948924028</v>
      </c>
      <c r="M401" s="296">
        <v>74.2</v>
      </c>
      <c r="N40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-0.85500000000000009</v>
      </c>
      <c r="O401" s="25">
        <v>43335.5</v>
      </c>
      <c r="P401" s="59"/>
      <c r="Q401" s="59"/>
      <c r="R401" s="59"/>
      <c r="S401" s="59"/>
      <c r="T401" s="25" t="s">
        <v>27</v>
      </c>
      <c r="U401" s="25"/>
      <c r="W401" s="24" t="str" cm="1">
        <f t="array" ref="W401">_xlfn.XLOOKUP(MAX(Table6[Date of report/action]),(Table6[Site ID]=Table2[[#This Row],[Site ID]])*(Table6[Date of report/action]),Table6[Action]," ",,-1)</f>
        <v xml:space="preserve"> </v>
      </c>
      <c r="Y401" s="24">
        <v>0</v>
      </c>
    </row>
    <row r="402" spans="1:25" ht="10" x14ac:dyDescent="0.3">
      <c r="A402" s="424">
        <v>14283</v>
      </c>
      <c r="B402" s="424" t="s">
        <v>460</v>
      </c>
      <c r="C402" s="114" t="s">
        <v>29</v>
      </c>
      <c r="D402" s="424"/>
      <c r="E402" s="149"/>
      <c r="H402" s="114" t="str">
        <f>IFERROR(VLOOKUP(Table2[[#This Row],[Site ID]],Flow_4!A:A,1,FALSE),"N")</f>
        <v>N</v>
      </c>
      <c r="I402" s="117" t="str">
        <f>_xlfn.XLOOKUP(Table2[[#This Row],[Site ID]],'Flowmeter Signals Nov22'!A:A,'Flowmeter Signals Nov22'!I:I,"N")</f>
        <v>Y</v>
      </c>
      <c r="J402" s="114">
        <f>VLOOKUP(Table2[[#This Row],[Site ID]],Consents!A:J,10,FALSE)</f>
        <v>5.5</v>
      </c>
      <c r="L402" s="132">
        <f>VLOOKUP(Table2[[#This Row],[Site ID]],'Estimated Flow requirements'!A:K,5,FALSE)</f>
        <v>17.023505191639689</v>
      </c>
      <c r="M402" s="188">
        <v>9.9700000000000006</v>
      </c>
      <c r="N402"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-0.81272727272727285</v>
      </c>
      <c r="O402" s="110">
        <v>45540</v>
      </c>
      <c r="P402" s="137"/>
      <c r="Q402" s="137"/>
      <c r="R402" s="136"/>
      <c r="S402" s="134" t="s">
        <v>26</v>
      </c>
      <c r="T402" s="110" t="s">
        <v>229</v>
      </c>
      <c r="U402" s="110" t="s">
        <v>229</v>
      </c>
      <c r="W402" s="24" t="str" cm="1">
        <f t="array" ref="W402">_xlfn.XLOOKUP(MAX(Table6[Date of report/action]),(Table6[Site ID]=Table2[[#This Row],[Site ID]])*(Table6[Date of report/action]),Table6[Action]," ",,-1)</f>
        <v xml:space="preserve"> </v>
      </c>
      <c r="X402" s="114"/>
      <c r="Y402" s="114" t="s">
        <v>26</v>
      </c>
    </row>
    <row r="403" spans="1:25" s="24" customFormat="1" ht="10" x14ac:dyDescent="0.3">
      <c r="A403" s="114">
        <v>17162</v>
      </c>
      <c r="B403" s="24" t="s">
        <v>493</v>
      </c>
      <c r="C403" s="24" t="s">
        <v>34</v>
      </c>
      <c r="E403" s="111"/>
      <c r="H403" s="114" t="str">
        <f>IFERROR(VLOOKUP(Table2[[#This Row],[Site ID]],Flow_4!A:A,1,FALSE),"N")</f>
        <v>N</v>
      </c>
      <c r="I403" s="7" t="str">
        <f>IFERROR(VLOOKUP(Table2[[#This Row],[Site ID]],#REF!,10,FALSE), "N")</f>
        <v>N</v>
      </c>
      <c r="J403" s="24" t="e">
        <f>VLOOKUP(Table2[[#This Row],[Site ID]],Consents!A:J,10,FALSE)</f>
        <v>#N/A</v>
      </c>
      <c r="K403" s="66"/>
      <c r="L403" s="132">
        <v>6</v>
      </c>
      <c r="M403" s="296">
        <v>10.4</v>
      </c>
      <c r="N40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-0.73333333333333339</v>
      </c>
      <c r="O403" s="25">
        <v>45154</v>
      </c>
      <c r="P403" s="59"/>
      <c r="Q403" s="59"/>
      <c r="R403" s="114"/>
      <c r="S403" s="25"/>
      <c r="T403" s="25" t="s">
        <v>229</v>
      </c>
      <c r="U403" s="25" t="s">
        <v>229</v>
      </c>
      <c r="W403" s="24" t="str" cm="1">
        <f t="array" ref="W403">_xlfn.XLOOKUP(MAX(Table6[Date of report/action]),(Table6[Site ID]=Table2[[#This Row],[Site ID]])*(Table6[Date of report/action]),Table6[Action]," ",,-1)</f>
        <v xml:space="preserve"> </v>
      </c>
    </row>
    <row r="404" spans="1:25" s="24" customFormat="1" ht="20" x14ac:dyDescent="0.3">
      <c r="A404" s="106">
        <v>14199</v>
      </c>
      <c r="B404" s="24" t="s">
        <v>494</v>
      </c>
      <c r="C404" s="24" t="s">
        <v>26</v>
      </c>
      <c r="E404" s="111"/>
      <c r="H404" s="24" t="str">
        <f>IFERROR(VLOOKUP(Table2[[#This Row],[Site ID]],Flow_4!A:A,1,FALSE),"N")</f>
        <v>N</v>
      </c>
      <c r="I404" s="7" t="str">
        <f>_xlfn.XLOOKUP(Table2[[#This Row],[Site ID]],'Flowmeter Signals Nov22'!A:A,'Flowmeter Signals Nov22'!I:I,"N")</f>
        <v>N</v>
      </c>
      <c r="J404" s="24">
        <f>VLOOKUP(Table2[[#This Row],[Site ID]],Consents!A:J,10,FALSE)</f>
        <v>12.5</v>
      </c>
      <c r="K404" s="66"/>
      <c r="L404" s="104">
        <f>VLOOKUP(Table2[[#This Row],[Site ID]],'Estimated Flow requirements'!A:K,5,FALSE)</f>
        <v>19.085175370557991</v>
      </c>
      <c r="M404" s="296">
        <v>24.1</v>
      </c>
      <c r="N40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-0.92800000000000016</v>
      </c>
      <c r="O404" s="25">
        <v>43278.5</v>
      </c>
      <c r="P404" s="59"/>
      <c r="Q404" s="59"/>
      <c r="R404" s="59"/>
      <c r="S404" s="59"/>
      <c r="T404" s="25" t="s">
        <v>27</v>
      </c>
      <c r="U404" s="25"/>
      <c r="W404" s="24" t="str" cm="1">
        <f t="array" ref="W404">_xlfn.XLOOKUP(MAX(Table6[Date of report/action]),(Table6[Site ID]=Table2[[#This Row],[Site ID]])*(Table6[Date of report/action]),Table6[Action]," ",,-1)</f>
        <v xml:space="preserve"> </v>
      </c>
      <c r="Y404" s="24">
        <v>0</v>
      </c>
    </row>
    <row r="405" spans="1:25" s="24" customFormat="1" ht="20" x14ac:dyDescent="0.3">
      <c r="A405" s="106">
        <v>14469</v>
      </c>
      <c r="B405" s="24" t="s">
        <v>495</v>
      </c>
      <c r="C405" s="24" t="s">
        <v>26</v>
      </c>
      <c r="E405" s="111"/>
      <c r="H405" s="24" t="str">
        <f>IFERROR(VLOOKUP(Table2[[#This Row],[Site ID]],Flow_4!A:A,1,FALSE),"N")</f>
        <v>N</v>
      </c>
      <c r="I405" s="7" t="str">
        <f>_xlfn.XLOOKUP(Table2[[#This Row],[Site ID]],'Flowmeter Signals Nov22'!A:A,'Flowmeter Signals Nov22'!I:I,"N")</f>
        <v>N</v>
      </c>
      <c r="J405" s="24">
        <f>VLOOKUP(Table2[[#This Row],[Site ID]],Consents!A:J,10,FALSE)</f>
        <v>1.6</v>
      </c>
      <c r="K405" s="66"/>
      <c r="L405" s="104">
        <f>VLOOKUP(Table2[[#This Row],[Site ID]],'Estimated Flow requirements'!A:K,5,FALSE)</f>
        <v>5.8904862254808616</v>
      </c>
      <c r="M405" s="296">
        <v>3.1</v>
      </c>
      <c r="N40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-0.9375</v>
      </c>
      <c r="O405" s="25">
        <v>43435.5</v>
      </c>
      <c r="P405" s="59"/>
      <c r="Q405" s="59"/>
      <c r="R405" s="63"/>
      <c r="S405" s="59"/>
      <c r="T405" s="25" t="s">
        <v>27</v>
      </c>
      <c r="U405" s="25"/>
      <c r="W405" s="24" t="str" cm="1">
        <f t="array" ref="W405">_xlfn.XLOOKUP(MAX(Table6[Date of report/action]),(Table6[Site ID]=Table2[[#This Row],[Site ID]])*(Table6[Date of report/action]),Table6[Action]," ",,-1)</f>
        <v xml:space="preserve"> </v>
      </c>
      <c r="Y405" s="24">
        <v>0</v>
      </c>
    </row>
    <row r="406" spans="1:25" s="24" customFormat="1" ht="20" x14ac:dyDescent="0.3">
      <c r="A406" s="106">
        <v>15072</v>
      </c>
      <c r="B406" s="24" t="s">
        <v>496</v>
      </c>
      <c r="C406" s="24" t="s">
        <v>34</v>
      </c>
      <c r="E406" s="111"/>
      <c r="H406" s="24" t="str">
        <f>IFERROR(VLOOKUP(Table2[[#This Row],[Site ID]],Flow_4!A:A,1,FALSE),"N")</f>
        <v>N</v>
      </c>
      <c r="I406" s="7" t="str">
        <f>_xlfn.XLOOKUP(Table2[[#This Row],[Site ID]],'Flowmeter Signals Nov22'!A:A,'Flowmeter Signals Nov22'!I:I,"N")</f>
        <v>N</v>
      </c>
      <c r="J406" s="24">
        <f>VLOOKUP(Table2[[#This Row],[Site ID]],Consents!A:J,10,FALSE)</f>
        <v>50</v>
      </c>
      <c r="K406" s="66"/>
      <c r="L406" s="104">
        <f>VLOOKUP(Table2[[#This Row],[Site ID]],'Estimated Flow requirements'!A:K,5,FALSE)</f>
        <v>36.815538909255388</v>
      </c>
      <c r="M406" s="296">
        <v>97</v>
      </c>
      <c r="N40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-0.94</v>
      </c>
      <c r="O406" s="25">
        <v>43101.5</v>
      </c>
      <c r="P406" s="59"/>
      <c r="Q406" s="59"/>
      <c r="R406" s="59"/>
      <c r="S406" s="59"/>
      <c r="T406" s="25" t="s">
        <v>27</v>
      </c>
      <c r="U406" s="25"/>
      <c r="W406" s="24" t="str" cm="1">
        <f t="array" ref="W406">_xlfn.XLOOKUP(MAX(Table6[Date of report/action]),(Table6[Site ID]=Table2[[#This Row],[Site ID]])*(Table6[Date of report/action]),Table6[Action]," ",,-1)</f>
        <v xml:space="preserve"> </v>
      </c>
      <c r="Y406" s="24">
        <v>0</v>
      </c>
    </row>
    <row r="407" spans="1:25" s="24" customFormat="1" ht="20" x14ac:dyDescent="0.3">
      <c r="A407" s="106">
        <v>15574</v>
      </c>
      <c r="B407" s="24" t="s">
        <v>497</v>
      </c>
      <c r="C407" s="24" t="s">
        <v>29</v>
      </c>
      <c r="E407" s="111"/>
      <c r="H407" s="24" t="str">
        <f>IFERROR(VLOOKUP(Table2[[#This Row],[Site ID]],Flow_4!A:A,1,FALSE),"N")</f>
        <v>N</v>
      </c>
      <c r="I407" s="7" t="str">
        <f>_xlfn.XLOOKUP(Table2[[#This Row],[Site ID]],'Flowmeter Signals Nov22'!A:A,'Flowmeter Signals Nov22'!I:I,"N")</f>
        <v>N</v>
      </c>
      <c r="J407" s="24">
        <f>VLOOKUP(Table2[[#This Row],[Site ID]],Consents!A:J,10,FALSE)</f>
        <v>9.8000000000000007</v>
      </c>
      <c r="K407" s="66"/>
      <c r="L407" s="104">
        <f>VLOOKUP(Table2[[#This Row],[Site ID]],'Estimated Flow requirements'!A:K,5,FALSE)</f>
        <v>13.253594007331939</v>
      </c>
      <c r="M407" s="296">
        <v>19.2</v>
      </c>
      <c r="N40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-0.95918367346938749</v>
      </c>
      <c r="O407" s="25">
        <v>44489</v>
      </c>
      <c r="P407" s="59"/>
      <c r="Q407" s="59"/>
      <c r="R407" s="59"/>
      <c r="S407" s="59"/>
      <c r="T407" s="25" t="s">
        <v>27</v>
      </c>
      <c r="U407" s="25"/>
      <c r="V407" s="24" t="s">
        <v>105</v>
      </c>
      <c r="W407" s="24" t="str" cm="1">
        <f t="array" ref="W407">_xlfn.XLOOKUP(MAX(Table6[Date of report/action]),(Table6[Site ID]=Table2[[#This Row],[Site ID]])*(Table6[Date of report/action]),Table6[Action]," ",,-1)</f>
        <v xml:space="preserve"> </v>
      </c>
      <c r="Y407" s="24" t="s">
        <v>42</v>
      </c>
    </row>
    <row r="408" spans="1:25" s="24" customFormat="1" ht="10" x14ac:dyDescent="0.3">
      <c r="A408" s="424">
        <v>15318</v>
      </c>
      <c r="B408" s="424" t="s">
        <v>499</v>
      </c>
      <c r="C408" s="114" t="s">
        <v>29</v>
      </c>
      <c r="D408" s="424"/>
      <c r="E408" s="149"/>
      <c r="F408" s="114"/>
      <c r="G408" s="114"/>
      <c r="H408" s="114" t="str">
        <f>IFERROR(VLOOKUP(Table2[[#This Row],[Site ID]],Flow_4!A:A,1,FALSE),"N")</f>
        <v>N</v>
      </c>
      <c r="I408" s="117" t="str">
        <f>_xlfn.XLOOKUP(Table2[[#This Row],[Site ID]],'Flowmeter Signals Nov22'!A:A,'Flowmeter Signals Nov22'!I:I,"N")</f>
        <v>Y</v>
      </c>
      <c r="J408" s="114">
        <f>VLOOKUP(Table2[[#This Row],[Site ID]],Consents!A:J,10,FALSE)</f>
        <v>12</v>
      </c>
      <c r="K408" s="143"/>
      <c r="L408" s="132">
        <f>VLOOKUP(Table2[[#This Row],[Site ID]],'Estimated Flow requirements'!A:K,5,FALSE)</f>
        <v>13.253594007331939</v>
      </c>
      <c r="M408" s="188">
        <v>24.55</v>
      </c>
      <c r="N408"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-1.0458333333333334</v>
      </c>
      <c r="O408" s="110">
        <v>45540</v>
      </c>
      <c r="P408" s="137"/>
      <c r="Q408" s="137"/>
      <c r="R408" s="138"/>
      <c r="S408" s="139" t="s">
        <v>42</v>
      </c>
      <c r="T408" s="110" t="s">
        <v>229</v>
      </c>
      <c r="U408" s="110" t="s">
        <v>229</v>
      </c>
      <c r="V408" s="114"/>
      <c r="W408" s="24" t="str" cm="1">
        <f t="array" ref="W408">_xlfn.XLOOKUP(MAX(Table6[Date of report/action]),(Table6[Site ID]=Table2[[#This Row],[Site ID]])*(Table6[Date of report/action]),Table6[Action]," ",,-1)</f>
        <v xml:space="preserve"> </v>
      </c>
      <c r="X408" s="114"/>
      <c r="Y408" s="114" t="s">
        <v>42</v>
      </c>
    </row>
    <row r="409" spans="1:25" ht="10" x14ac:dyDescent="0.3">
      <c r="A409" s="424">
        <v>15306</v>
      </c>
      <c r="B409" s="424" t="s">
        <v>458</v>
      </c>
      <c r="C409" s="114" t="s">
        <v>29</v>
      </c>
      <c r="D409" s="424"/>
      <c r="E409" s="149"/>
      <c r="H409" s="114" t="str">
        <f>IFERROR(VLOOKUP(Table2[[#This Row],[Site ID]],Flow_4!A:A,1,FALSE),"N")</f>
        <v>N</v>
      </c>
      <c r="I409" s="117" t="str">
        <f>_xlfn.XLOOKUP(Table2[[#This Row],[Site ID]],'Flowmeter Signals Nov22'!A:A,'Flowmeter Signals Nov22'!I:I,"N")</f>
        <v>Y</v>
      </c>
      <c r="J409" s="114">
        <f>VLOOKUP(Table2[[#This Row],[Site ID]],Consents!A:J,10,FALSE)</f>
        <v>19.8</v>
      </c>
      <c r="L409" s="132">
        <f>VLOOKUP(Table2[[#This Row],[Site ID]],'Estimated Flow requirements'!A:K,5,FALSE)</f>
        <v>23.56194490192345</v>
      </c>
      <c r="M409" s="188">
        <v>34.75</v>
      </c>
      <c r="N409"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-0.75505050505050497</v>
      </c>
      <c r="O409" s="110">
        <v>45540</v>
      </c>
      <c r="P409" s="137"/>
      <c r="Q409" s="137"/>
      <c r="R409" s="110"/>
      <c r="S409" s="137" t="s">
        <v>26</v>
      </c>
      <c r="T409" s="110" t="s">
        <v>229</v>
      </c>
      <c r="U409" s="110" t="s">
        <v>229</v>
      </c>
      <c r="W409" s="24" t="str" cm="1">
        <f t="array" ref="W409">_xlfn.XLOOKUP(MAX(Table6[Date of report/action]),(Table6[Site ID]=Table2[[#This Row],[Site ID]])*(Table6[Date of report/action]),Table6[Action]," ",,-1)</f>
        <v xml:space="preserve"> </v>
      </c>
      <c r="X409" s="114"/>
      <c r="Y409" s="114" t="s">
        <v>42</v>
      </c>
    </row>
    <row r="410" spans="1:25" s="24" customFormat="1" ht="10" x14ac:dyDescent="0.3">
      <c r="A410" s="443">
        <v>14475</v>
      </c>
      <c r="B410" s="424" t="s">
        <v>123</v>
      </c>
      <c r="C410" s="114" t="s">
        <v>26</v>
      </c>
      <c r="D410" s="424"/>
      <c r="E410" s="107"/>
      <c r="F410" s="114"/>
      <c r="G410" s="114"/>
      <c r="H410" s="114" t="str">
        <f>IFERROR(VLOOKUP(Table2[[#This Row],[Site ID]],Flow_4!A:A,1,FALSE),"N")</f>
        <v>N</v>
      </c>
      <c r="I410" s="117" t="str">
        <f>_xlfn.XLOOKUP(Table2[[#This Row],[Site ID]],'Flowmeter Signals Nov22'!A:A,'Flowmeter Signals Nov22'!I:I,"N")</f>
        <v>Y</v>
      </c>
      <c r="J410" s="114">
        <f>VLOOKUP(Table2[[#This Row],[Site ID]],Consents!A:J,10,FALSE)</f>
        <v>12.2</v>
      </c>
      <c r="K410" s="143">
        <v>12.2</v>
      </c>
      <c r="L410" s="132">
        <f>VLOOKUP(Table2[[#This Row],[Site ID]],'Estimated Flow requirements'!A:K,5,FALSE)</f>
        <v>13.253594007331939</v>
      </c>
      <c r="M410" s="188">
        <v>25.49</v>
      </c>
      <c r="N410"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-1.089344262295082</v>
      </c>
      <c r="O410" s="110">
        <v>45519</v>
      </c>
      <c r="P410" s="137"/>
      <c r="Q410" s="137"/>
      <c r="R410" s="136"/>
      <c r="S410" s="137" t="s">
        <v>26</v>
      </c>
      <c r="T410" s="110" t="s">
        <v>228</v>
      </c>
      <c r="U410" s="110" t="s">
        <v>229</v>
      </c>
      <c r="V410" s="114"/>
      <c r="W410" s="24" t="str" cm="1">
        <f t="array" ref="W410">_xlfn.XLOOKUP(MAX(Table6[Date of report/action]),(Table6[Site ID]=Table2[[#This Row],[Site ID]])*(Table6[Date of report/action]),Table6[Action]," ",,-1)</f>
        <v xml:space="preserve"> </v>
      </c>
      <c r="X410" s="114"/>
      <c r="Y410" s="114" t="s">
        <v>26</v>
      </c>
    </row>
    <row r="411" spans="1:25" ht="10" x14ac:dyDescent="0.3">
      <c r="A411" s="206">
        <v>15439</v>
      </c>
      <c r="B411" s="114" t="s">
        <v>500</v>
      </c>
      <c r="C411" s="114" t="s">
        <v>29</v>
      </c>
      <c r="E411" s="107"/>
      <c r="H411" s="114" t="str">
        <f>IFERROR(VLOOKUP(Table2[[#This Row],[Site ID]],Flow_4!A:A,1,FALSE),"N")</f>
        <v>N</v>
      </c>
      <c r="I411" s="117" t="str">
        <f>_xlfn.XLOOKUP(Table2[[#This Row],[Site ID]],'Flowmeter Signals Nov22'!A:A,'Flowmeter Signals Nov22'!I:I,"N")</f>
        <v>Y</v>
      </c>
      <c r="J411" s="114">
        <f>VLOOKUP(Table2[[#This Row],[Site ID]],Consents!A:J,10,FALSE)</f>
        <v>4.8</v>
      </c>
      <c r="L411" s="132">
        <f>VLOOKUP(Table2[[#This Row],[Site ID]],'Estimated Flow requirements'!A:K,5,FALSE)</f>
        <v>5.8904862254808616</v>
      </c>
      <c r="M411" s="188">
        <v>10.199999999999999</v>
      </c>
      <c r="N411"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-1.125</v>
      </c>
      <c r="O411" s="129">
        <v>45482</v>
      </c>
      <c r="P411" s="137"/>
      <c r="Q411" s="137"/>
      <c r="R411" s="136"/>
      <c r="S411" s="134" t="s">
        <v>26</v>
      </c>
      <c r="T411" s="110" t="s">
        <v>229</v>
      </c>
      <c r="U411" s="110" t="s">
        <v>229</v>
      </c>
      <c r="W411" s="24" t="str" cm="1">
        <f t="array" ref="W411">_xlfn.XLOOKUP(MAX(Table6[Date of report/action]),(Table6[Site ID]=Table2[[#This Row],[Site ID]])*(Table6[Date of report/action]),Table6[Action]," ",,-1)</f>
        <v xml:space="preserve"> </v>
      </c>
      <c r="X411" s="114"/>
      <c r="Y411" s="114" t="s">
        <v>26</v>
      </c>
    </row>
    <row r="412" spans="1:25" ht="10.5" x14ac:dyDescent="0.3">
      <c r="A412" s="424">
        <v>15284</v>
      </c>
      <c r="B412" s="424" t="s">
        <v>476</v>
      </c>
      <c r="C412" s="114" t="s">
        <v>29</v>
      </c>
      <c r="D412" s="424"/>
      <c r="E412" s="107"/>
      <c r="H412" s="114" t="str">
        <f>IFERROR(VLOOKUP(Table2[[#This Row],[Site ID]],Flow_4!A:A,1,FALSE),"N")</f>
        <v>N</v>
      </c>
      <c r="I412" s="117" t="str">
        <f>_xlfn.XLOOKUP(Table2[[#This Row],[Site ID]],'Flowmeter Signals Nov22'!A:A,'Flowmeter Signals Nov22'!I:I,"N")</f>
        <v>Y</v>
      </c>
      <c r="J412" s="135">
        <f>VLOOKUP(Table2[[#This Row],[Site ID]],Consents!A:J,10,FALSE)</f>
        <v>3</v>
      </c>
      <c r="K412" s="143">
        <v>3</v>
      </c>
      <c r="L412" s="132">
        <f>VLOOKUP(Table2[[#This Row],[Site ID]],'Estimated Flow requirements'!A:K,5,FALSE)</f>
        <v>13.253594007331939</v>
      </c>
      <c r="M412" s="188">
        <v>5.97</v>
      </c>
      <c r="N412"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-0.98999999999999988</v>
      </c>
      <c r="O412" s="110">
        <v>45540</v>
      </c>
      <c r="P412" s="137"/>
      <c r="Q412" s="137"/>
      <c r="R412" s="110"/>
      <c r="S412" s="134" t="s">
        <v>26</v>
      </c>
      <c r="T412" s="110" t="s">
        <v>229</v>
      </c>
      <c r="U412" s="110" t="s">
        <v>229</v>
      </c>
      <c r="W412" s="24" t="str" cm="1">
        <f t="array" ref="W412">_xlfn.XLOOKUP(MAX(Table6[Date of report/action]),(Table6[Site ID]=Table2[[#This Row],[Site ID]])*(Table6[Date of report/action]),Table6[Action]," ",,-1)</f>
        <v xml:space="preserve"> </v>
      </c>
      <c r="X412" s="114"/>
      <c r="Y412" s="114" t="s">
        <v>26</v>
      </c>
    </row>
    <row r="413" spans="1:25" s="24" customFormat="1" ht="20" x14ac:dyDescent="0.3">
      <c r="A413" s="114">
        <v>14087</v>
      </c>
      <c r="B413" s="24" t="s">
        <v>507</v>
      </c>
      <c r="C413" s="24" t="s">
        <v>29</v>
      </c>
      <c r="E413" s="103"/>
      <c r="H413" s="24" t="str">
        <f>IFERROR(VLOOKUP(Table2[[#This Row],[Site ID]],Flow_4!A:A,1,FALSE),"N")</f>
        <v>N</v>
      </c>
      <c r="I413" s="7" t="str">
        <f>_xlfn.XLOOKUP(Table2[[#This Row],[Site ID]],'Flowmeter Signals Nov22'!A:A,'Flowmeter Signals Nov22'!I:I,"N")</f>
        <v>Y</v>
      </c>
      <c r="J413" s="24" t="e">
        <f>VLOOKUP(Table2[[#This Row],[Site ID]],Consents!A:J,10,FALSE)</f>
        <v>#N/A</v>
      </c>
      <c r="K413" s="66"/>
      <c r="L413" s="104">
        <f>VLOOKUP(Table2[[#This Row],[Site ID]],'Estimated Flow requirements'!A:K,5,FALSE)</f>
        <v>5.8904862254808616</v>
      </c>
      <c r="M413" s="296">
        <v>13.02</v>
      </c>
      <c r="N41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-1.2103438496602426</v>
      </c>
      <c r="O413" s="25">
        <v>44942</v>
      </c>
      <c r="P413" s="59"/>
      <c r="Q413" s="59"/>
      <c r="R413" s="59"/>
      <c r="S413" s="63" t="s">
        <v>42</v>
      </c>
      <c r="T413" s="25" t="s">
        <v>27</v>
      </c>
      <c r="U413" s="25"/>
      <c r="V413" s="25"/>
      <c r="W413" s="24" t="str" cm="1">
        <f t="array" ref="W413">_xlfn.XLOOKUP(MAX(Table6[Date of report/action]),(Table6[Site ID]=Table2[[#This Row],[Site ID]])*(Table6[Date of report/action]),Table6[Action]," ",,-1)</f>
        <v xml:space="preserve"> </v>
      </c>
      <c r="Y413" s="24" t="s">
        <v>26</v>
      </c>
    </row>
    <row r="414" spans="1:25" s="24" customFormat="1" ht="20" x14ac:dyDescent="0.3">
      <c r="A414" s="106">
        <v>14161</v>
      </c>
      <c r="B414" s="24" t="s">
        <v>504</v>
      </c>
      <c r="C414" s="24" t="s">
        <v>26</v>
      </c>
      <c r="E414" s="111"/>
      <c r="H414" s="24" t="str">
        <f>IFERROR(VLOOKUP(Table2[[#This Row],[Site ID]],Flow_4!A:A,1,FALSE),"N")</f>
        <v>N</v>
      </c>
      <c r="I414" s="7" t="s">
        <v>42</v>
      </c>
      <c r="J414" s="24">
        <f>VLOOKUP(Table2[[#This Row],[Site ID]],Consents!A:J,10,FALSE)</f>
        <v>6</v>
      </c>
      <c r="K414" s="66"/>
      <c r="L414" s="104">
        <f>VLOOKUP(Table2[[#This Row],[Site ID]],'Estimated Flow requirements'!A:K,5,FALSE)</f>
        <v>9.2038847273138469</v>
      </c>
      <c r="M414" s="296">
        <v>13.1</v>
      </c>
      <c r="N41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-1.1833333333333333</v>
      </c>
      <c r="O414" s="25">
        <v>43354.5</v>
      </c>
      <c r="P414" s="59"/>
      <c r="Q414" s="59"/>
      <c r="R414" s="59"/>
      <c r="S414" s="59"/>
      <c r="T414" s="25" t="s">
        <v>27</v>
      </c>
      <c r="U414" s="25"/>
      <c r="W414" s="24" t="str" cm="1">
        <f t="array" ref="W414">_xlfn.XLOOKUP(MAX(Table6[Date of report/action]),(Table6[Site ID]=Table2[[#This Row],[Site ID]])*(Table6[Date of report/action]),Table6[Action]," ",,-1)</f>
        <v xml:space="preserve"> </v>
      </c>
      <c r="Y414" s="24">
        <v>0</v>
      </c>
    </row>
    <row r="415" spans="1:25" ht="20" x14ac:dyDescent="0.3">
      <c r="A415" s="106">
        <v>15240</v>
      </c>
      <c r="B415" s="24" t="s">
        <v>505</v>
      </c>
      <c r="C415" s="24" t="s">
        <v>34</v>
      </c>
      <c r="D415" s="24"/>
      <c r="E415" s="111"/>
      <c r="F415" s="24"/>
      <c r="G415" s="24"/>
      <c r="H415" s="24" t="str">
        <f>IFERROR(VLOOKUP(Table2[[#This Row],[Site ID]],Flow_4!A:A,1,FALSE),"N")</f>
        <v>N</v>
      </c>
      <c r="I415" s="7" t="str">
        <f>_xlfn.XLOOKUP(Table2[[#This Row],[Site ID]],'Flowmeter Signals Nov22'!A:A,'Flowmeter Signals Nov22'!I:I,"N")</f>
        <v>N</v>
      </c>
      <c r="J415" s="24">
        <f>VLOOKUP(Table2[[#This Row],[Site ID]],Consents!A:J,10,FALSE)</f>
        <v>58</v>
      </c>
      <c r="K415" s="66"/>
      <c r="L415" s="104">
        <f>VLOOKUP(Table2[[#This Row],[Site ID]],'Estimated Flow requirements'!A:K,5,FALSE)</f>
        <v>53.014376029327757</v>
      </c>
      <c r="M415" s="296">
        <v>127</v>
      </c>
      <c r="N41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-1.1896551724137931</v>
      </c>
      <c r="O415" s="25">
        <v>42891.5</v>
      </c>
      <c r="P415" s="59"/>
      <c r="Q415" s="59"/>
      <c r="R415" s="59"/>
      <c r="S415" s="59"/>
      <c r="T415" s="25" t="s">
        <v>27</v>
      </c>
      <c r="U415" s="25"/>
      <c r="V415" s="24"/>
      <c r="W415" s="24" t="str" cm="1">
        <f t="array" ref="W415">_xlfn.XLOOKUP(MAX(Table6[Date of report/action]),(Table6[Site ID]=Table2[[#This Row],[Site ID]])*(Table6[Date of report/action]),Table6[Action]," ",,-1)</f>
        <v xml:space="preserve"> </v>
      </c>
      <c r="Y415" s="24">
        <v>0</v>
      </c>
    </row>
    <row r="416" spans="1:25" s="24" customFormat="1" ht="20" x14ac:dyDescent="0.3">
      <c r="A416" s="106">
        <v>14240</v>
      </c>
      <c r="B416" s="24" t="s">
        <v>506</v>
      </c>
      <c r="C416" s="24" t="s">
        <v>34</v>
      </c>
      <c r="E416" s="111"/>
      <c r="H416" s="24" t="str">
        <f>IFERROR(VLOOKUP(Table2[[#This Row],[Site ID]],Flow_4!A:A,1,FALSE),"N")</f>
        <v>N</v>
      </c>
      <c r="I416" s="7" t="str">
        <f>_xlfn.XLOOKUP(Table2[[#This Row],[Site ID]],'Flowmeter Signals Nov22'!A:A,'Flowmeter Signals Nov22'!I:I,"N")</f>
        <v>N</v>
      </c>
      <c r="J416" s="24">
        <f>VLOOKUP(Table2[[#This Row],[Site ID]],Consents!A:J,10,FALSE)</f>
        <v>2</v>
      </c>
      <c r="K416" s="66"/>
      <c r="L416" s="104">
        <f>VLOOKUP(Table2[[#This Row],[Site ID]],'Estimated Flow requirements'!A:K,5,FALSE)</f>
        <v>5.8904862254808616</v>
      </c>
      <c r="M416" s="296">
        <v>4.42</v>
      </c>
      <c r="N41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-1.21</v>
      </c>
      <c r="O416" s="25">
        <v>45168</v>
      </c>
      <c r="P416" s="59"/>
      <c r="Q416" s="59"/>
      <c r="R416" s="59"/>
      <c r="S416" s="152"/>
      <c r="T416" s="25" t="s">
        <v>27</v>
      </c>
      <c r="U416" s="25"/>
      <c r="W416" s="24" t="str" cm="1">
        <f t="array" ref="W416">_xlfn.XLOOKUP(MAX(Table6[Date of report/action]),(Table6[Site ID]=Table2[[#This Row],[Site ID]])*(Table6[Date of report/action]),Table6[Action]," ",,-1)</f>
        <v xml:space="preserve"> </v>
      </c>
      <c r="Y416" s="24" t="s">
        <v>42</v>
      </c>
    </row>
    <row r="417" spans="1:25" s="24" customFormat="1" ht="10" x14ac:dyDescent="0.3">
      <c r="A417" s="114">
        <v>15397</v>
      </c>
      <c r="B417" s="114" t="s">
        <v>503</v>
      </c>
      <c r="C417" s="114" t="s">
        <v>29</v>
      </c>
      <c r="D417" s="114"/>
      <c r="E417" s="149"/>
      <c r="F417" s="114"/>
      <c r="G417" s="114"/>
      <c r="H417" s="114" t="str">
        <f>IFERROR(VLOOKUP(Table2[[#This Row],[Site ID]],Flow_4!A:A,1,FALSE),"N")</f>
        <v>N</v>
      </c>
      <c r="I417" s="117" t="str">
        <f>_xlfn.XLOOKUP(Table2[[#This Row],[Site ID]],'Flowmeter Signals Nov22'!A:A,'Flowmeter Signals Nov22'!I:I,"N")</f>
        <v>Y</v>
      </c>
      <c r="J417" s="114">
        <f>VLOOKUP(Table2[[#This Row],[Site ID]],Consents!A:J,10,FALSE)</f>
        <v>3</v>
      </c>
      <c r="K417" s="143"/>
      <c r="L417" s="132">
        <f>VLOOKUP(Table2[[#This Row],[Site ID]],'Estimated Flow requirements'!A:K,5,FALSE)</f>
        <v>5.8904862254808616</v>
      </c>
      <c r="M417" s="188">
        <v>6.35</v>
      </c>
      <c r="N417"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-1.1166666666666665</v>
      </c>
      <c r="O417" s="129">
        <v>45540</v>
      </c>
      <c r="P417" s="137"/>
      <c r="Q417" s="137"/>
      <c r="R417" s="136"/>
      <c r="S417" s="134" t="s">
        <v>26</v>
      </c>
      <c r="T417" s="110" t="s">
        <v>229</v>
      </c>
      <c r="U417" s="110" t="s">
        <v>229</v>
      </c>
      <c r="V417" s="114"/>
      <c r="W417" s="24" t="str" cm="1">
        <f t="array" ref="W417">_xlfn.XLOOKUP(MAX(Table6[Date of report/action]),(Table6[Site ID]=Table2[[#This Row],[Site ID]])*(Table6[Date of report/action]),Table6[Action]," ",,-1)</f>
        <v xml:space="preserve"> </v>
      </c>
      <c r="X417" s="114"/>
      <c r="Y417" s="114" t="s">
        <v>26</v>
      </c>
    </row>
    <row r="418" spans="1:25" s="24" customFormat="1" ht="20" x14ac:dyDescent="0.3">
      <c r="A418" s="106">
        <v>15115</v>
      </c>
      <c r="B418" s="24" t="s">
        <v>508</v>
      </c>
      <c r="C418" s="24" t="s">
        <v>26</v>
      </c>
      <c r="E418" s="103"/>
      <c r="H418" s="24" t="str">
        <f>IFERROR(VLOOKUP(Table2[[#This Row],[Site ID]],Flow_4!A:A,1,FALSE),"N")</f>
        <v>N</v>
      </c>
      <c r="I418" s="7" t="str">
        <f>_xlfn.XLOOKUP(Table2[[#This Row],[Site ID]],'Flowmeter Signals Nov22'!A:A,'Flowmeter Signals Nov22'!I:I,"N")</f>
        <v>N</v>
      </c>
      <c r="J418" s="24">
        <f>VLOOKUP(Table2[[#This Row],[Site ID]],Consents!A:J,10,FALSE)</f>
        <v>8</v>
      </c>
      <c r="K418" s="66"/>
      <c r="L418" s="104">
        <f>VLOOKUP(Table2[[#This Row],[Site ID]],'Estimated Flow requirements'!A:K,5,FALSE)</f>
        <v>8.4823001646924414</v>
      </c>
      <c r="M418" s="296">
        <v>17.7</v>
      </c>
      <c r="N41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-1.2124999999999999</v>
      </c>
      <c r="O418" s="25">
        <v>43575.5</v>
      </c>
      <c r="P418" s="59"/>
      <c r="Q418" s="59"/>
      <c r="R418" s="59"/>
      <c r="S418" s="59"/>
      <c r="T418" s="25" t="s">
        <v>27</v>
      </c>
      <c r="U418" s="25"/>
      <c r="W418" s="24" t="str" cm="1">
        <f t="array" ref="W418">_xlfn.XLOOKUP(MAX(Table6[Date of report/action]),(Table6[Site ID]=Table2[[#This Row],[Site ID]])*(Table6[Date of report/action]),Table6[Action]," ",,-1)</f>
        <v xml:space="preserve"> </v>
      </c>
      <c r="Y418" s="24">
        <v>0</v>
      </c>
    </row>
    <row r="419" spans="1:25" s="24" customFormat="1" ht="20" x14ac:dyDescent="0.3">
      <c r="A419" s="106">
        <v>15253</v>
      </c>
      <c r="B419" s="24" t="s">
        <v>509</v>
      </c>
      <c r="C419" s="24" t="s">
        <v>34</v>
      </c>
      <c r="E419" s="103"/>
      <c r="H419" s="24" t="str">
        <f>IFERROR(VLOOKUP(Table2[[#This Row],[Site ID]],Flow_4!A:A,1,FALSE),"N")</f>
        <v>N</v>
      </c>
      <c r="I419" s="7" t="str">
        <f>_xlfn.XLOOKUP(Table2[[#This Row],[Site ID]],'Flowmeter Signals Nov22'!A:A,'Flowmeter Signals Nov22'!I:I,"N")</f>
        <v>N</v>
      </c>
      <c r="J419" s="24">
        <f>VLOOKUP(Table2[[#This Row],[Site ID]],Consents!A:J,10,FALSE)</f>
        <v>13.3</v>
      </c>
      <c r="K419" s="66"/>
      <c r="L419" s="104">
        <f>VLOOKUP(Table2[[#This Row],[Site ID]],'Estimated Flow requirements'!A:K,5,FALSE)</f>
        <v>5.8904862254808616</v>
      </c>
      <c r="M419" s="296">
        <v>30</v>
      </c>
      <c r="N41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-1.2556390977443608</v>
      </c>
      <c r="O419" s="25">
        <v>42891.5</v>
      </c>
      <c r="P419" s="59"/>
      <c r="Q419" s="59"/>
      <c r="R419" s="59"/>
      <c r="S419" s="59"/>
      <c r="T419" s="25" t="s">
        <v>27</v>
      </c>
      <c r="U419" s="25"/>
      <c r="W419" s="24" t="str" cm="1">
        <f t="array" ref="W419">_xlfn.XLOOKUP(MAX(Table6[Date of report/action]),(Table6[Site ID]=Table2[[#This Row],[Site ID]])*(Table6[Date of report/action]),Table6[Action]," ",,-1)</f>
        <v xml:space="preserve"> </v>
      </c>
      <c r="Y419" s="24">
        <v>0</v>
      </c>
    </row>
    <row r="420" spans="1:25" s="24" customFormat="1" ht="20" x14ac:dyDescent="0.3">
      <c r="A420" s="115">
        <v>14416</v>
      </c>
      <c r="B420" s="24" t="s">
        <v>510</v>
      </c>
      <c r="C420" s="24" t="s">
        <v>16322</v>
      </c>
      <c r="E420" s="103"/>
      <c r="H420" s="7">
        <f>IFERROR(VLOOKUP(Table2[[#This Row],[Site ID]],Flow_4!A:A,1,FALSE),"N")</f>
        <v>14416</v>
      </c>
      <c r="I420" s="7" t="str">
        <f>_xlfn.XLOOKUP(Table2[[#This Row],[Site ID]],'Flowmeter Signals Nov22'!A:A,'Flowmeter Signals Nov22'!I:I,"N")</f>
        <v>N</v>
      </c>
      <c r="J420" s="24" t="e">
        <f>VLOOKUP(Table2[[#This Row],[Site ID]],Consents!A:J,10,FALSE)</f>
        <v>#N/A</v>
      </c>
      <c r="K420" s="66"/>
      <c r="L420" s="104">
        <f>VLOOKUP(Table2[[#This Row],[Site ID]],'Estimated Flow requirements'!A:K,5,FALSE)</f>
        <v>212.05750411731111</v>
      </c>
      <c r="M420" s="296">
        <v>481</v>
      </c>
      <c r="N42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-1.2682526704356039</v>
      </c>
      <c r="O420" s="25">
        <v>44569</v>
      </c>
      <c r="P420" s="59"/>
      <c r="Q420" s="59"/>
      <c r="R420" s="59"/>
      <c r="S420" s="59"/>
      <c r="T420" s="25" t="s">
        <v>27</v>
      </c>
      <c r="U420" s="25"/>
      <c r="W420" s="24" t="str" cm="1">
        <f t="array" ref="W420">_xlfn.XLOOKUP(MAX(Table6[Date of report/action]),(Table6[Site ID]=Table2[[#This Row],[Site ID]])*(Table6[Date of report/action]),Table6[Action]," ",,-1)</f>
        <v xml:space="preserve"> </v>
      </c>
      <c r="Y420" s="24" t="s">
        <v>26</v>
      </c>
    </row>
    <row r="421" spans="1:25" s="24" customFormat="1" ht="20" x14ac:dyDescent="0.3">
      <c r="A421" s="106">
        <v>15561</v>
      </c>
      <c r="B421" s="24" t="s">
        <v>511</v>
      </c>
      <c r="C421" s="24" t="s">
        <v>34</v>
      </c>
      <c r="E421" s="111"/>
      <c r="H421" s="24" t="str">
        <f>IFERROR(VLOOKUP(Table2[[#This Row],[Site ID]],Flow_4!A:A,1,FALSE),"N")</f>
        <v>N</v>
      </c>
      <c r="I421" s="7" t="str">
        <f>_xlfn.XLOOKUP(Table2[[#This Row],[Site ID]],'Flowmeter Signals Nov22'!A:A,'Flowmeter Signals Nov22'!I:I,"N")</f>
        <v>N</v>
      </c>
      <c r="J421" s="24">
        <f>VLOOKUP(Table2[[#This Row],[Site ID]],Consents!A:J,10,FALSE)</f>
        <v>20</v>
      </c>
      <c r="K421" s="66"/>
      <c r="L421" s="104">
        <f>VLOOKUP(Table2[[#This Row],[Site ID]],'Estimated Flow requirements'!A:K,5,FALSE)</f>
        <v>53.014376029327757</v>
      </c>
      <c r="M421" s="296">
        <v>45.4</v>
      </c>
      <c r="N421"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-1.27</v>
      </c>
      <c r="O421" s="25">
        <v>44489</v>
      </c>
      <c r="P421" s="59"/>
      <c r="Q421" s="59"/>
      <c r="R421" s="59"/>
      <c r="S421" s="59"/>
      <c r="T421" s="25" t="s">
        <v>27</v>
      </c>
      <c r="U421" s="25"/>
      <c r="W421" s="24" t="str" cm="1">
        <f t="array" ref="W421">_xlfn.XLOOKUP(MAX(Table6[Date of report/action]),(Table6[Site ID]=Table2[[#This Row],[Site ID]])*(Table6[Date of report/action]),Table6[Action]," ",,-1)</f>
        <v xml:space="preserve"> </v>
      </c>
      <c r="Y421" s="24" t="s">
        <v>42</v>
      </c>
    </row>
    <row r="422" spans="1:25" s="24" customFormat="1" ht="10" x14ac:dyDescent="0.3">
      <c r="A422" s="206">
        <v>15726</v>
      </c>
      <c r="B422" s="149" t="s">
        <v>501</v>
      </c>
      <c r="C422" s="114" t="s">
        <v>29</v>
      </c>
      <c r="D422" s="114"/>
      <c r="E422" s="149"/>
      <c r="F422" s="114"/>
      <c r="G422" s="114"/>
      <c r="H422" s="114" t="str">
        <f>IFERROR(VLOOKUP(Table2[[#This Row],[Site ID]],Flow_4!A:A,1,FALSE),"N")</f>
        <v>N</v>
      </c>
      <c r="I422" s="117" t="str">
        <f>_xlfn.XLOOKUP(Table2[[#This Row],[Site ID]],'Flowmeter Signals Nov22'!A:A,'Flowmeter Signals Nov22'!I:I,"N")</f>
        <v>Y</v>
      </c>
      <c r="J422" s="114">
        <f>VLOOKUP(Table2[[#This Row],[Site ID]],Consents!A:J,10,FALSE)</f>
        <v>8</v>
      </c>
      <c r="K422" s="143"/>
      <c r="L422" s="132">
        <f>VLOOKUP(Table2[[#This Row],[Site ID]],'Estimated Flow requirements'!A:K,5,FALSE)</f>
        <v>13.253594007331939</v>
      </c>
      <c r="M422" s="188">
        <v>20.73</v>
      </c>
      <c r="N422"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-1.5912500000000001</v>
      </c>
      <c r="O422" s="110">
        <v>45541</v>
      </c>
      <c r="P422" s="137"/>
      <c r="Q422" s="137"/>
      <c r="R422" s="136"/>
      <c r="S422" s="137" t="s">
        <v>26</v>
      </c>
      <c r="T422" s="110" t="s">
        <v>229</v>
      </c>
      <c r="U422" s="110" t="s">
        <v>229</v>
      </c>
      <c r="V422" s="114"/>
      <c r="W422" s="24" t="str" cm="1">
        <f t="array" ref="W422">_xlfn.XLOOKUP(MAX(Table6[Date of report/action]),(Table6[Site ID]=Table2[[#This Row],[Site ID]])*(Table6[Date of report/action]),Table6[Action]," ",,-1)</f>
        <v xml:space="preserve"> </v>
      </c>
      <c r="X422" s="114"/>
      <c r="Y422" s="114">
        <v>0</v>
      </c>
    </row>
    <row r="423" spans="1:25" s="24" customFormat="1" ht="20" x14ac:dyDescent="0.3">
      <c r="A423" s="108">
        <v>15537</v>
      </c>
      <c r="B423" s="103" t="s">
        <v>513</v>
      </c>
      <c r="C423" s="189" t="s">
        <v>26</v>
      </c>
      <c r="D423" s="189"/>
      <c r="E423" s="190"/>
      <c r="H423" s="24" t="str">
        <f>IFERROR(VLOOKUP(Table2[[#This Row],[Site ID]],Flow_4!A:A,1,FALSE),"N")</f>
        <v>N</v>
      </c>
      <c r="I423" s="7" t="str">
        <f>_xlfn.XLOOKUP(Table2[[#This Row],[Site ID]],'Flowmeter Signals Nov22'!A:A,'Flowmeter Signals Nov22'!I:I,"N")</f>
        <v>N</v>
      </c>
      <c r="J423" s="189">
        <f>VLOOKUP(Table2[[#This Row],[Site ID]],Consents!A:J,10,FALSE)</f>
        <v>2</v>
      </c>
      <c r="K423" s="66"/>
      <c r="L423" s="104">
        <f>VLOOKUP(Table2[[#This Row],[Site ID]],'Estimated Flow requirements'!A:K,5,FALSE)</f>
        <v>5.8904862254808616</v>
      </c>
      <c r="M423" s="296">
        <v>5.17</v>
      </c>
      <c r="N42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-1.585</v>
      </c>
      <c r="O423" s="25">
        <v>45168</v>
      </c>
      <c r="P423" s="59"/>
      <c r="Q423" s="59"/>
      <c r="R423" s="59"/>
      <c r="S423" s="152"/>
      <c r="T423" s="25" t="s">
        <v>27</v>
      </c>
      <c r="U423" s="25"/>
      <c r="W423" s="24" t="str" cm="1">
        <f t="array" ref="W423">_xlfn.XLOOKUP(MAX(Table6[Date of report/action]),(Table6[Site ID]=Table2[[#This Row],[Site ID]])*(Table6[Date of report/action]),Table6[Action]," ",,-1)</f>
        <v xml:space="preserve"> </v>
      </c>
      <c r="Y423" s="24" t="s">
        <v>42</v>
      </c>
    </row>
    <row r="424" spans="1:25" s="24" customFormat="1" ht="10" x14ac:dyDescent="0.3">
      <c r="A424" s="114">
        <v>14542</v>
      </c>
      <c r="B424" s="437" t="s">
        <v>512</v>
      </c>
      <c r="C424" s="117" t="s">
        <v>29</v>
      </c>
      <c r="D424" s="117"/>
      <c r="E424" s="155"/>
      <c r="F424" s="117"/>
      <c r="G424" s="117"/>
      <c r="H424" s="117" t="str">
        <f>IFERROR(VLOOKUP(Table2[[#This Row],[Site ID]],Flow_4!A:A,1,FALSE),"N")</f>
        <v>N</v>
      </c>
      <c r="I424" s="117" t="str">
        <f>_xlfn.XLOOKUP(Table2[[#This Row],[Site ID]],'Flowmeter Signals Nov22'!A:A,'Flowmeter Signals Nov22'!I:I,"N")</f>
        <v>Y</v>
      </c>
      <c r="J424" s="114">
        <f>VLOOKUP(Table2[[#This Row],[Site ID]],Consents!A:J,10,FALSE)</f>
        <v>2.2000000000000002</v>
      </c>
      <c r="K424" s="143"/>
      <c r="L424" s="125">
        <f>VLOOKUP(Table2[[#This Row],[Site ID]],'Estimated Flow requirements'!A:K,5,FALSE)</f>
        <v>5.8904862254808616</v>
      </c>
      <c r="M424" s="188">
        <v>5.79</v>
      </c>
      <c r="N424"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-1.6318181818181816</v>
      </c>
      <c r="O424" s="110">
        <v>45540</v>
      </c>
      <c r="P424" s="137"/>
      <c r="Q424" s="137"/>
      <c r="R424" s="136"/>
      <c r="S424" s="134" t="s">
        <v>26</v>
      </c>
      <c r="T424" s="110" t="s">
        <v>229</v>
      </c>
      <c r="U424" s="110" t="s">
        <v>229</v>
      </c>
      <c r="V424" s="114"/>
      <c r="W424" s="24" t="str" cm="1">
        <f t="array" ref="W424">_xlfn.XLOOKUP(MAX(Table6[Date of report/action]),(Table6[Site ID]=Table2[[#This Row],[Site ID]])*(Table6[Date of report/action]),Table6[Action]," ",,-1)</f>
        <v xml:space="preserve"> </v>
      </c>
      <c r="X424" s="114"/>
      <c r="Y424" s="114" t="s">
        <v>26</v>
      </c>
    </row>
    <row r="425" spans="1:25" s="24" customFormat="1" ht="10" x14ac:dyDescent="0.3">
      <c r="A425" s="206">
        <v>15068</v>
      </c>
      <c r="B425" s="114" t="s">
        <v>514</v>
      </c>
      <c r="C425" s="114" t="s">
        <v>34</v>
      </c>
      <c r="D425" s="114"/>
      <c r="E425" s="149"/>
      <c r="F425" s="114"/>
      <c r="G425" s="114"/>
      <c r="H425" s="114" t="str">
        <f>IFERROR(VLOOKUP(Table2[[#This Row],[Site ID]],Flow_4!A:A,1,FALSE),"N")</f>
        <v>N</v>
      </c>
      <c r="I425" s="117" t="str">
        <f>_xlfn.XLOOKUP(Table2[[#This Row],[Site ID]],'Flowmeter Signals Nov22'!A:A,'Flowmeter Signals Nov22'!I:I,"N")</f>
        <v>Y</v>
      </c>
      <c r="J425" s="114">
        <f>VLOOKUP(Table2[[#This Row],[Site ID]],Consents!A:J,10,FALSE)</f>
        <v>40</v>
      </c>
      <c r="K425" s="143"/>
      <c r="L425" s="132">
        <f>VLOOKUP(Table2[[#This Row],[Site ID]],'Estimated Flow requirements'!A:K,5,FALSE)</f>
        <v>53.014376029327757</v>
      </c>
      <c r="M425" s="188">
        <v>111.48</v>
      </c>
      <c r="N425"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-1.7870000000000001</v>
      </c>
      <c r="O425" s="110">
        <v>45488</v>
      </c>
      <c r="P425" s="137"/>
      <c r="Q425" s="137"/>
      <c r="R425" s="136"/>
      <c r="S425" s="137" t="s">
        <v>26</v>
      </c>
      <c r="T425" s="110" t="s">
        <v>229</v>
      </c>
      <c r="U425" s="110" t="s">
        <v>229</v>
      </c>
      <c r="V425" s="114"/>
      <c r="W425" s="24" t="str" cm="1">
        <f t="array" ref="W425">_xlfn.XLOOKUP(MAX(Table6[Date of report/action]),(Table6[Site ID]=Table2[[#This Row],[Site ID]])*(Table6[Date of report/action]),Table6[Action]," ",,-1)</f>
        <v xml:space="preserve"> </v>
      </c>
      <c r="X425" s="114"/>
      <c r="Y425" s="114">
        <v>0</v>
      </c>
    </row>
    <row r="426" spans="1:25" s="24" customFormat="1" ht="20" x14ac:dyDescent="0.3">
      <c r="A426" s="106">
        <v>15552</v>
      </c>
      <c r="B426" s="103" t="s">
        <v>516</v>
      </c>
      <c r="C426" s="24" t="s">
        <v>34</v>
      </c>
      <c r="E426" s="111"/>
      <c r="H426" s="24" t="str">
        <f>IFERROR(VLOOKUP(Table2[[#This Row],[Site ID]],Flow_4!A:A,1,FALSE),"N")</f>
        <v>N</v>
      </c>
      <c r="I426" s="7" t="str">
        <f>_xlfn.XLOOKUP(Table2[[#This Row],[Site ID]],'Flowmeter Signals Nov22'!A:A,'Flowmeter Signals Nov22'!I:I,"N")</f>
        <v>N</v>
      </c>
      <c r="J426" s="24">
        <f>VLOOKUP(Table2[[#This Row],[Site ID]],Consents!A:J,10,FALSE)</f>
        <v>87</v>
      </c>
      <c r="K426" s="66"/>
      <c r="L426" s="104">
        <f>VLOOKUP(Table2[[#This Row],[Site ID]],'Estimated Flow requirements'!A:K,5,FALSE)</f>
        <v>477.12938426394982</v>
      </c>
      <c r="M426" s="296">
        <v>237.4</v>
      </c>
      <c r="N426"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-1.728735632183908</v>
      </c>
      <c r="O426" s="25">
        <v>44474</v>
      </c>
      <c r="P426" s="59"/>
      <c r="Q426" s="59"/>
      <c r="R426" s="59"/>
      <c r="S426" s="59"/>
      <c r="T426" s="25" t="s">
        <v>27</v>
      </c>
      <c r="U426" s="25"/>
      <c r="W426" s="24" t="str" cm="1">
        <f t="array" ref="W426">_xlfn.XLOOKUP(MAX(Table6[Date of report/action]),(Table6[Site ID]=Table2[[#This Row],[Site ID]])*(Table6[Date of report/action]),Table6[Action]," ",,-1)</f>
        <v xml:space="preserve"> </v>
      </c>
      <c r="Y426" s="24" t="s">
        <v>42</v>
      </c>
    </row>
    <row r="427" spans="1:25" s="24" customFormat="1" ht="20" x14ac:dyDescent="0.3">
      <c r="A427" s="106">
        <v>14076</v>
      </c>
      <c r="B427" s="24" t="s">
        <v>517</v>
      </c>
      <c r="C427" s="24" t="s">
        <v>29</v>
      </c>
      <c r="E427" s="111"/>
      <c r="H427" s="24" t="str">
        <f>IFERROR(VLOOKUP(Table2[[#This Row],[Site ID]],Flow_4!A:A,1,FALSE),"N")</f>
        <v>N</v>
      </c>
      <c r="I427" s="7" t="str">
        <f>_xlfn.XLOOKUP(Table2[[#This Row],[Site ID]],'Flowmeter Signals Nov22'!A:A,'Flowmeter Signals Nov22'!I:I,"N")</f>
        <v>N</v>
      </c>
      <c r="J427" s="24">
        <f>VLOOKUP(Table2[[#This Row],[Site ID]],Consents!A:J,10,FALSE)</f>
        <v>6</v>
      </c>
      <c r="K427" s="66"/>
      <c r="L427" s="104">
        <f>VLOOKUP(Table2[[#This Row],[Site ID]],'Estimated Flow requirements'!A:K,5,FALSE)</f>
        <v>5.8904862254808616</v>
      </c>
      <c r="M427" s="296">
        <v>16.600000000000001</v>
      </c>
      <c r="N427"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-1.7666666666666668</v>
      </c>
      <c r="O427" s="25">
        <v>45168</v>
      </c>
      <c r="P427" s="59"/>
      <c r="Q427" s="59"/>
      <c r="R427" s="59"/>
      <c r="S427" s="152"/>
      <c r="T427" s="25" t="s">
        <v>27</v>
      </c>
      <c r="U427" s="25"/>
      <c r="V427" s="24" t="s">
        <v>518</v>
      </c>
      <c r="W427" s="24" t="str" cm="1">
        <f t="array" ref="W427">_xlfn.XLOOKUP(MAX(Table6[Date of report/action]),(Table6[Site ID]=Table2[[#This Row],[Site ID]])*(Table6[Date of report/action]),Table6[Action]," ",,-1)</f>
        <v xml:space="preserve"> </v>
      </c>
      <c r="Y427" s="24" t="s">
        <v>42</v>
      </c>
    </row>
    <row r="428" spans="1:25" ht="10" x14ac:dyDescent="0.3">
      <c r="A428" s="24">
        <v>15718</v>
      </c>
      <c r="B428" s="24" t="s">
        <v>519</v>
      </c>
      <c r="C428" s="24" t="s">
        <v>29</v>
      </c>
      <c r="D428" s="24"/>
      <c r="E428" s="111"/>
      <c r="F428" s="24"/>
      <c r="G428" s="24"/>
      <c r="H428" s="24" t="str">
        <f>IFERROR(VLOOKUP(Table2[[#This Row],[Site ID]],Flow_4!A:A,1,FALSE),"N")</f>
        <v>N</v>
      </c>
      <c r="I428" s="7" t="str">
        <f>_xlfn.XLOOKUP(Table2[[#This Row],[Site ID]],'Flowmeter Signals Nov22'!A:A,'Flowmeter Signals Nov22'!I:I,"N")</f>
        <v>N</v>
      </c>
      <c r="J428" s="24" t="e">
        <f>VLOOKUP(Table2[[#This Row],[Site ID]],Consents!A:J,10,FALSE)</f>
        <v>#N/A</v>
      </c>
      <c r="K428" s="66"/>
      <c r="L428" s="104">
        <f>VLOOKUP(Table2[[#This Row],[Site ID]],'Estimated Flow requirements'!A:K,5,FALSE)</f>
        <v>5.8904862254808616</v>
      </c>
      <c r="M428" s="296">
        <v>16.600000000000001</v>
      </c>
      <c r="N42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-1.818103525680494</v>
      </c>
      <c r="O428" s="25"/>
      <c r="P428" s="59"/>
      <c r="Q428" s="59"/>
      <c r="R428" s="59"/>
      <c r="S428" s="59"/>
      <c r="T428" s="25"/>
      <c r="U428" s="25"/>
      <c r="V428" s="24"/>
      <c r="W428" s="24" t="str" cm="1">
        <f t="array" ref="W428">_xlfn.XLOOKUP(MAX(Table6[Date of report/action]),(Table6[Site ID]=Table2[[#This Row],[Site ID]])*(Table6[Date of report/action]),Table6[Action]," ",,-1)</f>
        <v xml:space="preserve"> </v>
      </c>
      <c r="Y428" s="24" t="s">
        <v>26</v>
      </c>
    </row>
    <row r="429" spans="1:25" s="24" customFormat="1" ht="20" x14ac:dyDescent="0.3">
      <c r="A429" s="114">
        <v>14122</v>
      </c>
      <c r="B429" s="24" t="s">
        <v>520</v>
      </c>
      <c r="C429" s="24" t="s">
        <v>34</v>
      </c>
      <c r="E429" s="111"/>
      <c r="H429" s="24" t="str">
        <f>IFERROR(VLOOKUP(Table2[[#This Row],[Site ID]],Flow_4!A:A,1,FALSE),"N")</f>
        <v>N</v>
      </c>
      <c r="I429" s="7" t="str">
        <f>_xlfn.XLOOKUP(Table2[[#This Row],[Site ID]],'Flowmeter Signals Nov22'!A:A,'Flowmeter Signals Nov22'!I:I,"N")</f>
        <v>Y</v>
      </c>
      <c r="J429" s="24" t="e">
        <f>VLOOKUP(Table2[[#This Row],[Site ID]],Consents!A:J,10,FALSE)</f>
        <v>#N/A</v>
      </c>
      <c r="K429" s="66"/>
      <c r="L429" s="104">
        <f>VLOOKUP(Table2[[#This Row],[Site ID]],'Estimated Flow requirements'!A:K,5,FALSE)</f>
        <v>72.158456262140561</v>
      </c>
      <c r="M429" s="296">
        <v>205.44</v>
      </c>
      <c r="N429"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-1.847067559949843</v>
      </c>
      <c r="O429" s="25">
        <v>44942</v>
      </c>
      <c r="P429" s="59"/>
      <c r="Q429" s="59"/>
      <c r="R429" s="59"/>
      <c r="S429" s="63" t="s">
        <v>42</v>
      </c>
      <c r="T429" s="25" t="s">
        <v>27</v>
      </c>
      <c r="U429" s="25"/>
      <c r="V429" s="25"/>
      <c r="W429" s="24" t="str" cm="1">
        <f t="array" ref="W429">_xlfn.XLOOKUP(MAX(Table6[Date of report/action]),(Table6[Site ID]=Table2[[#This Row],[Site ID]])*(Table6[Date of report/action]),Table6[Action]," ",,-1)</f>
        <v xml:space="preserve"> </v>
      </c>
      <c r="Y429" s="24" t="s">
        <v>26</v>
      </c>
    </row>
    <row r="430" spans="1:25" s="24" customFormat="1" ht="20" x14ac:dyDescent="0.3">
      <c r="A430" s="106">
        <v>14432</v>
      </c>
      <c r="B430" s="24" t="s">
        <v>521</v>
      </c>
      <c r="C430" s="24" t="s">
        <v>26</v>
      </c>
      <c r="E430" s="111"/>
      <c r="H430" s="24" t="str">
        <f>IFERROR(VLOOKUP(Table2[[#This Row],[Site ID]],Flow_4!A:A,1,FALSE),"N")</f>
        <v>N</v>
      </c>
      <c r="I430" s="7" t="str">
        <f>_xlfn.XLOOKUP(Table2[[#This Row],[Site ID]],'Flowmeter Signals Nov22'!A:A,'Flowmeter Signals Nov22'!I:I,"N")</f>
        <v>N</v>
      </c>
      <c r="J430" s="24">
        <f>VLOOKUP(Table2[[#This Row],[Site ID]],Consents!A:J,10,FALSE)</f>
        <v>3.1</v>
      </c>
      <c r="K430" s="66"/>
      <c r="L430" s="104">
        <f>VLOOKUP(Table2[[#This Row],[Site ID]],'Estimated Flow requirements'!A:K,5,FALSE)</f>
        <v>8.4823001646924414</v>
      </c>
      <c r="M430" s="296">
        <v>9.32</v>
      </c>
      <c r="N430"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-2.0064516129032262</v>
      </c>
      <c r="O430" s="25">
        <v>45168</v>
      </c>
      <c r="P430" s="59"/>
      <c r="Q430" s="59"/>
      <c r="R430" s="59"/>
      <c r="S430" s="152"/>
      <c r="T430" s="25" t="s">
        <v>27</v>
      </c>
      <c r="U430" s="25"/>
      <c r="W430" s="24" t="str" cm="1">
        <f t="array" ref="W430">_xlfn.XLOOKUP(MAX(Table6[Date of report/action]),(Table6[Site ID]=Table2[[#This Row],[Site ID]])*(Table6[Date of report/action]),Table6[Action]," ",,-1)</f>
        <v xml:space="preserve"> </v>
      </c>
      <c r="Y430" s="24" t="s">
        <v>42</v>
      </c>
    </row>
    <row r="431" spans="1:25" s="24" customFormat="1" ht="10" x14ac:dyDescent="0.3">
      <c r="A431" s="114">
        <v>15313</v>
      </c>
      <c r="B431" s="114" t="s">
        <v>522</v>
      </c>
      <c r="C431" s="114" t="s">
        <v>29</v>
      </c>
      <c r="D431" s="114"/>
      <c r="E431" s="149"/>
      <c r="F431" s="114"/>
      <c r="G431" s="114"/>
      <c r="H431" s="114" t="str">
        <f>IFERROR(VLOOKUP(Table2[[#This Row],[Site ID]],Flow_4!A:A,1,FALSE),"N")</f>
        <v>N</v>
      </c>
      <c r="I431" s="117" t="str">
        <f>_xlfn.XLOOKUP(Table2[[#This Row],[Site ID]],'Flowmeter Signals Nov22'!A:A,'Flowmeter Signals Nov22'!I:I,"N")</f>
        <v>Y</v>
      </c>
      <c r="J431" s="114">
        <f>VLOOKUP(Table2[[#This Row],[Site ID]],Consents!A:J,10,FALSE)</f>
        <v>1.4</v>
      </c>
      <c r="K431" s="143"/>
      <c r="L431" s="132">
        <f>VLOOKUP(Table2[[#This Row],[Site ID]],'Estimated Flow requirements'!A:K,5,FALSE)</f>
        <v>2.8863382504856232</v>
      </c>
      <c r="M431" s="188">
        <v>4.91</v>
      </c>
      <c r="N431"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-2.5071428571428576</v>
      </c>
      <c r="O431" s="110">
        <v>45540</v>
      </c>
      <c r="P431" s="137"/>
      <c r="Q431" s="137"/>
      <c r="R431" s="136"/>
      <c r="S431" s="134" t="s">
        <v>26</v>
      </c>
      <c r="T431" s="110" t="s">
        <v>229</v>
      </c>
      <c r="U431" s="110" t="s">
        <v>229</v>
      </c>
      <c r="V431" s="114"/>
      <c r="W431" s="24" t="str" cm="1">
        <f t="array" ref="W431">_xlfn.XLOOKUP(MAX(Table6[Date of report/action]),(Table6[Site ID]=Table2[[#This Row],[Site ID]])*(Table6[Date of report/action]),Table6[Action]," ",,-1)</f>
        <v xml:space="preserve"> </v>
      </c>
      <c r="X431" s="114"/>
      <c r="Y431" s="114" t="s">
        <v>26</v>
      </c>
    </row>
    <row r="432" spans="1:25" s="24" customFormat="1" ht="20" x14ac:dyDescent="0.3">
      <c r="A432" s="106">
        <v>14354</v>
      </c>
      <c r="B432" s="24" t="s">
        <v>523</v>
      </c>
      <c r="C432" s="24" t="s">
        <v>34</v>
      </c>
      <c r="E432" s="111"/>
      <c r="H432" s="24" t="str">
        <f>IFERROR(VLOOKUP(Table2[[#This Row],[Site ID]],Flow_4!A:A,1,FALSE),"N")</f>
        <v>N</v>
      </c>
      <c r="I432" s="7" t="str">
        <f>_xlfn.XLOOKUP(Table2[[#This Row],[Site ID]],'Flowmeter Signals Nov22'!A:A,'Flowmeter Signals Nov22'!I:I,"N")</f>
        <v>N</v>
      </c>
      <c r="J432" s="24">
        <f>VLOOKUP(Table2[[#This Row],[Site ID]],Consents!A:J,10,FALSE)</f>
        <v>5</v>
      </c>
      <c r="K432" s="66"/>
      <c r="L432" s="104">
        <f>VLOOKUP(Table2[[#This Row],[Site ID]],'Estimated Flow requirements'!A:K,5,FALSE)</f>
        <v>5.8904862254808616</v>
      </c>
      <c r="M432" s="296">
        <v>15.66</v>
      </c>
      <c r="N432"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-2.1320000000000001</v>
      </c>
      <c r="O432" s="25">
        <v>45168</v>
      </c>
      <c r="P432" s="59"/>
      <c r="Q432" s="59"/>
      <c r="R432" s="59"/>
      <c r="S432" s="152"/>
      <c r="T432" s="25" t="s">
        <v>27</v>
      </c>
      <c r="U432" s="25"/>
      <c r="V432" s="24" t="s">
        <v>105</v>
      </c>
      <c r="W432" s="24" t="str" cm="1">
        <f t="array" ref="W432">_xlfn.XLOOKUP(MAX(Table6[Date of report/action]),(Table6[Site ID]=Table2[[#This Row],[Site ID]])*(Table6[Date of report/action]),Table6[Action]," ",,-1)</f>
        <v xml:space="preserve"> </v>
      </c>
      <c r="Y432" s="24" t="s">
        <v>42</v>
      </c>
    </row>
    <row r="433" spans="1:25" ht="20" x14ac:dyDescent="0.3">
      <c r="A433" s="7">
        <v>14072</v>
      </c>
      <c r="B433" s="7" t="s">
        <v>527</v>
      </c>
      <c r="C433" s="7" t="s">
        <v>29</v>
      </c>
      <c r="D433" s="7"/>
      <c r="E433" s="442"/>
      <c r="F433" s="7"/>
      <c r="G433" s="7"/>
      <c r="H433" s="7" t="str">
        <f>IFERROR(VLOOKUP(Table2[[#This Row],[Site ID]],Flow_4!A:A,1,FALSE),"N")</f>
        <v>N</v>
      </c>
      <c r="I433" s="7" t="s">
        <v>42</v>
      </c>
      <c r="J433" s="7">
        <f>VLOOKUP(Table2[[#This Row],[Site ID]],Consents!A:J,10,FALSE)</f>
        <v>3.5</v>
      </c>
      <c r="K433" s="315"/>
      <c r="L433" s="105">
        <f>VLOOKUP(Table2[[#This Row],[Site ID]],'Estimated Flow requirements'!A:K,5,FALSE)</f>
        <v>3.7699111843077522</v>
      </c>
      <c r="M433" s="312">
        <v>12.82</v>
      </c>
      <c r="N433"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-2.6628571428571428</v>
      </c>
      <c r="O433" s="25">
        <v>45168</v>
      </c>
      <c r="P433" s="59"/>
      <c r="Q433" s="59"/>
      <c r="R433" s="60"/>
      <c r="S433" s="154"/>
      <c r="T433" s="25" t="s">
        <v>27</v>
      </c>
      <c r="U433" s="25"/>
      <c r="V433" s="17"/>
      <c r="W433" s="24" t="str" cm="1">
        <f t="array" ref="W433">_xlfn.XLOOKUP(MAX(Table6[Date of report/action]),(Table6[Site ID]=Table2[[#This Row],[Site ID]])*(Table6[Date of report/action]),Table6[Action]," ",,-1)</f>
        <v xml:space="preserve"> </v>
      </c>
      <c r="X433" s="26" t="s">
        <v>528</v>
      </c>
      <c r="Y433" s="26" t="s">
        <v>42</v>
      </c>
    </row>
    <row r="434" spans="1:25" ht="20" x14ac:dyDescent="0.3">
      <c r="A434" s="106">
        <v>14064</v>
      </c>
      <c r="B434" s="24" t="s">
        <v>525</v>
      </c>
      <c r="C434" s="24" t="s">
        <v>26</v>
      </c>
      <c r="D434" s="24"/>
      <c r="E434" s="24"/>
      <c r="F434" s="24"/>
      <c r="G434" s="24"/>
      <c r="H434" s="24" t="str">
        <f>IFERROR(VLOOKUP(Table2[[#This Row],[Site ID]],Flow_4!A:A,1,FALSE),"N")</f>
        <v>N</v>
      </c>
      <c r="I434" s="7" t="str">
        <f>_xlfn.XLOOKUP(Table2[[#This Row],[Site ID]],'Flowmeter Signals Nov22'!A:A,'Flowmeter Signals Nov22'!I:I,"N")</f>
        <v>N</v>
      </c>
      <c r="J434" s="24">
        <f>VLOOKUP(Table2[[#This Row],[Site ID]],Consents!A:J,10,FALSE)</f>
        <v>30</v>
      </c>
      <c r="K434" s="66"/>
      <c r="L434" s="104">
        <f>VLOOKUP(Table2[[#This Row],[Site ID]],'Estimated Flow requirements'!A:K,5,FALSE)</f>
        <v>60.318578948924028</v>
      </c>
      <c r="M434" s="296">
        <v>101</v>
      </c>
      <c r="N434"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-2.3666666666666667</v>
      </c>
      <c r="O434" s="25">
        <v>43151.5</v>
      </c>
      <c r="P434" s="59"/>
      <c r="Q434" s="59"/>
      <c r="R434" s="59"/>
      <c r="S434" s="59"/>
      <c r="T434" s="25" t="s">
        <v>27</v>
      </c>
      <c r="U434" s="25"/>
      <c r="V434" s="24"/>
      <c r="W434" s="24" t="str" cm="1">
        <f t="array" ref="W434">_xlfn.XLOOKUP(MAX(Table6[Date of report/action]),(Table6[Site ID]=Table2[[#This Row],[Site ID]])*(Table6[Date of report/action]),Table6[Action]," ",,-1)</f>
        <v xml:space="preserve"> </v>
      </c>
      <c r="Y434" s="24">
        <v>0</v>
      </c>
    </row>
    <row r="435" spans="1:25" s="7" customFormat="1" ht="20" x14ac:dyDescent="0.3">
      <c r="A435" s="7">
        <v>15123</v>
      </c>
      <c r="B435" s="7" t="s">
        <v>526</v>
      </c>
      <c r="C435" s="24" t="s">
        <v>26</v>
      </c>
      <c r="D435" s="24"/>
      <c r="E435" s="111"/>
      <c r="F435" s="24"/>
      <c r="G435" s="24"/>
      <c r="H435" s="24" t="str">
        <f>IFERROR(VLOOKUP(Table2[[#This Row],[Site ID]],Flow_4!A:A,1,FALSE),"N")</f>
        <v>N</v>
      </c>
      <c r="I435" s="7" t="str">
        <f>_xlfn.XLOOKUP(Table2[[#This Row],[Site ID]],'Flowmeter Signals Nov22'!A:A,'Flowmeter Signals Nov22'!I:I,"N")</f>
        <v>N</v>
      </c>
      <c r="J435" s="24">
        <f>VLOOKUP(Table2[[#This Row],[Site ID]],Consents!A:J,10,FALSE)</f>
        <v>4</v>
      </c>
      <c r="K435" s="66"/>
      <c r="L435" s="104">
        <f>VLOOKUP(Table2[[#This Row],[Site ID]],'Estimated Flow requirements'!A:K,5,FALSE)</f>
        <v>8.4823001646924414</v>
      </c>
      <c r="M435" s="296">
        <v>14.6</v>
      </c>
      <c r="N435"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-2.65</v>
      </c>
      <c r="O435" s="25">
        <v>44105</v>
      </c>
      <c r="P435" s="59"/>
      <c r="Q435" s="59"/>
      <c r="R435" s="59"/>
      <c r="S435" s="59"/>
      <c r="T435" s="25" t="s">
        <v>27</v>
      </c>
      <c r="U435" s="25"/>
      <c r="V435" s="25"/>
      <c r="W435" s="24" t="str" cm="1">
        <f t="array" ref="W435">_xlfn.XLOOKUP(MAX(Table6[Date of report/action]),(Table6[Site ID]=Table2[[#This Row],[Site ID]])*(Table6[Date of report/action]),Table6[Action]," ",,-1)</f>
        <v xml:space="preserve"> </v>
      </c>
      <c r="X435" s="24"/>
      <c r="Y435" s="24">
        <v>0</v>
      </c>
    </row>
    <row r="436" spans="1:25" s="7" customFormat="1" ht="10" x14ac:dyDescent="0.3">
      <c r="A436" s="114">
        <v>15394</v>
      </c>
      <c r="B436" s="114" t="s">
        <v>524</v>
      </c>
      <c r="C436" s="114" t="s">
        <v>29</v>
      </c>
      <c r="D436" s="114"/>
      <c r="E436" s="107"/>
      <c r="F436" s="114"/>
      <c r="G436" s="114"/>
      <c r="H436" s="114" t="str">
        <f>IFERROR(VLOOKUP(Table2[[#This Row],[Site ID]],Flow_4!A:A,1,FALSE),"N")</f>
        <v>N</v>
      </c>
      <c r="I436" s="117" t="str">
        <f>_xlfn.XLOOKUP(Table2[[#This Row],[Site ID]],'Flowmeter Signals Nov22'!A:A,'Flowmeter Signals Nov22'!I:I,"N")</f>
        <v>Y</v>
      </c>
      <c r="J436" s="150">
        <f>VLOOKUP(Table2[[#This Row],[Site ID]],Consents!A:J,10,FALSE)</f>
        <v>5</v>
      </c>
      <c r="K436" s="143">
        <v>5</v>
      </c>
      <c r="L436" s="132">
        <f>VLOOKUP(Table2[[#This Row],[Site ID]],'Estimated Flow requirements'!A:K,5,FALSE)</f>
        <v>8.4823001646924414</v>
      </c>
      <c r="M436" s="188">
        <v>17.7</v>
      </c>
      <c r="N436"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-2.54</v>
      </c>
      <c r="O436" s="110">
        <v>45483</v>
      </c>
      <c r="P436" s="137"/>
      <c r="Q436" s="137"/>
      <c r="R436" s="136"/>
      <c r="S436" s="134" t="s">
        <v>26</v>
      </c>
      <c r="T436" s="110" t="s">
        <v>229</v>
      </c>
      <c r="U436" s="110" t="s">
        <v>229</v>
      </c>
      <c r="V436" s="114"/>
      <c r="W436" s="24" t="str" cm="1">
        <f t="array" ref="W436">_xlfn.XLOOKUP(MAX(Table6[Date of report/action]),(Table6[Site ID]=Table2[[#This Row],[Site ID]])*(Table6[Date of report/action]),Table6[Action]," ",,-1)</f>
        <v xml:space="preserve"> </v>
      </c>
      <c r="X436" s="114"/>
      <c r="Y436" s="114" t="s">
        <v>26</v>
      </c>
    </row>
    <row r="437" spans="1:25" s="117" customFormat="1" ht="10" x14ac:dyDescent="0.3">
      <c r="A437" s="206">
        <v>14261</v>
      </c>
      <c r="B437" s="114" t="s">
        <v>529</v>
      </c>
      <c r="C437" s="114" t="s">
        <v>34</v>
      </c>
      <c r="D437" s="114"/>
      <c r="E437" s="149"/>
      <c r="F437" s="114"/>
      <c r="G437" s="114"/>
      <c r="H437" s="114" t="str">
        <f>IFERROR(VLOOKUP(Table2[[#This Row],[Site ID]],Flow_4!A:A,1,FALSE),"N")</f>
        <v>N</v>
      </c>
      <c r="I437" s="117" t="str">
        <f>_xlfn.XLOOKUP(Table2[[#This Row],[Site ID]],'Flowmeter Signals Nov22'!A:A,'Flowmeter Signals Nov22'!I:I,"N")</f>
        <v>Y</v>
      </c>
      <c r="J437" s="114">
        <f>VLOOKUP(Table2[[#This Row],[Site ID]],Consents!A:J,10,FALSE)</f>
        <v>2.5</v>
      </c>
      <c r="K437" s="143"/>
      <c r="L437" s="132">
        <f>VLOOKUP(Table2[[#This Row],[Site ID]],'Estimated Flow requirements'!A:K,5,FALSE)</f>
        <v>5.8904862254808616</v>
      </c>
      <c r="M437" s="188">
        <v>10.07</v>
      </c>
      <c r="N437" s="127">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-3.028</v>
      </c>
      <c r="O437" s="110">
        <v>45495</v>
      </c>
      <c r="P437" s="137"/>
      <c r="Q437" s="137"/>
      <c r="R437" s="136"/>
      <c r="S437" s="137" t="s">
        <v>26</v>
      </c>
      <c r="T437" s="110" t="s">
        <v>229</v>
      </c>
      <c r="U437" s="110" t="s">
        <v>229</v>
      </c>
      <c r="V437" s="114"/>
      <c r="W437" s="24" t="str" cm="1">
        <f t="array" ref="W437">_xlfn.XLOOKUP(MAX(Table6[Date of report/action]),(Table6[Site ID]=Table2[[#This Row],[Site ID]])*(Table6[Date of report/action]),Table6[Action]," ",,-1)</f>
        <v xml:space="preserve"> </v>
      </c>
      <c r="X437" s="114"/>
      <c r="Y437" s="114" t="s">
        <v>26</v>
      </c>
    </row>
    <row r="438" spans="1:25" s="24" customFormat="1" ht="60" x14ac:dyDescent="0.3">
      <c r="A438" s="106">
        <v>17027</v>
      </c>
      <c r="B438" s="24" t="s">
        <v>530</v>
      </c>
      <c r="C438" s="24" t="s">
        <v>29</v>
      </c>
      <c r="E438" s="111"/>
      <c r="H438" s="24" t="str">
        <f>IFERROR(VLOOKUP(Table2[[#This Row],[Site ID]],Flow_4!A:A,1,FALSE),"N")</f>
        <v>N</v>
      </c>
      <c r="I438" s="7" t="str">
        <f>_xlfn.XLOOKUP(Table2[[#This Row],[Site ID]],'Flowmeter Signals Nov22'!A:A,'Flowmeter Signals Nov22'!I:I,"N")</f>
        <v>N</v>
      </c>
      <c r="J438" s="24">
        <f>VLOOKUP(Table2[[#This Row],[Site ID]],Consents!A:J,10,FALSE)</f>
        <v>6</v>
      </c>
      <c r="K438" s="66"/>
      <c r="L438" s="104">
        <f>VLOOKUP(Table2[[#This Row],[Site ID]],'Estimated Flow requirements'!A:K,5,FALSE)</f>
        <v>7.1274883328318426</v>
      </c>
      <c r="M438" s="296">
        <v>25.42</v>
      </c>
      <c r="N438" s="112">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-3.2366666666666668</v>
      </c>
      <c r="O438" s="25">
        <v>45168</v>
      </c>
      <c r="P438" s="59"/>
      <c r="Q438" s="59"/>
      <c r="R438" s="59"/>
      <c r="S438" s="152"/>
      <c r="T438" s="25" t="s">
        <v>27</v>
      </c>
      <c r="U438" s="25"/>
      <c r="V438" s="24" t="s">
        <v>531</v>
      </c>
      <c r="W438" s="24" t="str" cm="1">
        <f t="array" ref="W438">_xlfn.XLOOKUP(MAX(Table6[Date of report/action]),(Table6[Site ID]=Table2[[#This Row],[Site ID]])*(Table6[Date of report/action]),Table6[Action]," ",,-1)</f>
        <v xml:space="preserve"> </v>
      </c>
      <c r="Y438" s="24" t="s">
        <v>42</v>
      </c>
    </row>
    <row r="439" spans="1:25" ht="10" x14ac:dyDescent="0.3">
      <c r="A439" s="114">
        <v>15315</v>
      </c>
      <c r="B439" s="114" t="s">
        <v>515</v>
      </c>
      <c r="C439" s="114" t="s">
        <v>29</v>
      </c>
      <c r="E439" s="149"/>
      <c r="H439" s="114" t="str">
        <f>IFERROR(VLOOKUP(Table2[[#This Row],[Site ID]],Flow_4!A:A,1,FALSE),"N")</f>
        <v>N</v>
      </c>
      <c r="I439" s="117" t="str">
        <f>_xlfn.XLOOKUP(Table2[[#This Row],[Site ID]],'Flowmeter Signals Nov22'!A:A,'Flowmeter Signals Nov22'!I:I,"N")</f>
        <v>Y</v>
      </c>
      <c r="J439" s="114">
        <f>VLOOKUP(Table2[[#This Row],[Site ID]],Consents!A:J,10,FALSE)</f>
        <v>0.25</v>
      </c>
      <c r="K439" s="317"/>
      <c r="L439" s="405">
        <f>VLOOKUP(Table2[[#This Row],[Site ID]],'Estimated Flow requirements'!A:K,5,FALSE)</f>
        <v>5.8904862254808616</v>
      </c>
      <c r="M439" s="447">
        <v>0.86</v>
      </c>
      <c r="N439" s="406">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-2.44</v>
      </c>
      <c r="O439" s="110">
        <v>45540</v>
      </c>
      <c r="P439" s="137"/>
      <c r="Q439" s="137"/>
      <c r="R439" s="136"/>
      <c r="S439" s="134" t="s">
        <v>26</v>
      </c>
      <c r="T439" s="110" t="s">
        <v>229</v>
      </c>
      <c r="U439" s="110" t="s">
        <v>229</v>
      </c>
      <c r="W439" s="24" t="str" cm="1">
        <f t="array" ref="W439">_xlfn.XLOOKUP(MAX(Table6[Date of report/action]),(Table6[Site ID]=Table2[[#This Row],[Site ID]])*(Table6[Date of report/action]),Table6[Action]," ",,-1)</f>
        <v xml:space="preserve"> </v>
      </c>
      <c r="X439" s="114"/>
      <c r="Y439" s="114" t="s">
        <v>26</v>
      </c>
    </row>
    <row r="440" spans="1:25" ht="20" x14ac:dyDescent="0.3">
      <c r="A440" s="106">
        <v>14264</v>
      </c>
      <c r="B440" s="24" t="s">
        <v>533</v>
      </c>
      <c r="C440" s="24" t="s">
        <v>34</v>
      </c>
      <c r="D440" s="24"/>
      <c r="E440" s="111"/>
      <c r="F440" s="24"/>
      <c r="G440" s="24"/>
      <c r="H440" s="24" t="str">
        <f>IFERROR(VLOOKUP(Table2[[#This Row],[Site ID]],Flow_4!A:A,1,FALSE),"N")</f>
        <v>N</v>
      </c>
      <c r="I440" s="7" t="str">
        <f>_xlfn.XLOOKUP(Table2[[#This Row],[Site ID]],'Flowmeter Signals Nov22'!A:A,'Flowmeter Signals Nov22'!I:I,"N")</f>
        <v>N</v>
      </c>
      <c r="J440" s="24">
        <f>VLOOKUP(Table2[[#This Row],[Site ID]],Consents!A:J,10,FALSE)</f>
        <v>1</v>
      </c>
      <c r="K440" s="66"/>
      <c r="L440" s="198">
        <f>VLOOKUP(Table2[[#This Row],[Site ID]],'Estimated Flow requirements'!A:K,5,FALSE)</f>
        <v>5.8904862254808616</v>
      </c>
      <c r="M440" s="314">
        <v>4.3600000000000003</v>
      </c>
      <c r="N440" s="176">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-3.3600000000000003</v>
      </c>
      <c r="O440" s="25">
        <v>45168</v>
      </c>
      <c r="P440" s="59"/>
      <c r="Q440" s="59"/>
      <c r="R440" s="59"/>
      <c r="S440" s="152"/>
      <c r="T440" s="25" t="s">
        <v>27</v>
      </c>
      <c r="U440" s="25"/>
      <c r="V440" s="24"/>
      <c r="W440" s="24" t="str" cm="1">
        <f t="array" ref="W440">_xlfn.XLOOKUP(MAX(Table6[Date of report/action]),(Table6[Site ID]=Table2[[#This Row],[Site ID]])*(Table6[Date of report/action]),Table6[Action]," ",,-1)</f>
        <v xml:space="preserve"> </v>
      </c>
      <c r="Y440" s="24" t="s">
        <v>42</v>
      </c>
    </row>
    <row r="441" spans="1:25" ht="20" x14ac:dyDescent="0.3">
      <c r="A441" s="7">
        <v>15074</v>
      </c>
      <c r="B441" s="24" t="s">
        <v>534</v>
      </c>
      <c r="C441" s="24" t="s">
        <v>34</v>
      </c>
      <c r="D441" s="24"/>
      <c r="E441" s="111"/>
      <c r="F441" s="24"/>
      <c r="G441" s="24"/>
      <c r="H441" s="24" t="str">
        <f>IFERROR(VLOOKUP(Table2[[#This Row],[Site ID]],Flow_4!A:A,1,FALSE),"N")</f>
        <v>N</v>
      </c>
      <c r="I441" s="7" t="str">
        <f>_xlfn.XLOOKUP(Table2[[#This Row],[Site ID]],'Flowmeter Signals Nov22'!A:A,'Flowmeter Signals Nov22'!I:I,"N")</f>
        <v>Y</v>
      </c>
      <c r="J441" s="24" t="e">
        <f>VLOOKUP(Table2[[#This Row],[Site ID]],Consents!A:J,10,FALSE)</f>
        <v>#N/A</v>
      </c>
      <c r="K441" s="66"/>
      <c r="L441" s="198">
        <f>VLOOKUP(Table2[[#This Row],[Site ID]],'Estimated Flow requirements'!A:K,5,FALSE)</f>
        <v>23.56194490192345</v>
      </c>
      <c r="M441" s="314">
        <v>120.16</v>
      </c>
      <c r="N441" s="176">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-4.0997487898459042</v>
      </c>
      <c r="O441" s="25">
        <v>44942</v>
      </c>
      <c r="P441" s="59"/>
      <c r="Q441" s="59"/>
      <c r="R441" s="59"/>
      <c r="S441" s="59"/>
      <c r="T441" s="25" t="s">
        <v>27</v>
      </c>
      <c r="U441" s="25"/>
      <c r="V441" s="24" t="s">
        <v>96</v>
      </c>
      <c r="W441" s="24" t="str" cm="1">
        <f t="array" ref="W441">_xlfn.XLOOKUP(MAX(Table6[Date of report/action]),(Table6[Site ID]=Table2[[#This Row],[Site ID]])*(Table6[Date of report/action]),Table6[Action]," ",,-1)</f>
        <v xml:space="preserve"> </v>
      </c>
      <c r="Y441" s="24" t="s">
        <v>26</v>
      </c>
    </row>
    <row r="442" spans="1:25" ht="20" x14ac:dyDescent="0.3">
      <c r="A442" s="106">
        <v>14158</v>
      </c>
      <c r="B442" s="24" t="s">
        <v>535</v>
      </c>
      <c r="C442" s="24" t="s">
        <v>26</v>
      </c>
      <c r="D442" s="24"/>
      <c r="E442" s="111"/>
      <c r="F442" s="24"/>
      <c r="G442" s="24"/>
      <c r="H442" s="24" t="str">
        <f>IFERROR(VLOOKUP(Table2[[#This Row],[Site ID]],Flow_4!A:A,1,FALSE),"N")</f>
        <v>N</v>
      </c>
      <c r="I442" s="7" t="str">
        <f>_xlfn.XLOOKUP(Table2[[#This Row],[Site ID]],'Flowmeter Signals Nov22'!A:A,'Flowmeter Signals Nov22'!I:I,"N")</f>
        <v>N</v>
      </c>
      <c r="J442" s="24">
        <f>VLOOKUP(Table2[[#This Row],[Site ID]],Consents!A:J,10,FALSE)</f>
        <v>4.8</v>
      </c>
      <c r="K442" s="66"/>
      <c r="L442" s="198">
        <f>VLOOKUP(Table2[[#This Row],[Site ID]],'Estimated Flow requirements'!A:K,5,FALSE)</f>
        <v>5.8904862254808616</v>
      </c>
      <c r="M442" s="314">
        <v>28.26</v>
      </c>
      <c r="N442" s="176">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-4.8875000000000002</v>
      </c>
      <c r="O442" s="25">
        <v>45168</v>
      </c>
      <c r="P442" s="59"/>
      <c r="Q442" s="59"/>
      <c r="R442" s="59"/>
      <c r="S442" s="152"/>
      <c r="T442" s="25" t="s">
        <v>27</v>
      </c>
      <c r="U442" s="25"/>
      <c r="V442" s="24"/>
      <c r="W442" s="24" t="str" cm="1">
        <f t="array" ref="W442">_xlfn.XLOOKUP(MAX(Table6[Date of report/action]),(Table6[Site ID]=Table2[[#This Row],[Site ID]])*(Table6[Date of report/action]),Table6[Action]," ",,-1)</f>
        <v xml:space="preserve"> </v>
      </c>
      <c r="Y442" s="24" t="s">
        <v>42</v>
      </c>
    </row>
    <row r="443" spans="1:25" ht="20" x14ac:dyDescent="0.3">
      <c r="A443" s="106">
        <v>14562</v>
      </c>
      <c r="B443" s="24" t="s">
        <v>536</v>
      </c>
      <c r="C443" s="24" t="s">
        <v>29</v>
      </c>
      <c r="D443" s="24"/>
      <c r="E443" s="111"/>
      <c r="F443" s="24"/>
      <c r="G443" s="24"/>
      <c r="H443" s="24" t="str">
        <f>IFERROR(VLOOKUP(Table2[[#This Row],[Site ID]],Flow_4!A:A,1,FALSE),"N")</f>
        <v>N</v>
      </c>
      <c r="I443" s="7" t="str">
        <f>_xlfn.XLOOKUP(Table2[[#This Row],[Site ID]],'Flowmeter Signals Nov22'!A:A,'Flowmeter Signals Nov22'!I:I,"N")</f>
        <v>N</v>
      </c>
      <c r="J443" s="24">
        <f>VLOOKUP(Table2[[#This Row],[Site ID]],Consents!A:J,10,FALSE)</f>
        <v>3</v>
      </c>
      <c r="K443" s="66"/>
      <c r="L443" s="198">
        <f>VLOOKUP(Table2[[#This Row],[Site ID]],'Estimated Flow requirements'!A:K,5,FALSE)</f>
        <v>5.8904862254808616</v>
      </c>
      <c r="M443" s="314">
        <v>20</v>
      </c>
      <c r="N443" s="176">
        <f>IF(ISNA(Table2[[#This Row],[Consented flow (l/s)]]),(Table2[[#This Row],[Required flow to meeting SCV (l/s)]]-Table2[[#This Row],[Max flow measured / estimated (l/s)]])/Table2[[#This Row],[Required flow to meeting SCV (l/s)]],(Table2[[#This Row],[Consented flow (l/s)]]-Table2[[#This Row],[Max flow measured / estimated (l/s)]])/Table2[[#This Row],[Consented flow (l/s)]])</f>
        <v>-5.666666666666667</v>
      </c>
      <c r="O443" s="25">
        <v>41487.5</v>
      </c>
      <c r="P443" s="59"/>
      <c r="Q443" s="59"/>
      <c r="R443" s="59"/>
      <c r="S443" s="59"/>
      <c r="T443" s="25" t="s">
        <v>27</v>
      </c>
      <c r="U443" s="25"/>
      <c r="V443" s="24"/>
      <c r="W443" s="24" t="str" cm="1">
        <f t="array" ref="W443">_xlfn.XLOOKUP(MAX(Table6[Date of report/action]),(Table6[Site ID]=Table2[[#This Row],[Site ID]])*(Table6[Date of report/action]),Table6[Action]," ",,-1)</f>
        <v xml:space="preserve"> </v>
      </c>
      <c r="Y443" s="24">
        <v>0</v>
      </c>
    </row>
    <row r="455" spans="6:6" x14ac:dyDescent="0.3">
      <c r="F455" s="132"/>
    </row>
    <row r="456" spans="6:6" x14ac:dyDescent="0.3">
      <c r="F456" s="132"/>
    </row>
  </sheetData>
  <sortState xmlns:xlrd2="http://schemas.microsoft.com/office/spreadsheetml/2017/richdata2" ref="A3:Y117">
    <sortCondition ref="A3:A117"/>
  </sortState>
  <phoneticPr fontId="3" type="noConversion"/>
  <conditionalFormatting sqref="N441:Q441">
    <cfRule type="expression" dxfId="24" priority="769">
      <formula>#REF!=""</formula>
    </cfRule>
  </conditionalFormatting>
  <conditionalFormatting sqref="N443:Q443">
    <cfRule type="expression" dxfId="23" priority="776">
      <formula>#REF!=""</formula>
    </cfRule>
  </conditionalFormatting>
  <conditionalFormatting sqref="G455:H455 O445">
    <cfRule type="expression" dxfId="22" priority="780">
      <formula>#REF!=""</formula>
    </cfRule>
  </conditionalFormatting>
  <conditionalFormatting sqref="O447:O454 N447:Q450 N470:Q1048576 N463:Q463">
    <cfRule type="expression" dxfId="21" priority="866">
      <formula>$L439=""</formula>
    </cfRule>
  </conditionalFormatting>
  <conditionalFormatting sqref="O455:O460 N456:Q460">
    <cfRule type="expression" dxfId="20" priority="868">
      <formula>$L456=""</formula>
    </cfRule>
  </conditionalFormatting>
  <conditionalFormatting sqref="N464:Q469">
    <cfRule type="expression" dxfId="19" priority="869">
      <formula>#REF!=""</formula>
    </cfRule>
  </conditionalFormatting>
  <conditionalFormatting sqref="N461:Q462">
    <cfRule type="expression" dxfId="18" priority="871">
      <formula>$H440=""</formula>
    </cfRule>
  </conditionalFormatting>
  <conditionalFormatting sqref="N2:N443">
    <cfRule type="expression" dxfId="17" priority="1">
      <formula>$N2&lt;=0</formula>
    </cfRule>
    <cfRule type="expression" dxfId="16" priority="3">
      <formula>AND($N2&gt;0,$N2&lt;=0.08)</formula>
    </cfRule>
    <cfRule type="expression" dxfId="15" priority="7">
      <formula>$N2&gt;0.08</formula>
    </cfRule>
  </conditionalFormatting>
  <dataValidations count="2">
    <dataValidation type="list" allowBlank="1" showInputMessage="1" showErrorMessage="1" sqref="T438 T58:T84 U2:U90 T2:T56 U92:U439" xr:uid="{D8C363D0-64A8-4B01-900C-EEDA62D3FD29}">
      <formula1>"Out of Consent,At Risk,Compliant,Below SCV, Not currently assessed"</formula1>
    </dataValidation>
    <dataValidation type="list" allowBlank="1" showInputMessage="1" showErrorMessage="1" sqref="U91 T57 T439 T85:T437" xr:uid="{405931BC-DC40-4DA6-AF99-7EFB1981014A}">
      <formula1>"Out of Consent,At Risk,Compliant,Below SCV, Not currently assessed, DWEF Compliant"</formula1>
    </dataValidation>
  </dataValidations>
  <hyperlinks>
    <hyperlink ref="X104" r:id="rId1" xr:uid="{FCFAB527-495E-445E-A14F-D0F15B606E8E}"/>
    <hyperlink ref="X135" r:id="rId2" xr:uid="{CC833DF6-E4EB-4606-AF3F-ABCD54EC3688}"/>
    <hyperlink ref="X93" r:id="rId3" xr:uid="{DF97D5DC-8D78-4853-ADB8-8C8CC91F2320}"/>
    <hyperlink ref="X160" r:id="rId4" xr:uid="{8CE6FFED-B92B-4E8C-A938-CD7CC9220D83}"/>
    <hyperlink ref="X101" r:id="rId5" xr:uid="{B9D3F3AD-CC8A-48DB-A512-3145BCB93800}"/>
    <hyperlink ref="X186" r:id="rId6" xr:uid="{BD42C5B8-DA03-440A-A5F6-DCFD8AB38C8F}"/>
    <hyperlink ref="X109" r:id="rId7" xr:uid="{8199EF14-0411-435E-8CBD-AB4172D1D752}"/>
    <hyperlink ref="X336" r:id="rId8" xr:uid="{74ACFC26-F711-483A-89E2-3680A9B4B8D7}"/>
    <hyperlink ref="X332" r:id="rId9" xr:uid="{15C0FEA9-B2A5-403C-A3A5-F9C03434145F}"/>
    <hyperlink ref="X294" r:id="rId10" xr:uid="{F05FDC71-77AB-426C-88A0-5723F31F9620}"/>
    <hyperlink ref="X333" r:id="rId11" xr:uid="{2CDE38C1-F87C-4616-8ED3-FF170AA2CF3F}"/>
    <hyperlink ref="X375" r:id="rId12" xr:uid="{4D0138A4-E79B-46DC-93CE-4E2278DDA201}"/>
    <hyperlink ref="X344" r:id="rId13" xr:uid="{4A788CE1-9048-4404-B68F-4FAFB5E4E838}"/>
    <hyperlink ref="X433" r:id="rId14" xr:uid="{F4275C7A-2671-478E-8A09-5A73ED92EDFC}"/>
    <hyperlink ref="X94" r:id="rId15" xr:uid="{70DDE29A-4844-4075-9BFE-DAF3BD7ECA59}"/>
    <hyperlink ref="X287" r:id="rId16" xr:uid="{36E2F6E1-2249-49E8-8358-753CE1EE38FC}"/>
    <hyperlink ref="X243" r:id="rId17" xr:uid="{DB02FBFB-4B3C-4A46-8E47-610786B65924}"/>
    <hyperlink ref="X237" r:id="rId18" xr:uid="{F5E01C5D-4D64-46A8-A473-6CAF07C7750E}"/>
    <hyperlink ref="X281" r:id="rId19" xr:uid="{84445EEE-E328-43D2-BDDD-EBF00BDF88C2}"/>
    <hyperlink ref="X276" r:id="rId20" xr:uid="{84D02AEA-E69A-4420-A3BC-72D2BB620080}"/>
    <hyperlink ref="X171" r:id="rId21" xr:uid="{08317DFA-8D02-484A-9025-409CFE53CF9C}"/>
    <hyperlink ref="X27" r:id="rId22" xr:uid="{E1376D1F-0721-4B46-901A-32F3C9A73578}"/>
  </hyperlinks>
  <pageMargins left="0.70866141732283472" right="0.70866141732283472" top="0.74803149606299213" bottom="0.74803149606299213" header="0.31496062992125984" footer="0.31496062992125984"/>
  <pageSetup paperSize="9" scale="50" orientation="landscape" r:id="rId23"/>
  <legacyDrawing r:id="rId24"/>
  <tableParts count="1">
    <tablePart r:id="rId2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1E358-75D8-4002-BF24-4844D005D296}">
  <dimension ref="A2:C21"/>
  <sheetViews>
    <sheetView zoomScaleNormal="100" workbookViewId="0">
      <selection activeCell="K23" sqref="K23"/>
    </sheetView>
  </sheetViews>
  <sheetFormatPr defaultRowHeight="14" x14ac:dyDescent="0.3"/>
  <cols>
    <col min="1" max="1" width="2.08203125" customWidth="1"/>
    <col min="2" max="2" width="52.08203125" customWidth="1"/>
    <col min="3" max="3" width="18.25" customWidth="1"/>
  </cols>
  <sheetData>
    <row r="2" spans="1:3" x14ac:dyDescent="0.3">
      <c r="A2" s="122" t="s">
        <v>537</v>
      </c>
    </row>
    <row r="3" spans="1:3" x14ac:dyDescent="0.3">
      <c r="B3" s="123" t="s">
        <v>538</v>
      </c>
      <c r="C3" s="123" t="s">
        <v>87</v>
      </c>
    </row>
    <row r="4" spans="1:3" x14ac:dyDescent="0.3">
      <c r="B4" s="123" t="s">
        <v>539</v>
      </c>
      <c r="C4" s="123" t="s">
        <v>540</v>
      </c>
    </row>
    <row r="5" spans="1:3" x14ac:dyDescent="0.3">
      <c r="B5" s="123" t="s">
        <v>541</v>
      </c>
      <c r="C5" s="123" t="s">
        <v>229</v>
      </c>
    </row>
    <row r="8" spans="1:3" x14ac:dyDescent="0.3">
      <c r="A8" s="122" t="s">
        <v>542</v>
      </c>
    </row>
    <row r="9" spans="1:3" x14ac:dyDescent="0.3">
      <c r="B9" s="123" t="s">
        <v>543</v>
      </c>
      <c r="C9" s="123" t="s">
        <v>87</v>
      </c>
    </row>
    <row r="10" spans="1:3" x14ac:dyDescent="0.3">
      <c r="B10" s="123" t="s">
        <v>544</v>
      </c>
      <c r="C10" s="123" t="s">
        <v>87</v>
      </c>
    </row>
    <row r="11" spans="1:3" x14ac:dyDescent="0.3">
      <c r="B11" s="123" t="s">
        <v>545</v>
      </c>
      <c r="C11" s="123" t="s">
        <v>540</v>
      </c>
    </row>
    <row r="12" spans="1:3" x14ac:dyDescent="0.3">
      <c r="B12" s="123" t="s">
        <v>546</v>
      </c>
      <c r="C12" s="123" t="s">
        <v>229</v>
      </c>
    </row>
    <row r="13" spans="1:3" x14ac:dyDescent="0.3">
      <c r="B13" s="123" t="s">
        <v>547</v>
      </c>
      <c r="C13" s="123" t="s">
        <v>228</v>
      </c>
    </row>
    <row r="15" spans="1:3" x14ac:dyDescent="0.3">
      <c r="A15" s="122" t="s">
        <v>548</v>
      </c>
      <c r="B15" s="122"/>
    </row>
    <row r="16" spans="1:3" x14ac:dyDescent="0.3">
      <c r="B16" s="164" t="s">
        <v>549</v>
      </c>
    </row>
    <row r="19" spans="2:3" x14ac:dyDescent="0.3">
      <c r="B19" t="s">
        <v>550</v>
      </c>
      <c r="C19" t="s">
        <v>551</v>
      </c>
    </row>
    <row r="20" spans="2:3" x14ac:dyDescent="0.3">
      <c r="B20" t="s">
        <v>552</v>
      </c>
      <c r="C20" t="s">
        <v>553</v>
      </c>
    </row>
    <row r="21" spans="2:3" x14ac:dyDescent="0.3">
      <c r="B21" t="s">
        <v>554</v>
      </c>
      <c r="C21" t="s">
        <v>555</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CDBC6-C394-423C-89A9-D806F78AF279}">
  <sheetPr>
    <tabColor rgb="FF7030A0"/>
  </sheetPr>
  <dimension ref="A1:S778"/>
  <sheetViews>
    <sheetView zoomScale="130" zoomScaleNormal="130" workbookViewId="0">
      <pane xSplit="3" ySplit="1" topLeftCell="J260" activePane="bottomRight" state="frozen"/>
      <selection pane="topRight" activeCell="D1" sqref="D1"/>
      <selection pane="bottomLeft" activeCell="A2" sqref="A2"/>
      <selection pane="bottomRight" activeCell="C261" sqref="C261"/>
    </sheetView>
  </sheetViews>
  <sheetFormatPr defaultColWidth="8.58203125" defaultRowHeight="10" x14ac:dyDescent="0.3"/>
  <cols>
    <col min="1" max="1" width="6.58203125" style="326" customWidth="1"/>
    <col min="2" max="2" width="19" style="326" customWidth="1"/>
    <col min="3" max="3" width="6.08203125" style="326" customWidth="1"/>
    <col min="4" max="4" width="9" style="326" customWidth="1"/>
    <col min="5" max="5" width="6.75" style="326" customWidth="1"/>
    <col min="6" max="6" width="7.58203125" style="354" customWidth="1"/>
    <col min="7" max="7" width="10.08203125" style="326" customWidth="1"/>
    <col min="8" max="8" width="9.25" style="326" customWidth="1"/>
    <col min="9" max="9" width="10.08203125" style="326" customWidth="1"/>
    <col min="10" max="10" width="9.58203125" style="348" customWidth="1"/>
    <col min="11" max="11" width="10.08203125" style="24" hidden="1" customWidth="1"/>
    <col min="12" max="12" width="10.5" style="24" hidden="1" customWidth="1"/>
    <col min="13" max="13" width="7.08203125" style="24" hidden="1" customWidth="1"/>
    <col min="14" max="14" width="48.58203125" style="326" customWidth="1"/>
    <col min="15" max="15" width="6.5" style="326" customWidth="1"/>
    <col min="16" max="16" width="14.75" style="326" customWidth="1"/>
    <col min="17" max="17" width="19.08203125" style="326" bestFit="1" customWidth="1"/>
    <col min="18" max="16384" width="8.58203125" style="326"/>
  </cols>
  <sheetData>
    <row r="1" spans="1:19" s="325" customFormat="1" ht="105.65" customHeight="1" x14ac:dyDescent="0.3">
      <c r="A1" s="320" t="s">
        <v>0</v>
      </c>
      <c r="B1" s="321" t="s">
        <v>1</v>
      </c>
      <c r="C1" s="321" t="s">
        <v>556</v>
      </c>
      <c r="D1" s="321" t="s">
        <v>9</v>
      </c>
      <c r="E1" s="321" t="s">
        <v>557</v>
      </c>
      <c r="F1" s="322" t="s">
        <v>558</v>
      </c>
      <c r="G1" s="321" t="s">
        <v>559</v>
      </c>
      <c r="H1" s="321" t="s">
        <v>560</v>
      </c>
      <c r="I1" s="321" t="s">
        <v>561</v>
      </c>
      <c r="J1" s="323" t="s">
        <v>562</v>
      </c>
      <c r="K1" s="70" t="s">
        <v>563</v>
      </c>
      <c r="L1" s="70" t="s">
        <v>564</v>
      </c>
      <c r="M1" s="70" t="s">
        <v>565</v>
      </c>
      <c r="N1" s="321" t="s">
        <v>566</v>
      </c>
      <c r="O1" s="324" t="s">
        <v>567</v>
      </c>
      <c r="P1" s="324" t="s">
        <v>568</v>
      </c>
      <c r="Q1" s="324" t="s">
        <v>569</v>
      </c>
      <c r="S1" s="326"/>
    </row>
    <row r="2" spans="1:19" s="325" customFormat="1" ht="105.65" customHeight="1" x14ac:dyDescent="0.3">
      <c r="A2" s="79">
        <v>15207</v>
      </c>
      <c r="B2" s="80" t="s">
        <v>293</v>
      </c>
      <c r="C2" s="80" t="s">
        <v>34</v>
      </c>
      <c r="D2" s="80"/>
      <c r="E2" s="80"/>
      <c r="F2" s="81"/>
      <c r="G2" s="80" t="s">
        <v>579</v>
      </c>
      <c r="H2" s="80"/>
      <c r="I2" s="80" t="s">
        <v>124</v>
      </c>
      <c r="J2" s="100">
        <v>45399</v>
      </c>
      <c r="K2" s="80"/>
      <c r="L2" s="80"/>
      <c r="M2" s="80"/>
      <c r="N2" s="80" t="s">
        <v>605</v>
      </c>
      <c r="O2" s="113"/>
      <c r="P2" s="113"/>
      <c r="Q2" s="82"/>
      <c r="S2" s="326"/>
    </row>
    <row r="3" spans="1:19" s="22" customFormat="1" ht="26.25" customHeight="1" x14ac:dyDescent="0.3">
      <c r="A3" s="103">
        <v>14152</v>
      </c>
      <c r="B3" s="103" t="s">
        <v>335</v>
      </c>
      <c r="C3" s="24" t="s">
        <v>26</v>
      </c>
      <c r="D3" s="80"/>
      <c r="E3" s="80"/>
      <c r="F3" s="81"/>
      <c r="G3" s="80" t="s">
        <v>574</v>
      </c>
      <c r="H3" s="80"/>
      <c r="I3" s="80"/>
      <c r="J3" s="100">
        <v>45352</v>
      </c>
      <c r="K3" s="80"/>
      <c r="L3" s="80"/>
      <c r="M3" s="80"/>
      <c r="N3" s="80" t="s">
        <v>575</v>
      </c>
      <c r="O3" s="113" t="s">
        <v>573</v>
      </c>
      <c r="P3" s="113"/>
      <c r="Q3" s="82"/>
      <c r="S3" s="24"/>
    </row>
    <row r="4" spans="1:19" s="22" customFormat="1" ht="26.25" customHeight="1" x14ac:dyDescent="0.3">
      <c r="A4" s="217">
        <v>14197</v>
      </c>
      <c r="B4" s="179" t="s">
        <v>136</v>
      </c>
      <c r="C4" s="179" t="s">
        <v>26</v>
      </c>
      <c r="D4" s="179">
        <v>8</v>
      </c>
      <c r="E4" s="185">
        <v>4.5</v>
      </c>
      <c r="F4" s="186">
        <v>0.361375</v>
      </c>
      <c r="G4" s="175" t="s">
        <v>576</v>
      </c>
      <c r="H4" s="80"/>
      <c r="I4" s="179" t="s">
        <v>577</v>
      </c>
      <c r="J4" s="100">
        <v>45484</v>
      </c>
      <c r="K4" s="80"/>
      <c r="L4" s="80"/>
      <c r="M4" s="80"/>
      <c r="N4" s="179" t="s">
        <v>16324</v>
      </c>
      <c r="O4" s="113"/>
      <c r="P4" s="113"/>
      <c r="Q4" s="82"/>
      <c r="S4" s="24"/>
    </row>
    <row r="5" spans="1:19" s="22" customFormat="1" ht="26.25" customHeight="1" x14ac:dyDescent="0.3">
      <c r="A5" s="217">
        <v>14197</v>
      </c>
      <c r="B5" s="179" t="s">
        <v>136</v>
      </c>
      <c r="C5" s="179" t="s">
        <v>26</v>
      </c>
      <c r="D5" s="179">
        <v>8</v>
      </c>
      <c r="E5" s="185">
        <v>4.5</v>
      </c>
      <c r="F5" s="186">
        <v>0.361375</v>
      </c>
      <c r="G5" s="175" t="s">
        <v>576</v>
      </c>
      <c r="H5" s="80"/>
      <c r="I5" s="179" t="s">
        <v>577</v>
      </c>
      <c r="J5" s="100">
        <v>45393</v>
      </c>
      <c r="K5" s="80"/>
      <c r="L5" s="80"/>
      <c r="M5" s="80"/>
      <c r="N5" s="179" t="s">
        <v>578</v>
      </c>
      <c r="O5" s="113"/>
      <c r="P5" s="113"/>
      <c r="Q5" s="82"/>
      <c r="S5" s="24"/>
    </row>
    <row r="6" spans="1:19" s="24" customFormat="1" ht="10.4" customHeight="1" x14ac:dyDescent="0.3">
      <c r="A6" s="217">
        <v>14197</v>
      </c>
      <c r="B6" s="179" t="s">
        <v>136</v>
      </c>
      <c r="C6" s="179" t="s">
        <v>26</v>
      </c>
      <c r="D6" s="179">
        <v>8</v>
      </c>
      <c r="E6" s="185">
        <v>4.5</v>
      </c>
      <c r="F6" s="186">
        <v>0.361375</v>
      </c>
      <c r="G6" s="175" t="s">
        <v>579</v>
      </c>
      <c r="H6" s="80"/>
      <c r="I6" s="179" t="s">
        <v>577</v>
      </c>
      <c r="J6" s="100">
        <v>45351</v>
      </c>
      <c r="K6" s="178"/>
      <c r="L6" s="80"/>
      <c r="M6" s="80"/>
      <c r="N6" s="179" t="s">
        <v>580</v>
      </c>
      <c r="O6" s="280" t="s">
        <v>581</v>
      </c>
      <c r="P6" s="82"/>
      <c r="Q6" s="82"/>
    </row>
    <row r="7" spans="1:19" s="24" customFormat="1" ht="20.149999999999999" customHeight="1" x14ac:dyDescent="0.3">
      <c r="A7" s="217">
        <v>15111</v>
      </c>
      <c r="B7" s="179" t="s">
        <v>395</v>
      </c>
      <c r="C7" s="179" t="s">
        <v>26</v>
      </c>
      <c r="D7" s="179">
        <v>8.5</v>
      </c>
      <c r="E7" s="185">
        <v>7.5</v>
      </c>
      <c r="F7" s="186"/>
      <c r="G7" s="80"/>
      <c r="H7" s="80"/>
      <c r="I7" s="80"/>
      <c r="J7" s="100">
        <v>45351</v>
      </c>
      <c r="K7" s="80"/>
      <c r="L7" s="80"/>
      <c r="M7" s="80"/>
      <c r="N7" s="177" t="s">
        <v>582</v>
      </c>
      <c r="O7" s="82"/>
      <c r="P7" s="82"/>
      <c r="Q7" s="82"/>
    </row>
    <row r="8" spans="1:19" s="24" customFormat="1" ht="20.149999999999999" customHeight="1" x14ac:dyDescent="0.3">
      <c r="A8" s="392">
        <v>15158</v>
      </c>
      <c r="B8" s="392" t="s">
        <v>86</v>
      </c>
      <c r="C8" s="392" t="s">
        <v>26</v>
      </c>
      <c r="D8" s="179">
        <v>21</v>
      </c>
      <c r="E8" s="185"/>
      <c r="F8" s="186"/>
      <c r="G8" s="80"/>
      <c r="H8" s="80"/>
      <c r="I8" s="80"/>
      <c r="J8" s="275">
        <v>45491</v>
      </c>
      <c r="K8" s="80"/>
      <c r="L8" s="80"/>
      <c r="M8" s="80"/>
      <c r="N8" s="177" t="s">
        <v>16323</v>
      </c>
      <c r="O8" s="113"/>
      <c r="P8" s="113"/>
      <c r="Q8" s="82"/>
    </row>
    <row r="9" spans="1:19" s="24" customFormat="1" ht="20.149999999999999" customHeight="1" x14ac:dyDescent="0.3">
      <c r="A9" s="392">
        <v>15158</v>
      </c>
      <c r="B9" s="392" t="s">
        <v>86</v>
      </c>
      <c r="C9" s="392" t="s">
        <v>26</v>
      </c>
      <c r="D9" s="179">
        <v>21</v>
      </c>
      <c r="E9" s="185"/>
      <c r="F9" s="186"/>
      <c r="G9" s="80"/>
      <c r="H9" s="80"/>
      <c r="I9" s="80"/>
      <c r="J9" s="275">
        <v>45455</v>
      </c>
      <c r="K9" s="80"/>
      <c r="L9" s="80"/>
      <c r="M9" s="80"/>
      <c r="N9" s="177" t="s">
        <v>583</v>
      </c>
      <c r="O9" s="113"/>
      <c r="P9" s="113"/>
      <c r="Q9" s="82"/>
    </row>
    <row r="10" spans="1:19" s="24" customFormat="1" ht="20.149999999999999" customHeight="1" x14ac:dyDescent="0.3">
      <c r="A10" s="392">
        <v>15158</v>
      </c>
      <c r="B10" s="392" t="s">
        <v>86</v>
      </c>
      <c r="C10" s="392" t="s">
        <v>26</v>
      </c>
      <c r="D10" s="179">
        <v>21</v>
      </c>
      <c r="E10" s="185"/>
      <c r="F10" s="186"/>
      <c r="G10" s="175"/>
      <c r="H10" s="80"/>
      <c r="I10" s="179"/>
      <c r="J10" s="100">
        <v>45393</v>
      </c>
      <c r="K10" s="80"/>
      <c r="L10" s="80"/>
      <c r="M10" s="80"/>
      <c r="N10" s="179" t="s">
        <v>584</v>
      </c>
      <c r="O10" s="113"/>
      <c r="P10" s="113"/>
      <c r="Q10" s="82"/>
    </row>
    <row r="11" spans="1:19" s="24" customFormat="1" ht="20" x14ac:dyDescent="0.3">
      <c r="A11" s="392">
        <v>15158</v>
      </c>
      <c r="B11" s="392" t="s">
        <v>86</v>
      </c>
      <c r="C11" s="392" t="s">
        <v>26</v>
      </c>
      <c r="D11" s="179">
        <v>21</v>
      </c>
      <c r="E11" s="185"/>
      <c r="F11" s="186"/>
      <c r="G11" s="175"/>
      <c r="H11" s="80"/>
      <c r="I11" s="179"/>
      <c r="J11" s="100">
        <v>45351</v>
      </c>
      <c r="K11" s="80"/>
      <c r="L11" s="80"/>
      <c r="M11" s="80"/>
      <c r="N11" s="179" t="s">
        <v>585</v>
      </c>
      <c r="O11" s="279"/>
      <c r="P11" s="82"/>
      <c r="Q11" s="82"/>
    </row>
    <row r="12" spans="1:19" s="24" customFormat="1" ht="10.5" x14ac:dyDescent="0.3">
      <c r="A12" s="217">
        <v>14179</v>
      </c>
      <c r="B12" s="179" t="s">
        <v>430</v>
      </c>
      <c r="C12" s="179" t="s">
        <v>26</v>
      </c>
      <c r="D12" s="179">
        <v>7</v>
      </c>
      <c r="E12" s="185">
        <v>6.6</v>
      </c>
      <c r="F12" s="186"/>
      <c r="G12" s="175"/>
      <c r="H12" s="80"/>
      <c r="I12" s="179"/>
      <c r="J12" s="275">
        <v>45393</v>
      </c>
      <c r="K12" s="80"/>
      <c r="L12" s="80"/>
      <c r="M12" s="80"/>
      <c r="N12" s="179" t="s">
        <v>586</v>
      </c>
      <c r="O12" s="282"/>
      <c r="P12" s="113"/>
      <c r="Q12" s="82"/>
    </row>
    <row r="13" spans="1:19" s="24" customFormat="1" ht="10.5" x14ac:dyDescent="0.3">
      <c r="A13" s="217">
        <v>14179</v>
      </c>
      <c r="B13" s="179" t="s">
        <v>430</v>
      </c>
      <c r="C13" s="179" t="s">
        <v>26</v>
      </c>
      <c r="D13" s="179">
        <v>7</v>
      </c>
      <c r="E13" s="185">
        <v>5</v>
      </c>
      <c r="F13" s="81"/>
      <c r="G13" s="80"/>
      <c r="H13" s="80"/>
      <c r="I13" s="80"/>
      <c r="J13" s="100">
        <v>45351</v>
      </c>
      <c r="K13" s="80"/>
      <c r="L13" s="80"/>
      <c r="M13" s="80"/>
      <c r="N13" s="80" t="s">
        <v>587</v>
      </c>
      <c r="O13" s="82"/>
      <c r="P13" s="82"/>
      <c r="Q13" s="82"/>
    </row>
    <row r="14" spans="1:19" s="24" customFormat="1" ht="20" x14ac:dyDescent="0.3">
      <c r="A14" s="217">
        <v>14202</v>
      </c>
      <c r="B14" s="179" t="s">
        <v>389</v>
      </c>
      <c r="C14" s="179" t="s">
        <v>26</v>
      </c>
      <c r="D14" s="179">
        <v>42</v>
      </c>
      <c r="E14" s="185"/>
      <c r="F14" s="186"/>
      <c r="G14" s="175"/>
      <c r="H14" s="80"/>
      <c r="I14" s="179"/>
      <c r="J14" s="100">
        <v>45351</v>
      </c>
      <c r="K14" s="179"/>
      <c r="L14" s="80"/>
      <c r="M14" s="80"/>
      <c r="N14" s="179" t="s">
        <v>588</v>
      </c>
      <c r="O14" s="279"/>
      <c r="P14" s="82"/>
      <c r="Q14" s="82"/>
    </row>
    <row r="15" spans="1:19" s="24" customFormat="1" ht="10.5" x14ac:dyDescent="0.2">
      <c r="A15" s="217">
        <v>15100</v>
      </c>
      <c r="B15" s="179" t="s">
        <v>502</v>
      </c>
      <c r="C15" s="179" t="s">
        <v>26</v>
      </c>
      <c r="D15" s="179">
        <v>10</v>
      </c>
      <c r="E15" s="185">
        <v>5.61</v>
      </c>
      <c r="F15" s="186">
        <v>0.43899999999999995</v>
      </c>
      <c r="G15" s="175" t="s">
        <v>589</v>
      </c>
      <c r="H15" s="80"/>
      <c r="I15" s="179" t="s">
        <v>577</v>
      </c>
      <c r="J15" s="100">
        <v>45351</v>
      </c>
      <c r="K15" s="179" t="s">
        <v>590</v>
      </c>
      <c r="L15" s="80"/>
      <c r="M15" s="80"/>
      <c r="N15" s="359" t="s">
        <v>591</v>
      </c>
      <c r="O15" s="369"/>
      <c r="P15" s="113"/>
      <c r="Q15" s="82"/>
    </row>
    <row r="16" spans="1:19" s="24" customFormat="1" ht="53.9" customHeight="1" x14ac:dyDescent="0.2">
      <c r="A16" s="327">
        <v>14116</v>
      </c>
      <c r="B16" s="328" t="s">
        <v>187</v>
      </c>
      <c r="C16" s="328" t="s">
        <v>29</v>
      </c>
      <c r="D16" s="328">
        <v>7</v>
      </c>
      <c r="E16" s="329">
        <v>5.34</v>
      </c>
      <c r="F16" s="330">
        <v>0.23714285714285716</v>
      </c>
      <c r="G16" s="120"/>
      <c r="H16" s="120"/>
      <c r="I16" s="120"/>
      <c r="J16" s="100">
        <v>45349</v>
      </c>
      <c r="K16" s="80"/>
      <c r="L16" s="80"/>
      <c r="M16" s="80"/>
      <c r="N16" s="332" t="s">
        <v>592</v>
      </c>
      <c r="O16" s="82" t="s">
        <v>16338</v>
      </c>
      <c r="P16" s="82"/>
      <c r="Q16" s="82"/>
    </row>
    <row r="17" spans="1:19" s="24" customFormat="1" ht="53.9" customHeight="1" x14ac:dyDescent="0.2">
      <c r="A17" s="215">
        <v>15322</v>
      </c>
      <c r="B17" s="177" t="s">
        <v>352</v>
      </c>
      <c r="C17" s="177" t="s">
        <v>29</v>
      </c>
      <c r="D17" s="177">
        <v>5.3</v>
      </c>
      <c r="E17" s="175">
        <v>4.2</v>
      </c>
      <c r="F17" s="305">
        <v>0.20754716981132068</v>
      </c>
      <c r="G17" s="80"/>
      <c r="H17" s="80"/>
      <c r="I17" s="80"/>
      <c r="J17" s="307">
        <v>45349</v>
      </c>
      <c r="K17" s="80"/>
      <c r="L17" s="80"/>
      <c r="M17" s="80"/>
      <c r="N17" s="358" t="s">
        <v>593</v>
      </c>
      <c r="O17" s="113"/>
      <c r="P17" s="113"/>
      <c r="Q17" s="82"/>
    </row>
    <row r="18" spans="1:19" s="24" customFormat="1" ht="20" x14ac:dyDescent="0.3">
      <c r="A18" s="215">
        <v>15450</v>
      </c>
      <c r="B18" s="177" t="s">
        <v>429</v>
      </c>
      <c r="C18" s="177" t="s">
        <v>29</v>
      </c>
      <c r="D18" s="177">
        <v>1.7</v>
      </c>
      <c r="E18" s="175">
        <v>1.44</v>
      </c>
      <c r="F18" s="305">
        <v>0.15294117647058825</v>
      </c>
      <c r="G18" s="80"/>
      <c r="H18" s="80"/>
      <c r="I18" s="80"/>
      <c r="J18" s="307">
        <v>45349</v>
      </c>
      <c r="K18" s="80"/>
      <c r="L18" s="80"/>
      <c r="M18" s="80"/>
      <c r="N18" s="177" t="s">
        <v>594</v>
      </c>
      <c r="R18" s="22"/>
      <c r="S18" s="22"/>
    </row>
    <row r="19" spans="1:19" s="24" customFormat="1" ht="20" x14ac:dyDescent="0.3">
      <c r="A19" s="215">
        <v>15388</v>
      </c>
      <c r="B19" s="177" t="s">
        <v>199</v>
      </c>
      <c r="C19" s="177" t="s">
        <v>29</v>
      </c>
      <c r="D19" s="177">
        <v>13.5</v>
      </c>
      <c r="E19" s="175">
        <v>11.93</v>
      </c>
      <c r="F19" s="305">
        <v>0.11629629629629631</v>
      </c>
      <c r="G19" s="80"/>
      <c r="H19" s="80"/>
      <c r="I19" s="80"/>
      <c r="J19" s="307">
        <v>45398</v>
      </c>
      <c r="K19" s="80"/>
      <c r="L19" s="80"/>
      <c r="M19" s="80"/>
      <c r="N19" s="177" t="s">
        <v>595</v>
      </c>
    </row>
    <row r="20" spans="1:19" s="24" customFormat="1" ht="10.4" customHeight="1" x14ac:dyDescent="0.3">
      <c r="A20" s="79">
        <v>14379</v>
      </c>
      <c r="B20" s="80" t="s">
        <v>481</v>
      </c>
      <c r="C20" s="80" t="s">
        <v>29</v>
      </c>
      <c r="D20" s="80">
        <v>5.3</v>
      </c>
      <c r="E20" s="80">
        <v>5</v>
      </c>
      <c r="F20" s="289">
        <v>5.6603773584906134E-3</v>
      </c>
      <c r="G20" s="80"/>
      <c r="H20" s="80"/>
      <c r="I20" s="80"/>
      <c r="J20" s="100">
        <v>45349</v>
      </c>
      <c r="K20" s="80" t="s">
        <v>596</v>
      </c>
      <c r="L20" s="80">
        <v>5.27</v>
      </c>
      <c r="M20" s="80"/>
      <c r="N20" s="80" t="s">
        <v>597</v>
      </c>
      <c r="O20" s="113"/>
      <c r="P20" s="113"/>
      <c r="Q20" s="82"/>
    </row>
    <row r="21" spans="1:19" s="24" customFormat="1" ht="10.4" customHeight="1" x14ac:dyDescent="0.3">
      <c r="A21" s="79">
        <v>15573</v>
      </c>
      <c r="B21" s="80" t="s">
        <v>343</v>
      </c>
      <c r="C21" s="80" t="s">
        <v>29</v>
      </c>
      <c r="D21" s="80"/>
      <c r="E21" s="80"/>
      <c r="F21" s="289"/>
      <c r="G21" s="80"/>
      <c r="H21" s="80"/>
      <c r="I21" s="80"/>
      <c r="J21" s="100">
        <v>45409</v>
      </c>
      <c r="K21" s="80"/>
      <c r="L21" s="80"/>
      <c r="M21" s="80"/>
      <c r="N21" s="80" t="s">
        <v>598</v>
      </c>
      <c r="O21" s="113"/>
      <c r="P21" s="113"/>
      <c r="Q21" s="82"/>
    </row>
    <row r="22" spans="1:19" s="24" customFormat="1" ht="10.4" customHeight="1" x14ac:dyDescent="0.3">
      <c r="A22" s="79">
        <v>15573</v>
      </c>
      <c r="B22" s="80" t="s">
        <v>343</v>
      </c>
      <c r="C22" s="80" t="s">
        <v>29</v>
      </c>
      <c r="D22" s="80"/>
      <c r="E22" s="80"/>
      <c r="F22" s="289"/>
      <c r="G22" s="80"/>
      <c r="H22" s="80"/>
      <c r="I22" s="80"/>
      <c r="J22" s="100">
        <v>45349</v>
      </c>
      <c r="K22" s="80"/>
      <c r="L22" s="80"/>
      <c r="M22" s="80"/>
      <c r="N22" s="80" t="s">
        <v>599</v>
      </c>
      <c r="O22" s="82"/>
      <c r="P22" s="82"/>
      <c r="Q22" s="82"/>
    </row>
    <row r="23" spans="1:19" s="24" customFormat="1" ht="10.4" customHeight="1" x14ac:dyDescent="0.3">
      <c r="A23" s="79">
        <v>14147</v>
      </c>
      <c r="B23" s="80" t="s">
        <v>177</v>
      </c>
      <c r="C23" s="80" t="s">
        <v>26</v>
      </c>
      <c r="D23" s="80">
        <v>155</v>
      </c>
      <c r="E23" s="185">
        <v>143.61000000000001</v>
      </c>
      <c r="F23" s="186">
        <v>7.3483870967741852E-2</v>
      </c>
      <c r="G23" s="80" t="s">
        <v>600</v>
      </c>
      <c r="H23" s="80" t="s">
        <v>124</v>
      </c>
      <c r="I23" s="80"/>
      <c r="J23" s="100">
        <v>45489</v>
      </c>
      <c r="K23" s="80"/>
      <c r="L23" s="80"/>
      <c r="M23" s="80"/>
      <c r="N23" s="179" t="s">
        <v>601</v>
      </c>
      <c r="O23" s="113"/>
      <c r="P23" s="113"/>
      <c r="Q23" s="82"/>
    </row>
    <row r="24" spans="1:19" s="24" customFormat="1" ht="10.4" customHeight="1" x14ac:dyDescent="0.3">
      <c r="A24" s="79">
        <v>14147</v>
      </c>
      <c r="B24" s="80" t="s">
        <v>177</v>
      </c>
      <c r="C24" s="80" t="s">
        <v>26</v>
      </c>
      <c r="D24" s="80">
        <v>155</v>
      </c>
      <c r="E24" s="185">
        <v>143.61000000000001</v>
      </c>
      <c r="F24" s="186">
        <v>7.3483870967741852E-2</v>
      </c>
      <c r="G24" s="80" t="s">
        <v>600</v>
      </c>
      <c r="H24" s="80" t="s">
        <v>124</v>
      </c>
      <c r="I24" s="80"/>
      <c r="J24" s="100">
        <v>45346</v>
      </c>
      <c r="K24" s="80"/>
      <c r="L24" s="80"/>
      <c r="M24" s="80"/>
      <c r="N24" s="179" t="s">
        <v>601</v>
      </c>
      <c r="O24" s="279"/>
      <c r="P24" s="82"/>
      <c r="Q24" s="82"/>
    </row>
    <row r="25" spans="1:19" ht="20.149999999999999" customHeight="1" x14ac:dyDescent="0.3">
      <c r="A25" s="79">
        <v>14428</v>
      </c>
      <c r="B25" s="80" t="s">
        <v>602</v>
      </c>
      <c r="C25" s="80" t="s">
        <v>26</v>
      </c>
      <c r="D25" s="80">
        <v>23.5</v>
      </c>
      <c r="E25" s="80">
        <v>18.899999999999999</v>
      </c>
      <c r="F25" s="81">
        <v>0.2</v>
      </c>
      <c r="G25" s="80" t="s">
        <v>603</v>
      </c>
      <c r="H25" s="80"/>
      <c r="I25" s="80" t="str">
        <f>_xlfn.XLOOKUP(Table6[[#This Row],[Site ID]],Table2[Site ID],Table2[Ops Compliance Status])</f>
        <v>Not currently assessed</v>
      </c>
      <c r="J25" s="100">
        <v>45345</v>
      </c>
      <c r="K25" s="80"/>
      <c r="L25" s="80"/>
      <c r="M25" s="80"/>
      <c r="N25" s="80" t="s">
        <v>604</v>
      </c>
      <c r="O25" s="113"/>
      <c r="P25" s="113"/>
      <c r="Q25" s="82"/>
    </row>
    <row r="26" spans="1:19" ht="20.149999999999999" customHeight="1" x14ac:dyDescent="0.2">
      <c r="A26" s="438">
        <v>14414</v>
      </c>
      <c r="B26" s="178" t="s">
        <v>231</v>
      </c>
      <c r="C26" s="178" t="s">
        <v>34</v>
      </c>
      <c r="D26" s="178">
        <v>45</v>
      </c>
      <c r="E26" s="182">
        <v>40</v>
      </c>
      <c r="F26" s="183">
        <v>0.1111111111111111</v>
      </c>
      <c r="G26" s="175" t="s">
        <v>607</v>
      </c>
      <c r="H26" s="80"/>
      <c r="I26" s="178" t="s">
        <v>577</v>
      </c>
      <c r="J26" s="100">
        <v>45399</v>
      </c>
      <c r="K26" s="80"/>
      <c r="L26" s="80"/>
      <c r="M26" s="80"/>
      <c r="N26" s="357" t="s">
        <v>608</v>
      </c>
      <c r="O26" s="113"/>
      <c r="P26" s="113"/>
      <c r="Q26" s="82"/>
    </row>
    <row r="27" spans="1:19" ht="32.15" customHeight="1" x14ac:dyDescent="0.3">
      <c r="A27" s="79">
        <v>13153</v>
      </c>
      <c r="B27" s="80" t="s">
        <v>232</v>
      </c>
      <c r="C27" s="80" t="s">
        <v>34</v>
      </c>
      <c r="D27" s="165">
        <v>20</v>
      </c>
      <c r="E27" s="80">
        <v>17.96</v>
      </c>
      <c r="F27" s="81">
        <v>0.1</v>
      </c>
      <c r="G27" s="80"/>
      <c r="H27" s="100"/>
      <c r="I27" s="100"/>
      <c r="J27" s="169">
        <v>45399</v>
      </c>
      <c r="K27" s="80"/>
      <c r="L27" s="80"/>
      <c r="M27" s="80"/>
      <c r="N27" s="80" t="s">
        <v>610</v>
      </c>
      <c r="O27" s="113"/>
      <c r="P27" s="113"/>
      <c r="Q27" s="82"/>
    </row>
    <row r="28" spans="1:19" ht="32.15" customHeight="1" x14ac:dyDescent="0.3">
      <c r="A28" s="79">
        <v>14323</v>
      </c>
      <c r="B28" s="80" t="s">
        <v>616</v>
      </c>
      <c r="C28" s="80" t="s">
        <v>34</v>
      </c>
      <c r="D28" s="80">
        <v>120</v>
      </c>
      <c r="E28" s="80">
        <v>0</v>
      </c>
      <c r="F28" s="81"/>
      <c r="G28" s="80"/>
      <c r="H28" s="80"/>
      <c r="I28" s="80"/>
      <c r="J28" s="100">
        <v>45399</v>
      </c>
      <c r="K28" s="80"/>
      <c r="L28" s="80"/>
      <c r="M28" s="80"/>
      <c r="N28" s="80" t="s">
        <v>617</v>
      </c>
      <c r="O28" s="113"/>
      <c r="P28" s="113"/>
      <c r="Q28" s="82"/>
    </row>
    <row r="29" spans="1:19" ht="32.15" customHeight="1" x14ac:dyDescent="0.3">
      <c r="A29" s="216">
        <v>14328</v>
      </c>
      <c r="B29" s="178" t="s">
        <v>227</v>
      </c>
      <c r="C29" s="178" t="s">
        <v>34</v>
      </c>
      <c r="D29" s="218">
        <v>12</v>
      </c>
      <c r="E29" s="182">
        <v>10.37</v>
      </c>
      <c r="F29" s="183">
        <v>0.13583333333333339</v>
      </c>
      <c r="G29" s="175"/>
      <c r="H29" s="80"/>
      <c r="I29" s="178" t="s">
        <v>577</v>
      </c>
      <c r="J29" s="100" t="s">
        <v>16332</v>
      </c>
      <c r="K29" s="80"/>
      <c r="L29" s="80"/>
      <c r="M29" s="80"/>
      <c r="N29" s="80" t="s">
        <v>16333</v>
      </c>
      <c r="O29" s="113"/>
      <c r="P29" s="113"/>
      <c r="Q29" s="82"/>
    </row>
    <row r="30" spans="1:19" s="24" customFormat="1" ht="10.4" customHeight="1" x14ac:dyDescent="0.3">
      <c r="A30" s="216">
        <v>14328</v>
      </c>
      <c r="B30" s="178" t="s">
        <v>227</v>
      </c>
      <c r="C30" s="178" t="s">
        <v>34</v>
      </c>
      <c r="D30" s="218">
        <v>12</v>
      </c>
      <c r="E30" s="182">
        <v>10.37</v>
      </c>
      <c r="F30" s="183">
        <v>0.13583333333333339</v>
      </c>
      <c r="G30" s="175"/>
      <c r="H30" s="80"/>
      <c r="I30" s="178" t="s">
        <v>577</v>
      </c>
      <c r="J30" s="100">
        <v>45399</v>
      </c>
      <c r="K30" s="80"/>
      <c r="L30" s="80"/>
      <c r="M30" s="80"/>
      <c r="N30" s="80" t="s">
        <v>661</v>
      </c>
      <c r="O30" s="82"/>
      <c r="P30" s="82"/>
      <c r="Q30" s="82"/>
    </row>
    <row r="31" spans="1:19" s="24" customFormat="1" ht="10.4" customHeight="1" x14ac:dyDescent="0.2">
      <c r="A31" s="216">
        <v>15013</v>
      </c>
      <c r="B31" s="178" t="s">
        <v>273</v>
      </c>
      <c r="C31" s="178" t="s">
        <v>34</v>
      </c>
      <c r="D31" s="178">
        <v>370</v>
      </c>
      <c r="E31" s="182">
        <v>338.55</v>
      </c>
      <c r="F31" s="183">
        <v>8.4999999999999964E-2</v>
      </c>
      <c r="G31" s="175" t="s">
        <v>589</v>
      </c>
      <c r="H31" s="80"/>
      <c r="I31" s="178" t="s">
        <v>577</v>
      </c>
      <c r="J31" s="100">
        <v>45399</v>
      </c>
      <c r="K31" s="178" t="s">
        <v>675</v>
      </c>
      <c r="L31" s="80"/>
      <c r="M31" s="80"/>
      <c r="N31" s="357" t="s">
        <v>675</v>
      </c>
      <c r="O31" s="367"/>
      <c r="P31" s="82"/>
      <c r="Q31" s="82"/>
    </row>
    <row r="32" spans="1:19" s="24" customFormat="1" ht="20" x14ac:dyDescent="0.3">
      <c r="A32" s="79">
        <v>14311</v>
      </c>
      <c r="B32" s="80" t="s">
        <v>253</v>
      </c>
      <c r="C32" s="80" t="s">
        <v>34</v>
      </c>
      <c r="D32" s="166">
        <v>12</v>
      </c>
      <c r="E32" s="80">
        <v>11.1</v>
      </c>
      <c r="F32" s="81">
        <v>7.5000000000000025E-2</v>
      </c>
      <c r="G32" s="80" t="s">
        <v>641</v>
      </c>
      <c r="H32" s="169" t="s">
        <v>87</v>
      </c>
      <c r="I32" s="169" t="s">
        <v>87</v>
      </c>
      <c r="J32" s="169">
        <v>45399</v>
      </c>
      <c r="K32" s="80"/>
      <c r="L32" s="80"/>
      <c r="M32" s="80"/>
      <c r="N32" s="80" t="s">
        <v>749</v>
      </c>
      <c r="O32" s="113"/>
      <c r="P32" s="113"/>
      <c r="Q32" s="82"/>
    </row>
    <row r="33" spans="1:17" s="24" customFormat="1" ht="10.5" x14ac:dyDescent="0.3">
      <c r="A33" s="304">
        <v>14648</v>
      </c>
      <c r="B33" s="166" t="s">
        <v>303</v>
      </c>
      <c r="C33" s="166" t="s">
        <v>29</v>
      </c>
      <c r="D33" s="80">
        <v>36</v>
      </c>
      <c r="E33" s="159">
        <v>29.9</v>
      </c>
      <c r="F33" s="285">
        <v>0.19</v>
      </c>
      <c r="G33" s="284">
        <v>0.19</v>
      </c>
      <c r="H33" s="159"/>
      <c r="I33" s="80"/>
      <c r="J33" s="100">
        <v>45398</v>
      </c>
      <c r="K33" s="80"/>
      <c r="L33" s="80"/>
      <c r="M33" s="80"/>
      <c r="N33" s="80" t="s">
        <v>612</v>
      </c>
      <c r="O33" s="113"/>
      <c r="P33" s="113"/>
      <c r="Q33" s="82"/>
    </row>
    <row r="34" spans="1:17" s="24" customFormat="1" ht="10.5" x14ac:dyDescent="0.3">
      <c r="A34" s="304">
        <v>14648</v>
      </c>
      <c r="B34" s="166" t="s">
        <v>303</v>
      </c>
      <c r="C34" s="166" t="s">
        <v>29</v>
      </c>
      <c r="D34" s="80">
        <v>36</v>
      </c>
      <c r="E34" s="159">
        <v>29.9</v>
      </c>
      <c r="F34" s="285">
        <v>0.19</v>
      </c>
      <c r="G34" s="284">
        <v>0.19</v>
      </c>
      <c r="H34" s="159"/>
      <c r="I34" s="80"/>
      <c r="J34" s="100">
        <v>45317</v>
      </c>
      <c r="K34" s="159"/>
      <c r="L34" s="159"/>
      <c r="M34" s="159"/>
      <c r="N34" s="80" t="s">
        <v>613</v>
      </c>
      <c r="O34" s="82" t="s">
        <v>573</v>
      </c>
      <c r="P34" s="82"/>
      <c r="Q34" s="82"/>
    </row>
    <row r="35" spans="1:17" s="24" customFormat="1" ht="30" x14ac:dyDescent="0.3">
      <c r="A35" s="215">
        <v>15389</v>
      </c>
      <c r="B35" s="177" t="s">
        <v>134</v>
      </c>
      <c r="C35" s="177" t="s">
        <v>29</v>
      </c>
      <c r="D35" s="177">
        <v>19.2</v>
      </c>
      <c r="E35" s="159"/>
      <c r="F35" s="285"/>
      <c r="G35" s="284"/>
      <c r="H35" s="159"/>
      <c r="I35" s="80"/>
      <c r="J35" s="275">
        <v>45496</v>
      </c>
      <c r="K35" s="159"/>
      <c r="L35" s="159"/>
      <c r="M35" s="159"/>
      <c r="N35" s="80" t="s">
        <v>16331</v>
      </c>
      <c r="O35" s="113"/>
      <c r="P35" s="113"/>
      <c r="Q35" s="82"/>
    </row>
    <row r="36" spans="1:17" s="24" customFormat="1" ht="10.5" x14ac:dyDescent="0.3">
      <c r="A36" s="215">
        <v>15389</v>
      </c>
      <c r="B36" s="177" t="s">
        <v>134</v>
      </c>
      <c r="C36" s="177" t="s">
        <v>29</v>
      </c>
      <c r="D36" s="177">
        <v>19.2</v>
      </c>
      <c r="E36" s="175">
        <v>13.5</v>
      </c>
      <c r="F36" s="286"/>
      <c r="G36" s="175"/>
      <c r="H36" s="80"/>
      <c r="I36" s="179"/>
      <c r="J36" s="100">
        <v>45398</v>
      </c>
      <c r="K36" s="159"/>
      <c r="L36" s="159"/>
      <c r="M36" s="159"/>
      <c r="N36" s="179" t="s">
        <v>614</v>
      </c>
      <c r="O36" s="113"/>
      <c r="P36" s="113"/>
      <c r="Q36" s="82"/>
    </row>
    <row r="37" spans="1:17" s="24" customFormat="1" ht="20" x14ac:dyDescent="0.3">
      <c r="A37" s="215">
        <v>15389</v>
      </c>
      <c r="B37" s="177" t="s">
        <v>134</v>
      </c>
      <c r="C37" s="177" t="s">
        <v>29</v>
      </c>
      <c r="D37" s="177">
        <v>19.2</v>
      </c>
      <c r="E37" s="175">
        <v>13.5</v>
      </c>
      <c r="F37" s="286"/>
      <c r="G37" s="175"/>
      <c r="H37" s="80"/>
      <c r="I37" s="179"/>
      <c r="J37" s="100">
        <v>45317</v>
      </c>
      <c r="K37" s="80"/>
      <c r="L37" s="80"/>
      <c r="M37" s="80"/>
      <c r="N37" s="179" t="s">
        <v>615</v>
      </c>
      <c r="O37" s="82"/>
      <c r="P37" s="82"/>
      <c r="Q37" s="82"/>
    </row>
    <row r="38" spans="1:17" s="24" customFormat="1" ht="20.149999999999999" customHeight="1" x14ac:dyDescent="0.3">
      <c r="A38" s="79">
        <v>14265</v>
      </c>
      <c r="B38" s="80" t="s">
        <v>206</v>
      </c>
      <c r="C38" s="80" t="s">
        <v>34</v>
      </c>
      <c r="D38" s="80">
        <v>45</v>
      </c>
      <c r="E38" s="80">
        <v>44.38</v>
      </c>
      <c r="F38" s="81">
        <v>1.377777777777772E-2</v>
      </c>
      <c r="G38" s="80" t="s">
        <v>766</v>
      </c>
      <c r="H38" s="80" t="s">
        <v>87</v>
      </c>
      <c r="I38" s="80" t="s">
        <v>87</v>
      </c>
      <c r="J38" s="100">
        <v>45399</v>
      </c>
      <c r="K38" s="80"/>
      <c r="L38" s="80"/>
      <c r="M38" s="80"/>
      <c r="N38" s="80" t="s">
        <v>792</v>
      </c>
      <c r="O38" s="113"/>
      <c r="P38" s="113"/>
      <c r="Q38" s="82"/>
    </row>
    <row r="39" spans="1:17" s="24" customFormat="1" ht="25.5" customHeight="1" x14ac:dyDescent="0.3">
      <c r="A39" s="217">
        <v>14431</v>
      </c>
      <c r="B39" s="179" t="s">
        <v>205</v>
      </c>
      <c r="C39" s="179" t="s">
        <v>26</v>
      </c>
      <c r="D39" s="179">
        <v>19.600000000000001</v>
      </c>
      <c r="E39" s="80"/>
      <c r="F39" s="81"/>
      <c r="G39" s="80"/>
      <c r="H39" s="80"/>
      <c r="I39" s="80"/>
      <c r="J39" s="100">
        <v>45491</v>
      </c>
      <c r="K39" s="80"/>
      <c r="L39" s="80"/>
      <c r="M39" s="80"/>
      <c r="N39" s="80" t="s">
        <v>16325</v>
      </c>
      <c r="O39" s="113"/>
      <c r="P39" s="113"/>
      <c r="Q39" s="82"/>
    </row>
    <row r="40" spans="1:17" s="24" customFormat="1" ht="20" x14ac:dyDescent="0.3">
      <c r="A40" s="217">
        <v>14431</v>
      </c>
      <c r="B40" s="179" t="s">
        <v>205</v>
      </c>
      <c r="C40" s="179" t="s">
        <v>26</v>
      </c>
      <c r="D40" s="179">
        <v>19.600000000000001</v>
      </c>
      <c r="E40" s="80"/>
      <c r="F40" s="81"/>
      <c r="G40" s="80"/>
      <c r="H40" s="80"/>
      <c r="I40" s="80"/>
      <c r="J40" s="100">
        <v>45309</v>
      </c>
      <c r="K40" s="80"/>
      <c r="L40" s="80"/>
      <c r="M40" s="80"/>
      <c r="N40" s="80" t="s">
        <v>618</v>
      </c>
      <c r="O40" s="282"/>
      <c r="P40" s="113"/>
      <c r="Q40" s="82"/>
    </row>
    <row r="41" spans="1:17" s="24" customFormat="1" ht="10.5" x14ac:dyDescent="0.3">
      <c r="A41" s="217">
        <v>14145</v>
      </c>
      <c r="B41" s="179" t="s">
        <v>223</v>
      </c>
      <c r="C41" s="179" t="s">
        <v>26</v>
      </c>
      <c r="D41" s="179">
        <v>18</v>
      </c>
      <c r="E41" s="185">
        <v>8.9600000000000009</v>
      </c>
      <c r="F41" s="186">
        <v>0.50222222222222213</v>
      </c>
      <c r="G41" s="175"/>
      <c r="H41" s="80"/>
      <c r="I41" s="178"/>
      <c r="J41" s="275">
        <v>45309</v>
      </c>
      <c r="K41" s="178"/>
      <c r="L41" s="80"/>
      <c r="M41" s="80"/>
      <c r="N41" s="178" t="s">
        <v>619</v>
      </c>
      <c r="O41" s="281"/>
      <c r="P41" s="113"/>
      <c r="Q41" s="82"/>
    </row>
    <row r="42" spans="1:17" s="24" customFormat="1" ht="20.149999999999999" customHeight="1" x14ac:dyDescent="0.3">
      <c r="A42" s="79">
        <v>14174</v>
      </c>
      <c r="B42" s="80" t="s">
        <v>241</v>
      </c>
      <c r="C42" s="80" t="s">
        <v>26</v>
      </c>
      <c r="D42" s="80">
        <v>27.3</v>
      </c>
      <c r="E42" s="80">
        <v>25.06</v>
      </c>
      <c r="F42" s="81">
        <v>8.2051282051282121E-2</v>
      </c>
      <c r="G42" s="80" t="s">
        <v>579</v>
      </c>
      <c r="H42" s="100" t="s">
        <v>124</v>
      </c>
      <c r="I42" s="100" t="s">
        <v>124</v>
      </c>
      <c r="J42" s="100">
        <v>45306</v>
      </c>
      <c r="K42" s="80"/>
      <c r="L42" s="80"/>
      <c r="M42" s="80"/>
      <c r="N42" s="80" t="s">
        <v>620</v>
      </c>
      <c r="O42" s="113"/>
      <c r="P42" s="113"/>
      <c r="Q42" s="82"/>
    </row>
    <row r="43" spans="1:17" s="24" customFormat="1" x14ac:dyDescent="0.2">
      <c r="A43" s="215">
        <v>14420</v>
      </c>
      <c r="B43" s="177" t="s">
        <v>168</v>
      </c>
      <c r="C43" s="177" t="s">
        <v>29</v>
      </c>
      <c r="D43" s="177">
        <v>14</v>
      </c>
      <c r="E43" s="181">
        <v>7.28</v>
      </c>
      <c r="F43" s="305">
        <v>0.48</v>
      </c>
      <c r="G43" s="80"/>
      <c r="H43" s="80"/>
      <c r="I43" s="80"/>
      <c r="J43" s="307">
        <v>45295</v>
      </c>
      <c r="K43" s="80"/>
      <c r="L43" s="80"/>
      <c r="M43" s="80"/>
      <c r="N43" s="358" t="s">
        <v>621</v>
      </c>
      <c r="O43" s="82"/>
      <c r="P43" s="82"/>
      <c r="Q43" s="82"/>
    </row>
    <row r="44" spans="1:17" s="24" customFormat="1" x14ac:dyDescent="0.2">
      <c r="A44" s="215">
        <v>15389</v>
      </c>
      <c r="B44" s="177" t="s">
        <v>134</v>
      </c>
      <c r="C44" s="177" t="s">
        <v>29</v>
      </c>
      <c r="D44" s="177">
        <v>19.2</v>
      </c>
      <c r="E44" s="175">
        <v>11.1</v>
      </c>
      <c r="F44" s="305">
        <v>0.421875</v>
      </c>
      <c r="G44" s="80"/>
      <c r="H44" s="80"/>
      <c r="I44" s="80"/>
      <c r="J44" s="307">
        <v>45295</v>
      </c>
      <c r="K44" s="80"/>
      <c r="L44" s="80"/>
      <c r="M44" s="80"/>
      <c r="N44" s="358" t="s">
        <v>622</v>
      </c>
      <c r="O44" s="82"/>
      <c r="P44" s="82"/>
      <c r="Q44" s="82"/>
    </row>
    <row r="45" spans="1:17" s="24" customFormat="1" ht="20" x14ac:dyDescent="0.2">
      <c r="A45" s="215">
        <v>14114</v>
      </c>
      <c r="B45" s="177" t="s">
        <v>316</v>
      </c>
      <c r="C45" s="177" t="s">
        <v>29</v>
      </c>
      <c r="D45" s="177">
        <v>8</v>
      </c>
      <c r="E45" s="175">
        <v>5.9</v>
      </c>
      <c r="F45" s="305">
        <v>0.26249999999999996</v>
      </c>
      <c r="G45" s="80"/>
      <c r="H45" s="80"/>
      <c r="I45" s="80"/>
      <c r="J45" s="307">
        <v>45295</v>
      </c>
      <c r="K45" s="80"/>
      <c r="L45" s="80"/>
      <c r="M45" s="80"/>
      <c r="N45" s="358" t="s">
        <v>623</v>
      </c>
      <c r="O45" s="82"/>
      <c r="P45" s="82"/>
      <c r="Q45" s="82"/>
    </row>
    <row r="46" spans="1:17" s="24" customFormat="1" x14ac:dyDescent="0.2">
      <c r="A46" s="327">
        <v>14116</v>
      </c>
      <c r="B46" s="328" t="s">
        <v>187</v>
      </c>
      <c r="C46" s="328" t="s">
        <v>29</v>
      </c>
      <c r="D46" s="328">
        <v>7</v>
      </c>
      <c r="E46" s="329">
        <v>5.34</v>
      </c>
      <c r="F46" s="330">
        <v>0.23714285714285716</v>
      </c>
      <c r="G46" s="120"/>
      <c r="H46" s="120"/>
      <c r="I46" s="120"/>
      <c r="J46" s="331">
        <v>45295</v>
      </c>
      <c r="K46" s="80"/>
      <c r="L46" s="80"/>
      <c r="M46" s="80"/>
      <c r="N46" s="332" t="s">
        <v>624</v>
      </c>
      <c r="O46" s="172"/>
      <c r="P46" s="172"/>
      <c r="Q46" s="172"/>
    </row>
    <row r="47" spans="1:17" s="24" customFormat="1" x14ac:dyDescent="0.2">
      <c r="A47" s="215">
        <v>14648</v>
      </c>
      <c r="B47" s="177" t="s">
        <v>303</v>
      </c>
      <c r="C47" s="177" t="s">
        <v>29</v>
      </c>
      <c r="D47" s="177">
        <v>36</v>
      </c>
      <c r="E47" s="175">
        <v>28.9</v>
      </c>
      <c r="F47" s="305">
        <v>0.19722222222222227</v>
      </c>
      <c r="G47" s="80"/>
      <c r="H47" s="80"/>
      <c r="I47" s="80"/>
      <c r="J47" s="307">
        <v>45295</v>
      </c>
      <c r="K47" s="80"/>
      <c r="L47" s="80"/>
      <c r="M47" s="80"/>
      <c r="N47" s="358" t="s">
        <v>625</v>
      </c>
      <c r="O47" s="82"/>
      <c r="P47" s="82"/>
      <c r="Q47" s="82"/>
    </row>
    <row r="48" spans="1:17" s="24" customFormat="1" ht="20" x14ac:dyDescent="0.2">
      <c r="A48" s="215">
        <v>14621</v>
      </c>
      <c r="B48" s="177" t="s">
        <v>139</v>
      </c>
      <c r="C48" s="177" t="s">
        <v>29</v>
      </c>
      <c r="D48" s="177">
        <v>260</v>
      </c>
      <c r="E48" s="175">
        <v>214</v>
      </c>
      <c r="F48" s="305">
        <v>0.17692307692307693</v>
      </c>
      <c r="G48" s="80"/>
      <c r="H48" s="80"/>
      <c r="I48" s="80"/>
      <c r="J48" s="307">
        <v>45295</v>
      </c>
      <c r="K48" s="80"/>
      <c r="L48" s="80"/>
      <c r="M48" s="80"/>
      <c r="N48" s="358" t="s">
        <v>626</v>
      </c>
      <c r="O48" s="82"/>
      <c r="P48" s="82"/>
      <c r="Q48" s="82"/>
    </row>
    <row r="49" spans="1:17" s="24" customFormat="1" ht="20.149999999999999" customHeight="1" x14ac:dyDescent="0.2">
      <c r="A49" s="215">
        <v>15320</v>
      </c>
      <c r="B49" s="177" t="s">
        <v>405</v>
      </c>
      <c r="C49" s="177" t="s">
        <v>29</v>
      </c>
      <c r="D49" s="177">
        <v>2.8</v>
      </c>
      <c r="E49" s="175">
        <v>2.3559999999999999</v>
      </c>
      <c r="F49" s="305">
        <v>0.15857142857142856</v>
      </c>
      <c r="G49" s="80"/>
      <c r="H49" s="80"/>
      <c r="I49" s="80"/>
      <c r="J49" s="307">
        <v>45295</v>
      </c>
      <c r="K49" s="80"/>
      <c r="L49" s="80"/>
      <c r="M49" s="80"/>
      <c r="N49" s="358" t="s">
        <v>627</v>
      </c>
      <c r="O49" s="82"/>
      <c r="P49" s="82"/>
      <c r="Q49" s="82"/>
    </row>
    <row r="50" spans="1:17" s="24" customFormat="1" ht="48" customHeight="1" x14ac:dyDescent="0.2">
      <c r="A50" s="215">
        <v>15450</v>
      </c>
      <c r="B50" s="177" t="s">
        <v>429</v>
      </c>
      <c r="C50" s="177" t="s">
        <v>29</v>
      </c>
      <c r="D50" s="177">
        <v>1.7</v>
      </c>
      <c r="E50" s="175">
        <v>1.44</v>
      </c>
      <c r="F50" s="305">
        <v>0.15294117647058825</v>
      </c>
      <c r="G50" s="80"/>
      <c r="H50" s="80"/>
      <c r="I50" s="80"/>
      <c r="J50" s="307">
        <v>45295</v>
      </c>
      <c r="K50" s="80"/>
      <c r="L50" s="80"/>
      <c r="M50" s="80"/>
      <c r="N50" s="384" t="s">
        <v>628</v>
      </c>
    </row>
    <row r="51" spans="1:17" s="24" customFormat="1" ht="48" customHeight="1" x14ac:dyDescent="0.2">
      <c r="A51" s="215">
        <v>15309</v>
      </c>
      <c r="B51" s="177" t="s">
        <v>304</v>
      </c>
      <c r="C51" s="177" t="s">
        <v>29</v>
      </c>
      <c r="D51" s="177">
        <v>26</v>
      </c>
      <c r="E51" s="175">
        <v>22.5</v>
      </c>
      <c r="F51" s="305">
        <v>0.13461538461538461</v>
      </c>
      <c r="G51" s="80"/>
      <c r="H51" s="80"/>
      <c r="I51" s="80"/>
      <c r="J51" s="307">
        <v>45295</v>
      </c>
      <c r="K51" s="80"/>
      <c r="L51" s="80"/>
      <c r="M51" s="80"/>
      <c r="N51" s="358" t="s">
        <v>629</v>
      </c>
      <c r="O51" s="113"/>
      <c r="P51" s="113"/>
      <c r="Q51" s="82"/>
    </row>
    <row r="52" spans="1:17" s="24" customFormat="1" ht="21.65" customHeight="1" x14ac:dyDescent="0.2">
      <c r="A52" s="215">
        <v>15388</v>
      </c>
      <c r="B52" s="177" t="s">
        <v>199</v>
      </c>
      <c r="C52" s="177" t="s">
        <v>29</v>
      </c>
      <c r="D52" s="177">
        <v>13.5</v>
      </c>
      <c r="E52" s="175">
        <v>11.93</v>
      </c>
      <c r="F52" s="305">
        <v>0.11629629629629631</v>
      </c>
      <c r="G52" s="80"/>
      <c r="H52" s="80"/>
      <c r="I52" s="80"/>
      <c r="J52" s="307">
        <v>45295</v>
      </c>
      <c r="K52" s="80"/>
      <c r="L52" s="80"/>
      <c r="M52" s="80"/>
      <c r="N52" s="358" t="s">
        <v>630</v>
      </c>
      <c r="O52" s="82"/>
      <c r="P52" s="82"/>
      <c r="Q52" s="82"/>
    </row>
    <row r="53" spans="1:17" s="24" customFormat="1" ht="10.5" customHeight="1" x14ac:dyDescent="0.3">
      <c r="A53" s="215">
        <v>15449</v>
      </c>
      <c r="B53" s="177" t="s">
        <v>200</v>
      </c>
      <c r="C53" s="177" t="s">
        <v>29</v>
      </c>
      <c r="D53" s="177">
        <v>1</v>
      </c>
      <c r="E53" s="175">
        <v>0.9</v>
      </c>
      <c r="F53" s="305">
        <v>9.9999999999999978E-2</v>
      </c>
      <c r="G53" s="80"/>
      <c r="H53" s="80"/>
      <c r="I53" s="80"/>
      <c r="J53" s="307">
        <v>45398</v>
      </c>
      <c r="K53" s="80"/>
      <c r="L53" s="80"/>
      <c r="M53" s="80"/>
      <c r="N53" s="177" t="s">
        <v>631</v>
      </c>
      <c r="O53" s="113"/>
      <c r="P53" s="113"/>
      <c r="Q53" s="82"/>
    </row>
    <row r="54" spans="1:17" s="24" customFormat="1" ht="10.5" customHeight="1" x14ac:dyDescent="0.2">
      <c r="A54" s="215">
        <v>15449</v>
      </c>
      <c r="B54" s="177" t="s">
        <v>200</v>
      </c>
      <c r="C54" s="177" t="s">
        <v>29</v>
      </c>
      <c r="D54" s="177">
        <v>1</v>
      </c>
      <c r="E54" s="175">
        <v>0.9</v>
      </c>
      <c r="F54" s="305">
        <v>9.9999999999999978E-2</v>
      </c>
      <c r="G54" s="80"/>
      <c r="H54" s="80"/>
      <c r="I54" s="80"/>
      <c r="J54" s="307">
        <v>45295</v>
      </c>
      <c r="K54" s="80"/>
      <c r="L54" s="80"/>
      <c r="M54" s="80"/>
      <c r="N54" s="358" t="s">
        <v>632</v>
      </c>
      <c r="O54" s="113"/>
      <c r="P54" s="113"/>
      <c r="Q54" s="82"/>
    </row>
    <row r="55" spans="1:17" s="24" customFormat="1" x14ac:dyDescent="0.2">
      <c r="A55" s="215">
        <v>15334</v>
      </c>
      <c r="B55" s="177" t="s">
        <v>211</v>
      </c>
      <c r="C55" s="177" t="s">
        <v>29</v>
      </c>
      <c r="D55" s="177">
        <v>21</v>
      </c>
      <c r="E55" s="181">
        <v>19.21</v>
      </c>
      <c r="F55" s="305">
        <v>8.5238095238095196E-2</v>
      </c>
      <c r="G55" s="80"/>
      <c r="H55" s="80"/>
      <c r="I55" s="80"/>
      <c r="J55" s="307">
        <v>45295</v>
      </c>
      <c r="K55" s="80"/>
      <c r="L55" s="80"/>
      <c r="M55" s="80"/>
      <c r="N55" s="358" t="s">
        <v>633</v>
      </c>
      <c r="O55" s="82"/>
      <c r="P55" s="82"/>
      <c r="Q55" s="82"/>
    </row>
    <row r="56" spans="1:17" s="24" customFormat="1" x14ac:dyDescent="0.2">
      <c r="A56" s="215">
        <v>15400</v>
      </c>
      <c r="B56" s="177" t="s">
        <v>197</v>
      </c>
      <c r="C56" s="177" t="s">
        <v>29</v>
      </c>
      <c r="D56" s="177">
        <v>206</v>
      </c>
      <c r="E56" s="175">
        <v>191.44800000000001</v>
      </c>
      <c r="F56" s="305">
        <v>7.0640776699029087E-2</v>
      </c>
      <c r="G56" s="80"/>
      <c r="H56" s="80"/>
      <c r="I56" s="80"/>
      <c r="J56" s="307">
        <v>45295</v>
      </c>
      <c r="K56" s="80"/>
      <c r="L56" s="80"/>
      <c r="M56" s="80"/>
      <c r="N56" s="358" t="s">
        <v>634</v>
      </c>
      <c r="O56" s="113"/>
      <c r="P56" s="113"/>
      <c r="Q56" s="82"/>
    </row>
    <row r="57" spans="1:17" s="24" customFormat="1" x14ac:dyDescent="0.2">
      <c r="A57" s="215">
        <v>15415</v>
      </c>
      <c r="B57" s="177" t="s">
        <v>319</v>
      </c>
      <c r="C57" s="177" t="s">
        <v>29</v>
      </c>
      <c r="D57" s="177">
        <v>123</v>
      </c>
      <c r="E57" s="175">
        <v>117.56</v>
      </c>
      <c r="F57" s="305">
        <v>4.4227642276422743E-2</v>
      </c>
      <c r="G57" s="80"/>
      <c r="H57" s="80"/>
      <c r="I57" s="80"/>
      <c r="J57" s="307">
        <v>45295</v>
      </c>
      <c r="K57" s="80"/>
      <c r="L57" s="80"/>
      <c r="M57" s="80"/>
      <c r="N57" s="358" t="s">
        <v>635</v>
      </c>
      <c r="O57" s="82"/>
      <c r="P57" s="82"/>
      <c r="Q57" s="82"/>
    </row>
    <row r="58" spans="1:17" s="24" customFormat="1" x14ac:dyDescent="0.2">
      <c r="A58" s="215">
        <v>14372</v>
      </c>
      <c r="B58" s="177" t="s">
        <v>137</v>
      </c>
      <c r="C58" s="177" t="s">
        <v>29</v>
      </c>
      <c r="D58" s="177">
        <v>130</v>
      </c>
      <c r="E58" s="181">
        <v>130.77000000000001</v>
      </c>
      <c r="F58" s="305">
        <v>-5.9230769230770022E-3</v>
      </c>
      <c r="G58" s="80"/>
      <c r="H58" s="80"/>
      <c r="I58" s="80"/>
      <c r="J58" s="307">
        <v>45295</v>
      </c>
      <c r="K58" s="80"/>
      <c r="L58" s="80"/>
      <c r="M58" s="80"/>
      <c r="N58" s="358" t="s">
        <v>636</v>
      </c>
      <c r="O58" s="113"/>
      <c r="P58" s="113"/>
      <c r="Q58" s="82"/>
    </row>
    <row r="59" spans="1:17" s="24" customFormat="1" ht="10.5" x14ac:dyDescent="0.2">
      <c r="A59" s="217">
        <v>15111</v>
      </c>
      <c r="B59" s="179" t="s">
        <v>395</v>
      </c>
      <c r="C59" s="179" t="s">
        <v>26</v>
      </c>
      <c r="D59" s="179">
        <v>8.5</v>
      </c>
      <c r="E59" s="185">
        <v>6.66</v>
      </c>
      <c r="F59" s="186">
        <v>0.21647058823529411</v>
      </c>
      <c r="G59" s="175" t="s">
        <v>579</v>
      </c>
      <c r="H59" s="80"/>
      <c r="I59" s="179" t="s">
        <v>577</v>
      </c>
      <c r="J59" s="100">
        <v>45275</v>
      </c>
      <c r="K59" s="80"/>
      <c r="L59" s="80"/>
      <c r="M59" s="80"/>
      <c r="N59" s="359" t="s">
        <v>637</v>
      </c>
      <c r="O59" s="360" t="s">
        <v>573</v>
      </c>
      <c r="P59" s="82"/>
      <c r="Q59" s="82"/>
    </row>
    <row r="60" spans="1:17" s="24" customFormat="1" ht="37.4" customHeight="1" x14ac:dyDescent="0.3">
      <c r="A60" s="217">
        <v>15158</v>
      </c>
      <c r="B60" s="179" t="s">
        <v>86</v>
      </c>
      <c r="C60" s="179" t="s">
        <v>26</v>
      </c>
      <c r="D60" s="179">
        <v>21</v>
      </c>
      <c r="E60" s="80"/>
      <c r="F60" s="81"/>
      <c r="G60" s="80"/>
      <c r="H60" s="80"/>
      <c r="I60" s="80"/>
      <c r="J60" s="100">
        <v>45275</v>
      </c>
      <c r="K60" s="80"/>
      <c r="L60" s="80"/>
      <c r="M60" s="80"/>
      <c r="N60" s="80" t="s">
        <v>638</v>
      </c>
      <c r="O60" s="82"/>
      <c r="P60" s="82"/>
      <c r="Q60" s="82"/>
    </row>
    <row r="61" spans="1:17" s="24" customFormat="1" ht="10.5" x14ac:dyDescent="0.3">
      <c r="A61" s="217">
        <v>14179</v>
      </c>
      <c r="B61" s="179" t="s">
        <v>430</v>
      </c>
      <c r="C61" s="179" t="s">
        <v>26</v>
      </c>
      <c r="D61" s="179">
        <v>7</v>
      </c>
      <c r="E61" s="185">
        <v>6.52</v>
      </c>
      <c r="F61" s="81"/>
      <c r="G61" s="80"/>
      <c r="H61" s="80"/>
      <c r="I61" s="80"/>
      <c r="J61" s="100">
        <v>45275</v>
      </c>
      <c r="K61" s="80"/>
      <c r="L61" s="80"/>
      <c r="M61" s="80"/>
      <c r="N61" s="80" t="s">
        <v>639</v>
      </c>
      <c r="O61" s="82" t="s">
        <v>573</v>
      </c>
      <c r="P61" s="82"/>
      <c r="Q61" s="82"/>
    </row>
    <row r="62" spans="1:17" ht="31.4" customHeight="1" x14ac:dyDescent="0.3">
      <c r="A62" s="217">
        <v>14431</v>
      </c>
      <c r="B62" s="219" t="s">
        <v>205</v>
      </c>
      <c r="C62" s="179" t="s">
        <v>26</v>
      </c>
      <c r="D62" s="219">
        <v>19.600000000000001</v>
      </c>
      <c r="E62" s="80"/>
      <c r="F62" s="81"/>
      <c r="G62" s="80"/>
      <c r="H62" s="80"/>
      <c r="I62" s="80"/>
      <c r="J62" s="100">
        <v>45275</v>
      </c>
      <c r="K62" s="80"/>
      <c r="L62" s="80"/>
      <c r="M62" s="80"/>
      <c r="N62" s="80" t="s">
        <v>640</v>
      </c>
      <c r="O62" s="113"/>
      <c r="P62" s="113"/>
      <c r="Q62" s="82"/>
    </row>
    <row r="63" spans="1:17" s="24" customFormat="1" ht="50.9" customHeight="1" x14ac:dyDescent="0.3">
      <c r="A63" s="79">
        <v>14174</v>
      </c>
      <c r="B63" s="72" t="s">
        <v>241</v>
      </c>
      <c r="C63" s="80" t="s">
        <v>26</v>
      </c>
      <c r="D63" s="72">
        <v>27.3</v>
      </c>
      <c r="E63" s="72">
        <v>25.06</v>
      </c>
      <c r="F63" s="73">
        <v>8.2051282051282121E-2</v>
      </c>
      <c r="G63" s="80" t="s">
        <v>641</v>
      </c>
      <c r="H63" s="100" t="s">
        <v>124</v>
      </c>
      <c r="I63" s="100" t="s">
        <v>124</v>
      </c>
      <c r="J63" s="100">
        <v>45275</v>
      </c>
      <c r="K63" s="80"/>
      <c r="L63" s="80"/>
      <c r="M63" s="80"/>
      <c r="N63" s="80" t="s">
        <v>642</v>
      </c>
      <c r="O63" s="82" t="s">
        <v>643</v>
      </c>
      <c r="P63" s="82"/>
      <c r="Q63" s="82"/>
    </row>
    <row r="64" spans="1:17" s="24" customFormat="1" ht="50.9" customHeight="1" x14ac:dyDescent="0.3">
      <c r="A64" s="380">
        <v>14185</v>
      </c>
      <c r="B64" s="72" t="s">
        <v>288</v>
      </c>
      <c r="C64" s="72" t="s">
        <v>26</v>
      </c>
      <c r="D64" s="72"/>
      <c r="E64" s="72"/>
      <c r="F64" s="73"/>
      <c r="G64" s="72" t="s">
        <v>579</v>
      </c>
      <c r="H64" s="80"/>
      <c r="I64" s="80"/>
      <c r="J64" s="278">
        <v>45275</v>
      </c>
      <c r="K64" s="80"/>
      <c r="L64" s="80"/>
      <c r="M64" s="80"/>
      <c r="N64" s="80" t="s">
        <v>644</v>
      </c>
      <c r="O64" s="113"/>
      <c r="P64" s="113"/>
      <c r="Q64" s="82"/>
    </row>
    <row r="65" spans="1:17" s="24" customFormat="1" ht="10.5" customHeight="1" x14ac:dyDescent="0.3">
      <c r="A65" s="380">
        <v>15090</v>
      </c>
      <c r="B65" s="72" t="s">
        <v>349</v>
      </c>
      <c r="C65" s="72" t="s">
        <v>34</v>
      </c>
      <c r="D65" s="72"/>
      <c r="E65" s="72"/>
      <c r="F65" s="73"/>
      <c r="G65" s="72"/>
      <c r="H65" s="80"/>
      <c r="I65" s="80"/>
      <c r="J65" s="278">
        <v>45273</v>
      </c>
      <c r="K65" s="72"/>
      <c r="L65" s="72"/>
      <c r="M65" s="72"/>
      <c r="N65" s="80" t="s">
        <v>645</v>
      </c>
      <c r="O65" s="113"/>
      <c r="P65" s="113"/>
      <c r="Q65" s="113"/>
    </row>
    <row r="66" spans="1:17" s="24" customFormat="1" ht="10.5" customHeight="1" x14ac:dyDescent="0.3">
      <c r="A66" s="79">
        <v>14266</v>
      </c>
      <c r="B66" s="80" t="s">
        <v>274</v>
      </c>
      <c r="C66" s="80" t="s">
        <v>34</v>
      </c>
      <c r="D66" s="393">
        <v>60</v>
      </c>
      <c r="E66" s="80">
        <v>43</v>
      </c>
      <c r="F66" s="81"/>
      <c r="G66" s="80" t="s">
        <v>646</v>
      </c>
      <c r="H66" s="80" t="s">
        <v>229</v>
      </c>
      <c r="I66" s="80" t="s">
        <v>647</v>
      </c>
      <c r="J66" s="100">
        <v>45525</v>
      </c>
      <c r="K66" s="80"/>
      <c r="L66" s="80"/>
      <c r="M66" s="80"/>
      <c r="N66" s="80" t="s">
        <v>16337</v>
      </c>
      <c r="O66" s="113"/>
      <c r="P66" s="113"/>
      <c r="Q66" s="82"/>
    </row>
    <row r="67" spans="1:17" s="24" customFormat="1" ht="10.5" customHeight="1" x14ac:dyDescent="0.3">
      <c r="A67" s="79">
        <v>14266</v>
      </c>
      <c r="B67" s="80" t="s">
        <v>274</v>
      </c>
      <c r="C67" s="80" t="s">
        <v>34</v>
      </c>
      <c r="D67" s="393">
        <v>60</v>
      </c>
      <c r="E67" s="80">
        <v>59.04</v>
      </c>
      <c r="F67" s="81">
        <v>1.6000000000000014E-2</v>
      </c>
      <c r="G67" s="80" t="s">
        <v>646</v>
      </c>
      <c r="H67" s="80" t="s">
        <v>229</v>
      </c>
      <c r="I67" s="80" t="s">
        <v>647</v>
      </c>
      <c r="J67" s="100">
        <v>45272</v>
      </c>
      <c r="K67" s="80"/>
      <c r="L67" s="80"/>
      <c r="M67" s="80"/>
      <c r="N67" s="80" t="s">
        <v>648</v>
      </c>
      <c r="O67" s="113"/>
      <c r="P67" s="113"/>
      <c r="Q67" s="82"/>
    </row>
    <row r="68" spans="1:17" s="24" customFormat="1" ht="10.5" customHeight="1" x14ac:dyDescent="0.3">
      <c r="A68" s="79">
        <v>14266</v>
      </c>
      <c r="B68" s="80" t="s">
        <v>274</v>
      </c>
      <c r="C68" s="80" t="s">
        <v>34</v>
      </c>
      <c r="D68" s="393">
        <v>60</v>
      </c>
      <c r="E68" s="80">
        <v>59.04</v>
      </c>
      <c r="F68" s="81">
        <v>1.6000000000000014E-2</v>
      </c>
      <c r="G68" s="80" t="s">
        <v>646</v>
      </c>
      <c r="H68" s="80" t="s">
        <v>229</v>
      </c>
      <c r="I68" s="80" t="s">
        <v>647</v>
      </c>
      <c r="J68" s="100">
        <v>45272</v>
      </c>
      <c r="K68" s="80"/>
      <c r="L68" s="80"/>
      <c r="M68" s="80"/>
      <c r="N68" s="80" t="s">
        <v>649</v>
      </c>
      <c r="O68" s="82"/>
      <c r="P68" s="82"/>
      <c r="Q68" s="82"/>
    </row>
    <row r="69" spans="1:17" ht="20.149999999999999" customHeight="1" x14ac:dyDescent="0.3">
      <c r="A69" s="215">
        <v>15389</v>
      </c>
      <c r="B69" s="177" t="s">
        <v>134</v>
      </c>
      <c r="C69" s="177" t="s">
        <v>29</v>
      </c>
      <c r="D69" s="177">
        <v>19.2</v>
      </c>
      <c r="E69" s="175">
        <v>12.77</v>
      </c>
      <c r="F69" s="286"/>
      <c r="G69" s="175"/>
      <c r="H69" s="80"/>
      <c r="I69" s="179"/>
      <c r="J69" s="278">
        <v>45272</v>
      </c>
      <c r="K69" s="179"/>
      <c r="L69" s="80"/>
      <c r="M69" s="80"/>
      <c r="N69" s="179" t="s">
        <v>650</v>
      </c>
      <c r="O69" s="279"/>
      <c r="P69" s="82"/>
      <c r="Q69" s="82"/>
    </row>
    <row r="70" spans="1:17" s="24" customFormat="1" ht="10.5" x14ac:dyDescent="0.3">
      <c r="A70" s="334">
        <v>14116</v>
      </c>
      <c r="B70" s="120" t="s">
        <v>187</v>
      </c>
      <c r="C70" s="120" t="s">
        <v>29</v>
      </c>
      <c r="D70" s="120">
        <v>7</v>
      </c>
      <c r="E70" s="395">
        <v>6.22</v>
      </c>
      <c r="F70" s="396">
        <v>0.11142857142857146</v>
      </c>
      <c r="G70" s="120" t="s">
        <v>579</v>
      </c>
      <c r="H70" s="120"/>
      <c r="I70" s="120"/>
      <c r="J70" s="336">
        <v>45272</v>
      </c>
      <c r="K70" s="80"/>
      <c r="L70" s="80"/>
      <c r="M70" s="80"/>
      <c r="N70" s="120" t="s">
        <v>651</v>
      </c>
      <c r="O70" s="172"/>
      <c r="P70" s="172"/>
      <c r="Q70" s="172"/>
    </row>
    <row r="71" spans="1:17" s="24" customFormat="1" ht="20" x14ac:dyDescent="0.3">
      <c r="A71" s="79">
        <v>15207</v>
      </c>
      <c r="B71" s="80" t="s">
        <v>293</v>
      </c>
      <c r="C71" s="80" t="s">
        <v>34</v>
      </c>
      <c r="D71" s="80"/>
      <c r="E71" s="80"/>
      <c r="F71" s="81"/>
      <c r="G71" s="80" t="s">
        <v>579</v>
      </c>
      <c r="H71" s="80"/>
      <c r="I71" s="80" t="s">
        <v>124</v>
      </c>
      <c r="J71" s="278">
        <v>45272</v>
      </c>
      <c r="K71" s="80"/>
      <c r="L71" s="80"/>
      <c r="M71" s="80"/>
      <c r="N71" s="80" t="s">
        <v>652</v>
      </c>
      <c r="O71" s="82"/>
      <c r="P71" s="82"/>
      <c r="Q71" s="82"/>
    </row>
    <row r="72" spans="1:17" s="24" customFormat="1" ht="20" x14ac:dyDescent="0.3">
      <c r="A72" s="79">
        <v>14404</v>
      </c>
      <c r="B72" s="80" t="s">
        <v>298</v>
      </c>
      <c r="C72" s="80" t="s">
        <v>34</v>
      </c>
      <c r="D72" s="80">
        <v>31</v>
      </c>
      <c r="E72" s="182">
        <v>27.76</v>
      </c>
      <c r="F72" s="183">
        <v>0.10451612903225801</v>
      </c>
      <c r="G72" s="80" t="s">
        <v>653</v>
      </c>
      <c r="H72" s="80" t="s">
        <v>124</v>
      </c>
      <c r="I72" s="80"/>
      <c r="J72" s="187">
        <v>45239</v>
      </c>
      <c r="K72" s="80"/>
      <c r="L72" s="80"/>
      <c r="M72" s="80"/>
      <c r="N72" s="178" t="s">
        <v>654</v>
      </c>
      <c r="O72" s="280"/>
      <c r="P72" s="82"/>
      <c r="Q72" s="82"/>
    </row>
    <row r="73" spans="1:17" s="24" customFormat="1" ht="10.5" x14ac:dyDescent="0.2">
      <c r="A73" s="362">
        <v>15322</v>
      </c>
      <c r="B73" s="363" t="s">
        <v>352</v>
      </c>
      <c r="C73" s="363" t="s">
        <v>29</v>
      </c>
      <c r="D73" s="363">
        <v>5.3</v>
      </c>
      <c r="E73" s="364">
        <v>5.01</v>
      </c>
      <c r="F73" s="365">
        <v>5.4716981132075501E-2</v>
      </c>
      <c r="G73" s="80" t="s">
        <v>655</v>
      </c>
      <c r="H73" s="80"/>
      <c r="I73" s="80"/>
      <c r="J73" s="100">
        <v>45234</v>
      </c>
      <c r="K73" s="80"/>
      <c r="L73" s="80"/>
      <c r="M73" s="80"/>
      <c r="N73" s="361" t="s">
        <v>656</v>
      </c>
      <c r="O73" s="366"/>
      <c r="P73" s="82"/>
      <c r="Q73" s="82"/>
    </row>
    <row r="74" spans="1:17" s="24" customFormat="1" ht="10.5" x14ac:dyDescent="0.2">
      <c r="A74" s="362">
        <v>15311</v>
      </c>
      <c r="B74" s="363" t="s">
        <v>188</v>
      </c>
      <c r="C74" s="363" t="s">
        <v>29</v>
      </c>
      <c r="D74" s="363">
        <v>9.3000000000000007</v>
      </c>
      <c r="E74" s="364">
        <v>8.77</v>
      </c>
      <c r="F74" s="365">
        <v>5.6989247311828077E-2</v>
      </c>
      <c r="G74" s="80"/>
      <c r="H74" s="80"/>
      <c r="I74" s="80"/>
      <c r="J74" s="100">
        <v>45398</v>
      </c>
      <c r="K74" s="80"/>
      <c r="L74" s="80"/>
      <c r="M74" s="80"/>
      <c r="N74" s="361" t="s">
        <v>657</v>
      </c>
      <c r="O74" s="113"/>
      <c r="P74" s="113"/>
      <c r="Q74" s="82"/>
    </row>
    <row r="75" spans="1:17" s="24" customFormat="1" ht="48" customHeight="1" x14ac:dyDescent="0.2">
      <c r="A75" s="362">
        <v>15311</v>
      </c>
      <c r="B75" s="363" t="s">
        <v>188</v>
      </c>
      <c r="C75" s="363" t="s">
        <v>29</v>
      </c>
      <c r="D75" s="363">
        <v>9.3000000000000007</v>
      </c>
      <c r="E75" s="364">
        <v>8.77</v>
      </c>
      <c r="F75" s="365">
        <v>5.6989247311828077E-2</v>
      </c>
      <c r="G75" s="80" t="s">
        <v>655</v>
      </c>
      <c r="H75" s="80"/>
      <c r="I75" s="80"/>
      <c r="J75" s="100">
        <v>45233</v>
      </c>
      <c r="K75" s="80"/>
      <c r="L75" s="80"/>
      <c r="M75" s="80"/>
      <c r="N75" s="361" t="s">
        <v>658</v>
      </c>
      <c r="O75" s="366"/>
      <c r="P75" s="82"/>
      <c r="Q75" s="82"/>
    </row>
    <row r="76" spans="1:17" s="24" customFormat="1" ht="10.5" x14ac:dyDescent="0.2">
      <c r="A76" s="337">
        <v>14116</v>
      </c>
      <c r="B76" s="338" t="s">
        <v>187</v>
      </c>
      <c r="C76" s="338" t="s">
        <v>29</v>
      </c>
      <c r="D76" s="338">
        <v>7</v>
      </c>
      <c r="E76" s="339">
        <v>6.22</v>
      </c>
      <c r="F76" s="340">
        <v>0.11142857142857146</v>
      </c>
      <c r="G76" s="120" t="s">
        <v>655</v>
      </c>
      <c r="H76" s="120"/>
      <c r="I76" s="120"/>
      <c r="J76" s="336">
        <v>45232</v>
      </c>
      <c r="K76" s="80"/>
      <c r="L76" s="80"/>
      <c r="M76" s="80"/>
      <c r="N76" s="341" t="s">
        <v>659</v>
      </c>
      <c r="O76" s="342"/>
      <c r="P76" s="172"/>
      <c r="Q76" s="172"/>
    </row>
    <row r="77" spans="1:17" s="24" customFormat="1" ht="10.5" x14ac:dyDescent="0.2">
      <c r="A77" s="362">
        <v>14386</v>
      </c>
      <c r="B77" s="363" t="s">
        <v>172</v>
      </c>
      <c r="C77" s="363" t="s">
        <v>29</v>
      </c>
      <c r="D77" s="363">
        <v>34</v>
      </c>
      <c r="E77" s="364">
        <v>29.99</v>
      </c>
      <c r="F77" s="365">
        <v>0.11794117647058829</v>
      </c>
      <c r="G77" s="80" t="s">
        <v>655</v>
      </c>
      <c r="H77" s="80"/>
      <c r="I77" s="80"/>
      <c r="J77" s="100">
        <v>45231</v>
      </c>
      <c r="K77" s="80"/>
      <c r="L77" s="80"/>
      <c r="M77" s="80"/>
      <c r="N77" s="361" t="s">
        <v>660</v>
      </c>
      <c r="O77" s="366"/>
      <c r="P77" s="82"/>
      <c r="Q77" s="82"/>
    </row>
    <row r="78" spans="1:17" s="24" customFormat="1" ht="10.5" x14ac:dyDescent="0.3">
      <c r="A78" s="79">
        <v>14244</v>
      </c>
      <c r="B78" s="80" t="s">
        <v>570</v>
      </c>
      <c r="C78" s="80" t="s">
        <v>34</v>
      </c>
      <c r="D78" s="80">
        <v>11</v>
      </c>
      <c r="E78" s="159"/>
      <c r="F78" s="285"/>
      <c r="G78" s="80" t="s">
        <v>571</v>
      </c>
      <c r="H78" s="159"/>
      <c r="I78" s="80"/>
      <c r="J78" s="100">
        <v>45365</v>
      </c>
      <c r="K78" s="159"/>
      <c r="L78" s="159"/>
      <c r="M78" s="159"/>
      <c r="N78" s="80" t="s">
        <v>572</v>
      </c>
      <c r="O78" s="113" t="s">
        <v>573</v>
      </c>
      <c r="P78" s="113"/>
      <c r="Q78" s="82"/>
    </row>
    <row r="79" spans="1:17" s="24" customFormat="1" ht="10.5" x14ac:dyDescent="0.2">
      <c r="A79" s="216">
        <v>14328</v>
      </c>
      <c r="B79" s="178" t="s">
        <v>227</v>
      </c>
      <c r="C79" s="178" t="s">
        <v>34</v>
      </c>
      <c r="D79" s="218">
        <v>12</v>
      </c>
      <c r="E79" s="182">
        <v>10.37</v>
      </c>
      <c r="F79" s="183">
        <v>0.13583333333333339</v>
      </c>
      <c r="G79" s="175" t="s">
        <v>589</v>
      </c>
      <c r="H79" s="80"/>
      <c r="I79" s="178" t="s">
        <v>577</v>
      </c>
      <c r="J79" s="100">
        <v>45231</v>
      </c>
      <c r="K79" s="178" t="s">
        <v>662</v>
      </c>
      <c r="L79" s="80"/>
      <c r="M79" s="80"/>
      <c r="N79" s="357" t="s">
        <v>662</v>
      </c>
      <c r="O79" s="367"/>
      <c r="P79" s="82"/>
      <c r="Q79" s="82"/>
    </row>
    <row r="80" spans="1:17" s="24" customFormat="1" ht="22.5" customHeight="1" x14ac:dyDescent="0.2">
      <c r="A80" s="362">
        <v>15450</v>
      </c>
      <c r="B80" s="363" t="s">
        <v>429</v>
      </c>
      <c r="C80" s="363" t="s">
        <v>29</v>
      </c>
      <c r="D80" s="363">
        <v>1.7</v>
      </c>
      <c r="E80" s="364">
        <v>1.48</v>
      </c>
      <c r="F80" s="365">
        <v>0.12941176470588234</v>
      </c>
      <c r="G80" s="80" t="s">
        <v>655</v>
      </c>
      <c r="H80" s="80"/>
      <c r="I80" s="80"/>
      <c r="J80" s="100">
        <v>45230</v>
      </c>
      <c r="K80" s="80"/>
      <c r="L80" s="80"/>
      <c r="M80" s="80"/>
      <c r="N80" s="251" t="s">
        <v>656</v>
      </c>
      <c r="O80" s="385"/>
      <c r="P80" s="113"/>
      <c r="Q80" s="82"/>
    </row>
    <row r="81" spans="1:17" s="24" customFormat="1" ht="20" x14ac:dyDescent="0.2">
      <c r="A81" s="217">
        <v>15111</v>
      </c>
      <c r="B81" s="179" t="s">
        <v>395</v>
      </c>
      <c r="C81" s="179" t="s">
        <v>26</v>
      </c>
      <c r="D81" s="179">
        <v>8.5</v>
      </c>
      <c r="E81" s="185">
        <v>6.66</v>
      </c>
      <c r="F81" s="186">
        <v>0.21647058823529411</v>
      </c>
      <c r="G81" s="175" t="s">
        <v>589</v>
      </c>
      <c r="H81" s="80"/>
      <c r="I81" s="179" t="s">
        <v>577</v>
      </c>
      <c r="J81" s="100">
        <v>45230</v>
      </c>
      <c r="K81" s="179" t="s">
        <v>663</v>
      </c>
      <c r="L81" s="80"/>
      <c r="M81" s="80"/>
      <c r="N81" s="383" t="s">
        <v>663</v>
      </c>
      <c r="O81" s="360"/>
      <c r="P81" s="82"/>
      <c r="Q81" s="82"/>
    </row>
    <row r="82" spans="1:17" s="24" customFormat="1" ht="10.5" x14ac:dyDescent="0.2">
      <c r="A82" s="362">
        <v>14114</v>
      </c>
      <c r="B82" s="363" t="s">
        <v>316</v>
      </c>
      <c r="C82" s="363" t="s">
        <v>29</v>
      </c>
      <c r="D82" s="363">
        <v>8</v>
      </c>
      <c r="E82" s="364">
        <v>6.03</v>
      </c>
      <c r="F82" s="365">
        <v>0.24624999999999997</v>
      </c>
      <c r="G82" s="80" t="s">
        <v>655</v>
      </c>
      <c r="H82" s="80"/>
      <c r="I82" s="80"/>
      <c r="J82" s="100">
        <v>45229</v>
      </c>
      <c r="K82" s="80"/>
      <c r="L82" s="80"/>
      <c r="M82" s="80"/>
      <c r="N82" s="361" t="s">
        <v>664</v>
      </c>
      <c r="O82" s="385"/>
      <c r="P82" s="113"/>
      <c r="Q82" s="82"/>
    </row>
    <row r="83" spans="1:17" s="24" customFormat="1" ht="119.9" customHeight="1" x14ac:dyDescent="0.2">
      <c r="A83" s="217">
        <v>14179</v>
      </c>
      <c r="B83" s="179" t="s">
        <v>430</v>
      </c>
      <c r="C83" s="179" t="s">
        <v>26</v>
      </c>
      <c r="D83" s="179">
        <v>7</v>
      </c>
      <c r="E83" s="185">
        <v>6.52</v>
      </c>
      <c r="F83" s="186">
        <v>6.857142857142863E-2</v>
      </c>
      <c r="G83" s="175" t="s">
        <v>589</v>
      </c>
      <c r="H83" s="80"/>
      <c r="I83" s="179" t="s">
        <v>577</v>
      </c>
      <c r="J83" s="100">
        <v>45229</v>
      </c>
      <c r="K83" s="179" t="s">
        <v>665</v>
      </c>
      <c r="L83" s="80"/>
      <c r="M83" s="80"/>
      <c r="N83" s="359"/>
      <c r="O83" s="360"/>
      <c r="P83" s="82"/>
      <c r="Q83" s="82"/>
    </row>
    <row r="84" spans="1:17" s="24" customFormat="1" ht="10.5" x14ac:dyDescent="0.2">
      <c r="A84" s="362">
        <v>14095</v>
      </c>
      <c r="B84" s="363" t="s">
        <v>129</v>
      </c>
      <c r="C84" s="363" t="s">
        <v>29</v>
      </c>
      <c r="D84" s="363">
        <v>200</v>
      </c>
      <c r="E84" s="364">
        <v>143.07</v>
      </c>
      <c r="F84" s="365">
        <v>0.28465000000000001</v>
      </c>
      <c r="G84" s="80" t="s">
        <v>655</v>
      </c>
      <c r="H84" s="80"/>
      <c r="I84" s="80"/>
      <c r="J84" s="100">
        <v>45228</v>
      </c>
      <c r="K84" s="80"/>
      <c r="L84" s="80"/>
      <c r="M84" s="80"/>
      <c r="N84" s="361" t="s">
        <v>666</v>
      </c>
      <c r="O84" s="366"/>
      <c r="P84" s="82"/>
      <c r="Q84" s="82"/>
    </row>
    <row r="85" spans="1:17" s="24" customFormat="1" ht="130" x14ac:dyDescent="0.2">
      <c r="A85" s="216">
        <v>15273</v>
      </c>
      <c r="B85" s="178" t="s">
        <v>236</v>
      </c>
      <c r="C85" s="178" t="s">
        <v>34</v>
      </c>
      <c r="D85" s="178">
        <v>345</v>
      </c>
      <c r="E85" s="182">
        <v>288.52</v>
      </c>
      <c r="F85" s="183">
        <v>0.16371014492753627</v>
      </c>
      <c r="G85" s="175" t="s">
        <v>589</v>
      </c>
      <c r="H85" s="80"/>
      <c r="I85" s="178" t="s">
        <v>577</v>
      </c>
      <c r="J85" s="100">
        <v>45228</v>
      </c>
      <c r="K85" s="178" t="s">
        <v>667</v>
      </c>
      <c r="L85" s="80"/>
      <c r="M85" s="80"/>
      <c r="N85" s="357" t="s">
        <v>667</v>
      </c>
      <c r="O85" s="368"/>
      <c r="P85" s="113"/>
      <c r="Q85" s="82"/>
    </row>
    <row r="86" spans="1:17" s="24" customFormat="1" ht="120" x14ac:dyDescent="0.2">
      <c r="A86" s="216">
        <v>15233</v>
      </c>
      <c r="B86" s="178" t="s">
        <v>247</v>
      </c>
      <c r="C86" s="178" t="s">
        <v>34</v>
      </c>
      <c r="D86" s="178">
        <v>350</v>
      </c>
      <c r="E86" s="182">
        <v>321.63</v>
      </c>
      <c r="F86" s="183">
        <v>8.1057142857142869E-2</v>
      </c>
      <c r="G86" s="175" t="s">
        <v>589</v>
      </c>
      <c r="H86" s="80"/>
      <c r="I86" s="178" t="s">
        <v>577</v>
      </c>
      <c r="J86" s="100">
        <v>45228</v>
      </c>
      <c r="K86" s="178" t="s">
        <v>668</v>
      </c>
      <c r="L86" s="80"/>
      <c r="M86" s="80"/>
      <c r="N86" s="357" t="s">
        <v>668</v>
      </c>
      <c r="O86" s="367"/>
      <c r="P86" s="82"/>
      <c r="Q86" s="82"/>
    </row>
    <row r="87" spans="1:17" s="24" customFormat="1" ht="60" x14ac:dyDescent="0.2">
      <c r="A87" s="217">
        <v>14145</v>
      </c>
      <c r="B87" s="179" t="s">
        <v>223</v>
      </c>
      <c r="C87" s="179" t="s">
        <v>26</v>
      </c>
      <c r="D87" s="179">
        <v>18</v>
      </c>
      <c r="E87" s="185">
        <v>8.9600000000000009</v>
      </c>
      <c r="F87" s="186">
        <v>0.50222222222222213</v>
      </c>
      <c r="G87" s="175" t="s">
        <v>589</v>
      </c>
      <c r="H87" s="80"/>
      <c r="I87" s="179" t="s">
        <v>577</v>
      </c>
      <c r="J87" s="100">
        <v>45228</v>
      </c>
      <c r="K87" s="179" t="s">
        <v>669</v>
      </c>
      <c r="L87" s="80"/>
      <c r="M87" s="80"/>
      <c r="N87" s="359" t="s">
        <v>669</v>
      </c>
      <c r="O87" s="360"/>
      <c r="P87" s="82"/>
      <c r="Q87" s="82"/>
    </row>
    <row r="88" spans="1:17" s="24" customFormat="1" ht="190" x14ac:dyDescent="0.2">
      <c r="A88" s="217">
        <v>14202</v>
      </c>
      <c r="B88" s="179" t="s">
        <v>389</v>
      </c>
      <c r="C88" s="179" t="s">
        <v>26</v>
      </c>
      <c r="D88" s="179">
        <v>42</v>
      </c>
      <c r="E88" s="185">
        <v>39.450000000000003</v>
      </c>
      <c r="F88" s="186">
        <v>6.0714285714285644E-2</v>
      </c>
      <c r="G88" s="175" t="s">
        <v>589</v>
      </c>
      <c r="H88" s="80"/>
      <c r="I88" s="179" t="s">
        <v>577</v>
      </c>
      <c r="J88" s="100">
        <v>45228</v>
      </c>
      <c r="K88" s="179" t="s">
        <v>670</v>
      </c>
      <c r="L88" s="80"/>
      <c r="M88" s="80"/>
      <c r="N88" s="359" t="s">
        <v>670</v>
      </c>
      <c r="O88" s="360"/>
      <c r="P88" s="82"/>
      <c r="Q88" s="82"/>
    </row>
    <row r="89" spans="1:17" s="24" customFormat="1" ht="20" x14ac:dyDescent="0.2">
      <c r="A89" s="433">
        <v>15389</v>
      </c>
      <c r="B89" s="165" t="s">
        <v>134</v>
      </c>
      <c r="C89" s="165" t="s">
        <v>29</v>
      </c>
      <c r="D89" s="165">
        <v>19.2</v>
      </c>
      <c r="E89" s="434">
        <v>12.59</v>
      </c>
      <c r="F89" s="432">
        <v>0.3442708333333333</v>
      </c>
      <c r="G89" s="80" t="s">
        <v>655</v>
      </c>
      <c r="H89" s="80"/>
      <c r="I89" s="80"/>
      <c r="J89" s="100">
        <v>45227</v>
      </c>
      <c r="K89" s="80"/>
      <c r="L89" s="80"/>
      <c r="M89" s="80"/>
      <c r="N89" s="361" t="s">
        <v>671</v>
      </c>
      <c r="O89" s="366"/>
      <c r="P89" s="82"/>
      <c r="Q89" s="82"/>
    </row>
    <row r="90" spans="1:17" s="24" customFormat="1" ht="50" x14ac:dyDescent="0.2">
      <c r="A90" s="215">
        <v>15400</v>
      </c>
      <c r="B90" s="177" t="s">
        <v>197</v>
      </c>
      <c r="C90" s="177" t="s">
        <v>29</v>
      </c>
      <c r="D90" s="177">
        <v>206</v>
      </c>
      <c r="E90" s="175">
        <v>184.36</v>
      </c>
      <c r="F90" s="288">
        <v>0.10504854368932032</v>
      </c>
      <c r="G90" s="175" t="s">
        <v>589</v>
      </c>
      <c r="H90" s="80"/>
      <c r="I90" s="177" t="s">
        <v>577</v>
      </c>
      <c r="J90" s="100">
        <v>45227</v>
      </c>
      <c r="K90" s="177" t="s">
        <v>672</v>
      </c>
      <c r="L90" s="80"/>
      <c r="M90" s="80"/>
      <c r="N90" s="370" t="s">
        <v>672</v>
      </c>
      <c r="O90" s="371"/>
      <c r="P90" s="82"/>
      <c r="Q90" s="82"/>
    </row>
    <row r="91" spans="1:17" s="24" customFormat="1" ht="20.149999999999999" customHeight="1" x14ac:dyDescent="0.2">
      <c r="A91" s="216">
        <v>15244</v>
      </c>
      <c r="B91" s="178" t="s">
        <v>163</v>
      </c>
      <c r="C91" s="178" t="s">
        <v>34</v>
      </c>
      <c r="D91" s="178">
        <v>650</v>
      </c>
      <c r="E91" s="184">
        <v>547.34</v>
      </c>
      <c r="F91" s="183">
        <v>0.1579384615384615</v>
      </c>
      <c r="G91" s="175" t="s">
        <v>589</v>
      </c>
      <c r="H91" s="80"/>
      <c r="I91" s="178" t="s">
        <v>577</v>
      </c>
      <c r="J91" s="100">
        <v>45227</v>
      </c>
      <c r="K91" s="178" t="s">
        <v>673</v>
      </c>
      <c r="L91" s="80"/>
      <c r="M91" s="80"/>
      <c r="N91" s="357" t="s">
        <v>673</v>
      </c>
      <c r="O91" s="367"/>
      <c r="P91" s="82"/>
      <c r="Q91" s="82"/>
    </row>
    <row r="92" spans="1:17" s="24" customFormat="1" ht="10.5" customHeight="1" x14ac:dyDescent="0.2">
      <c r="A92" s="216">
        <v>14414</v>
      </c>
      <c r="B92" s="178" t="s">
        <v>231</v>
      </c>
      <c r="C92" s="178" t="s">
        <v>34</v>
      </c>
      <c r="D92" s="178">
        <v>45</v>
      </c>
      <c r="E92" s="182">
        <v>40</v>
      </c>
      <c r="F92" s="183">
        <v>0.1111111111111111</v>
      </c>
      <c r="G92" s="175" t="s">
        <v>589</v>
      </c>
      <c r="H92" s="80"/>
      <c r="I92" s="178" t="s">
        <v>577</v>
      </c>
      <c r="J92" s="100">
        <v>45227</v>
      </c>
      <c r="K92" s="178" t="s">
        <v>674</v>
      </c>
      <c r="L92" s="80"/>
      <c r="M92" s="80"/>
      <c r="N92" s="357" t="s">
        <v>609</v>
      </c>
      <c r="O92" s="367"/>
      <c r="P92" s="82"/>
      <c r="Q92" s="82"/>
    </row>
    <row r="93" spans="1:17" s="24" customFormat="1" ht="103.15" customHeight="1" x14ac:dyDescent="0.3">
      <c r="A93" s="79">
        <v>15207</v>
      </c>
      <c r="B93" s="80" t="s">
        <v>293</v>
      </c>
      <c r="C93" s="80" t="s">
        <v>34</v>
      </c>
      <c r="D93" s="80"/>
      <c r="E93" s="80"/>
      <c r="F93" s="81"/>
      <c r="G93" s="80" t="s">
        <v>579</v>
      </c>
      <c r="H93" s="80"/>
      <c r="I93" s="80" t="s">
        <v>124</v>
      </c>
      <c r="J93" s="100">
        <v>45320</v>
      </c>
      <c r="K93" s="80"/>
      <c r="L93" s="80"/>
      <c r="M93" s="80"/>
      <c r="N93" s="80" t="s">
        <v>606</v>
      </c>
      <c r="O93" s="82"/>
      <c r="P93" s="82"/>
      <c r="Q93" s="82"/>
    </row>
    <row r="94" spans="1:17" s="24" customFormat="1" ht="30" customHeight="1" x14ac:dyDescent="0.2">
      <c r="A94" s="217">
        <v>14431</v>
      </c>
      <c r="B94" s="179" t="s">
        <v>205</v>
      </c>
      <c r="C94" s="179" t="s">
        <v>26</v>
      </c>
      <c r="D94" s="179">
        <v>19.600000000000001</v>
      </c>
      <c r="E94" s="185">
        <v>17.84</v>
      </c>
      <c r="F94" s="186">
        <v>8.9795918367347016E-2</v>
      </c>
      <c r="G94" s="175" t="s">
        <v>589</v>
      </c>
      <c r="H94" s="80"/>
      <c r="I94" s="179" t="s">
        <v>577</v>
      </c>
      <c r="J94" s="100">
        <v>45227</v>
      </c>
      <c r="K94" s="179" t="s">
        <v>662</v>
      </c>
      <c r="L94" s="80"/>
      <c r="M94" s="80"/>
      <c r="N94" s="359" t="s">
        <v>662</v>
      </c>
      <c r="O94" s="360"/>
      <c r="P94" s="82"/>
      <c r="Q94" s="82"/>
    </row>
    <row r="95" spans="1:17" s="24" customFormat="1" ht="20" x14ac:dyDescent="0.2">
      <c r="A95" s="391">
        <v>15158</v>
      </c>
      <c r="B95" s="219" t="s">
        <v>86</v>
      </c>
      <c r="C95" s="219" t="s">
        <v>26</v>
      </c>
      <c r="D95" s="219">
        <v>21</v>
      </c>
      <c r="E95" s="220">
        <v>19.21</v>
      </c>
      <c r="F95" s="221">
        <v>8.5238095238095196E-2</v>
      </c>
      <c r="G95" s="175" t="s">
        <v>589</v>
      </c>
      <c r="H95" s="80"/>
      <c r="I95" s="179" t="s">
        <v>577</v>
      </c>
      <c r="J95" s="100">
        <v>45227</v>
      </c>
      <c r="K95" s="219" t="s">
        <v>662</v>
      </c>
      <c r="L95" s="72"/>
      <c r="M95" s="72"/>
      <c r="N95" s="398" t="s">
        <v>662</v>
      </c>
      <c r="O95" s="369"/>
      <c r="P95" s="113"/>
      <c r="Q95" s="113"/>
    </row>
    <row r="96" spans="1:17" s="24" customFormat="1" ht="68.150000000000006" customHeight="1" x14ac:dyDescent="0.3">
      <c r="A96" s="380">
        <v>14391</v>
      </c>
      <c r="B96" s="72" t="s">
        <v>207</v>
      </c>
      <c r="C96" s="80" t="s">
        <v>29</v>
      </c>
      <c r="D96" s="72">
        <v>27</v>
      </c>
      <c r="E96" s="72">
        <v>15.99</v>
      </c>
      <c r="F96" s="291">
        <v>0.40777777777777779</v>
      </c>
      <c r="G96" s="80" t="s">
        <v>655</v>
      </c>
      <c r="H96" s="80"/>
      <c r="I96" s="80"/>
      <c r="J96" s="100">
        <v>45226</v>
      </c>
      <c r="K96" s="80"/>
      <c r="L96" s="80"/>
      <c r="M96" s="72"/>
      <c r="N96" s="24" t="s">
        <v>676</v>
      </c>
      <c r="Q96" s="113"/>
    </row>
    <row r="97" spans="1:17" s="24" customFormat="1" ht="10.5" x14ac:dyDescent="0.2">
      <c r="A97" s="362">
        <v>14112</v>
      </c>
      <c r="B97" s="363" t="s">
        <v>339</v>
      </c>
      <c r="C97" s="363" t="s">
        <v>29</v>
      </c>
      <c r="D97" s="363">
        <v>7</v>
      </c>
      <c r="E97" s="364">
        <v>3.96</v>
      </c>
      <c r="F97" s="365">
        <v>0.43428571428571427</v>
      </c>
      <c r="G97" s="80" t="s">
        <v>655</v>
      </c>
      <c r="H97" s="80"/>
      <c r="I97" s="80"/>
      <c r="J97" s="100">
        <v>45225</v>
      </c>
      <c r="K97" s="80"/>
      <c r="L97" s="80"/>
      <c r="M97" s="80"/>
      <c r="N97" s="361" t="s">
        <v>677</v>
      </c>
      <c r="O97" s="366"/>
      <c r="P97" s="82"/>
      <c r="Q97" s="82"/>
    </row>
    <row r="98" spans="1:17" s="24" customFormat="1" ht="30" x14ac:dyDescent="0.2">
      <c r="A98" s="215">
        <v>14386</v>
      </c>
      <c r="B98" s="177" t="s">
        <v>172</v>
      </c>
      <c r="C98" s="177" t="s">
        <v>29</v>
      </c>
      <c r="D98" s="177">
        <v>34</v>
      </c>
      <c r="E98" s="175">
        <v>30</v>
      </c>
      <c r="F98" s="288">
        <v>0.11764705882352941</v>
      </c>
      <c r="G98" s="175" t="s">
        <v>589</v>
      </c>
      <c r="H98" s="80"/>
      <c r="I98" s="177" t="s">
        <v>577</v>
      </c>
      <c r="J98" s="100">
        <v>45224</v>
      </c>
      <c r="K98" s="177" t="s">
        <v>678</v>
      </c>
      <c r="L98" s="80"/>
      <c r="M98" s="80"/>
      <c r="N98" s="370" t="s">
        <v>678</v>
      </c>
      <c r="O98" s="371"/>
      <c r="P98" s="82"/>
      <c r="Q98" s="82"/>
    </row>
    <row r="99" spans="1:17" s="24" customFormat="1" ht="60" x14ac:dyDescent="0.2">
      <c r="A99" s="215">
        <v>15311</v>
      </c>
      <c r="B99" s="177" t="s">
        <v>188</v>
      </c>
      <c r="C99" s="177" t="s">
        <v>29</v>
      </c>
      <c r="D99" s="177">
        <v>9.3000000000000007</v>
      </c>
      <c r="E99" s="175">
        <v>9.1660000000000004</v>
      </c>
      <c r="F99" s="288">
        <v>1.440860215053767E-2</v>
      </c>
      <c r="G99" s="175" t="s">
        <v>589</v>
      </c>
      <c r="H99" s="80"/>
      <c r="I99" s="177" t="s">
        <v>577</v>
      </c>
      <c r="J99" s="100">
        <v>45224</v>
      </c>
      <c r="K99" s="177" t="s">
        <v>679</v>
      </c>
      <c r="L99" s="80"/>
      <c r="M99" s="80"/>
      <c r="N99" s="370" t="s">
        <v>679</v>
      </c>
      <c r="O99" s="371"/>
      <c r="P99" s="82"/>
      <c r="Q99" s="82"/>
    </row>
    <row r="100" spans="1:17" s="24" customFormat="1" ht="40.4" customHeight="1" x14ac:dyDescent="0.2">
      <c r="A100" s="216">
        <v>14337</v>
      </c>
      <c r="B100" s="178" t="s">
        <v>407</v>
      </c>
      <c r="C100" s="178" t="s">
        <v>34</v>
      </c>
      <c r="D100" s="178">
        <v>22.8</v>
      </c>
      <c r="E100" s="182">
        <v>22</v>
      </c>
      <c r="F100" s="183">
        <v>3.5087719298245647E-2</v>
      </c>
      <c r="G100" s="175" t="s">
        <v>589</v>
      </c>
      <c r="H100" s="80"/>
      <c r="I100" s="178" t="s">
        <v>577</v>
      </c>
      <c r="J100" s="100">
        <v>45224</v>
      </c>
      <c r="K100" s="178" t="s">
        <v>680</v>
      </c>
      <c r="L100" s="80"/>
      <c r="M100" s="80"/>
      <c r="N100" s="357" t="s">
        <v>680</v>
      </c>
      <c r="O100" s="367"/>
      <c r="P100" s="82"/>
      <c r="Q100" s="82"/>
    </row>
    <row r="101" spans="1:17" s="24" customFormat="1" ht="40.4" customHeight="1" x14ac:dyDescent="0.2">
      <c r="A101" s="216">
        <v>15190</v>
      </c>
      <c r="B101" s="178" t="s">
        <v>278</v>
      </c>
      <c r="C101" s="178" t="s">
        <v>34</v>
      </c>
      <c r="D101" s="178">
        <v>47</v>
      </c>
      <c r="E101" s="182">
        <v>15.86</v>
      </c>
      <c r="F101" s="183">
        <v>0.66255319148936176</v>
      </c>
      <c r="G101" s="175" t="s">
        <v>589</v>
      </c>
      <c r="H101" s="80"/>
      <c r="I101" s="178" t="s">
        <v>577</v>
      </c>
      <c r="J101" s="100">
        <v>45223</v>
      </c>
      <c r="K101" s="178" t="s">
        <v>681</v>
      </c>
      <c r="L101" s="80"/>
      <c r="M101" s="80"/>
      <c r="N101" s="357" t="s">
        <v>681</v>
      </c>
      <c r="O101" s="367"/>
      <c r="P101" s="82"/>
      <c r="Q101" s="82"/>
    </row>
    <row r="102" spans="1:17" s="24" customFormat="1" ht="20.149999999999999" customHeight="1" x14ac:dyDescent="0.2">
      <c r="A102" s="216">
        <v>14266</v>
      </c>
      <c r="B102" s="178" t="s">
        <v>274</v>
      </c>
      <c r="C102" s="178" t="s">
        <v>34</v>
      </c>
      <c r="D102" s="178">
        <v>60</v>
      </c>
      <c r="E102" s="182">
        <v>58.65</v>
      </c>
      <c r="F102" s="183">
        <v>2.2500000000000023E-2</v>
      </c>
      <c r="G102" s="175" t="s">
        <v>589</v>
      </c>
      <c r="H102" s="80"/>
      <c r="I102" s="178" t="s">
        <v>577</v>
      </c>
      <c r="J102" s="100">
        <v>45223</v>
      </c>
      <c r="K102" s="178" t="s">
        <v>682</v>
      </c>
      <c r="L102" s="80"/>
      <c r="M102" s="80"/>
      <c r="N102" s="357" t="s">
        <v>682</v>
      </c>
      <c r="O102" s="367"/>
      <c r="P102" s="82"/>
      <c r="Q102" s="82"/>
    </row>
    <row r="103" spans="1:17" s="24" customFormat="1" ht="30" x14ac:dyDescent="0.2">
      <c r="A103" s="217">
        <v>14197</v>
      </c>
      <c r="B103" s="179" t="s">
        <v>136</v>
      </c>
      <c r="C103" s="179" t="s">
        <v>26</v>
      </c>
      <c r="D103" s="179">
        <v>8</v>
      </c>
      <c r="E103" s="185">
        <v>5.109</v>
      </c>
      <c r="F103" s="186">
        <v>0.361375</v>
      </c>
      <c r="G103" s="175" t="s">
        <v>589</v>
      </c>
      <c r="H103" s="80"/>
      <c r="I103" s="179" t="s">
        <v>577</v>
      </c>
      <c r="J103" s="100">
        <v>45219</v>
      </c>
      <c r="K103" s="179" t="s">
        <v>683</v>
      </c>
      <c r="L103" s="80"/>
      <c r="M103" s="80"/>
      <c r="N103" s="179" t="s">
        <v>683</v>
      </c>
      <c r="O103" s="360"/>
      <c r="P103" s="82"/>
      <c r="Q103" s="82"/>
    </row>
    <row r="104" spans="1:17" s="24" customFormat="1" ht="40" x14ac:dyDescent="0.3">
      <c r="A104" s="79">
        <v>15233</v>
      </c>
      <c r="B104" s="80" t="s">
        <v>247</v>
      </c>
      <c r="C104" s="80" t="s">
        <v>34</v>
      </c>
      <c r="D104" s="80"/>
      <c r="E104" s="80"/>
      <c r="F104" s="81"/>
      <c r="G104" s="80" t="s">
        <v>655</v>
      </c>
      <c r="H104" s="80"/>
      <c r="I104" s="80"/>
      <c r="J104" s="100">
        <v>45217</v>
      </c>
      <c r="K104" s="80"/>
      <c r="L104" s="80"/>
      <c r="M104" s="80"/>
      <c r="N104" s="80" t="s">
        <v>684</v>
      </c>
      <c r="O104" s="113"/>
      <c r="P104" s="113"/>
      <c r="Q104" s="82"/>
    </row>
    <row r="105" spans="1:17" s="24" customFormat="1" ht="20" x14ac:dyDescent="0.3">
      <c r="A105" s="79">
        <v>15190</v>
      </c>
      <c r="B105" s="80" t="s">
        <v>278</v>
      </c>
      <c r="C105" s="80" t="s">
        <v>34</v>
      </c>
      <c r="D105" s="80"/>
      <c r="E105" s="80"/>
      <c r="F105" s="81"/>
      <c r="G105" s="80" t="s">
        <v>655</v>
      </c>
      <c r="H105" s="80"/>
      <c r="I105" s="80"/>
      <c r="J105" s="100">
        <v>45217</v>
      </c>
      <c r="K105" s="80"/>
      <c r="L105" s="80"/>
      <c r="M105" s="80"/>
      <c r="N105" s="80" t="s">
        <v>681</v>
      </c>
      <c r="O105" s="82"/>
      <c r="P105" s="82"/>
      <c r="Q105" s="82"/>
    </row>
    <row r="106" spans="1:17" s="24" customFormat="1" ht="10.5" x14ac:dyDescent="0.3">
      <c r="A106" s="79">
        <v>15235</v>
      </c>
      <c r="B106" s="80" t="s">
        <v>275</v>
      </c>
      <c r="C106" s="80" t="s">
        <v>34</v>
      </c>
      <c r="D106" s="80"/>
      <c r="E106" s="80"/>
      <c r="F106" s="81"/>
      <c r="G106" s="80" t="s">
        <v>655</v>
      </c>
      <c r="H106" s="80"/>
      <c r="I106" s="80"/>
      <c r="J106" s="100">
        <v>45217</v>
      </c>
      <c r="K106" s="80"/>
      <c r="L106" s="80"/>
      <c r="M106" s="80"/>
      <c r="N106" s="80" t="s">
        <v>685</v>
      </c>
      <c r="O106" s="82"/>
      <c r="P106" s="82"/>
      <c r="Q106" s="82"/>
    </row>
    <row r="107" spans="1:17" s="24" customFormat="1" ht="130.4" customHeight="1" x14ac:dyDescent="0.3">
      <c r="A107" s="79">
        <v>15244</v>
      </c>
      <c r="B107" s="80" t="s">
        <v>163</v>
      </c>
      <c r="C107" s="80" t="s">
        <v>34</v>
      </c>
      <c r="D107" s="80"/>
      <c r="E107" s="80"/>
      <c r="F107" s="81"/>
      <c r="G107" s="80" t="s">
        <v>600</v>
      </c>
      <c r="H107" s="80"/>
      <c r="I107" s="80"/>
      <c r="J107" s="100">
        <v>45217</v>
      </c>
      <c r="K107" s="80"/>
      <c r="L107" s="80"/>
      <c r="M107" s="80"/>
      <c r="N107" s="80" t="s">
        <v>673</v>
      </c>
      <c r="O107" s="82"/>
      <c r="P107" s="82"/>
      <c r="Q107" s="82"/>
    </row>
    <row r="108" spans="1:17" s="24" customFormat="1" ht="130.4" customHeight="1" x14ac:dyDescent="0.3">
      <c r="A108" s="79">
        <v>14414</v>
      </c>
      <c r="B108" s="80" t="s">
        <v>231</v>
      </c>
      <c r="C108" s="80" t="s">
        <v>34</v>
      </c>
      <c r="D108" s="80">
        <v>45</v>
      </c>
      <c r="E108" s="80"/>
      <c r="F108" s="81"/>
      <c r="G108" s="80" t="s">
        <v>600</v>
      </c>
      <c r="H108" s="80"/>
      <c r="I108" s="80"/>
      <c r="J108" s="100">
        <v>45217</v>
      </c>
      <c r="K108" s="80"/>
      <c r="L108" s="80"/>
      <c r="M108" s="80"/>
      <c r="N108" s="80" t="s">
        <v>674</v>
      </c>
      <c r="O108" s="82"/>
      <c r="P108" s="82"/>
      <c r="Q108" s="82"/>
    </row>
    <row r="109" spans="1:17" s="24" customFormat="1" ht="10.5" customHeight="1" x14ac:dyDescent="0.3">
      <c r="A109" s="79">
        <v>15273</v>
      </c>
      <c r="B109" s="80" t="s">
        <v>236</v>
      </c>
      <c r="C109" s="80" t="s">
        <v>34</v>
      </c>
      <c r="D109" s="80">
        <v>345</v>
      </c>
      <c r="E109" s="80"/>
      <c r="F109" s="81"/>
      <c r="G109" s="80" t="s">
        <v>600</v>
      </c>
      <c r="H109" s="80"/>
      <c r="I109" s="80"/>
      <c r="J109" s="100">
        <v>45217</v>
      </c>
      <c r="K109" s="80"/>
      <c r="L109" s="80"/>
      <c r="M109" s="80"/>
      <c r="N109" s="80" t="s">
        <v>667</v>
      </c>
      <c r="O109" s="82"/>
      <c r="P109" s="82"/>
      <c r="Q109" s="82"/>
    </row>
    <row r="110" spans="1:17" s="24" customFormat="1" ht="10.5" customHeight="1" x14ac:dyDescent="0.3">
      <c r="A110" s="79">
        <v>15013</v>
      </c>
      <c r="B110" s="80" t="s">
        <v>273</v>
      </c>
      <c r="C110" s="80" t="s">
        <v>34</v>
      </c>
      <c r="D110" s="80">
        <v>370</v>
      </c>
      <c r="E110" s="80"/>
      <c r="F110" s="81"/>
      <c r="G110" s="80" t="s">
        <v>600</v>
      </c>
      <c r="H110" s="80"/>
      <c r="I110" s="80"/>
      <c r="J110" s="100">
        <v>45217</v>
      </c>
      <c r="K110" s="80"/>
      <c r="L110" s="80"/>
      <c r="M110" s="80"/>
      <c r="N110" s="80" t="s">
        <v>675</v>
      </c>
      <c r="O110" s="82"/>
      <c r="P110" s="82"/>
      <c r="Q110" s="82"/>
    </row>
    <row r="111" spans="1:17" s="24" customFormat="1" ht="20.149999999999999" customHeight="1" x14ac:dyDescent="0.2">
      <c r="A111" s="215">
        <v>15389</v>
      </c>
      <c r="B111" s="177" t="s">
        <v>134</v>
      </c>
      <c r="C111" s="177" t="s">
        <v>29</v>
      </c>
      <c r="D111" s="177">
        <v>19.2</v>
      </c>
      <c r="E111" s="175">
        <v>12.77</v>
      </c>
      <c r="F111" s="288">
        <v>0.33489583333333334</v>
      </c>
      <c r="G111" s="175" t="s">
        <v>589</v>
      </c>
      <c r="H111" s="80"/>
      <c r="I111" s="177" t="s">
        <v>577</v>
      </c>
      <c r="J111" s="100">
        <v>45212</v>
      </c>
      <c r="K111" s="177" t="s">
        <v>686</v>
      </c>
      <c r="L111" s="80"/>
      <c r="M111" s="80"/>
      <c r="N111" s="370" t="s">
        <v>686</v>
      </c>
      <c r="O111" s="371"/>
      <c r="P111" s="82"/>
      <c r="Q111" s="82"/>
    </row>
    <row r="112" spans="1:17" s="24" customFormat="1" ht="20" x14ac:dyDescent="0.2">
      <c r="A112" s="215">
        <v>14114</v>
      </c>
      <c r="B112" s="177" t="s">
        <v>316</v>
      </c>
      <c r="C112" s="177" t="s">
        <v>29</v>
      </c>
      <c r="D112" s="177">
        <v>8</v>
      </c>
      <c r="E112" s="175">
        <v>6.78</v>
      </c>
      <c r="F112" s="288">
        <v>0.15249999999999997</v>
      </c>
      <c r="G112" s="175" t="s">
        <v>589</v>
      </c>
      <c r="H112" s="80"/>
      <c r="I112" s="177" t="s">
        <v>577</v>
      </c>
      <c r="J112" s="100">
        <v>45212</v>
      </c>
      <c r="K112" s="177" t="s">
        <v>687</v>
      </c>
      <c r="L112" s="80"/>
      <c r="M112" s="80"/>
      <c r="N112" s="370" t="s">
        <v>687</v>
      </c>
      <c r="O112" s="371"/>
      <c r="P112" s="82"/>
      <c r="Q112" s="82"/>
    </row>
    <row r="113" spans="1:17" s="24" customFormat="1" ht="20" x14ac:dyDescent="0.3">
      <c r="A113" s="79">
        <v>15111</v>
      </c>
      <c r="B113" s="80" t="s">
        <v>395</v>
      </c>
      <c r="C113" s="80" t="s">
        <v>26</v>
      </c>
      <c r="D113" s="80">
        <v>8.5</v>
      </c>
      <c r="E113" s="185">
        <v>4.8</v>
      </c>
      <c r="F113" s="186">
        <v>0.14588235294117649</v>
      </c>
      <c r="G113" s="80" t="s">
        <v>600</v>
      </c>
      <c r="H113" s="80" t="s">
        <v>124</v>
      </c>
      <c r="I113" s="80"/>
      <c r="J113" s="187">
        <v>45196</v>
      </c>
      <c r="K113" s="80"/>
      <c r="L113" s="80"/>
      <c r="M113" s="80"/>
      <c r="N113" s="179" t="s">
        <v>688</v>
      </c>
      <c r="O113" s="279"/>
      <c r="P113" s="82"/>
      <c r="Q113" s="82"/>
    </row>
    <row r="114" spans="1:17" s="24" customFormat="1" ht="20" x14ac:dyDescent="0.3">
      <c r="A114" s="79">
        <v>14147</v>
      </c>
      <c r="B114" s="80" t="s">
        <v>177</v>
      </c>
      <c r="C114" s="80" t="s">
        <v>26</v>
      </c>
      <c r="D114" s="80">
        <v>155</v>
      </c>
      <c r="E114" s="185">
        <v>143.61000000000001</v>
      </c>
      <c r="F114" s="186">
        <v>7.3483870967741852E-2</v>
      </c>
      <c r="G114" s="80" t="s">
        <v>600</v>
      </c>
      <c r="H114" s="80" t="s">
        <v>124</v>
      </c>
      <c r="I114" s="80"/>
      <c r="J114" s="187">
        <v>45190</v>
      </c>
      <c r="K114" s="80"/>
      <c r="L114" s="80"/>
      <c r="M114" s="80"/>
      <c r="N114" s="179" t="s">
        <v>689</v>
      </c>
      <c r="O114" s="279"/>
      <c r="P114" s="82"/>
      <c r="Q114" s="82"/>
    </row>
    <row r="115" spans="1:17" s="24" customFormat="1" ht="20" x14ac:dyDescent="0.3">
      <c r="A115" s="79">
        <v>14197</v>
      </c>
      <c r="B115" s="80" t="s">
        <v>136</v>
      </c>
      <c r="C115" s="80" t="s">
        <v>26</v>
      </c>
      <c r="D115" s="80">
        <v>8</v>
      </c>
      <c r="E115" s="185">
        <v>4.82</v>
      </c>
      <c r="F115" s="186">
        <v>0.39749999999999996</v>
      </c>
      <c r="G115" s="80" t="s">
        <v>690</v>
      </c>
      <c r="H115" s="80" t="s">
        <v>124</v>
      </c>
      <c r="I115" s="80"/>
      <c r="J115" s="187">
        <v>45190</v>
      </c>
      <c r="K115" s="80"/>
      <c r="L115" s="80"/>
      <c r="M115" s="80"/>
      <c r="N115" s="179" t="s">
        <v>691</v>
      </c>
      <c r="O115" s="279"/>
      <c r="P115" s="82"/>
      <c r="Q115" s="82"/>
    </row>
    <row r="116" spans="1:17" s="24" customFormat="1" ht="170" x14ac:dyDescent="0.3">
      <c r="A116" s="79">
        <v>15311</v>
      </c>
      <c r="B116" s="80" t="s">
        <v>188</v>
      </c>
      <c r="C116" s="80" t="s">
        <v>29</v>
      </c>
      <c r="D116" s="165">
        <v>9.3000000000000007</v>
      </c>
      <c r="E116" s="175">
        <v>9.24</v>
      </c>
      <c r="F116" s="288">
        <v>6.4516129032258594E-3</v>
      </c>
      <c r="G116" s="80" t="s">
        <v>692</v>
      </c>
      <c r="H116" s="80" t="s">
        <v>87</v>
      </c>
      <c r="I116" s="80" t="s">
        <v>124</v>
      </c>
      <c r="J116" s="100">
        <v>45139</v>
      </c>
      <c r="K116" s="80" t="s">
        <v>693</v>
      </c>
      <c r="L116" s="80"/>
      <c r="M116" s="80"/>
      <c r="N116" s="80" t="s">
        <v>679</v>
      </c>
      <c r="O116" s="82"/>
      <c r="P116" s="82"/>
      <c r="Q116" s="82"/>
    </row>
    <row r="117" spans="1:17" s="24" customFormat="1" ht="20" x14ac:dyDescent="0.3">
      <c r="A117" s="79">
        <v>15715</v>
      </c>
      <c r="B117" s="80" t="s">
        <v>189</v>
      </c>
      <c r="C117" s="80" t="s">
        <v>29</v>
      </c>
      <c r="D117" s="80">
        <v>54</v>
      </c>
      <c r="E117" s="175">
        <v>52.65</v>
      </c>
      <c r="F117" s="288">
        <v>2.5000000000000026E-2</v>
      </c>
      <c r="G117" s="80" t="s">
        <v>694</v>
      </c>
      <c r="H117" s="80"/>
      <c r="I117" s="80"/>
      <c r="J117" s="100">
        <v>45433</v>
      </c>
      <c r="K117" s="80"/>
      <c r="L117" s="80"/>
      <c r="M117" s="80"/>
      <c r="N117" s="80" t="s">
        <v>695</v>
      </c>
      <c r="O117" s="113"/>
      <c r="P117" s="113"/>
      <c r="Q117" s="82"/>
    </row>
    <row r="118" spans="1:17" s="24" customFormat="1" ht="20" x14ac:dyDescent="0.3">
      <c r="A118" s="79">
        <v>15715</v>
      </c>
      <c r="B118" s="80" t="s">
        <v>189</v>
      </c>
      <c r="C118" s="80" t="s">
        <v>29</v>
      </c>
      <c r="D118" s="80">
        <v>54</v>
      </c>
      <c r="E118" s="175">
        <v>52.65</v>
      </c>
      <c r="F118" s="288">
        <v>2.5000000000000026E-2</v>
      </c>
      <c r="G118" s="80" t="s">
        <v>694</v>
      </c>
      <c r="H118" s="80"/>
      <c r="I118" s="80"/>
      <c r="J118" s="100">
        <v>45139</v>
      </c>
      <c r="K118" s="80"/>
      <c r="L118" s="80"/>
      <c r="M118" s="80"/>
      <c r="N118" s="80" t="s">
        <v>696</v>
      </c>
      <c r="O118" s="82"/>
      <c r="P118" s="82"/>
      <c r="Q118" s="82"/>
    </row>
    <row r="119" spans="1:17" s="24" customFormat="1" ht="20" x14ac:dyDescent="0.3">
      <c r="A119" s="79">
        <v>14145</v>
      </c>
      <c r="B119" s="80" t="s">
        <v>223</v>
      </c>
      <c r="C119" s="80" t="s">
        <v>26</v>
      </c>
      <c r="D119" s="80">
        <v>18</v>
      </c>
      <c r="E119" s="185">
        <v>13.32</v>
      </c>
      <c r="F119" s="186">
        <v>0.26</v>
      </c>
      <c r="G119" s="80" t="s">
        <v>690</v>
      </c>
      <c r="H119" s="80" t="s">
        <v>124</v>
      </c>
      <c r="I119" s="80"/>
      <c r="J119" s="187">
        <v>45134</v>
      </c>
      <c r="K119" s="80"/>
      <c r="L119" s="80"/>
      <c r="M119" s="80"/>
      <c r="N119" s="179" t="s">
        <v>669</v>
      </c>
      <c r="O119" s="279"/>
      <c r="P119" s="82"/>
      <c r="Q119" s="82"/>
    </row>
    <row r="120" spans="1:17" s="24" customFormat="1" ht="20" x14ac:dyDescent="0.3">
      <c r="A120" s="79">
        <v>15572</v>
      </c>
      <c r="B120" s="80" t="s">
        <v>358</v>
      </c>
      <c r="C120" s="80" t="s">
        <v>29</v>
      </c>
      <c r="D120" s="80">
        <v>56</v>
      </c>
      <c r="E120" s="174">
        <v>27.19</v>
      </c>
      <c r="F120" s="290">
        <v>0.40891304347826085</v>
      </c>
      <c r="G120" s="80" t="s">
        <v>690</v>
      </c>
      <c r="H120" s="80" t="s">
        <v>124</v>
      </c>
      <c r="I120" s="80"/>
      <c r="J120" s="187">
        <v>45134</v>
      </c>
      <c r="K120" s="80"/>
      <c r="L120" s="80"/>
      <c r="M120" s="80"/>
      <c r="N120" s="80" t="s">
        <v>697</v>
      </c>
      <c r="O120" s="82"/>
      <c r="P120" s="82"/>
      <c r="Q120" s="82"/>
    </row>
    <row r="121" spans="1:17" s="24" customFormat="1" ht="20" x14ac:dyDescent="0.3">
      <c r="A121" s="79">
        <v>15389</v>
      </c>
      <c r="B121" s="80" t="s">
        <v>134</v>
      </c>
      <c r="C121" s="80" t="s">
        <v>29</v>
      </c>
      <c r="D121" s="80">
        <v>19.2</v>
      </c>
      <c r="E121" s="175">
        <v>12.35</v>
      </c>
      <c r="F121" s="288">
        <v>0.35677083333333331</v>
      </c>
      <c r="G121" s="80" t="s">
        <v>690</v>
      </c>
      <c r="H121" s="80" t="s">
        <v>124</v>
      </c>
      <c r="I121" s="80"/>
      <c r="J121" s="187">
        <v>45134</v>
      </c>
      <c r="K121" s="80"/>
      <c r="L121" s="80"/>
      <c r="M121" s="80"/>
      <c r="N121" s="177" t="s">
        <v>698</v>
      </c>
      <c r="O121" s="283"/>
      <c r="P121" s="82"/>
      <c r="Q121" s="82"/>
    </row>
    <row r="122" spans="1:17" s="24" customFormat="1" ht="20" x14ac:dyDescent="0.3">
      <c r="A122" s="79">
        <v>15322</v>
      </c>
      <c r="B122" s="80" t="s">
        <v>352</v>
      </c>
      <c r="C122" s="80" t="s">
        <v>29</v>
      </c>
      <c r="D122" s="80">
        <v>5.3</v>
      </c>
      <c r="E122" s="175">
        <v>4.28</v>
      </c>
      <c r="F122" s="288">
        <v>0.19245283018867917</v>
      </c>
      <c r="G122" s="80" t="s">
        <v>690</v>
      </c>
      <c r="H122" s="80" t="s">
        <v>124</v>
      </c>
      <c r="I122" s="80"/>
      <c r="J122" s="187">
        <v>45134</v>
      </c>
      <c r="K122" s="80"/>
      <c r="L122" s="80"/>
      <c r="M122" s="80"/>
      <c r="N122" s="177" t="s">
        <v>699</v>
      </c>
      <c r="O122" s="283"/>
      <c r="P122" s="82"/>
      <c r="Q122" s="82"/>
    </row>
    <row r="123" spans="1:17" ht="20" x14ac:dyDescent="0.3">
      <c r="A123" s="79">
        <v>14114</v>
      </c>
      <c r="B123" s="80" t="s">
        <v>316</v>
      </c>
      <c r="C123" s="80" t="s">
        <v>29</v>
      </c>
      <c r="D123" s="80">
        <v>8</v>
      </c>
      <c r="E123" s="175">
        <v>6.63</v>
      </c>
      <c r="F123" s="288">
        <v>0.17125000000000001</v>
      </c>
      <c r="G123" s="80" t="s">
        <v>690</v>
      </c>
      <c r="H123" s="80" t="s">
        <v>124</v>
      </c>
      <c r="I123" s="80"/>
      <c r="J123" s="187">
        <v>45134</v>
      </c>
      <c r="K123" s="80"/>
      <c r="L123" s="80"/>
      <c r="M123" s="80"/>
      <c r="N123" s="177" t="s">
        <v>687</v>
      </c>
      <c r="O123" s="283"/>
      <c r="P123" s="82"/>
      <c r="Q123" s="82"/>
    </row>
    <row r="124" spans="1:17" s="24" customFormat="1" ht="30.65" customHeight="1" x14ac:dyDescent="0.3">
      <c r="A124" s="79">
        <v>14386</v>
      </c>
      <c r="B124" s="80" t="s">
        <v>172</v>
      </c>
      <c r="C124" s="80" t="s">
        <v>29</v>
      </c>
      <c r="D124" s="80">
        <v>34</v>
      </c>
      <c r="E124" s="175">
        <v>28.48</v>
      </c>
      <c r="F124" s="288">
        <v>0.16235294117647059</v>
      </c>
      <c r="G124" s="80" t="s">
        <v>690</v>
      </c>
      <c r="H124" s="80" t="s">
        <v>124</v>
      </c>
      <c r="I124" s="80"/>
      <c r="J124" s="187">
        <v>45134</v>
      </c>
      <c r="K124" s="80"/>
      <c r="L124" s="80"/>
      <c r="M124" s="80"/>
      <c r="N124" s="177" t="s">
        <v>678</v>
      </c>
      <c r="O124" s="283"/>
      <c r="P124" s="82"/>
      <c r="Q124" s="82"/>
    </row>
    <row r="125" spans="1:17" s="24" customFormat="1" ht="21.65" customHeight="1" x14ac:dyDescent="0.3">
      <c r="A125" s="79">
        <v>15388</v>
      </c>
      <c r="B125" s="80" t="s">
        <v>199</v>
      </c>
      <c r="C125" s="80" t="s">
        <v>29</v>
      </c>
      <c r="D125" s="80">
        <v>13.5</v>
      </c>
      <c r="E125" s="175">
        <v>11.56</v>
      </c>
      <c r="F125" s="288">
        <v>0.14370370370370367</v>
      </c>
      <c r="G125" s="80" t="s">
        <v>690</v>
      </c>
      <c r="H125" s="80" t="s">
        <v>124</v>
      </c>
      <c r="I125" s="80"/>
      <c r="J125" s="187">
        <v>45134</v>
      </c>
      <c r="K125" s="80"/>
      <c r="L125" s="80"/>
      <c r="M125" s="80"/>
      <c r="N125" s="177" t="s">
        <v>700</v>
      </c>
      <c r="O125" s="283"/>
      <c r="P125" s="82"/>
      <c r="Q125" s="82"/>
    </row>
    <row r="126" spans="1:17" s="24" customFormat="1" ht="20" x14ac:dyDescent="0.3">
      <c r="A126" s="79">
        <v>14095</v>
      </c>
      <c r="B126" s="80" t="s">
        <v>129</v>
      </c>
      <c r="C126" s="80" t="s">
        <v>29</v>
      </c>
      <c r="D126" s="80">
        <v>200</v>
      </c>
      <c r="E126" s="175">
        <v>171.68</v>
      </c>
      <c r="F126" s="288">
        <v>0.14159999999999998</v>
      </c>
      <c r="G126" s="80" t="s">
        <v>690</v>
      </c>
      <c r="H126" s="80" t="s">
        <v>124</v>
      </c>
      <c r="I126" s="80"/>
      <c r="J126" s="187">
        <v>45134</v>
      </c>
      <c r="K126" s="80"/>
      <c r="L126" s="80"/>
      <c r="M126" s="80"/>
      <c r="N126" s="177" t="s">
        <v>687</v>
      </c>
      <c r="O126" s="283"/>
      <c r="P126" s="82"/>
      <c r="Q126" s="82"/>
    </row>
    <row r="127" spans="1:17" s="24" customFormat="1" ht="20" x14ac:dyDescent="0.3">
      <c r="A127" s="334">
        <v>14116</v>
      </c>
      <c r="B127" s="120" t="s">
        <v>187</v>
      </c>
      <c r="C127" s="120" t="s">
        <v>29</v>
      </c>
      <c r="D127" s="120">
        <v>7</v>
      </c>
      <c r="E127" s="329">
        <v>6.28</v>
      </c>
      <c r="F127" s="343">
        <v>0.10285714285714283</v>
      </c>
      <c r="G127" s="120" t="s">
        <v>690</v>
      </c>
      <c r="H127" s="120" t="s">
        <v>124</v>
      </c>
      <c r="I127" s="120"/>
      <c r="J127" s="344">
        <v>45134</v>
      </c>
      <c r="K127" s="80"/>
      <c r="L127" s="80"/>
      <c r="M127" s="80"/>
      <c r="N127" s="328" t="s">
        <v>701</v>
      </c>
      <c r="O127" s="345"/>
      <c r="P127" s="172"/>
      <c r="Q127" s="172"/>
    </row>
    <row r="128" spans="1:17" s="24" customFormat="1" ht="20" x14ac:dyDescent="0.3">
      <c r="A128" s="79">
        <v>15400</v>
      </c>
      <c r="B128" s="80" t="s">
        <v>197</v>
      </c>
      <c r="C128" s="80" t="s">
        <v>29</v>
      </c>
      <c r="D128" s="80">
        <v>206</v>
      </c>
      <c r="E128" s="175">
        <v>194.73</v>
      </c>
      <c r="F128" s="288">
        <v>5.4708737864077719E-2</v>
      </c>
      <c r="G128" s="80" t="s">
        <v>690</v>
      </c>
      <c r="H128" s="80" t="s">
        <v>124</v>
      </c>
      <c r="I128" s="80"/>
      <c r="J128" s="187">
        <v>45134</v>
      </c>
      <c r="K128" s="80"/>
      <c r="L128" s="80"/>
      <c r="M128" s="80"/>
      <c r="N128" s="177" t="s">
        <v>672</v>
      </c>
      <c r="O128" s="283"/>
      <c r="P128" s="82"/>
      <c r="Q128" s="82"/>
    </row>
    <row r="129" spans="1:17" s="24" customFormat="1" ht="20" x14ac:dyDescent="0.3">
      <c r="A129" s="79">
        <v>15317</v>
      </c>
      <c r="B129" s="80" t="s">
        <v>301</v>
      </c>
      <c r="C129" s="80" t="s">
        <v>29</v>
      </c>
      <c r="D129" s="80">
        <v>15.4</v>
      </c>
      <c r="E129" s="175">
        <v>14.59</v>
      </c>
      <c r="F129" s="288">
        <v>5.2597402597402629E-2</v>
      </c>
      <c r="G129" s="80" t="s">
        <v>690</v>
      </c>
      <c r="H129" s="80" t="s">
        <v>124</v>
      </c>
      <c r="I129" s="80"/>
      <c r="J129" s="187">
        <v>45134</v>
      </c>
      <c r="K129" s="80"/>
      <c r="L129" s="80"/>
      <c r="M129" s="80"/>
      <c r="N129" s="177" t="s">
        <v>702</v>
      </c>
      <c r="O129" s="283"/>
      <c r="P129" s="82"/>
      <c r="Q129" s="82"/>
    </row>
    <row r="130" spans="1:17" s="24" customFormat="1" ht="20" x14ac:dyDescent="0.3">
      <c r="A130" s="79">
        <v>14372</v>
      </c>
      <c r="B130" s="80" t="s">
        <v>137</v>
      </c>
      <c r="C130" s="80" t="s">
        <v>29</v>
      </c>
      <c r="D130" s="80">
        <v>130</v>
      </c>
      <c r="E130" s="181">
        <v>125.42</v>
      </c>
      <c r="F130" s="288">
        <v>3.5230769230769218E-2</v>
      </c>
      <c r="G130" s="80" t="s">
        <v>690</v>
      </c>
      <c r="H130" s="80" t="s">
        <v>124</v>
      </c>
      <c r="I130" s="80"/>
      <c r="J130" s="187">
        <v>45134</v>
      </c>
      <c r="K130" s="80"/>
      <c r="L130" s="80"/>
      <c r="M130" s="80"/>
      <c r="N130" s="177" t="s">
        <v>703</v>
      </c>
      <c r="O130" s="283"/>
      <c r="P130" s="82"/>
      <c r="Q130" s="82"/>
    </row>
    <row r="131" spans="1:17" s="24" customFormat="1" ht="20" x14ac:dyDescent="0.3">
      <c r="A131" s="79">
        <v>15715</v>
      </c>
      <c r="B131" s="80" t="s">
        <v>189</v>
      </c>
      <c r="C131" s="80" t="s">
        <v>29</v>
      </c>
      <c r="D131" s="80">
        <v>54</v>
      </c>
      <c r="E131" s="175">
        <v>52.65</v>
      </c>
      <c r="F131" s="288">
        <v>2.5000000000000026E-2</v>
      </c>
      <c r="G131" s="80" t="s">
        <v>690</v>
      </c>
      <c r="H131" s="80" t="s">
        <v>124</v>
      </c>
      <c r="I131" s="80"/>
      <c r="J131" s="187">
        <v>45134</v>
      </c>
      <c r="K131" s="80"/>
      <c r="L131" s="80"/>
      <c r="M131" s="80"/>
      <c r="N131" s="177" t="s">
        <v>704</v>
      </c>
      <c r="O131" s="283"/>
      <c r="P131" s="82"/>
      <c r="Q131" s="82"/>
    </row>
    <row r="132" spans="1:17" s="24" customFormat="1" ht="20" x14ac:dyDescent="0.3">
      <c r="A132" s="79">
        <v>15311</v>
      </c>
      <c r="B132" s="80" t="s">
        <v>188</v>
      </c>
      <c r="C132" s="80" t="s">
        <v>29</v>
      </c>
      <c r="D132" s="80">
        <v>9.3000000000000007</v>
      </c>
      <c r="E132" s="175">
        <v>9.24</v>
      </c>
      <c r="F132" s="288">
        <v>6.4516129032258594E-3</v>
      </c>
      <c r="G132" s="80" t="s">
        <v>690</v>
      </c>
      <c r="H132" s="80" t="s">
        <v>124</v>
      </c>
      <c r="I132" s="80"/>
      <c r="J132" s="187">
        <v>45134</v>
      </c>
      <c r="K132" s="80"/>
      <c r="L132" s="80"/>
      <c r="M132" s="80"/>
      <c r="N132" s="177" t="s">
        <v>705</v>
      </c>
      <c r="O132" s="283"/>
      <c r="P132" s="82"/>
      <c r="Q132" s="82"/>
    </row>
    <row r="133" spans="1:17" s="24" customFormat="1" ht="20" x14ac:dyDescent="0.3">
      <c r="A133" s="79">
        <v>14328</v>
      </c>
      <c r="B133" s="80" t="s">
        <v>227</v>
      </c>
      <c r="C133" s="80" t="s">
        <v>34</v>
      </c>
      <c r="D133" s="80">
        <v>12</v>
      </c>
      <c r="E133" s="182">
        <v>9.7100000000000009</v>
      </c>
      <c r="F133" s="183">
        <v>0.19083333333333327</v>
      </c>
      <c r="G133" s="80" t="s">
        <v>690</v>
      </c>
      <c r="H133" s="80" t="s">
        <v>124</v>
      </c>
      <c r="I133" s="80"/>
      <c r="J133" s="187">
        <v>45134</v>
      </c>
      <c r="K133" s="80"/>
      <c r="L133" s="80"/>
      <c r="M133" s="80"/>
      <c r="N133" s="178" t="s">
        <v>662</v>
      </c>
      <c r="O133" s="280"/>
      <c r="P133" s="82"/>
      <c r="Q133" s="82"/>
    </row>
    <row r="134" spans="1:17" s="24" customFormat="1" ht="20" x14ac:dyDescent="0.3">
      <c r="A134" s="380">
        <v>15244</v>
      </c>
      <c r="B134" s="72" t="s">
        <v>163</v>
      </c>
      <c r="C134" s="72" t="s">
        <v>34</v>
      </c>
      <c r="D134" s="72">
        <v>650</v>
      </c>
      <c r="E134" s="394">
        <v>548.25</v>
      </c>
      <c r="F134" s="202">
        <v>0.15653846153846154</v>
      </c>
      <c r="G134" s="80" t="s">
        <v>690</v>
      </c>
      <c r="H134" s="80" t="s">
        <v>124</v>
      </c>
      <c r="I134" s="80"/>
      <c r="J134" s="187">
        <v>45134</v>
      </c>
      <c r="K134" s="72"/>
      <c r="L134" s="72"/>
      <c r="M134" s="72"/>
      <c r="N134" s="276" t="s">
        <v>662</v>
      </c>
      <c r="O134" s="281"/>
      <c r="P134" s="113"/>
      <c r="Q134" s="113"/>
    </row>
    <row r="135" spans="1:17" s="24" customFormat="1" ht="20" x14ac:dyDescent="0.3">
      <c r="A135" s="380">
        <v>15190</v>
      </c>
      <c r="B135" s="72" t="s">
        <v>278</v>
      </c>
      <c r="C135" s="72" t="s">
        <v>34</v>
      </c>
      <c r="D135" s="72">
        <v>47</v>
      </c>
      <c r="E135" s="201">
        <v>41.69</v>
      </c>
      <c r="F135" s="202">
        <v>0.11297872340425537</v>
      </c>
      <c r="G135" s="72" t="s">
        <v>690</v>
      </c>
      <c r="H135" s="80" t="s">
        <v>124</v>
      </c>
      <c r="I135" s="80"/>
      <c r="J135" s="187">
        <v>45134</v>
      </c>
      <c r="K135" s="80"/>
      <c r="L135" s="72"/>
      <c r="M135" s="72"/>
      <c r="N135" s="276" t="s">
        <v>662</v>
      </c>
      <c r="O135" s="281"/>
      <c r="P135" s="113"/>
      <c r="Q135" s="113"/>
    </row>
    <row r="136" spans="1:17" s="24" customFormat="1" ht="20" x14ac:dyDescent="0.3">
      <c r="A136" s="79">
        <v>15273</v>
      </c>
      <c r="B136" s="80" t="s">
        <v>236</v>
      </c>
      <c r="C136" s="80" t="s">
        <v>34</v>
      </c>
      <c r="D136" s="80">
        <v>345</v>
      </c>
      <c r="E136" s="182">
        <v>307.3</v>
      </c>
      <c r="F136" s="183">
        <v>0.10927536231884055</v>
      </c>
      <c r="G136" s="80" t="s">
        <v>690</v>
      </c>
      <c r="H136" s="80" t="s">
        <v>124</v>
      </c>
      <c r="I136" s="80"/>
      <c r="J136" s="187">
        <v>45134</v>
      </c>
      <c r="K136" s="80"/>
      <c r="L136" s="80"/>
      <c r="M136" s="80"/>
      <c r="N136" s="178" t="s">
        <v>662</v>
      </c>
      <c r="O136" s="280"/>
      <c r="P136" s="82"/>
      <c r="Q136" s="82"/>
    </row>
    <row r="137" spans="1:17" s="24" customFormat="1" ht="20" x14ac:dyDescent="0.3">
      <c r="A137" s="79">
        <v>15235</v>
      </c>
      <c r="B137" s="80" t="s">
        <v>275</v>
      </c>
      <c r="C137" s="80" t="s">
        <v>34</v>
      </c>
      <c r="D137" s="80">
        <v>90</v>
      </c>
      <c r="E137" s="182">
        <v>82.77</v>
      </c>
      <c r="F137" s="183">
        <v>8.0333333333333382E-2</v>
      </c>
      <c r="G137" s="80" t="s">
        <v>690</v>
      </c>
      <c r="H137" s="80" t="s">
        <v>124</v>
      </c>
      <c r="I137" s="80"/>
      <c r="J137" s="187">
        <v>45134</v>
      </c>
      <c r="K137" s="80"/>
      <c r="L137" s="80"/>
      <c r="M137" s="80"/>
      <c r="N137" s="178" t="s">
        <v>662</v>
      </c>
      <c r="O137" s="280"/>
      <c r="P137" s="82"/>
      <c r="Q137" s="82"/>
    </row>
    <row r="138" spans="1:17" s="24" customFormat="1" ht="20" x14ac:dyDescent="0.3">
      <c r="A138" s="380">
        <v>15257</v>
      </c>
      <c r="B138" s="72" t="s">
        <v>357</v>
      </c>
      <c r="C138" s="72" t="s">
        <v>34</v>
      </c>
      <c r="D138" s="72">
        <v>15</v>
      </c>
      <c r="E138" s="394">
        <v>14.2</v>
      </c>
      <c r="F138" s="202">
        <v>5.3333333333333378E-2</v>
      </c>
      <c r="G138" s="80" t="s">
        <v>690</v>
      </c>
      <c r="H138" s="80" t="s">
        <v>124</v>
      </c>
      <c r="I138" s="80"/>
      <c r="J138" s="187">
        <v>45134</v>
      </c>
      <c r="K138" s="80"/>
      <c r="L138" s="72"/>
      <c r="M138" s="72"/>
      <c r="N138" s="276"/>
      <c r="O138" s="281"/>
      <c r="P138" s="113"/>
      <c r="Q138" s="113"/>
    </row>
    <row r="139" spans="1:17" s="24" customFormat="1" ht="47.9" customHeight="1" x14ac:dyDescent="0.3">
      <c r="A139" s="380">
        <v>15013</v>
      </c>
      <c r="B139" s="72" t="s">
        <v>273</v>
      </c>
      <c r="C139" s="72" t="s">
        <v>34</v>
      </c>
      <c r="D139" s="72">
        <v>370</v>
      </c>
      <c r="E139" s="201">
        <v>350.59</v>
      </c>
      <c r="F139" s="202">
        <v>5.2459459459459526E-2</v>
      </c>
      <c r="G139" s="80" t="s">
        <v>690</v>
      </c>
      <c r="H139" s="80" t="s">
        <v>124</v>
      </c>
      <c r="I139" s="80"/>
      <c r="J139" s="187">
        <v>45134</v>
      </c>
      <c r="K139" s="80"/>
      <c r="L139" s="72"/>
      <c r="M139" s="72"/>
      <c r="N139" s="276" t="s">
        <v>662</v>
      </c>
      <c r="O139" s="281"/>
      <c r="P139" s="113"/>
      <c r="Q139" s="113"/>
    </row>
    <row r="140" spans="1:17" s="24" customFormat="1" ht="20" x14ac:dyDescent="0.3">
      <c r="A140" s="380">
        <v>15207</v>
      </c>
      <c r="B140" s="72" t="s">
        <v>293</v>
      </c>
      <c r="C140" s="72" t="s">
        <v>34</v>
      </c>
      <c r="D140" s="72">
        <v>15</v>
      </c>
      <c r="E140" s="201">
        <v>14.33</v>
      </c>
      <c r="F140" s="202">
        <v>4.466666666666666E-2</v>
      </c>
      <c r="G140" s="80" t="s">
        <v>690</v>
      </c>
      <c r="H140" s="80" t="s">
        <v>124</v>
      </c>
      <c r="I140" s="80"/>
      <c r="J140" s="308">
        <v>45134</v>
      </c>
      <c r="K140" s="80"/>
      <c r="L140" s="72"/>
      <c r="M140" s="72"/>
      <c r="N140" s="276" t="s">
        <v>662</v>
      </c>
      <c r="O140" s="281"/>
      <c r="P140" s="113"/>
      <c r="Q140" s="113"/>
    </row>
    <row r="141" spans="1:17" s="24" customFormat="1" ht="20" x14ac:dyDescent="0.3">
      <c r="A141" s="380">
        <v>10312</v>
      </c>
      <c r="B141" s="72" t="s">
        <v>135</v>
      </c>
      <c r="C141" s="72" t="s">
        <v>26</v>
      </c>
      <c r="D141" s="72">
        <v>400</v>
      </c>
      <c r="E141" s="220">
        <v>205.7</v>
      </c>
      <c r="F141" s="221">
        <v>0.48575000000000002</v>
      </c>
      <c r="G141" s="80" t="s">
        <v>690</v>
      </c>
      <c r="H141" s="80" t="s">
        <v>124</v>
      </c>
      <c r="I141" s="80"/>
      <c r="J141" s="308">
        <v>45134</v>
      </c>
      <c r="K141" s="80"/>
      <c r="L141" s="72"/>
      <c r="M141" s="72"/>
      <c r="N141" s="219" t="s">
        <v>662</v>
      </c>
      <c r="O141" s="282"/>
      <c r="P141" s="113"/>
      <c r="Q141" s="113"/>
    </row>
    <row r="142" spans="1:17" s="24" customFormat="1" ht="20" x14ac:dyDescent="0.3">
      <c r="A142" s="380">
        <v>15100</v>
      </c>
      <c r="B142" s="72" t="s">
        <v>502</v>
      </c>
      <c r="C142" s="72" t="s">
        <v>26</v>
      </c>
      <c r="D142" s="72">
        <v>10</v>
      </c>
      <c r="E142" s="220">
        <v>6.99</v>
      </c>
      <c r="F142" s="221">
        <v>0.30099999999999999</v>
      </c>
      <c r="G142" s="80" t="s">
        <v>690</v>
      </c>
      <c r="H142" s="80" t="s">
        <v>124</v>
      </c>
      <c r="I142" s="80"/>
      <c r="J142" s="308">
        <v>45134</v>
      </c>
      <c r="K142" s="80"/>
      <c r="L142" s="72"/>
      <c r="M142" s="72"/>
      <c r="N142" s="219" t="s">
        <v>590</v>
      </c>
      <c r="O142" s="282"/>
      <c r="P142" s="113"/>
      <c r="Q142" s="113"/>
    </row>
    <row r="143" spans="1:17" s="24" customFormat="1" ht="20" x14ac:dyDescent="0.3">
      <c r="A143" s="79">
        <v>14174</v>
      </c>
      <c r="B143" s="80" t="s">
        <v>241</v>
      </c>
      <c r="C143" s="80" t="s">
        <v>26</v>
      </c>
      <c r="D143" s="80">
        <v>27.3</v>
      </c>
      <c r="E143" s="185">
        <v>25.07</v>
      </c>
      <c r="F143" s="186">
        <v>8.16849816849817E-2</v>
      </c>
      <c r="G143" s="80" t="s">
        <v>690</v>
      </c>
      <c r="H143" s="80" t="s">
        <v>124</v>
      </c>
      <c r="I143" s="80"/>
      <c r="J143" s="308">
        <v>45134</v>
      </c>
      <c r="K143" s="80"/>
      <c r="L143" s="80"/>
      <c r="M143" s="80"/>
      <c r="N143" s="179" t="s">
        <v>662</v>
      </c>
      <c r="O143" s="279"/>
      <c r="P143" s="82"/>
      <c r="Q143" s="82"/>
    </row>
    <row r="144" spans="1:17" s="24" customFormat="1" ht="20" x14ac:dyDescent="0.3">
      <c r="A144" s="380">
        <v>15158</v>
      </c>
      <c r="B144" s="72" t="s">
        <v>86</v>
      </c>
      <c r="C144" s="72" t="s">
        <v>26</v>
      </c>
      <c r="D144" s="72">
        <v>21</v>
      </c>
      <c r="E144" s="220">
        <v>19.98</v>
      </c>
      <c r="F144" s="221">
        <v>4.857142857142855E-2</v>
      </c>
      <c r="G144" s="80" t="s">
        <v>690</v>
      </c>
      <c r="H144" s="80" t="s">
        <v>124</v>
      </c>
      <c r="I144" s="80"/>
      <c r="J144" s="308">
        <v>45134</v>
      </c>
      <c r="K144" s="80"/>
      <c r="L144" s="72"/>
      <c r="M144" s="72"/>
      <c r="N144" s="219" t="s">
        <v>706</v>
      </c>
      <c r="O144" s="282"/>
      <c r="P144" s="113"/>
      <c r="Q144" s="113"/>
    </row>
    <row r="145" spans="1:17" s="24" customFormat="1" ht="20" x14ac:dyDescent="0.3">
      <c r="A145" s="79">
        <v>14431</v>
      </c>
      <c r="B145" s="80" t="s">
        <v>205</v>
      </c>
      <c r="C145" s="80" t="s">
        <v>26</v>
      </c>
      <c r="D145" s="80">
        <v>19.600000000000001</v>
      </c>
      <c r="E145" s="185">
        <v>18.87</v>
      </c>
      <c r="F145" s="186">
        <v>3.724489795918369E-2</v>
      </c>
      <c r="G145" s="80" t="s">
        <v>690</v>
      </c>
      <c r="H145" s="80" t="s">
        <v>124</v>
      </c>
      <c r="I145" s="80"/>
      <c r="J145" s="308">
        <v>45134</v>
      </c>
      <c r="K145" s="80"/>
      <c r="L145" s="80"/>
      <c r="M145" s="80"/>
      <c r="N145" s="179" t="s">
        <v>662</v>
      </c>
      <c r="O145" s="279"/>
      <c r="P145" s="82"/>
      <c r="Q145" s="82"/>
    </row>
    <row r="146" spans="1:17" s="24" customFormat="1" ht="60" x14ac:dyDescent="0.3">
      <c r="A146" s="79">
        <v>15389</v>
      </c>
      <c r="B146" s="80" t="s">
        <v>134</v>
      </c>
      <c r="C146" s="80" t="s">
        <v>29</v>
      </c>
      <c r="D146" s="80">
        <v>19.2</v>
      </c>
      <c r="E146" s="80">
        <v>11.94</v>
      </c>
      <c r="F146" s="289">
        <v>0.37812499999999999</v>
      </c>
      <c r="G146" s="80" t="s">
        <v>707</v>
      </c>
      <c r="H146" s="80" t="s">
        <v>87</v>
      </c>
      <c r="I146" s="80" t="s">
        <v>87</v>
      </c>
      <c r="J146" s="25">
        <v>45104</v>
      </c>
      <c r="K146" s="80"/>
      <c r="L146" s="80"/>
      <c r="M146" s="80"/>
      <c r="N146" s="80" t="s">
        <v>708</v>
      </c>
      <c r="O146" s="82"/>
      <c r="P146" s="82"/>
      <c r="Q146" s="82"/>
    </row>
    <row r="147" spans="1:17" s="24" customFormat="1" ht="50" x14ac:dyDescent="0.3">
      <c r="A147" s="380">
        <v>10312</v>
      </c>
      <c r="B147" s="72" t="s">
        <v>135</v>
      </c>
      <c r="C147" s="72" t="s">
        <v>26</v>
      </c>
      <c r="D147" s="167">
        <v>400</v>
      </c>
      <c r="E147" s="72">
        <v>201.5</v>
      </c>
      <c r="F147" s="73">
        <v>0.49625000000000002</v>
      </c>
      <c r="G147" s="80" t="s">
        <v>692</v>
      </c>
      <c r="H147" s="80" t="s">
        <v>87</v>
      </c>
      <c r="I147" s="80" t="s">
        <v>87</v>
      </c>
      <c r="J147" s="25">
        <v>45103</v>
      </c>
      <c r="K147" s="80"/>
      <c r="L147" s="72"/>
      <c r="M147" s="72"/>
      <c r="N147" s="72" t="s">
        <v>709</v>
      </c>
      <c r="O147" s="113"/>
      <c r="P147" s="113"/>
      <c r="Q147" s="113"/>
    </row>
    <row r="148" spans="1:17" s="24" customFormat="1" ht="70" x14ac:dyDescent="0.3">
      <c r="A148" s="79">
        <v>14197</v>
      </c>
      <c r="B148" s="80" t="s">
        <v>136</v>
      </c>
      <c r="C148" s="80" t="s">
        <v>26</v>
      </c>
      <c r="D148" s="165">
        <v>8</v>
      </c>
      <c r="E148" s="80">
        <v>4.26</v>
      </c>
      <c r="F148" s="81">
        <v>0.46750000000000003</v>
      </c>
      <c r="G148" s="80" t="s">
        <v>692</v>
      </c>
      <c r="H148" s="80" t="s">
        <v>87</v>
      </c>
      <c r="I148" s="80" t="s">
        <v>87</v>
      </c>
      <c r="J148" s="25">
        <v>45103</v>
      </c>
      <c r="K148" s="80"/>
      <c r="L148" s="80"/>
      <c r="M148" s="80"/>
      <c r="N148" s="80" t="s">
        <v>710</v>
      </c>
      <c r="O148" s="82"/>
      <c r="P148" s="82"/>
      <c r="Q148" s="82"/>
    </row>
    <row r="149" spans="1:17" s="24" customFormat="1" ht="60" x14ac:dyDescent="0.3">
      <c r="A149" s="380">
        <v>15273</v>
      </c>
      <c r="B149" s="72" t="s">
        <v>236</v>
      </c>
      <c r="C149" s="72" t="s">
        <v>34</v>
      </c>
      <c r="D149" s="167">
        <v>345</v>
      </c>
      <c r="E149" s="72">
        <v>189.1</v>
      </c>
      <c r="F149" s="73">
        <v>0.4518840579710145</v>
      </c>
      <c r="G149" s="80" t="s">
        <v>692</v>
      </c>
      <c r="H149" s="80" t="s">
        <v>124</v>
      </c>
      <c r="I149" s="80" t="s">
        <v>124</v>
      </c>
      <c r="J149" s="25">
        <v>45103</v>
      </c>
      <c r="K149" s="80"/>
      <c r="L149" s="72"/>
      <c r="M149" s="72"/>
      <c r="N149" s="397" t="s">
        <v>711</v>
      </c>
      <c r="O149" s="399"/>
      <c r="P149" s="113"/>
      <c r="Q149" s="113"/>
    </row>
    <row r="150" spans="1:17" s="24" customFormat="1" ht="30" x14ac:dyDescent="0.3">
      <c r="A150" s="380">
        <v>15257</v>
      </c>
      <c r="B150" s="72" t="s">
        <v>357</v>
      </c>
      <c r="C150" s="72" t="s">
        <v>34</v>
      </c>
      <c r="D150" s="277">
        <v>15</v>
      </c>
      <c r="E150" s="72">
        <v>9.76</v>
      </c>
      <c r="F150" s="73">
        <v>0.34933333333333333</v>
      </c>
      <c r="G150" s="80" t="s">
        <v>692</v>
      </c>
      <c r="H150" s="80" t="s">
        <v>87</v>
      </c>
      <c r="I150" s="80" t="s">
        <v>87</v>
      </c>
      <c r="J150" s="25">
        <v>45103</v>
      </c>
      <c r="K150" s="80"/>
      <c r="L150" s="72"/>
      <c r="M150" s="72"/>
      <c r="N150" s="72" t="s">
        <v>712</v>
      </c>
      <c r="O150" s="113"/>
      <c r="P150" s="113"/>
      <c r="Q150" s="113"/>
    </row>
    <row r="151" spans="1:17" s="24" customFormat="1" ht="150" x14ac:dyDescent="0.3">
      <c r="A151" s="79">
        <v>15389</v>
      </c>
      <c r="B151" s="80" t="s">
        <v>134</v>
      </c>
      <c r="C151" s="80" t="s">
        <v>29</v>
      </c>
      <c r="D151" s="165">
        <v>19.2</v>
      </c>
      <c r="E151" s="80">
        <v>11.94</v>
      </c>
      <c r="F151" s="289">
        <v>0.37812499999999999</v>
      </c>
      <c r="G151" s="80" t="s">
        <v>692</v>
      </c>
      <c r="H151" s="80" t="s">
        <v>87</v>
      </c>
      <c r="I151" s="80" t="s">
        <v>87</v>
      </c>
      <c r="J151" s="25">
        <v>45103</v>
      </c>
      <c r="K151" s="80"/>
      <c r="L151" s="80"/>
      <c r="M151" s="80"/>
      <c r="N151" s="80" t="s">
        <v>713</v>
      </c>
      <c r="O151" s="82"/>
      <c r="P151" s="82"/>
      <c r="Q151" s="82"/>
    </row>
    <row r="152" spans="1:17" s="24" customFormat="1" ht="40" x14ac:dyDescent="0.3">
      <c r="A152" s="79">
        <v>14328</v>
      </c>
      <c r="B152" s="80" t="s">
        <v>227</v>
      </c>
      <c r="C152" s="80" t="s">
        <v>34</v>
      </c>
      <c r="D152" s="168">
        <v>12</v>
      </c>
      <c r="E152" s="80">
        <v>9.75</v>
      </c>
      <c r="F152" s="81">
        <v>0.1875</v>
      </c>
      <c r="G152" s="80" t="s">
        <v>692</v>
      </c>
      <c r="H152" s="80" t="s">
        <v>87</v>
      </c>
      <c r="I152" s="80" t="s">
        <v>87</v>
      </c>
      <c r="J152" s="25">
        <v>45103</v>
      </c>
      <c r="K152" s="80"/>
      <c r="L152" s="80"/>
      <c r="M152" s="80"/>
      <c r="N152" s="80" t="s">
        <v>714</v>
      </c>
      <c r="O152" s="82"/>
      <c r="P152" s="82"/>
      <c r="Q152" s="82"/>
    </row>
    <row r="153" spans="1:17" s="24" customFormat="1" ht="80" x14ac:dyDescent="0.3">
      <c r="A153" s="380">
        <v>15244</v>
      </c>
      <c r="B153" s="72" t="s">
        <v>163</v>
      </c>
      <c r="C153" s="72" t="s">
        <v>34</v>
      </c>
      <c r="D153" s="72">
        <v>650</v>
      </c>
      <c r="E153" s="72">
        <v>546.92999999999995</v>
      </c>
      <c r="F153" s="73">
        <v>0.15856923076923085</v>
      </c>
      <c r="G153" s="80" t="s">
        <v>692</v>
      </c>
      <c r="H153" s="80" t="s">
        <v>124</v>
      </c>
      <c r="I153" s="80" t="s">
        <v>124</v>
      </c>
      <c r="J153" s="25">
        <v>45103</v>
      </c>
      <c r="K153" s="80"/>
      <c r="L153" s="72"/>
      <c r="M153" s="72"/>
      <c r="N153" s="72" t="s">
        <v>715</v>
      </c>
      <c r="O153" s="113"/>
      <c r="P153" s="113"/>
      <c r="Q153" s="113"/>
    </row>
    <row r="154" spans="1:17" ht="90" x14ac:dyDescent="0.3">
      <c r="A154" s="79">
        <v>15322</v>
      </c>
      <c r="B154" s="80" t="s">
        <v>352</v>
      </c>
      <c r="C154" s="80" t="s">
        <v>29</v>
      </c>
      <c r="D154" s="165">
        <v>5.3</v>
      </c>
      <c r="E154" s="80">
        <v>4.28</v>
      </c>
      <c r="F154" s="289">
        <v>0.19245283018867917</v>
      </c>
      <c r="G154" s="80" t="s">
        <v>692</v>
      </c>
      <c r="H154" s="80" t="s">
        <v>87</v>
      </c>
      <c r="I154" s="80" t="s">
        <v>87</v>
      </c>
      <c r="J154" s="25">
        <v>45103</v>
      </c>
      <c r="K154" s="80"/>
      <c r="L154" s="80"/>
      <c r="M154" s="80"/>
      <c r="N154" s="80" t="s">
        <v>716</v>
      </c>
      <c r="O154" s="82"/>
      <c r="P154" s="82"/>
      <c r="Q154" s="82"/>
    </row>
    <row r="155" spans="1:17" s="24" customFormat="1" ht="60" x14ac:dyDescent="0.3">
      <c r="A155" s="79">
        <v>15235</v>
      </c>
      <c r="B155" s="80" t="s">
        <v>275</v>
      </c>
      <c r="C155" s="80" t="s">
        <v>34</v>
      </c>
      <c r="D155" s="165">
        <v>90</v>
      </c>
      <c r="E155" s="80">
        <v>78.650000000000006</v>
      </c>
      <c r="F155" s="81">
        <v>0.12611111111111103</v>
      </c>
      <c r="G155" s="80" t="s">
        <v>692</v>
      </c>
      <c r="H155" s="80" t="s">
        <v>87</v>
      </c>
      <c r="I155" s="80" t="s">
        <v>87</v>
      </c>
      <c r="J155" s="25">
        <v>45103</v>
      </c>
      <c r="K155" s="80"/>
      <c r="L155" s="80"/>
      <c r="M155" s="80"/>
      <c r="N155" s="80" t="s">
        <v>717</v>
      </c>
      <c r="O155" s="82"/>
      <c r="P155" s="82"/>
      <c r="Q155" s="82"/>
    </row>
    <row r="156" spans="1:17" s="24" customFormat="1" ht="30" x14ac:dyDescent="0.3">
      <c r="A156" s="79">
        <v>14386</v>
      </c>
      <c r="B156" s="80" t="s">
        <v>172</v>
      </c>
      <c r="C156" s="80" t="s">
        <v>29</v>
      </c>
      <c r="D156" s="165">
        <v>34</v>
      </c>
      <c r="E156" s="80">
        <v>28.87</v>
      </c>
      <c r="F156" s="289">
        <v>0.15088235294117644</v>
      </c>
      <c r="G156" s="80" t="s">
        <v>692</v>
      </c>
      <c r="H156" s="80" t="s">
        <v>87</v>
      </c>
      <c r="I156" s="80" t="s">
        <v>87</v>
      </c>
      <c r="J156" s="25">
        <v>45103</v>
      </c>
      <c r="K156" s="80"/>
      <c r="L156" s="80"/>
      <c r="M156" s="80"/>
      <c r="N156" s="80" t="s">
        <v>718</v>
      </c>
      <c r="O156" s="82"/>
      <c r="P156" s="173">
        <v>45382</v>
      </c>
      <c r="Q156" s="82"/>
    </row>
    <row r="157" spans="1:17" s="24" customFormat="1" ht="20" x14ac:dyDescent="0.3">
      <c r="A157" s="380">
        <v>14404</v>
      </c>
      <c r="B157" s="72" t="s">
        <v>298</v>
      </c>
      <c r="C157" s="72" t="s">
        <v>34</v>
      </c>
      <c r="D157" s="167">
        <v>31</v>
      </c>
      <c r="E157" s="72">
        <v>27.36</v>
      </c>
      <c r="F157" s="73">
        <v>0.1174193548387097</v>
      </c>
      <c r="G157" s="80" t="s">
        <v>692</v>
      </c>
      <c r="H157" s="80" t="s">
        <v>124</v>
      </c>
      <c r="I157" s="80" t="s">
        <v>124</v>
      </c>
      <c r="J157" s="25">
        <v>45103</v>
      </c>
      <c r="K157" s="80"/>
      <c r="L157" s="72"/>
      <c r="M157" s="72"/>
      <c r="N157" s="72" t="s">
        <v>719</v>
      </c>
      <c r="O157" s="113"/>
      <c r="P157" s="113"/>
      <c r="Q157" s="113"/>
    </row>
    <row r="158" spans="1:17" s="24" customFormat="1" ht="90" x14ac:dyDescent="0.3">
      <c r="A158" s="334">
        <v>14116</v>
      </c>
      <c r="B158" s="120" t="s">
        <v>187</v>
      </c>
      <c r="C158" s="120" t="s">
        <v>29</v>
      </c>
      <c r="D158" s="346">
        <v>7</v>
      </c>
      <c r="E158" s="120">
        <v>6.12</v>
      </c>
      <c r="F158" s="347">
        <v>0.1257142857142857</v>
      </c>
      <c r="G158" s="120" t="s">
        <v>692</v>
      </c>
      <c r="H158" s="120" t="s">
        <v>87</v>
      </c>
      <c r="I158" s="120" t="s">
        <v>87</v>
      </c>
      <c r="J158" s="348">
        <v>45103</v>
      </c>
      <c r="K158" s="80"/>
      <c r="L158" s="80"/>
      <c r="M158" s="80"/>
      <c r="N158" s="120" t="s">
        <v>720</v>
      </c>
      <c r="O158" s="172"/>
      <c r="P158" s="400">
        <v>45169</v>
      </c>
      <c r="Q158" s="172"/>
    </row>
    <row r="159" spans="1:17" s="24" customFormat="1" ht="20" x14ac:dyDescent="0.3">
      <c r="A159" s="79">
        <v>14174</v>
      </c>
      <c r="B159" s="80" t="s">
        <v>241</v>
      </c>
      <c r="C159" s="80" t="s">
        <v>26</v>
      </c>
      <c r="D159" s="80">
        <v>27.3</v>
      </c>
      <c r="E159" s="80">
        <v>24.87</v>
      </c>
      <c r="F159" s="81">
        <v>8.9010989010989E-2</v>
      </c>
      <c r="G159" s="80" t="s">
        <v>692</v>
      </c>
      <c r="H159" s="80" t="s">
        <v>124</v>
      </c>
      <c r="I159" s="24" t="s">
        <v>124</v>
      </c>
      <c r="J159" s="25">
        <v>45103</v>
      </c>
      <c r="K159" s="80"/>
      <c r="L159" s="80"/>
      <c r="M159" s="80"/>
      <c r="N159" s="80" t="s">
        <v>721</v>
      </c>
      <c r="O159" s="82"/>
      <c r="P159" s="173">
        <v>45121</v>
      </c>
      <c r="Q159" s="82">
        <v>2280162</v>
      </c>
    </row>
    <row r="160" spans="1:17" s="24" customFormat="1" ht="80" x14ac:dyDescent="0.3">
      <c r="A160" s="79">
        <v>14114</v>
      </c>
      <c r="B160" s="80" t="s">
        <v>316</v>
      </c>
      <c r="C160" s="80" t="s">
        <v>29</v>
      </c>
      <c r="D160" s="165">
        <v>8</v>
      </c>
      <c r="E160" s="80">
        <v>7.27</v>
      </c>
      <c r="F160" s="289">
        <v>9.1250000000000053E-2</v>
      </c>
      <c r="G160" s="80" t="s">
        <v>692</v>
      </c>
      <c r="H160" s="80" t="s">
        <v>87</v>
      </c>
      <c r="I160" s="24" t="s">
        <v>87</v>
      </c>
      <c r="J160" s="25">
        <v>45103</v>
      </c>
      <c r="K160" s="80"/>
      <c r="L160" s="80"/>
      <c r="M160" s="80"/>
      <c r="N160" s="80" t="s">
        <v>722</v>
      </c>
      <c r="O160" s="82"/>
      <c r="P160" s="82"/>
      <c r="Q160" s="82"/>
    </row>
    <row r="161" spans="1:17" s="24" customFormat="1" ht="40" x14ac:dyDescent="0.3">
      <c r="A161" s="380">
        <v>15158</v>
      </c>
      <c r="B161" s="72" t="s">
        <v>86</v>
      </c>
      <c r="C161" s="72" t="s">
        <v>26</v>
      </c>
      <c r="D161" s="277">
        <v>21</v>
      </c>
      <c r="E161" s="72">
        <v>19.760000000000002</v>
      </c>
      <c r="F161" s="73">
        <v>5.9047619047618974E-2</v>
      </c>
      <c r="G161" s="80" t="s">
        <v>692</v>
      </c>
      <c r="H161" s="80" t="s">
        <v>87</v>
      </c>
      <c r="I161" s="24" t="s">
        <v>87</v>
      </c>
      <c r="J161" s="25">
        <v>45103</v>
      </c>
      <c r="K161" s="80"/>
      <c r="L161" s="72"/>
      <c r="M161" s="72"/>
      <c r="N161" s="72" t="s">
        <v>723</v>
      </c>
      <c r="O161" s="113"/>
      <c r="P161" s="113"/>
      <c r="Q161" s="113"/>
    </row>
    <row r="162" spans="1:17" s="24" customFormat="1" ht="40" x14ac:dyDescent="0.3">
      <c r="A162" s="380">
        <v>15013</v>
      </c>
      <c r="B162" s="72" t="s">
        <v>273</v>
      </c>
      <c r="C162" s="72" t="s">
        <v>34</v>
      </c>
      <c r="D162" s="277">
        <v>370</v>
      </c>
      <c r="E162" s="72">
        <v>348.17</v>
      </c>
      <c r="F162" s="73">
        <v>5.8999999999999955E-2</v>
      </c>
      <c r="G162" s="80" t="s">
        <v>692</v>
      </c>
      <c r="H162" s="80" t="s">
        <v>87</v>
      </c>
      <c r="I162" s="24" t="s">
        <v>124</v>
      </c>
      <c r="J162" s="25">
        <v>45103</v>
      </c>
      <c r="K162" s="80"/>
      <c r="L162" s="72"/>
      <c r="M162" s="72"/>
      <c r="N162" s="72" t="s">
        <v>724</v>
      </c>
      <c r="O162" s="113"/>
      <c r="P162" s="113"/>
      <c r="Q162" s="113"/>
    </row>
    <row r="163" spans="1:17" s="24" customFormat="1" ht="50" x14ac:dyDescent="0.3">
      <c r="A163" s="79">
        <v>14431</v>
      </c>
      <c r="B163" s="80" t="s">
        <v>205</v>
      </c>
      <c r="C163" s="80" t="s">
        <v>26</v>
      </c>
      <c r="D163" s="393">
        <v>19.600000000000001</v>
      </c>
      <c r="E163" s="80">
        <v>18.73</v>
      </c>
      <c r="F163" s="81">
        <v>4.4387755102040863E-2</v>
      </c>
      <c r="G163" s="80" t="s">
        <v>692</v>
      </c>
      <c r="H163" s="80" t="s">
        <v>87</v>
      </c>
      <c r="I163" s="24" t="s">
        <v>124</v>
      </c>
      <c r="J163" s="25">
        <v>45103</v>
      </c>
      <c r="K163" s="80"/>
      <c r="L163" s="80"/>
      <c r="M163" s="80"/>
      <c r="N163" s="80" t="s">
        <v>725</v>
      </c>
      <c r="O163" s="82"/>
      <c r="P163" s="82"/>
      <c r="Q163" s="82"/>
    </row>
    <row r="164" spans="1:17" s="24" customFormat="1" ht="30" x14ac:dyDescent="0.3">
      <c r="A164" s="79">
        <v>13273</v>
      </c>
      <c r="B164" s="80" t="s">
        <v>334</v>
      </c>
      <c r="C164" s="80" t="s">
        <v>34</v>
      </c>
      <c r="D164" s="165">
        <v>6.3</v>
      </c>
      <c r="E164" s="80">
        <v>6.07</v>
      </c>
      <c r="F164" s="81">
        <v>3.6507936507936434E-2</v>
      </c>
      <c r="G164" s="80" t="s">
        <v>692</v>
      </c>
      <c r="H164" s="80" t="s">
        <v>87</v>
      </c>
      <c r="I164" s="24" t="s">
        <v>124</v>
      </c>
      <c r="J164" s="25">
        <v>45103</v>
      </c>
      <c r="K164" s="80"/>
      <c r="L164" s="80"/>
      <c r="M164" s="80"/>
      <c r="N164" s="80" t="s">
        <v>726</v>
      </c>
      <c r="O164" s="82"/>
      <c r="P164" s="82"/>
      <c r="Q164" s="82"/>
    </row>
    <row r="165" spans="1:17" s="24" customFormat="1" ht="20" x14ac:dyDescent="0.3">
      <c r="A165" s="380">
        <v>15317</v>
      </c>
      <c r="B165" s="72" t="s">
        <v>301</v>
      </c>
      <c r="C165" s="72" t="s">
        <v>29</v>
      </c>
      <c r="D165" s="167">
        <v>15.4</v>
      </c>
      <c r="E165" s="72">
        <v>14.42</v>
      </c>
      <c r="F165" s="291">
        <v>6.3636363636363658E-2</v>
      </c>
      <c r="G165" s="80" t="s">
        <v>692</v>
      </c>
      <c r="H165" s="80" t="s">
        <v>87</v>
      </c>
      <c r="I165" s="24" t="s">
        <v>124</v>
      </c>
      <c r="J165" s="25">
        <v>45103</v>
      </c>
      <c r="K165" s="80"/>
      <c r="L165" s="72"/>
      <c r="M165" s="72"/>
      <c r="N165" s="72" t="s">
        <v>727</v>
      </c>
      <c r="O165" s="113"/>
      <c r="P165" s="113"/>
      <c r="Q165" s="113"/>
    </row>
    <row r="166" spans="1:17" s="24" customFormat="1" ht="40" x14ac:dyDescent="0.3">
      <c r="A166" s="380">
        <v>14414</v>
      </c>
      <c r="B166" s="72" t="s">
        <v>231</v>
      </c>
      <c r="C166" s="72" t="s">
        <v>34</v>
      </c>
      <c r="D166" s="167">
        <v>45</v>
      </c>
      <c r="E166" s="72">
        <v>44.16</v>
      </c>
      <c r="F166" s="73">
        <v>1.8666666666666741E-2</v>
      </c>
      <c r="G166" s="80" t="s">
        <v>692</v>
      </c>
      <c r="H166" s="80" t="s">
        <v>87</v>
      </c>
      <c r="I166" s="24" t="s">
        <v>124</v>
      </c>
      <c r="J166" s="25">
        <v>45103</v>
      </c>
      <c r="K166" s="80"/>
      <c r="L166" s="72"/>
      <c r="M166" s="72"/>
      <c r="N166" s="72" t="s">
        <v>728</v>
      </c>
      <c r="O166" s="113"/>
      <c r="P166" s="113"/>
      <c r="Q166" s="113"/>
    </row>
    <row r="167" spans="1:17" s="24" customFormat="1" ht="50" x14ac:dyDescent="0.3">
      <c r="A167" s="380">
        <v>14202</v>
      </c>
      <c r="B167" s="72" t="s">
        <v>389</v>
      </c>
      <c r="C167" s="72" t="s">
        <v>26</v>
      </c>
      <c r="D167" s="167">
        <v>42</v>
      </c>
      <c r="E167" s="72">
        <v>41.3</v>
      </c>
      <c r="F167" s="73">
        <v>1.6666666666666736E-2</v>
      </c>
      <c r="G167" s="80" t="s">
        <v>692</v>
      </c>
      <c r="H167" s="80" t="s">
        <v>87</v>
      </c>
      <c r="I167" s="24" t="s">
        <v>87</v>
      </c>
      <c r="J167" s="25">
        <v>45103</v>
      </c>
      <c r="K167" s="80"/>
      <c r="L167" s="72"/>
      <c r="M167" s="72"/>
      <c r="N167" s="72" t="s">
        <v>670</v>
      </c>
      <c r="O167" s="113"/>
      <c r="P167" s="113"/>
      <c r="Q167" s="113"/>
    </row>
    <row r="168" spans="1:17" s="24" customFormat="1" ht="10.5" x14ac:dyDescent="0.3">
      <c r="A168" s="79">
        <v>14266</v>
      </c>
      <c r="B168" s="80" t="s">
        <v>274</v>
      </c>
      <c r="C168" s="80" t="s">
        <v>34</v>
      </c>
      <c r="D168" s="393">
        <v>60</v>
      </c>
      <c r="E168" s="80">
        <v>59.04</v>
      </c>
      <c r="F168" s="81">
        <v>1.6000000000000014E-2</v>
      </c>
      <c r="G168" s="80" t="s">
        <v>692</v>
      </c>
      <c r="H168" s="80" t="s">
        <v>229</v>
      </c>
      <c r="I168" s="24" t="s">
        <v>229</v>
      </c>
      <c r="J168" s="25">
        <v>45103</v>
      </c>
      <c r="K168" s="80"/>
      <c r="L168" s="80"/>
      <c r="M168" s="80"/>
      <c r="N168" s="80" t="s">
        <v>682</v>
      </c>
      <c r="O168" s="82"/>
      <c r="P168" s="82"/>
      <c r="Q168" s="82"/>
    </row>
    <row r="169" spans="1:17" s="24" customFormat="1" ht="70" x14ac:dyDescent="0.3">
      <c r="A169" s="79">
        <v>15400</v>
      </c>
      <c r="B169" s="80" t="s">
        <v>197</v>
      </c>
      <c r="C169" s="80" t="s">
        <v>29</v>
      </c>
      <c r="D169" s="165">
        <v>206</v>
      </c>
      <c r="E169" s="80">
        <v>198.78</v>
      </c>
      <c r="F169" s="289">
        <v>3.504854368932038E-2</v>
      </c>
      <c r="G169" s="80" t="s">
        <v>692</v>
      </c>
      <c r="H169" s="80" t="s">
        <v>87</v>
      </c>
      <c r="I169" s="24" t="s">
        <v>87</v>
      </c>
      <c r="J169" s="25">
        <v>45103</v>
      </c>
      <c r="K169" s="80"/>
      <c r="L169" s="80"/>
      <c r="M169" s="80"/>
      <c r="N169" s="80" t="s">
        <v>729</v>
      </c>
      <c r="O169" s="82"/>
      <c r="P169" s="82"/>
      <c r="Q169" s="82"/>
    </row>
    <row r="170" spans="1:17" s="24" customFormat="1" ht="50" x14ac:dyDescent="0.3">
      <c r="A170" s="380">
        <v>15311</v>
      </c>
      <c r="B170" s="72" t="s">
        <v>188</v>
      </c>
      <c r="C170" s="72" t="s">
        <v>29</v>
      </c>
      <c r="D170" s="167">
        <v>9.3000000000000007</v>
      </c>
      <c r="E170" s="72">
        <v>9.24</v>
      </c>
      <c r="F170" s="291">
        <v>6.4516129032258594E-3</v>
      </c>
      <c r="G170" s="80" t="s">
        <v>692</v>
      </c>
      <c r="H170" s="80" t="s">
        <v>87</v>
      </c>
      <c r="I170" s="24" t="s">
        <v>124</v>
      </c>
      <c r="J170" s="25">
        <v>45103</v>
      </c>
      <c r="K170" s="80"/>
      <c r="L170" s="72"/>
      <c r="M170" s="72"/>
      <c r="N170" s="72" t="s">
        <v>693</v>
      </c>
      <c r="O170" s="113"/>
      <c r="P170" s="113"/>
      <c r="Q170" s="113"/>
    </row>
    <row r="171" spans="1:17" s="24" customFormat="1" ht="40" x14ac:dyDescent="0.3">
      <c r="A171" s="380">
        <v>14145</v>
      </c>
      <c r="B171" s="72" t="s">
        <v>223</v>
      </c>
      <c r="C171" s="72" t="s">
        <v>26</v>
      </c>
      <c r="D171" s="167">
        <v>18</v>
      </c>
      <c r="E171" s="72">
        <v>17.45</v>
      </c>
      <c r="F171" s="73">
        <v>3.0555555555555596E-2</v>
      </c>
      <c r="G171" s="80" t="s">
        <v>692</v>
      </c>
      <c r="H171" s="80" t="s">
        <v>87</v>
      </c>
      <c r="I171" s="80" t="s">
        <v>87</v>
      </c>
      <c r="J171" s="100">
        <v>45103</v>
      </c>
      <c r="K171" s="72"/>
      <c r="L171" s="72"/>
      <c r="M171" s="72"/>
      <c r="N171" s="72" t="s">
        <v>730</v>
      </c>
      <c r="O171" s="113"/>
      <c r="P171" s="113"/>
      <c r="Q171" s="113"/>
    </row>
    <row r="172" spans="1:17" s="24" customFormat="1" ht="40" x14ac:dyDescent="0.3">
      <c r="A172" s="79">
        <v>15111</v>
      </c>
      <c r="B172" s="80" t="s">
        <v>395</v>
      </c>
      <c r="C172" s="80" t="s">
        <v>26</v>
      </c>
      <c r="D172" s="165">
        <v>8.5</v>
      </c>
      <c r="E172" s="80">
        <v>7.37</v>
      </c>
      <c r="F172" s="81">
        <v>0.13294117647058823</v>
      </c>
      <c r="G172" s="80" t="s">
        <v>692</v>
      </c>
      <c r="H172" s="80" t="s">
        <v>124</v>
      </c>
      <c r="I172" s="80" t="s">
        <v>124</v>
      </c>
      <c r="J172" s="100">
        <v>45103</v>
      </c>
      <c r="K172" s="80"/>
      <c r="L172" s="80"/>
      <c r="M172" s="80"/>
      <c r="N172" s="80" t="s">
        <v>731</v>
      </c>
      <c r="O172" s="82"/>
      <c r="P172" s="82"/>
      <c r="Q172" s="82"/>
    </row>
    <row r="173" spans="1:17" s="24" customFormat="1" ht="60" x14ac:dyDescent="0.3">
      <c r="A173" s="79">
        <v>14147</v>
      </c>
      <c r="B173" s="80" t="s">
        <v>177</v>
      </c>
      <c r="C173" s="80" t="s">
        <v>26</v>
      </c>
      <c r="D173" s="165">
        <v>155</v>
      </c>
      <c r="E173" s="80">
        <v>130.05000000000001</v>
      </c>
      <c r="F173" s="81">
        <v>0.1609677419354838</v>
      </c>
      <c r="G173" s="80" t="s">
        <v>692</v>
      </c>
      <c r="H173" s="80" t="s">
        <v>87</v>
      </c>
      <c r="I173" s="80" t="s">
        <v>87</v>
      </c>
      <c r="J173" s="100">
        <v>45103</v>
      </c>
      <c r="K173" s="80"/>
      <c r="L173" s="80"/>
      <c r="M173" s="80"/>
      <c r="N173" s="80" t="s">
        <v>732</v>
      </c>
      <c r="O173" s="82"/>
      <c r="P173" s="82"/>
      <c r="Q173" s="82"/>
    </row>
    <row r="174" spans="1:17" s="24" customFormat="1" ht="50" x14ac:dyDescent="0.3">
      <c r="A174" s="79">
        <v>15100</v>
      </c>
      <c r="B174" s="80" t="s">
        <v>502</v>
      </c>
      <c r="C174" s="80" t="s">
        <v>26</v>
      </c>
      <c r="D174" s="165">
        <v>10</v>
      </c>
      <c r="E174" s="80">
        <v>5.63</v>
      </c>
      <c r="F174" s="81">
        <v>0.437</v>
      </c>
      <c r="G174" s="80" t="s">
        <v>692</v>
      </c>
      <c r="H174" s="80" t="s">
        <v>124</v>
      </c>
      <c r="I174" s="80" t="s">
        <v>124</v>
      </c>
      <c r="J174" s="100">
        <v>45103</v>
      </c>
      <c r="K174" s="80"/>
      <c r="L174" s="80"/>
      <c r="M174" s="80"/>
      <c r="N174" s="80" t="s">
        <v>733</v>
      </c>
      <c r="O174" s="82"/>
      <c r="P174" s="82"/>
      <c r="Q174" s="82"/>
    </row>
    <row r="175" spans="1:17" s="24" customFormat="1" ht="10.5" x14ac:dyDescent="0.3">
      <c r="A175" s="79">
        <v>14197</v>
      </c>
      <c r="B175" s="80" t="s">
        <v>136</v>
      </c>
      <c r="C175" s="80" t="s">
        <v>26</v>
      </c>
      <c r="D175" s="80">
        <v>8</v>
      </c>
      <c r="E175" s="80">
        <v>3.92</v>
      </c>
      <c r="F175" s="81">
        <v>0.51</v>
      </c>
      <c r="G175" s="80" t="s">
        <v>641</v>
      </c>
      <c r="H175" s="80" t="s">
        <v>87</v>
      </c>
      <c r="I175" s="80" t="s">
        <v>87</v>
      </c>
      <c r="J175" s="100">
        <v>45078</v>
      </c>
      <c r="K175" s="80"/>
      <c r="L175" s="80"/>
      <c r="M175" s="80"/>
      <c r="N175" s="80" t="s">
        <v>734</v>
      </c>
      <c r="O175" s="113"/>
      <c r="P175" s="113"/>
      <c r="Q175" s="82"/>
    </row>
    <row r="176" spans="1:17" s="24" customFormat="1" ht="20" x14ac:dyDescent="0.3">
      <c r="A176" s="79">
        <v>10312</v>
      </c>
      <c r="B176" s="80" t="s">
        <v>135</v>
      </c>
      <c r="C176" s="80" t="s">
        <v>26</v>
      </c>
      <c r="D176" s="165">
        <v>400</v>
      </c>
      <c r="E176" s="80">
        <v>251</v>
      </c>
      <c r="F176" s="81">
        <v>0.3725</v>
      </c>
      <c r="G176" s="80" t="s">
        <v>641</v>
      </c>
      <c r="H176" s="169" t="s">
        <v>87</v>
      </c>
      <c r="I176" s="169" t="s">
        <v>87</v>
      </c>
      <c r="J176" s="169">
        <v>45078</v>
      </c>
      <c r="K176" s="80"/>
      <c r="L176" s="80"/>
      <c r="M176" s="80"/>
      <c r="N176" s="80" t="s">
        <v>735</v>
      </c>
      <c r="O176" s="82"/>
      <c r="P176" s="82"/>
      <c r="Q176" s="82"/>
    </row>
    <row r="177" spans="1:17" s="24" customFormat="1" ht="30" x14ac:dyDescent="0.3">
      <c r="A177" s="79">
        <v>15244</v>
      </c>
      <c r="B177" s="80" t="s">
        <v>163</v>
      </c>
      <c r="C177" s="80" t="s">
        <v>34</v>
      </c>
      <c r="D177" s="80">
        <v>650</v>
      </c>
      <c r="E177" s="80">
        <v>415.95</v>
      </c>
      <c r="F177" s="81">
        <v>0.36007692307692307</v>
      </c>
      <c r="G177" s="80" t="s">
        <v>641</v>
      </c>
      <c r="H177" s="100" t="s">
        <v>124</v>
      </c>
      <c r="I177" s="100" t="s">
        <v>124</v>
      </c>
      <c r="J177" s="169">
        <v>45078</v>
      </c>
      <c r="K177" s="80"/>
      <c r="L177" s="80"/>
      <c r="M177" s="80"/>
      <c r="N177" s="80" t="s">
        <v>736</v>
      </c>
      <c r="O177" s="82"/>
      <c r="P177" s="82"/>
      <c r="Q177" s="82"/>
    </row>
    <row r="178" spans="1:17" s="24" customFormat="1" ht="20" x14ac:dyDescent="0.3">
      <c r="A178" s="79">
        <v>14328</v>
      </c>
      <c r="B178" s="80" t="s">
        <v>227</v>
      </c>
      <c r="C178" s="80" t="s">
        <v>34</v>
      </c>
      <c r="D178" s="168">
        <v>12</v>
      </c>
      <c r="E178" s="80">
        <v>9.2200000000000006</v>
      </c>
      <c r="F178" s="81">
        <v>0.2316666666666666</v>
      </c>
      <c r="G178" s="80" t="s">
        <v>641</v>
      </c>
      <c r="H178" s="169" t="s">
        <v>124</v>
      </c>
      <c r="I178" s="169" t="s">
        <v>124</v>
      </c>
      <c r="J178" s="169">
        <v>45078</v>
      </c>
      <c r="K178" s="80"/>
      <c r="L178" s="80"/>
      <c r="M178" s="80"/>
      <c r="N178" s="80" t="s">
        <v>737</v>
      </c>
      <c r="O178" s="82"/>
      <c r="P178" s="82"/>
      <c r="Q178" s="82"/>
    </row>
    <row r="179" spans="1:17" s="24" customFormat="1" ht="120" x14ac:dyDescent="0.3">
      <c r="A179" s="79">
        <v>15389</v>
      </c>
      <c r="B179" s="80" t="s">
        <v>134</v>
      </c>
      <c r="C179" s="80" t="s">
        <v>29</v>
      </c>
      <c r="D179" s="165">
        <v>19.2</v>
      </c>
      <c r="E179" s="80">
        <v>11.74</v>
      </c>
      <c r="F179" s="289">
        <v>0.38854166666666662</v>
      </c>
      <c r="G179" s="80" t="s">
        <v>641</v>
      </c>
      <c r="H179" s="169" t="s">
        <v>124</v>
      </c>
      <c r="I179" s="169" t="s">
        <v>124</v>
      </c>
      <c r="J179" s="169">
        <v>45078</v>
      </c>
      <c r="K179" s="80"/>
      <c r="L179" s="80"/>
      <c r="M179" s="80"/>
      <c r="N179" s="80" t="s">
        <v>738</v>
      </c>
      <c r="O179" s="82"/>
      <c r="P179" s="82"/>
      <c r="Q179" s="82"/>
    </row>
    <row r="180" spans="1:17" s="24" customFormat="1" ht="50" x14ac:dyDescent="0.3">
      <c r="A180" s="79">
        <v>15322</v>
      </c>
      <c r="B180" s="80" t="s">
        <v>352</v>
      </c>
      <c r="C180" s="80" t="s">
        <v>29</v>
      </c>
      <c r="D180" s="165">
        <v>5.3</v>
      </c>
      <c r="E180" s="80">
        <v>4.1900000000000004</v>
      </c>
      <c r="F180" s="289">
        <v>0.20943396226415084</v>
      </c>
      <c r="G180" s="80" t="s">
        <v>641</v>
      </c>
      <c r="H180" s="169" t="s">
        <v>124</v>
      </c>
      <c r="I180" s="169" t="s">
        <v>124</v>
      </c>
      <c r="J180" s="169">
        <v>45078</v>
      </c>
      <c r="K180" s="80"/>
      <c r="L180" s="80"/>
      <c r="M180" s="80"/>
      <c r="N180" s="80" t="s">
        <v>739</v>
      </c>
      <c r="O180" s="82"/>
      <c r="P180" s="82"/>
      <c r="Q180" s="82"/>
    </row>
    <row r="181" spans="1:17" s="24" customFormat="1" ht="20" x14ac:dyDescent="0.3">
      <c r="A181" s="79">
        <v>14289</v>
      </c>
      <c r="B181" s="80" t="s">
        <v>411</v>
      </c>
      <c r="C181" s="80" t="s">
        <v>29</v>
      </c>
      <c r="D181" s="165">
        <v>45</v>
      </c>
      <c r="E181" s="80">
        <v>35.65</v>
      </c>
      <c r="F181" s="289">
        <v>0.20777777777777781</v>
      </c>
      <c r="G181" s="80" t="s">
        <v>641</v>
      </c>
      <c r="H181" s="169" t="s">
        <v>124</v>
      </c>
      <c r="I181" s="169" t="s">
        <v>124</v>
      </c>
      <c r="J181" s="169">
        <v>45078</v>
      </c>
      <c r="K181" s="80"/>
      <c r="L181" s="80"/>
      <c r="M181" s="80"/>
      <c r="N181" s="80" t="s">
        <v>740</v>
      </c>
      <c r="O181" s="82"/>
      <c r="P181" s="82"/>
      <c r="Q181" s="82"/>
    </row>
    <row r="182" spans="1:17" s="24" customFormat="1" ht="8.15" customHeight="1" x14ac:dyDescent="0.3">
      <c r="A182" s="79">
        <v>15257</v>
      </c>
      <c r="B182" s="80" t="s">
        <v>357</v>
      </c>
      <c r="C182" s="80" t="s">
        <v>34</v>
      </c>
      <c r="D182" s="166">
        <v>15</v>
      </c>
      <c r="E182" s="80">
        <v>13.09</v>
      </c>
      <c r="F182" s="81">
        <v>0.12733333333333335</v>
      </c>
      <c r="G182" s="80" t="s">
        <v>641</v>
      </c>
      <c r="H182" s="169" t="s">
        <v>87</v>
      </c>
      <c r="I182" s="169" t="s">
        <v>87</v>
      </c>
      <c r="J182" s="169">
        <v>45078</v>
      </c>
      <c r="K182" s="80"/>
      <c r="L182" s="80"/>
      <c r="M182" s="80"/>
      <c r="N182" s="80" t="s">
        <v>741</v>
      </c>
      <c r="O182" s="82"/>
      <c r="P182" s="82"/>
      <c r="Q182" s="82"/>
    </row>
    <row r="183" spans="1:17" s="24" customFormat="1" ht="15.65" customHeight="1" x14ac:dyDescent="0.3">
      <c r="A183" s="79">
        <v>15158</v>
      </c>
      <c r="B183" s="80" t="s">
        <v>86</v>
      </c>
      <c r="C183" s="80" t="s">
        <v>26</v>
      </c>
      <c r="D183" s="166">
        <v>21</v>
      </c>
      <c r="E183" s="80">
        <v>18.7</v>
      </c>
      <c r="F183" s="81">
        <v>0.10952380952380955</v>
      </c>
      <c r="G183" s="80" t="s">
        <v>641</v>
      </c>
      <c r="H183" s="169" t="s">
        <v>87</v>
      </c>
      <c r="I183" s="169" t="s">
        <v>87</v>
      </c>
      <c r="J183" s="169">
        <v>45078</v>
      </c>
      <c r="K183" s="80"/>
      <c r="L183" s="80"/>
      <c r="M183" s="80"/>
      <c r="N183" s="80" t="s">
        <v>742</v>
      </c>
      <c r="O183" s="82"/>
      <c r="P183" s="82"/>
      <c r="Q183" s="82"/>
    </row>
    <row r="184" spans="1:17" s="24" customFormat="1" ht="20" x14ac:dyDescent="0.3">
      <c r="A184" s="79">
        <v>15273</v>
      </c>
      <c r="B184" s="80" t="s">
        <v>236</v>
      </c>
      <c r="C184" s="80" t="s">
        <v>34</v>
      </c>
      <c r="D184" s="165">
        <v>345</v>
      </c>
      <c r="E184" s="80">
        <v>311.45</v>
      </c>
      <c r="F184" s="81">
        <v>9.7246376811594232E-2</v>
      </c>
      <c r="G184" s="80" t="s">
        <v>641</v>
      </c>
      <c r="H184" s="169" t="s">
        <v>87</v>
      </c>
      <c r="I184" s="169" t="s">
        <v>87</v>
      </c>
      <c r="J184" s="169">
        <v>45078</v>
      </c>
      <c r="K184" s="80"/>
      <c r="L184" s="80"/>
      <c r="M184" s="80"/>
      <c r="N184" s="80" t="s">
        <v>743</v>
      </c>
      <c r="O184" s="82"/>
      <c r="P184" s="82"/>
      <c r="Q184" s="82"/>
    </row>
    <row r="185" spans="1:17" s="24" customFormat="1" x14ac:dyDescent="0.3">
      <c r="A185" s="79">
        <v>14414</v>
      </c>
      <c r="B185" s="80" t="s">
        <v>231</v>
      </c>
      <c r="C185" s="80" t="s">
        <v>34</v>
      </c>
      <c r="D185" s="165">
        <v>45</v>
      </c>
      <c r="E185" s="80">
        <v>40.68</v>
      </c>
      <c r="F185" s="81">
        <v>9.6000000000000002E-2</v>
      </c>
      <c r="G185" s="80" t="s">
        <v>641</v>
      </c>
      <c r="H185" s="169" t="s">
        <v>87</v>
      </c>
      <c r="I185" s="169" t="s">
        <v>87</v>
      </c>
      <c r="J185" s="169">
        <v>45078</v>
      </c>
      <c r="K185" s="80"/>
      <c r="L185" s="80"/>
      <c r="M185" s="80"/>
      <c r="N185" s="80" t="s">
        <v>744</v>
      </c>
      <c r="O185" s="82"/>
      <c r="P185" s="82"/>
      <c r="Q185" s="82"/>
    </row>
    <row r="186" spans="1:17" s="24" customFormat="1" ht="100" x14ac:dyDescent="0.3">
      <c r="A186" s="79">
        <v>15388</v>
      </c>
      <c r="B186" s="80" t="s">
        <v>199</v>
      </c>
      <c r="C186" s="80" t="s">
        <v>29</v>
      </c>
      <c r="D186" s="165">
        <v>13.5</v>
      </c>
      <c r="E186" s="80">
        <v>11.45</v>
      </c>
      <c r="F186" s="289">
        <v>0.1518518518518519</v>
      </c>
      <c r="G186" s="80" t="s">
        <v>641</v>
      </c>
      <c r="H186" s="169" t="s">
        <v>87</v>
      </c>
      <c r="I186" s="169" t="s">
        <v>87</v>
      </c>
      <c r="J186" s="169">
        <v>45078</v>
      </c>
      <c r="K186" s="80"/>
      <c r="L186" s="80"/>
      <c r="M186" s="80"/>
      <c r="N186" s="80" t="s">
        <v>745</v>
      </c>
      <c r="O186" s="82"/>
      <c r="P186" s="82"/>
      <c r="Q186" s="82"/>
    </row>
    <row r="187" spans="1:17" s="24" customFormat="1" ht="20" x14ac:dyDescent="0.3">
      <c r="A187" s="79">
        <v>14174</v>
      </c>
      <c r="B187" s="80" t="s">
        <v>241</v>
      </c>
      <c r="C187" s="80" t="s">
        <v>26</v>
      </c>
      <c r="D187" s="80">
        <v>27.3</v>
      </c>
      <c r="E187" s="80">
        <v>25.06</v>
      </c>
      <c r="F187" s="81">
        <v>8.2051282051282121E-2</v>
      </c>
      <c r="G187" s="80" t="s">
        <v>641</v>
      </c>
      <c r="H187" s="100" t="s">
        <v>124</v>
      </c>
      <c r="I187" s="100" t="s">
        <v>124</v>
      </c>
      <c r="J187" s="169">
        <v>45078</v>
      </c>
      <c r="K187" s="80"/>
      <c r="L187" s="80"/>
      <c r="M187" s="80"/>
      <c r="N187" s="80" t="s">
        <v>746</v>
      </c>
      <c r="O187" s="82"/>
      <c r="P187" s="82"/>
      <c r="Q187" s="82"/>
    </row>
    <row r="188" spans="1:17" s="24" customFormat="1" ht="80" x14ac:dyDescent="0.3">
      <c r="A188" s="79">
        <v>15316</v>
      </c>
      <c r="B188" s="80" t="s">
        <v>221</v>
      </c>
      <c r="C188" s="80" t="s">
        <v>29</v>
      </c>
      <c r="D188" s="165">
        <v>2.4</v>
      </c>
      <c r="E188" s="80">
        <v>2.19</v>
      </c>
      <c r="F188" s="289">
        <v>8.7499999999999994E-2</v>
      </c>
      <c r="G188" s="80" t="s">
        <v>641</v>
      </c>
      <c r="H188" s="169" t="s">
        <v>124</v>
      </c>
      <c r="I188" s="169" t="s">
        <v>124</v>
      </c>
      <c r="J188" s="169">
        <v>45078</v>
      </c>
      <c r="K188" s="80"/>
      <c r="L188" s="80"/>
      <c r="M188" s="80"/>
      <c r="N188" s="80" t="s">
        <v>747</v>
      </c>
      <c r="O188" s="82"/>
      <c r="P188" s="82"/>
      <c r="Q188" s="82"/>
    </row>
    <row r="189" spans="1:17" s="24" customFormat="1" ht="60" x14ac:dyDescent="0.3">
      <c r="A189" s="79">
        <v>14114</v>
      </c>
      <c r="B189" s="80" t="s">
        <v>316</v>
      </c>
      <c r="C189" s="80" t="s">
        <v>29</v>
      </c>
      <c r="D189" s="165">
        <v>8</v>
      </c>
      <c r="E189" s="80">
        <v>7.35</v>
      </c>
      <c r="F189" s="289">
        <v>8.1250000000000044E-2</v>
      </c>
      <c r="G189" s="80" t="s">
        <v>641</v>
      </c>
      <c r="H189" s="169" t="s">
        <v>124</v>
      </c>
      <c r="I189" s="169" t="s">
        <v>124</v>
      </c>
      <c r="J189" s="169">
        <v>45078</v>
      </c>
      <c r="K189" s="80"/>
      <c r="L189" s="80"/>
      <c r="M189" s="80"/>
      <c r="N189" s="80" t="s">
        <v>748</v>
      </c>
      <c r="O189" s="82"/>
      <c r="P189" s="82"/>
      <c r="Q189" s="82"/>
    </row>
    <row r="190" spans="1:17" s="24" customFormat="1" ht="20.65" customHeight="1" x14ac:dyDescent="0.2">
      <c r="A190" s="216">
        <v>14414</v>
      </c>
      <c r="B190" s="178" t="s">
        <v>231</v>
      </c>
      <c r="C190" s="178" t="s">
        <v>34</v>
      </c>
      <c r="D190" s="178">
        <v>45</v>
      </c>
      <c r="E190" s="182">
        <v>40</v>
      </c>
      <c r="F190" s="183">
        <v>0.1111111111111111</v>
      </c>
      <c r="G190" s="175" t="s">
        <v>607</v>
      </c>
      <c r="H190" s="80"/>
      <c r="I190" s="178" t="s">
        <v>577</v>
      </c>
      <c r="J190" s="100">
        <v>45320</v>
      </c>
      <c r="K190" s="178"/>
      <c r="L190" s="80"/>
      <c r="M190" s="80"/>
      <c r="N190" s="357" t="s">
        <v>609</v>
      </c>
      <c r="O190" s="281"/>
      <c r="P190" s="113"/>
      <c r="Q190" s="82"/>
    </row>
    <row r="191" spans="1:17" s="24" customFormat="1" ht="30" x14ac:dyDescent="0.3">
      <c r="A191" s="79">
        <v>14311</v>
      </c>
      <c r="B191" s="80" t="s">
        <v>253</v>
      </c>
      <c r="C191" s="80" t="s">
        <v>34</v>
      </c>
      <c r="D191" s="166">
        <v>12</v>
      </c>
      <c r="E191" s="80">
        <v>11.1</v>
      </c>
      <c r="F191" s="81">
        <v>7.5000000000000025E-2</v>
      </c>
      <c r="G191" s="80" t="s">
        <v>641</v>
      </c>
      <c r="H191" s="169" t="s">
        <v>87</v>
      </c>
      <c r="I191" s="169" t="s">
        <v>87</v>
      </c>
      <c r="J191" s="169">
        <v>45078</v>
      </c>
      <c r="K191" s="80"/>
      <c r="L191" s="80"/>
      <c r="M191" s="80"/>
      <c r="N191" s="80" t="s">
        <v>750</v>
      </c>
      <c r="O191" s="82"/>
      <c r="P191" s="82"/>
      <c r="Q191" s="82"/>
    </row>
    <row r="192" spans="1:17" s="24" customFormat="1" ht="30" x14ac:dyDescent="0.3">
      <c r="A192" s="79">
        <v>15516</v>
      </c>
      <c r="B192" s="80" t="s">
        <v>291</v>
      </c>
      <c r="C192" s="80" t="s">
        <v>29</v>
      </c>
      <c r="D192" s="165">
        <v>4</v>
      </c>
      <c r="E192" s="80">
        <v>3.69</v>
      </c>
      <c r="F192" s="289">
        <v>7.7500000000000013E-2</v>
      </c>
      <c r="G192" s="80" t="s">
        <v>641</v>
      </c>
      <c r="H192" s="169" t="s">
        <v>87</v>
      </c>
      <c r="I192" s="169" t="s">
        <v>124</v>
      </c>
      <c r="J192" s="169">
        <v>45078</v>
      </c>
      <c r="K192" s="80"/>
      <c r="L192" s="80"/>
      <c r="M192" s="80"/>
      <c r="N192" s="80" t="s">
        <v>751</v>
      </c>
      <c r="O192" s="82"/>
      <c r="P192" s="82"/>
      <c r="Q192" s="82"/>
    </row>
    <row r="193" spans="1:17" s="24" customFormat="1" ht="20" x14ac:dyDescent="0.3">
      <c r="A193" s="79">
        <v>15013</v>
      </c>
      <c r="B193" s="80" t="s">
        <v>273</v>
      </c>
      <c r="C193" s="80" t="s">
        <v>34</v>
      </c>
      <c r="D193" s="166">
        <v>370</v>
      </c>
      <c r="E193" s="80">
        <v>342.5</v>
      </c>
      <c r="F193" s="81">
        <v>7.4324324324324328E-2</v>
      </c>
      <c r="G193" s="80" t="s">
        <v>641</v>
      </c>
      <c r="H193" s="169" t="s">
        <v>87</v>
      </c>
      <c r="I193" s="169" t="s">
        <v>124</v>
      </c>
      <c r="J193" s="169">
        <v>45078</v>
      </c>
      <c r="K193" s="80"/>
      <c r="L193" s="80"/>
      <c r="M193" s="80"/>
      <c r="N193" s="80" t="s">
        <v>752</v>
      </c>
      <c r="O193" s="82"/>
      <c r="P193" s="82"/>
      <c r="Q193" s="82"/>
    </row>
    <row r="194" spans="1:17" s="24" customFormat="1" ht="20" x14ac:dyDescent="0.3">
      <c r="A194" s="79">
        <v>15207</v>
      </c>
      <c r="B194" s="80" t="s">
        <v>293</v>
      </c>
      <c r="C194" s="80" t="s">
        <v>34</v>
      </c>
      <c r="D194" s="165">
        <v>15</v>
      </c>
      <c r="E194" s="80">
        <v>13.9</v>
      </c>
      <c r="F194" s="81">
        <v>7.3333333333333306E-2</v>
      </c>
      <c r="G194" s="80" t="s">
        <v>641</v>
      </c>
      <c r="H194" s="169" t="s">
        <v>87</v>
      </c>
      <c r="I194" s="169" t="s">
        <v>124</v>
      </c>
      <c r="J194" s="169">
        <v>45078</v>
      </c>
      <c r="K194" s="80"/>
      <c r="L194" s="80"/>
      <c r="M194" s="80"/>
      <c r="N194" s="80" t="s">
        <v>753</v>
      </c>
      <c r="O194" s="82"/>
      <c r="P194" s="82"/>
      <c r="Q194" s="82"/>
    </row>
    <row r="195" spans="1:17" s="24" customFormat="1" ht="20" x14ac:dyDescent="0.3">
      <c r="A195" s="79">
        <v>13153</v>
      </c>
      <c r="B195" s="80" t="s">
        <v>232</v>
      </c>
      <c r="C195" s="80" t="s">
        <v>34</v>
      </c>
      <c r="D195" s="165">
        <v>20</v>
      </c>
      <c r="E195" s="80">
        <v>18.760000000000002</v>
      </c>
      <c r="F195" s="81">
        <v>6.1999999999999923E-2</v>
      </c>
      <c r="G195" s="80" t="s">
        <v>641</v>
      </c>
      <c r="H195" s="169" t="s">
        <v>87</v>
      </c>
      <c r="I195" s="169" t="s">
        <v>87</v>
      </c>
      <c r="J195" s="169">
        <v>45078</v>
      </c>
      <c r="K195" s="80"/>
      <c r="L195" s="80"/>
      <c r="M195" s="80"/>
      <c r="N195" s="80" t="s">
        <v>754</v>
      </c>
      <c r="O195" s="82"/>
      <c r="P195" s="82"/>
      <c r="Q195" s="82"/>
    </row>
    <row r="196" spans="1:17" x14ac:dyDescent="0.3">
      <c r="A196" s="79">
        <v>14431</v>
      </c>
      <c r="B196" s="80" t="s">
        <v>205</v>
      </c>
      <c r="C196" s="80" t="s">
        <v>26</v>
      </c>
      <c r="D196" s="165">
        <v>19.600000000000001</v>
      </c>
      <c r="E196" s="80">
        <v>18.48</v>
      </c>
      <c r="F196" s="81">
        <v>5.714285714285719E-2</v>
      </c>
      <c r="G196" s="80" t="s">
        <v>641</v>
      </c>
      <c r="H196" s="169" t="s">
        <v>87</v>
      </c>
      <c r="I196" s="169" t="s">
        <v>124</v>
      </c>
      <c r="J196" s="169">
        <v>45078</v>
      </c>
      <c r="K196" s="80"/>
      <c r="L196" s="80"/>
      <c r="M196" s="80"/>
      <c r="N196" s="80" t="s">
        <v>755</v>
      </c>
      <c r="O196" s="82"/>
      <c r="P196" s="82"/>
      <c r="Q196" s="82"/>
    </row>
    <row r="197" spans="1:17" s="24" customFormat="1" ht="40" x14ac:dyDescent="0.3">
      <c r="A197" s="79">
        <v>15400</v>
      </c>
      <c r="B197" s="80" t="s">
        <v>197</v>
      </c>
      <c r="C197" s="80" t="s">
        <v>29</v>
      </c>
      <c r="D197" s="165">
        <v>206</v>
      </c>
      <c r="E197" s="80">
        <v>190.68</v>
      </c>
      <c r="F197" s="289">
        <v>7.436893203883492E-2</v>
      </c>
      <c r="G197" s="80" t="s">
        <v>641</v>
      </c>
      <c r="H197" s="169" t="s">
        <v>87</v>
      </c>
      <c r="I197" s="169" t="s">
        <v>87</v>
      </c>
      <c r="J197" s="169">
        <v>45078</v>
      </c>
      <c r="K197" s="80"/>
      <c r="L197" s="80"/>
      <c r="M197" s="80"/>
      <c r="N197" s="80" t="s">
        <v>756</v>
      </c>
      <c r="O197" s="82"/>
      <c r="P197" s="82"/>
      <c r="Q197" s="82"/>
    </row>
    <row r="198" spans="1:17" s="24" customFormat="1" ht="30" x14ac:dyDescent="0.3">
      <c r="A198" s="79">
        <v>15235</v>
      </c>
      <c r="B198" s="80" t="s">
        <v>275</v>
      </c>
      <c r="C198" s="80" t="s">
        <v>34</v>
      </c>
      <c r="D198" s="165">
        <v>90</v>
      </c>
      <c r="E198" s="80">
        <v>87.82</v>
      </c>
      <c r="F198" s="81">
        <v>2.4222222222222298E-2</v>
      </c>
      <c r="G198" s="80" t="s">
        <v>641</v>
      </c>
      <c r="H198" s="169" t="s">
        <v>87</v>
      </c>
      <c r="I198" s="169" t="s">
        <v>87</v>
      </c>
      <c r="J198" s="169">
        <v>45078</v>
      </c>
      <c r="K198" s="80"/>
      <c r="L198" s="80"/>
      <c r="M198" s="80"/>
      <c r="N198" s="80" t="s">
        <v>757</v>
      </c>
      <c r="O198" s="82"/>
      <c r="P198" s="82"/>
      <c r="Q198" s="82"/>
    </row>
    <row r="199" spans="1:17" s="24" customFormat="1" ht="40.5" x14ac:dyDescent="0.3">
      <c r="A199" s="79">
        <v>14391</v>
      </c>
      <c r="B199" s="80" t="s">
        <v>207</v>
      </c>
      <c r="C199" s="80" t="s">
        <v>29</v>
      </c>
      <c r="D199" s="166">
        <v>27</v>
      </c>
      <c r="E199" s="80">
        <v>26.25</v>
      </c>
      <c r="F199" s="289">
        <v>2.7777777777777776E-2</v>
      </c>
      <c r="G199" s="80" t="s">
        <v>641</v>
      </c>
      <c r="H199" s="169" t="s">
        <v>87</v>
      </c>
      <c r="I199" s="169" t="s">
        <v>87</v>
      </c>
      <c r="J199" s="169">
        <v>45078</v>
      </c>
      <c r="K199" s="80"/>
      <c r="L199" s="80"/>
      <c r="M199" s="80"/>
      <c r="N199" s="80" t="s">
        <v>758</v>
      </c>
      <c r="O199" s="82"/>
      <c r="P199" s="82"/>
      <c r="Q199" s="82"/>
    </row>
    <row r="200" spans="1:17" s="24" customFormat="1" ht="70" x14ac:dyDescent="0.3">
      <c r="A200" s="334">
        <v>14116</v>
      </c>
      <c r="B200" s="120" t="s">
        <v>187</v>
      </c>
      <c r="C200" s="120" t="s">
        <v>29</v>
      </c>
      <c r="D200" s="346">
        <v>7</v>
      </c>
      <c r="E200" s="120">
        <v>6.86</v>
      </c>
      <c r="F200" s="347">
        <v>1.9999999999999955E-2</v>
      </c>
      <c r="G200" s="120" t="s">
        <v>641</v>
      </c>
      <c r="H200" s="349" t="s">
        <v>87</v>
      </c>
      <c r="I200" s="349" t="s">
        <v>124</v>
      </c>
      <c r="J200" s="349">
        <v>45078</v>
      </c>
      <c r="K200" s="80"/>
      <c r="L200" s="80"/>
      <c r="M200" s="80"/>
      <c r="N200" s="120" t="s">
        <v>759</v>
      </c>
      <c r="O200" s="172"/>
      <c r="P200" s="172"/>
      <c r="Q200" s="172"/>
    </row>
    <row r="201" spans="1:17" s="24" customFormat="1" ht="30" x14ac:dyDescent="0.3">
      <c r="A201" s="79">
        <v>14202</v>
      </c>
      <c r="B201" s="80" t="s">
        <v>389</v>
      </c>
      <c r="C201" s="80" t="s">
        <v>26</v>
      </c>
      <c r="D201" s="165">
        <v>42</v>
      </c>
      <c r="E201" s="80">
        <v>41.54</v>
      </c>
      <c r="F201" s="81">
        <v>1.0952380952380972E-2</v>
      </c>
      <c r="G201" s="80" t="s">
        <v>641</v>
      </c>
      <c r="H201" s="169" t="s">
        <v>87</v>
      </c>
      <c r="I201" s="169" t="s">
        <v>124</v>
      </c>
      <c r="J201" s="169">
        <v>45078</v>
      </c>
      <c r="K201" s="80"/>
      <c r="L201" s="80"/>
      <c r="M201" s="80"/>
      <c r="N201" s="80" t="s">
        <v>760</v>
      </c>
      <c r="O201" s="82"/>
      <c r="P201" s="82"/>
      <c r="Q201" s="82"/>
    </row>
    <row r="202" spans="1:17" s="24" customFormat="1" ht="80" x14ac:dyDescent="0.3">
      <c r="A202" s="79">
        <v>14095</v>
      </c>
      <c r="B202" s="80" t="s">
        <v>129</v>
      </c>
      <c r="C202" s="80" t="s">
        <v>29</v>
      </c>
      <c r="D202" s="165">
        <v>200</v>
      </c>
      <c r="E202" s="80">
        <v>196.34</v>
      </c>
      <c r="F202" s="289">
        <v>1.8299999999999983E-2</v>
      </c>
      <c r="G202" s="80" t="s">
        <v>641</v>
      </c>
      <c r="H202" s="169" t="s">
        <v>87</v>
      </c>
      <c r="I202" s="169" t="s">
        <v>124</v>
      </c>
      <c r="J202" s="169">
        <v>45078</v>
      </c>
      <c r="K202" s="80"/>
      <c r="L202" s="80"/>
      <c r="M202" s="80"/>
      <c r="N202" s="80" t="s">
        <v>761</v>
      </c>
      <c r="O202" s="82"/>
      <c r="P202" s="82"/>
      <c r="Q202" s="82"/>
    </row>
    <row r="203" spans="1:17" s="24" customFormat="1" ht="50" x14ac:dyDescent="0.3">
      <c r="A203" s="79">
        <v>15311</v>
      </c>
      <c r="B203" s="80" t="s">
        <v>188</v>
      </c>
      <c r="C203" s="80" t="s">
        <v>29</v>
      </c>
      <c r="D203" s="165">
        <v>9.3000000000000007</v>
      </c>
      <c r="E203" s="80">
        <v>9.24</v>
      </c>
      <c r="F203" s="289">
        <v>6.4516129032258594E-3</v>
      </c>
      <c r="G203" s="80" t="s">
        <v>641</v>
      </c>
      <c r="H203" s="169" t="s">
        <v>87</v>
      </c>
      <c r="I203" s="169" t="s">
        <v>87</v>
      </c>
      <c r="J203" s="169">
        <v>45078</v>
      </c>
      <c r="K203" s="80"/>
      <c r="L203" s="80"/>
      <c r="M203" s="80"/>
      <c r="N203" s="80" t="s">
        <v>693</v>
      </c>
      <c r="O203" s="82"/>
      <c r="P203" s="82"/>
      <c r="Q203" s="82"/>
    </row>
    <row r="204" spans="1:17" s="24" customFormat="1" x14ac:dyDescent="0.3">
      <c r="A204" s="79">
        <v>14145</v>
      </c>
      <c r="B204" s="80" t="s">
        <v>223</v>
      </c>
      <c r="C204" s="80" t="s">
        <v>26</v>
      </c>
      <c r="D204" s="165">
        <v>18</v>
      </c>
      <c r="E204" s="80">
        <v>10.92</v>
      </c>
      <c r="F204" s="81">
        <v>0.39333333333333331</v>
      </c>
      <c r="G204" s="80" t="s">
        <v>641</v>
      </c>
      <c r="H204" s="169" t="s">
        <v>124</v>
      </c>
      <c r="I204" s="169" t="s">
        <v>124</v>
      </c>
      <c r="J204" s="169">
        <v>45078</v>
      </c>
      <c r="K204" s="80"/>
      <c r="L204" s="80"/>
      <c r="M204" s="80"/>
      <c r="N204" s="80" t="s">
        <v>762</v>
      </c>
      <c r="O204" s="82"/>
      <c r="P204" s="82"/>
      <c r="Q204" s="82"/>
    </row>
    <row r="205" spans="1:17" s="24" customFormat="1" ht="20" x14ac:dyDescent="0.3">
      <c r="A205" s="79">
        <v>15111</v>
      </c>
      <c r="B205" s="80" t="s">
        <v>395</v>
      </c>
      <c r="C205" s="80" t="s">
        <v>26</v>
      </c>
      <c r="D205" s="165">
        <v>8.5</v>
      </c>
      <c r="E205" s="80">
        <v>6.2</v>
      </c>
      <c r="F205" s="81">
        <v>0.27058823529411763</v>
      </c>
      <c r="G205" s="80" t="s">
        <v>641</v>
      </c>
      <c r="H205" s="169" t="s">
        <v>124</v>
      </c>
      <c r="I205" s="169" t="s">
        <v>124</v>
      </c>
      <c r="J205" s="169">
        <v>45078</v>
      </c>
      <c r="K205" s="80"/>
      <c r="L205" s="80"/>
      <c r="M205" s="80"/>
      <c r="N205" s="80" t="s">
        <v>763</v>
      </c>
      <c r="O205" s="82"/>
      <c r="P205" s="82"/>
      <c r="Q205" s="82"/>
    </row>
    <row r="206" spans="1:17" s="24" customFormat="1" ht="20" x14ac:dyDescent="0.3">
      <c r="A206" s="79">
        <v>14147</v>
      </c>
      <c r="B206" s="80" t="s">
        <v>177</v>
      </c>
      <c r="C206" s="80" t="s">
        <v>26</v>
      </c>
      <c r="D206" s="165">
        <v>155</v>
      </c>
      <c r="E206" s="80">
        <v>129.65</v>
      </c>
      <c r="F206" s="81">
        <v>0.16354838709677416</v>
      </c>
      <c r="G206" s="80" t="s">
        <v>641</v>
      </c>
      <c r="H206" s="169" t="s">
        <v>87</v>
      </c>
      <c r="I206" s="169" t="s">
        <v>87</v>
      </c>
      <c r="J206" s="169">
        <v>45078</v>
      </c>
      <c r="K206" s="80"/>
      <c r="L206" s="80"/>
      <c r="M206" s="80"/>
      <c r="N206" s="80" t="s">
        <v>764</v>
      </c>
      <c r="O206" s="82"/>
      <c r="P206" s="82"/>
      <c r="Q206" s="82"/>
    </row>
    <row r="207" spans="1:17" s="24" customFormat="1" x14ac:dyDescent="0.3">
      <c r="A207" s="79">
        <v>15100</v>
      </c>
      <c r="B207" s="80" t="s">
        <v>502</v>
      </c>
      <c r="C207" s="80" t="s">
        <v>26</v>
      </c>
      <c r="D207" s="165">
        <v>10</v>
      </c>
      <c r="E207" s="80">
        <v>5.74</v>
      </c>
      <c r="F207" s="81">
        <v>0.42599999999999999</v>
      </c>
      <c r="G207" s="80" t="s">
        <v>641</v>
      </c>
      <c r="H207" s="169" t="s">
        <v>87</v>
      </c>
      <c r="I207" s="169" t="s">
        <v>87</v>
      </c>
      <c r="J207" s="169">
        <v>45078</v>
      </c>
      <c r="K207" s="80"/>
      <c r="L207" s="80"/>
      <c r="M207" s="80"/>
      <c r="N207" s="80" t="s">
        <v>765</v>
      </c>
      <c r="O207" s="113"/>
      <c r="P207" s="113"/>
      <c r="Q207" s="82"/>
    </row>
    <row r="208" spans="1:17" s="24" customFormat="1" ht="10.5" x14ac:dyDescent="0.3">
      <c r="A208" s="79">
        <v>10312</v>
      </c>
      <c r="B208" s="80" t="s">
        <v>135</v>
      </c>
      <c r="C208" s="80" t="s">
        <v>26</v>
      </c>
      <c r="D208" s="80">
        <v>400</v>
      </c>
      <c r="E208" s="80">
        <v>193.6</v>
      </c>
      <c r="F208" s="81">
        <v>0.51600000000000001</v>
      </c>
      <c r="G208" s="80" t="s">
        <v>766</v>
      </c>
      <c r="H208" s="80" t="s">
        <v>87</v>
      </c>
      <c r="I208" s="80" t="s">
        <v>87</v>
      </c>
      <c r="J208" s="100">
        <v>45047</v>
      </c>
      <c r="K208" s="80"/>
      <c r="L208" s="80"/>
      <c r="M208" s="80"/>
      <c r="N208" s="80" t="s">
        <v>767</v>
      </c>
      <c r="O208" s="82"/>
      <c r="P208" s="82"/>
      <c r="Q208" s="82"/>
    </row>
    <row r="209" spans="1:17" s="24" customFormat="1" ht="61" x14ac:dyDescent="0.3">
      <c r="A209" s="79">
        <v>15389</v>
      </c>
      <c r="B209" s="80" t="s">
        <v>134</v>
      </c>
      <c r="C209" s="80" t="s">
        <v>29</v>
      </c>
      <c r="D209" s="80">
        <v>19.2</v>
      </c>
      <c r="E209" s="80">
        <v>11.45</v>
      </c>
      <c r="F209" s="289">
        <v>0.40364583333333337</v>
      </c>
      <c r="G209" s="80" t="s">
        <v>766</v>
      </c>
      <c r="H209" s="80" t="s">
        <v>87</v>
      </c>
      <c r="I209" s="80" t="s">
        <v>87</v>
      </c>
      <c r="J209" s="100">
        <v>45047</v>
      </c>
      <c r="K209" s="80"/>
      <c r="L209" s="80"/>
      <c r="M209" s="80"/>
      <c r="N209" s="80" t="s">
        <v>768</v>
      </c>
      <c r="O209" s="82"/>
      <c r="P209" s="82"/>
      <c r="Q209" s="82"/>
    </row>
    <row r="210" spans="1:17" s="24" customFormat="1" ht="30" x14ac:dyDescent="0.3">
      <c r="A210" s="79">
        <v>15244</v>
      </c>
      <c r="B210" s="80" t="s">
        <v>163</v>
      </c>
      <c r="C210" s="80" t="s">
        <v>34</v>
      </c>
      <c r="D210" s="80">
        <v>650</v>
      </c>
      <c r="E210" s="80">
        <v>437.12</v>
      </c>
      <c r="F210" s="81">
        <v>0.32750769230769228</v>
      </c>
      <c r="G210" s="80" t="s">
        <v>766</v>
      </c>
      <c r="H210" s="80" t="s">
        <v>124</v>
      </c>
      <c r="I210" s="80" t="s">
        <v>124</v>
      </c>
      <c r="J210" s="100">
        <v>45047</v>
      </c>
      <c r="K210" s="80"/>
      <c r="L210" s="80"/>
      <c r="M210" s="80"/>
      <c r="N210" s="80" t="s">
        <v>736</v>
      </c>
      <c r="O210" s="82"/>
      <c r="P210" s="82"/>
      <c r="Q210" s="82"/>
    </row>
    <row r="211" spans="1:17" s="24" customFormat="1" ht="20" x14ac:dyDescent="0.3">
      <c r="A211" s="79">
        <v>14328</v>
      </c>
      <c r="B211" s="80" t="s">
        <v>227</v>
      </c>
      <c r="C211" s="80" t="s">
        <v>34</v>
      </c>
      <c r="D211" s="80">
        <v>12</v>
      </c>
      <c r="E211" s="80">
        <v>9.0500000000000007</v>
      </c>
      <c r="F211" s="81">
        <v>0.24583333333333326</v>
      </c>
      <c r="G211" s="80" t="s">
        <v>766</v>
      </c>
      <c r="H211" s="80" t="s">
        <v>124</v>
      </c>
      <c r="I211" s="80" t="s">
        <v>124</v>
      </c>
      <c r="J211" s="100">
        <v>45047</v>
      </c>
      <c r="K211" s="80"/>
      <c r="L211" s="80"/>
      <c r="M211" s="80"/>
      <c r="N211" s="80" t="s">
        <v>737</v>
      </c>
      <c r="O211" s="82"/>
      <c r="P211" s="82"/>
      <c r="Q211" s="82"/>
    </row>
    <row r="212" spans="1:17" ht="90.5" x14ac:dyDescent="0.3">
      <c r="A212" s="79">
        <v>15322</v>
      </c>
      <c r="B212" s="80" t="s">
        <v>352</v>
      </c>
      <c r="C212" s="80" t="s">
        <v>29</v>
      </c>
      <c r="D212" s="80">
        <v>5.3</v>
      </c>
      <c r="E212" s="80">
        <v>4.0999999999999996</v>
      </c>
      <c r="F212" s="289">
        <v>0.22641509433962267</v>
      </c>
      <c r="G212" s="80" t="s">
        <v>766</v>
      </c>
      <c r="H212" s="80" t="s">
        <v>124</v>
      </c>
      <c r="I212" s="80" t="s">
        <v>124</v>
      </c>
      <c r="J212" s="100">
        <v>45047</v>
      </c>
      <c r="K212" s="80"/>
      <c r="L212" s="80"/>
      <c r="M212" s="80"/>
      <c r="N212" s="80" t="s">
        <v>769</v>
      </c>
      <c r="O212" s="82"/>
      <c r="P212" s="82"/>
      <c r="Q212" s="82"/>
    </row>
    <row r="213" spans="1:17" s="24" customFormat="1" ht="20" x14ac:dyDescent="0.3">
      <c r="A213" s="79">
        <v>15158</v>
      </c>
      <c r="B213" s="80" t="s">
        <v>86</v>
      </c>
      <c r="C213" s="80" t="s">
        <v>26</v>
      </c>
      <c r="D213" s="80">
        <v>21</v>
      </c>
      <c r="E213" s="80">
        <v>16.7</v>
      </c>
      <c r="F213" s="81">
        <v>0.20476190476190478</v>
      </c>
      <c r="G213" s="80" t="s">
        <v>766</v>
      </c>
      <c r="H213" s="80" t="s">
        <v>124</v>
      </c>
      <c r="I213" s="80" t="s">
        <v>124</v>
      </c>
      <c r="J213" s="100">
        <v>45047</v>
      </c>
      <c r="K213" s="80"/>
      <c r="L213" s="80"/>
      <c r="M213" s="80"/>
      <c r="N213" s="80" t="s">
        <v>770</v>
      </c>
      <c r="O213" s="82"/>
      <c r="P213" s="82"/>
      <c r="Q213" s="82"/>
    </row>
    <row r="214" spans="1:17" s="24" customFormat="1" ht="100" x14ac:dyDescent="0.3">
      <c r="A214" s="79">
        <v>15190</v>
      </c>
      <c r="B214" s="80" t="s">
        <v>278</v>
      </c>
      <c r="C214" s="80" t="s">
        <v>34</v>
      </c>
      <c r="D214" s="80">
        <v>47</v>
      </c>
      <c r="E214" s="80">
        <v>37.450000000000003</v>
      </c>
      <c r="F214" s="81">
        <v>0.20319148936170206</v>
      </c>
      <c r="G214" s="80" t="s">
        <v>766</v>
      </c>
      <c r="H214" s="80" t="s">
        <v>87</v>
      </c>
      <c r="I214" s="80" t="s">
        <v>87</v>
      </c>
      <c r="J214" s="100">
        <v>45047</v>
      </c>
      <c r="K214" s="80"/>
      <c r="L214" s="80"/>
      <c r="M214" s="80"/>
      <c r="N214" s="80" t="s">
        <v>771</v>
      </c>
      <c r="O214" s="82"/>
      <c r="P214" s="82"/>
      <c r="Q214" s="82"/>
    </row>
    <row r="215" spans="1:17" s="24" customFormat="1" ht="60" x14ac:dyDescent="0.3">
      <c r="A215" s="79">
        <v>15207</v>
      </c>
      <c r="B215" s="80" t="s">
        <v>293</v>
      </c>
      <c r="C215" s="80" t="s">
        <v>34</v>
      </c>
      <c r="D215" s="80">
        <v>15</v>
      </c>
      <c r="E215" s="80">
        <v>12.73</v>
      </c>
      <c r="F215" s="81">
        <v>0.15133333333333329</v>
      </c>
      <c r="G215" s="80" t="s">
        <v>766</v>
      </c>
      <c r="H215" s="80" t="s">
        <v>124</v>
      </c>
      <c r="I215" s="80" t="s">
        <v>124</v>
      </c>
      <c r="J215" s="100">
        <v>45047</v>
      </c>
      <c r="K215" s="80"/>
      <c r="L215" s="80"/>
      <c r="M215" s="80"/>
      <c r="N215" s="80" t="s">
        <v>772</v>
      </c>
      <c r="O215" s="82"/>
      <c r="P215" s="82"/>
      <c r="Q215" s="82"/>
    </row>
    <row r="216" spans="1:17" s="24" customFormat="1" ht="101" x14ac:dyDescent="0.3">
      <c r="A216" s="334">
        <v>14116</v>
      </c>
      <c r="B216" s="120" t="s">
        <v>187</v>
      </c>
      <c r="C216" s="120" t="s">
        <v>29</v>
      </c>
      <c r="D216" s="120">
        <v>7</v>
      </c>
      <c r="E216" s="120">
        <v>5.95</v>
      </c>
      <c r="F216" s="347">
        <v>0.14999999999999997</v>
      </c>
      <c r="G216" s="120" t="s">
        <v>766</v>
      </c>
      <c r="H216" s="120" t="s">
        <v>87</v>
      </c>
      <c r="I216" s="120" t="s">
        <v>87</v>
      </c>
      <c r="J216" s="336">
        <v>45047</v>
      </c>
      <c r="K216" s="80"/>
      <c r="L216" s="80"/>
      <c r="M216" s="80"/>
      <c r="N216" s="120" t="s">
        <v>773</v>
      </c>
      <c r="O216" s="172"/>
      <c r="P216" s="172"/>
      <c r="Q216" s="172"/>
    </row>
    <row r="217" spans="1:17" s="24" customFormat="1" ht="121" x14ac:dyDescent="0.3">
      <c r="A217" s="79">
        <v>15388</v>
      </c>
      <c r="B217" s="80" t="s">
        <v>199</v>
      </c>
      <c r="C217" s="80" t="s">
        <v>29</v>
      </c>
      <c r="D217" s="80">
        <v>13.5</v>
      </c>
      <c r="E217" s="80">
        <v>11.5</v>
      </c>
      <c r="F217" s="289">
        <v>0.14814814814814814</v>
      </c>
      <c r="G217" s="80" t="s">
        <v>766</v>
      </c>
      <c r="H217" s="80" t="s">
        <v>87</v>
      </c>
      <c r="I217" s="80" t="s">
        <v>87</v>
      </c>
      <c r="J217" s="100">
        <v>45047</v>
      </c>
      <c r="K217" s="80"/>
      <c r="L217" s="80"/>
      <c r="M217" s="80"/>
      <c r="N217" s="80" t="s">
        <v>774</v>
      </c>
      <c r="O217" s="82"/>
      <c r="P217" s="82"/>
      <c r="Q217" s="82"/>
    </row>
    <row r="218" spans="1:17" s="24" customFormat="1" ht="50.5" x14ac:dyDescent="0.3">
      <c r="A218" s="79">
        <v>14095</v>
      </c>
      <c r="B218" s="80" t="s">
        <v>129</v>
      </c>
      <c r="C218" s="80" t="s">
        <v>29</v>
      </c>
      <c r="D218" s="80">
        <v>200</v>
      </c>
      <c r="E218" s="80">
        <v>171.53</v>
      </c>
      <c r="F218" s="289">
        <v>0.14235</v>
      </c>
      <c r="G218" s="80" t="s">
        <v>766</v>
      </c>
      <c r="H218" s="80" t="s">
        <v>124</v>
      </c>
      <c r="I218" s="80" t="s">
        <v>124</v>
      </c>
      <c r="J218" s="100">
        <v>45047</v>
      </c>
      <c r="K218" s="80"/>
      <c r="L218" s="80"/>
      <c r="M218" s="80"/>
      <c r="N218" s="80" t="s">
        <v>775</v>
      </c>
      <c r="O218" s="82"/>
      <c r="P218" s="82"/>
      <c r="Q218" s="82"/>
    </row>
    <row r="219" spans="1:17" s="24" customFormat="1" ht="60" x14ac:dyDescent="0.3">
      <c r="A219" s="79">
        <v>15316</v>
      </c>
      <c r="B219" s="80" t="s">
        <v>221</v>
      </c>
      <c r="C219" s="80" t="s">
        <v>29</v>
      </c>
      <c r="D219" s="80">
        <v>2.4</v>
      </c>
      <c r="E219" s="80">
        <v>2.0699999999999998</v>
      </c>
      <c r="F219" s="289">
        <v>0.13750000000000004</v>
      </c>
      <c r="G219" s="80" t="s">
        <v>766</v>
      </c>
      <c r="H219" s="80" t="s">
        <v>124</v>
      </c>
      <c r="I219" s="80" t="s">
        <v>124</v>
      </c>
      <c r="J219" s="100">
        <v>45047</v>
      </c>
      <c r="K219" s="80"/>
      <c r="L219" s="80"/>
      <c r="M219" s="80"/>
      <c r="N219" s="80" t="s">
        <v>776</v>
      </c>
      <c r="O219" s="82"/>
      <c r="P219" s="82"/>
      <c r="Q219" s="82"/>
    </row>
    <row r="220" spans="1:17" s="24" customFormat="1" ht="20" x14ac:dyDescent="0.3">
      <c r="A220" s="79">
        <v>14431</v>
      </c>
      <c r="B220" s="80" t="s">
        <v>205</v>
      </c>
      <c r="C220" s="80" t="s">
        <v>26</v>
      </c>
      <c r="D220" s="80">
        <v>19.600000000000001</v>
      </c>
      <c r="E220" s="80">
        <v>17.29</v>
      </c>
      <c r="F220" s="81">
        <v>0.11785714285714297</v>
      </c>
      <c r="G220" s="80" t="s">
        <v>766</v>
      </c>
      <c r="H220" s="80" t="s">
        <v>124</v>
      </c>
      <c r="I220" s="80" t="s">
        <v>124</v>
      </c>
      <c r="J220" s="100">
        <v>45047</v>
      </c>
      <c r="K220" s="80"/>
      <c r="L220" s="80"/>
      <c r="M220" s="80"/>
      <c r="N220" s="80" t="s">
        <v>777</v>
      </c>
      <c r="O220" s="82"/>
      <c r="P220" s="82"/>
      <c r="Q220" s="82"/>
    </row>
    <row r="221" spans="1:17" s="24" customFormat="1" ht="40" x14ac:dyDescent="0.3">
      <c r="A221" s="79">
        <v>15273</v>
      </c>
      <c r="B221" s="80" t="s">
        <v>236</v>
      </c>
      <c r="C221" s="80" t="s">
        <v>34</v>
      </c>
      <c r="D221" s="80">
        <v>345</v>
      </c>
      <c r="E221" s="80">
        <v>308.48</v>
      </c>
      <c r="F221" s="81">
        <v>0.10585507246376806</v>
      </c>
      <c r="G221" s="80" t="s">
        <v>766</v>
      </c>
      <c r="H221" s="80" t="s">
        <v>87</v>
      </c>
      <c r="I221" s="80" t="s">
        <v>87</v>
      </c>
      <c r="J221" s="100">
        <v>45047</v>
      </c>
      <c r="K221" s="80"/>
      <c r="L221" s="80"/>
      <c r="M221" s="80"/>
      <c r="N221" s="80" t="s">
        <v>778</v>
      </c>
      <c r="O221" s="82"/>
      <c r="P221" s="82"/>
      <c r="Q221" s="82"/>
    </row>
    <row r="222" spans="1:17" s="24" customFormat="1" ht="50" x14ac:dyDescent="0.3">
      <c r="A222" s="79">
        <v>15235</v>
      </c>
      <c r="B222" s="80" t="s">
        <v>275</v>
      </c>
      <c r="C222" s="80" t="s">
        <v>34</v>
      </c>
      <c r="D222" s="80">
        <v>90</v>
      </c>
      <c r="E222" s="80">
        <v>81.459999999999994</v>
      </c>
      <c r="F222" s="81">
        <v>9.4888888888888953E-2</v>
      </c>
      <c r="G222" s="80" t="s">
        <v>766</v>
      </c>
      <c r="H222" s="80" t="s">
        <v>87</v>
      </c>
      <c r="I222" s="80" t="s">
        <v>87</v>
      </c>
      <c r="J222" s="100">
        <v>45047</v>
      </c>
      <c r="K222" s="80"/>
      <c r="L222" s="80"/>
      <c r="M222" s="80"/>
      <c r="N222" s="80" t="s">
        <v>779</v>
      </c>
      <c r="O222" s="82"/>
      <c r="P222" s="82"/>
      <c r="Q222" s="82"/>
    </row>
    <row r="223" spans="1:17" s="24" customFormat="1" ht="80" x14ac:dyDescent="0.3">
      <c r="A223" s="79">
        <v>15400</v>
      </c>
      <c r="B223" s="80" t="s">
        <v>197</v>
      </c>
      <c r="C223" s="80" t="s">
        <v>29</v>
      </c>
      <c r="D223" s="80">
        <v>206</v>
      </c>
      <c r="E223" s="80">
        <v>186.68</v>
      </c>
      <c r="F223" s="289">
        <v>9.3786407766990251E-2</v>
      </c>
      <c r="G223" s="80" t="s">
        <v>766</v>
      </c>
      <c r="H223" s="80" t="s">
        <v>87</v>
      </c>
      <c r="I223" s="80" t="s">
        <v>87</v>
      </c>
      <c r="J223" s="100">
        <v>45047</v>
      </c>
      <c r="K223" s="80"/>
      <c r="L223" s="80"/>
      <c r="M223" s="80"/>
      <c r="N223" s="80" t="s">
        <v>780</v>
      </c>
      <c r="O223" s="82"/>
      <c r="P223" s="82"/>
      <c r="Q223" s="82"/>
    </row>
    <row r="224" spans="1:17" s="24" customFormat="1" ht="90" x14ac:dyDescent="0.3">
      <c r="A224" s="79">
        <v>14114</v>
      </c>
      <c r="B224" s="80" t="s">
        <v>316</v>
      </c>
      <c r="C224" s="80" t="s">
        <v>29</v>
      </c>
      <c r="D224" s="80">
        <v>8</v>
      </c>
      <c r="E224" s="80">
        <v>7.29</v>
      </c>
      <c r="F224" s="289">
        <v>8.8749999999999996E-2</v>
      </c>
      <c r="G224" s="80" t="s">
        <v>766</v>
      </c>
      <c r="H224" s="80" t="s">
        <v>87</v>
      </c>
      <c r="I224" s="80" t="s">
        <v>87</v>
      </c>
      <c r="J224" s="100">
        <v>45047</v>
      </c>
      <c r="K224" s="80"/>
      <c r="L224" s="80"/>
      <c r="M224" s="80"/>
      <c r="N224" s="80" t="s">
        <v>781</v>
      </c>
      <c r="O224" s="82"/>
      <c r="P224" s="82"/>
      <c r="Q224" s="82"/>
    </row>
    <row r="225" spans="1:17" s="24" customFormat="1" ht="20" x14ac:dyDescent="0.3">
      <c r="A225" s="79">
        <v>15002</v>
      </c>
      <c r="B225" s="80" t="s">
        <v>277</v>
      </c>
      <c r="C225" s="80" t="s">
        <v>34</v>
      </c>
      <c r="D225" s="80">
        <v>45</v>
      </c>
      <c r="E225" s="80">
        <v>41.19</v>
      </c>
      <c r="F225" s="81">
        <v>8.4666666666666723E-2</v>
      </c>
      <c r="G225" s="80" t="s">
        <v>766</v>
      </c>
      <c r="H225" s="80" t="s">
        <v>87</v>
      </c>
      <c r="I225" s="80" t="s">
        <v>87</v>
      </c>
      <c r="J225" s="100">
        <v>45047</v>
      </c>
      <c r="K225" s="80"/>
      <c r="L225" s="80"/>
      <c r="M225" s="80"/>
      <c r="N225" s="80" t="s">
        <v>782</v>
      </c>
      <c r="O225" s="82"/>
      <c r="P225" s="82"/>
      <c r="Q225" s="82"/>
    </row>
    <row r="226" spans="1:17" s="24" customFormat="1" ht="60" x14ac:dyDescent="0.3">
      <c r="A226" s="79">
        <v>15449</v>
      </c>
      <c r="B226" s="80" t="s">
        <v>200</v>
      </c>
      <c r="C226" s="80" t="s">
        <v>29</v>
      </c>
      <c r="D226" s="80">
        <v>1</v>
      </c>
      <c r="E226" s="80">
        <v>0.92</v>
      </c>
      <c r="F226" s="289">
        <v>7.999999999999996E-2</v>
      </c>
      <c r="G226" s="80" t="s">
        <v>766</v>
      </c>
      <c r="H226" s="80" t="s">
        <v>87</v>
      </c>
      <c r="I226" s="80" t="s">
        <v>87</v>
      </c>
      <c r="J226" s="100">
        <v>45047</v>
      </c>
      <c r="K226" s="80"/>
      <c r="L226" s="80"/>
      <c r="M226" s="80"/>
      <c r="N226" s="80" t="s">
        <v>783</v>
      </c>
      <c r="O226" s="82"/>
      <c r="P226" s="82"/>
      <c r="Q226" s="82"/>
    </row>
    <row r="227" spans="1:17" s="24" customFormat="1" ht="20" x14ac:dyDescent="0.3">
      <c r="A227" s="79">
        <v>15013</v>
      </c>
      <c r="B227" s="80" t="s">
        <v>273</v>
      </c>
      <c r="C227" s="80" t="s">
        <v>34</v>
      </c>
      <c r="D227" s="80">
        <v>370</v>
      </c>
      <c r="E227" s="80">
        <v>341.09</v>
      </c>
      <c r="F227" s="81">
        <v>7.8135135135135203E-2</v>
      </c>
      <c r="G227" s="80" t="s">
        <v>766</v>
      </c>
      <c r="H227" s="80" t="s">
        <v>87</v>
      </c>
      <c r="I227" s="80" t="s">
        <v>124</v>
      </c>
      <c r="J227" s="100">
        <v>45047</v>
      </c>
      <c r="K227" s="80"/>
      <c r="L227" s="80"/>
      <c r="M227" s="80"/>
      <c r="N227" s="80" t="s">
        <v>752</v>
      </c>
      <c r="O227" s="82"/>
      <c r="P227" s="82"/>
      <c r="Q227" s="82"/>
    </row>
    <row r="228" spans="1:17" s="24" customFormat="1" ht="60" x14ac:dyDescent="0.3">
      <c r="A228" s="79">
        <v>15516</v>
      </c>
      <c r="B228" s="80" t="s">
        <v>291</v>
      </c>
      <c r="C228" s="80" t="s">
        <v>29</v>
      </c>
      <c r="D228" s="80">
        <v>4</v>
      </c>
      <c r="E228" s="80">
        <v>3.71</v>
      </c>
      <c r="F228" s="289">
        <v>7.2500000000000009E-2</v>
      </c>
      <c r="G228" s="80" t="s">
        <v>766</v>
      </c>
      <c r="H228" s="80" t="s">
        <v>87</v>
      </c>
      <c r="I228" s="80" t="s">
        <v>124</v>
      </c>
      <c r="J228" s="100">
        <v>45047</v>
      </c>
      <c r="K228" s="80"/>
      <c r="L228" s="80"/>
      <c r="M228" s="80"/>
      <c r="N228" s="80" t="s">
        <v>784</v>
      </c>
      <c r="O228" s="82"/>
      <c r="P228" s="82"/>
      <c r="Q228" s="82"/>
    </row>
    <row r="229" spans="1:17" s="24" customFormat="1" ht="30.5" x14ac:dyDescent="0.3">
      <c r="A229" s="79">
        <v>14202</v>
      </c>
      <c r="B229" s="80" t="s">
        <v>389</v>
      </c>
      <c r="C229" s="80" t="s">
        <v>26</v>
      </c>
      <c r="D229" s="80">
        <v>42</v>
      </c>
      <c r="E229" s="80">
        <v>39.04</v>
      </c>
      <c r="F229" s="81">
        <v>7.0476190476190498E-2</v>
      </c>
      <c r="G229" s="80" t="s">
        <v>766</v>
      </c>
      <c r="H229" s="80" t="s">
        <v>87</v>
      </c>
      <c r="I229" s="80" t="s">
        <v>124</v>
      </c>
      <c r="J229" s="100">
        <v>45047</v>
      </c>
      <c r="K229" s="80"/>
      <c r="L229" s="80"/>
      <c r="M229" s="80"/>
      <c r="N229" s="80" t="s">
        <v>785</v>
      </c>
      <c r="O229" s="82"/>
      <c r="P229" s="82"/>
      <c r="Q229" s="82"/>
    </row>
    <row r="230" spans="1:17" s="24" customFormat="1" ht="20" x14ac:dyDescent="0.3">
      <c r="A230" s="79">
        <v>14420</v>
      </c>
      <c r="B230" s="80" t="s">
        <v>168</v>
      </c>
      <c r="C230" s="80" t="s">
        <v>29</v>
      </c>
      <c r="D230" s="80">
        <v>14</v>
      </c>
      <c r="E230" s="80">
        <v>13.04</v>
      </c>
      <c r="F230" s="289">
        <v>6.857142857142863E-2</v>
      </c>
      <c r="G230" s="80" t="s">
        <v>766</v>
      </c>
      <c r="H230" s="80" t="s">
        <v>87</v>
      </c>
      <c r="I230" s="80" t="s">
        <v>87</v>
      </c>
      <c r="J230" s="100">
        <v>45047</v>
      </c>
      <c r="K230" s="80"/>
      <c r="L230" s="80"/>
      <c r="M230" s="80"/>
      <c r="N230" s="80" t="s">
        <v>786</v>
      </c>
      <c r="O230" s="82"/>
      <c r="P230" s="82"/>
      <c r="Q230" s="82"/>
    </row>
    <row r="231" spans="1:17" s="24" customFormat="1" ht="30" x14ac:dyDescent="0.3">
      <c r="A231" s="79">
        <v>15317</v>
      </c>
      <c r="B231" s="80" t="s">
        <v>301</v>
      </c>
      <c r="C231" s="80" t="s">
        <v>29</v>
      </c>
      <c r="D231" s="80">
        <v>15.4</v>
      </c>
      <c r="E231" s="80">
        <v>14.37</v>
      </c>
      <c r="F231" s="289">
        <v>6.6883116883116961E-2</v>
      </c>
      <c r="G231" s="80" t="s">
        <v>766</v>
      </c>
      <c r="H231" s="80" t="s">
        <v>87</v>
      </c>
      <c r="I231" s="80" t="s">
        <v>124</v>
      </c>
      <c r="J231" s="100">
        <v>45047</v>
      </c>
      <c r="K231" s="80"/>
      <c r="L231" s="80"/>
      <c r="M231" s="80"/>
      <c r="N231" s="80" t="s">
        <v>787</v>
      </c>
      <c r="O231" s="82"/>
      <c r="P231" s="82"/>
      <c r="Q231" s="82"/>
    </row>
    <row r="232" spans="1:17" s="24" customFormat="1" ht="30" x14ac:dyDescent="0.3">
      <c r="A232" s="79">
        <v>14386</v>
      </c>
      <c r="B232" s="80" t="s">
        <v>172</v>
      </c>
      <c r="C232" s="80" t="s">
        <v>29</v>
      </c>
      <c r="D232" s="80">
        <v>34</v>
      </c>
      <c r="E232" s="80">
        <v>32.15</v>
      </c>
      <c r="F232" s="289">
        <v>5.4411764705882396E-2</v>
      </c>
      <c r="G232" s="80" t="s">
        <v>766</v>
      </c>
      <c r="H232" s="80" t="s">
        <v>87</v>
      </c>
      <c r="I232" s="80" t="s">
        <v>124</v>
      </c>
      <c r="J232" s="100">
        <v>45047</v>
      </c>
      <c r="K232" s="80"/>
      <c r="L232" s="80"/>
      <c r="M232" s="80"/>
      <c r="N232" s="80" t="s">
        <v>788</v>
      </c>
      <c r="O232" s="82"/>
      <c r="P232" s="82"/>
      <c r="Q232" s="82"/>
    </row>
    <row r="233" spans="1:17" s="24" customFormat="1" ht="20" x14ac:dyDescent="0.3">
      <c r="A233" s="79">
        <v>13273</v>
      </c>
      <c r="B233" s="80" t="s">
        <v>334</v>
      </c>
      <c r="C233" s="80" t="s">
        <v>34</v>
      </c>
      <c r="D233" s="80">
        <v>6.3</v>
      </c>
      <c r="E233" s="80">
        <v>6.06</v>
      </c>
      <c r="F233" s="81">
        <v>3.8095238095238133E-2</v>
      </c>
      <c r="G233" s="80" t="s">
        <v>766</v>
      </c>
      <c r="H233" s="80" t="s">
        <v>87</v>
      </c>
      <c r="I233" s="80" t="s">
        <v>124</v>
      </c>
      <c r="J233" s="100">
        <v>45047</v>
      </c>
      <c r="K233" s="80"/>
      <c r="L233" s="80"/>
      <c r="M233" s="80"/>
      <c r="N233" s="80" t="s">
        <v>789</v>
      </c>
      <c r="O233" s="82"/>
      <c r="P233" s="82"/>
      <c r="Q233" s="82"/>
    </row>
    <row r="234" spans="1:17" s="24" customFormat="1" ht="40" x14ac:dyDescent="0.3">
      <c r="A234" s="79">
        <v>14414</v>
      </c>
      <c r="B234" s="80" t="s">
        <v>231</v>
      </c>
      <c r="C234" s="80" t="s">
        <v>34</v>
      </c>
      <c r="D234" s="80">
        <v>45</v>
      </c>
      <c r="E234" s="80">
        <v>43.94</v>
      </c>
      <c r="F234" s="81">
        <v>2.3555555555555607E-2</v>
      </c>
      <c r="G234" s="80" t="s">
        <v>766</v>
      </c>
      <c r="H234" s="80" t="s">
        <v>87</v>
      </c>
      <c r="I234" s="80" t="s">
        <v>87</v>
      </c>
      <c r="J234" s="100">
        <v>45047</v>
      </c>
      <c r="K234" s="80"/>
      <c r="L234" s="80"/>
      <c r="M234" s="80"/>
      <c r="N234" s="80" t="s">
        <v>790</v>
      </c>
      <c r="O234" s="82"/>
      <c r="P234" s="82"/>
      <c r="Q234" s="82"/>
    </row>
    <row r="235" spans="1:17" s="24" customFormat="1" ht="20" x14ac:dyDescent="0.3">
      <c r="A235" s="79">
        <v>14391</v>
      </c>
      <c r="B235" s="80" t="s">
        <v>207</v>
      </c>
      <c r="C235" s="80" t="s">
        <v>29</v>
      </c>
      <c r="D235" s="80">
        <v>27</v>
      </c>
      <c r="E235" s="80">
        <v>26.37</v>
      </c>
      <c r="F235" s="289">
        <v>2.3333333333333296E-2</v>
      </c>
      <c r="G235" s="80" t="s">
        <v>766</v>
      </c>
      <c r="H235" s="80" t="s">
        <v>87</v>
      </c>
      <c r="I235" s="80" t="s">
        <v>87</v>
      </c>
      <c r="J235" s="100">
        <v>45047</v>
      </c>
      <c r="K235" s="80"/>
      <c r="L235" s="80"/>
      <c r="M235" s="80"/>
      <c r="N235" s="80" t="s">
        <v>791</v>
      </c>
      <c r="O235" s="82"/>
      <c r="P235" s="82"/>
      <c r="Q235" s="82"/>
    </row>
    <row r="236" spans="1:17" s="24" customFormat="1" ht="20" x14ac:dyDescent="0.3">
      <c r="A236" s="79">
        <v>15002</v>
      </c>
      <c r="B236" s="80" t="s">
        <v>277</v>
      </c>
      <c r="C236" s="80" t="s">
        <v>34</v>
      </c>
      <c r="D236" s="80">
        <v>45</v>
      </c>
      <c r="E236" s="80">
        <v>41.19</v>
      </c>
      <c r="F236" s="81">
        <v>8.4666666666666723E-2</v>
      </c>
      <c r="G236" s="80"/>
      <c r="H236" s="80"/>
      <c r="I236" s="80"/>
      <c r="J236" s="100">
        <v>45320</v>
      </c>
      <c r="K236" s="80"/>
      <c r="L236" s="80"/>
      <c r="M236" s="80"/>
      <c r="N236" s="80" t="s">
        <v>611</v>
      </c>
      <c r="O236" s="113"/>
      <c r="P236" s="113"/>
      <c r="Q236" s="82"/>
    </row>
    <row r="237" spans="1:17" s="24" customFormat="1" ht="50" x14ac:dyDescent="0.3">
      <c r="A237" s="79">
        <v>14265</v>
      </c>
      <c r="B237" s="80" t="s">
        <v>206</v>
      </c>
      <c r="C237" s="80" t="s">
        <v>34</v>
      </c>
      <c r="D237" s="80">
        <v>45</v>
      </c>
      <c r="E237" s="80">
        <v>44.38</v>
      </c>
      <c r="F237" s="81">
        <v>1.377777777777772E-2</v>
      </c>
      <c r="G237" s="80" t="s">
        <v>766</v>
      </c>
      <c r="H237" s="80" t="s">
        <v>87</v>
      </c>
      <c r="I237" s="80" t="s">
        <v>87</v>
      </c>
      <c r="J237" s="100">
        <v>45047</v>
      </c>
      <c r="K237" s="80"/>
      <c r="L237" s="80"/>
      <c r="M237" s="80"/>
      <c r="N237" s="80" t="s">
        <v>793</v>
      </c>
      <c r="O237" s="82"/>
      <c r="P237" s="82"/>
      <c r="Q237" s="82"/>
    </row>
    <row r="238" spans="1:17" s="24" customFormat="1" ht="70" x14ac:dyDescent="0.3">
      <c r="A238" s="79">
        <v>15311</v>
      </c>
      <c r="B238" s="80" t="s">
        <v>188</v>
      </c>
      <c r="C238" s="80" t="s">
        <v>29</v>
      </c>
      <c r="D238" s="80">
        <v>9.3000000000000007</v>
      </c>
      <c r="E238" s="80">
        <v>9.2100000000000009</v>
      </c>
      <c r="F238" s="289">
        <v>9.6774193548386945E-3</v>
      </c>
      <c r="G238" s="80" t="s">
        <v>766</v>
      </c>
      <c r="H238" s="80" t="s">
        <v>87</v>
      </c>
      <c r="I238" s="80" t="s">
        <v>87</v>
      </c>
      <c r="J238" s="100">
        <v>45047</v>
      </c>
      <c r="K238" s="80"/>
      <c r="L238" s="80"/>
      <c r="M238" s="80"/>
      <c r="N238" s="80" t="s">
        <v>794</v>
      </c>
      <c r="O238" s="82"/>
      <c r="P238" s="82"/>
      <c r="Q238" s="82"/>
    </row>
    <row r="239" spans="1:17" s="24" customFormat="1" ht="30" x14ac:dyDescent="0.3">
      <c r="A239" s="79">
        <v>13153</v>
      </c>
      <c r="B239" s="80" t="s">
        <v>232</v>
      </c>
      <c r="C239" s="80" t="s">
        <v>34</v>
      </c>
      <c r="D239" s="80">
        <v>20</v>
      </c>
      <c r="E239" s="80">
        <v>19.82</v>
      </c>
      <c r="F239" s="81">
        <v>8.9999999999999854E-3</v>
      </c>
      <c r="G239" s="80" t="s">
        <v>766</v>
      </c>
      <c r="H239" s="80" t="s">
        <v>87</v>
      </c>
      <c r="I239" s="80" t="s">
        <v>87</v>
      </c>
      <c r="J239" s="100">
        <v>45047</v>
      </c>
      <c r="K239" s="80"/>
      <c r="L239" s="80"/>
      <c r="M239" s="80"/>
      <c r="N239" s="80" t="s">
        <v>795</v>
      </c>
      <c r="O239" s="82"/>
      <c r="P239" s="82"/>
      <c r="Q239" s="82"/>
    </row>
    <row r="240" spans="1:17" s="24" customFormat="1" ht="10.5" x14ac:dyDescent="0.3">
      <c r="A240" s="79">
        <v>14145</v>
      </c>
      <c r="B240" s="80" t="s">
        <v>223</v>
      </c>
      <c r="C240" s="80" t="s">
        <v>26</v>
      </c>
      <c r="D240" s="80">
        <v>18</v>
      </c>
      <c r="E240" s="80">
        <v>9.7200000000000006</v>
      </c>
      <c r="F240" s="81">
        <v>0.45999999999999996</v>
      </c>
      <c r="G240" s="80" t="s">
        <v>766</v>
      </c>
      <c r="H240" s="80" t="s">
        <v>87</v>
      </c>
      <c r="I240" s="80" t="s">
        <v>87</v>
      </c>
      <c r="J240" s="100">
        <v>45047</v>
      </c>
      <c r="K240" s="80"/>
      <c r="L240" s="80"/>
      <c r="M240" s="80"/>
      <c r="N240" s="80" t="s">
        <v>796</v>
      </c>
      <c r="O240" s="82"/>
      <c r="P240" s="82"/>
      <c r="Q240" s="82"/>
    </row>
    <row r="241" spans="1:17" s="24" customFormat="1" ht="40" x14ac:dyDescent="0.3">
      <c r="A241" s="79">
        <v>14147</v>
      </c>
      <c r="B241" s="80" t="s">
        <v>177</v>
      </c>
      <c r="C241" s="80" t="s">
        <v>26</v>
      </c>
      <c r="D241" s="80">
        <v>155</v>
      </c>
      <c r="E241" s="80">
        <v>115.58</v>
      </c>
      <c r="F241" s="81">
        <v>0.25432258064516128</v>
      </c>
      <c r="G241" s="80" t="s">
        <v>766</v>
      </c>
      <c r="H241" s="80" t="s">
        <v>124</v>
      </c>
      <c r="I241" s="80" t="s">
        <v>124</v>
      </c>
      <c r="J241" s="100">
        <v>45047</v>
      </c>
      <c r="K241" s="80"/>
      <c r="L241" s="80"/>
      <c r="M241" s="80"/>
      <c r="N241" s="80" t="s">
        <v>797</v>
      </c>
      <c r="O241" s="82"/>
      <c r="P241" s="82"/>
      <c r="Q241" s="82"/>
    </row>
    <row r="242" spans="1:17" s="24" customFormat="1" ht="40" x14ac:dyDescent="0.3">
      <c r="A242" s="79">
        <v>15111</v>
      </c>
      <c r="B242" s="80" t="s">
        <v>395</v>
      </c>
      <c r="C242" s="80" t="s">
        <v>26</v>
      </c>
      <c r="D242" s="80">
        <v>8.5</v>
      </c>
      <c r="E242" s="80">
        <v>5.64</v>
      </c>
      <c r="F242" s="81">
        <v>0.33647058823529413</v>
      </c>
      <c r="G242" s="80" t="s">
        <v>766</v>
      </c>
      <c r="H242" s="80" t="s">
        <v>124</v>
      </c>
      <c r="I242" s="80" t="s">
        <v>124</v>
      </c>
      <c r="J242" s="100">
        <v>45047</v>
      </c>
      <c r="K242" s="80"/>
      <c r="L242" s="80"/>
      <c r="M242" s="80"/>
      <c r="N242" s="80" t="s">
        <v>798</v>
      </c>
      <c r="O242" s="82"/>
      <c r="P242" s="82"/>
      <c r="Q242" s="82"/>
    </row>
    <row r="243" spans="1:17" s="24" customFormat="1" ht="60" x14ac:dyDescent="0.3">
      <c r="A243" s="79">
        <v>15100</v>
      </c>
      <c r="B243" s="80" t="s">
        <v>502</v>
      </c>
      <c r="C243" s="80" t="s">
        <v>26</v>
      </c>
      <c r="D243" s="80">
        <v>10</v>
      </c>
      <c r="E243" s="80">
        <v>5.53</v>
      </c>
      <c r="F243" s="81">
        <v>0.44699999999999995</v>
      </c>
      <c r="G243" s="80" t="s">
        <v>766</v>
      </c>
      <c r="H243" s="80" t="s">
        <v>87</v>
      </c>
      <c r="I243" s="80" t="s">
        <v>87</v>
      </c>
      <c r="J243" s="100">
        <v>45047</v>
      </c>
      <c r="K243" s="80"/>
      <c r="L243" s="80"/>
      <c r="M243" s="80"/>
      <c r="N243" s="80" t="s">
        <v>799</v>
      </c>
      <c r="O243" s="82"/>
      <c r="P243" s="82"/>
      <c r="Q243" s="82"/>
    </row>
    <row r="244" spans="1:17" s="24" customFormat="1" ht="50" x14ac:dyDescent="0.3">
      <c r="A244" s="79">
        <v>14311</v>
      </c>
      <c r="B244" s="80" t="s">
        <v>253</v>
      </c>
      <c r="C244" s="80" t="s">
        <v>34</v>
      </c>
      <c r="D244" s="80">
        <v>12</v>
      </c>
      <c r="E244" s="126">
        <v>6.28</v>
      </c>
      <c r="F244" s="127">
        <v>0.47666666666666663</v>
      </c>
      <c r="G244" s="80" t="s">
        <v>800</v>
      </c>
      <c r="H244" s="80" t="s">
        <v>87</v>
      </c>
      <c r="I244" s="80" t="s">
        <v>87</v>
      </c>
      <c r="J244" s="100">
        <v>45017</v>
      </c>
      <c r="K244" s="80"/>
      <c r="L244" s="80"/>
      <c r="M244" s="80"/>
      <c r="N244" s="80" t="s">
        <v>801</v>
      </c>
      <c r="O244" s="82"/>
      <c r="P244" s="82"/>
      <c r="Q244" s="82"/>
    </row>
    <row r="245" spans="1:17" s="24" customFormat="1" ht="90" x14ac:dyDescent="0.3">
      <c r="A245" s="79">
        <v>15389</v>
      </c>
      <c r="B245" s="80" t="s">
        <v>134</v>
      </c>
      <c r="C245" s="80" t="s">
        <v>29</v>
      </c>
      <c r="D245" s="80">
        <v>19.2</v>
      </c>
      <c r="E245" s="133">
        <v>11.36</v>
      </c>
      <c r="F245" s="292">
        <v>0.40833333333333333</v>
      </c>
      <c r="G245" s="80" t="s">
        <v>800</v>
      </c>
      <c r="H245" s="80" t="s">
        <v>87</v>
      </c>
      <c r="I245" s="80" t="s">
        <v>87</v>
      </c>
      <c r="J245" s="100">
        <v>45017</v>
      </c>
      <c r="K245" s="80"/>
      <c r="L245" s="80"/>
      <c r="M245" s="80"/>
      <c r="N245" s="80" t="s">
        <v>802</v>
      </c>
      <c r="O245" s="82"/>
      <c r="P245" s="82"/>
      <c r="Q245" s="82"/>
    </row>
    <row r="246" spans="1:17" s="24" customFormat="1" ht="40" x14ac:dyDescent="0.3">
      <c r="A246" s="79">
        <v>15100</v>
      </c>
      <c r="B246" s="80" t="s">
        <v>502</v>
      </c>
      <c r="C246" s="80" t="s">
        <v>26</v>
      </c>
      <c r="D246" s="80">
        <v>10</v>
      </c>
      <c r="E246" s="133">
        <v>6.35</v>
      </c>
      <c r="F246" s="127">
        <v>0.36500000000000005</v>
      </c>
      <c r="G246" s="80" t="s">
        <v>800</v>
      </c>
      <c r="H246" s="80" t="s">
        <v>87</v>
      </c>
      <c r="I246" s="80" t="s">
        <v>87</v>
      </c>
      <c r="J246" s="100">
        <v>45017</v>
      </c>
      <c r="K246" s="80"/>
      <c r="L246" s="80"/>
      <c r="M246" s="80"/>
      <c r="N246" s="80" t="s">
        <v>803</v>
      </c>
      <c r="O246" s="82"/>
      <c r="P246" s="82"/>
      <c r="Q246" s="82"/>
    </row>
    <row r="247" spans="1:17" s="24" customFormat="1" ht="20" x14ac:dyDescent="0.3">
      <c r="A247" s="79">
        <v>14095</v>
      </c>
      <c r="B247" s="80" t="s">
        <v>129</v>
      </c>
      <c r="C247" s="80" t="s">
        <v>29</v>
      </c>
      <c r="D247" s="80">
        <v>200</v>
      </c>
      <c r="E247" s="133">
        <v>137.43</v>
      </c>
      <c r="F247" s="292">
        <v>0.31284999999999996</v>
      </c>
      <c r="G247" s="80" t="s">
        <v>800</v>
      </c>
      <c r="H247" s="80" t="s">
        <v>87</v>
      </c>
      <c r="I247" s="80" t="s">
        <v>87</v>
      </c>
      <c r="J247" s="100">
        <v>45017</v>
      </c>
      <c r="K247" s="80"/>
      <c r="L247" s="80"/>
      <c r="M247" s="80"/>
      <c r="N247" s="80" t="s">
        <v>804</v>
      </c>
      <c r="O247" s="82"/>
      <c r="P247" s="82"/>
      <c r="Q247" s="82"/>
    </row>
    <row r="248" spans="1:17" ht="30" x14ac:dyDescent="0.3">
      <c r="A248" s="79">
        <v>15322</v>
      </c>
      <c r="B248" s="80" t="s">
        <v>352</v>
      </c>
      <c r="C248" s="80" t="s">
        <v>29</v>
      </c>
      <c r="D248" s="80">
        <v>5.3</v>
      </c>
      <c r="E248" s="133">
        <v>4.0999999999999996</v>
      </c>
      <c r="F248" s="292">
        <v>0.22641509433962267</v>
      </c>
      <c r="G248" s="80" t="s">
        <v>800</v>
      </c>
      <c r="H248" s="80" t="s">
        <v>124</v>
      </c>
      <c r="I248" s="80" t="s">
        <v>124</v>
      </c>
      <c r="J248" s="100">
        <v>45017</v>
      </c>
      <c r="K248" s="80"/>
      <c r="L248" s="80"/>
      <c r="M248" s="80"/>
      <c r="N248" s="80" t="s">
        <v>805</v>
      </c>
      <c r="O248" s="82"/>
      <c r="P248" s="82"/>
      <c r="Q248" s="82"/>
    </row>
    <row r="249" spans="1:17" s="24" customFormat="1" ht="40" x14ac:dyDescent="0.3">
      <c r="A249" s="79">
        <v>15158</v>
      </c>
      <c r="B249" s="80" t="s">
        <v>86</v>
      </c>
      <c r="C249" s="80" t="s">
        <v>26</v>
      </c>
      <c r="D249" s="80">
        <v>21</v>
      </c>
      <c r="E249" s="133">
        <v>16.41</v>
      </c>
      <c r="F249" s="127">
        <v>0.21857142857142856</v>
      </c>
      <c r="G249" s="80" t="s">
        <v>800</v>
      </c>
      <c r="H249" s="80" t="s">
        <v>124</v>
      </c>
      <c r="I249" s="80" t="s">
        <v>124</v>
      </c>
      <c r="J249" s="100">
        <v>45017</v>
      </c>
      <c r="K249" s="80"/>
      <c r="L249" s="80"/>
      <c r="M249" s="80"/>
      <c r="N249" s="80" t="s">
        <v>806</v>
      </c>
      <c r="O249" s="82"/>
      <c r="P249" s="82"/>
      <c r="Q249" s="82"/>
    </row>
    <row r="250" spans="1:17" s="24" customFormat="1" ht="60" x14ac:dyDescent="0.3">
      <c r="A250" s="79">
        <v>14328</v>
      </c>
      <c r="B250" s="80" t="s">
        <v>227</v>
      </c>
      <c r="C250" s="80" t="s">
        <v>34</v>
      </c>
      <c r="D250" s="200">
        <v>12</v>
      </c>
      <c r="E250" s="133">
        <v>9.75</v>
      </c>
      <c r="F250" s="127">
        <v>0.1875</v>
      </c>
      <c r="G250" s="80" t="s">
        <v>800</v>
      </c>
      <c r="H250" s="80" t="s">
        <v>124</v>
      </c>
      <c r="I250" s="80" t="s">
        <v>124</v>
      </c>
      <c r="J250" s="100">
        <v>45017</v>
      </c>
      <c r="K250" s="80"/>
      <c r="L250" s="80"/>
      <c r="M250" s="80"/>
      <c r="N250" s="80" t="s">
        <v>807</v>
      </c>
      <c r="O250" s="82"/>
      <c r="P250" s="82"/>
      <c r="Q250" s="82"/>
    </row>
    <row r="251" spans="1:17" s="24" customFormat="1" ht="50" x14ac:dyDescent="0.3">
      <c r="A251" s="79">
        <v>15190</v>
      </c>
      <c r="B251" s="80" t="s">
        <v>278</v>
      </c>
      <c r="C251" s="80" t="s">
        <v>34</v>
      </c>
      <c r="D251" s="80">
        <v>47</v>
      </c>
      <c r="E251" s="133">
        <v>39.17</v>
      </c>
      <c r="F251" s="127">
        <v>0.16659574468085103</v>
      </c>
      <c r="G251" s="80" t="s">
        <v>800</v>
      </c>
      <c r="H251" s="80" t="s">
        <v>87</v>
      </c>
      <c r="I251" s="80" t="s">
        <v>87</v>
      </c>
      <c r="J251" s="100">
        <v>45017</v>
      </c>
      <c r="K251" s="80"/>
      <c r="L251" s="80"/>
      <c r="M251" s="80"/>
      <c r="N251" s="80" t="s">
        <v>808</v>
      </c>
      <c r="O251" s="82"/>
      <c r="P251" s="82"/>
      <c r="Q251" s="82"/>
    </row>
    <row r="252" spans="1:17" s="24" customFormat="1" ht="40" x14ac:dyDescent="0.3">
      <c r="A252" s="334">
        <v>14116</v>
      </c>
      <c r="B252" s="120" t="s">
        <v>187</v>
      </c>
      <c r="C252" s="120" t="s">
        <v>29</v>
      </c>
      <c r="D252" s="120">
        <v>7</v>
      </c>
      <c r="E252" s="350">
        <v>6.06</v>
      </c>
      <c r="F252" s="351">
        <v>0.13428571428571434</v>
      </c>
      <c r="G252" s="120" t="s">
        <v>800</v>
      </c>
      <c r="H252" s="120" t="s">
        <v>87</v>
      </c>
      <c r="I252" s="120" t="s">
        <v>87</v>
      </c>
      <c r="J252" s="336">
        <v>45017</v>
      </c>
      <c r="K252" s="80"/>
      <c r="L252" s="80"/>
      <c r="M252" s="80"/>
      <c r="N252" s="120" t="s">
        <v>809</v>
      </c>
      <c r="O252" s="172"/>
      <c r="P252" s="172"/>
      <c r="Q252" s="172"/>
    </row>
    <row r="253" spans="1:17" s="24" customFormat="1" ht="20" x14ac:dyDescent="0.3">
      <c r="A253" s="79">
        <v>14202</v>
      </c>
      <c r="B253" s="80" t="s">
        <v>389</v>
      </c>
      <c r="C253" s="80" t="s">
        <v>26</v>
      </c>
      <c r="D253" s="80">
        <v>42</v>
      </c>
      <c r="E253" s="133">
        <v>36.42</v>
      </c>
      <c r="F253" s="127">
        <v>0.13285714285714281</v>
      </c>
      <c r="G253" s="80" t="s">
        <v>800</v>
      </c>
      <c r="H253" s="80" t="s">
        <v>124</v>
      </c>
      <c r="I253" s="80" t="s">
        <v>124</v>
      </c>
      <c r="J253" s="100">
        <v>45017</v>
      </c>
      <c r="K253" s="80"/>
      <c r="L253" s="80"/>
      <c r="M253" s="80"/>
      <c r="N253" s="80" t="s">
        <v>810</v>
      </c>
      <c r="O253" s="82"/>
      <c r="P253" s="82"/>
      <c r="Q253" s="82"/>
    </row>
    <row r="254" spans="1:17" s="24" customFormat="1" ht="60" x14ac:dyDescent="0.3">
      <c r="A254" s="79">
        <v>14114</v>
      </c>
      <c r="B254" s="80" t="s">
        <v>316</v>
      </c>
      <c r="C254" s="80" t="s">
        <v>29</v>
      </c>
      <c r="D254" s="80">
        <v>8</v>
      </c>
      <c r="E254" s="133">
        <v>6.96</v>
      </c>
      <c r="F254" s="292">
        <v>0.13</v>
      </c>
      <c r="G254" s="80" t="s">
        <v>800</v>
      </c>
      <c r="H254" s="80" t="s">
        <v>87</v>
      </c>
      <c r="I254" s="80" t="s">
        <v>87</v>
      </c>
      <c r="J254" s="100">
        <v>45017</v>
      </c>
      <c r="K254" s="80"/>
      <c r="L254" s="80"/>
      <c r="M254" s="80"/>
      <c r="N254" s="80" t="s">
        <v>811</v>
      </c>
      <c r="O254" s="82"/>
      <c r="P254" s="82"/>
      <c r="Q254" s="82"/>
    </row>
    <row r="255" spans="1:17" s="24" customFormat="1" ht="60" x14ac:dyDescent="0.3">
      <c r="A255" s="79">
        <v>15388</v>
      </c>
      <c r="B255" s="80" t="s">
        <v>199</v>
      </c>
      <c r="C255" s="80" t="s">
        <v>29</v>
      </c>
      <c r="D255" s="80">
        <v>13.5</v>
      </c>
      <c r="E255" s="133">
        <v>11.81</v>
      </c>
      <c r="F255" s="292">
        <v>0.12518518518518515</v>
      </c>
      <c r="G255" s="80" t="s">
        <v>800</v>
      </c>
      <c r="H255" s="80" t="s">
        <v>87</v>
      </c>
      <c r="I255" s="80" t="s">
        <v>87</v>
      </c>
      <c r="J255" s="100">
        <v>45017</v>
      </c>
      <c r="K255" s="80"/>
      <c r="L255" s="80"/>
      <c r="M255" s="80"/>
      <c r="N255" s="80" t="s">
        <v>812</v>
      </c>
      <c r="O255" s="82"/>
      <c r="P255" s="82"/>
      <c r="Q255" s="82"/>
    </row>
    <row r="256" spans="1:17" s="24" customFormat="1" ht="30" x14ac:dyDescent="0.3">
      <c r="A256" s="79">
        <v>15450</v>
      </c>
      <c r="B256" s="80" t="s">
        <v>429</v>
      </c>
      <c r="C256" s="80" t="s">
        <v>29</v>
      </c>
      <c r="D256" s="80">
        <v>1.7</v>
      </c>
      <c r="E256" s="133">
        <v>1.51</v>
      </c>
      <c r="F256" s="292">
        <v>0.11176470588235292</v>
      </c>
      <c r="G256" s="80" t="s">
        <v>800</v>
      </c>
      <c r="H256" s="80" t="s">
        <v>124</v>
      </c>
      <c r="I256" s="80" t="s">
        <v>124</v>
      </c>
      <c r="J256" s="100">
        <v>45017</v>
      </c>
      <c r="K256" s="80"/>
      <c r="L256" s="80"/>
      <c r="M256" s="80"/>
      <c r="N256" s="80" t="s">
        <v>813</v>
      </c>
      <c r="O256" s="82"/>
      <c r="P256" s="82"/>
      <c r="Q256" s="82"/>
    </row>
    <row r="257" spans="1:17" s="24" customFormat="1" ht="10.5" x14ac:dyDescent="0.3">
      <c r="A257" s="79">
        <v>14050</v>
      </c>
      <c r="B257" s="80" t="s">
        <v>385</v>
      </c>
      <c r="C257" s="80" t="s">
        <v>26</v>
      </c>
      <c r="D257" s="80">
        <v>20</v>
      </c>
      <c r="E257" s="133">
        <v>17.79</v>
      </c>
      <c r="F257" s="127">
        <v>0.11050000000000004</v>
      </c>
      <c r="G257" s="80" t="s">
        <v>800</v>
      </c>
      <c r="H257" s="80" t="s">
        <v>87</v>
      </c>
      <c r="I257" s="80" t="s">
        <v>87</v>
      </c>
      <c r="J257" s="100">
        <v>45017</v>
      </c>
      <c r="K257" s="80"/>
      <c r="L257" s="80"/>
      <c r="M257" s="80"/>
      <c r="N257" s="80" t="s">
        <v>810</v>
      </c>
      <c r="O257" s="82"/>
      <c r="P257" s="82"/>
      <c r="Q257" s="82"/>
    </row>
    <row r="258" spans="1:17" s="24" customFormat="1" ht="40" x14ac:dyDescent="0.3">
      <c r="A258" s="79">
        <v>15516</v>
      </c>
      <c r="B258" s="80" t="s">
        <v>291</v>
      </c>
      <c r="C258" s="80" t="s">
        <v>29</v>
      </c>
      <c r="D258" s="80">
        <v>4</v>
      </c>
      <c r="E258" s="133">
        <v>3.59</v>
      </c>
      <c r="F258" s="292">
        <v>0.10250000000000004</v>
      </c>
      <c r="G258" s="80" t="s">
        <v>800</v>
      </c>
      <c r="H258" s="80" t="s">
        <v>124</v>
      </c>
      <c r="I258" s="80" t="s">
        <v>124</v>
      </c>
      <c r="J258" s="100">
        <v>45017</v>
      </c>
      <c r="K258" s="80"/>
      <c r="L258" s="80"/>
      <c r="M258" s="80"/>
      <c r="N258" s="80" t="s">
        <v>814</v>
      </c>
      <c r="O258" s="82"/>
      <c r="P258" s="82"/>
      <c r="Q258" s="82"/>
    </row>
    <row r="259" spans="1:17" s="24" customFormat="1" ht="50" x14ac:dyDescent="0.3">
      <c r="A259" s="79">
        <v>15645</v>
      </c>
      <c r="B259" s="80" t="s">
        <v>179</v>
      </c>
      <c r="C259" s="80" t="s">
        <v>29</v>
      </c>
      <c r="D259" s="80">
        <v>80</v>
      </c>
      <c r="E259" s="133">
        <v>72.36</v>
      </c>
      <c r="F259" s="292">
        <v>9.5500000000000002E-2</v>
      </c>
      <c r="G259" s="80" t="s">
        <v>800</v>
      </c>
      <c r="H259" s="80" t="s">
        <v>124</v>
      </c>
      <c r="I259" s="80" t="s">
        <v>124</v>
      </c>
      <c r="J259" s="100">
        <v>45017</v>
      </c>
      <c r="K259" s="80"/>
      <c r="L259" s="80"/>
      <c r="M259" s="80"/>
      <c r="N259" s="80" t="s">
        <v>815</v>
      </c>
      <c r="O259" s="82"/>
      <c r="P259" s="82"/>
      <c r="Q259" s="82"/>
    </row>
    <row r="260" spans="1:17" s="24" customFormat="1" ht="70" x14ac:dyDescent="0.3">
      <c r="A260" s="79">
        <v>15402</v>
      </c>
      <c r="B260" s="80" t="s">
        <v>459</v>
      </c>
      <c r="C260" s="80" t="s">
        <v>29</v>
      </c>
      <c r="D260" s="80">
        <v>11</v>
      </c>
      <c r="E260" s="133">
        <v>9.99</v>
      </c>
      <c r="F260" s="292">
        <v>9.1818181818181799E-2</v>
      </c>
      <c r="G260" s="80" t="s">
        <v>800</v>
      </c>
      <c r="H260" s="80" t="s">
        <v>87</v>
      </c>
      <c r="I260" s="80" t="s">
        <v>87</v>
      </c>
      <c r="J260" s="100">
        <v>45017</v>
      </c>
      <c r="K260" s="80"/>
      <c r="L260" s="80"/>
      <c r="M260" s="80"/>
      <c r="N260" s="80" t="s">
        <v>816</v>
      </c>
      <c r="O260" s="82"/>
      <c r="P260" s="82"/>
      <c r="Q260" s="82"/>
    </row>
    <row r="261" spans="1:17" s="24" customFormat="1" ht="30" x14ac:dyDescent="0.3">
      <c r="A261" s="79">
        <v>14386</v>
      </c>
      <c r="B261" s="80" t="s">
        <v>172</v>
      </c>
      <c r="C261" s="80" t="s">
        <v>29</v>
      </c>
      <c r="D261" s="80">
        <v>34</v>
      </c>
      <c r="E261" s="133">
        <v>30.89</v>
      </c>
      <c r="F261" s="292">
        <v>9.1470588235294095E-2</v>
      </c>
      <c r="G261" s="80" t="s">
        <v>800</v>
      </c>
      <c r="H261" s="80" t="s">
        <v>124</v>
      </c>
      <c r="I261" s="80" t="s">
        <v>124</v>
      </c>
      <c r="J261" s="100">
        <v>45017</v>
      </c>
      <c r="K261" s="80"/>
      <c r="L261" s="80"/>
      <c r="M261" s="80"/>
      <c r="N261" s="80" t="s">
        <v>817</v>
      </c>
      <c r="O261" s="82"/>
      <c r="P261" s="82"/>
      <c r="Q261" s="82"/>
    </row>
    <row r="262" spans="1:17" s="24" customFormat="1" ht="40" x14ac:dyDescent="0.3">
      <c r="A262" s="79">
        <v>14431</v>
      </c>
      <c r="B262" s="80" t="s">
        <v>205</v>
      </c>
      <c r="C262" s="80" t="s">
        <v>26</v>
      </c>
      <c r="D262" s="80">
        <v>19.600000000000001</v>
      </c>
      <c r="E262" s="133">
        <v>17.95</v>
      </c>
      <c r="F262" s="127">
        <v>8.4183673469387862E-2</v>
      </c>
      <c r="G262" s="80" t="s">
        <v>800</v>
      </c>
      <c r="H262" s="80" t="s">
        <v>124</v>
      </c>
      <c r="I262" s="80" t="s">
        <v>124</v>
      </c>
      <c r="J262" s="100">
        <v>45017</v>
      </c>
      <c r="K262" s="80"/>
      <c r="L262" s="80"/>
      <c r="M262" s="80"/>
      <c r="N262" s="80" t="s">
        <v>818</v>
      </c>
      <c r="O262" s="82"/>
      <c r="P262" s="82"/>
      <c r="Q262" s="82"/>
    </row>
    <row r="263" spans="1:17" s="24" customFormat="1" ht="40" x14ac:dyDescent="0.3">
      <c r="A263" s="79">
        <v>14414</v>
      </c>
      <c r="B263" s="80" t="s">
        <v>231</v>
      </c>
      <c r="C263" s="80" t="s">
        <v>34</v>
      </c>
      <c r="D263" s="80">
        <v>45</v>
      </c>
      <c r="E263" s="133">
        <v>41.37</v>
      </c>
      <c r="F263" s="127">
        <v>8.066666666666672E-2</v>
      </c>
      <c r="G263" s="80" t="s">
        <v>800</v>
      </c>
      <c r="H263" s="80" t="s">
        <v>87</v>
      </c>
      <c r="I263" s="80" t="s">
        <v>87</v>
      </c>
      <c r="J263" s="100">
        <v>45017</v>
      </c>
      <c r="K263" s="80"/>
      <c r="L263" s="80"/>
      <c r="M263" s="80"/>
      <c r="N263" s="80" t="s">
        <v>819</v>
      </c>
      <c r="O263" s="82"/>
      <c r="P263" s="82"/>
      <c r="Q263" s="82"/>
    </row>
    <row r="264" spans="1:17" s="24" customFormat="1" ht="30" x14ac:dyDescent="0.3">
      <c r="A264" s="79">
        <v>15013</v>
      </c>
      <c r="B264" s="80" t="s">
        <v>273</v>
      </c>
      <c r="C264" s="80" t="s">
        <v>34</v>
      </c>
      <c r="D264" s="80">
        <v>370</v>
      </c>
      <c r="E264" s="133">
        <v>343.15</v>
      </c>
      <c r="F264" s="127">
        <v>7.2567567567567631E-2</v>
      </c>
      <c r="G264" s="80" t="s">
        <v>800</v>
      </c>
      <c r="H264" s="80" t="s">
        <v>87</v>
      </c>
      <c r="I264" s="80" t="s">
        <v>124</v>
      </c>
      <c r="J264" s="100">
        <v>45017</v>
      </c>
      <c r="K264" s="80"/>
      <c r="L264" s="80"/>
      <c r="M264" s="80"/>
      <c r="N264" s="80" t="s">
        <v>820</v>
      </c>
      <c r="O264" s="82"/>
      <c r="P264" s="82"/>
      <c r="Q264" s="82"/>
    </row>
    <row r="265" spans="1:17" s="24" customFormat="1" ht="40" x14ac:dyDescent="0.3">
      <c r="A265" s="79">
        <v>15257</v>
      </c>
      <c r="B265" s="80" t="s">
        <v>357</v>
      </c>
      <c r="C265" s="80" t="s">
        <v>34</v>
      </c>
      <c r="D265" s="80">
        <v>15</v>
      </c>
      <c r="E265" s="126">
        <v>13.95</v>
      </c>
      <c r="F265" s="127">
        <v>7.0000000000000048E-2</v>
      </c>
      <c r="G265" s="80" t="s">
        <v>800</v>
      </c>
      <c r="H265" s="80" t="s">
        <v>87</v>
      </c>
      <c r="I265" s="80" t="s">
        <v>87</v>
      </c>
      <c r="J265" s="100">
        <v>45017</v>
      </c>
      <c r="K265" s="80"/>
      <c r="L265" s="80"/>
      <c r="M265" s="80"/>
      <c r="N265" s="80" t="s">
        <v>821</v>
      </c>
      <c r="O265" s="82"/>
      <c r="P265" s="82"/>
      <c r="Q265" s="82"/>
    </row>
    <row r="266" spans="1:17" s="24" customFormat="1" ht="30" x14ac:dyDescent="0.3">
      <c r="A266" s="79">
        <v>15207</v>
      </c>
      <c r="B266" s="80" t="s">
        <v>293</v>
      </c>
      <c r="C266" s="80" t="s">
        <v>34</v>
      </c>
      <c r="D266" s="80">
        <v>15</v>
      </c>
      <c r="E266" s="133">
        <v>14.02</v>
      </c>
      <c r="F266" s="127">
        <v>6.5333333333333368E-2</v>
      </c>
      <c r="G266" s="80" t="s">
        <v>800</v>
      </c>
      <c r="H266" s="80" t="s">
        <v>87</v>
      </c>
      <c r="I266" s="80" t="s">
        <v>124</v>
      </c>
      <c r="J266" s="100">
        <v>45017</v>
      </c>
      <c r="K266" s="80"/>
      <c r="L266" s="80"/>
      <c r="M266" s="80"/>
      <c r="N266" s="80" t="s">
        <v>822</v>
      </c>
      <c r="O266" s="82"/>
      <c r="P266" s="82"/>
      <c r="Q266" s="82"/>
    </row>
    <row r="267" spans="1:17" s="24" customFormat="1" ht="30" x14ac:dyDescent="0.3">
      <c r="A267" s="79">
        <v>15449</v>
      </c>
      <c r="B267" s="80" t="s">
        <v>200</v>
      </c>
      <c r="C267" s="80" t="s">
        <v>29</v>
      </c>
      <c r="D267" s="80">
        <v>1</v>
      </c>
      <c r="E267" s="133">
        <v>0.94</v>
      </c>
      <c r="F267" s="292">
        <v>6.0000000000000053E-2</v>
      </c>
      <c r="G267" s="80" t="s">
        <v>800</v>
      </c>
      <c r="H267" s="80" t="s">
        <v>87</v>
      </c>
      <c r="I267" s="80" t="s">
        <v>87</v>
      </c>
      <c r="J267" s="100">
        <v>45017</v>
      </c>
      <c r="K267" s="80"/>
      <c r="L267" s="80"/>
      <c r="M267" s="80"/>
      <c r="N267" s="80" t="s">
        <v>823</v>
      </c>
      <c r="O267" s="82"/>
      <c r="P267" s="82"/>
      <c r="Q267" s="82"/>
    </row>
    <row r="268" spans="1:17" s="24" customFormat="1" ht="30" x14ac:dyDescent="0.3">
      <c r="A268" s="79">
        <v>15316</v>
      </c>
      <c r="B268" s="80" t="s">
        <v>221</v>
      </c>
      <c r="C268" s="80" t="s">
        <v>29</v>
      </c>
      <c r="D268" s="80">
        <v>2.4</v>
      </c>
      <c r="E268" s="133">
        <v>2.2799999999999998</v>
      </c>
      <c r="F268" s="292">
        <v>5.0000000000000044E-2</v>
      </c>
      <c r="G268" s="80" t="s">
        <v>800</v>
      </c>
      <c r="H268" s="80" t="s">
        <v>87</v>
      </c>
      <c r="I268" s="80" t="s">
        <v>124</v>
      </c>
      <c r="J268" s="100">
        <v>45017</v>
      </c>
      <c r="K268" s="80"/>
      <c r="L268" s="80"/>
      <c r="M268" s="80"/>
      <c r="N268" s="80" t="s">
        <v>824</v>
      </c>
      <c r="O268" s="82"/>
      <c r="P268" s="82"/>
      <c r="Q268" s="82"/>
    </row>
    <row r="269" spans="1:17" s="24" customFormat="1" ht="50" x14ac:dyDescent="0.3">
      <c r="A269" s="79">
        <v>15400</v>
      </c>
      <c r="B269" s="80" t="s">
        <v>197</v>
      </c>
      <c r="C269" s="80" t="s">
        <v>29</v>
      </c>
      <c r="D269" s="80">
        <v>206</v>
      </c>
      <c r="E269" s="133">
        <v>196.52</v>
      </c>
      <c r="F269" s="292">
        <v>4.6019417475728103E-2</v>
      </c>
      <c r="G269" s="80" t="s">
        <v>800</v>
      </c>
      <c r="H269" s="80" t="s">
        <v>87</v>
      </c>
      <c r="I269" s="80" t="s">
        <v>87</v>
      </c>
      <c r="J269" s="100">
        <v>45017</v>
      </c>
      <c r="K269" s="80"/>
      <c r="L269" s="80"/>
      <c r="M269" s="80"/>
      <c r="N269" s="80" t="s">
        <v>825</v>
      </c>
      <c r="O269" s="82"/>
      <c r="P269" s="82"/>
      <c r="Q269" s="82"/>
    </row>
    <row r="270" spans="1:17" s="24" customFormat="1" ht="30" x14ac:dyDescent="0.3">
      <c r="A270" s="79">
        <v>15002</v>
      </c>
      <c r="B270" s="80" t="s">
        <v>277</v>
      </c>
      <c r="C270" s="80" t="s">
        <v>34</v>
      </c>
      <c r="D270" s="80">
        <v>45</v>
      </c>
      <c r="E270" s="133">
        <v>42.98</v>
      </c>
      <c r="F270" s="127">
        <v>4.4888888888888957E-2</v>
      </c>
      <c r="G270" s="80" t="s">
        <v>800</v>
      </c>
      <c r="H270" s="80" t="s">
        <v>87</v>
      </c>
      <c r="I270" s="80" t="s">
        <v>87</v>
      </c>
      <c r="J270" s="100">
        <v>45017</v>
      </c>
      <c r="K270" s="80"/>
      <c r="L270" s="80"/>
      <c r="M270" s="80"/>
      <c r="N270" s="80" t="s">
        <v>826</v>
      </c>
      <c r="O270" s="82"/>
      <c r="P270" s="82"/>
      <c r="Q270" s="82"/>
    </row>
    <row r="271" spans="1:17" s="24" customFormat="1" ht="20" x14ac:dyDescent="0.3">
      <c r="A271" s="79">
        <v>15078</v>
      </c>
      <c r="B271" s="80" t="s">
        <v>284</v>
      </c>
      <c r="C271" s="80" t="s">
        <v>34</v>
      </c>
      <c r="D271" s="80">
        <v>218</v>
      </c>
      <c r="E271" s="133">
        <v>211.78</v>
      </c>
      <c r="F271" s="127">
        <v>2.8532110091743113E-2</v>
      </c>
      <c r="G271" s="80" t="s">
        <v>800</v>
      </c>
      <c r="H271" s="80" t="s">
        <v>87</v>
      </c>
      <c r="I271" s="80" t="s">
        <v>124</v>
      </c>
      <c r="J271" s="100">
        <v>45017</v>
      </c>
      <c r="K271" s="80"/>
      <c r="L271" s="80"/>
      <c r="M271" s="80"/>
      <c r="N271" s="80" t="s">
        <v>827</v>
      </c>
      <c r="O271" s="82"/>
      <c r="P271" s="82"/>
      <c r="Q271" s="82"/>
    </row>
    <row r="272" spans="1:17" s="24" customFormat="1" ht="30" x14ac:dyDescent="0.3">
      <c r="A272" s="79">
        <v>15235</v>
      </c>
      <c r="B272" s="80" t="s">
        <v>275</v>
      </c>
      <c r="C272" s="80" t="s">
        <v>34</v>
      </c>
      <c r="D272" s="80">
        <v>90</v>
      </c>
      <c r="E272" s="133">
        <v>87.56</v>
      </c>
      <c r="F272" s="127">
        <v>2.7111111111111086E-2</v>
      </c>
      <c r="G272" s="80" t="s">
        <v>800</v>
      </c>
      <c r="H272" s="80" t="s">
        <v>87</v>
      </c>
      <c r="I272" s="80" t="s">
        <v>87</v>
      </c>
      <c r="J272" s="100">
        <v>45017</v>
      </c>
      <c r="K272" s="80"/>
      <c r="L272" s="80"/>
      <c r="M272" s="80"/>
      <c r="N272" s="80" t="s">
        <v>828</v>
      </c>
      <c r="O272" s="82"/>
      <c r="P272" s="82"/>
      <c r="Q272" s="82"/>
    </row>
    <row r="273" spans="1:17" s="24" customFormat="1" ht="30" x14ac:dyDescent="0.3">
      <c r="A273" s="79">
        <v>13273</v>
      </c>
      <c r="B273" s="80" t="s">
        <v>334</v>
      </c>
      <c r="C273" s="80" t="s">
        <v>34</v>
      </c>
      <c r="D273" s="80">
        <v>6.3</v>
      </c>
      <c r="E273" s="133">
        <v>6.16</v>
      </c>
      <c r="F273" s="127">
        <v>2.2222222222222171E-2</v>
      </c>
      <c r="G273" s="80" t="s">
        <v>800</v>
      </c>
      <c r="H273" s="80" t="s">
        <v>87</v>
      </c>
      <c r="I273" s="80" t="s">
        <v>124</v>
      </c>
      <c r="J273" s="100">
        <v>45017</v>
      </c>
      <c r="K273" s="80"/>
      <c r="L273" s="80"/>
      <c r="M273" s="80"/>
      <c r="N273" s="80" t="s">
        <v>829</v>
      </c>
      <c r="O273" s="82"/>
      <c r="P273" s="82"/>
      <c r="Q273" s="82"/>
    </row>
    <row r="274" spans="1:17" s="24" customFormat="1" ht="20" x14ac:dyDescent="0.3">
      <c r="A274" s="79">
        <v>14265</v>
      </c>
      <c r="B274" s="80" t="s">
        <v>206</v>
      </c>
      <c r="C274" s="80" t="s">
        <v>34</v>
      </c>
      <c r="D274" s="80">
        <v>45</v>
      </c>
      <c r="E274" s="133">
        <v>44.41</v>
      </c>
      <c r="F274" s="127">
        <v>1.3111111111111186E-2</v>
      </c>
      <c r="G274" s="80" t="s">
        <v>800</v>
      </c>
      <c r="H274" s="80" t="s">
        <v>87</v>
      </c>
      <c r="I274" s="80" t="s">
        <v>87</v>
      </c>
      <c r="J274" s="100">
        <v>45017</v>
      </c>
      <c r="K274" s="80"/>
      <c r="L274" s="80"/>
      <c r="M274" s="80"/>
      <c r="N274" s="80" t="s">
        <v>830</v>
      </c>
      <c r="O274" s="82"/>
      <c r="P274" s="82"/>
      <c r="Q274" s="82"/>
    </row>
    <row r="275" spans="1:17" s="24" customFormat="1" ht="40" x14ac:dyDescent="0.3">
      <c r="A275" s="79">
        <v>15311</v>
      </c>
      <c r="B275" s="80" t="s">
        <v>188</v>
      </c>
      <c r="C275" s="80" t="s">
        <v>29</v>
      </c>
      <c r="D275" s="80">
        <v>9.3000000000000007</v>
      </c>
      <c r="E275" s="133">
        <v>9.23</v>
      </c>
      <c r="F275" s="292">
        <v>7.5268817204301374E-3</v>
      </c>
      <c r="G275" s="80" t="s">
        <v>800</v>
      </c>
      <c r="H275" s="80" t="s">
        <v>87</v>
      </c>
      <c r="I275" s="80" t="s">
        <v>87</v>
      </c>
      <c r="J275" s="100">
        <v>45017</v>
      </c>
      <c r="K275" s="80"/>
      <c r="L275" s="80"/>
      <c r="M275" s="80"/>
      <c r="N275" s="80" t="s">
        <v>831</v>
      </c>
      <c r="O275" s="82"/>
      <c r="P275" s="82"/>
      <c r="Q275" s="82"/>
    </row>
    <row r="276" spans="1:17" s="24" customFormat="1" ht="10.5" x14ac:dyDescent="0.3">
      <c r="A276" s="79">
        <v>15317</v>
      </c>
      <c r="B276" s="80" t="s">
        <v>301</v>
      </c>
      <c r="C276" s="80" t="s">
        <v>29</v>
      </c>
      <c r="D276" s="80">
        <v>15.4</v>
      </c>
      <c r="E276" s="133">
        <v>15.34</v>
      </c>
      <c r="F276" s="292">
        <v>3.8961038961039282E-3</v>
      </c>
      <c r="G276" s="80" t="s">
        <v>800</v>
      </c>
      <c r="H276" s="80" t="s">
        <v>87</v>
      </c>
      <c r="I276" s="80" t="s">
        <v>124</v>
      </c>
      <c r="J276" s="100">
        <v>45017</v>
      </c>
      <c r="K276" s="80"/>
      <c r="L276" s="80"/>
      <c r="M276" s="80"/>
      <c r="N276" s="80" t="s">
        <v>832</v>
      </c>
      <c r="O276" s="82"/>
      <c r="P276" s="82"/>
      <c r="Q276" s="82"/>
    </row>
    <row r="277" spans="1:17" s="24" customFormat="1" ht="20" x14ac:dyDescent="0.3">
      <c r="A277" s="79">
        <v>14147</v>
      </c>
      <c r="B277" s="80" t="s">
        <v>177</v>
      </c>
      <c r="C277" s="80" t="s">
        <v>26</v>
      </c>
      <c r="D277" s="80">
        <v>155</v>
      </c>
      <c r="E277" s="133">
        <v>109.81</v>
      </c>
      <c r="F277" s="127">
        <v>0.29154838709677416</v>
      </c>
      <c r="G277" s="80" t="s">
        <v>800</v>
      </c>
      <c r="H277" s="80" t="s">
        <v>87</v>
      </c>
      <c r="I277" s="80" t="s">
        <v>87</v>
      </c>
      <c r="J277" s="100">
        <v>45017</v>
      </c>
      <c r="K277" s="80"/>
      <c r="L277" s="80"/>
      <c r="M277" s="80"/>
      <c r="N277" s="80" t="s">
        <v>833</v>
      </c>
      <c r="O277" s="82"/>
      <c r="P277" s="82"/>
      <c r="Q277" s="82"/>
    </row>
    <row r="278" spans="1:17" s="24" customFormat="1" ht="20" x14ac:dyDescent="0.3">
      <c r="A278" s="79">
        <v>15111</v>
      </c>
      <c r="B278" s="80" t="s">
        <v>395</v>
      </c>
      <c r="C278" s="80" t="s">
        <v>26</v>
      </c>
      <c r="D278" s="80">
        <v>8.5</v>
      </c>
      <c r="E278" s="133">
        <v>6.97</v>
      </c>
      <c r="F278" s="127">
        <v>0.18000000000000002</v>
      </c>
      <c r="G278" s="80" t="s">
        <v>800</v>
      </c>
      <c r="H278" s="80" t="s">
        <v>124</v>
      </c>
      <c r="I278" s="80" t="s">
        <v>124</v>
      </c>
      <c r="J278" s="100">
        <v>45017</v>
      </c>
      <c r="K278" s="80"/>
      <c r="L278" s="80"/>
      <c r="M278" s="80"/>
      <c r="N278" s="80" t="s">
        <v>834</v>
      </c>
      <c r="O278" s="82"/>
      <c r="P278" s="82"/>
      <c r="Q278" s="82"/>
    </row>
    <row r="279" spans="1:17" s="24" customFormat="1" ht="20" x14ac:dyDescent="0.3">
      <c r="A279" s="79">
        <v>14145</v>
      </c>
      <c r="B279" s="80" t="s">
        <v>223</v>
      </c>
      <c r="C279" s="80" t="s">
        <v>26</v>
      </c>
      <c r="D279" s="80">
        <v>18</v>
      </c>
      <c r="E279" s="133">
        <v>8.86</v>
      </c>
      <c r="F279" s="127">
        <v>0.50777777777777777</v>
      </c>
      <c r="G279" s="80" t="s">
        <v>800</v>
      </c>
      <c r="H279" s="80" t="s">
        <v>124</v>
      </c>
      <c r="I279" s="80" t="s">
        <v>124</v>
      </c>
      <c r="J279" s="100">
        <v>45017</v>
      </c>
      <c r="K279" s="80"/>
      <c r="L279" s="80"/>
      <c r="M279" s="80"/>
      <c r="N279" s="80"/>
      <c r="O279" s="82"/>
      <c r="P279" s="82"/>
      <c r="Q279" s="82"/>
    </row>
    <row r="280" spans="1:17" s="24" customFormat="1" ht="20" x14ac:dyDescent="0.3">
      <c r="A280" s="79">
        <v>14414</v>
      </c>
      <c r="B280" s="80" t="s">
        <v>231</v>
      </c>
      <c r="C280" s="80" t="s">
        <v>34</v>
      </c>
      <c r="D280" s="80">
        <v>45</v>
      </c>
      <c r="E280" s="80" t="s">
        <v>835</v>
      </c>
      <c r="F280" s="81" t="s">
        <v>836</v>
      </c>
      <c r="G280" s="80" t="s">
        <v>707</v>
      </c>
      <c r="H280" s="80"/>
      <c r="I280" s="80" t="s">
        <v>87</v>
      </c>
      <c r="J280" s="100">
        <v>45001</v>
      </c>
      <c r="K280" s="80"/>
      <c r="L280" s="80"/>
      <c r="M280" s="80"/>
      <c r="N280" s="80" t="s">
        <v>837</v>
      </c>
      <c r="O280" s="82"/>
      <c r="P280" s="82"/>
      <c r="Q280" s="82" t="s">
        <v>838</v>
      </c>
    </row>
    <row r="281" spans="1:17" s="24" customFormat="1" ht="40" x14ac:dyDescent="0.3">
      <c r="A281" s="171">
        <v>15100</v>
      </c>
      <c r="B281" s="80" t="s">
        <v>502</v>
      </c>
      <c r="C281" s="80" t="s">
        <v>26</v>
      </c>
      <c r="D281" s="80">
        <v>10</v>
      </c>
      <c r="E281" s="80">
        <v>6.5</v>
      </c>
      <c r="F281" s="81">
        <v>0.35</v>
      </c>
      <c r="G281" s="80" t="s">
        <v>839</v>
      </c>
      <c r="H281" s="80"/>
      <c r="I281" s="80" t="s">
        <v>87</v>
      </c>
      <c r="J281" s="100">
        <v>44993</v>
      </c>
      <c r="K281" s="80"/>
      <c r="L281" s="80"/>
      <c r="M281" s="80"/>
      <c r="N281" s="80" t="s">
        <v>840</v>
      </c>
      <c r="O281" s="82"/>
      <c r="P281" s="82"/>
      <c r="Q281" s="372">
        <v>2242051</v>
      </c>
    </row>
    <row r="282" spans="1:17" s="24" customFormat="1" ht="10.5" x14ac:dyDescent="0.3">
      <c r="A282" s="85">
        <v>10312</v>
      </c>
      <c r="B282" s="87" t="s">
        <v>135</v>
      </c>
      <c r="C282" s="87" t="s">
        <v>26</v>
      </c>
      <c r="D282" s="87">
        <v>400</v>
      </c>
      <c r="E282" s="116">
        <v>186.75</v>
      </c>
      <c r="F282" s="121">
        <v>0.53310000000000002</v>
      </c>
      <c r="G282" s="80" t="s">
        <v>839</v>
      </c>
      <c r="H282" s="80"/>
      <c r="I282" s="80" t="s">
        <v>87</v>
      </c>
      <c r="J282" s="100">
        <v>44993</v>
      </c>
      <c r="K282" s="80"/>
      <c r="L282" s="80"/>
      <c r="M282" s="80"/>
      <c r="N282" s="80" t="s">
        <v>746</v>
      </c>
      <c r="O282" s="82"/>
      <c r="P282" s="82"/>
      <c r="Q282" s="82"/>
    </row>
    <row r="283" spans="1:17" s="24" customFormat="1" ht="20" x14ac:dyDescent="0.3">
      <c r="A283" s="79">
        <v>14095</v>
      </c>
      <c r="B283" s="80" t="s">
        <v>129</v>
      </c>
      <c r="C283" s="80" t="s">
        <v>29</v>
      </c>
      <c r="D283" s="80">
        <v>200</v>
      </c>
      <c r="E283" s="80">
        <v>123.47</v>
      </c>
      <c r="F283" s="289">
        <v>0.38264999999999999</v>
      </c>
      <c r="G283" s="80" t="s">
        <v>839</v>
      </c>
      <c r="H283" s="80"/>
      <c r="I283" s="80" t="s">
        <v>124</v>
      </c>
      <c r="J283" s="100">
        <v>44993</v>
      </c>
      <c r="K283" s="80"/>
      <c r="L283" s="80"/>
      <c r="M283" s="80"/>
      <c r="N283" s="80" t="s">
        <v>841</v>
      </c>
      <c r="O283" s="82"/>
      <c r="P283" s="82"/>
      <c r="Q283" s="82"/>
    </row>
    <row r="284" spans="1:17" s="24" customFormat="1" ht="20" x14ac:dyDescent="0.3">
      <c r="A284" s="79">
        <v>15400</v>
      </c>
      <c r="B284" s="80" t="s">
        <v>197</v>
      </c>
      <c r="C284" s="80" t="s">
        <v>29</v>
      </c>
      <c r="D284" s="80">
        <v>206</v>
      </c>
      <c r="E284" s="80">
        <v>195.84</v>
      </c>
      <c r="F284" s="289">
        <v>4.9320388349514549E-2</v>
      </c>
      <c r="G284" s="80" t="s">
        <v>839</v>
      </c>
      <c r="H284" s="80"/>
      <c r="I284" s="80" t="s">
        <v>87</v>
      </c>
      <c r="J284" s="100">
        <v>44993</v>
      </c>
      <c r="K284" s="80"/>
      <c r="L284" s="80"/>
      <c r="M284" s="80"/>
      <c r="N284" s="80" t="s">
        <v>842</v>
      </c>
      <c r="O284" s="82"/>
      <c r="P284" s="82"/>
      <c r="Q284" s="82"/>
    </row>
    <row r="285" spans="1:17" s="24" customFormat="1" ht="10.5" x14ac:dyDescent="0.3">
      <c r="A285" s="79">
        <v>15317</v>
      </c>
      <c r="B285" s="80" t="s">
        <v>301</v>
      </c>
      <c r="C285" s="80" t="s">
        <v>29</v>
      </c>
      <c r="D285" s="80">
        <v>15.4</v>
      </c>
      <c r="E285" s="80">
        <v>15.17</v>
      </c>
      <c r="F285" s="289">
        <v>1.4935064935064963E-2</v>
      </c>
      <c r="G285" s="80" t="s">
        <v>839</v>
      </c>
      <c r="H285" s="80"/>
      <c r="I285" s="80" t="s">
        <v>87</v>
      </c>
      <c r="J285" s="100">
        <v>44993</v>
      </c>
      <c r="K285" s="80"/>
      <c r="L285" s="80"/>
      <c r="M285" s="80"/>
      <c r="N285" s="80" t="s">
        <v>746</v>
      </c>
      <c r="O285" s="82"/>
      <c r="P285" s="82"/>
      <c r="Q285" s="82"/>
    </row>
    <row r="286" spans="1:17" s="24" customFormat="1" ht="10.5" x14ac:dyDescent="0.3">
      <c r="A286" s="85">
        <v>14147</v>
      </c>
      <c r="B286" s="87" t="s">
        <v>177</v>
      </c>
      <c r="C286" s="87" t="s">
        <v>26</v>
      </c>
      <c r="D286" s="87">
        <v>155</v>
      </c>
      <c r="E286" s="116">
        <v>86.57</v>
      </c>
      <c r="F286" s="121">
        <v>0.441483870967742</v>
      </c>
      <c r="G286" s="80" t="s">
        <v>839</v>
      </c>
      <c r="H286" s="80"/>
      <c r="I286" s="80" t="s">
        <v>124</v>
      </c>
      <c r="J286" s="100">
        <v>44993</v>
      </c>
      <c r="K286" s="80"/>
      <c r="L286" s="80"/>
      <c r="M286" s="80"/>
      <c r="N286" s="80" t="s">
        <v>843</v>
      </c>
      <c r="O286" s="82"/>
      <c r="P286" s="82"/>
      <c r="Q286" s="82"/>
    </row>
    <row r="287" spans="1:17" s="24" customFormat="1" ht="10.5" x14ac:dyDescent="0.3">
      <c r="A287" s="79">
        <v>14311</v>
      </c>
      <c r="B287" s="80" t="s">
        <v>253</v>
      </c>
      <c r="C287" s="80" t="s">
        <v>34</v>
      </c>
      <c r="D287" s="80">
        <v>12</v>
      </c>
      <c r="E287" s="80">
        <v>6.15</v>
      </c>
      <c r="F287" s="81">
        <v>0.48749999999999999</v>
      </c>
      <c r="G287" s="80" t="s">
        <v>839</v>
      </c>
      <c r="H287" s="80"/>
      <c r="I287" s="100" t="s">
        <v>124</v>
      </c>
      <c r="J287" s="100">
        <v>44987</v>
      </c>
      <c r="K287" s="80"/>
      <c r="L287" s="80"/>
      <c r="M287" s="80"/>
      <c r="N287" s="80" t="s">
        <v>844</v>
      </c>
      <c r="O287" s="82"/>
      <c r="P287" s="82"/>
      <c r="Q287" s="82"/>
    </row>
    <row r="288" spans="1:17" s="24" customFormat="1" ht="20" x14ac:dyDescent="0.3">
      <c r="A288" s="79">
        <v>14096</v>
      </c>
      <c r="B288" s="80" t="s">
        <v>381</v>
      </c>
      <c r="C288" s="80" t="s">
        <v>29</v>
      </c>
      <c r="D288" s="80">
        <v>10.8</v>
      </c>
      <c r="E288" s="80">
        <v>5.9</v>
      </c>
      <c r="F288" s="289">
        <v>0.45370370370370372</v>
      </c>
      <c r="G288" s="80" t="s">
        <v>839</v>
      </c>
      <c r="H288" s="80"/>
      <c r="I288" s="80" t="s">
        <v>124</v>
      </c>
      <c r="J288" s="89">
        <v>44987</v>
      </c>
      <c r="K288" s="80"/>
      <c r="L288" s="80"/>
      <c r="M288" s="80"/>
      <c r="N288" s="80" t="s">
        <v>845</v>
      </c>
      <c r="O288" s="82"/>
      <c r="P288" s="82"/>
      <c r="Q288" s="82"/>
    </row>
    <row r="289" spans="1:17" s="24" customFormat="1" ht="20" x14ac:dyDescent="0.3">
      <c r="A289" s="79">
        <v>15273</v>
      </c>
      <c r="B289" s="80" t="s">
        <v>236</v>
      </c>
      <c r="C289" s="80" t="s">
        <v>34</v>
      </c>
      <c r="D289" s="80">
        <v>345</v>
      </c>
      <c r="E289" s="80">
        <v>197.63</v>
      </c>
      <c r="F289" s="81">
        <v>0.4271594202898551</v>
      </c>
      <c r="G289" s="80" t="s">
        <v>839</v>
      </c>
      <c r="H289" s="80"/>
      <c r="I289" s="100" t="s">
        <v>124</v>
      </c>
      <c r="J289" s="100">
        <v>44987</v>
      </c>
      <c r="K289" s="80"/>
      <c r="L289" s="80"/>
      <c r="M289" s="80"/>
      <c r="N289" s="80" t="s">
        <v>846</v>
      </c>
      <c r="O289" s="82"/>
      <c r="P289" s="82"/>
      <c r="Q289" s="82"/>
    </row>
    <row r="290" spans="1:17" s="24" customFormat="1" ht="20" x14ac:dyDescent="0.3">
      <c r="A290" s="79">
        <v>15450</v>
      </c>
      <c r="B290" s="80" t="s">
        <v>429</v>
      </c>
      <c r="C290" s="80" t="s">
        <v>29</v>
      </c>
      <c r="D290" s="80">
        <v>1.7</v>
      </c>
      <c r="E290" s="80">
        <v>1.26</v>
      </c>
      <c r="F290" s="289">
        <v>0.25882352941176467</v>
      </c>
      <c r="G290" s="80" t="s">
        <v>839</v>
      </c>
      <c r="H290" s="80"/>
      <c r="I290" s="80" t="s">
        <v>87</v>
      </c>
      <c r="J290" s="100">
        <v>44987</v>
      </c>
      <c r="K290" s="80"/>
      <c r="L290" s="80"/>
      <c r="M290" s="80"/>
      <c r="N290" s="80" t="s">
        <v>847</v>
      </c>
      <c r="O290" s="82"/>
      <c r="P290" s="82"/>
      <c r="Q290" s="82"/>
    </row>
    <row r="291" spans="1:17" s="24" customFormat="1" ht="10.5" x14ac:dyDescent="0.3">
      <c r="A291" s="79">
        <v>15322</v>
      </c>
      <c r="B291" s="80" t="s">
        <v>352</v>
      </c>
      <c r="C291" s="80" t="s">
        <v>29</v>
      </c>
      <c r="D291" s="80">
        <v>5.3</v>
      </c>
      <c r="E291" s="80">
        <v>4.2</v>
      </c>
      <c r="F291" s="289">
        <v>0.20754716981132068</v>
      </c>
      <c r="G291" s="80" t="s">
        <v>839</v>
      </c>
      <c r="H291" s="80"/>
      <c r="I291" s="80" t="s">
        <v>87</v>
      </c>
      <c r="J291" s="100">
        <v>44987</v>
      </c>
      <c r="K291" s="80"/>
      <c r="L291" s="80"/>
      <c r="M291" s="80"/>
      <c r="N291" s="80" t="s">
        <v>848</v>
      </c>
      <c r="O291" s="82"/>
      <c r="P291" s="82"/>
      <c r="Q291" s="82"/>
    </row>
    <row r="292" spans="1:17" s="24" customFormat="1" ht="20" x14ac:dyDescent="0.3">
      <c r="A292" s="79">
        <v>14328</v>
      </c>
      <c r="B292" s="80" t="s">
        <v>227</v>
      </c>
      <c r="C292" s="80" t="s">
        <v>34</v>
      </c>
      <c r="D292" s="80">
        <v>12</v>
      </c>
      <c r="E292" s="80">
        <v>9.64</v>
      </c>
      <c r="F292" s="81">
        <v>0.19666666666666663</v>
      </c>
      <c r="G292" s="80" t="s">
        <v>839</v>
      </c>
      <c r="H292" s="80"/>
      <c r="I292" s="100" t="s">
        <v>87</v>
      </c>
      <c r="J292" s="100">
        <v>44987</v>
      </c>
      <c r="K292" s="80"/>
      <c r="L292" s="80"/>
      <c r="M292" s="80"/>
      <c r="N292" s="80" t="s">
        <v>849</v>
      </c>
      <c r="O292" s="82"/>
      <c r="P292" s="82"/>
      <c r="Q292" s="82"/>
    </row>
    <row r="293" spans="1:17" s="24" customFormat="1" ht="20" x14ac:dyDescent="0.3">
      <c r="A293" s="79">
        <v>15207</v>
      </c>
      <c r="B293" s="80" t="s">
        <v>293</v>
      </c>
      <c r="C293" s="80" t="s">
        <v>34</v>
      </c>
      <c r="D293" s="80">
        <v>15</v>
      </c>
      <c r="E293" s="80">
        <v>12.26</v>
      </c>
      <c r="F293" s="81">
        <v>0.18266666666666667</v>
      </c>
      <c r="G293" s="80" t="s">
        <v>839</v>
      </c>
      <c r="H293" s="80"/>
      <c r="I293" s="100" t="s">
        <v>87</v>
      </c>
      <c r="J293" s="100">
        <v>44987</v>
      </c>
      <c r="K293" s="80"/>
      <c r="L293" s="80"/>
      <c r="M293" s="80"/>
      <c r="N293" s="80" t="s">
        <v>850</v>
      </c>
      <c r="O293" s="82"/>
      <c r="P293" s="82"/>
      <c r="Q293" s="82"/>
    </row>
    <row r="294" spans="1:17" s="24" customFormat="1" ht="10.5" x14ac:dyDescent="0.3">
      <c r="A294" s="79">
        <v>15235</v>
      </c>
      <c r="B294" s="80" t="s">
        <v>275</v>
      </c>
      <c r="C294" s="80" t="s">
        <v>34</v>
      </c>
      <c r="D294" s="80">
        <v>90</v>
      </c>
      <c r="E294" s="80">
        <v>73.86</v>
      </c>
      <c r="F294" s="81">
        <v>0.17933333333333334</v>
      </c>
      <c r="G294" s="80" t="s">
        <v>839</v>
      </c>
      <c r="H294" s="80"/>
      <c r="I294" s="100" t="s">
        <v>87</v>
      </c>
      <c r="J294" s="100">
        <v>44987</v>
      </c>
      <c r="K294" s="80"/>
      <c r="L294" s="80"/>
      <c r="M294" s="80"/>
      <c r="N294" s="80" t="s">
        <v>851</v>
      </c>
      <c r="O294" s="82"/>
      <c r="P294" s="82"/>
      <c r="Q294" s="82">
        <v>2204836</v>
      </c>
    </row>
    <row r="295" spans="1:17" s="24" customFormat="1" ht="10.5" x14ac:dyDescent="0.3">
      <c r="A295" s="79">
        <v>15645</v>
      </c>
      <c r="B295" s="80" t="s">
        <v>179</v>
      </c>
      <c r="C295" s="80" t="s">
        <v>29</v>
      </c>
      <c r="D295" s="80">
        <v>80</v>
      </c>
      <c r="E295" s="80">
        <v>66.23</v>
      </c>
      <c r="F295" s="289">
        <v>0.17212499999999994</v>
      </c>
      <c r="G295" s="80" t="s">
        <v>839</v>
      </c>
      <c r="H295" s="80"/>
      <c r="I295" s="80" t="s">
        <v>87</v>
      </c>
      <c r="J295" s="100">
        <v>44987</v>
      </c>
      <c r="K295" s="80"/>
      <c r="L295" s="80"/>
      <c r="M295" s="80"/>
      <c r="N295" s="80" t="s">
        <v>852</v>
      </c>
      <c r="O295" s="82"/>
      <c r="P295" s="82"/>
      <c r="Q295" s="82"/>
    </row>
    <row r="296" spans="1:17" s="24" customFormat="1" ht="20" x14ac:dyDescent="0.3">
      <c r="A296" s="79">
        <v>15318</v>
      </c>
      <c r="B296" s="80" t="s">
        <v>499</v>
      </c>
      <c r="C296" s="80" t="s">
        <v>29</v>
      </c>
      <c r="D296" s="80">
        <v>36</v>
      </c>
      <c r="E296" s="80">
        <v>30.69</v>
      </c>
      <c r="F296" s="289">
        <v>0.14749999999999996</v>
      </c>
      <c r="G296" s="80" t="s">
        <v>839</v>
      </c>
      <c r="H296" s="80"/>
      <c r="I296" s="80" t="s">
        <v>124</v>
      </c>
      <c r="J296" s="100">
        <v>44987</v>
      </c>
      <c r="K296" s="80"/>
      <c r="L296" s="80"/>
      <c r="M296" s="80"/>
      <c r="N296" s="80" t="s">
        <v>853</v>
      </c>
      <c r="O296" s="82"/>
      <c r="P296" s="82"/>
      <c r="Q296" s="82"/>
    </row>
    <row r="297" spans="1:17" s="24" customFormat="1" ht="10.5" x14ac:dyDescent="0.3">
      <c r="A297" s="79">
        <v>15449</v>
      </c>
      <c r="B297" s="80" t="s">
        <v>200</v>
      </c>
      <c r="C297" s="80" t="s">
        <v>29</v>
      </c>
      <c r="D297" s="80">
        <v>1</v>
      </c>
      <c r="E297" s="80">
        <v>0.86</v>
      </c>
      <c r="F297" s="289">
        <v>0.14000000000000001</v>
      </c>
      <c r="G297" s="80" t="s">
        <v>839</v>
      </c>
      <c r="H297" s="80"/>
      <c r="I297" s="80" t="s">
        <v>87</v>
      </c>
      <c r="J297" s="100">
        <v>44987</v>
      </c>
      <c r="K297" s="80"/>
      <c r="L297" s="80"/>
      <c r="M297" s="80"/>
      <c r="N297" s="80" t="s">
        <v>854</v>
      </c>
      <c r="O297" s="82"/>
      <c r="P297" s="82"/>
      <c r="Q297" s="82"/>
    </row>
    <row r="298" spans="1:17" s="24" customFormat="1" ht="20" x14ac:dyDescent="0.3">
      <c r="A298" s="85">
        <v>15158</v>
      </c>
      <c r="B298" s="87" t="s">
        <v>86</v>
      </c>
      <c r="C298" s="87" t="s">
        <v>26</v>
      </c>
      <c r="D298" s="87">
        <v>21</v>
      </c>
      <c r="E298" s="116">
        <v>18.28</v>
      </c>
      <c r="F298" s="121">
        <v>0.12952380952380946</v>
      </c>
      <c r="G298" s="80" t="s">
        <v>839</v>
      </c>
      <c r="H298" s="80"/>
      <c r="I298" s="80" t="s">
        <v>87</v>
      </c>
      <c r="J298" s="100">
        <v>44987</v>
      </c>
      <c r="K298" s="80"/>
      <c r="L298" s="80"/>
      <c r="M298" s="80"/>
      <c r="N298" s="80" t="s">
        <v>855</v>
      </c>
      <c r="O298" s="82"/>
      <c r="P298" s="82"/>
      <c r="Q298" s="82"/>
    </row>
    <row r="299" spans="1:17" s="24" customFormat="1" ht="10.5" x14ac:dyDescent="0.3">
      <c r="A299" s="79">
        <v>14420</v>
      </c>
      <c r="B299" s="80" t="s">
        <v>168</v>
      </c>
      <c r="C299" s="80" t="s">
        <v>29</v>
      </c>
      <c r="D299" s="80">
        <v>14</v>
      </c>
      <c r="E299" s="80">
        <v>12.84</v>
      </c>
      <c r="F299" s="289">
        <v>8.2857142857142865E-2</v>
      </c>
      <c r="G299" s="80" t="s">
        <v>839</v>
      </c>
      <c r="H299" s="80"/>
      <c r="I299" s="80" t="s">
        <v>87</v>
      </c>
      <c r="J299" s="89">
        <v>44987</v>
      </c>
      <c r="K299" s="80"/>
      <c r="L299" s="80"/>
      <c r="M299" s="80"/>
      <c r="N299" s="80" t="s">
        <v>856</v>
      </c>
      <c r="O299" s="82"/>
      <c r="P299" s="82"/>
      <c r="Q299" s="82"/>
    </row>
    <row r="300" spans="1:17" s="24" customFormat="1" ht="20" x14ac:dyDescent="0.3">
      <c r="A300" s="79">
        <v>14414</v>
      </c>
      <c r="B300" s="80" t="s">
        <v>231</v>
      </c>
      <c r="C300" s="80" t="s">
        <v>34</v>
      </c>
      <c r="D300" s="80">
        <v>45</v>
      </c>
      <c r="E300" s="80">
        <v>41.59</v>
      </c>
      <c r="F300" s="81">
        <v>7.5777777777777708E-2</v>
      </c>
      <c r="G300" s="80" t="s">
        <v>839</v>
      </c>
      <c r="H300" s="80"/>
      <c r="I300" s="100" t="s">
        <v>87</v>
      </c>
      <c r="J300" s="100">
        <v>44987</v>
      </c>
      <c r="K300" s="80"/>
      <c r="L300" s="80"/>
      <c r="M300" s="80"/>
      <c r="N300" s="80" t="s">
        <v>857</v>
      </c>
      <c r="O300" s="82"/>
      <c r="P300" s="82"/>
      <c r="Q300" s="82"/>
    </row>
    <row r="301" spans="1:17" s="24" customFormat="1" ht="10.5" x14ac:dyDescent="0.3">
      <c r="A301" s="79">
        <v>14265</v>
      </c>
      <c r="B301" s="80" t="s">
        <v>206</v>
      </c>
      <c r="C301" s="80" t="s">
        <v>34</v>
      </c>
      <c r="D301" s="80">
        <v>45</v>
      </c>
      <c r="E301" s="80">
        <v>42.86</v>
      </c>
      <c r="F301" s="81">
        <v>4.7555555555555566E-2</v>
      </c>
      <c r="G301" s="80" t="s">
        <v>839</v>
      </c>
      <c r="H301" s="80"/>
      <c r="I301" s="100" t="s">
        <v>87</v>
      </c>
      <c r="J301" s="100">
        <v>44987</v>
      </c>
      <c r="K301" s="80"/>
      <c r="L301" s="80"/>
      <c r="M301" s="80"/>
      <c r="N301" s="80" t="s">
        <v>858</v>
      </c>
      <c r="O301" s="82"/>
      <c r="P301" s="82"/>
      <c r="Q301" s="82">
        <v>6480431</v>
      </c>
    </row>
    <row r="302" spans="1:17" s="24" customFormat="1" ht="10.5" x14ac:dyDescent="0.3">
      <c r="A302" s="79">
        <v>15516</v>
      </c>
      <c r="B302" s="80" t="s">
        <v>291</v>
      </c>
      <c r="C302" s="80" t="s">
        <v>29</v>
      </c>
      <c r="D302" s="80">
        <v>4</v>
      </c>
      <c r="E302" s="80">
        <v>3.86</v>
      </c>
      <c r="F302" s="289">
        <v>3.5000000000000031E-2</v>
      </c>
      <c r="G302" s="80" t="s">
        <v>839</v>
      </c>
      <c r="H302" s="80"/>
      <c r="I302" s="80" t="s">
        <v>87</v>
      </c>
      <c r="J302" s="100">
        <v>44987</v>
      </c>
      <c r="K302" s="80"/>
      <c r="L302" s="80"/>
      <c r="M302" s="80"/>
      <c r="N302" s="80" t="s">
        <v>859</v>
      </c>
      <c r="O302" s="82"/>
      <c r="P302" s="82"/>
      <c r="Q302" s="82"/>
    </row>
    <row r="303" spans="1:17" s="24" customFormat="1" ht="20" x14ac:dyDescent="0.3">
      <c r="A303" s="79">
        <v>15316</v>
      </c>
      <c r="B303" s="80" t="s">
        <v>221</v>
      </c>
      <c r="C303" s="80" t="s">
        <v>29</v>
      </c>
      <c r="D303" s="80">
        <v>2.4</v>
      </c>
      <c r="E303" s="80">
        <v>2.33</v>
      </c>
      <c r="F303" s="289">
        <v>2.9166666666666601E-2</v>
      </c>
      <c r="G303" s="80" t="s">
        <v>839</v>
      </c>
      <c r="H303" s="80"/>
      <c r="I303" s="80" t="s">
        <v>87</v>
      </c>
      <c r="J303" s="100">
        <v>44987</v>
      </c>
      <c r="K303" s="80"/>
      <c r="L303" s="80"/>
      <c r="M303" s="80"/>
      <c r="N303" s="80" t="s">
        <v>860</v>
      </c>
      <c r="O303" s="82"/>
      <c r="P303" s="82"/>
      <c r="Q303" s="82"/>
    </row>
    <row r="304" spans="1:17" s="24" customFormat="1" ht="10.5" x14ac:dyDescent="0.3">
      <c r="A304" s="79">
        <v>15075</v>
      </c>
      <c r="B304" s="80" t="s">
        <v>213</v>
      </c>
      <c r="C304" s="80" t="s">
        <v>34</v>
      </c>
      <c r="D304" s="80">
        <v>42</v>
      </c>
      <c r="E304" s="80">
        <v>41.18</v>
      </c>
      <c r="F304" s="81">
        <v>1.952380952380953E-2</v>
      </c>
      <c r="G304" s="80" t="s">
        <v>839</v>
      </c>
      <c r="H304" s="80"/>
      <c r="I304" s="100" t="s">
        <v>124</v>
      </c>
      <c r="J304" s="100">
        <v>44987</v>
      </c>
      <c r="K304" s="80"/>
      <c r="L304" s="80"/>
      <c r="M304" s="80"/>
      <c r="N304" s="80" t="s">
        <v>861</v>
      </c>
      <c r="O304" s="82"/>
      <c r="P304" s="82"/>
      <c r="Q304" s="82"/>
    </row>
    <row r="305" spans="1:17" s="24" customFormat="1" ht="10.5" x14ac:dyDescent="0.3">
      <c r="A305" s="79">
        <v>15257</v>
      </c>
      <c r="B305" s="80" t="s">
        <v>357</v>
      </c>
      <c r="C305" s="80" t="s">
        <v>34</v>
      </c>
      <c r="D305" s="80">
        <v>15</v>
      </c>
      <c r="E305" s="80">
        <v>14.91</v>
      </c>
      <c r="F305" s="81">
        <v>5.9999999999999906E-3</v>
      </c>
      <c r="G305" s="80" t="s">
        <v>839</v>
      </c>
      <c r="H305" s="80"/>
      <c r="I305" s="100" t="s">
        <v>124</v>
      </c>
      <c r="J305" s="100">
        <v>44987</v>
      </c>
      <c r="K305" s="80"/>
      <c r="L305" s="80"/>
      <c r="M305" s="80"/>
      <c r="N305" s="80" t="s">
        <v>862</v>
      </c>
      <c r="O305" s="82"/>
      <c r="P305" s="82"/>
      <c r="Q305" s="82"/>
    </row>
    <row r="306" spans="1:17" s="24" customFormat="1" ht="20" x14ac:dyDescent="0.3">
      <c r="A306" s="79">
        <v>13153</v>
      </c>
      <c r="B306" s="80" t="s">
        <v>232</v>
      </c>
      <c r="C306" s="80" t="s">
        <v>34</v>
      </c>
      <c r="D306" s="80">
        <v>20</v>
      </c>
      <c r="E306" s="80">
        <v>19.93</v>
      </c>
      <c r="F306" s="81">
        <v>3.5000000000000144E-3</v>
      </c>
      <c r="G306" s="80" t="s">
        <v>839</v>
      </c>
      <c r="H306" s="80"/>
      <c r="I306" s="100" t="s">
        <v>87</v>
      </c>
      <c r="J306" s="100">
        <v>44987</v>
      </c>
      <c r="K306" s="80"/>
      <c r="L306" s="80"/>
      <c r="M306" s="80"/>
      <c r="N306" s="80" t="s">
        <v>863</v>
      </c>
      <c r="O306" s="82"/>
      <c r="P306" s="82"/>
      <c r="Q306" s="82"/>
    </row>
    <row r="307" spans="1:17" s="24" customFormat="1" ht="10.5" x14ac:dyDescent="0.3">
      <c r="A307" s="79">
        <v>14227</v>
      </c>
      <c r="B307" s="80" t="s">
        <v>445</v>
      </c>
      <c r="C307" s="80" t="s">
        <v>34</v>
      </c>
      <c r="D307" s="80">
        <v>11</v>
      </c>
      <c r="E307" s="80">
        <v>11.51</v>
      </c>
      <c r="F307" s="81">
        <v>-4.6399999999999997E-2</v>
      </c>
      <c r="G307" s="80" t="s">
        <v>839</v>
      </c>
      <c r="H307" s="80"/>
      <c r="I307" s="80" t="s">
        <v>229</v>
      </c>
      <c r="J307" s="100">
        <v>44987</v>
      </c>
      <c r="K307" s="80"/>
      <c r="L307" s="80"/>
      <c r="M307" s="80"/>
      <c r="N307" s="80" t="s">
        <v>864</v>
      </c>
      <c r="O307" s="82"/>
      <c r="P307" s="82"/>
      <c r="Q307" s="82"/>
    </row>
    <row r="308" spans="1:17" s="24" customFormat="1" ht="20" x14ac:dyDescent="0.3">
      <c r="A308" s="85">
        <v>15111</v>
      </c>
      <c r="B308" s="87" t="s">
        <v>395</v>
      </c>
      <c r="C308" s="87" t="s">
        <v>26</v>
      </c>
      <c r="D308" s="87">
        <v>8.5</v>
      </c>
      <c r="E308" s="116">
        <v>6.16</v>
      </c>
      <c r="F308" s="121">
        <v>0.2752941176470588</v>
      </c>
      <c r="G308" s="80" t="s">
        <v>839</v>
      </c>
      <c r="H308" s="80"/>
      <c r="I308" s="80" t="s">
        <v>87</v>
      </c>
      <c r="J308" s="100">
        <v>44987</v>
      </c>
      <c r="K308" s="80"/>
      <c r="L308" s="80"/>
      <c r="M308" s="80"/>
      <c r="N308" s="80" t="s">
        <v>865</v>
      </c>
      <c r="O308" s="82"/>
      <c r="P308" s="82"/>
      <c r="Q308" s="82"/>
    </row>
    <row r="309" spans="1:17" s="24" customFormat="1" ht="50" x14ac:dyDescent="0.3">
      <c r="A309" s="79">
        <v>15389</v>
      </c>
      <c r="B309" s="80" t="s">
        <v>134</v>
      </c>
      <c r="C309" s="80" t="s">
        <v>29</v>
      </c>
      <c r="D309" s="80">
        <v>19.2</v>
      </c>
      <c r="E309" s="80">
        <v>16.27</v>
      </c>
      <c r="F309" s="289">
        <v>0.15260416666666665</v>
      </c>
      <c r="G309" s="80" t="s">
        <v>839</v>
      </c>
      <c r="H309" s="80"/>
      <c r="I309" s="80" t="s">
        <v>87</v>
      </c>
      <c r="J309" s="100">
        <v>44986</v>
      </c>
      <c r="K309" s="80"/>
      <c r="L309" s="80"/>
      <c r="M309" s="80"/>
      <c r="N309" s="80" t="s">
        <v>866</v>
      </c>
      <c r="O309" s="82"/>
      <c r="P309" s="82"/>
      <c r="Q309" s="82"/>
    </row>
    <row r="310" spans="1:17" s="24" customFormat="1" ht="10.5" x14ac:dyDescent="0.3">
      <c r="A310" s="85">
        <v>14145</v>
      </c>
      <c r="B310" s="87" t="s">
        <v>223</v>
      </c>
      <c r="C310" s="87" t="s">
        <v>26</v>
      </c>
      <c r="D310" s="87">
        <v>18</v>
      </c>
      <c r="E310" s="116">
        <v>17.61</v>
      </c>
      <c r="F310" s="121">
        <v>2.1666666666666699E-2</v>
      </c>
      <c r="G310" s="80" t="s">
        <v>839</v>
      </c>
      <c r="H310" s="80"/>
      <c r="I310" s="80" t="s">
        <v>87</v>
      </c>
      <c r="J310" s="100">
        <v>44986</v>
      </c>
      <c r="K310" s="80"/>
      <c r="L310" s="80"/>
      <c r="M310" s="80"/>
      <c r="N310" s="80" t="s">
        <v>746</v>
      </c>
      <c r="O310" s="82"/>
      <c r="P310" s="82"/>
      <c r="Q310" s="82"/>
    </row>
    <row r="311" spans="1:17" s="24" customFormat="1" ht="40" x14ac:dyDescent="0.3">
      <c r="A311" s="79">
        <v>15100</v>
      </c>
      <c r="B311" s="80" t="s">
        <v>502</v>
      </c>
      <c r="C311" s="80" t="s">
        <v>26</v>
      </c>
      <c r="D311" s="80">
        <v>10</v>
      </c>
      <c r="E311" s="80">
        <v>4.8499999999999996</v>
      </c>
      <c r="F311" s="81">
        <v>0.51500000000000001</v>
      </c>
      <c r="G311" s="80" t="s">
        <v>867</v>
      </c>
      <c r="H311" s="80"/>
      <c r="I311" s="80" t="str">
        <f>_xlfn.XLOOKUP(Table6[[#This Row],[Site ID]],Table2[Site ID],Table2[Ops Compliance Status])</f>
        <v>DWEF Compliant</v>
      </c>
      <c r="J311" s="100">
        <v>44963</v>
      </c>
      <c r="K311" s="80" t="s">
        <v>596</v>
      </c>
      <c r="L311" s="80">
        <v>4.8499999999999996</v>
      </c>
      <c r="M311" s="80"/>
      <c r="N311" s="80" t="s">
        <v>868</v>
      </c>
      <c r="O311" s="82"/>
      <c r="P311" s="82"/>
      <c r="Q311" s="372">
        <v>2242051</v>
      </c>
    </row>
    <row r="312" spans="1:17" s="24" customFormat="1" ht="20" x14ac:dyDescent="0.3">
      <c r="A312" s="79">
        <v>14096</v>
      </c>
      <c r="B312" s="80" t="s">
        <v>381</v>
      </c>
      <c r="C312" s="80" t="s">
        <v>29</v>
      </c>
      <c r="D312" s="80">
        <v>10.8</v>
      </c>
      <c r="E312" s="80">
        <v>5.27</v>
      </c>
      <c r="F312" s="289">
        <v>0.51203703703703707</v>
      </c>
      <c r="G312" s="80" t="s">
        <v>867</v>
      </c>
      <c r="H312" s="80"/>
      <c r="I312" s="80" t="str">
        <f>_xlfn.XLOOKUP(Table6[[#This Row],[Site ID]],Table2[Site ID],Table2[Ops Compliance Status])</f>
        <v>Compliant</v>
      </c>
      <c r="J312" s="100">
        <v>44963</v>
      </c>
      <c r="K312" s="80">
        <v>5.98</v>
      </c>
      <c r="L312" s="80">
        <v>5.27</v>
      </c>
      <c r="M312" s="80"/>
      <c r="N312" s="80" t="s">
        <v>869</v>
      </c>
      <c r="O312" s="82"/>
      <c r="P312" s="82"/>
      <c r="Q312" s="82"/>
    </row>
    <row r="313" spans="1:17" s="24" customFormat="1" ht="60" x14ac:dyDescent="0.3">
      <c r="A313" s="79">
        <v>15389</v>
      </c>
      <c r="B313" s="80" t="s">
        <v>134</v>
      </c>
      <c r="C313" s="80" t="s">
        <v>29</v>
      </c>
      <c r="D313" s="80">
        <v>19.2</v>
      </c>
      <c r="E313" s="80">
        <v>10.9</v>
      </c>
      <c r="F313" s="289">
        <v>0.43229166666666663</v>
      </c>
      <c r="G313" s="80" t="s">
        <v>867</v>
      </c>
      <c r="H313" s="80"/>
      <c r="I313" s="80" t="str">
        <f>_xlfn.XLOOKUP(Table6[[#This Row],[Site ID]],Table2[Site ID],Table2[Ops Compliance Status])</f>
        <v>At Risk</v>
      </c>
      <c r="J313" s="100">
        <v>44963</v>
      </c>
      <c r="K313" s="80" t="s">
        <v>870</v>
      </c>
      <c r="L313" s="80" t="s">
        <v>870</v>
      </c>
      <c r="M313" s="80"/>
      <c r="N313" s="80" t="s">
        <v>871</v>
      </c>
      <c r="O313" s="82"/>
      <c r="P313" s="82"/>
      <c r="Q313" s="82"/>
    </row>
    <row r="314" spans="1:17" s="24" customFormat="1" ht="20" x14ac:dyDescent="0.3">
      <c r="A314" s="79">
        <v>15450</v>
      </c>
      <c r="B314" s="80" t="s">
        <v>429</v>
      </c>
      <c r="C314" s="80" t="s">
        <v>29</v>
      </c>
      <c r="D314" s="80">
        <v>1.7</v>
      </c>
      <c r="E314" s="80">
        <v>1</v>
      </c>
      <c r="F314" s="289">
        <v>0.41176470588235292</v>
      </c>
      <c r="G314" s="80" t="s">
        <v>867</v>
      </c>
      <c r="H314" s="80"/>
      <c r="I314" s="80" t="str">
        <f>_xlfn.XLOOKUP(Table6[[#This Row],[Site ID]],Table2[Site ID],Table2[Ops Compliance Status])</f>
        <v>Compliant</v>
      </c>
      <c r="J314" s="100">
        <v>44963</v>
      </c>
      <c r="K314" s="80" t="s">
        <v>596</v>
      </c>
      <c r="L314" s="80">
        <v>1</v>
      </c>
      <c r="M314" s="80"/>
      <c r="N314" s="80" t="s">
        <v>872</v>
      </c>
      <c r="O314" s="82"/>
      <c r="P314" s="82"/>
      <c r="Q314" s="82"/>
    </row>
    <row r="315" spans="1:17" s="24" customFormat="1" ht="20" x14ac:dyDescent="0.3">
      <c r="A315" s="79">
        <v>15318</v>
      </c>
      <c r="B315" s="80" t="s">
        <v>499</v>
      </c>
      <c r="C315" s="80" t="s">
        <v>29</v>
      </c>
      <c r="D315" s="80">
        <v>36</v>
      </c>
      <c r="E315" s="80">
        <v>22.1</v>
      </c>
      <c r="F315" s="289">
        <v>0.38611111111111107</v>
      </c>
      <c r="G315" s="80" t="s">
        <v>867</v>
      </c>
      <c r="H315" s="80"/>
      <c r="I315" s="80" t="str">
        <f>_xlfn.XLOOKUP(Table6[[#This Row],[Site ID]],Table2[Site ID],Table2[Ops Compliance Status])</f>
        <v>Compliant</v>
      </c>
      <c r="J315" s="100">
        <v>44963</v>
      </c>
      <c r="K315" s="80">
        <v>22.1</v>
      </c>
      <c r="L315" s="80">
        <v>22.3</v>
      </c>
      <c r="M315" s="80"/>
      <c r="N315" s="80" t="s">
        <v>873</v>
      </c>
      <c r="O315" s="82"/>
      <c r="P315" s="82"/>
      <c r="Q315" s="82"/>
    </row>
    <row r="316" spans="1:17" s="24" customFormat="1" ht="20" x14ac:dyDescent="0.3">
      <c r="A316" s="79">
        <v>15207</v>
      </c>
      <c r="B316" s="80" t="s">
        <v>293</v>
      </c>
      <c r="C316" s="80" t="s">
        <v>34</v>
      </c>
      <c r="D316" s="80">
        <v>15</v>
      </c>
      <c r="E316" s="80">
        <v>9.64</v>
      </c>
      <c r="F316" s="81">
        <v>0.35733333333333328</v>
      </c>
      <c r="G316" s="80" t="s">
        <v>867</v>
      </c>
      <c r="H316" s="80"/>
      <c r="I316" s="80" t="str">
        <f>_xlfn.XLOOKUP(Table6[[#This Row],[Site ID]],Table2[Site ID],Table2[Ops Compliance Status])</f>
        <v>Compliant</v>
      </c>
      <c r="J316" s="100">
        <v>44963</v>
      </c>
      <c r="K316" s="80">
        <v>9.64</v>
      </c>
      <c r="L316" s="80">
        <v>9.68</v>
      </c>
      <c r="M316" s="80"/>
      <c r="N316" s="80" t="s">
        <v>874</v>
      </c>
      <c r="O316" s="82"/>
      <c r="P316" s="82"/>
      <c r="Q316" s="82"/>
    </row>
    <row r="317" spans="1:17" s="24" customFormat="1" ht="40" x14ac:dyDescent="0.3">
      <c r="A317" s="79">
        <v>14328</v>
      </c>
      <c r="B317" s="80" t="s">
        <v>227</v>
      </c>
      <c r="C317" s="80" t="s">
        <v>34</v>
      </c>
      <c r="D317" s="80">
        <v>12</v>
      </c>
      <c r="E317" s="80">
        <v>8.99</v>
      </c>
      <c r="F317" s="81">
        <v>0.2508333333333333</v>
      </c>
      <c r="G317" s="80" t="s">
        <v>867</v>
      </c>
      <c r="H317" s="80"/>
      <c r="I317" s="80" t="str">
        <f>_xlfn.XLOOKUP(Table6[[#This Row],[Site ID]],Table2[Site ID],Table2[Ops Compliance Status])</f>
        <v>DWEF Compliant</v>
      </c>
      <c r="J317" s="100">
        <v>44963</v>
      </c>
      <c r="K317" s="80">
        <v>9.19</v>
      </c>
      <c r="L317" s="80">
        <v>8.99</v>
      </c>
      <c r="M317" s="80"/>
      <c r="N317" s="80" t="s">
        <v>875</v>
      </c>
      <c r="O317" s="82"/>
      <c r="P317" s="82"/>
      <c r="Q317" s="82"/>
    </row>
    <row r="318" spans="1:17" ht="20" x14ac:dyDescent="0.3">
      <c r="A318" s="79">
        <v>14311</v>
      </c>
      <c r="B318" s="80" t="s">
        <v>253</v>
      </c>
      <c r="C318" s="80" t="s">
        <v>34</v>
      </c>
      <c r="D318" s="80">
        <v>12</v>
      </c>
      <c r="E318" s="80">
        <v>9.17</v>
      </c>
      <c r="F318" s="81">
        <v>0.23583333333333334</v>
      </c>
      <c r="G318" s="80" t="s">
        <v>867</v>
      </c>
      <c r="H318" s="80"/>
      <c r="I318" s="80" t="str">
        <f>_xlfn.XLOOKUP(Table6[[#This Row],[Site ID]],Table2[Site ID],Table2[Ops Compliance Status])</f>
        <v>DWEF Compliant</v>
      </c>
      <c r="J318" s="100">
        <v>44963</v>
      </c>
      <c r="K318" s="80">
        <v>9.33</v>
      </c>
      <c r="L318" s="80">
        <v>9.17</v>
      </c>
      <c r="M318" s="80"/>
      <c r="N318" s="80" t="s">
        <v>876</v>
      </c>
      <c r="O318" s="82"/>
      <c r="P318" s="82"/>
      <c r="Q318" s="82"/>
    </row>
    <row r="319" spans="1:17" s="24" customFormat="1" ht="10.5" x14ac:dyDescent="0.3">
      <c r="A319" s="79">
        <v>15322</v>
      </c>
      <c r="B319" s="80" t="s">
        <v>352</v>
      </c>
      <c r="C319" s="80" t="s">
        <v>29</v>
      </c>
      <c r="D319" s="80">
        <v>5.3</v>
      </c>
      <c r="E319" s="80">
        <v>4.0999999999999996</v>
      </c>
      <c r="F319" s="289">
        <v>0.22641509433962267</v>
      </c>
      <c r="G319" s="80" t="s">
        <v>867</v>
      </c>
      <c r="H319" s="80"/>
      <c r="I319" s="80" t="str">
        <f>_xlfn.XLOOKUP(Table6[[#This Row],[Site ID]],Table2[Site ID],Table2[Ops Compliance Status])</f>
        <v>Compliant</v>
      </c>
      <c r="J319" s="100">
        <v>44963</v>
      </c>
      <c r="K319" s="80">
        <v>3.82</v>
      </c>
      <c r="L319" s="80">
        <v>4.0999999999999996</v>
      </c>
      <c r="M319" s="80"/>
      <c r="N319" s="80" t="s">
        <v>877</v>
      </c>
      <c r="O319" s="113"/>
      <c r="P319" s="113"/>
      <c r="Q319" s="82"/>
    </row>
    <row r="320" spans="1:17" s="24" customFormat="1" ht="20" x14ac:dyDescent="0.3">
      <c r="A320" s="79">
        <v>15235</v>
      </c>
      <c r="B320" s="80" t="s">
        <v>275</v>
      </c>
      <c r="C320" s="80" t="s">
        <v>34</v>
      </c>
      <c r="D320" s="80">
        <v>90</v>
      </c>
      <c r="E320" s="80">
        <v>71.290000000000006</v>
      </c>
      <c r="F320" s="81">
        <v>0.20788888888888882</v>
      </c>
      <c r="G320" s="80" t="s">
        <v>867</v>
      </c>
      <c r="H320" s="80"/>
      <c r="I320" s="80" t="str">
        <f>_xlfn.XLOOKUP(Table6[[#This Row],[Site ID]],Table2[Site ID],Table2[Ops Compliance Status])</f>
        <v>At Risk</v>
      </c>
      <c r="J320" s="100">
        <v>44963</v>
      </c>
      <c r="K320" s="80">
        <v>71.290000000000006</v>
      </c>
      <c r="L320" s="80" t="s">
        <v>878</v>
      </c>
      <c r="M320" s="80">
        <v>73.260000000000005</v>
      </c>
      <c r="N320" s="80" t="s">
        <v>879</v>
      </c>
      <c r="O320" s="82"/>
      <c r="P320" s="82"/>
      <c r="Q320" s="82"/>
    </row>
    <row r="321" spans="1:17" s="24" customFormat="1" ht="20" x14ac:dyDescent="0.3">
      <c r="A321" s="79">
        <v>15158</v>
      </c>
      <c r="B321" s="80" t="s">
        <v>86</v>
      </c>
      <c r="C321" s="80" t="s">
        <v>26</v>
      </c>
      <c r="D321" s="80">
        <v>21</v>
      </c>
      <c r="E321" s="80">
        <v>17.18</v>
      </c>
      <c r="F321" s="81">
        <v>0.18190476190476193</v>
      </c>
      <c r="G321" s="80" t="s">
        <v>867</v>
      </c>
      <c r="H321" s="80"/>
      <c r="I321" s="80" t="str">
        <f>_xlfn.XLOOKUP(Table6[[#This Row],[Site ID]],Table2[Site ID],Table2[Ops Compliance Status])</f>
        <v>DWEF Compliant</v>
      </c>
      <c r="J321" s="100">
        <v>44963</v>
      </c>
      <c r="K321" s="80" t="s">
        <v>596</v>
      </c>
      <c r="L321" s="80">
        <v>17.18</v>
      </c>
      <c r="M321" s="80"/>
      <c r="N321" s="80" t="s">
        <v>880</v>
      </c>
      <c r="O321" s="82"/>
      <c r="P321" s="82"/>
      <c r="Q321" s="82"/>
    </row>
    <row r="322" spans="1:17" s="24" customFormat="1" ht="20" x14ac:dyDescent="0.3">
      <c r="A322" s="334">
        <v>14116</v>
      </c>
      <c r="B322" s="120" t="s">
        <v>187</v>
      </c>
      <c r="C322" s="120" t="s">
        <v>29</v>
      </c>
      <c r="D322" s="120">
        <v>7</v>
      </c>
      <c r="E322" s="120">
        <v>5.86</v>
      </c>
      <c r="F322" s="347">
        <v>0.16285714285714281</v>
      </c>
      <c r="G322" s="120" t="s">
        <v>867</v>
      </c>
      <c r="H322" s="120"/>
      <c r="I322" s="120" t="str">
        <f>_xlfn.XLOOKUP(Table6[[#This Row],[Site ID]],Table2[Site ID],Table2[Ops Compliance Status])</f>
        <v>At Risk</v>
      </c>
      <c r="J322" s="336">
        <v>44963</v>
      </c>
      <c r="K322" s="80">
        <v>5.86</v>
      </c>
      <c r="L322" s="80">
        <v>5.86</v>
      </c>
      <c r="M322" s="80"/>
      <c r="N322" s="120" t="s">
        <v>881</v>
      </c>
      <c r="O322" s="172"/>
      <c r="P322" s="172"/>
      <c r="Q322" s="172"/>
    </row>
    <row r="323" spans="1:17" s="24" customFormat="1" ht="30" x14ac:dyDescent="0.3">
      <c r="A323" s="79">
        <v>14414</v>
      </c>
      <c r="B323" s="80" t="s">
        <v>231</v>
      </c>
      <c r="C323" s="80" t="s">
        <v>34</v>
      </c>
      <c r="D323" s="80">
        <v>45</v>
      </c>
      <c r="E323" s="80">
        <v>37.85</v>
      </c>
      <c r="F323" s="81">
        <v>0.15888888888888886</v>
      </c>
      <c r="G323" s="80" t="s">
        <v>867</v>
      </c>
      <c r="H323" s="80"/>
      <c r="I323" s="80" t="str">
        <f>_xlfn.XLOOKUP(Table6[[#This Row],[Site ID]],Table2[Site ID],Table2[Ops Compliance Status])</f>
        <v>DWEF Compliant</v>
      </c>
      <c r="J323" s="100">
        <v>44963</v>
      </c>
      <c r="K323" s="80">
        <v>37.85</v>
      </c>
      <c r="L323" s="80"/>
      <c r="M323" s="80"/>
      <c r="N323" s="80" t="s">
        <v>882</v>
      </c>
      <c r="O323" s="82"/>
      <c r="P323" s="82"/>
      <c r="Q323" s="82"/>
    </row>
    <row r="324" spans="1:17" s="24" customFormat="1" ht="30" x14ac:dyDescent="0.3">
      <c r="A324" s="79">
        <v>14114</v>
      </c>
      <c r="B324" s="80" t="s">
        <v>316</v>
      </c>
      <c r="C324" s="80" t="s">
        <v>29</v>
      </c>
      <c r="D324" s="80">
        <v>8</v>
      </c>
      <c r="E324" s="80">
        <v>6.74</v>
      </c>
      <c r="F324" s="289">
        <v>0.15749999999999997</v>
      </c>
      <c r="G324" s="80" t="s">
        <v>867</v>
      </c>
      <c r="H324" s="80"/>
      <c r="I324" s="80" t="str">
        <f>_xlfn.XLOOKUP(Table6[[#This Row],[Site ID]],Table2[Site ID],Table2[Ops Compliance Status])</f>
        <v>At Risk</v>
      </c>
      <c r="J324" s="100">
        <v>44963</v>
      </c>
      <c r="K324" s="80">
        <v>6.74</v>
      </c>
      <c r="L324" s="80">
        <v>6.76</v>
      </c>
      <c r="M324" s="80"/>
      <c r="N324" s="80" t="s">
        <v>883</v>
      </c>
      <c r="O324" s="82"/>
      <c r="P324" s="82"/>
      <c r="Q324" s="82"/>
    </row>
    <row r="325" spans="1:17" s="24" customFormat="1" ht="20" x14ac:dyDescent="0.3">
      <c r="A325" s="79">
        <v>15273</v>
      </c>
      <c r="B325" s="80" t="s">
        <v>236</v>
      </c>
      <c r="C325" s="80" t="s">
        <v>34</v>
      </c>
      <c r="D325" s="80">
        <v>345</v>
      </c>
      <c r="E325" s="80">
        <v>292.20999999999998</v>
      </c>
      <c r="F325" s="81">
        <v>0.15301449275362325</v>
      </c>
      <c r="G325" s="80" t="s">
        <v>867</v>
      </c>
      <c r="H325" s="80"/>
      <c r="I325" s="80" t="str">
        <f>_xlfn.XLOOKUP(Table6[[#This Row],[Site ID]],Table2[Site ID],Table2[Ops Compliance Status])</f>
        <v>Compliant</v>
      </c>
      <c r="J325" s="100">
        <v>44963</v>
      </c>
      <c r="K325" s="80" t="s">
        <v>596</v>
      </c>
      <c r="L325" s="80">
        <v>292.12</v>
      </c>
      <c r="M325" s="80">
        <v>292.12</v>
      </c>
      <c r="N325" s="80" t="s">
        <v>884</v>
      </c>
      <c r="O325" s="82"/>
      <c r="P325" s="82"/>
      <c r="Q325" s="82"/>
    </row>
    <row r="326" spans="1:17" s="24" customFormat="1" ht="20" x14ac:dyDescent="0.3">
      <c r="A326" s="79">
        <v>15400</v>
      </c>
      <c r="B326" s="80" t="s">
        <v>197</v>
      </c>
      <c r="C326" s="80" t="s">
        <v>29</v>
      </c>
      <c r="D326" s="80">
        <v>206</v>
      </c>
      <c r="E326" s="80">
        <v>176.85</v>
      </c>
      <c r="F326" s="289">
        <v>0.14150485436893206</v>
      </c>
      <c r="G326" s="80" t="s">
        <v>867</v>
      </c>
      <c r="H326" s="80"/>
      <c r="I326" s="80" t="str">
        <f>_xlfn.XLOOKUP(Table6[[#This Row],[Site ID]],Table2[Site ID],Table2[Ops Compliance Status])</f>
        <v>At Risk</v>
      </c>
      <c r="J326" s="100">
        <v>44963</v>
      </c>
      <c r="K326" s="80">
        <v>185.63</v>
      </c>
      <c r="L326" s="80">
        <v>185.63</v>
      </c>
      <c r="M326" s="80">
        <v>176.85</v>
      </c>
      <c r="N326" s="80" t="s">
        <v>885</v>
      </c>
      <c r="O326" s="82"/>
      <c r="P326" s="82"/>
      <c r="Q326" s="82"/>
    </row>
    <row r="327" spans="1:17" s="24" customFormat="1" ht="10.5" x14ac:dyDescent="0.3">
      <c r="A327" s="79">
        <v>15645</v>
      </c>
      <c r="B327" s="80" t="s">
        <v>179</v>
      </c>
      <c r="C327" s="80" t="s">
        <v>29</v>
      </c>
      <c r="D327" s="80">
        <v>80</v>
      </c>
      <c r="E327" s="80">
        <v>70.150000000000006</v>
      </c>
      <c r="F327" s="289">
        <v>0.12312499999999993</v>
      </c>
      <c r="G327" s="80" t="s">
        <v>867</v>
      </c>
      <c r="H327" s="80"/>
      <c r="I327" s="80" t="str">
        <f>_xlfn.XLOOKUP(Table6[[#This Row],[Site ID]],Table2[Site ID],Table2[Ops Compliance Status])</f>
        <v>Compliant</v>
      </c>
      <c r="J327" s="100">
        <v>44963</v>
      </c>
      <c r="K327" s="80">
        <v>70.150000000000006</v>
      </c>
      <c r="L327" s="80">
        <v>75.69</v>
      </c>
      <c r="M327" s="80"/>
      <c r="N327" s="80" t="s">
        <v>852</v>
      </c>
      <c r="O327" s="82"/>
      <c r="P327" s="82"/>
      <c r="Q327" s="82"/>
    </row>
    <row r="328" spans="1:17" s="24" customFormat="1" ht="10.5" x14ac:dyDescent="0.3">
      <c r="A328" s="79">
        <v>14413</v>
      </c>
      <c r="B328" s="80" t="s">
        <v>218</v>
      </c>
      <c r="C328" s="80" t="s">
        <v>34</v>
      </c>
      <c r="D328" s="80">
        <v>9.6999999999999993</v>
      </c>
      <c r="E328" s="80">
        <v>8.51</v>
      </c>
      <c r="F328" s="81">
        <v>0.12268041237113397</v>
      </c>
      <c r="G328" s="80" t="s">
        <v>867</v>
      </c>
      <c r="H328" s="80"/>
      <c r="I328" s="80" t="str">
        <f>_xlfn.XLOOKUP(Table6[[#This Row],[Site ID]],Table2[Site ID],Table2[Ops Compliance Status])</f>
        <v>At Risk</v>
      </c>
      <c r="J328" s="100">
        <v>44963</v>
      </c>
      <c r="K328" s="80">
        <v>8.57</v>
      </c>
      <c r="L328" s="80">
        <v>8.51</v>
      </c>
      <c r="M328" s="80"/>
      <c r="N328" s="80"/>
      <c r="O328" s="82"/>
      <c r="P328" s="82"/>
      <c r="Q328" s="82"/>
    </row>
    <row r="329" spans="1:17" s="24" customFormat="1" ht="30" x14ac:dyDescent="0.3">
      <c r="A329" s="79">
        <v>14097</v>
      </c>
      <c r="B329" s="80" t="s">
        <v>315</v>
      </c>
      <c r="C329" s="80" t="s">
        <v>29</v>
      </c>
      <c r="D329" s="80">
        <v>17</v>
      </c>
      <c r="E329" s="80">
        <v>14.98</v>
      </c>
      <c r="F329" s="289">
        <v>0.11882352941176468</v>
      </c>
      <c r="G329" s="80" t="s">
        <v>867</v>
      </c>
      <c r="H329" s="80"/>
      <c r="I329" s="80" t="str">
        <f>_xlfn.XLOOKUP(Table6[[#This Row],[Site ID]],Table2[Site ID],Table2[Ops Compliance Status])</f>
        <v>Compliant</v>
      </c>
      <c r="J329" s="100">
        <v>44963</v>
      </c>
      <c r="K329" s="80">
        <v>14.98</v>
      </c>
      <c r="L329" s="80" t="s">
        <v>878</v>
      </c>
      <c r="M329" s="80"/>
      <c r="N329" s="80" t="s">
        <v>886</v>
      </c>
      <c r="O329" s="82"/>
      <c r="P329" s="82"/>
      <c r="Q329" s="82"/>
    </row>
    <row r="330" spans="1:17" s="24" customFormat="1" ht="10.5" x14ac:dyDescent="0.3">
      <c r="A330" s="79">
        <v>14420</v>
      </c>
      <c r="B330" s="80" t="s">
        <v>168</v>
      </c>
      <c r="C330" s="80" t="s">
        <v>29</v>
      </c>
      <c r="D330" s="80">
        <v>14</v>
      </c>
      <c r="E330" s="80">
        <v>12.41</v>
      </c>
      <c r="F330" s="289">
        <v>0.11357142857142856</v>
      </c>
      <c r="G330" s="80" t="s">
        <v>867</v>
      </c>
      <c r="H330" s="80"/>
      <c r="I330" s="80" t="str">
        <f>_xlfn.XLOOKUP(Table6[[#This Row],[Site ID]],Table2[Site ID],Table2[Ops Compliance Status])</f>
        <v>At Risk</v>
      </c>
      <c r="J330" s="100">
        <v>44963</v>
      </c>
      <c r="K330" s="80">
        <v>12.41</v>
      </c>
      <c r="L330" s="80"/>
      <c r="M330" s="80"/>
      <c r="N330" s="80" t="s">
        <v>887</v>
      </c>
      <c r="O330" s="82"/>
      <c r="P330" s="82"/>
      <c r="Q330" s="82"/>
    </row>
    <row r="331" spans="1:17" s="24" customFormat="1" ht="20" x14ac:dyDescent="0.3">
      <c r="A331" s="79">
        <v>15316</v>
      </c>
      <c r="B331" s="80" t="s">
        <v>221</v>
      </c>
      <c r="C331" s="80" t="s">
        <v>29</v>
      </c>
      <c r="D331" s="80">
        <v>2.4</v>
      </c>
      <c r="E331" s="80">
        <v>2.13</v>
      </c>
      <c r="F331" s="289">
        <v>0.11250000000000002</v>
      </c>
      <c r="G331" s="80" t="s">
        <v>867</v>
      </c>
      <c r="H331" s="80"/>
      <c r="I331" s="80" t="str">
        <f>_xlfn.XLOOKUP(Table6[[#This Row],[Site ID]],Table2[Site ID],Table2[Ops Compliance Status])</f>
        <v>Compliant</v>
      </c>
      <c r="J331" s="100">
        <v>44963</v>
      </c>
      <c r="K331" s="80">
        <v>2.13</v>
      </c>
      <c r="L331" s="80" t="s">
        <v>878</v>
      </c>
      <c r="M331" s="80"/>
      <c r="N331" s="80" t="s">
        <v>860</v>
      </c>
      <c r="O331" s="82"/>
      <c r="P331" s="82"/>
      <c r="Q331" s="82"/>
    </row>
    <row r="332" spans="1:17" s="24" customFormat="1" ht="20" x14ac:dyDescent="0.3">
      <c r="A332" s="79">
        <v>15233</v>
      </c>
      <c r="B332" s="80" t="s">
        <v>247</v>
      </c>
      <c r="C332" s="80" t="s">
        <v>34</v>
      </c>
      <c r="D332" s="80">
        <v>350</v>
      </c>
      <c r="E332" s="80">
        <v>311.69</v>
      </c>
      <c r="F332" s="81">
        <v>0.10945714285714286</v>
      </c>
      <c r="G332" s="80" t="s">
        <v>867</v>
      </c>
      <c r="H332" s="80"/>
      <c r="I332" s="80" t="str">
        <f>_xlfn.XLOOKUP(Table6[[#This Row],[Site ID]],Table2[Site ID],Table2[Ops Compliance Status])</f>
        <v>Compliant</v>
      </c>
      <c r="J332" s="100">
        <v>44963</v>
      </c>
      <c r="K332" s="80">
        <v>155</v>
      </c>
      <c r="L332" s="80" t="s">
        <v>888</v>
      </c>
      <c r="M332" s="80"/>
      <c r="N332" s="80"/>
      <c r="O332" s="82"/>
      <c r="P332" s="82"/>
      <c r="Q332" s="82"/>
    </row>
    <row r="333" spans="1:17" s="24" customFormat="1" ht="30" x14ac:dyDescent="0.3">
      <c r="A333" s="79">
        <v>14082</v>
      </c>
      <c r="B333" s="80" t="s">
        <v>225</v>
      </c>
      <c r="C333" s="80" t="s">
        <v>29</v>
      </c>
      <c r="D333" s="80">
        <v>190</v>
      </c>
      <c r="E333" s="80">
        <v>171.88</v>
      </c>
      <c r="F333" s="289">
        <v>9.5368421052631602E-2</v>
      </c>
      <c r="G333" s="80" t="s">
        <v>867</v>
      </c>
      <c r="H333" s="80"/>
      <c r="I333" s="80" t="str">
        <f>_xlfn.XLOOKUP(Table6[[#This Row],[Site ID]],Table2[Site ID],Table2[Ops Compliance Status])</f>
        <v>Compliant</v>
      </c>
      <c r="J333" s="100">
        <v>44963</v>
      </c>
      <c r="K333" s="80" t="s">
        <v>596</v>
      </c>
      <c r="L333" s="80">
        <v>171.88</v>
      </c>
      <c r="M333" s="80" t="s">
        <v>889</v>
      </c>
      <c r="N333" s="80" t="s">
        <v>890</v>
      </c>
      <c r="O333" s="82"/>
      <c r="P333" s="82"/>
      <c r="Q333" s="82"/>
    </row>
    <row r="334" spans="1:17" s="24" customFormat="1" ht="10.5" x14ac:dyDescent="0.3">
      <c r="A334" s="79">
        <v>14386</v>
      </c>
      <c r="B334" s="80" t="s">
        <v>172</v>
      </c>
      <c r="C334" s="80" t="s">
        <v>29</v>
      </c>
      <c r="D334" s="80">
        <v>34</v>
      </c>
      <c r="E334" s="80">
        <v>30.79</v>
      </c>
      <c r="F334" s="289">
        <v>9.4411764705882376E-2</v>
      </c>
      <c r="G334" s="80" t="s">
        <v>867</v>
      </c>
      <c r="H334" s="80"/>
      <c r="I334" s="80" t="str">
        <f>_xlfn.XLOOKUP(Table6[[#This Row],[Site ID]],Table2[Site ID],Table2[Ops Compliance Status])</f>
        <v>At Risk</v>
      </c>
      <c r="J334" s="100">
        <v>44963</v>
      </c>
      <c r="K334" s="80">
        <v>30.79</v>
      </c>
      <c r="L334" s="80">
        <v>31.01</v>
      </c>
      <c r="M334" s="80"/>
      <c r="N334" s="80" t="s">
        <v>891</v>
      </c>
      <c r="O334" s="82"/>
      <c r="P334" s="82"/>
      <c r="Q334" s="82"/>
    </row>
    <row r="335" spans="1:17" s="24" customFormat="1" ht="30" x14ac:dyDescent="0.3">
      <c r="A335" s="79">
        <v>14095</v>
      </c>
      <c r="B335" s="80" t="s">
        <v>129</v>
      </c>
      <c r="C335" s="80" t="s">
        <v>29</v>
      </c>
      <c r="D335" s="80">
        <v>200</v>
      </c>
      <c r="E335" s="80">
        <v>181.3</v>
      </c>
      <c r="F335" s="289">
        <v>9.3499999999999944E-2</v>
      </c>
      <c r="G335" s="80" t="s">
        <v>867</v>
      </c>
      <c r="H335" s="80"/>
      <c r="I335" s="80" t="str">
        <f>_xlfn.XLOOKUP(Table6[[#This Row],[Site ID]],Table2[Site ID],Table2[Ops Compliance Status])</f>
        <v>At Risk</v>
      </c>
      <c r="J335" s="100">
        <v>44963</v>
      </c>
      <c r="K335" s="80">
        <v>190.67</v>
      </c>
      <c r="L335" s="80" t="s">
        <v>892</v>
      </c>
      <c r="M335" s="80" t="s">
        <v>893</v>
      </c>
      <c r="N335" s="80" t="s">
        <v>894</v>
      </c>
      <c r="O335" s="82"/>
      <c r="P335" s="82"/>
      <c r="Q335" s="82"/>
    </row>
    <row r="336" spans="1:17" s="24" customFormat="1" ht="20" x14ac:dyDescent="0.3">
      <c r="A336" s="79">
        <v>13153</v>
      </c>
      <c r="B336" s="80" t="s">
        <v>232</v>
      </c>
      <c r="C336" s="80" t="s">
        <v>34</v>
      </c>
      <c r="D336" s="80">
        <v>20</v>
      </c>
      <c r="E336" s="80">
        <v>18.190000000000001</v>
      </c>
      <c r="F336" s="81">
        <v>9.0499999999999942E-2</v>
      </c>
      <c r="G336" s="80" t="s">
        <v>867</v>
      </c>
      <c r="H336" s="80"/>
      <c r="I336" s="80" t="str">
        <f>_xlfn.XLOOKUP(Table6[[#This Row],[Site ID]],Table2[Site ID],Table2[Ops Compliance Status])</f>
        <v>DWEF Compliant</v>
      </c>
      <c r="J336" s="100">
        <v>44963</v>
      </c>
      <c r="K336" s="80">
        <v>18.190000000000001</v>
      </c>
      <c r="L336" s="80">
        <v>18.38</v>
      </c>
      <c r="M336" s="80"/>
      <c r="N336" s="80" t="s">
        <v>895</v>
      </c>
      <c r="O336" s="82"/>
      <c r="P336" s="82"/>
      <c r="Q336" s="82"/>
    </row>
    <row r="337" spans="1:17" s="24" customFormat="1" ht="30" x14ac:dyDescent="0.3">
      <c r="A337" s="79">
        <v>14431</v>
      </c>
      <c r="B337" s="80" t="s">
        <v>205</v>
      </c>
      <c r="C337" s="80" t="s">
        <v>26</v>
      </c>
      <c r="D337" s="80">
        <v>19.600000000000001</v>
      </c>
      <c r="E337" s="80">
        <v>18.22</v>
      </c>
      <c r="F337" s="81">
        <v>7.0408163265306245E-2</v>
      </c>
      <c r="G337" s="80" t="s">
        <v>867</v>
      </c>
      <c r="H337" s="80"/>
      <c r="I337" s="80" t="str">
        <f>_xlfn.XLOOKUP(Table6[[#This Row],[Site ID]],Table2[Site ID],Table2[Ops Compliance Status])</f>
        <v>At Risk</v>
      </c>
      <c r="J337" s="100">
        <v>44963</v>
      </c>
      <c r="K337" s="80">
        <v>18.22</v>
      </c>
      <c r="L337" s="80" t="s">
        <v>878</v>
      </c>
      <c r="M337" s="80"/>
      <c r="N337" s="80" t="s">
        <v>896</v>
      </c>
      <c r="O337" s="82"/>
      <c r="P337" s="82"/>
      <c r="Q337" s="82"/>
    </row>
    <row r="338" spans="1:17" s="24" customFormat="1" ht="20" x14ac:dyDescent="0.3">
      <c r="A338" s="79">
        <v>14391</v>
      </c>
      <c r="B338" s="80" t="s">
        <v>207</v>
      </c>
      <c r="C338" s="80" t="s">
        <v>29</v>
      </c>
      <c r="D338" s="80">
        <v>27</v>
      </c>
      <c r="E338" s="80">
        <v>25.1</v>
      </c>
      <c r="F338" s="289">
        <v>7.0370370370370319E-2</v>
      </c>
      <c r="G338" s="80" t="s">
        <v>867</v>
      </c>
      <c r="H338" s="80"/>
      <c r="I338" s="80" t="str">
        <f>_xlfn.XLOOKUP(Table6[[#This Row],[Site ID]],Table2[Site ID],Table2[Ops Compliance Status])</f>
        <v>Compliant</v>
      </c>
      <c r="J338" s="100">
        <v>44963</v>
      </c>
      <c r="K338" s="80"/>
      <c r="L338" s="80">
        <v>13.07</v>
      </c>
      <c r="M338" s="80" t="s">
        <v>897</v>
      </c>
      <c r="N338" s="80" t="s">
        <v>898</v>
      </c>
      <c r="O338" s="82"/>
      <c r="P338" s="82"/>
      <c r="Q338" s="82"/>
    </row>
    <row r="339" spans="1:17" s="24" customFormat="1" ht="30" x14ac:dyDescent="0.3">
      <c r="A339" s="79">
        <v>15388</v>
      </c>
      <c r="B339" s="80" t="s">
        <v>199</v>
      </c>
      <c r="C339" s="80" t="s">
        <v>29</v>
      </c>
      <c r="D339" s="80">
        <v>13.5</v>
      </c>
      <c r="E339" s="80">
        <v>12.58</v>
      </c>
      <c r="F339" s="289">
        <v>6.8148148148148138E-2</v>
      </c>
      <c r="G339" s="80" t="s">
        <v>867</v>
      </c>
      <c r="H339" s="80"/>
      <c r="I339" s="80" t="str">
        <f>_xlfn.XLOOKUP(Table6[[#This Row],[Site ID]],Table2[Site ID],Table2[Ops Compliance Status])</f>
        <v>At Risk</v>
      </c>
      <c r="J339" s="100">
        <v>44963</v>
      </c>
      <c r="K339" s="80">
        <v>12.58</v>
      </c>
      <c r="L339" s="80">
        <v>14.01</v>
      </c>
      <c r="M339" s="80"/>
      <c r="N339" s="80" t="s">
        <v>899</v>
      </c>
      <c r="O339" s="82" t="s">
        <v>16339</v>
      </c>
      <c r="P339" s="82"/>
      <c r="Q339" s="82"/>
    </row>
    <row r="340" spans="1:17" s="24" customFormat="1" ht="10.5" x14ac:dyDescent="0.3">
      <c r="A340" s="79">
        <v>15257</v>
      </c>
      <c r="B340" s="80" t="s">
        <v>357</v>
      </c>
      <c r="C340" s="80" t="s">
        <v>34</v>
      </c>
      <c r="D340" s="80">
        <v>15</v>
      </c>
      <c r="E340" s="80">
        <v>14.02</v>
      </c>
      <c r="F340" s="81">
        <v>6.5333333333333368E-2</v>
      </c>
      <c r="G340" s="80" t="s">
        <v>867</v>
      </c>
      <c r="H340" s="80"/>
      <c r="I340" s="80" t="str">
        <f>_xlfn.XLOOKUP(Table6[[#This Row],[Site ID]],Table2[Site ID],Table2[Ops Compliance Status])</f>
        <v>Compliant</v>
      </c>
      <c r="J340" s="100">
        <v>44963</v>
      </c>
      <c r="K340" s="80">
        <v>14.8</v>
      </c>
      <c r="L340" s="80">
        <v>14.02</v>
      </c>
      <c r="M340" s="80"/>
      <c r="N340" s="80" t="s">
        <v>900</v>
      </c>
      <c r="O340" s="82"/>
      <c r="P340" s="82"/>
      <c r="Q340" s="82"/>
    </row>
    <row r="341" spans="1:17" s="24" customFormat="1" ht="20" x14ac:dyDescent="0.3">
      <c r="A341" s="79">
        <v>14265</v>
      </c>
      <c r="B341" s="80" t="s">
        <v>206</v>
      </c>
      <c r="C341" s="80" t="s">
        <v>34</v>
      </c>
      <c r="D341" s="80">
        <v>45</v>
      </c>
      <c r="E341" s="80">
        <v>42.45</v>
      </c>
      <c r="F341" s="81">
        <v>5.6666666666666601E-2</v>
      </c>
      <c r="G341" s="80" t="s">
        <v>867</v>
      </c>
      <c r="H341" s="80"/>
      <c r="I341" s="80" t="str">
        <f>_xlfn.XLOOKUP(Table6[[#This Row],[Site ID]],Table2[Site ID],Table2[Ops Compliance Status])</f>
        <v>At Risk</v>
      </c>
      <c r="J341" s="100">
        <v>44963</v>
      </c>
      <c r="K341" s="80">
        <v>42.45</v>
      </c>
      <c r="L341" s="80" t="s">
        <v>878</v>
      </c>
      <c r="M341" s="80"/>
      <c r="N341" s="80" t="s">
        <v>900</v>
      </c>
      <c r="O341" s="82"/>
      <c r="P341" s="82"/>
      <c r="Q341" s="82"/>
    </row>
    <row r="342" spans="1:17" s="24" customFormat="1" ht="40" x14ac:dyDescent="0.3">
      <c r="A342" s="79">
        <v>15314</v>
      </c>
      <c r="B342" s="80" t="s">
        <v>201</v>
      </c>
      <c r="C342" s="80" t="s">
        <v>29</v>
      </c>
      <c r="D342" s="80">
        <v>5</v>
      </c>
      <c r="E342" s="80">
        <v>4.72</v>
      </c>
      <c r="F342" s="289">
        <v>5.600000000000005E-2</v>
      </c>
      <c r="G342" s="80" t="s">
        <v>867</v>
      </c>
      <c r="H342" s="80"/>
      <c r="I342" s="80" t="str">
        <f>_xlfn.XLOOKUP(Table6[[#This Row],[Site ID]],Table2[Site ID],Table2[Ops Compliance Status])</f>
        <v>At Risk</v>
      </c>
      <c r="J342" s="100">
        <v>44963</v>
      </c>
      <c r="K342" s="80"/>
      <c r="L342" s="80"/>
      <c r="M342" s="80"/>
      <c r="N342" s="80" t="s">
        <v>901</v>
      </c>
      <c r="O342" s="82"/>
      <c r="P342" s="82"/>
      <c r="Q342" s="82"/>
    </row>
    <row r="343" spans="1:17" s="24" customFormat="1" ht="20" x14ac:dyDescent="0.3">
      <c r="A343" s="79">
        <v>15278</v>
      </c>
      <c r="B343" s="80" t="s">
        <v>220</v>
      </c>
      <c r="C343" s="80" t="s">
        <v>29</v>
      </c>
      <c r="D343" s="80">
        <v>7.8</v>
      </c>
      <c r="E343" s="80">
        <v>7.41</v>
      </c>
      <c r="F343" s="289">
        <v>4.9999999999999961E-2</v>
      </c>
      <c r="G343" s="80" t="s">
        <v>867</v>
      </c>
      <c r="H343" s="80"/>
      <c r="I343" s="80" t="str">
        <f>_xlfn.XLOOKUP(Table6[[#This Row],[Site ID]],Table2[Site ID],Table2[Ops Compliance Status])</f>
        <v>Compliant</v>
      </c>
      <c r="J343" s="100">
        <v>44963</v>
      </c>
      <c r="K343" s="80" t="s">
        <v>902</v>
      </c>
      <c r="L343" s="80"/>
      <c r="M343" s="80"/>
      <c r="N343" s="80" t="s">
        <v>903</v>
      </c>
      <c r="O343" s="82"/>
      <c r="P343" s="82"/>
      <c r="Q343" s="82"/>
    </row>
    <row r="344" spans="1:17" s="24" customFormat="1" ht="40" x14ac:dyDescent="0.3">
      <c r="A344" s="79">
        <v>14372</v>
      </c>
      <c r="B344" s="80" t="s">
        <v>137</v>
      </c>
      <c r="C344" s="80" t="s">
        <v>29</v>
      </c>
      <c r="D344" s="80">
        <v>130</v>
      </c>
      <c r="E344" s="80">
        <v>123.86</v>
      </c>
      <c r="F344" s="289">
        <v>4.7230769230769236E-2</v>
      </c>
      <c r="G344" s="80" t="s">
        <v>867</v>
      </c>
      <c r="H344" s="80"/>
      <c r="I344" s="80" t="str">
        <f>_xlfn.XLOOKUP(Table6[[#This Row],[Site ID]],Table2[Site ID],Table2[Ops Compliance Status])</f>
        <v>Compliant</v>
      </c>
      <c r="J344" s="100">
        <v>44963</v>
      </c>
      <c r="K344" s="80"/>
      <c r="L344" s="80">
        <v>123.86</v>
      </c>
      <c r="M344" s="80">
        <v>123.86</v>
      </c>
      <c r="N344" s="80" t="s">
        <v>904</v>
      </c>
      <c r="O344" s="82"/>
      <c r="P344" s="82"/>
      <c r="Q344" s="82"/>
    </row>
    <row r="345" spans="1:17" s="24" customFormat="1" ht="10.5" x14ac:dyDescent="0.3">
      <c r="A345" s="79">
        <v>14371</v>
      </c>
      <c r="B345" s="80" t="s">
        <v>326</v>
      </c>
      <c r="C345" s="80" t="s">
        <v>29</v>
      </c>
      <c r="D345" s="80">
        <v>48</v>
      </c>
      <c r="E345" s="80">
        <v>45.82</v>
      </c>
      <c r="F345" s="289">
        <v>4.5416666666666661E-2</v>
      </c>
      <c r="G345" s="80" t="s">
        <v>867</v>
      </c>
      <c r="H345" s="80"/>
      <c r="I345" s="80" t="str">
        <f>_xlfn.XLOOKUP(Table6[[#This Row],[Site ID]],Table2[Site ID],Table2[Ops Compliance Status])</f>
        <v>Compliant</v>
      </c>
      <c r="J345" s="100">
        <v>44963</v>
      </c>
      <c r="K345" s="80">
        <v>46.02</v>
      </c>
      <c r="L345" s="80">
        <v>45.82</v>
      </c>
      <c r="M345" s="80"/>
      <c r="N345" s="80" t="s">
        <v>905</v>
      </c>
      <c r="O345" s="82"/>
      <c r="P345" s="82"/>
      <c r="Q345" s="82"/>
    </row>
    <row r="346" spans="1:17" s="24" customFormat="1" ht="10.5" x14ac:dyDescent="0.3">
      <c r="A346" s="79">
        <v>14266</v>
      </c>
      <c r="B346" s="80" t="s">
        <v>274</v>
      </c>
      <c r="C346" s="80" t="s">
        <v>34</v>
      </c>
      <c r="D346" s="80">
        <v>60</v>
      </c>
      <c r="E346" s="80">
        <v>57.47</v>
      </c>
      <c r="F346" s="81">
        <v>4.2166666666666686E-2</v>
      </c>
      <c r="G346" s="80" t="s">
        <v>867</v>
      </c>
      <c r="H346" s="80"/>
      <c r="I346" s="80" t="str">
        <f>_xlfn.XLOOKUP(Table6[[#This Row],[Site ID]],Table2[Site ID],Table2[Ops Compliance Status])</f>
        <v>At Risk</v>
      </c>
      <c r="J346" s="100">
        <v>44963</v>
      </c>
      <c r="K346" s="80">
        <v>57.47</v>
      </c>
      <c r="L346" s="80">
        <v>56.89</v>
      </c>
      <c r="M346" s="80"/>
      <c r="N346" s="80" t="s">
        <v>906</v>
      </c>
      <c r="O346" s="82"/>
      <c r="P346" s="82"/>
      <c r="Q346" s="82"/>
    </row>
    <row r="347" spans="1:17" s="24" customFormat="1" ht="10.5" x14ac:dyDescent="0.3">
      <c r="A347" s="79">
        <v>15516</v>
      </c>
      <c r="B347" s="80" t="s">
        <v>291</v>
      </c>
      <c r="C347" s="80" t="s">
        <v>29</v>
      </c>
      <c r="D347" s="80">
        <v>4</v>
      </c>
      <c r="E347" s="80">
        <v>3.87</v>
      </c>
      <c r="F347" s="289">
        <v>3.2499999999999973E-2</v>
      </c>
      <c r="G347" s="80" t="s">
        <v>867</v>
      </c>
      <c r="H347" s="80"/>
      <c r="I347" s="80" t="str">
        <f>_xlfn.XLOOKUP(Table6[[#This Row],[Site ID]],Table2[Site ID],Table2[Ops Compliance Status])</f>
        <v>Compliant</v>
      </c>
      <c r="J347" s="100">
        <v>44963</v>
      </c>
      <c r="K347" s="80">
        <v>3.87</v>
      </c>
      <c r="L347" s="80">
        <v>3.88</v>
      </c>
      <c r="M347" s="80"/>
      <c r="N347" s="80" t="s">
        <v>907</v>
      </c>
      <c r="O347" s="82"/>
      <c r="P347" s="82"/>
      <c r="Q347" s="82"/>
    </row>
    <row r="348" spans="1:17" s="24" customFormat="1" ht="20" x14ac:dyDescent="0.3">
      <c r="A348" s="79">
        <v>15013</v>
      </c>
      <c r="B348" s="80" t="s">
        <v>273</v>
      </c>
      <c r="C348" s="80" t="s">
        <v>34</v>
      </c>
      <c r="D348" s="80">
        <v>370</v>
      </c>
      <c r="E348" s="80">
        <v>359.19</v>
      </c>
      <c r="F348" s="81">
        <v>2.9216216216216222E-2</v>
      </c>
      <c r="G348" s="80" t="s">
        <v>867</v>
      </c>
      <c r="H348" s="80"/>
      <c r="I348" s="80" t="str">
        <f>_xlfn.XLOOKUP(Table6[[#This Row],[Site ID]],Table2[Site ID],Table2[Ops Compliance Status])</f>
        <v>DWEF Compliant</v>
      </c>
      <c r="J348" s="100">
        <v>44963</v>
      </c>
      <c r="K348" s="80">
        <v>359.19</v>
      </c>
      <c r="L348" s="80">
        <v>362.57</v>
      </c>
      <c r="M348" s="80"/>
      <c r="N348" s="80" t="s">
        <v>906</v>
      </c>
      <c r="O348" s="82"/>
      <c r="P348" s="82"/>
      <c r="Q348" s="82"/>
    </row>
    <row r="349" spans="1:17" s="24" customFormat="1" ht="20" x14ac:dyDescent="0.3">
      <c r="A349" s="79">
        <v>14185</v>
      </c>
      <c r="B349" s="80" t="s">
        <v>288</v>
      </c>
      <c r="C349" s="80" t="s">
        <v>26</v>
      </c>
      <c r="D349" s="80">
        <v>60</v>
      </c>
      <c r="E349" s="80">
        <v>58.36</v>
      </c>
      <c r="F349" s="81">
        <v>2.7333333333333341E-2</v>
      </c>
      <c r="G349" s="80" t="s">
        <v>867</v>
      </c>
      <c r="H349" s="80"/>
      <c r="I349" s="80" t="str">
        <f>_xlfn.XLOOKUP(Table6[[#This Row],[Site ID]],Table2[Site ID],Table2[Ops Compliance Status])</f>
        <v>DWEF Compliant</v>
      </c>
      <c r="J349" s="100">
        <v>44963</v>
      </c>
      <c r="K349" s="80">
        <v>29.24</v>
      </c>
      <c r="L349" s="80">
        <v>29.12</v>
      </c>
      <c r="M349" s="80"/>
      <c r="N349" s="80" t="s">
        <v>908</v>
      </c>
      <c r="O349" s="82"/>
      <c r="P349" s="82"/>
      <c r="Q349" s="82"/>
    </row>
    <row r="350" spans="1:17" s="24" customFormat="1" ht="20" x14ac:dyDescent="0.3">
      <c r="A350" s="79">
        <v>13273</v>
      </c>
      <c r="B350" s="80" t="s">
        <v>334</v>
      </c>
      <c r="C350" s="80" t="s">
        <v>34</v>
      </c>
      <c r="D350" s="80">
        <v>6.3</v>
      </c>
      <c r="E350" s="80">
        <v>6.13</v>
      </c>
      <c r="F350" s="81">
        <v>2.6984126984126975E-2</v>
      </c>
      <c r="G350" s="80" t="s">
        <v>867</v>
      </c>
      <c r="H350" s="80"/>
      <c r="I350" s="80" t="str">
        <f>_xlfn.XLOOKUP(Table6[[#This Row],[Site ID]],Table2[Site ID],Table2[Ops Compliance Status])</f>
        <v>Compliant</v>
      </c>
      <c r="J350" s="100">
        <v>44963</v>
      </c>
      <c r="K350" s="80" t="s">
        <v>596</v>
      </c>
      <c r="L350" s="80">
        <v>6.13</v>
      </c>
      <c r="M350" s="80"/>
      <c r="N350" s="80" t="s">
        <v>909</v>
      </c>
      <c r="O350" s="82"/>
      <c r="P350" s="82"/>
      <c r="Q350" s="82"/>
    </row>
    <row r="351" spans="1:17" s="24" customFormat="1" ht="20" x14ac:dyDescent="0.3">
      <c r="A351" s="79">
        <v>14083</v>
      </c>
      <c r="B351" s="80" t="s">
        <v>414</v>
      </c>
      <c r="C351" s="80" t="s">
        <v>29</v>
      </c>
      <c r="D351" s="80">
        <v>8.1</v>
      </c>
      <c r="E351" s="80">
        <v>7.92</v>
      </c>
      <c r="F351" s="289">
        <v>2.2222222222222188E-2</v>
      </c>
      <c r="G351" s="80" t="s">
        <v>867</v>
      </c>
      <c r="H351" s="80"/>
      <c r="I351" s="80" t="str">
        <f>_xlfn.XLOOKUP(Table6[[#This Row],[Site ID]],Table2[Site ID],Table2[Ops Compliance Status])</f>
        <v>Compliant</v>
      </c>
      <c r="J351" s="100">
        <v>44963</v>
      </c>
      <c r="K351" s="80">
        <v>7.92</v>
      </c>
      <c r="L351" s="80" t="s">
        <v>878</v>
      </c>
      <c r="M351" s="80"/>
      <c r="N351" s="80" t="s">
        <v>910</v>
      </c>
      <c r="O351" s="82"/>
      <c r="P351" s="82"/>
      <c r="Q351" s="82"/>
    </row>
    <row r="352" spans="1:17" s="24" customFormat="1" ht="10.5" x14ac:dyDescent="0.3">
      <c r="A352" s="79">
        <v>15311</v>
      </c>
      <c r="B352" s="80" t="s">
        <v>188</v>
      </c>
      <c r="C352" s="80" t="s">
        <v>29</v>
      </c>
      <c r="D352" s="80">
        <v>9.3000000000000007</v>
      </c>
      <c r="E352" s="80">
        <v>9.1</v>
      </c>
      <c r="F352" s="289">
        <v>2.1505376344086134E-2</v>
      </c>
      <c r="G352" s="80" t="s">
        <v>867</v>
      </c>
      <c r="H352" s="80"/>
      <c r="I352" s="80" t="str">
        <f>_xlfn.XLOOKUP(Table6[[#This Row],[Site ID]],Table2[Site ID],Table2[Ops Compliance Status])</f>
        <v>Compliant</v>
      </c>
      <c r="J352" s="100">
        <v>44963</v>
      </c>
      <c r="K352" s="80">
        <v>9.3699999999999992</v>
      </c>
      <c r="L352" s="80">
        <v>9.1</v>
      </c>
      <c r="M352" s="80"/>
      <c r="N352" s="80" t="s">
        <v>905</v>
      </c>
      <c r="O352" s="82"/>
      <c r="P352" s="82"/>
      <c r="Q352" s="82"/>
    </row>
    <row r="353" spans="1:17" s="24" customFormat="1" ht="20" x14ac:dyDescent="0.3">
      <c r="A353" s="79">
        <v>14415</v>
      </c>
      <c r="B353" s="80" t="s">
        <v>300</v>
      </c>
      <c r="C353" s="80" t="s">
        <v>34</v>
      </c>
      <c r="D353" s="80">
        <v>5.3</v>
      </c>
      <c r="E353" s="80">
        <v>5.22</v>
      </c>
      <c r="F353" s="81">
        <v>1.5094339622641523E-2</v>
      </c>
      <c r="G353" s="80" t="s">
        <v>867</v>
      </c>
      <c r="H353" s="80"/>
      <c r="I353" s="80" t="str">
        <f>_xlfn.XLOOKUP(Table6[[#This Row],[Site ID]],Table2[Site ID],Table2[Ops Compliance Status])</f>
        <v>Compliant</v>
      </c>
      <c r="J353" s="100">
        <v>44963</v>
      </c>
      <c r="K353" s="80" t="s">
        <v>911</v>
      </c>
      <c r="L353" s="80">
        <v>5.22</v>
      </c>
      <c r="M353" s="80"/>
      <c r="N353" s="80" t="s">
        <v>906</v>
      </c>
      <c r="O353" s="82"/>
      <c r="P353" s="82"/>
      <c r="Q353" s="82"/>
    </row>
    <row r="354" spans="1:17" s="24" customFormat="1" ht="10.5" x14ac:dyDescent="0.3">
      <c r="A354" s="79">
        <v>15075</v>
      </c>
      <c r="B354" s="80" t="s">
        <v>213</v>
      </c>
      <c r="C354" s="80" t="s">
        <v>34</v>
      </c>
      <c r="D354" s="80">
        <v>42</v>
      </c>
      <c r="E354" s="80">
        <v>41.56</v>
      </c>
      <c r="F354" s="81">
        <v>1.0476190476190422E-2</v>
      </c>
      <c r="G354" s="80" t="s">
        <v>867</v>
      </c>
      <c r="H354" s="80"/>
      <c r="I354" s="80" t="str">
        <f>_xlfn.XLOOKUP(Table6[[#This Row],[Site ID]],Table2[Site ID],Table2[Ops Compliance Status])</f>
        <v>At Risk</v>
      </c>
      <c r="J354" s="100">
        <v>44963</v>
      </c>
      <c r="K354" s="80">
        <v>41.56</v>
      </c>
      <c r="L354" s="80">
        <v>42.44</v>
      </c>
      <c r="M354" s="80"/>
      <c r="N354" s="80" t="s">
        <v>907</v>
      </c>
      <c r="O354" s="82"/>
      <c r="P354" s="82"/>
      <c r="Q354" s="82"/>
    </row>
    <row r="355" spans="1:17" s="24" customFormat="1" ht="10.5" x14ac:dyDescent="0.3">
      <c r="A355" s="79">
        <v>15449</v>
      </c>
      <c r="B355" s="80" t="s">
        <v>200</v>
      </c>
      <c r="C355" s="80" t="s">
        <v>29</v>
      </c>
      <c r="D355" s="80">
        <v>1</v>
      </c>
      <c r="E355" s="80">
        <v>0.99</v>
      </c>
      <c r="F355" s="289">
        <v>1.0000000000000009E-2</v>
      </c>
      <c r="G355" s="80" t="s">
        <v>867</v>
      </c>
      <c r="H355" s="80"/>
      <c r="I355" s="80" t="str">
        <f>_xlfn.XLOOKUP(Table6[[#This Row],[Site ID]],Table2[Site ID],Table2[Ops Compliance Status])</f>
        <v>Compliant</v>
      </c>
      <c r="J355" s="100">
        <v>44963</v>
      </c>
      <c r="K355" s="80">
        <v>0.99</v>
      </c>
      <c r="L355" s="80">
        <v>0.99</v>
      </c>
      <c r="M355" s="80"/>
      <c r="N355" s="80" t="s">
        <v>906</v>
      </c>
      <c r="O355" s="82"/>
      <c r="P355" s="82"/>
      <c r="Q355" s="82"/>
    </row>
    <row r="356" spans="1:17" s="24" customFormat="1" ht="10.5" x14ac:dyDescent="0.3">
      <c r="A356" s="79">
        <v>14216</v>
      </c>
      <c r="B356" s="80" t="s">
        <v>361</v>
      </c>
      <c r="C356" s="80" t="s">
        <v>34</v>
      </c>
      <c r="D356" s="80">
        <v>15.3</v>
      </c>
      <c r="E356" s="80">
        <v>15.19</v>
      </c>
      <c r="F356" s="81">
        <v>7.1895424836602093E-3</v>
      </c>
      <c r="G356" s="80" t="s">
        <v>867</v>
      </c>
      <c r="H356" s="80"/>
      <c r="I356" s="80" t="str">
        <f>_xlfn.XLOOKUP(Table6[[#This Row],[Site ID]],Table2[Site ID],Table2[Ops Compliance Status])</f>
        <v>Compliant</v>
      </c>
      <c r="J356" s="100">
        <v>44963</v>
      </c>
      <c r="K356" s="80">
        <v>15.19</v>
      </c>
      <c r="L356" s="80">
        <v>15.88</v>
      </c>
      <c r="M356" s="80"/>
      <c r="N356" s="80" t="s">
        <v>906</v>
      </c>
      <c r="O356" s="82"/>
      <c r="P356" s="82"/>
      <c r="Q356" s="82"/>
    </row>
    <row r="357" spans="1:17" s="24" customFormat="1" ht="10.5" x14ac:dyDescent="0.3">
      <c r="A357" s="79">
        <v>15334</v>
      </c>
      <c r="B357" s="80" t="s">
        <v>211</v>
      </c>
      <c r="C357" s="80" t="s">
        <v>29</v>
      </c>
      <c r="D357" s="80">
        <v>21</v>
      </c>
      <c r="E357" s="80">
        <v>20.86</v>
      </c>
      <c r="F357" s="289">
        <v>6.666666666666694E-3</v>
      </c>
      <c r="G357" s="80" t="s">
        <v>867</v>
      </c>
      <c r="H357" s="80"/>
      <c r="I357" s="80" t="str">
        <f>_xlfn.XLOOKUP(Table6[[#This Row],[Site ID]],Table2[Site ID],Table2[Ops Compliance Status])</f>
        <v>Compliant</v>
      </c>
      <c r="J357" s="100">
        <v>44963</v>
      </c>
      <c r="K357" s="80"/>
      <c r="L357" s="80"/>
      <c r="M357" s="80"/>
      <c r="N357" s="80" t="s">
        <v>909</v>
      </c>
      <c r="O357" s="82"/>
      <c r="P357" s="82"/>
      <c r="Q357" s="82"/>
    </row>
    <row r="358" spans="1:17" s="24" customFormat="1" ht="20" x14ac:dyDescent="0.3">
      <c r="A358" s="79">
        <v>14202</v>
      </c>
      <c r="B358" s="80" t="s">
        <v>389</v>
      </c>
      <c r="C358" s="80" t="s">
        <v>26</v>
      </c>
      <c r="D358" s="80">
        <v>42</v>
      </c>
      <c r="E358" s="80">
        <v>41.73</v>
      </c>
      <c r="F358" s="81">
        <v>6.4285714285715031E-3</v>
      </c>
      <c r="G358" s="80" t="s">
        <v>867</v>
      </c>
      <c r="H358" s="80"/>
      <c r="I358" s="80" t="str">
        <f>_xlfn.XLOOKUP(Table6[[#This Row],[Site ID]],Table2[Site ID],Table2[Ops Compliance Status])</f>
        <v>DWEF Compliant</v>
      </c>
      <c r="J358" s="100">
        <v>44963</v>
      </c>
      <c r="K358" s="80">
        <v>41.73</v>
      </c>
      <c r="L358" s="80">
        <v>48.41</v>
      </c>
      <c r="M358" s="80"/>
      <c r="N358" s="80" t="s">
        <v>746</v>
      </c>
      <c r="O358" s="82"/>
      <c r="P358" s="82"/>
      <c r="Q358" s="82"/>
    </row>
    <row r="359" spans="1:17" s="24" customFormat="1" ht="40" x14ac:dyDescent="0.3">
      <c r="A359" s="79">
        <v>14147</v>
      </c>
      <c r="B359" s="80" t="s">
        <v>177</v>
      </c>
      <c r="C359" s="80" t="s">
        <v>26</v>
      </c>
      <c r="D359" s="80">
        <v>155</v>
      </c>
      <c r="E359" s="80">
        <v>109.68</v>
      </c>
      <c r="F359" s="81">
        <v>0.2923870967741935</v>
      </c>
      <c r="G359" s="80" t="s">
        <v>867</v>
      </c>
      <c r="H359" s="80"/>
      <c r="I359" s="80" t="str">
        <f>_xlfn.XLOOKUP(Table6[[#This Row],[Site ID]],Table2[Site ID],Table2[Ops Compliance Status])</f>
        <v>At Risk</v>
      </c>
      <c r="J359" s="100">
        <v>44963</v>
      </c>
      <c r="K359" s="80" t="s">
        <v>912</v>
      </c>
      <c r="L359" s="80" t="s">
        <v>913</v>
      </c>
      <c r="M359" s="80"/>
      <c r="N359" s="80" t="s">
        <v>914</v>
      </c>
      <c r="O359" s="82"/>
      <c r="P359" s="82"/>
      <c r="Q359" s="82"/>
    </row>
    <row r="360" spans="1:17" s="24" customFormat="1" ht="20" x14ac:dyDescent="0.3">
      <c r="A360" s="79">
        <v>15111</v>
      </c>
      <c r="B360" s="80" t="s">
        <v>395</v>
      </c>
      <c r="C360" s="80" t="s">
        <v>26</v>
      </c>
      <c r="D360" s="80">
        <v>8.5</v>
      </c>
      <c r="E360" s="80">
        <v>4.8099999999999996</v>
      </c>
      <c r="F360" s="81">
        <v>0.43411764705882355</v>
      </c>
      <c r="G360" s="80" t="s">
        <v>867</v>
      </c>
      <c r="H360" s="80"/>
      <c r="I360" s="80" t="str">
        <f>_xlfn.XLOOKUP(Table6[[#This Row],[Site ID]],Table2[Site ID],Table2[Ops Compliance Status])</f>
        <v>DWEF Compliant</v>
      </c>
      <c r="J360" s="100">
        <v>44963</v>
      </c>
      <c r="K360" s="80">
        <v>4.8099999999999996</v>
      </c>
      <c r="L360" s="80" t="s">
        <v>878</v>
      </c>
      <c r="M360" s="80"/>
      <c r="N360" s="80" t="s">
        <v>915</v>
      </c>
      <c r="O360" s="82"/>
      <c r="P360" s="82"/>
      <c r="Q360" s="82"/>
    </row>
    <row r="361" spans="1:17" s="24" customFormat="1" ht="40" x14ac:dyDescent="0.3">
      <c r="A361" s="79">
        <v>15389</v>
      </c>
      <c r="B361" s="80" t="s">
        <v>134</v>
      </c>
      <c r="C361" s="80" t="s">
        <v>29</v>
      </c>
      <c r="D361" s="80">
        <v>19.2</v>
      </c>
      <c r="E361" s="80">
        <v>12</v>
      </c>
      <c r="F361" s="289">
        <v>0.375</v>
      </c>
      <c r="G361" s="80" t="s">
        <v>707</v>
      </c>
      <c r="H361" s="80"/>
      <c r="I361" s="80" t="str">
        <f>_xlfn.XLOOKUP(Table6[[#This Row],[Site ID]],Table2[Site ID],Table2[Ops Compliance Status])</f>
        <v>At Risk</v>
      </c>
      <c r="J361" s="100">
        <v>44957</v>
      </c>
      <c r="K361" s="80">
        <v>12</v>
      </c>
      <c r="L361" s="80">
        <v>12</v>
      </c>
      <c r="M361" s="80"/>
      <c r="N361" s="80" t="s">
        <v>916</v>
      </c>
      <c r="O361" s="82"/>
      <c r="P361" s="82"/>
      <c r="Q361" s="82"/>
    </row>
    <row r="362" spans="1:17" s="24" customFormat="1" ht="20" x14ac:dyDescent="0.3">
      <c r="A362" s="79">
        <v>15090</v>
      </c>
      <c r="B362" s="80" t="s">
        <v>349</v>
      </c>
      <c r="C362" s="80" t="s">
        <v>34</v>
      </c>
      <c r="D362" s="80"/>
      <c r="E362" s="80"/>
      <c r="F362" s="81"/>
      <c r="G362" s="80"/>
      <c r="H362" s="80"/>
      <c r="I362" s="80"/>
      <c r="J362" s="100">
        <v>44955</v>
      </c>
      <c r="K362" s="80"/>
      <c r="L362" s="80"/>
      <c r="M362" s="80"/>
      <c r="N362" s="80" t="s">
        <v>917</v>
      </c>
      <c r="O362" s="82"/>
      <c r="P362" s="82"/>
      <c r="Q362" s="82"/>
    </row>
    <row r="363" spans="1:17" s="24" customFormat="1" ht="30" x14ac:dyDescent="0.3">
      <c r="A363" s="79">
        <v>15100</v>
      </c>
      <c r="B363" s="80" t="s">
        <v>502</v>
      </c>
      <c r="C363" s="80" t="s">
        <v>26</v>
      </c>
      <c r="D363" s="80">
        <v>10</v>
      </c>
      <c r="E363" s="80">
        <v>5.34</v>
      </c>
      <c r="F363" s="81">
        <v>0.46600000000000003</v>
      </c>
      <c r="G363" s="80" t="s">
        <v>918</v>
      </c>
      <c r="H363" s="80"/>
      <c r="I363" s="80" t="str">
        <f>_xlfn.XLOOKUP(Table6[[#This Row],[Site ID]],Table2[Site ID],Table2[Ops Compliance Status])</f>
        <v>DWEF Compliant</v>
      </c>
      <c r="J363" s="100">
        <v>44932</v>
      </c>
      <c r="K363" s="80">
        <v>5.34</v>
      </c>
      <c r="L363" s="80">
        <v>5.53</v>
      </c>
      <c r="M363" s="80"/>
      <c r="N363" s="80" t="s">
        <v>919</v>
      </c>
      <c r="O363" s="82"/>
      <c r="P363" s="82"/>
      <c r="Q363" s="82"/>
    </row>
    <row r="364" spans="1:17" s="24" customFormat="1" ht="70" x14ac:dyDescent="0.3">
      <c r="A364" s="79">
        <v>14467</v>
      </c>
      <c r="B364" s="80" t="s">
        <v>920</v>
      </c>
      <c r="C364" s="80" t="s">
        <v>26</v>
      </c>
      <c r="D364" s="80">
        <v>100</v>
      </c>
      <c r="E364" s="80">
        <v>23</v>
      </c>
      <c r="F364" s="81">
        <v>0.77</v>
      </c>
      <c r="G364" s="80" t="s">
        <v>918</v>
      </c>
      <c r="H364" s="80"/>
      <c r="I364" s="80" t="str">
        <f>_xlfn.XLOOKUP(Table6[[#This Row],[Site ID]],Table2[Site ID],Table2[Ops Compliance Status])</f>
        <v>Not currently assessed</v>
      </c>
      <c r="J364" s="100">
        <v>44932</v>
      </c>
      <c r="K364" s="80"/>
      <c r="L364" s="80"/>
      <c r="M364" s="80"/>
      <c r="N364" s="80" t="s">
        <v>921</v>
      </c>
      <c r="O364" s="82"/>
      <c r="P364" s="82"/>
      <c r="Q364" s="82"/>
    </row>
    <row r="365" spans="1:17" s="24" customFormat="1" ht="40" x14ac:dyDescent="0.3">
      <c r="A365" s="79">
        <v>15622</v>
      </c>
      <c r="B365" s="80" t="s">
        <v>922</v>
      </c>
      <c r="C365" s="80" t="s">
        <v>29</v>
      </c>
      <c r="D365" s="80">
        <v>42</v>
      </c>
      <c r="E365" s="80">
        <v>11.47</v>
      </c>
      <c r="F365" s="289">
        <v>0.72690476190476194</v>
      </c>
      <c r="G365" s="80" t="s">
        <v>918</v>
      </c>
      <c r="H365" s="80"/>
      <c r="I365" s="80" t="str">
        <f>_xlfn.XLOOKUP(Table6[[#This Row],[Site ID]],Table2[Site ID],Table2[Ops Compliance Status])</f>
        <v>Not currently assessed</v>
      </c>
      <c r="J365" s="100">
        <v>44932</v>
      </c>
      <c r="K365" s="80" t="s">
        <v>923</v>
      </c>
      <c r="L365" s="80" t="s">
        <v>924</v>
      </c>
      <c r="M365" s="162"/>
      <c r="N365" s="80" t="s">
        <v>925</v>
      </c>
      <c r="O365" s="82"/>
      <c r="P365" s="82"/>
      <c r="Q365" s="82"/>
    </row>
    <row r="366" spans="1:17" s="24" customFormat="1" ht="10.5" x14ac:dyDescent="0.3">
      <c r="A366" s="79">
        <v>14096</v>
      </c>
      <c r="B366" s="80" t="s">
        <v>381</v>
      </c>
      <c r="C366" s="80" t="s">
        <v>29</v>
      </c>
      <c r="D366" s="80">
        <v>10.8</v>
      </c>
      <c r="E366" s="80">
        <v>5.14</v>
      </c>
      <c r="F366" s="289">
        <v>0.52407407407407414</v>
      </c>
      <c r="G366" s="80" t="s">
        <v>918</v>
      </c>
      <c r="H366" s="80"/>
      <c r="I366" s="80" t="str">
        <f>_xlfn.XLOOKUP(Table6[[#This Row],[Site ID]],Table2[Site ID],Table2[Ops Compliance Status])</f>
        <v>Compliant</v>
      </c>
      <c r="J366" s="100">
        <v>44932</v>
      </c>
      <c r="K366" s="80">
        <v>5.85</v>
      </c>
      <c r="L366" s="80">
        <v>5.14</v>
      </c>
      <c r="M366" s="80"/>
      <c r="N366" s="80" t="s">
        <v>876</v>
      </c>
      <c r="O366" s="82"/>
      <c r="P366" s="82"/>
      <c r="Q366" s="82"/>
    </row>
    <row r="367" spans="1:17" s="24" customFormat="1" ht="20" x14ac:dyDescent="0.3">
      <c r="A367" s="79">
        <v>14311</v>
      </c>
      <c r="B367" s="80" t="s">
        <v>253</v>
      </c>
      <c r="C367" s="80" t="s">
        <v>34</v>
      </c>
      <c r="D367" s="80">
        <v>12</v>
      </c>
      <c r="E367" s="80">
        <v>6.52</v>
      </c>
      <c r="F367" s="81">
        <v>0.45666666666666672</v>
      </c>
      <c r="G367" s="80" t="s">
        <v>918</v>
      </c>
      <c r="H367" s="80"/>
      <c r="I367" s="80" t="str">
        <f>_xlfn.XLOOKUP(Table6[[#This Row],[Site ID]],Table2[Site ID],Table2[Ops Compliance Status])</f>
        <v>DWEF Compliant</v>
      </c>
      <c r="J367" s="100">
        <v>44932</v>
      </c>
      <c r="K367" s="80">
        <v>6.52</v>
      </c>
      <c r="L367" s="80">
        <v>9.61</v>
      </c>
      <c r="M367" s="80"/>
      <c r="N367" s="80" t="s">
        <v>876</v>
      </c>
      <c r="O367" s="82"/>
      <c r="P367" s="82"/>
      <c r="Q367" s="82"/>
    </row>
    <row r="368" spans="1:17" s="24" customFormat="1" ht="10.5" x14ac:dyDescent="0.3">
      <c r="A368" s="79">
        <v>15318</v>
      </c>
      <c r="B368" s="80" t="s">
        <v>499</v>
      </c>
      <c r="C368" s="80" t="s">
        <v>29</v>
      </c>
      <c r="D368" s="80">
        <v>36</v>
      </c>
      <c r="E368" s="80">
        <v>22.1</v>
      </c>
      <c r="F368" s="289">
        <v>0.38611111111111107</v>
      </c>
      <c r="G368" s="80" t="s">
        <v>918</v>
      </c>
      <c r="H368" s="80"/>
      <c r="I368" s="80" t="str">
        <f>_xlfn.XLOOKUP(Table6[[#This Row],[Site ID]],Table2[Site ID],Table2[Ops Compliance Status])</f>
        <v>Compliant</v>
      </c>
      <c r="J368" s="100">
        <v>44932</v>
      </c>
      <c r="K368" s="80">
        <v>22.1</v>
      </c>
      <c r="L368" s="80">
        <v>22.3</v>
      </c>
      <c r="M368" s="80"/>
      <c r="N368" s="80"/>
      <c r="O368" s="82"/>
      <c r="P368" s="82"/>
      <c r="Q368" s="82"/>
    </row>
    <row r="369" spans="1:17" s="24" customFormat="1" ht="30" x14ac:dyDescent="0.3">
      <c r="A369" s="79">
        <v>15389</v>
      </c>
      <c r="B369" s="80" t="s">
        <v>134</v>
      </c>
      <c r="C369" s="80" t="s">
        <v>29</v>
      </c>
      <c r="D369" s="80">
        <v>19.2</v>
      </c>
      <c r="E369" s="80">
        <v>12</v>
      </c>
      <c r="F369" s="289">
        <v>0.375</v>
      </c>
      <c r="G369" s="80" t="s">
        <v>918</v>
      </c>
      <c r="H369" s="80"/>
      <c r="I369" s="80" t="str">
        <f>_xlfn.XLOOKUP(Table6[[#This Row],[Site ID]],Table2[Site ID],Table2[Ops Compliance Status])</f>
        <v>At Risk</v>
      </c>
      <c r="J369" s="100">
        <v>44932</v>
      </c>
      <c r="K369" s="80" t="s">
        <v>870</v>
      </c>
      <c r="L369" s="80" t="s">
        <v>870</v>
      </c>
      <c r="M369" s="80"/>
      <c r="N369" s="80" t="s">
        <v>926</v>
      </c>
      <c r="O369" s="82"/>
      <c r="P369" s="82"/>
      <c r="Q369" s="82"/>
    </row>
    <row r="370" spans="1:17" s="24" customFormat="1" ht="20" x14ac:dyDescent="0.3">
      <c r="A370" s="79">
        <v>15158</v>
      </c>
      <c r="B370" s="80" t="s">
        <v>86</v>
      </c>
      <c r="C370" s="80" t="s">
        <v>26</v>
      </c>
      <c r="D370" s="80">
        <v>21</v>
      </c>
      <c r="E370" s="80">
        <v>14.09</v>
      </c>
      <c r="F370" s="81">
        <v>0.32904761904761903</v>
      </c>
      <c r="G370" s="80" t="s">
        <v>918</v>
      </c>
      <c r="H370" s="80"/>
      <c r="I370" s="80" t="str">
        <f>_xlfn.XLOOKUP(Table6[[#This Row],[Site ID]],Table2[Site ID],Table2[Ops Compliance Status])</f>
        <v>DWEF Compliant</v>
      </c>
      <c r="J370" s="100">
        <v>44932</v>
      </c>
      <c r="K370" s="80">
        <v>14.09</v>
      </c>
      <c r="L370" s="80">
        <v>17.059999999999999</v>
      </c>
      <c r="M370" s="80"/>
      <c r="N370" s="80"/>
      <c r="O370" s="82"/>
      <c r="P370" s="82"/>
      <c r="Q370" s="82"/>
    </row>
    <row r="371" spans="1:17" s="24" customFormat="1" ht="20" x14ac:dyDescent="0.3">
      <c r="A371" s="79">
        <v>15450</v>
      </c>
      <c r="B371" s="80" t="s">
        <v>429</v>
      </c>
      <c r="C371" s="80" t="s">
        <v>29</v>
      </c>
      <c r="D371" s="80">
        <v>1.7</v>
      </c>
      <c r="E371" s="80">
        <v>1.1499999999999999</v>
      </c>
      <c r="F371" s="289">
        <v>0.3235294117647059</v>
      </c>
      <c r="G371" s="80" t="s">
        <v>918</v>
      </c>
      <c r="H371" s="80"/>
      <c r="I371" s="80" t="str">
        <f>_xlfn.XLOOKUP(Table6[[#This Row],[Site ID]],Table2[Site ID],Table2[Ops Compliance Status])</f>
        <v>Compliant</v>
      </c>
      <c r="J371" s="100">
        <v>44932</v>
      </c>
      <c r="K371" s="80" t="s">
        <v>596</v>
      </c>
      <c r="L371" s="80">
        <v>1.1499999999999999</v>
      </c>
      <c r="M371" s="80"/>
      <c r="N371" s="80"/>
      <c r="O371" s="82"/>
      <c r="P371" s="82"/>
      <c r="Q371" s="82"/>
    </row>
    <row r="372" spans="1:17" s="24" customFormat="1" ht="20" x14ac:dyDescent="0.3">
      <c r="A372" s="79">
        <v>15207</v>
      </c>
      <c r="B372" s="80" t="s">
        <v>293</v>
      </c>
      <c r="C372" s="80" t="s">
        <v>34</v>
      </c>
      <c r="D372" s="80">
        <v>15</v>
      </c>
      <c r="E372" s="80">
        <v>10.63</v>
      </c>
      <c r="F372" s="81">
        <v>0.29133333333333328</v>
      </c>
      <c r="G372" s="80" t="s">
        <v>918</v>
      </c>
      <c r="H372" s="80"/>
      <c r="I372" s="80" t="str">
        <f>_xlfn.XLOOKUP(Table6[[#This Row],[Site ID]],Table2[Site ID],Table2[Ops Compliance Status])</f>
        <v>Compliant</v>
      </c>
      <c r="J372" s="100">
        <v>44932</v>
      </c>
      <c r="K372" s="80">
        <v>10.63</v>
      </c>
      <c r="L372" s="80">
        <v>10.63</v>
      </c>
      <c r="M372" s="80"/>
      <c r="N372" s="80"/>
      <c r="O372" s="113"/>
      <c r="P372" s="113"/>
      <c r="Q372" s="82"/>
    </row>
    <row r="373" spans="1:17" s="24" customFormat="1" ht="20" x14ac:dyDescent="0.3">
      <c r="A373" s="79">
        <v>15322</v>
      </c>
      <c r="B373" s="80" t="s">
        <v>352</v>
      </c>
      <c r="C373" s="80" t="s">
        <v>29</v>
      </c>
      <c r="D373" s="80">
        <v>5.3</v>
      </c>
      <c r="E373" s="80">
        <v>4.1500000000000004</v>
      </c>
      <c r="F373" s="289">
        <v>0.21698113207547159</v>
      </c>
      <c r="G373" s="80" t="s">
        <v>918</v>
      </c>
      <c r="H373" s="80"/>
      <c r="I373" s="80" t="str">
        <f>_xlfn.XLOOKUP(Table6[[#This Row],[Site ID]],Table2[Site ID],Table2[Ops Compliance Status])</f>
        <v>Compliant</v>
      </c>
      <c r="J373" s="100">
        <v>44932</v>
      </c>
      <c r="K373" s="80" t="s">
        <v>596</v>
      </c>
      <c r="L373" s="80">
        <v>4.1500000000000004</v>
      </c>
      <c r="M373" s="80"/>
      <c r="N373" s="80"/>
      <c r="O373" s="82"/>
      <c r="P373" s="82"/>
      <c r="Q373" s="82"/>
    </row>
    <row r="374" spans="1:17" s="24" customFormat="1" ht="20" x14ac:dyDescent="0.3">
      <c r="A374" s="79">
        <v>14328</v>
      </c>
      <c r="B374" s="80" t="s">
        <v>227</v>
      </c>
      <c r="C374" s="80" t="s">
        <v>34</v>
      </c>
      <c r="D374" s="80">
        <v>12</v>
      </c>
      <c r="E374" s="80">
        <v>9.51</v>
      </c>
      <c r="F374" s="81">
        <v>0.20750000000000002</v>
      </c>
      <c r="G374" s="80" t="s">
        <v>918</v>
      </c>
      <c r="H374" s="80"/>
      <c r="I374" s="80" t="str">
        <f>_xlfn.XLOOKUP(Table6[[#This Row],[Site ID]],Table2[Site ID],Table2[Ops Compliance Status])</f>
        <v>DWEF Compliant</v>
      </c>
      <c r="J374" s="100">
        <v>44932</v>
      </c>
      <c r="K374" s="80">
        <v>10.09</v>
      </c>
      <c r="L374" s="80">
        <v>9.51</v>
      </c>
      <c r="M374" s="80"/>
      <c r="N374" s="80"/>
      <c r="O374" s="82"/>
      <c r="P374" s="82"/>
      <c r="Q374" s="82"/>
    </row>
    <row r="375" spans="1:17" s="24" customFormat="1" ht="20" x14ac:dyDescent="0.3">
      <c r="A375" s="79">
        <v>15233</v>
      </c>
      <c r="B375" s="80" t="s">
        <v>247</v>
      </c>
      <c r="C375" s="80" t="s">
        <v>34</v>
      </c>
      <c r="D375" s="80">
        <v>350</v>
      </c>
      <c r="E375" s="80">
        <v>278.7</v>
      </c>
      <c r="F375" s="81">
        <v>0.20371428571428574</v>
      </c>
      <c r="G375" s="80" t="s">
        <v>918</v>
      </c>
      <c r="H375" s="80"/>
      <c r="I375" s="80" t="str">
        <f>_xlfn.XLOOKUP(Table6[[#This Row],[Site ID]],Table2[Site ID],Table2[Ops Compliance Status])</f>
        <v>Compliant</v>
      </c>
      <c r="J375" s="100">
        <v>44932</v>
      </c>
      <c r="K375" s="80">
        <v>183</v>
      </c>
      <c r="L375" s="80" t="s">
        <v>927</v>
      </c>
      <c r="M375" s="80"/>
      <c r="N375" s="80"/>
      <c r="O375" s="82"/>
      <c r="P375" s="82"/>
      <c r="Q375" s="82"/>
    </row>
    <row r="376" spans="1:17" s="24" customFormat="1" ht="20" x14ac:dyDescent="0.3">
      <c r="A376" s="79">
        <v>14428</v>
      </c>
      <c r="B376" s="80" t="s">
        <v>602</v>
      </c>
      <c r="C376" s="80" t="s">
        <v>26</v>
      </c>
      <c r="D376" s="80">
        <v>23.5</v>
      </c>
      <c r="E376" s="80">
        <v>18.899999999999999</v>
      </c>
      <c r="F376" s="81">
        <v>0.2</v>
      </c>
      <c r="G376" s="80" t="s">
        <v>918</v>
      </c>
      <c r="H376" s="80"/>
      <c r="I376" s="80" t="str">
        <f>_xlfn.XLOOKUP(Table6[[#This Row],[Site ID]],Table2[Site ID],Table2[Ops Compliance Status])</f>
        <v>Not currently assessed</v>
      </c>
      <c r="J376" s="100">
        <v>44932</v>
      </c>
      <c r="K376" s="80"/>
      <c r="L376" s="80"/>
      <c r="M376" s="80"/>
      <c r="N376" s="80" t="s">
        <v>604</v>
      </c>
      <c r="O376" s="82"/>
      <c r="P376" s="82"/>
      <c r="Q376" s="82"/>
    </row>
    <row r="377" spans="1:17" s="24" customFormat="1" ht="20" x14ac:dyDescent="0.3">
      <c r="A377" s="79">
        <v>14114</v>
      </c>
      <c r="B377" s="80" t="s">
        <v>316</v>
      </c>
      <c r="C377" s="80" t="s">
        <v>29</v>
      </c>
      <c r="D377" s="80">
        <v>8</v>
      </c>
      <c r="E377" s="80">
        <v>6.69</v>
      </c>
      <c r="F377" s="289">
        <v>0.16374999999999995</v>
      </c>
      <c r="G377" s="80" t="s">
        <v>918</v>
      </c>
      <c r="H377" s="80"/>
      <c r="I377" s="80" t="str">
        <f>_xlfn.XLOOKUP(Table6[[#This Row],[Site ID]],Table2[Site ID],Table2[Ops Compliance Status])</f>
        <v>At Risk</v>
      </c>
      <c r="J377" s="100">
        <v>44932</v>
      </c>
      <c r="K377" s="80">
        <v>6.69</v>
      </c>
      <c r="L377" s="80">
        <v>6.84</v>
      </c>
      <c r="M377" s="80"/>
      <c r="N377" s="80"/>
      <c r="O377" s="82"/>
      <c r="P377" s="82"/>
      <c r="Q377" s="82"/>
    </row>
    <row r="378" spans="1:17" s="24" customFormat="1" ht="20" x14ac:dyDescent="0.3">
      <c r="A378" s="79">
        <v>14414</v>
      </c>
      <c r="B378" s="80" t="s">
        <v>231</v>
      </c>
      <c r="C378" s="80" t="s">
        <v>34</v>
      </c>
      <c r="D378" s="80">
        <v>45</v>
      </c>
      <c r="E378" s="80">
        <v>37.799999999999997</v>
      </c>
      <c r="F378" s="81">
        <v>0.16000000000000006</v>
      </c>
      <c r="G378" s="80" t="s">
        <v>918</v>
      </c>
      <c r="H378" s="80"/>
      <c r="I378" s="80" t="str">
        <f>_xlfn.XLOOKUP(Table6[[#This Row],[Site ID]],Table2[Site ID],Table2[Ops Compliance Status])</f>
        <v>DWEF Compliant</v>
      </c>
      <c r="J378" s="100">
        <v>44932</v>
      </c>
      <c r="K378" s="80">
        <v>37.799999999999997</v>
      </c>
      <c r="L378" s="80">
        <v>38.65</v>
      </c>
      <c r="M378" s="80"/>
      <c r="N378" s="80"/>
      <c r="O378" s="82"/>
      <c r="P378" s="82"/>
      <c r="Q378" s="82"/>
    </row>
    <row r="379" spans="1:17" s="24" customFormat="1" ht="10.5" x14ac:dyDescent="0.3">
      <c r="A379" s="79">
        <v>15235</v>
      </c>
      <c r="B379" s="80" t="s">
        <v>275</v>
      </c>
      <c r="C379" s="80" t="s">
        <v>34</v>
      </c>
      <c r="D379" s="80">
        <v>90</v>
      </c>
      <c r="E379" s="80">
        <v>77</v>
      </c>
      <c r="F379" s="81">
        <v>0.14000000000000001</v>
      </c>
      <c r="G379" s="80" t="s">
        <v>918</v>
      </c>
      <c r="H379" s="80"/>
      <c r="I379" s="80" t="str">
        <f>_xlfn.XLOOKUP(Table6[[#This Row],[Site ID]],Table2[Site ID],Table2[Ops Compliance Status])</f>
        <v>At Risk</v>
      </c>
      <c r="J379" s="100">
        <v>44932</v>
      </c>
      <c r="K379" s="80"/>
      <c r="L379" s="80"/>
      <c r="M379" s="80">
        <v>76.650000000000006</v>
      </c>
      <c r="N379" s="80" t="s">
        <v>928</v>
      </c>
      <c r="O379" s="82"/>
      <c r="P379" s="82"/>
      <c r="Q379" s="82"/>
    </row>
    <row r="380" spans="1:17" s="24" customFormat="1" ht="20" x14ac:dyDescent="0.3">
      <c r="A380" s="79">
        <v>15273</v>
      </c>
      <c r="B380" s="80" t="s">
        <v>236</v>
      </c>
      <c r="C380" s="80" t="s">
        <v>34</v>
      </c>
      <c r="D380" s="80">
        <v>345</v>
      </c>
      <c r="E380" s="80">
        <v>301.10000000000002</v>
      </c>
      <c r="F380" s="81">
        <v>0.12724637681159415</v>
      </c>
      <c r="G380" s="80" t="s">
        <v>918</v>
      </c>
      <c r="H380" s="80"/>
      <c r="I380" s="80" t="str">
        <f>_xlfn.XLOOKUP(Table6[[#This Row],[Site ID]],Table2[Site ID],Table2[Ops Compliance Status])</f>
        <v>Compliant</v>
      </c>
      <c r="J380" s="100">
        <v>44932</v>
      </c>
      <c r="K380" s="80" t="s">
        <v>596</v>
      </c>
      <c r="L380" s="80">
        <v>301.10000000000002</v>
      </c>
      <c r="M380" s="80">
        <v>301.10000000000002</v>
      </c>
      <c r="N380" s="80"/>
      <c r="O380" s="82"/>
      <c r="P380" s="82"/>
      <c r="Q380" s="82"/>
    </row>
    <row r="381" spans="1:17" s="24" customFormat="1" ht="20" x14ac:dyDescent="0.3">
      <c r="A381" s="79">
        <v>14202</v>
      </c>
      <c r="B381" s="80" t="s">
        <v>389</v>
      </c>
      <c r="C381" s="80" t="s">
        <v>26</v>
      </c>
      <c r="D381" s="80">
        <v>42</v>
      </c>
      <c r="E381" s="80">
        <v>37.35</v>
      </c>
      <c r="F381" s="81">
        <v>0.11071428571428568</v>
      </c>
      <c r="G381" s="80" t="s">
        <v>918</v>
      </c>
      <c r="H381" s="80"/>
      <c r="I381" s="80" t="str">
        <f>_xlfn.XLOOKUP(Table6[[#This Row],[Site ID]],Table2[Site ID],Table2[Ops Compliance Status])</f>
        <v>DWEF Compliant</v>
      </c>
      <c r="J381" s="100">
        <v>44932</v>
      </c>
      <c r="K381" s="80">
        <v>37.35</v>
      </c>
      <c r="L381" s="80">
        <v>42.57</v>
      </c>
      <c r="M381" s="80"/>
      <c r="N381" s="80"/>
      <c r="O381" s="82"/>
      <c r="P381" s="82"/>
      <c r="Q381" s="82"/>
    </row>
    <row r="382" spans="1:17" s="24" customFormat="1" ht="20" x14ac:dyDescent="0.3">
      <c r="A382" s="79">
        <v>15645</v>
      </c>
      <c r="B382" s="80" t="s">
        <v>179</v>
      </c>
      <c r="C382" s="80" t="s">
        <v>29</v>
      </c>
      <c r="D382" s="80">
        <v>80</v>
      </c>
      <c r="E382" s="80">
        <v>71.86</v>
      </c>
      <c r="F382" s="289">
        <v>0.10175000000000001</v>
      </c>
      <c r="G382" s="80" t="s">
        <v>918</v>
      </c>
      <c r="H382" s="80"/>
      <c r="I382" s="80" t="str">
        <f>_xlfn.XLOOKUP(Table6[[#This Row],[Site ID]],Table2[Site ID],Table2[Ops Compliance Status])</f>
        <v>Compliant</v>
      </c>
      <c r="J382" s="100">
        <v>44932</v>
      </c>
      <c r="K382" s="80" t="s">
        <v>596</v>
      </c>
      <c r="L382" s="80">
        <v>71.86</v>
      </c>
      <c r="M382" s="80"/>
      <c r="N382" s="80"/>
      <c r="O382" s="82"/>
      <c r="P382" s="82"/>
      <c r="Q382" s="82"/>
    </row>
    <row r="383" spans="1:17" s="24" customFormat="1" ht="10.5" x14ac:dyDescent="0.3">
      <c r="A383" s="79">
        <v>14216</v>
      </c>
      <c r="B383" s="80" t="s">
        <v>361</v>
      </c>
      <c r="C383" s="80" t="s">
        <v>34</v>
      </c>
      <c r="D383" s="80">
        <v>15.3</v>
      </c>
      <c r="E383" s="80">
        <v>13.75</v>
      </c>
      <c r="F383" s="81">
        <v>0.1013071895424837</v>
      </c>
      <c r="G383" s="80" t="s">
        <v>918</v>
      </c>
      <c r="H383" s="80"/>
      <c r="I383" s="80" t="str">
        <f>_xlfn.XLOOKUP(Table6[[#This Row],[Site ID]],Table2[Site ID],Table2[Ops Compliance Status])</f>
        <v>Compliant</v>
      </c>
      <c r="J383" s="100">
        <v>44932</v>
      </c>
      <c r="K383" s="80">
        <v>13.75</v>
      </c>
      <c r="L383" s="80">
        <v>14.75</v>
      </c>
      <c r="M383" s="80"/>
      <c r="N383" s="80"/>
      <c r="O383" s="82"/>
      <c r="P383" s="82"/>
      <c r="Q383" s="82"/>
    </row>
    <row r="384" spans="1:17" s="24" customFormat="1" ht="10.5" x14ac:dyDescent="0.3">
      <c r="A384" s="79">
        <v>14095</v>
      </c>
      <c r="B384" s="80" t="s">
        <v>129</v>
      </c>
      <c r="C384" s="80" t="s">
        <v>29</v>
      </c>
      <c r="D384" s="80">
        <v>200</v>
      </c>
      <c r="E384" s="80">
        <v>181.3</v>
      </c>
      <c r="F384" s="289">
        <v>9.3499999999999944E-2</v>
      </c>
      <c r="G384" s="80" t="s">
        <v>918</v>
      </c>
      <c r="H384" s="80"/>
      <c r="I384" s="80" t="str">
        <f>_xlfn.XLOOKUP(Table6[[#This Row],[Site ID]],Table2[Site ID],Table2[Ops Compliance Status])</f>
        <v>At Risk</v>
      </c>
      <c r="J384" s="100">
        <v>44932</v>
      </c>
      <c r="K384" s="80">
        <v>181.3</v>
      </c>
      <c r="L384" s="80">
        <v>181.3</v>
      </c>
      <c r="M384" s="80">
        <v>181.3</v>
      </c>
      <c r="N384" s="80"/>
      <c r="O384" s="82"/>
      <c r="P384" s="82"/>
      <c r="Q384" s="82"/>
    </row>
    <row r="385" spans="1:17" s="24" customFormat="1" ht="10.5" x14ac:dyDescent="0.3">
      <c r="A385" s="79">
        <v>15313</v>
      </c>
      <c r="B385" s="80" t="s">
        <v>522</v>
      </c>
      <c r="C385" s="80" t="s">
        <v>29</v>
      </c>
      <c r="D385" s="80">
        <v>1.4</v>
      </c>
      <c r="E385" s="80">
        <v>1.27</v>
      </c>
      <c r="F385" s="289">
        <v>9.2857142857142791E-2</v>
      </c>
      <c r="G385" s="80" t="s">
        <v>918</v>
      </c>
      <c r="H385" s="80"/>
      <c r="I385" s="80" t="str">
        <f>_xlfn.XLOOKUP(Table6[[#This Row],[Site ID]],Table2[Site ID],Table2[Ops Compliance Status])</f>
        <v>Compliant</v>
      </c>
      <c r="J385" s="100">
        <v>44932</v>
      </c>
      <c r="K385" s="80">
        <v>1.27</v>
      </c>
      <c r="L385" s="80">
        <v>1.56</v>
      </c>
      <c r="M385" s="80"/>
      <c r="N385" s="80"/>
      <c r="O385" s="82"/>
      <c r="P385" s="82"/>
      <c r="Q385" s="82"/>
    </row>
    <row r="386" spans="1:17" s="24" customFormat="1" ht="20" x14ac:dyDescent="0.3">
      <c r="A386" s="79">
        <v>15388</v>
      </c>
      <c r="B386" s="80" t="s">
        <v>199</v>
      </c>
      <c r="C386" s="80" t="s">
        <v>29</v>
      </c>
      <c r="D386" s="80">
        <v>13.5</v>
      </c>
      <c r="E386" s="80">
        <v>12.25</v>
      </c>
      <c r="F386" s="289">
        <v>9.2592592592592587E-2</v>
      </c>
      <c r="G386" s="80" t="s">
        <v>918</v>
      </c>
      <c r="H386" s="80"/>
      <c r="I386" s="80" t="str">
        <f>_xlfn.XLOOKUP(Table6[[#This Row],[Site ID]],Table2[Site ID],Table2[Ops Compliance Status])</f>
        <v>At Risk</v>
      </c>
      <c r="J386" s="100">
        <v>44932</v>
      </c>
      <c r="K386" s="80">
        <v>12.41</v>
      </c>
      <c r="L386" s="80">
        <v>12.25</v>
      </c>
      <c r="M386" s="80"/>
      <c r="N386" s="80"/>
      <c r="O386" s="82"/>
      <c r="P386" s="82"/>
      <c r="Q386" s="82"/>
    </row>
    <row r="387" spans="1:17" s="24" customFormat="1" ht="10.5" x14ac:dyDescent="0.3">
      <c r="A387" s="79">
        <v>15400</v>
      </c>
      <c r="B387" s="80" t="s">
        <v>197</v>
      </c>
      <c r="C387" s="80" t="s">
        <v>29</v>
      </c>
      <c r="D387" s="80">
        <v>206</v>
      </c>
      <c r="E387" s="80">
        <v>188</v>
      </c>
      <c r="F387" s="289">
        <v>8.7378640776699032E-2</v>
      </c>
      <c r="G387" s="80" t="s">
        <v>918</v>
      </c>
      <c r="H387" s="80"/>
      <c r="I387" s="80" t="str">
        <f>_xlfn.XLOOKUP(Table6[[#This Row],[Site ID]],Table2[Site ID],Table2[Ops Compliance Status])</f>
        <v>At Risk</v>
      </c>
      <c r="J387" s="100">
        <v>44932</v>
      </c>
      <c r="K387" s="80">
        <v>188</v>
      </c>
      <c r="L387" s="80"/>
      <c r="M387" s="80">
        <v>188</v>
      </c>
      <c r="N387" s="80"/>
      <c r="O387" s="82"/>
      <c r="P387" s="82"/>
      <c r="Q387" s="82"/>
    </row>
    <row r="388" spans="1:17" ht="20" x14ac:dyDescent="0.3">
      <c r="A388" s="79">
        <v>15013</v>
      </c>
      <c r="B388" s="80" t="s">
        <v>273</v>
      </c>
      <c r="C388" s="80" t="s">
        <v>34</v>
      </c>
      <c r="D388" s="80">
        <v>370</v>
      </c>
      <c r="E388" s="80">
        <v>337.97</v>
      </c>
      <c r="F388" s="81">
        <v>8.6567567567567491E-2</v>
      </c>
      <c r="G388" s="80" t="s">
        <v>918</v>
      </c>
      <c r="H388" s="80"/>
      <c r="I388" s="80" t="str">
        <f>_xlfn.XLOOKUP(Table6[[#This Row],[Site ID]],Table2[Site ID],Table2[Ops Compliance Status])</f>
        <v>DWEF Compliant</v>
      </c>
      <c r="J388" s="100">
        <v>44932</v>
      </c>
      <c r="K388" s="80">
        <v>340.28</v>
      </c>
      <c r="L388" s="80">
        <v>337.97</v>
      </c>
      <c r="M388" s="80"/>
      <c r="N388" s="80"/>
      <c r="O388" s="82"/>
      <c r="P388" s="82"/>
      <c r="Q388" s="82"/>
    </row>
    <row r="389" spans="1:17" s="24" customFormat="1" ht="20" x14ac:dyDescent="0.3">
      <c r="A389" s="79">
        <v>13153</v>
      </c>
      <c r="B389" s="80" t="s">
        <v>232</v>
      </c>
      <c r="C389" s="80" t="s">
        <v>34</v>
      </c>
      <c r="D389" s="80">
        <v>20</v>
      </c>
      <c r="E389" s="80">
        <v>18.440000000000001</v>
      </c>
      <c r="F389" s="81">
        <v>7.7999999999999931E-2</v>
      </c>
      <c r="G389" s="80" t="s">
        <v>918</v>
      </c>
      <c r="H389" s="80"/>
      <c r="I389" s="80" t="str">
        <f>_xlfn.XLOOKUP(Table6[[#This Row],[Site ID]],Table2[Site ID],Table2[Ops Compliance Status])</f>
        <v>DWEF Compliant</v>
      </c>
      <c r="J389" s="100">
        <v>44932</v>
      </c>
      <c r="K389" s="80">
        <v>18.440000000000001</v>
      </c>
      <c r="L389" s="80">
        <v>18.8</v>
      </c>
      <c r="M389" s="80"/>
      <c r="N389" s="80"/>
      <c r="O389" s="82"/>
      <c r="P389" s="82"/>
      <c r="Q389" s="82"/>
    </row>
    <row r="390" spans="1:17" s="24" customFormat="1" ht="20" x14ac:dyDescent="0.3">
      <c r="A390" s="79">
        <v>14266</v>
      </c>
      <c r="B390" s="80" t="s">
        <v>274</v>
      </c>
      <c r="C390" s="80" t="s">
        <v>34</v>
      </c>
      <c r="D390" s="80">
        <v>60</v>
      </c>
      <c r="E390" s="80">
        <v>56.4</v>
      </c>
      <c r="F390" s="81">
        <v>6.0000000000000026E-2</v>
      </c>
      <c r="G390" s="80" t="s">
        <v>918</v>
      </c>
      <c r="H390" s="80"/>
      <c r="I390" s="80" t="str">
        <f>_xlfn.XLOOKUP(Table6[[#This Row],[Site ID]],Table2[Site ID],Table2[Ops Compliance Status])</f>
        <v>At Risk</v>
      </c>
      <c r="J390" s="100">
        <v>44932</v>
      </c>
      <c r="K390" s="80">
        <v>56.4</v>
      </c>
      <c r="L390" s="80" t="s">
        <v>878</v>
      </c>
      <c r="M390" s="80"/>
      <c r="N390" s="80"/>
      <c r="O390" s="82"/>
      <c r="P390" s="82"/>
      <c r="Q390" s="82"/>
    </row>
    <row r="391" spans="1:17" s="24" customFormat="1" ht="10.5" x14ac:dyDescent="0.3">
      <c r="A391" s="334">
        <v>14116</v>
      </c>
      <c r="B391" s="120" t="s">
        <v>187</v>
      </c>
      <c r="C391" s="120" t="s">
        <v>29</v>
      </c>
      <c r="D391" s="120">
        <v>7</v>
      </c>
      <c r="E391" s="120">
        <v>6.65</v>
      </c>
      <c r="F391" s="347">
        <v>4.9999999999999947E-2</v>
      </c>
      <c r="G391" s="120" t="s">
        <v>918</v>
      </c>
      <c r="H391" s="120"/>
      <c r="I391" s="120" t="str">
        <f>_xlfn.XLOOKUP(Table6[[#This Row],[Site ID]],Table2[Site ID],Table2[Ops Compliance Status])</f>
        <v>At Risk</v>
      </c>
      <c r="J391" s="336">
        <v>44932</v>
      </c>
      <c r="K391" s="80">
        <v>6.65</v>
      </c>
      <c r="L391" s="80">
        <v>6.65</v>
      </c>
      <c r="M391" s="80"/>
      <c r="N391" s="120"/>
      <c r="O391" s="172"/>
      <c r="P391" s="172"/>
      <c r="Q391" s="352"/>
    </row>
    <row r="392" spans="1:17" s="24" customFormat="1" ht="20" x14ac:dyDescent="0.3">
      <c r="A392" s="79">
        <v>15257</v>
      </c>
      <c r="B392" s="80" t="s">
        <v>357</v>
      </c>
      <c r="C392" s="80" t="s">
        <v>34</v>
      </c>
      <c r="D392" s="80">
        <v>15</v>
      </c>
      <c r="E392" s="80">
        <v>14.5</v>
      </c>
      <c r="F392" s="81">
        <v>3.3333333333333333E-2</v>
      </c>
      <c r="G392" s="80" t="s">
        <v>918</v>
      </c>
      <c r="H392" s="80"/>
      <c r="I392" s="80" t="str">
        <f>_xlfn.XLOOKUP(Table6[[#This Row],[Site ID]],Table2[Site ID],Table2[Ops Compliance Status])</f>
        <v>Compliant</v>
      </c>
      <c r="J392" s="100">
        <v>44932</v>
      </c>
      <c r="K392" s="80" t="s">
        <v>596</v>
      </c>
      <c r="L392" s="80">
        <v>14.5</v>
      </c>
      <c r="M392" s="80"/>
      <c r="N392" s="80"/>
      <c r="O392" s="82"/>
      <c r="P392" s="82"/>
      <c r="Q392" s="82"/>
    </row>
    <row r="393" spans="1:17" s="24" customFormat="1" ht="10.5" x14ac:dyDescent="0.3">
      <c r="A393" s="79">
        <v>15311</v>
      </c>
      <c r="B393" s="80" t="s">
        <v>188</v>
      </c>
      <c r="C393" s="80" t="s">
        <v>29</v>
      </c>
      <c r="D393" s="80">
        <v>9.3000000000000007</v>
      </c>
      <c r="E393" s="80">
        <v>9</v>
      </c>
      <c r="F393" s="289">
        <v>3.2258064516129108E-2</v>
      </c>
      <c r="G393" s="80" t="s">
        <v>918</v>
      </c>
      <c r="H393" s="80"/>
      <c r="I393" s="80" t="str">
        <f>_xlfn.XLOOKUP(Table6[[#This Row],[Site ID]],Table2[Site ID],Table2[Ops Compliance Status])</f>
        <v>Compliant</v>
      </c>
      <c r="J393" s="100">
        <v>44932</v>
      </c>
      <c r="K393" s="80">
        <v>9.25</v>
      </c>
      <c r="L393" s="80">
        <v>9</v>
      </c>
      <c r="M393" s="80"/>
      <c r="N393" s="80"/>
      <c r="O393" s="82"/>
      <c r="P393" s="82"/>
      <c r="Q393" s="82"/>
    </row>
    <row r="394" spans="1:17" s="24" customFormat="1" ht="20" x14ac:dyDescent="0.3">
      <c r="A394" s="79">
        <v>15316</v>
      </c>
      <c r="B394" s="80" t="s">
        <v>221</v>
      </c>
      <c r="C394" s="80" t="s">
        <v>29</v>
      </c>
      <c r="D394" s="80">
        <v>2.4</v>
      </c>
      <c r="E394" s="80">
        <v>2.34</v>
      </c>
      <c r="F394" s="289">
        <v>2.5000000000000022E-2</v>
      </c>
      <c r="G394" s="80" t="s">
        <v>918</v>
      </c>
      <c r="H394" s="80"/>
      <c r="I394" s="80" t="str">
        <f>_xlfn.XLOOKUP(Table6[[#This Row],[Site ID]],Table2[Site ID],Table2[Ops Compliance Status])</f>
        <v>Compliant</v>
      </c>
      <c r="J394" s="100">
        <v>44932</v>
      </c>
      <c r="K394" s="80" t="s">
        <v>596</v>
      </c>
      <c r="L394" s="80">
        <v>2.34</v>
      </c>
      <c r="M394" s="80"/>
      <c r="N394" s="80"/>
      <c r="O394" s="82"/>
      <c r="P394" s="82"/>
      <c r="Q394" s="82"/>
    </row>
    <row r="395" spans="1:17" s="24" customFormat="1" ht="10.5" x14ac:dyDescent="0.3">
      <c r="A395" s="79">
        <v>15075</v>
      </c>
      <c r="B395" s="80" t="s">
        <v>213</v>
      </c>
      <c r="C395" s="80" t="s">
        <v>34</v>
      </c>
      <c r="D395" s="80">
        <v>42</v>
      </c>
      <c r="E395" s="80">
        <v>41.2</v>
      </c>
      <c r="F395" s="81">
        <v>1.904761904761898E-2</v>
      </c>
      <c r="G395" s="80" t="s">
        <v>918</v>
      </c>
      <c r="H395" s="80"/>
      <c r="I395" s="80" t="str">
        <f>_xlfn.XLOOKUP(Table6[[#This Row],[Site ID]],Table2[Site ID],Table2[Ops Compliance Status])</f>
        <v>At Risk</v>
      </c>
      <c r="J395" s="100">
        <v>44932</v>
      </c>
      <c r="K395" s="80">
        <v>41.51</v>
      </c>
      <c r="L395" s="80">
        <v>41.2</v>
      </c>
      <c r="M395" s="80"/>
      <c r="N395" s="80"/>
      <c r="O395" s="82"/>
      <c r="P395" s="82"/>
      <c r="Q395" s="82"/>
    </row>
    <row r="396" spans="1:17" s="24" customFormat="1" ht="10.5" x14ac:dyDescent="0.3">
      <c r="A396" s="79">
        <v>14374</v>
      </c>
      <c r="B396" s="80" t="s">
        <v>281</v>
      </c>
      <c r="C396" s="80" t="s">
        <v>29</v>
      </c>
      <c r="D396" s="80">
        <v>300</v>
      </c>
      <c r="E396" s="80">
        <v>297</v>
      </c>
      <c r="F396" s="289">
        <v>0.01</v>
      </c>
      <c r="G396" s="80" t="s">
        <v>918</v>
      </c>
      <c r="H396" s="80"/>
      <c r="I396" s="80" t="str">
        <f>_xlfn.XLOOKUP(Table6[[#This Row],[Site ID]],Table2[Site ID],Table2[Ops Compliance Status])</f>
        <v>At Risk</v>
      </c>
      <c r="J396" s="100">
        <v>44932</v>
      </c>
      <c r="K396" s="80"/>
      <c r="L396" s="80"/>
      <c r="M396" s="80"/>
      <c r="N396" s="80"/>
      <c r="O396" s="82"/>
      <c r="P396" s="82"/>
      <c r="Q396" s="82"/>
    </row>
    <row r="397" spans="1:17" s="24" customFormat="1" ht="20" x14ac:dyDescent="0.3">
      <c r="A397" s="79">
        <v>15278</v>
      </c>
      <c r="B397" s="80" t="s">
        <v>220</v>
      </c>
      <c r="C397" s="80" t="s">
        <v>29</v>
      </c>
      <c r="D397" s="80">
        <v>7.8</v>
      </c>
      <c r="E397" s="80">
        <v>7.73</v>
      </c>
      <c r="F397" s="289">
        <v>8.9743589743588974E-3</v>
      </c>
      <c r="G397" s="80" t="s">
        <v>918</v>
      </c>
      <c r="H397" s="80"/>
      <c r="I397" s="80" t="str">
        <f>_xlfn.XLOOKUP(Table6[[#This Row],[Site ID]],Table2[Site ID],Table2[Ops Compliance Status])</f>
        <v>Compliant</v>
      </c>
      <c r="J397" s="100">
        <v>44932</v>
      </c>
      <c r="K397" s="80" t="s">
        <v>929</v>
      </c>
      <c r="L397" s="80"/>
      <c r="M397" s="80"/>
      <c r="N397" s="80"/>
      <c r="O397" s="82"/>
      <c r="P397" s="82"/>
      <c r="Q397" s="82"/>
    </row>
    <row r="398" spans="1:17" s="24" customFormat="1" ht="10.5" x14ac:dyDescent="0.3">
      <c r="A398" s="79">
        <v>15317</v>
      </c>
      <c r="B398" s="80" t="s">
        <v>301</v>
      </c>
      <c r="C398" s="80" t="s">
        <v>29</v>
      </c>
      <c r="D398" s="80">
        <v>15.4</v>
      </c>
      <c r="E398" s="80">
        <v>15.35</v>
      </c>
      <c r="F398" s="289">
        <v>3.2467532467532929E-3</v>
      </c>
      <c r="G398" s="80" t="s">
        <v>918</v>
      </c>
      <c r="H398" s="80"/>
      <c r="I398" s="80" t="str">
        <f>_xlfn.XLOOKUP(Table6[[#This Row],[Site ID]],Table2[Site ID],Table2[Ops Compliance Status])</f>
        <v>At Risk</v>
      </c>
      <c r="J398" s="100">
        <v>44932</v>
      </c>
      <c r="K398" s="80">
        <v>16.399999999999999</v>
      </c>
      <c r="L398" s="80">
        <v>15.35</v>
      </c>
      <c r="M398" s="80"/>
      <c r="N398" s="80"/>
      <c r="O398" s="82"/>
      <c r="P398" s="82"/>
      <c r="Q398" s="82"/>
    </row>
    <row r="399" spans="1:17" s="24" customFormat="1" ht="20" x14ac:dyDescent="0.3">
      <c r="A399" s="79">
        <v>14147</v>
      </c>
      <c r="B399" s="80" t="s">
        <v>177</v>
      </c>
      <c r="C399" s="80" t="s">
        <v>26</v>
      </c>
      <c r="D399" s="80">
        <v>155</v>
      </c>
      <c r="E399" s="80">
        <v>104.5</v>
      </c>
      <c r="F399" s="81">
        <v>0.32580645161290323</v>
      </c>
      <c r="G399" s="80" t="s">
        <v>918</v>
      </c>
      <c r="H399" s="80"/>
      <c r="I399" s="80" t="str">
        <f>_xlfn.XLOOKUP(Table6[[#This Row],[Site ID]],Table2[Site ID],Table2[Ops Compliance Status])</f>
        <v>At Risk</v>
      </c>
      <c r="J399" s="100">
        <v>44932</v>
      </c>
      <c r="K399" s="80" t="s">
        <v>930</v>
      </c>
      <c r="L399" s="80" t="s">
        <v>931</v>
      </c>
      <c r="M399" s="80"/>
      <c r="N399" s="80" t="s">
        <v>932</v>
      </c>
      <c r="O399" s="82"/>
      <c r="P399" s="82"/>
      <c r="Q399" s="82"/>
    </row>
    <row r="400" spans="1:17" s="24" customFormat="1" ht="20" x14ac:dyDescent="0.3">
      <c r="A400" s="79">
        <v>15111</v>
      </c>
      <c r="B400" s="80" t="s">
        <v>395</v>
      </c>
      <c r="C400" s="80" t="s">
        <v>26</v>
      </c>
      <c r="D400" s="80">
        <v>8.5</v>
      </c>
      <c r="E400" s="80">
        <v>7.2</v>
      </c>
      <c r="F400" s="81">
        <v>0.15294117647058822</v>
      </c>
      <c r="G400" s="80" t="s">
        <v>918</v>
      </c>
      <c r="H400" s="80"/>
      <c r="I400" s="80" t="str">
        <f>_xlfn.XLOOKUP(Table6[[#This Row],[Site ID]],Table2[Site ID],Table2[Ops Compliance Status])</f>
        <v>DWEF Compliant</v>
      </c>
      <c r="J400" s="100">
        <v>44932</v>
      </c>
      <c r="K400" s="80"/>
      <c r="L400" s="80"/>
      <c r="M400" s="80"/>
      <c r="N400" s="80"/>
      <c r="O400" s="82"/>
      <c r="P400" s="82"/>
      <c r="Q400" s="82"/>
    </row>
    <row r="401" spans="1:17" s="24" customFormat="1" ht="20" x14ac:dyDescent="0.3">
      <c r="A401" s="79">
        <v>14096</v>
      </c>
      <c r="B401" s="80" t="s">
        <v>381</v>
      </c>
      <c r="C401" s="80" t="s">
        <v>29</v>
      </c>
      <c r="D401" s="80">
        <v>10.8</v>
      </c>
      <c r="E401" s="80">
        <v>5.6</v>
      </c>
      <c r="F401" s="289">
        <v>0.48148148148148157</v>
      </c>
      <c r="G401" s="80" t="s">
        <v>933</v>
      </c>
      <c r="H401" s="80"/>
      <c r="I401" s="80"/>
      <c r="J401" s="100">
        <v>44904</v>
      </c>
      <c r="K401" s="80">
        <v>5.6</v>
      </c>
      <c r="L401" s="80">
        <v>4.9000000000000004</v>
      </c>
      <c r="M401" s="80"/>
      <c r="N401" s="80" t="s">
        <v>934</v>
      </c>
      <c r="O401" s="82"/>
      <c r="P401" s="82"/>
      <c r="Q401" s="82"/>
    </row>
    <row r="402" spans="1:17" s="24" customFormat="1" ht="30" x14ac:dyDescent="0.3">
      <c r="A402" s="79">
        <v>15389</v>
      </c>
      <c r="B402" s="80" t="s">
        <v>134</v>
      </c>
      <c r="C402" s="80" t="s">
        <v>29</v>
      </c>
      <c r="D402" s="80">
        <v>19.2</v>
      </c>
      <c r="E402" s="80">
        <v>11</v>
      </c>
      <c r="F402" s="289">
        <v>0.42708333333333331</v>
      </c>
      <c r="G402" s="80" t="s">
        <v>933</v>
      </c>
      <c r="H402" s="80"/>
      <c r="I402" s="80"/>
      <c r="J402" s="100">
        <v>44904</v>
      </c>
      <c r="K402" s="80" t="s">
        <v>870</v>
      </c>
      <c r="L402" s="80" t="s">
        <v>870</v>
      </c>
      <c r="M402" s="80"/>
      <c r="N402" s="80" t="s">
        <v>935</v>
      </c>
      <c r="O402" s="82"/>
      <c r="P402" s="82"/>
      <c r="Q402" s="82"/>
    </row>
    <row r="403" spans="1:17" s="24" customFormat="1" ht="10.5" x14ac:dyDescent="0.3">
      <c r="A403" s="79">
        <v>15318</v>
      </c>
      <c r="B403" s="80" t="s">
        <v>499</v>
      </c>
      <c r="C403" s="80" t="s">
        <v>29</v>
      </c>
      <c r="D403" s="80">
        <v>36</v>
      </c>
      <c r="E403" s="80">
        <v>23.6</v>
      </c>
      <c r="F403" s="289">
        <v>0.34444444444444439</v>
      </c>
      <c r="G403" s="80" t="s">
        <v>933</v>
      </c>
      <c r="H403" s="80"/>
      <c r="I403" s="80"/>
      <c r="J403" s="100">
        <v>44904</v>
      </c>
      <c r="K403" s="80">
        <v>23.6</v>
      </c>
      <c r="L403" s="80">
        <v>23.8</v>
      </c>
      <c r="M403" s="80"/>
      <c r="N403" s="80" t="s">
        <v>936</v>
      </c>
      <c r="O403" s="82"/>
      <c r="P403" s="82"/>
      <c r="Q403" s="82"/>
    </row>
    <row r="404" spans="1:17" s="24" customFormat="1" ht="20" x14ac:dyDescent="0.3">
      <c r="A404" s="79">
        <v>15450</v>
      </c>
      <c r="B404" s="80" t="s">
        <v>429</v>
      </c>
      <c r="C404" s="80" t="s">
        <v>29</v>
      </c>
      <c r="D404" s="80">
        <v>1.7</v>
      </c>
      <c r="E404" s="80">
        <v>1.1399999999999999</v>
      </c>
      <c r="F404" s="289">
        <v>0.3294117647058824</v>
      </c>
      <c r="G404" s="80" t="s">
        <v>933</v>
      </c>
      <c r="H404" s="80"/>
      <c r="I404" s="80"/>
      <c r="J404" s="100">
        <v>44904</v>
      </c>
      <c r="K404" s="80" t="s">
        <v>596</v>
      </c>
      <c r="L404" s="80">
        <v>1.1399999999999999</v>
      </c>
      <c r="M404" s="80"/>
      <c r="N404" s="80" t="s">
        <v>937</v>
      </c>
      <c r="O404" s="82"/>
      <c r="P404" s="82"/>
      <c r="Q404" s="82"/>
    </row>
    <row r="405" spans="1:17" s="24" customFormat="1" ht="20" x14ac:dyDescent="0.3">
      <c r="A405" s="79">
        <v>15207</v>
      </c>
      <c r="B405" s="80" t="s">
        <v>293</v>
      </c>
      <c r="C405" s="80" t="s">
        <v>34</v>
      </c>
      <c r="D405" s="80">
        <v>15</v>
      </c>
      <c r="E405" s="80">
        <v>10.1</v>
      </c>
      <c r="F405" s="81">
        <v>0.32666666666666672</v>
      </c>
      <c r="G405" s="80" t="s">
        <v>933</v>
      </c>
      <c r="H405" s="80"/>
      <c r="I405" s="80"/>
      <c r="J405" s="100">
        <v>44904</v>
      </c>
      <c r="K405" s="80">
        <v>10</v>
      </c>
      <c r="L405" s="80">
        <v>10.1</v>
      </c>
      <c r="M405" s="80"/>
      <c r="N405" s="80" t="s">
        <v>938</v>
      </c>
      <c r="O405" s="82"/>
      <c r="P405" s="82"/>
      <c r="Q405" s="82"/>
    </row>
    <row r="406" spans="1:17" s="24" customFormat="1" ht="20" x14ac:dyDescent="0.3">
      <c r="A406" s="79">
        <v>15322</v>
      </c>
      <c r="B406" s="80" t="s">
        <v>352</v>
      </c>
      <c r="C406" s="80" t="s">
        <v>29</v>
      </c>
      <c r="D406" s="80">
        <v>5.3</v>
      </c>
      <c r="E406" s="80">
        <v>4.0999999999999996</v>
      </c>
      <c r="F406" s="289">
        <v>0.22641509433962267</v>
      </c>
      <c r="G406" s="80" t="s">
        <v>933</v>
      </c>
      <c r="H406" s="80"/>
      <c r="I406" s="80"/>
      <c r="J406" s="100">
        <v>44904</v>
      </c>
      <c r="K406" s="80" t="s">
        <v>596</v>
      </c>
      <c r="L406" s="80">
        <v>4.0999999999999996</v>
      </c>
      <c r="M406" s="80"/>
      <c r="N406" s="80" t="s">
        <v>939</v>
      </c>
      <c r="O406" s="82"/>
      <c r="P406" s="82"/>
      <c r="Q406" s="82"/>
    </row>
    <row r="407" spans="1:17" s="24" customFormat="1" ht="10.5" x14ac:dyDescent="0.3">
      <c r="A407" s="79">
        <v>14067</v>
      </c>
      <c r="B407" s="80" t="s">
        <v>409</v>
      </c>
      <c r="C407" s="80" t="s">
        <v>26</v>
      </c>
      <c r="D407" s="80">
        <v>14.85</v>
      </c>
      <c r="E407" s="80">
        <v>11.5</v>
      </c>
      <c r="F407" s="81">
        <v>0.22558922558922556</v>
      </c>
      <c r="G407" s="80" t="s">
        <v>933</v>
      </c>
      <c r="H407" s="80"/>
      <c r="I407" s="80"/>
      <c r="J407" s="100">
        <v>44904</v>
      </c>
      <c r="K407" s="80">
        <v>11.5</v>
      </c>
      <c r="L407" s="80">
        <v>21.5</v>
      </c>
      <c r="M407" s="80"/>
      <c r="N407" s="80"/>
      <c r="O407" s="82"/>
      <c r="P407" s="82"/>
      <c r="Q407" s="82"/>
    </row>
    <row r="408" spans="1:17" s="24" customFormat="1" ht="40" x14ac:dyDescent="0.3">
      <c r="A408" s="79">
        <v>15233</v>
      </c>
      <c r="B408" s="80" t="s">
        <v>247</v>
      </c>
      <c r="C408" s="80" t="s">
        <v>34</v>
      </c>
      <c r="D408" s="80">
        <v>350</v>
      </c>
      <c r="E408" s="80">
        <v>278.7</v>
      </c>
      <c r="F408" s="81">
        <v>0.20371428571428574</v>
      </c>
      <c r="G408" s="80" t="s">
        <v>933</v>
      </c>
      <c r="H408" s="80"/>
      <c r="I408" s="80"/>
      <c r="J408" s="100">
        <v>44904</v>
      </c>
      <c r="K408" s="80" t="s">
        <v>940</v>
      </c>
      <c r="L408" s="80">
        <v>149.30000000000001</v>
      </c>
      <c r="M408" s="80" t="s">
        <v>941</v>
      </c>
      <c r="N408" s="80"/>
      <c r="O408" s="82"/>
      <c r="P408" s="82"/>
      <c r="Q408" s="82"/>
    </row>
    <row r="409" spans="1:17" s="24" customFormat="1" ht="30" x14ac:dyDescent="0.3">
      <c r="A409" s="79">
        <v>14328</v>
      </c>
      <c r="B409" s="80" t="s">
        <v>227</v>
      </c>
      <c r="C409" s="80" t="s">
        <v>34</v>
      </c>
      <c r="D409" s="80">
        <v>12</v>
      </c>
      <c r="E409" s="80">
        <v>10</v>
      </c>
      <c r="F409" s="81">
        <f>(Table6[[#This Row],[Consented flow (l/s)]]-Table6[[#This Row],[Max Flow Measured (l/s)]])/Table6[[#This Row],[Consented flow (l/s)]]</f>
        <v>0.16666666666666666</v>
      </c>
      <c r="G409" s="80" t="s">
        <v>933</v>
      </c>
      <c r="H409" s="80"/>
      <c r="I409" s="80"/>
      <c r="J409" s="100">
        <v>44904</v>
      </c>
      <c r="K409" s="80">
        <v>10</v>
      </c>
      <c r="L409" s="80">
        <v>10</v>
      </c>
      <c r="M409" s="80"/>
      <c r="N409" s="80" t="s">
        <v>942</v>
      </c>
      <c r="O409" s="82"/>
      <c r="P409" s="82"/>
      <c r="Q409" s="82"/>
    </row>
    <row r="410" spans="1:17" s="24" customFormat="1" ht="20" x14ac:dyDescent="0.3">
      <c r="A410" s="79">
        <v>14114</v>
      </c>
      <c r="B410" s="80" t="s">
        <v>316</v>
      </c>
      <c r="C410" s="80" t="s">
        <v>29</v>
      </c>
      <c r="D410" s="80">
        <v>8</v>
      </c>
      <c r="E410" s="80">
        <v>6.7</v>
      </c>
      <c r="F410" s="289">
        <v>0.16249999999999998</v>
      </c>
      <c r="G410" s="80" t="s">
        <v>933</v>
      </c>
      <c r="H410" s="80"/>
      <c r="I410" s="80"/>
      <c r="J410" s="100">
        <v>44904</v>
      </c>
      <c r="K410" s="80">
        <v>6.7</v>
      </c>
      <c r="L410" s="80">
        <v>6.7</v>
      </c>
      <c r="M410" s="80"/>
      <c r="N410" s="80" t="s">
        <v>943</v>
      </c>
      <c r="O410" s="82"/>
      <c r="P410" s="82"/>
      <c r="Q410" s="82"/>
    </row>
    <row r="411" spans="1:17" s="24" customFormat="1" ht="10.5" x14ac:dyDescent="0.3">
      <c r="A411" s="79">
        <v>14202</v>
      </c>
      <c r="B411" s="80" t="s">
        <v>389</v>
      </c>
      <c r="C411" s="80" t="s">
        <v>26</v>
      </c>
      <c r="D411" s="80">
        <v>42</v>
      </c>
      <c r="E411" s="80">
        <v>36.200000000000003</v>
      </c>
      <c r="F411" s="81">
        <v>0.13809523809523802</v>
      </c>
      <c r="G411" s="80" t="s">
        <v>933</v>
      </c>
      <c r="H411" s="80"/>
      <c r="I411" s="80"/>
      <c r="J411" s="100">
        <v>44904</v>
      </c>
      <c r="K411" s="80">
        <v>36.200000000000003</v>
      </c>
      <c r="L411" s="80">
        <v>40.6</v>
      </c>
      <c r="M411" s="80"/>
      <c r="N411" s="80"/>
      <c r="O411" s="82"/>
      <c r="P411" s="82"/>
      <c r="Q411" s="82"/>
    </row>
    <row r="412" spans="1:17" s="24" customFormat="1" ht="30" x14ac:dyDescent="0.3">
      <c r="A412" s="79">
        <v>14414</v>
      </c>
      <c r="B412" s="80" t="s">
        <v>231</v>
      </c>
      <c r="C412" s="80" t="s">
        <v>34</v>
      </c>
      <c r="D412" s="80">
        <v>45</v>
      </c>
      <c r="E412" s="80">
        <v>38.799999999999997</v>
      </c>
      <c r="F412" s="81">
        <v>0.13777777777777783</v>
      </c>
      <c r="G412" s="80" t="s">
        <v>933</v>
      </c>
      <c r="H412" s="80"/>
      <c r="I412" s="80"/>
      <c r="J412" s="100">
        <v>44904</v>
      </c>
      <c r="K412" s="80">
        <v>38.799999999999997</v>
      </c>
      <c r="L412" s="80" t="s">
        <v>944</v>
      </c>
      <c r="M412" s="80"/>
      <c r="N412" s="80" t="s">
        <v>945</v>
      </c>
      <c r="O412" s="82"/>
      <c r="P412" s="82"/>
      <c r="Q412" s="82"/>
    </row>
    <row r="413" spans="1:17" s="24" customFormat="1" ht="20" x14ac:dyDescent="0.3">
      <c r="A413" s="79">
        <v>15316</v>
      </c>
      <c r="B413" s="80" t="s">
        <v>221</v>
      </c>
      <c r="C413" s="80" t="s">
        <v>29</v>
      </c>
      <c r="D413" s="80">
        <v>2.4</v>
      </c>
      <c r="E413" s="80">
        <v>2.0699999999999998</v>
      </c>
      <c r="F413" s="289">
        <v>0.13750000000000004</v>
      </c>
      <c r="G413" s="80" t="s">
        <v>933</v>
      </c>
      <c r="H413" s="80"/>
      <c r="I413" s="80"/>
      <c r="J413" s="100">
        <v>44904</v>
      </c>
      <c r="K413" s="80">
        <v>2.11</v>
      </c>
      <c r="L413" s="80">
        <v>2.0699999999999998</v>
      </c>
      <c r="M413" s="80"/>
      <c r="N413" s="80" t="s">
        <v>939</v>
      </c>
      <c r="O413" s="82"/>
      <c r="P413" s="82"/>
      <c r="Q413" s="82"/>
    </row>
    <row r="414" spans="1:17" s="24" customFormat="1" ht="40" x14ac:dyDescent="0.3">
      <c r="A414" s="79">
        <v>15278</v>
      </c>
      <c r="B414" s="80" t="s">
        <v>220</v>
      </c>
      <c r="C414" s="80" t="s">
        <v>29</v>
      </c>
      <c r="D414" s="80">
        <v>7.8</v>
      </c>
      <c r="E414" s="80">
        <v>6.8</v>
      </c>
      <c r="F414" s="289">
        <v>0.12820512820512822</v>
      </c>
      <c r="G414" s="80" t="s">
        <v>933</v>
      </c>
      <c r="H414" s="80"/>
      <c r="I414" s="80"/>
      <c r="J414" s="100">
        <v>44904</v>
      </c>
      <c r="K414" s="80" t="s">
        <v>946</v>
      </c>
      <c r="L414" s="80"/>
      <c r="M414" s="80"/>
      <c r="N414" s="80" t="s">
        <v>947</v>
      </c>
      <c r="O414" s="82"/>
      <c r="P414" s="82"/>
      <c r="Q414" s="82"/>
    </row>
    <row r="415" spans="1:17" s="24" customFormat="1" ht="10.5" x14ac:dyDescent="0.3">
      <c r="A415" s="79">
        <v>15400</v>
      </c>
      <c r="B415" s="80" t="s">
        <v>197</v>
      </c>
      <c r="C415" s="80" t="s">
        <v>29</v>
      </c>
      <c r="D415" s="80">
        <v>206</v>
      </c>
      <c r="E415" s="80">
        <v>182</v>
      </c>
      <c r="F415" s="289">
        <v>0.11650485436893204</v>
      </c>
      <c r="G415" s="80" t="s">
        <v>933</v>
      </c>
      <c r="H415" s="80"/>
      <c r="I415" s="80"/>
      <c r="J415" s="100">
        <v>44904</v>
      </c>
      <c r="K415" s="80">
        <v>182</v>
      </c>
      <c r="L415" s="80"/>
      <c r="M415" s="80">
        <v>182</v>
      </c>
      <c r="N415" s="80" t="s">
        <v>948</v>
      </c>
      <c r="O415" s="82"/>
      <c r="P415" s="82"/>
      <c r="Q415" s="82"/>
    </row>
    <row r="416" spans="1:17" s="24" customFormat="1" ht="20" x14ac:dyDescent="0.3">
      <c r="A416" s="79">
        <v>13153</v>
      </c>
      <c r="B416" s="80" t="s">
        <v>232</v>
      </c>
      <c r="C416" s="80" t="s">
        <v>34</v>
      </c>
      <c r="D416" s="80">
        <v>20</v>
      </c>
      <c r="E416" s="80">
        <v>17.7</v>
      </c>
      <c r="F416" s="81">
        <v>0.11500000000000003</v>
      </c>
      <c r="G416" s="80" t="s">
        <v>933</v>
      </c>
      <c r="H416" s="80"/>
      <c r="I416" s="80"/>
      <c r="J416" s="100">
        <v>44904</v>
      </c>
      <c r="K416" s="80">
        <v>17.7</v>
      </c>
      <c r="L416" s="80">
        <v>17.7</v>
      </c>
      <c r="M416" s="80"/>
      <c r="N416" s="80" t="s">
        <v>949</v>
      </c>
      <c r="O416" s="82"/>
      <c r="P416" s="82"/>
      <c r="Q416" s="82"/>
    </row>
    <row r="417" spans="1:17" s="24" customFormat="1" ht="20" x14ac:dyDescent="0.3">
      <c r="A417" s="79">
        <v>15715</v>
      </c>
      <c r="B417" s="80" t="s">
        <v>189</v>
      </c>
      <c r="C417" s="80" t="s">
        <v>29</v>
      </c>
      <c r="D417" s="80">
        <v>54</v>
      </c>
      <c r="E417" s="80">
        <v>48.9</v>
      </c>
      <c r="F417" s="289">
        <v>9.444444444444447E-2</v>
      </c>
      <c r="G417" s="80" t="s">
        <v>933</v>
      </c>
      <c r="H417" s="80"/>
      <c r="I417" s="80"/>
      <c r="J417" s="100">
        <v>44904</v>
      </c>
      <c r="K417" s="80">
        <v>48.9</v>
      </c>
      <c r="L417" s="80"/>
      <c r="M417" s="80">
        <v>48.9</v>
      </c>
      <c r="N417" s="80"/>
      <c r="O417" s="82"/>
      <c r="P417" s="82"/>
      <c r="Q417" s="82"/>
    </row>
    <row r="418" spans="1:17" s="24" customFormat="1" ht="20" x14ac:dyDescent="0.3">
      <c r="A418" s="79">
        <v>15002</v>
      </c>
      <c r="B418" s="80" t="s">
        <v>277</v>
      </c>
      <c r="C418" s="80" t="s">
        <v>34</v>
      </c>
      <c r="D418" s="80">
        <v>45</v>
      </c>
      <c r="E418" s="80">
        <v>41</v>
      </c>
      <c r="F418" s="81">
        <v>8.8888888888888892E-2</v>
      </c>
      <c r="G418" s="80" t="s">
        <v>933</v>
      </c>
      <c r="H418" s="80"/>
      <c r="I418" s="80"/>
      <c r="J418" s="100">
        <v>44904</v>
      </c>
      <c r="K418" s="80">
        <v>41</v>
      </c>
      <c r="L418" s="80" t="s">
        <v>878</v>
      </c>
      <c r="M418" s="80"/>
      <c r="N418" s="80" t="s">
        <v>950</v>
      </c>
      <c r="O418" s="82"/>
      <c r="P418" s="82"/>
      <c r="Q418" s="82"/>
    </row>
    <row r="419" spans="1:17" s="24" customFormat="1" ht="20" x14ac:dyDescent="0.3">
      <c r="A419" s="79">
        <v>15273</v>
      </c>
      <c r="B419" s="80" t="s">
        <v>236</v>
      </c>
      <c r="C419" s="80" t="s">
        <v>34</v>
      </c>
      <c r="D419" s="80">
        <v>345</v>
      </c>
      <c r="E419" s="80">
        <v>318.5</v>
      </c>
      <c r="F419" s="81">
        <v>7.6811594202898556E-2</v>
      </c>
      <c r="G419" s="80" t="s">
        <v>933</v>
      </c>
      <c r="H419" s="80"/>
      <c r="I419" s="80"/>
      <c r="J419" s="100">
        <v>44904</v>
      </c>
      <c r="K419" s="80" t="s">
        <v>596</v>
      </c>
      <c r="L419" s="80">
        <v>318.60000000000002</v>
      </c>
      <c r="M419" s="80">
        <v>318.60000000000002</v>
      </c>
      <c r="N419" s="80" t="s">
        <v>951</v>
      </c>
      <c r="O419" s="82"/>
      <c r="P419" s="82"/>
      <c r="Q419" s="82"/>
    </row>
    <row r="420" spans="1:17" s="24" customFormat="1" ht="20" x14ac:dyDescent="0.3">
      <c r="A420" s="79">
        <v>15311</v>
      </c>
      <c r="B420" s="80" t="s">
        <v>188</v>
      </c>
      <c r="C420" s="80" t="s">
        <v>29</v>
      </c>
      <c r="D420" s="80">
        <v>9.3000000000000007</v>
      </c>
      <c r="E420" s="80">
        <v>8.6</v>
      </c>
      <c r="F420" s="289">
        <v>7.5268817204301189E-2</v>
      </c>
      <c r="G420" s="80" t="s">
        <v>933</v>
      </c>
      <c r="H420" s="80"/>
      <c r="I420" s="80"/>
      <c r="J420" s="100">
        <v>44904</v>
      </c>
      <c r="K420" s="80">
        <v>9</v>
      </c>
      <c r="L420" s="80">
        <v>8.6</v>
      </c>
      <c r="M420" s="80"/>
      <c r="N420" s="80" t="s">
        <v>952</v>
      </c>
      <c r="O420" s="82"/>
      <c r="P420" s="82"/>
      <c r="Q420" s="82"/>
    </row>
    <row r="421" spans="1:17" s="24" customFormat="1" ht="10.5" x14ac:dyDescent="0.3">
      <c r="A421" s="79">
        <v>15645</v>
      </c>
      <c r="B421" s="80" t="s">
        <v>179</v>
      </c>
      <c r="C421" s="80" t="s">
        <v>29</v>
      </c>
      <c r="D421" s="80">
        <v>80</v>
      </c>
      <c r="E421" s="80">
        <v>74</v>
      </c>
      <c r="F421" s="289">
        <v>7.4999999999999997E-2</v>
      </c>
      <c r="G421" s="80" t="s">
        <v>933</v>
      </c>
      <c r="H421" s="80"/>
      <c r="I421" s="80"/>
      <c r="J421" s="100">
        <v>44904</v>
      </c>
      <c r="K421" s="80"/>
      <c r="L421" s="80">
        <v>74</v>
      </c>
      <c r="M421" s="80"/>
      <c r="N421" s="80" t="s">
        <v>852</v>
      </c>
      <c r="O421" s="82"/>
      <c r="P421" s="82"/>
      <c r="Q421" s="82"/>
    </row>
    <row r="422" spans="1:17" s="24" customFormat="1" ht="20" x14ac:dyDescent="0.3">
      <c r="A422" s="79">
        <v>15313</v>
      </c>
      <c r="B422" s="80" t="s">
        <v>522</v>
      </c>
      <c r="C422" s="80" t="s">
        <v>29</v>
      </c>
      <c r="D422" s="80">
        <v>1.4</v>
      </c>
      <c r="E422" s="80">
        <v>1.3</v>
      </c>
      <c r="F422" s="289">
        <v>7.1428571428571341E-2</v>
      </c>
      <c r="G422" s="80" t="s">
        <v>933</v>
      </c>
      <c r="H422" s="80"/>
      <c r="I422" s="80"/>
      <c r="J422" s="100">
        <v>44904</v>
      </c>
      <c r="K422" s="80">
        <v>1.3</v>
      </c>
      <c r="L422" s="80">
        <v>1.6</v>
      </c>
      <c r="M422" s="80"/>
      <c r="N422" s="80" t="s">
        <v>953</v>
      </c>
      <c r="O422" s="82"/>
      <c r="P422" s="82"/>
      <c r="Q422" s="82"/>
    </row>
    <row r="423" spans="1:17" s="24" customFormat="1" ht="20" x14ac:dyDescent="0.3">
      <c r="A423" s="79">
        <v>15158</v>
      </c>
      <c r="B423" s="80" t="s">
        <v>86</v>
      </c>
      <c r="C423" s="80" t="s">
        <v>26</v>
      </c>
      <c r="D423" s="80">
        <v>21</v>
      </c>
      <c r="E423" s="80">
        <v>19.600000000000001</v>
      </c>
      <c r="F423" s="81">
        <v>6.6666666666666596E-2</v>
      </c>
      <c r="G423" s="80" t="s">
        <v>933</v>
      </c>
      <c r="H423" s="80"/>
      <c r="I423" s="80"/>
      <c r="J423" s="100">
        <v>44904</v>
      </c>
      <c r="K423" s="80">
        <v>13.5</v>
      </c>
      <c r="L423" s="80">
        <v>19.600000000000001</v>
      </c>
      <c r="M423" s="80"/>
      <c r="N423" s="80"/>
      <c r="O423" s="82"/>
      <c r="P423" s="82"/>
      <c r="Q423" s="82"/>
    </row>
    <row r="424" spans="1:17" s="24" customFormat="1" ht="20" x14ac:dyDescent="0.3">
      <c r="A424" s="79">
        <v>14227</v>
      </c>
      <c r="B424" s="80" t="s">
        <v>445</v>
      </c>
      <c r="C424" s="80" t="s">
        <v>34</v>
      </c>
      <c r="D424" s="80">
        <v>11</v>
      </c>
      <c r="E424" s="80">
        <v>10.3</v>
      </c>
      <c r="F424" s="81">
        <v>6.3636363636363574E-2</v>
      </c>
      <c r="G424" s="80" t="s">
        <v>933</v>
      </c>
      <c r="H424" s="80"/>
      <c r="I424" s="80"/>
      <c r="J424" s="100">
        <v>44904</v>
      </c>
      <c r="K424" s="80" t="s">
        <v>596</v>
      </c>
      <c r="L424" s="80">
        <v>10.3</v>
      </c>
      <c r="M424" s="80"/>
      <c r="N424" s="80" t="s">
        <v>954</v>
      </c>
      <c r="O424" s="82"/>
      <c r="P424" s="82"/>
      <c r="Q424" s="82"/>
    </row>
    <row r="425" spans="1:17" s="24" customFormat="1" ht="20" x14ac:dyDescent="0.3">
      <c r="A425" s="79">
        <v>15013</v>
      </c>
      <c r="B425" s="80" t="s">
        <v>273</v>
      </c>
      <c r="C425" s="80" t="s">
        <v>34</v>
      </c>
      <c r="D425" s="80">
        <v>370</v>
      </c>
      <c r="E425" s="80">
        <v>351</v>
      </c>
      <c r="F425" s="81">
        <v>5.1351351351351354E-2</v>
      </c>
      <c r="G425" s="80" t="s">
        <v>933</v>
      </c>
      <c r="H425" s="80"/>
      <c r="I425" s="80"/>
      <c r="J425" s="100">
        <v>44904</v>
      </c>
      <c r="K425" s="80">
        <v>351</v>
      </c>
      <c r="L425" s="80"/>
      <c r="M425" s="80"/>
      <c r="N425" s="80" t="s">
        <v>955</v>
      </c>
      <c r="O425" s="82"/>
      <c r="P425" s="82"/>
      <c r="Q425" s="82"/>
    </row>
    <row r="426" spans="1:17" s="24" customFormat="1" ht="20" x14ac:dyDescent="0.3">
      <c r="A426" s="79">
        <v>14431</v>
      </c>
      <c r="B426" s="80" t="s">
        <v>205</v>
      </c>
      <c r="C426" s="80" t="s">
        <v>26</v>
      </c>
      <c r="D426" s="80">
        <v>19.600000000000001</v>
      </c>
      <c r="E426" s="80">
        <v>18.600000000000001</v>
      </c>
      <c r="F426" s="81">
        <v>5.10204081632653E-2</v>
      </c>
      <c r="G426" s="80" t="s">
        <v>933</v>
      </c>
      <c r="H426" s="80"/>
      <c r="I426" s="80"/>
      <c r="J426" s="100">
        <v>44904</v>
      </c>
      <c r="K426" s="80" t="s">
        <v>596</v>
      </c>
      <c r="L426" s="80">
        <v>18.600000000000001</v>
      </c>
      <c r="M426" s="80"/>
      <c r="N426" s="80"/>
      <c r="O426" s="82"/>
      <c r="P426" s="82"/>
      <c r="Q426" s="82"/>
    </row>
    <row r="427" spans="1:17" s="24" customFormat="1" ht="10.5" x14ac:dyDescent="0.3">
      <c r="A427" s="79">
        <v>14095</v>
      </c>
      <c r="B427" s="80" t="s">
        <v>129</v>
      </c>
      <c r="C427" s="80" t="s">
        <v>29</v>
      </c>
      <c r="D427" s="80">
        <v>200</v>
      </c>
      <c r="E427" s="80">
        <v>190</v>
      </c>
      <c r="F427" s="289">
        <v>0.05</v>
      </c>
      <c r="G427" s="80" t="s">
        <v>933</v>
      </c>
      <c r="H427" s="80"/>
      <c r="I427" s="80"/>
      <c r="J427" s="100">
        <v>44904</v>
      </c>
      <c r="K427" s="80">
        <v>190</v>
      </c>
      <c r="L427" s="80">
        <v>190</v>
      </c>
      <c r="M427" s="80">
        <v>190</v>
      </c>
      <c r="N427" s="80" t="s">
        <v>956</v>
      </c>
      <c r="O427" s="82"/>
      <c r="P427" s="82"/>
      <c r="Q427" s="82"/>
    </row>
    <row r="428" spans="1:17" s="24" customFormat="1" ht="20" x14ac:dyDescent="0.3">
      <c r="A428" s="79">
        <v>15190</v>
      </c>
      <c r="B428" s="80" t="s">
        <v>278</v>
      </c>
      <c r="C428" s="80" t="s">
        <v>34</v>
      </c>
      <c r="D428" s="80">
        <v>47</v>
      </c>
      <c r="E428" s="80">
        <v>44.8</v>
      </c>
      <c r="F428" s="81">
        <v>4.6808510638297933E-2</v>
      </c>
      <c r="G428" s="80" t="s">
        <v>933</v>
      </c>
      <c r="H428" s="80"/>
      <c r="I428" s="80"/>
      <c r="J428" s="100">
        <v>44904</v>
      </c>
      <c r="K428" s="80" t="s">
        <v>957</v>
      </c>
      <c r="L428" s="80">
        <v>26.2</v>
      </c>
      <c r="M428" s="80"/>
      <c r="N428" s="80" t="s">
        <v>958</v>
      </c>
      <c r="O428" s="82"/>
      <c r="P428" s="82"/>
      <c r="Q428" s="82"/>
    </row>
    <row r="429" spans="1:17" s="24" customFormat="1" ht="10.5" x14ac:dyDescent="0.3">
      <c r="A429" s="79">
        <v>14266</v>
      </c>
      <c r="B429" s="80" t="s">
        <v>274</v>
      </c>
      <c r="C429" s="80" t="s">
        <v>34</v>
      </c>
      <c r="D429" s="80">
        <v>60</v>
      </c>
      <c r="E429" s="80">
        <v>57.2</v>
      </c>
      <c r="F429" s="81">
        <v>4.666666666666662E-2</v>
      </c>
      <c r="G429" s="80" t="s">
        <v>933</v>
      </c>
      <c r="H429" s="80"/>
      <c r="I429" s="80"/>
      <c r="J429" s="100">
        <v>44904</v>
      </c>
      <c r="K429" s="80">
        <v>58.8</v>
      </c>
      <c r="L429" s="80">
        <v>57.2</v>
      </c>
      <c r="M429" s="80"/>
      <c r="N429" s="80" t="s">
        <v>959</v>
      </c>
      <c r="O429" s="82"/>
      <c r="P429" s="82"/>
      <c r="Q429" s="82"/>
    </row>
    <row r="430" spans="1:17" s="24" customFormat="1" ht="20" x14ac:dyDescent="0.3">
      <c r="A430" s="79">
        <v>14386</v>
      </c>
      <c r="B430" s="80" t="s">
        <v>172</v>
      </c>
      <c r="C430" s="80" t="s">
        <v>29</v>
      </c>
      <c r="D430" s="80">
        <v>34</v>
      </c>
      <c r="E430" s="80">
        <v>33.1</v>
      </c>
      <c r="F430" s="289">
        <v>2.6470588235294076E-2</v>
      </c>
      <c r="G430" s="80" t="s">
        <v>933</v>
      </c>
      <c r="H430" s="80"/>
      <c r="I430" s="80"/>
      <c r="J430" s="100">
        <v>44904</v>
      </c>
      <c r="K430" s="80" t="s">
        <v>596</v>
      </c>
      <c r="L430" s="80">
        <v>33.1</v>
      </c>
      <c r="M430" s="80"/>
      <c r="N430" s="80" t="s">
        <v>960</v>
      </c>
      <c r="O430" s="82"/>
      <c r="P430" s="82"/>
      <c r="Q430" s="82"/>
    </row>
    <row r="431" spans="1:17" s="24" customFormat="1" ht="10.5" x14ac:dyDescent="0.3">
      <c r="A431" s="79">
        <v>14265</v>
      </c>
      <c r="B431" s="80" t="s">
        <v>206</v>
      </c>
      <c r="C431" s="80" t="s">
        <v>34</v>
      </c>
      <c r="D431" s="80">
        <v>45</v>
      </c>
      <c r="E431" s="80">
        <v>44.1</v>
      </c>
      <c r="F431" s="81">
        <v>1.9999999999999969E-2</v>
      </c>
      <c r="G431" s="80" t="s">
        <v>933</v>
      </c>
      <c r="H431" s="80"/>
      <c r="I431" s="80"/>
      <c r="J431" s="100">
        <v>44904</v>
      </c>
      <c r="K431" s="80">
        <v>43.3</v>
      </c>
      <c r="L431" s="80">
        <v>44.1</v>
      </c>
      <c r="M431" s="80"/>
      <c r="N431" s="80" t="s">
        <v>959</v>
      </c>
      <c r="O431" s="82"/>
      <c r="P431" s="82"/>
      <c r="Q431" s="82"/>
    </row>
    <row r="432" spans="1:17" s="24" customFormat="1" ht="20" x14ac:dyDescent="0.3">
      <c r="A432" s="79">
        <v>15257</v>
      </c>
      <c r="B432" s="80" t="s">
        <v>357</v>
      </c>
      <c r="C432" s="80" t="s">
        <v>34</v>
      </c>
      <c r="D432" s="80">
        <v>15</v>
      </c>
      <c r="E432" s="80">
        <v>14.8</v>
      </c>
      <c r="F432" s="81">
        <v>1.3333333333333286E-2</v>
      </c>
      <c r="G432" s="80" t="s">
        <v>933</v>
      </c>
      <c r="H432" s="80"/>
      <c r="I432" s="80"/>
      <c r="J432" s="100">
        <v>44904</v>
      </c>
      <c r="K432" s="80" t="s">
        <v>596</v>
      </c>
      <c r="L432" s="80">
        <v>14.8</v>
      </c>
      <c r="M432" s="80"/>
      <c r="N432" s="80" t="s">
        <v>959</v>
      </c>
      <c r="O432" s="82"/>
      <c r="P432" s="82"/>
      <c r="Q432" s="82"/>
    </row>
    <row r="433" spans="1:17" s="24" customFormat="1" ht="20" x14ac:dyDescent="0.3">
      <c r="A433" s="79">
        <v>15317</v>
      </c>
      <c r="B433" s="80" t="s">
        <v>301</v>
      </c>
      <c r="C433" s="80" t="s">
        <v>29</v>
      </c>
      <c r="D433" s="80">
        <v>15.4</v>
      </c>
      <c r="E433" s="80">
        <v>15.2</v>
      </c>
      <c r="F433" s="289">
        <v>1.2987012987013056E-2</v>
      </c>
      <c r="G433" s="80" t="s">
        <v>933</v>
      </c>
      <c r="H433" s="80"/>
      <c r="I433" s="80"/>
      <c r="J433" s="100">
        <v>44904</v>
      </c>
      <c r="K433" s="80">
        <v>15.2</v>
      </c>
      <c r="L433" s="80" t="s">
        <v>878</v>
      </c>
      <c r="M433" s="80"/>
      <c r="N433" s="80" t="s">
        <v>961</v>
      </c>
      <c r="O433" s="82"/>
      <c r="P433" s="82"/>
      <c r="Q433" s="82"/>
    </row>
    <row r="434" spans="1:17" s="24" customFormat="1" ht="10.5" x14ac:dyDescent="0.3">
      <c r="A434" s="79">
        <v>14379</v>
      </c>
      <c r="B434" s="80" t="s">
        <v>481</v>
      </c>
      <c r="C434" s="80" t="s">
        <v>29</v>
      </c>
      <c r="D434" s="80">
        <v>5.3</v>
      </c>
      <c r="E434" s="80">
        <v>5.25</v>
      </c>
      <c r="F434" s="289">
        <v>9.4339622641509101E-3</v>
      </c>
      <c r="G434" s="80" t="s">
        <v>933</v>
      </c>
      <c r="H434" s="80"/>
      <c r="I434" s="80"/>
      <c r="J434" s="100">
        <v>44904</v>
      </c>
      <c r="K434" s="80"/>
      <c r="L434" s="80"/>
      <c r="M434" s="80"/>
      <c r="N434" s="80" t="s">
        <v>962</v>
      </c>
      <c r="O434" s="82"/>
      <c r="P434" s="82"/>
      <c r="Q434" s="82"/>
    </row>
    <row r="435" spans="1:17" s="24" customFormat="1" ht="20" x14ac:dyDescent="0.3">
      <c r="A435" s="79">
        <v>14621</v>
      </c>
      <c r="B435" s="80" t="s">
        <v>139</v>
      </c>
      <c r="C435" s="80" t="s">
        <v>29</v>
      </c>
      <c r="D435" s="80">
        <v>260</v>
      </c>
      <c r="E435" s="80">
        <v>259.89999999999998</v>
      </c>
      <c r="F435" s="289">
        <v>3.8461538461547206E-4</v>
      </c>
      <c r="G435" s="80" t="s">
        <v>933</v>
      </c>
      <c r="H435" s="80"/>
      <c r="I435" s="80"/>
      <c r="J435" s="100">
        <v>44904</v>
      </c>
      <c r="K435" s="80"/>
      <c r="L435" s="80"/>
      <c r="M435" s="80"/>
      <c r="N435" s="80" t="s">
        <v>963</v>
      </c>
      <c r="O435" s="82"/>
      <c r="P435" s="82"/>
      <c r="Q435" s="82"/>
    </row>
    <row r="436" spans="1:17" s="24" customFormat="1" ht="10.5" x14ac:dyDescent="0.3">
      <c r="A436" s="79">
        <v>15237</v>
      </c>
      <c r="B436" s="80" t="s">
        <v>964</v>
      </c>
      <c r="C436" s="80" t="s">
        <v>34</v>
      </c>
      <c r="D436" s="80">
        <v>100</v>
      </c>
      <c r="E436" s="80"/>
      <c r="F436" s="81"/>
      <c r="G436" s="80" t="s">
        <v>933</v>
      </c>
      <c r="H436" s="80"/>
      <c r="I436" s="80"/>
      <c r="J436" s="100">
        <v>44904</v>
      </c>
      <c r="K436" s="80"/>
      <c r="L436" s="80"/>
      <c r="M436" s="80"/>
      <c r="N436" s="80" t="s">
        <v>965</v>
      </c>
      <c r="O436" s="82"/>
      <c r="P436" s="82"/>
      <c r="Q436" s="82"/>
    </row>
    <row r="437" spans="1:17" s="24" customFormat="1" ht="20" x14ac:dyDescent="0.3">
      <c r="A437" s="79">
        <v>14147</v>
      </c>
      <c r="B437" s="80" t="s">
        <v>177</v>
      </c>
      <c r="C437" s="80" t="s">
        <v>26</v>
      </c>
      <c r="D437" s="80">
        <v>155</v>
      </c>
      <c r="E437" s="80">
        <v>111.3</v>
      </c>
      <c r="F437" s="81">
        <v>0.28193548387096778</v>
      </c>
      <c r="G437" s="80" t="s">
        <v>933</v>
      </c>
      <c r="H437" s="80"/>
      <c r="I437" s="80"/>
      <c r="J437" s="100">
        <v>44904</v>
      </c>
      <c r="K437" s="80" t="s">
        <v>966</v>
      </c>
      <c r="L437" s="80"/>
      <c r="M437" s="80"/>
      <c r="N437" s="80"/>
      <c r="O437" s="82"/>
      <c r="P437" s="82"/>
      <c r="Q437" s="82"/>
    </row>
    <row r="438" spans="1:17" s="24" customFormat="1" ht="10.5" x14ac:dyDescent="0.3">
      <c r="A438" s="79">
        <v>14067</v>
      </c>
      <c r="B438" s="80" t="s">
        <v>409</v>
      </c>
      <c r="C438" s="80" t="s">
        <v>26</v>
      </c>
      <c r="D438" s="80">
        <v>14.85</v>
      </c>
      <c r="E438" s="80">
        <v>11.5</v>
      </c>
      <c r="F438" s="81">
        <v>0.22558922558922556</v>
      </c>
      <c r="G438" s="80" t="s">
        <v>918</v>
      </c>
      <c r="H438" s="80"/>
      <c r="I438" s="80"/>
      <c r="J438" s="100">
        <v>44891</v>
      </c>
      <c r="K438" s="80">
        <v>11.5</v>
      </c>
      <c r="L438" s="80">
        <v>21.5</v>
      </c>
      <c r="M438" s="80"/>
      <c r="N438" s="80"/>
      <c r="O438" s="82"/>
      <c r="P438" s="82"/>
      <c r="Q438" s="82"/>
    </row>
    <row r="439" spans="1:17" s="24" customFormat="1" ht="10.5" x14ac:dyDescent="0.3">
      <c r="A439" s="79">
        <v>14096</v>
      </c>
      <c r="B439" s="80" t="s">
        <v>381</v>
      </c>
      <c r="C439" s="80" t="s">
        <v>29</v>
      </c>
      <c r="D439" s="80">
        <v>10.8</v>
      </c>
      <c r="E439" s="80">
        <v>5.9</v>
      </c>
      <c r="F439" s="289">
        <v>0.45370370370370372</v>
      </c>
      <c r="G439" s="80" t="s">
        <v>967</v>
      </c>
      <c r="H439" s="80"/>
      <c r="I439" s="80"/>
      <c r="J439" s="100">
        <v>44859</v>
      </c>
      <c r="K439" s="80">
        <v>5.9</v>
      </c>
      <c r="L439" s="80">
        <v>5.4</v>
      </c>
      <c r="M439" s="80"/>
      <c r="N439" s="80" t="s">
        <v>876</v>
      </c>
      <c r="O439" s="82"/>
      <c r="P439" s="82"/>
      <c r="Q439" s="82"/>
    </row>
    <row r="440" spans="1:17" s="24" customFormat="1" ht="30" x14ac:dyDescent="0.3">
      <c r="A440" s="79">
        <v>15389</v>
      </c>
      <c r="B440" s="80" t="s">
        <v>134</v>
      </c>
      <c r="C440" s="80" t="s">
        <v>29</v>
      </c>
      <c r="D440" s="80">
        <v>19.2</v>
      </c>
      <c r="E440" s="80">
        <v>11</v>
      </c>
      <c r="F440" s="289">
        <f>(Table6[[#This Row],[Consented flow (l/s)]]-Table6[[#This Row],[Max Flow Measured (l/s)]])/Table6[[#This Row],[Consented flow (l/s)]]</f>
        <v>0.42708333333333331</v>
      </c>
      <c r="G440" s="80" t="s">
        <v>967</v>
      </c>
      <c r="H440" s="80"/>
      <c r="I440" s="80"/>
      <c r="J440" s="100">
        <v>44859</v>
      </c>
      <c r="K440" s="80" t="s">
        <v>968</v>
      </c>
      <c r="L440" s="80" t="s">
        <v>968</v>
      </c>
      <c r="M440" s="80"/>
      <c r="N440" s="80" t="s">
        <v>969</v>
      </c>
      <c r="O440" s="82"/>
      <c r="P440" s="82"/>
      <c r="Q440" s="82"/>
    </row>
    <row r="441" spans="1:17" s="24" customFormat="1" ht="20" x14ac:dyDescent="0.3">
      <c r="A441" s="79">
        <v>15158</v>
      </c>
      <c r="B441" s="80" t="s">
        <v>86</v>
      </c>
      <c r="C441" s="80" t="s">
        <v>26</v>
      </c>
      <c r="D441" s="80">
        <v>21</v>
      </c>
      <c r="E441" s="80">
        <v>14.2</v>
      </c>
      <c r="F441" s="81">
        <v>0.32380952380952382</v>
      </c>
      <c r="G441" s="80" t="s">
        <v>967</v>
      </c>
      <c r="H441" s="80"/>
      <c r="I441" s="80"/>
      <c r="J441" s="100">
        <v>44859</v>
      </c>
      <c r="K441" s="80">
        <v>13.8</v>
      </c>
      <c r="L441" s="80">
        <v>14.2</v>
      </c>
      <c r="M441" s="80"/>
      <c r="N441" s="120" t="s">
        <v>970</v>
      </c>
      <c r="O441" s="172"/>
      <c r="P441" s="172"/>
      <c r="Q441" s="82"/>
    </row>
    <row r="442" spans="1:17" s="24" customFormat="1" ht="20" x14ac:dyDescent="0.3">
      <c r="A442" s="79">
        <v>15450</v>
      </c>
      <c r="B442" s="80" t="s">
        <v>429</v>
      </c>
      <c r="C442" s="80" t="s">
        <v>29</v>
      </c>
      <c r="D442" s="80">
        <v>1.7</v>
      </c>
      <c r="E442" s="80">
        <v>1.19</v>
      </c>
      <c r="F442" s="289">
        <v>0.3</v>
      </c>
      <c r="G442" s="80" t="s">
        <v>967</v>
      </c>
      <c r="H442" s="80"/>
      <c r="I442" s="80"/>
      <c r="J442" s="100">
        <v>44859</v>
      </c>
      <c r="K442" s="80" t="s">
        <v>596</v>
      </c>
      <c r="L442" s="80">
        <v>1.19</v>
      </c>
      <c r="M442" s="80"/>
      <c r="N442" s="80" t="s">
        <v>852</v>
      </c>
      <c r="O442" s="82"/>
      <c r="P442" s="82"/>
      <c r="Q442" s="82"/>
    </row>
    <row r="443" spans="1:17" s="24" customFormat="1" ht="120" x14ac:dyDescent="0.3">
      <c r="A443" s="79">
        <v>15318</v>
      </c>
      <c r="B443" s="80" t="s">
        <v>499</v>
      </c>
      <c r="C443" s="80" t="s">
        <v>29</v>
      </c>
      <c r="D443" s="80">
        <v>36</v>
      </c>
      <c r="E443" s="101">
        <v>25.4</v>
      </c>
      <c r="F443" s="293">
        <v>0.29444444444444451</v>
      </c>
      <c r="G443" s="80" t="s">
        <v>967</v>
      </c>
      <c r="H443" s="80"/>
      <c r="I443" s="80"/>
      <c r="J443" s="100">
        <v>44859</v>
      </c>
      <c r="K443" s="80">
        <v>25.1</v>
      </c>
      <c r="L443" s="80">
        <v>25.4</v>
      </c>
      <c r="M443" s="80"/>
      <c r="N443" s="80" t="s">
        <v>971</v>
      </c>
      <c r="O443" s="82"/>
      <c r="P443" s="82"/>
      <c r="Q443" s="82"/>
    </row>
    <row r="444" spans="1:17" s="24" customFormat="1" ht="10.5" x14ac:dyDescent="0.3">
      <c r="A444" s="79">
        <v>14067</v>
      </c>
      <c r="B444" s="80" t="s">
        <v>409</v>
      </c>
      <c r="C444" s="80" t="s">
        <v>26</v>
      </c>
      <c r="D444" s="80">
        <v>14.85</v>
      </c>
      <c r="E444" s="80">
        <v>11.7</v>
      </c>
      <c r="F444" s="81">
        <v>0.21212121212121215</v>
      </c>
      <c r="G444" s="80" t="s">
        <v>967</v>
      </c>
      <c r="H444" s="80"/>
      <c r="I444" s="80"/>
      <c r="J444" s="100">
        <v>44859</v>
      </c>
      <c r="K444" s="80">
        <v>11.7</v>
      </c>
      <c r="L444" s="80">
        <v>22.3</v>
      </c>
      <c r="M444" s="80"/>
      <c r="N444" s="80"/>
      <c r="O444" s="82"/>
      <c r="P444" s="82"/>
      <c r="Q444" s="82"/>
    </row>
    <row r="445" spans="1:17" s="24" customFormat="1" ht="20" x14ac:dyDescent="0.3">
      <c r="A445" s="79">
        <v>15322</v>
      </c>
      <c r="B445" s="80" t="s">
        <v>352</v>
      </c>
      <c r="C445" s="80" t="s">
        <v>29</v>
      </c>
      <c r="D445" s="80">
        <v>5.3</v>
      </c>
      <c r="E445" s="80">
        <v>4.2</v>
      </c>
      <c r="F445" s="289">
        <v>0.20754716981132068</v>
      </c>
      <c r="G445" s="80" t="s">
        <v>967</v>
      </c>
      <c r="H445" s="80"/>
      <c r="I445" s="80"/>
      <c r="J445" s="100">
        <v>44859</v>
      </c>
      <c r="K445" s="80" t="s">
        <v>596</v>
      </c>
      <c r="L445" s="80">
        <v>4.2</v>
      </c>
      <c r="M445" s="80"/>
      <c r="N445" s="80" t="s">
        <v>852</v>
      </c>
      <c r="O445" s="82"/>
      <c r="P445" s="82"/>
      <c r="Q445" s="82"/>
    </row>
    <row r="446" spans="1:17" s="24" customFormat="1" ht="10.5" x14ac:dyDescent="0.3">
      <c r="A446" s="79">
        <v>14202</v>
      </c>
      <c r="B446" s="80" t="s">
        <v>389</v>
      </c>
      <c r="C446" s="80" t="s">
        <v>26</v>
      </c>
      <c r="D446" s="80">
        <v>42</v>
      </c>
      <c r="E446" s="80">
        <v>34.200000000000003</v>
      </c>
      <c r="F446" s="81">
        <v>0.18571428571428564</v>
      </c>
      <c r="G446" s="80" t="s">
        <v>967</v>
      </c>
      <c r="H446" s="80"/>
      <c r="I446" s="80"/>
      <c r="J446" s="100">
        <v>44859</v>
      </c>
      <c r="K446" s="80">
        <v>34.200000000000003</v>
      </c>
      <c r="L446" s="80">
        <v>39.1</v>
      </c>
      <c r="M446" s="80"/>
      <c r="N446" s="80"/>
      <c r="O446" s="82"/>
      <c r="P446" s="82"/>
      <c r="Q446" s="82"/>
    </row>
    <row r="447" spans="1:17" s="24" customFormat="1" ht="10.5" x14ac:dyDescent="0.3">
      <c r="A447" s="79">
        <v>14414</v>
      </c>
      <c r="B447" s="80" t="s">
        <v>231</v>
      </c>
      <c r="C447" s="80" t="s">
        <v>34</v>
      </c>
      <c r="D447" s="80">
        <v>45</v>
      </c>
      <c r="E447" s="80">
        <v>40.9</v>
      </c>
      <c r="F447" s="81">
        <v>9.1111111111111143E-2</v>
      </c>
      <c r="G447" s="80" t="s">
        <v>967</v>
      </c>
      <c r="H447" s="80"/>
      <c r="I447" s="80"/>
      <c r="J447" s="100">
        <v>44859</v>
      </c>
      <c r="K447" s="80">
        <v>40.9</v>
      </c>
      <c r="L447" s="80" t="s">
        <v>972</v>
      </c>
      <c r="M447" s="80"/>
      <c r="N447" s="80"/>
      <c r="O447" s="82"/>
      <c r="P447" s="82"/>
      <c r="Q447" s="82"/>
    </row>
    <row r="448" spans="1:17" s="24" customFormat="1" ht="20" x14ac:dyDescent="0.3">
      <c r="A448" s="79">
        <v>14431</v>
      </c>
      <c r="B448" s="80" t="s">
        <v>205</v>
      </c>
      <c r="C448" s="80" t="s">
        <v>26</v>
      </c>
      <c r="D448" s="80">
        <v>19.600000000000001</v>
      </c>
      <c r="E448" s="80">
        <v>18</v>
      </c>
      <c r="F448" s="81">
        <v>8.1632653061224553E-2</v>
      </c>
      <c r="G448" s="80" t="s">
        <v>967</v>
      </c>
      <c r="H448" s="80"/>
      <c r="I448" s="80"/>
      <c r="J448" s="100">
        <v>44859</v>
      </c>
      <c r="K448" s="80">
        <v>18</v>
      </c>
      <c r="L448" s="80" t="s">
        <v>878</v>
      </c>
      <c r="M448" s="80"/>
      <c r="N448" s="80"/>
      <c r="O448" s="82"/>
      <c r="P448" s="82"/>
      <c r="Q448" s="82"/>
    </row>
    <row r="449" spans="1:17" s="24" customFormat="1" ht="20" x14ac:dyDescent="0.3">
      <c r="A449" s="79">
        <v>15273</v>
      </c>
      <c r="B449" s="80" t="s">
        <v>236</v>
      </c>
      <c r="C449" s="80" t="s">
        <v>34</v>
      </c>
      <c r="D449" s="80">
        <v>345</v>
      </c>
      <c r="E449" s="80">
        <v>318.5</v>
      </c>
      <c r="F449" s="81">
        <v>7.6811594202898556E-2</v>
      </c>
      <c r="G449" s="80" t="s">
        <v>967</v>
      </c>
      <c r="H449" s="80"/>
      <c r="I449" s="80"/>
      <c r="J449" s="100">
        <v>44859</v>
      </c>
      <c r="K449" s="80" t="s">
        <v>596</v>
      </c>
      <c r="L449" s="80">
        <v>318.60000000000002</v>
      </c>
      <c r="M449" s="80">
        <v>318.60000000000002</v>
      </c>
      <c r="N449" s="80"/>
      <c r="O449" s="113"/>
      <c r="P449" s="113"/>
      <c r="Q449" s="82"/>
    </row>
    <row r="450" spans="1:17" s="24" customFormat="1" ht="20" x14ac:dyDescent="0.3">
      <c r="A450" s="79">
        <v>15013</v>
      </c>
      <c r="B450" s="80" t="s">
        <v>273</v>
      </c>
      <c r="C450" s="80" t="s">
        <v>34</v>
      </c>
      <c r="D450" s="80">
        <v>370</v>
      </c>
      <c r="E450" s="80">
        <v>343</v>
      </c>
      <c r="F450" s="81">
        <v>7.2972972972972977E-2</v>
      </c>
      <c r="G450" s="80" t="s">
        <v>967</v>
      </c>
      <c r="H450" s="80"/>
      <c r="I450" s="80"/>
      <c r="J450" s="100">
        <v>44859</v>
      </c>
      <c r="K450" s="80">
        <v>343</v>
      </c>
      <c r="L450" s="80">
        <v>327</v>
      </c>
      <c r="M450" s="80"/>
      <c r="N450" s="80"/>
      <c r="O450" s="82"/>
      <c r="P450" s="82"/>
      <c r="Q450" s="82"/>
    </row>
    <row r="451" spans="1:17" s="24" customFormat="1" ht="20" x14ac:dyDescent="0.3">
      <c r="A451" s="79">
        <v>15645</v>
      </c>
      <c r="B451" s="80" t="s">
        <v>179</v>
      </c>
      <c r="C451" s="80" t="s">
        <v>29</v>
      </c>
      <c r="D451" s="80">
        <v>80</v>
      </c>
      <c r="E451" s="80">
        <v>74.400000000000006</v>
      </c>
      <c r="F451" s="289">
        <v>6.9999999999999923E-2</v>
      </c>
      <c r="G451" s="80" t="s">
        <v>967</v>
      </c>
      <c r="H451" s="80"/>
      <c r="I451" s="80"/>
      <c r="J451" s="100">
        <v>44859</v>
      </c>
      <c r="K451" s="80" t="s">
        <v>968</v>
      </c>
      <c r="L451" s="80" t="s">
        <v>968</v>
      </c>
      <c r="M451" s="80"/>
      <c r="N451" s="80" t="s">
        <v>852</v>
      </c>
      <c r="O451" s="82"/>
      <c r="P451" s="82"/>
      <c r="Q451" s="82"/>
    </row>
    <row r="452" spans="1:17" s="24" customFormat="1" ht="10.5" x14ac:dyDescent="0.3">
      <c r="A452" s="79">
        <v>15311</v>
      </c>
      <c r="B452" s="80" t="s">
        <v>188</v>
      </c>
      <c r="C452" s="80" t="s">
        <v>29</v>
      </c>
      <c r="D452" s="80">
        <v>9.3000000000000007</v>
      </c>
      <c r="E452" s="80">
        <v>8.8000000000000007</v>
      </c>
      <c r="F452" s="289">
        <v>5.3763440860215048E-2</v>
      </c>
      <c r="G452" s="80" t="s">
        <v>967</v>
      </c>
      <c r="H452" s="80"/>
      <c r="I452" s="80"/>
      <c r="J452" s="100">
        <v>44859</v>
      </c>
      <c r="K452" s="80">
        <v>9.1</v>
      </c>
      <c r="L452" s="80">
        <v>8.8000000000000007</v>
      </c>
      <c r="M452" s="80"/>
      <c r="N452" s="80" t="s">
        <v>973</v>
      </c>
      <c r="O452" s="82"/>
      <c r="P452" s="82"/>
      <c r="Q452" s="82"/>
    </row>
    <row r="453" spans="1:17" s="24" customFormat="1" ht="20" x14ac:dyDescent="0.3">
      <c r="A453" s="79">
        <v>15207</v>
      </c>
      <c r="B453" s="80" t="s">
        <v>293</v>
      </c>
      <c r="C453" s="80" t="s">
        <v>34</v>
      </c>
      <c r="D453" s="80">
        <v>15</v>
      </c>
      <c r="E453" s="80">
        <v>14.3</v>
      </c>
      <c r="F453" s="81">
        <v>4.666666666666662E-2</v>
      </c>
      <c r="G453" s="80" t="s">
        <v>967</v>
      </c>
      <c r="H453" s="80"/>
      <c r="I453" s="80"/>
      <c r="J453" s="100">
        <v>44859</v>
      </c>
      <c r="K453" s="80">
        <v>14.3</v>
      </c>
      <c r="L453" s="80">
        <v>14.3</v>
      </c>
      <c r="M453" s="80"/>
      <c r="N453" s="80"/>
      <c r="O453" s="82"/>
      <c r="P453" s="82"/>
      <c r="Q453" s="82"/>
    </row>
    <row r="454" spans="1:17" s="24" customFormat="1" ht="10.5" x14ac:dyDescent="0.3">
      <c r="A454" s="79">
        <v>14266</v>
      </c>
      <c r="B454" s="80" t="s">
        <v>274</v>
      </c>
      <c r="C454" s="80" t="s">
        <v>34</v>
      </c>
      <c r="D454" s="80">
        <v>60</v>
      </c>
      <c r="E454" s="80">
        <v>57.2</v>
      </c>
      <c r="F454" s="81">
        <v>4.666666666666662E-2</v>
      </c>
      <c r="G454" s="80" t="s">
        <v>967</v>
      </c>
      <c r="H454" s="80"/>
      <c r="I454" s="80"/>
      <c r="J454" s="100">
        <v>44859</v>
      </c>
      <c r="K454" s="80">
        <v>58.8</v>
      </c>
      <c r="L454" s="80">
        <v>57.2</v>
      </c>
      <c r="M454" s="80"/>
      <c r="N454" s="80"/>
      <c r="O454" s="82"/>
      <c r="P454" s="82"/>
      <c r="Q454" s="82"/>
    </row>
    <row r="455" spans="1:17" s="24" customFormat="1" ht="20" x14ac:dyDescent="0.3">
      <c r="A455" s="79">
        <v>15400</v>
      </c>
      <c r="B455" s="80" t="s">
        <v>197</v>
      </c>
      <c r="C455" s="80" t="s">
        <v>29</v>
      </c>
      <c r="D455" s="80">
        <v>206</v>
      </c>
      <c r="E455" s="80">
        <v>197.1</v>
      </c>
      <c r="F455" s="289">
        <v>4.3203883495145659E-2</v>
      </c>
      <c r="G455" s="80" t="s">
        <v>967</v>
      </c>
      <c r="H455" s="80"/>
      <c r="I455" s="80"/>
      <c r="J455" s="100">
        <v>44859</v>
      </c>
      <c r="K455" s="80">
        <v>195.6</v>
      </c>
      <c r="L455" s="80">
        <v>195.6</v>
      </c>
      <c r="M455" s="80" t="s">
        <v>974</v>
      </c>
      <c r="N455" s="80" t="s">
        <v>975</v>
      </c>
      <c r="O455" s="82"/>
      <c r="P455" s="82"/>
      <c r="Q455" s="82"/>
    </row>
    <row r="456" spans="1:17" s="24" customFormat="1" ht="20" x14ac:dyDescent="0.3">
      <c r="A456" s="79">
        <v>15002</v>
      </c>
      <c r="B456" s="80" t="s">
        <v>277</v>
      </c>
      <c r="C456" s="80" t="s">
        <v>34</v>
      </c>
      <c r="D456" s="80">
        <v>45</v>
      </c>
      <c r="E456" s="80">
        <v>43.3</v>
      </c>
      <c r="F456" s="81">
        <v>3.7777777777777841E-2</v>
      </c>
      <c r="G456" s="80" t="s">
        <v>967</v>
      </c>
      <c r="H456" s="80"/>
      <c r="I456" s="80"/>
      <c r="J456" s="100">
        <v>44859</v>
      </c>
      <c r="K456" s="80">
        <v>43.3</v>
      </c>
      <c r="L456" s="80" t="s">
        <v>878</v>
      </c>
      <c r="M456" s="80"/>
      <c r="N456" s="80"/>
      <c r="O456" s="82"/>
      <c r="P456" s="82"/>
      <c r="Q456" s="82"/>
    </row>
    <row r="457" spans="1:17" s="24" customFormat="1" ht="20" x14ac:dyDescent="0.3">
      <c r="A457" s="79">
        <v>15316</v>
      </c>
      <c r="B457" s="80" t="s">
        <v>221</v>
      </c>
      <c r="C457" s="80" t="s">
        <v>29</v>
      </c>
      <c r="D457" s="80">
        <v>2.4</v>
      </c>
      <c r="E457" s="80">
        <v>2.3199999999999998</v>
      </c>
      <c r="F457" s="289">
        <v>3.3333333333333368E-2</v>
      </c>
      <c r="G457" s="80" t="s">
        <v>967</v>
      </c>
      <c r="H457" s="80"/>
      <c r="I457" s="80"/>
      <c r="J457" s="100">
        <v>44859</v>
      </c>
      <c r="K457" s="80" t="s">
        <v>596</v>
      </c>
      <c r="L457" s="80">
        <v>2.3199999999999998</v>
      </c>
      <c r="M457" s="80"/>
      <c r="N457" s="80" t="s">
        <v>852</v>
      </c>
      <c r="O457" s="82"/>
      <c r="P457" s="82"/>
      <c r="Q457" s="82"/>
    </row>
    <row r="458" spans="1:17" s="24" customFormat="1" ht="30" x14ac:dyDescent="0.3">
      <c r="A458" s="79">
        <v>14095</v>
      </c>
      <c r="B458" s="80" t="s">
        <v>129</v>
      </c>
      <c r="C458" s="80" t="s">
        <v>29</v>
      </c>
      <c r="D458" s="80">
        <v>200</v>
      </c>
      <c r="E458" s="80">
        <v>194</v>
      </c>
      <c r="F458" s="289">
        <v>0.03</v>
      </c>
      <c r="G458" s="80" t="s">
        <v>967</v>
      </c>
      <c r="H458" s="80"/>
      <c r="I458" s="80"/>
      <c r="J458" s="100">
        <v>44859</v>
      </c>
      <c r="K458" s="80">
        <v>194</v>
      </c>
      <c r="L458" s="80" t="s">
        <v>976</v>
      </c>
      <c r="M458" s="80" t="s">
        <v>977</v>
      </c>
      <c r="N458" s="80" t="s">
        <v>978</v>
      </c>
      <c r="O458" s="82"/>
      <c r="P458" s="82"/>
      <c r="Q458" s="82"/>
    </row>
    <row r="459" spans="1:17" s="24" customFormat="1" ht="20" x14ac:dyDescent="0.3">
      <c r="A459" s="79">
        <v>14227</v>
      </c>
      <c r="B459" s="80" t="s">
        <v>445</v>
      </c>
      <c r="C459" s="80" t="s">
        <v>34</v>
      </c>
      <c r="D459" s="80">
        <v>11</v>
      </c>
      <c r="E459" s="80">
        <v>10.7</v>
      </c>
      <c r="F459" s="81">
        <v>2.7272727272727337E-2</v>
      </c>
      <c r="G459" s="80" t="s">
        <v>967</v>
      </c>
      <c r="H459" s="80"/>
      <c r="I459" s="80"/>
      <c r="J459" s="100">
        <v>44859</v>
      </c>
      <c r="K459" s="80" t="s">
        <v>596</v>
      </c>
      <c r="L459" s="80">
        <v>10.7</v>
      </c>
      <c r="M459" s="80"/>
      <c r="N459" s="80" t="s">
        <v>979</v>
      </c>
      <c r="O459" s="82"/>
      <c r="P459" s="82"/>
      <c r="Q459" s="82"/>
    </row>
    <row r="460" spans="1:17" s="24" customFormat="1" ht="42.65" customHeight="1" x14ac:dyDescent="0.3">
      <c r="A460" s="79">
        <v>15278</v>
      </c>
      <c r="B460" s="80" t="s">
        <v>220</v>
      </c>
      <c r="C460" s="80" t="s">
        <v>29</v>
      </c>
      <c r="D460" s="80">
        <v>7.8</v>
      </c>
      <c r="E460" s="80">
        <v>7.6</v>
      </c>
      <c r="F460" s="289">
        <v>2.5641025641025664E-2</v>
      </c>
      <c r="G460" s="80" t="s">
        <v>967</v>
      </c>
      <c r="H460" s="80"/>
      <c r="I460" s="80"/>
      <c r="J460" s="100">
        <v>44859</v>
      </c>
      <c r="K460" s="80" t="s">
        <v>968</v>
      </c>
      <c r="L460" s="80" t="s">
        <v>968</v>
      </c>
      <c r="M460" s="80"/>
      <c r="N460" s="80" t="s">
        <v>980</v>
      </c>
      <c r="O460" s="82"/>
      <c r="P460" s="82"/>
      <c r="Q460" s="102">
        <v>2175262</v>
      </c>
    </row>
    <row r="461" spans="1:17" s="24" customFormat="1" ht="42.65" customHeight="1" x14ac:dyDescent="0.3">
      <c r="A461" s="79">
        <v>14147</v>
      </c>
      <c r="B461" s="80" t="s">
        <v>177</v>
      </c>
      <c r="C461" s="80" t="s">
        <v>26</v>
      </c>
      <c r="D461" s="80">
        <v>155</v>
      </c>
      <c r="E461" s="80">
        <v>112</v>
      </c>
      <c r="F461" s="81">
        <v>0.27741935483870966</v>
      </c>
      <c r="G461" s="80" t="s">
        <v>967</v>
      </c>
      <c r="H461" s="80"/>
      <c r="I461" s="80"/>
      <c r="J461" s="100">
        <v>44859</v>
      </c>
      <c r="K461" s="80" t="s">
        <v>981</v>
      </c>
      <c r="L461" s="80"/>
      <c r="M461" s="80"/>
      <c r="N461" s="80"/>
      <c r="O461" s="82"/>
      <c r="P461" s="82"/>
      <c r="Q461" s="82"/>
    </row>
    <row r="462" spans="1:17" s="24" customFormat="1" ht="20" x14ac:dyDescent="0.3">
      <c r="A462" s="79">
        <v>15320</v>
      </c>
      <c r="B462" s="80" t="s">
        <v>405</v>
      </c>
      <c r="C462" s="80" t="s">
        <v>29</v>
      </c>
      <c r="D462" s="80">
        <v>2.8</v>
      </c>
      <c r="E462" s="80">
        <v>2.6</v>
      </c>
      <c r="F462" s="289">
        <v>7.1428571428571341E-2</v>
      </c>
      <c r="G462" s="80" t="s">
        <v>982</v>
      </c>
      <c r="H462" s="80"/>
      <c r="I462" s="80"/>
      <c r="J462" s="100">
        <v>44833</v>
      </c>
      <c r="K462" s="80" t="s">
        <v>596</v>
      </c>
      <c r="L462" s="80">
        <v>2.6</v>
      </c>
      <c r="M462" s="80"/>
      <c r="N462" s="80"/>
      <c r="O462" s="82"/>
      <c r="P462" s="82"/>
      <c r="Q462" s="82"/>
    </row>
    <row r="463" spans="1:17" s="24" customFormat="1" ht="30" x14ac:dyDescent="0.3">
      <c r="A463" s="79">
        <v>15400</v>
      </c>
      <c r="B463" s="80" t="s">
        <v>197</v>
      </c>
      <c r="C463" s="80" t="s">
        <v>29</v>
      </c>
      <c r="D463" s="80">
        <v>206</v>
      </c>
      <c r="E463" s="80">
        <v>197.1</v>
      </c>
      <c r="F463" s="289">
        <v>4.3203883495145659E-2</v>
      </c>
      <c r="G463" s="80" t="s">
        <v>982</v>
      </c>
      <c r="H463" s="80"/>
      <c r="I463" s="80"/>
      <c r="J463" s="100">
        <v>44833</v>
      </c>
      <c r="K463" s="80">
        <v>197.1</v>
      </c>
      <c r="L463" s="80">
        <v>197.1</v>
      </c>
      <c r="M463" s="80" t="s">
        <v>889</v>
      </c>
      <c r="N463" s="80"/>
      <c r="O463" s="82"/>
      <c r="P463" s="82"/>
      <c r="Q463" s="82"/>
    </row>
    <row r="464" spans="1:17" s="24" customFormat="1" ht="10.5" x14ac:dyDescent="0.3">
      <c r="A464" s="79">
        <v>14096</v>
      </c>
      <c r="B464" s="80" t="s">
        <v>381</v>
      </c>
      <c r="C464" s="80" t="s">
        <v>29</v>
      </c>
      <c r="D464" s="80">
        <v>10.8</v>
      </c>
      <c r="E464" s="80">
        <v>6.4</v>
      </c>
      <c r="F464" s="289">
        <v>0.40740740740740744</v>
      </c>
      <c r="G464" s="80" t="s">
        <v>982</v>
      </c>
      <c r="H464" s="80"/>
      <c r="I464" s="80"/>
      <c r="J464" s="100">
        <v>44830</v>
      </c>
      <c r="K464" s="80">
        <v>6.4</v>
      </c>
      <c r="L464" s="80">
        <v>6.5</v>
      </c>
      <c r="M464" s="80"/>
      <c r="N464" s="80" t="s">
        <v>852</v>
      </c>
      <c r="O464" s="82"/>
      <c r="P464" s="82"/>
      <c r="Q464" s="82"/>
    </row>
    <row r="465" spans="1:17" s="24" customFormat="1" ht="20" x14ac:dyDescent="0.3">
      <c r="A465" s="79">
        <v>14067</v>
      </c>
      <c r="B465" s="80" t="s">
        <v>409</v>
      </c>
      <c r="C465" s="80" t="s">
        <v>26</v>
      </c>
      <c r="D465" s="80">
        <v>14.85</v>
      </c>
      <c r="E465" s="80">
        <v>11.5</v>
      </c>
      <c r="F465" s="81">
        <v>0.22558922558922556</v>
      </c>
      <c r="G465" s="80" t="s">
        <v>982</v>
      </c>
      <c r="H465" s="80"/>
      <c r="I465" s="80"/>
      <c r="J465" s="100">
        <v>44830</v>
      </c>
      <c r="K465" s="80">
        <v>11.5</v>
      </c>
      <c r="L465" s="80" t="s">
        <v>878</v>
      </c>
      <c r="M465" s="80"/>
      <c r="N465" s="80"/>
      <c r="O465" s="82"/>
      <c r="P465" s="82"/>
      <c r="Q465" s="82"/>
    </row>
    <row r="466" spans="1:17" s="24" customFormat="1" ht="20" x14ac:dyDescent="0.3">
      <c r="A466" s="79">
        <v>14431</v>
      </c>
      <c r="B466" s="80" t="s">
        <v>205</v>
      </c>
      <c r="C466" s="80" t="s">
        <v>26</v>
      </c>
      <c r="D466" s="80">
        <v>19.600000000000001</v>
      </c>
      <c r="E466" s="80">
        <v>18.2</v>
      </c>
      <c r="F466" s="81">
        <v>7.1428571428571536E-2</v>
      </c>
      <c r="G466" s="80" t="s">
        <v>982</v>
      </c>
      <c r="H466" s="80"/>
      <c r="I466" s="80"/>
      <c r="J466" s="100">
        <v>44830</v>
      </c>
      <c r="K466" s="80" t="s">
        <v>596</v>
      </c>
      <c r="L466" s="80">
        <v>18.2</v>
      </c>
      <c r="M466" s="80"/>
      <c r="N466" s="80"/>
      <c r="O466" s="82"/>
      <c r="P466" s="82"/>
      <c r="Q466" s="82"/>
    </row>
    <row r="467" spans="1:17" s="24" customFormat="1" ht="20" x14ac:dyDescent="0.3">
      <c r="A467" s="79">
        <v>14202</v>
      </c>
      <c r="B467" s="80" t="s">
        <v>389</v>
      </c>
      <c r="C467" s="80" t="s">
        <v>26</v>
      </c>
      <c r="D467" s="80">
        <v>42</v>
      </c>
      <c r="E467" s="80">
        <v>33.9</v>
      </c>
      <c r="F467" s="81">
        <v>0.19285714285714289</v>
      </c>
      <c r="G467" s="80" t="s">
        <v>982</v>
      </c>
      <c r="H467" s="80"/>
      <c r="I467" s="80"/>
      <c r="J467" s="100">
        <v>44827</v>
      </c>
      <c r="K467" s="80" t="s">
        <v>596</v>
      </c>
      <c r="L467" s="80">
        <v>35.299999999999997</v>
      </c>
      <c r="M467" s="80"/>
      <c r="N467" s="80"/>
      <c r="O467" s="82"/>
      <c r="P467" s="82"/>
      <c r="Q467" s="82"/>
    </row>
    <row r="468" spans="1:17" s="24" customFormat="1" ht="20" x14ac:dyDescent="0.3">
      <c r="A468" s="79">
        <v>15450</v>
      </c>
      <c r="B468" s="80" t="s">
        <v>429</v>
      </c>
      <c r="C468" s="80" t="s">
        <v>29</v>
      </c>
      <c r="D468" s="80">
        <v>1.7</v>
      </c>
      <c r="E468" s="80">
        <v>1.25</v>
      </c>
      <c r="F468" s="289">
        <v>0.26470588235294118</v>
      </c>
      <c r="G468" s="80" t="s">
        <v>982</v>
      </c>
      <c r="H468" s="80"/>
      <c r="I468" s="80"/>
      <c r="J468" s="100">
        <v>44821</v>
      </c>
      <c r="K468" s="80" t="s">
        <v>596</v>
      </c>
      <c r="L468" s="80">
        <v>1.25</v>
      </c>
      <c r="M468" s="80"/>
      <c r="N468" s="80"/>
      <c r="O468" s="82"/>
      <c r="P468" s="82"/>
      <c r="Q468" s="82"/>
    </row>
    <row r="469" spans="1:17" s="24" customFormat="1" ht="20" x14ac:dyDescent="0.3">
      <c r="A469" s="79">
        <v>14095</v>
      </c>
      <c r="B469" s="80" t="s">
        <v>129</v>
      </c>
      <c r="C469" s="80" t="s">
        <v>29</v>
      </c>
      <c r="D469" s="80">
        <v>200</v>
      </c>
      <c r="E469" s="80">
        <v>117.4</v>
      </c>
      <c r="F469" s="289">
        <v>0.41299999999999998</v>
      </c>
      <c r="G469" s="80" t="s">
        <v>982</v>
      </c>
      <c r="H469" s="80"/>
      <c r="I469" s="80"/>
      <c r="J469" s="100">
        <v>44817</v>
      </c>
      <c r="K469" s="80">
        <v>117.4</v>
      </c>
      <c r="L469" s="80" t="s">
        <v>983</v>
      </c>
      <c r="M469" s="80"/>
      <c r="N469" s="80" t="s">
        <v>984</v>
      </c>
      <c r="O469" s="82"/>
      <c r="P469" s="82"/>
      <c r="Q469" s="82"/>
    </row>
    <row r="470" spans="1:17" s="24" customFormat="1" ht="20" x14ac:dyDescent="0.3">
      <c r="A470" s="79">
        <v>14414</v>
      </c>
      <c r="B470" s="80" t="s">
        <v>231</v>
      </c>
      <c r="C470" s="80" t="s">
        <v>34</v>
      </c>
      <c r="D470" s="80">
        <v>45</v>
      </c>
      <c r="E470" s="80">
        <v>41.2</v>
      </c>
      <c r="F470" s="81">
        <v>8.4444444444444378E-2</v>
      </c>
      <c r="G470" s="80" t="s">
        <v>982</v>
      </c>
      <c r="H470" s="80"/>
      <c r="I470" s="80"/>
      <c r="J470" s="100">
        <v>44814</v>
      </c>
      <c r="K470" s="80" t="s">
        <v>596</v>
      </c>
      <c r="L470" s="80">
        <v>41.2</v>
      </c>
      <c r="M470" s="80"/>
      <c r="N470" s="80" t="s">
        <v>572</v>
      </c>
      <c r="O470" s="82"/>
      <c r="P470" s="82"/>
      <c r="Q470" s="82"/>
    </row>
    <row r="471" spans="1:17" s="24" customFormat="1" ht="10.5" x14ac:dyDescent="0.3">
      <c r="A471" s="79">
        <v>15318</v>
      </c>
      <c r="B471" s="80" t="s">
        <v>499</v>
      </c>
      <c r="C471" s="80" t="s">
        <v>29</v>
      </c>
      <c r="D471" s="80">
        <v>36</v>
      </c>
      <c r="E471" s="80">
        <v>25</v>
      </c>
      <c r="F471" s="289">
        <v>0.30555555555555558</v>
      </c>
      <c r="G471" s="80" t="s">
        <v>982</v>
      </c>
      <c r="H471" s="80"/>
      <c r="I471" s="80"/>
      <c r="J471" s="100">
        <v>44813</v>
      </c>
      <c r="K471" s="80">
        <v>25</v>
      </c>
      <c r="L471" s="80">
        <v>25.2</v>
      </c>
      <c r="M471" s="80"/>
      <c r="N471" s="80"/>
      <c r="O471" s="82"/>
      <c r="P471" s="82"/>
      <c r="Q471" s="82"/>
    </row>
    <row r="472" spans="1:17" s="24" customFormat="1" ht="20" x14ac:dyDescent="0.3">
      <c r="A472" s="79">
        <v>15322</v>
      </c>
      <c r="B472" s="80" t="s">
        <v>352</v>
      </c>
      <c r="C472" s="80" t="s">
        <v>29</v>
      </c>
      <c r="D472" s="80">
        <v>5.3</v>
      </c>
      <c r="E472" s="80">
        <v>4.2</v>
      </c>
      <c r="F472" s="289">
        <v>0.20754716981132068</v>
      </c>
      <c r="G472" s="80" t="s">
        <v>982</v>
      </c>
      <c r="H472" s="80"/>
      <c r="I472" s="80"/>
      <c r="J472" s="100">
        <v>44813</v>
      </c>
      <c r="K472" s="80">
        <v>4.2</v>
      </c>
      <c r="L472" s="80" t="s">
        <v>878</v>
      </c>
      <c r="M472" s="80"/>
      <c r="N472" s="80"/>
      <c r="O472" s="82"/>
      <c r="P472" s="82"/>
      <c r="Q472" s="82"/>
    </row>
    <row r="473" spans="1:17" s="24" customFormat="1" ht="10.5" x14ac:dyDescent="0.3">
      <c r="A473" s="79">
        <v>14227</v>
      </c>
      <c r="B473" s="80" t="s">
        <v>445</v>
      </c>
      <c r="C473" s="80" t="s">
        <v>34</v>
      </c>
      <c r="D473" s="80">
        <v>11</v>
      </c>
      <c r="E473" s="80">
        <v>10.3</v>
      </c>
      <c r="F473" s="81">
        <v>6.3636363636363574E-2</v>
      </c>
      <c r="G473" s="80" t="s">
        <v>982</v>
      </c>
      <c r="H473" s="80"/>
      <c r="I473" s="80"/>
      <c r="J473" s="100">
        <v>44813</v>
      </c>
      <c r="K473" s="80">
        <v>10.3</v>
      </c>
      <c r="L473" s="80">
        <v>10.3</v>
      </c>
      <c r="M473" s="80"/>
      <c r="N473" s="80" t="s">
        <v>985</v>
      </c>
      <c r="O473" s="82"/>
      <c r="P473" s="82"/>
      <c r="Q473" s="82"/>
    </row>
    <row r="474" spans="1:17" s="24" customFormat="1" ht="20" x14ac:dyDescent="0.3">
      <c r="A474" s="79">
        <v>15316</v>
      </c>
      <c r="B474" s="80" t="s">
        <v>221</v>
      </c>
      <c r="C474" s="80" t="s">
        <v>29</v>
      </c>
      <c r="D474" s="80">
        <v>2.4</v>
      </c>
      <c r="E474" s="80">
        <v>2.3199999999999998</v>
      </c>
      <c r="F474" s="289">
        <v>3.3333333333333368E-2</v>
      </c>
      <c r="G474" s="80" t="s">
        <v>982</v>
      </c>
      <c r="H474" s="80"/>
      <c r="I474" s="80"/>
      <c r="J474" s="100">
        <v>44813</v>
      </c>
      <c r="K474" s="80" t="s">
        <v>596</v>
      </c>
      <c r="L474" s="80">
        <v>2.3199999999999998</v>
      </c>
      <c r="M474" s="80"/>
      <c r="N474" s="80"/>
      <c r="O474" s="82"/>
      <c r="P474" s="82"/>
      <c r="Q474" s="82"/>
    </row>
    <row r="475" spans="1:17" s="24" customFormat="1" ht="30" x14ac:dyDescent="0.3">
      <c r="A475" s="79">
        <v>15190</v>
      </c>
      <c r="B475" s="80" t="s">
        <v>278</v>
      </c>
      <c r="C475" s="80" t="s">
        <v>34</v>
      </c>
      <c r="D475" s="80">
        <v>47</v>
      </c>
      <c r="E475" s="80">
        <v>20.5</v>
      </c>
      <c r="F475" s="81">
        <v>0.56382978723404253</v>
      </c>
      <c r="G475" s="80" t="s">
        <v>982</v>
      </c>
      <c r="H475" s="80"/>
      <c r="I475" s="80"/>
      <c r="J475" s="100">
        <v>44812</v>
      </c>
      <c r="K475" s="80" t="s">
        <v>986</v>
      </c>
      <c r="L475" s="80" t="s">
        <v>987</v>
      </c>
      <c r="M475" s="80"/>
      <c r="N475" s="80" t="s">
        <v>988</v>
      </c>
      <c r="O475" s="82"/>
      <c r="P475" s="82"/>
      <c r="Q475" s="82"/>
    </row>
    <row r="476" spans="1:17" s="24" customFormat="1" ht="20" x14ac:dyDescent="0.3">
      <c r="A476" s="79">
        <v>15388</v>
      </c>
      <c r="B476" s="80" t="s">
        <v>199</v>
      </c>
      <c r="C476" s="80" t="s">
        <v>29</v>
      </c>
      <c r="D476" s="80">
        <v>13.5</v>
      </c>
      <c r="E476" s="80">
        <v>12.4</v>
      </c>
      <c r="F476" s="289">
        <v>8.148148148148146E-2</v>
      </c>
      <c r="G476" s="80" t="s">
        <v>982</v>
      </c>
      <c r="H476" s="80"/>
      <c r="I476" s="80"/>
      <c r="J476" s="100">
        <v>44812</v>
      </c>
      <c r="K476" s="80">
        <v>12.4</v>
      </c>
      <c r="L476" s="80" t="s">
        <v>878</v>
      </c>
      <c r="M476" s="80"/>
      <c r="N476" s="80"/>
      <c r="O476" s="82"/>
      <c r="P476" s="82"/>
      <c r="Q476" s="82"/>
    </row>
    <row r="477" spans="1:17" s="24" customFormat="1" ht="10.5" x14ac:dyDescent="0.3">
      <c r="A477" s="79">
        <v>15075</v>
      </c>
      <c r="B477" s="80" t="s">
        <v>213</v>
      </c>
      <c r="C477" s="80" t="s">
        <v>34</v>
      </c>
      <c r="D477" s="80">
        <v>42</v>
      </c>
      <c r="E477" s="80">
        <v>39</v>
      </c>
      <c r="F477" s="81">
        <v>7.1428571428571425E-2</v>
      </c>
      <c r="G477" s="80" t="s">
        <v>982</v>
      </c>
      <c r="H477" s="80"/>
      <c r="I477" s="80"/>
      <c r="J477" s="100">
        <v>44812</v>
      </c>
      <c r="K477" s="80">
        <v>39</v>
      </c>
      <c r="L477" s="80">
        <v>45.9</v>
      </c>
      <c r="M477" s="80"/>
      <c r="N477" s="80" t="s">
        <v>989</v>
      </c>
      <c r="O477" s="82"/>
      <c r="P477" s="82"/>
      <c r="Q477" s="82"/>
    </row>
    <row r="478" spans="1:17" s="24" customFormat="1" ht="20" x14ac:dyDescent="0.3">
      <c r="A478" s="79">
        <v>15002</v>
      </c>
      <c r="B478" s="80" t="s">
        <v>277</v>
      </c>
      <c r="C478" s="80" t="s">
        <v>34</v>
      </c>
      <c r="D478" s="80">
        <v>45</v>
      </c>
      <c r="E478" s="80">
        <v>44</v>
      </c>
      <c r="F478" s="81">
        <v>2.2222222222222223E-2</v>
      </c>
      <c r="G478" s="80" t="s">
        <v>982</v>
      </c>
      <c r="H478" s="80"/>
      <c r="I478" s="80"/>
      <c r="J478" s="100">
        <v>44812</v>
      </c>
      <c r="K478" s="80">
        <v>44</v>
      </c>
      <c r="L478" s="80" t="s">
        <v>878</v>
      </c>
      <c r="M478" s="80"/>
      <c r="N478" s="80" t="s">
        <v>990</v>
      </c>
      <c r="O478" s="82"/>
      <c r="P478" s="82"/>
      <c r="Q478" s="82"/>
    </row>
    <row r="479" spans="1:17" s="24" customFormat="1" ht="20" x14ac:dyDescent="0.3">
      <c r="A479" s="79">
        <v>14147</v>
      </c>
      <c r="B479" s="80" t="s">
        <v>177</v>
      </c>
      <c r="C479" s="80" t="s">
        <v>26</v>
      </c>
      <c r="D479" s="80">
        <v>155</v>
      </c>
      <c r="E479" s="80">
        <v>120</v>
      </c>
      <c r="F479" s="81">
        <v>0.22580645161290322</v>
      </c>
      <c r="G479" s="80" t="s">
        <v>982</v>
      </c>
      <c r="H479" s="80"/>
      <c r="I479" s="80"/>
      <c r="J479" s="100">
        <v>44810</v>
      </c>
      <c r="K479" s="80" t="s">
        <v>991</v>
      </c>
      <c r="L479" s="80"/>
      <c r="M479" s="80"/>
      <c r="N479" s="80"/>
      <c r="O479" s="82"/>
      <c r="P479" s="82"/>
      <c r="Q479" s="82"/>
    </row>
    <row r="480" spans="1:17" s="24" customFormat="1" ht="20" x14ac:dyDescent="0.3">
      <c r="A480" s="79">
        <v>15158</v>
      </c>
      <c r="B480" s="80" t="s">
        <v>86</v>
      </c>
      <c r="C480" s="80" t="s">
        <v>26</v>
      </c>
      <c r="D480" s="80">
        <v>21</v>
      </c>
      <c r="E480" s="80">
        <v>14.2</v>
      </c>
      <c r="F480" s="81">
        <v>0.32380952380952382</v>
      </c>
      <c r="G480" s="80" t="s">
        <v>982</v>
      </c>
      <c r="H480" s="80"/>
      <c r="I480" s="80"/>
      <c r="J480" s="100">
        <v>44809</v>
      </c>
      <c r="K480" s="80">
        <v>14.2</v>
      </c>
      <c r="L480" s="80">
        <v>14.7</v>
      </c>
      <c r="M480" s="80"/>
      <c r="N480" s="80"/>
      <c r="O480" s="82"/>
      <c r="P480" s="82"/>
      <c r="Q480" s="82"/>
    </row>
    <row r="481" spans="1:17" s="24" customFormat="1" ht="20" x14ac:dyDescent="0.3">
      <c r="A481" s="79">
        <v>14328</v>
      </c>
      <c r="B481" s="80" t="s">
        <v>227</v>
      </c>
      <c r="C481" s="80" t="s">
        <v>34</v>
      </c>
      <c r="D481" s="80">
        <v>12</v>
      </c>
      <c r="E481" s="80">
        <v>10.6</v>
      </c>
      <c r="F481" s="81">
        <v>0.1166666666666667</v>
      </c>
      <c r="G481" s="80" t="s">
        <v>982</v>
      </c>
      <c r="H481" s="80"/>
      <c r="I481" s="80"/>
      <c r="J481" s="100">
        <v>44809</v>
      </c>
      <c r="K481" s="80" t="s">
        <v>596</v>
      </c>
      <c r="L481" s="80">
        <v>10.6</v>
      </c>
      <c r="M481" s="80"/>
      <c r="N481" s="80" t="s">
        <v>992</v>
      </c>
      <c r="O481" s="82"/>
      <c r="P481" s="82"/>
      <c r="Q481" s="82"/>
    </row>
    <row r="482" spans="1:17" s="24" customFormat="1" ht="10.5" x14ac:dyDescent="0.3">
      <c r="A482" s="79">
        <v>14404</v>
      </c>
      <c r="B482" s="80" t="s">
        <v>298</v>
      </c>
      <c r="C482" s="80" t="s">
        <v>34</v>
      </c>
      <c r="D482" s="80">
        <v>31</v>
      </c>
      <c r="E482" s="80">
        <v>27.6</v>
      </c>
      <c r="F482" s="81">
        <v>0.10967741935483867</v>
      </c>
      <c r="G482" s="80" t="s">
        <v>982</v>
      </c>
      <c r="H482" s="80"/>
      <c r="I482" s="80"/>
      <c r="J482" s="100">
        <v>44809</v>
      </c>
      <c r="K482" s="80">
        <v>27.6</v>
      </c>
      <c r="L482" s="80">
        <v>30.8</v>
      </c>
      <c r="M482" s="80"/>
      <c r="N482" s="80" t="s">
        <v>993</v>
      </c>
      <c r="O482" s="82"/>
      <c r="P482" s="82"/>
      <c r="Q482" s="82"/>
    </row>
    <row r="483" spans="1:17" s="24" customFormat="1" ht="20" x14ac:dyDescent="0.3">
      <c r="A483" s="79">
        <v>15645</v>
      </c>
      <c r="B483" s="80" t="s">
        <v>179</v>
      </c>
      <c r="C483" s="80" t="s">
        <v>29</v>
      </c>
      <c r="D483" s="80">
        <v>80</v>
      </c>
      <c r="E483" s="80">
        <v>73.599999999999994</v>
      </c>
      <c r="F483" s="289">
        <v>8.0000000000000071E-2</v>
      </c>
      <c r="G483" s="80" t="s">
        <v>982</v>
      </c>
      <c r="H483" s="80"/>
      <c r="I483" s="80"/>
      <c r="J483" s="100">
        <v>44809</v>
      </c>
      <c r="K483" s="80" t="s">
        <v>596</v>
      </c>
      <c r="L483" s="80">
        <v>73.599999999999994</v>
      </c>
      <c r="M483" s="80"/>
      <c r="N483" s="80"/>
      <c r="O483" s="82"/>
      <c r="P483" s="82"/>
      <c r="Q483" s="82"/>
    </row>
    <row r="484" spans="1:17" s="24" customFormat="1" ht="20" x14ac:dyDescent="0.3">
      <c r="A484" s="79">
        <v>14252</v>
      </c>
      <c r="B484" s="80" t="s">
        <v>415</v>
      </c>
      <c r="C484" s="80" t="s">
        <v>34</v>
      </c>
      <c r="D484" s="80">
        <v>16.2</v>
      </c>
      <c r="E484" s="80">
        <v>15</v>
      </c>
      <c r="F484" s="81">
        <v>7.4074074074074028E-2</v>
      </c>
      <c r="G484" s="80" t="s">
        <v>982</v>
      </c>
      <c r="H484" s="80"/>
      <c r="I484" s="80"/>
      <c r="J484" s="100">
        <v>44809</v>
      </c>
      <c r="K484" s="80" t="s">
        <v>596</v>
      </c>
      <c r="L484" s="80">
        <v>15</v>
      </c>
      <c r="M484" s="80"/>
      <c r="N484" s="80" t="s">
        <v>994</v>
      </c>
      <c r="O484" s="82"/>
      <c r="P484" s="82"/>
      <c r="Q484" s="82"/>
    </row>
    <row r="485" spans="1:17" s="24" customFormat="1" ht="10.5" x14ac:dyDescent="0.3">
      <c r="A485" s="79">
        <v>14266</v>
      </c>
      <c r="B485" s="80" t="s">
        <v>274</v>
      </c>
      <c r="C485" s="80" t="s">
        <v>34</v>
      </c>
      <c r="D485" s="80">
        <v>60</v>
      </c>
      <c r="E485" s="80">
        <v>58.1</v>
      </c>
      <c r="F485" s="81">
        <v>3.1666666666666642E-2</v>
      </c>
      <c r="G485" s="80" t="s">
        <v>982</v>
      </c>
      <c r="H485" s="80"/>
      <c r="I485" s="80"/>
      <c r="J485" s="100">
        <v>44809</v>
      </c>
      <c r="K485" s="80">
        <v>58.1</v>
      </c>
      <c r="L485" s="80">
        <v>59.7</v>
      </c>
      <c r="M485" s="80"/>
      <c r="N485" s="80" t="s">
        <v>995</v>
      </c>
      <c r="O485" s="82"/>
      <c r="P485" s="82"/>
      <c r="Q485" s="82"/>
    </row>
    <row r="486" spans="1:17" s="24" customFormat="1" ht="20" x14ac:dyDescent="0.3">
      <c r="A486" s="79">
        <v>14528</v>
      </c>
      <c r="B486" s="80" t="s">
        <v>320</v>
      </c>
      <c r="C486" s="80" t="s">
        <v>26</v>
      </c>
      <c r="D486" s="80">
        <v>50</v>
      </c>
      <c r="E486" s="80">
        <v>48.5</v>
      </c>
      <c r="F486" s="81">
        <v>0.03</v>
      </c>
      <c r="G486" s="80" t="s">
        <v>982</v>
      </c>
      <c r="H486" s="80"/>
      <c r="I486" s="80"/>
      <c r="J486" s="100">
        <v>44809</v>
      </c>
      <c r="K486" s="80">
        <v>48.5</v>
      </c>
      <c r="L486" s="80">
        <v>48.5</v>
      </c>
      <c r="M486" s="80"/>
      <c r="N486" s="80"/>
      <c r="O486" s="82"/>
      <c r="P486" s="82"/>
      <c r="Q486" s="82"/>
    </row>
    <row r="487" spans="1:17" s="24" customFormat="1" ht="10.5" x14ac:dyDescent="0.3">
      <c r="A487" s="79">
        <v>15495</v>
      </c>
      <c r="B487" s="80" t="s">
        <v>443</v>
      </c>
      <c r="C487" s="80" t="s">
        <v>34</v>
      </c>
      <c r="D487" s="80">
        <v>3.8</v>
      </c>
      <c r="E487" s="80">
        <v>3.7</v>
      </c>
      <c r="F487" s="81">
        <v>2.6315789473684119E-2</v>
      </c>
      <c r="G487" s="80" t="s">
        <v>982</v>
      </c>
      <c r="H487" s="80"/>
      <c r="I487" s="80"/>
      <c r="J487" s="100">
        <v>44809</v>
      </c>
      <c r="K487" s="80">
        <v>4.7</v>
      </c>
      <c r="L487" s="80">
        <v>3.7</v>
      </c>
      <c r="M487" s="80"/>
      <c r="N487" s="80" t="s">
        <v>996</v>
      </c>
      <c r="O487" s="82"/>
      <c r="P487" s="82"/>
      <c r="Q487" s="82"/>
    </row>
    <row r="488" spans="1:17" s="24" customFormat="1" ht="20" x14ac:dyDescent="0.3">
      <c r="A488" s="79">
        <v>14621</v>
      </c>
      <c r="B488" s="80" t="s">
        <v>139</v>
      </c>
      <c r="C488" s="80" t="s">
        <v>29</v>
      </c>
      <c r="D488" s="80">
        <v>260</v>
      </c>
      <c r="E488" s="80">
        <v>259.60000000000002</v>
      </c>
      <c r="F488" s="289">
        <v>1.5384615384614511E-3</v>
      </c>
      <c r="G488" s="80" t="s">
        <v>982</v>
      </c>
      <c r="H488" s="80"/>
      <c r="I488" s="80"/>
      <c r="J488" s="100">
        <v>44809</v>
      </c>
      <c r="K488" s="80"/>
      <c r="L488" s="80" t="s">
        <v>997</v>
      </c>
      <c r="M488" s="80"/>
      <c r="N488" s="80"/>
      <c r="O488" s="82"/>
      <c r="P488" s="82"/>
      <c r="Q488" s="82"/>
    </row>
    <row r="489" spans="1:17" s="24" customFormat="1" ht="20" x14ac:dyDescent="0.3">
      <c r="A489" s="79">
        <v>15313</v>
      </c>
      <c r="B489" s="80" t="s">
        <v>522</v>
      </c>
      <c r="C489" s="80" t="s">
        <v>29</v>
      </c>
      <c r="D489" s="80">
        <v>1.4</v>
      </c>
      <c r="E489" s="80">
        <v>1.26</v>
      </c>
      <c r="F489" s="289">
        <v>9.9999999999999936E-2</v>
      </c>
      <c r="G489" s="80" t="s">
        <v>982</v>
      </c>
      <c r="H489" s="80"/>
      <c r="I489" s="80"/>
      <c r="J489" s="100">
        <v>44790</v>
      </c>
      <c r="K489" s="80">
        <v>0.98</v>
      </c>
      <c r="L489" s="80" t="s">
        <v>878</v>
      </c>
      <c r="M489" s="80"/>
      <c r="N489" s="80"/>
      <c r="O489" s="82"/>
      <c r="P489" s="82"/>
      <c r="Q489" s="82"/>
    </row>
    <row r="490" spans="1:17" s="24" customFormat="1" ht="20" x14ac:dyDescent="0.3">
      <c r="A490" s="380">
        <v>15013</v>
      </c>
      <c r="B490" s="72" t="s">
        <v>273</v>
      </c>
      <c r="C490" s="72" t="s">
        <v>34</v>
      </c>
      <c r="D490" s="72">
        <v>370</v>
      </c>
      <c r="E490" s="72">
        <v>337.4</v>
      </c>
      <c r="F490" s="73">
        <v>8.8108108108108166E-2</v>
      </c>
      <c r="G490" s="80" t="s">
        <v>982</v>
      </c>
      <c r="H490" s="72"/>
      <c r="I490" s="72"/>
      <c r="J490" s="100">
        <v>44790</v>
      </c>
      <c r="K490" s="72">
        <v>347.7</v>
      </c>
      <c r="L490" s="72">
        <v>337.4</v>
      </c>
      <c r="M490" s="72"/>
      <c r="N490" s="72" t="s">
        <v>998</v>
      </c>
      <c r="O490" s="113"/>
      <c r="P490" s="113"/>
      <c r="Q490" s="113"/>
    </row>
    <row r="491" spans="1:17" s="24" customFormat="1" ht="10.5" x14ac:dyDescent="0.3">
      <c r="A491" s="380">
        <v>14386</v>
      </c>
      <c r="B491" s="72" t="s">
        <v>172</v>
      </c>
      <c r="C491" s="72" t="s">
        <v>29</v>
      </c>
      <c r="D491" s="72">
        <v>34</v>
      </c>
      <c r="E491" s="72">
        <v>30.2</v>
      </c>
      <c r="F491" s="291">
        <v>0.11176470588235296</v>
      </c>
      <c r="G491" s="80" t="s">
        <v>982</v>
      </c>
      <c r="J491" s="100">
        <v>44789</v>
      </c>
      <c r="K491" s="72">
        <v>27.3</v>
      </c>
      <c r="L491" s="72">
        <v>30.2</v>
      </c>
      <c r="M491" s="72"/>
      <c r="N491" s="72"/>
      <c r="O491" s="113"/>
      <c r="P491" s="113"/>
      <c r="Q491" s="113"/>
    </row>
    <row r="492" spans="1:17" s="24" customFormat="1" ht="20" x14ac:dyDescent="0.3">
      <c r="A492" s="380">
        <v>14311</v>
      </c>
      <c r="B492" s="72" t="s">
        <v>253</v>
      </c>
      <c r="C492" s="72" t="s">
        <v>34</v>
      </c>
      <c r="D492" s="72">
        <v>12</v>
      </c>
      <c r="E492" s="72">
        <v>10.199999999999999</v>
      </c>
      <c r="F492" s="73">
        <v>0.15000000000000005</v>
      </c>
      <c r="G492" s="80" t="s">
        <v>982</v>
      </c>
      <c r="J492" s="100">
        <v>44764</v>
      </c>
      <c r="K492" s="72" t="s">
        <v>999</v>
      </c>
      <c r="L492" s="72">
        <v>10.199999999999999</v>
      </c>
      <c r="M492" s="72"/>
      <c r="N492" s="72" t="s">
        <v>1000</v>
      </c>
      <c r="O492" s="113"/>
      <c r="P492" s="113"/>
      <c r="Q492" s="113"/>
    </row>
    <row r="493" spans="1:17" s="24" customFormat="1" ht="20" x14ac:dyDescent="0.3">
      <c r="A493" s="380">
        <v>14256</v>
      </c>
      <c r="B493" s="72" t="s">
        <v>422</v>
      </c>
      <c r="C493" s="72" t="s">
        <v>34</v>
      </c>
      <c r="D493" s="72"/>
      <c r="E493" s="72"/>
      <c r="F493" s="73"/>
      <c r="G493" s="80" t="s">
        <v>574</v>
      </c>
      <c r="J493" s="100">
        <v>36525</v>
      </c>
      <c r="K493" s="72"/>
      <c r="L493" s="72"/>
      <c r="M493" s="72"/>
      <c r="N493" s="72" t="s">
        <v>1001</v>
      </c>
      <c r="O493" s="113"/>
      <c r="P493" s="113"/>
      <c r="Q493" s="113"/>
    </row>
    <row r="494" spans="1:17" s="24" customFormat="1" ht="20" x14ac:dyDescent="0.3">
      <c r="A494" s="380">
        <v>14337</v>
      </c>
      <c r="B494" s="72" t="s">
        <v>407</v>
      </c>
      <c r="C494" s="72" t="s">
        <v>34</v>
      </c>
      <c r="D494" s="72"/>
      <c r="E494" s="72"/>
      <c r="F494" s="73"/>
      <c r="G494" s="80" t="s">
        <v>574</v>
      </c>
      <c r="J494" s="100">
        <v>36525</v>
      </c>
      <c r="K494" s="72"/>
      <c r="L494" s="72"/>
      <c r="M494" s="72"/>
      <c r="N494" s="72" t="s">
        <v>680</v>
      </c>
      <c r="O494" s="113"/>
      <c r="P494" s="113"/>
      <c r="Q494" s="113"/>
    </row>
    <row r="495" spans="1:17" s="24" customFormat="1" ht="30" x14ac:dyDescent="0.3">
      <c r="A495" s="380">
        <v>15088</v>
      </c>
      <c r="B495" s="72" t="s">
        <v>198</v>
      </c>
      <c r="C495" s="72" t="s">
        <v>34</v>
      </c>
      <c r="D495" s="72"/>
      <c r="E495" s="72"/>
      <c r="F495" s="73"/>
      <c r="G495" s="80" t="s">
        <v>574</v>
      </c>
      <c r="J495" s="100">
        <v>36525</v>
      </c>
      <c r="K495" s="72"/>
      <c r="L495" s="72"/>
      <c r="M495" s="72"/>
      <c r="N495" s="72" t="s">
        <v>1002</v>
      </c>
      <c r="O495" s="113"/>
      <c r="P495" s="113"/>
      <c r="Q495" s="113"/>
    </row>
    <row r="496" spans="1:17" s="24" customFormat="1" ht="30" x14ac:dyDescent="0.3">
      <c r="A496" s="380">
        <v>14304</v>
      </c>
      <c r="B496" s="72" t="s">
        <v>153</v>
      </c>
      <c r="C496" s="72" t="s">
        <v>34</v>
      </c>
      <c r="D496" s="72"/>
      <c r="E496" s="72"/>
      <c r="F496" s="73"/>
      <c r="G496" s="80" t="s">
        <v>574</v>
      </c>
      <c r="J496" s="100">
        <v>36525</v>
      </c>
      <c r="K496" s="72"/>
      <c r="L496" s="72"/>
      <c r="M496" s="72"/>
      <c r="N496" s="72" t="s">
        <v>1003</v>
      </c>
      <c r="O496" s="113"/>
      <c r="P496" s="113"/>
      <c r="Q496" s="113"/>
    </row>
    <row r="497" spans="1:17" s="24" customFormat="1" ht="20" x14ac:dyDescent="0.3">
      <c r="A497" s="380">
        <v>15189</v>
      </c>
      <c r="B497" s="72" t="s">
        <v>386</v>
      </c>
      <c r="C497" s="72" t="s">
        <v>26</v>
      </c>
      <c r="D497" s="72"/>
      <c r="E497" s="72"/>
      <c r="F497" s="73"/>
      <c r="G497" s="80" t="s">
        <v>574</v>
      </c>
      <c r="J497" s="100">
        <v>36525</v>
      </c>
      <c r="K497" s="72"/>
      <c r="L497" s="72"/>
      <c r="M497" s="72"/>
      <c r="N497" s="72" t="s">
        <v>1004</v>
      </c>
      <c r="O497" s="113"/>
      <c r="P497" s="113"/>
      <c r="Q497" s="113"/>
    </row>
    <row r="498" spans="1:17" s="24" customFormat="1" ht="20" x14ac:dyDescent="0.3">
      <c r="A498" s="380">
        <v>13014</v>
      </c>
      <c r="B498" s="72" t="s">
        <v>350</v>
      </c>
      <c r="C498" s="72" t="s">
        <v>29</v>
      </c>
      <c r="D498" s="72"/>
      <c r="E498" s="72"/>
      <c r="F498" s="291"/>
      <c r="G498" s="80" t="s">
        <v>574</v>
      </c>
      <c r="J498" s="100">
        <v>36525</v>
      </c>
      <c r="K498" s="72"/>
      <c r="L498" s="72"/>
      <c r="M498" s="72"/>
      <c r="N498" s="72" t="s">
        <v>1005</v>
      </c>
      <c r="O498" s="113"/>
      <c r="P498" s="113"/>
      <c r="Q498" s="113"/>
    </row>
    <row r="499" spans="1:17" s="24" customFormat="1" ht="20" x14ac:dyDescent="0.3">
      <c r="A499" s="380">
        <v>15183</v>
      </c>
      <c r="B499" s="72" t="s">
        <v>403</v>
      </c>
      <c r="C499" s="72" t="s">
        <v>26</v>
      </c>
      <c r="D499" s="72"/>
      <c r="E499" s="72"/>
      <c r="F499" s="73"/>
      <c r="G499" s="80" t="s">
        <v>574</v>
      </c>
      <c r="J499" s="100">
        <v>36525</v>
      </c>
      <c r="K499" s="72"/>
      <c r="L499" s="72"/>
      <c r="M499" s="72"/>
      <c r="N499" s="72" t="s">
        <v>1006</v>
      </c>
      <c r="O499" s="113"/>
      <c r="P499" s="113"/>
      <c r="Q499" s="113"/>
    </row>
    <row r="500" spans="1:17" s="24" customFormat="1" ht="90" x14ac:dyDescent="0.3">
      <c r="A500" s="380">
        <v>14097</v>
      </c>
      <c r="B500" s="72" t="s">
        <v>315</v>
      </c>
      <c r="C500" s="72" t="s">
        <v>29</v>
      </c>
      <c r="D500" s="72"/>
      <c r="E500" s="72"/>
      <c r="F500" s="291"/>
      <c r="G500" s="80" t="s">
        <v>574</v>
      </c>
      <c r="J500" s="100">
        <v>36525</v>
      </c>
      <c r="K500" s="72"/>
      <c r="L500" s="72"/>
      <c r="M500" s="72"/>
      <c r="N500" s="72" t="s">
        <v>1007</v>
      </c>
      <c r="O500" s="113"/>
      <c r="P500" s="113"/>
      <c r="Q500" s="113"/>
    </row>
    <row r="501" spans="1:17" s="24" customFormat="1" ht="20" x14ac:dyDescent="0.3">
      <c r="A501" s="79">
        <v>14354</v>
      </c>
      <c r="B501" s="80" t="s">
        <v>523</v>
      </c>
      <c r="C501" s="80" t="s">
        <v>34</v>
      </c>
      <c r="D501" s="80"/>
      <c r="E501" s="80"/>
      <c r="F501" s="81"/>
      <c r="G501" s="80" t="s">
        <v>574</v>
      </c>
      <c r="H501" s="80"/>
      <c r="I501" s="80"/>
      <c r="J501" s="100">
        <v>36525</v>
      </c>
      <c r="K501" s="80"/>
      <c r="L501" s="80"/>
      <c r="M501" s="80"/>
      <c r="N501" s="82" t="s">
        <v>1008</v>
      </c>
      <c r="O501" s="82"/>
      <c r="P501" s="82"/>
      <c r="Q501" s="82"/>
    </row>
    <row r="502" spans="1:17" s="24" customFormat="1" ht="30" x14ac:dyDescent="0.3">
      <c r="A502" s="79">
        <v>15316</v>
      </c>
      <c r="B502" s="80" t="s">
        <v>221</v>
      </c>
      <c r="C502" s="80" t="s">
        <v>29</v>
      </c>
      <c r="D502" s="80"/>
      <c r="E502" s="80"/>
      <c r="F502" s="289"/>
      <c r="G502" s="80" t="s">
        <v>574</v>
      </c>
      <c r="H502" s="80"/>
      <c r="I502" s="80"/>
      <c r="J502" s="100">
        <v>36525</v>
      </c>
      <c r="K502" s="80"/>
      <c r="L502" s="80"/>
      <c r="M502" s="80"/>
      <c r="N502" s="82" t="s">
        <v>1009</v>
      </c>
      <c r="O502" s="82"/>
      <c r="P502" s="82"/>
      <c r="Q502" s="82"/>
    </row>
    <row r="503" spans="1:17" s="24" customFormat="1" ht="20" x14ac:dyDescent="0.3">
      <c r="A503" s="79">
        <v>16050</v>
      </c>
      <c r="B503" s="80" t="s">
        <v>492</v>
      </c>
      <c r="C503" s="80" t="s">
        <v>26</v>
      </c>
      <c r="D503" s="80"/>
      <c r="E503" s="80"/>
      <c r="F503" s="81"/>
      <c r="G503" s="80" t="s">
        <v>574</v>
      </c>
      <c r="H503" s="80"/>
      <c r="I503" s="80"/>
      <c r="J503" s="100">
        <v>36525</v>
      </c>
      <c r="K503" s="80"/>
      <c r="L503" s="80"/>
      <c r="M503" s="80"/>
      <c r="N503" s="82" t="s">
        <v>1010</v>
      </c>
      <c r="O503" s="82"/>
      <c r="P503" s="82"/>
      <c r="Q503" s="82"/>
    </row>
    <row r="504" spans="1:17" s="24" customFormat="1" ht="20" x14ac:dyDescent="0.3">
      <c r="A504" s="79">
        <v>15435</v>
      </c>
      <c r="B504" s="80" t="s">
        <v>318</v>
      </c>
      <c r="C504" s="80" t="s">
        <v>29</v>
      </c>
      <c r="D504" s="80"/>
      <c r="E504" s="80"/>
      <c r="F504" s="289"/>
      <c r="G504" s="80" t="s">
        <v>574</v>
      </c>
      <c r="H504" s="80"/>
      <c r="I504" s="80"/>
      <c r="J504" s="100">
        <v>36525</v>
      </c>
      <c r="K504" s="80"/>
      <c r="L504" s="80"/>
      <c r="M504" s="80"/>
      <c r="N504" s="82" t="s">
        <v>1011</v>
      </c>
      <c r="O504" s="82"/>
      <c r="P504" s="82"/>
      <c r="Q504" s="82"/>
    </row>
    <row r="505" spans="1:17" s="24" customFormat="1" ht="60" x14ac:dyDescent="0.3">
      <c r="A505" s="380">
        <v>14404</v>
      </c>
      <c r="B505" s="72" t="s">
        <v>298</v>
      </c>
      <c r="C505" s="72" t="s">
        <v>34</v>
      </c>
      <c r="D505" s="72"/>
      <c r="E505" s="72"/>
      <c r="F505" s="73"/>
      <c r="G505" s="80" t="s">
        <v>574</v>
      </c>
      <c r="H505" s="72"/>
      <c r="I505" s="72"/>
      <c r="J505" s="100">
        <v>36525</v>
      </c>
      <c r="K505" s="72"/>
      <c r="L505" s="72"/>
      <c r="M505" s="72"/>
      <c r="N505" s="82" t="s">
        <v>1012</v>
      </c>
      <c r="O505" s="113"/>
      <c r="P505" s="113"/>
      <c r="Q505" s="113"/>
    </row>
    <row r="506" spans="1:17" s="24" customFormat="1" ht="20" x14ac:dyDescent="0.3">
      <c r="A506" s="79">
        <v>14397</v>
      </c>
      <c r="B506" s="80" t="s">
        <v>283</v>
      </c>
      <c r="C506" s="80" t="s">
        <v>34</v>
      </c>
      <c r="D506" s="80"/>
      <c r="E506" s="80"/>
      <c r="F506" s="81"/>
      <c r="G506" s="80" t="s">
        <v>574</v>
      </c>
      <c r="H506" s="80"/>
      <c r="I506" s="80"/>
      <c r="J506" s="100">
        <v>36525</v>
      </c>
      <c r="K506" s="80"/>
      <c r="L506" s="80"/>
      <c r="M506" s="80"/>
      <c r="N506" s="80" t="s">
        <v>1013</v>
      </c>
      <c r="O506" s="82"/>
      <c r="P506" s="82"/>
      <c r="Q506" s="82"/>
    </row>
    <row r="507" spans="1:17" s="24" customFormat="1" ht="20" x14ac:dyDescent="0.3">
      <c r="A507" s="79">
        <v>15278</v>
      </c>
      <c r="B507" s="80" t="s">
        <v>220</v>
      </c>
      <c r="C507" s="80" t="s">
        <v>29</v>
      </c>
      <c r="D507" s="80"/>
      <c r="E507" s="80"/>
      <c r="F507" s="289"/>
      <c r="G507" s="80" t="s">
        <v>574</v>
      </c>
      <c r="H507" s="80"/>
      <c r="I507" s="80"/>
      <c r="J507" s="100">
        <v>36525</v>
      </c>
      <c r="K507" s="80"/>
      <c r="L507" s="80"/>
      <c r="M507" s="80"/>
      <c r="N507" s="80" t="s">
        <v>1014</v>
      </c>
      <c r="O507" s="82"/>
      <c r="P507" s="82"/>
      <c r="Q507" s="82"/>
    </row>
    <row r="508" spans="1:17" s="24" customFormat="1" ht="90" x14ac:dyDescent="0.3">
      <c r="A508" s="79">
        <v>14179</v>
      </c>
      <c r="B508" s="80" t="s">
        <v>430</v>
      </c>
      <c r="C508" s="80" t="s">
        <v>26</v>
      </c>
      <c r="D508" s="80"/>
      <c r="E508" s="80"/>
      <c r="F508" s="81"/>
      <c r="G508" s="80" t="s">
        <v>574</v>
      </c>
      <c r="H508" s="80"/>
      <c r="I508" s="80"/>
      <c r="J508" s="100">
        <v>36525</v>
      </c>
      <c r="K508" s="80"/>
      <c r="L508" s="80"/>
      <c r="M508" s="80"/>
      <c r="N508" s="80" t="s">
        <v>665</v>
      </c>
      <c r="O508" s="82"/>
      <c r="P508" s="82"/>
      <c r="Q508" s="82"/>
    </row>
    <row r="509" spans="1:17" s="24" customFormat="1" ht="70" x14ac:dyDescent="0.3">
      <c r="A509" s="79">
        <v>14431</v>
      </c>
      <c r="B509" s="80" t="s">
        <v>205</v>
      </c>
      <c r="C509" s="80" t="s">
        <v>26</v>
      </c>
      <c r="D509" s="80"/>
      <c r="E509" s="80"/>
      <c r="F509" s="81"/>
      <c r="G509" s="80" t="s">
        <v>574</v>
      </c>
      <c r="H509" s="80"/>
      <c r="I509" s="80"/>
      <c r="J509" s="100">
        <v>36525</v>
      </c>
      <c r="K509" s="80"/>
      <c r="L509" s="80"/>
      <c r="M509" s="80"/>
      <c r="N509" s="80" t="s">
        <v>1015</v>
      </c>
      <c r="O509" s="82"/>
      <c r="P509" s="82"/>
      <c r="Q509" s="82"/>
    </row>
    <row r="510" spans="1:17" s="24" customFormat="1" ht="50" x14ac:dyDescent="0.3">
      <c r="A510" s="79">
        <v>15718</v>
      </c>
      <c r="B510" s="80" t="s">
        <v>519</v>
      </c>
      <c r="C510" s="80" t="s">
        <v>29</v>
      </c>
      <c r="D510" s="80"/>
      <c r="E510" s="80"/>
      <c r="F510" s="289"/>
      <c r="G510" s="80" t="s">
        <v>574</v>
      </c>
      <c r="H510" s="80"/>
      <c r="I510" s="80"/>
      <c r="J510" s="100">
        <v>36525</v>
      </c>
      <c r="K510" s="80"/>
      <c r="L510" s="80"/>
      <c r="M510" s="80"/>
      <c r="N510" s="80" t="s">
        <v>1016</v>
      </c>
      <c r="O510" s="82"/>
      <c r="P510" s="82"/>
      <c r="Q510" s="82"/>
    </row>
    <row r="511" spans="1:17" s="24" customFormat="1" ht="20" x14ac:dyDescent="0.3">
      <c r="A511" s="79">
        <v>14067</v>
      </c>
      <c r="B511" s="80" t="s">
        <v>409</v>
      </c>
      <c r="C511" s="80" t="s">
        <v>26</v>
      </c>
      <c r="D511" s="80"/>
      <c r="E511" s="80"/>
      <c r="F511" s="81"/>
      <c r="G511" s="80" t="s">
        <v>574</v>
      </c>
      <c r="H511" s="80"/>
      <c r="I511" s="80"/>
      <c r="J511" s="100">
        <v>36525</v>
      </c>
      <c r="K511" s="80"/>
      <c r="L511" s="80"/>
      <c r="M511" s="80"/>
      <c r="N511" s="80" t="s">
        <v>1017</v>
      </c>
      <c r="O511" s="113"/>
      <c r="P511" s="113"/>
      <c r="Q511" s="82"/>
    </row>
    <row r="512" spans="1:17" s="24" customFormat="1" ht="30" x14ac:dyDescent="0.3">
      <c r="A512" s="79">
        <v>15206</v>
      </c>
      <c r="B512" s="80" t="s">
        <v>132</v>
      </c>
      <c r="C512" s="80" t="s">
        <v>34</v>
      </c>
      <c r="D512" s="80"/>
      <c r="E512" s="80"/>
      <c r="F512" s="81"/>
      <c r="G512" s="80" t="s">
        <v>574</v>
      </c>
      <c r="H512" s="80"/>
      <c r="I512" s="80"/>
      <c r="J512" s="100">
        <v>36525</v>
      </c>
      <c r="K512" s="80"/>
      <c r="L512" s="80"/>
      <c r="M512" s="80"/>
      <c r="N512" s="80" t="s">
        <v>1018</v>
      </c>
      <c r="O512" s="82"/>
      <c r="P512" s="82"/>
      <c r="Q512" s="82"/>
    </row>
    <row r="513" spans="1:17" s="24" customFormat="1" ht="30" x14ac:dyDescent="0.3">
      <c r="A513" s="79">
        <v>15573</v>
      </c>
      <c r="B513" s="80" t="s">
        <v>343</v>
      </c>
      <c r="C513" s="80" t="s">
        <v>29</v>
      </c>
      <c r="D513" s="80"/>
      <c r="E513" s="80"/>
      <c r="F513" s="289"/>
      <c r="G513" s="80" t="s">
        <v>574</v>
      </c>
      <c r="H513" s="80"/>
      <c r="I513" s="80"/>
      <c r="J513" s="100">
        <v>36525</v>
      </c>
      <c r="K513" s="80"/>
      <c r="L513" s="80"/>
      <c r="M513" s="80"/>
      <c r="N513" s="80" t="s">
        <v>1019</v>
      </c>
      <c r="O513" s="82"/>
      <c r="P513" s="82"/>
      <c r="Q513" s="82"/>
    </row>
    <row r="514" spans="1:17" s="24" customFormat="1" ht="20" x14ac:dyDescent="0.3">
      <c r="A514" s="79">
        <v>14423</v>
      </c>
      <c r="B514" s="80" t="s">
        <v>461</v>
      </c>
      <c r="C514" s="80" t="s">
        <v>29</v>
      </c>
      <c r="D514" s="80"/>
      <c r="E514" s="80"/>
      <c r="F514" s="289"/>
      <c r="G514" s="80" t="s">
        <v>574</v>
      </c>
      <c r="H514" s="80"/>
      <c r="I514" s="80"/>
      <c r="J514" s="100">
        <v>36525</v>
      </c>
      <c r="K514" s="80"/>
      <c r="L514" s="80"/>
      <c r="M514" s="80"/>
      <c r="N514" s="80" t="s">
        <v>1020</v>
      </c>
      <c r="O514" s="82"/>
      <c r="P514" s="82"/>
      <c r="Q514" s="82"/>
    </row>
    <row r="515" spans="1:17" s="24" customFormat="1" ht="30" x14ac:dyDescent="0.3">
      <c r="A515" s="79">
        <v>15002</v>
      </c>
      <c r="B515" s="80" t="s">
        <v>277</v>
      </c>
      <c r="C515" s="80" t="s">
        <v>34</v>
      </c>
      <c r="D515" s="80"/>
      <c r="E515" s="80"/>
      <c r="F515" s="81"/>
      <c r="G515" s="80" t="s">
        <v>574</v>
      </c>
      <c r="H515" s="80"/>
      <c r="I515" s="80"/>
      <c r="J515" s="100">
        <v>36525</v>
      </c>
      <c r="K515" s="80"/>
      <c r="L515" s="80"/>
      <c r="M515" s="80"/>
      <c r="N515" s="80" t="s">
        <v>1021</v>
      </c>
      <c r="O515" s="82"/>
      <c r="P515" s="82"/>
      <c r="Q515" s="82"/>
    </row>
    <row r="516" spans="1:17" s="24" customFormat="1" ht="20" x14ac:dyDescent="0.3">
      <c r="A516" s="79">
        <v>13389</v>
      </c>
      <c r="B516" s="80" t="s">
        <v>108</v>
      </c>
      <c r="C516" s="80" t="s">
        <v>29</v>
      </c>
      <c r="D516" s="80"/>
      <c r="E516" s="80"/>
      <c r="F516" s="289"/>
      <c r="G516" s="80" t="s">
        <v>574</v>
      </c>
      <c r="H516" s="80"/>
      <c r="I516" s="80"/>
      <c r="J516" s="100">
        <v>36525</v>
      </c>
      <c r="K516" s="80"/>
      <c r="L516" s="80"/>
      <c r="M516" s="80"/>
      <c r="N516" s="80" t="s">
        <v>1022</v>
      </c>
      <c r="O516" s="82"/>
      <c r="P516" s="82"/>
      <c r="Q516" s="82"/>
    </row>
    <row r="517" spans="1:17" s="24" customFormat="1" ht="80" x14ac:dyDescent="0.3">
      <c r="A517" s="79">
        <v>15007</v>
      </c>
      <c r="B517" s="80" t="s">
        <v>295</v>
      </c>
      <c r="C517" s="80" t="s">
        <v>34</v>
      </c>
      <c r="D517" s="80"/>
      <c r="E517" s="80"/>
      <c r="F517" s="81"/>
      <c r="G517" s="80" t="s">
        <v>574</v>
      </c>
      <c r="H517" s="80"/>
      <c r="I517" s="80"/>
      <c r="J517" s="100">
        <v>36525</v>
      </c>
      <c r="K517" s="80"/>
      <c r="L517" s="80"/>
      <c r="M517" s="80"/>
      <c r="N517" s="80" t="s">
        <v>1023</v>
      </c>
      <c r="O517" s="82"/>
      <c r="P517" s="82"/>
      <c r="Q517" s="82"/>
    </row>
    <row r="518" spans="1:17" s="24" customFormat="1" ht="20" x14ac:dyDescent="0.3">
      <c r="A518" s="79">
        <v>14235</v>
      </c>
      <c r="B518" s="80" t="s">
        <v>35</v>
      </c>
      <c r="C518" s="80" t="s">
        <v>34</v>
      </c>
      <c r="D518" s="80"/>
      <c r="E518" s="80"/>
      <c r="F518" s="81"/>
      <c r="G518" s="80" t="s">
        <v>574</v>
      </c>
      <c r="H518" s="80"/>
      <c r="I518" s="80"/>
      <c r="J518" s="100">
        <v>36525</v>
      </c>
      <c r="K518" s="80"/>
      <c r="L518" s="80"/>
      <c r="M518" s="80"/>
      <c r="N518" s="80" t="s">
        <v>1010</v>
      </c>
      <c r="O518" s="82"/>
      <c r="P518" s="82"/>
      <c r="Q518" s="82"/>
    </row>
    <row r="519" spans="1:17" s="24" customFormat="1" ht="20" x14ac:dyDescent="0.3">
      <c r="A519" s="380">
        <v>19699</v>
      </c>
      <c r="B519" s="72" t="s">
        <v>73</v>
      </c>
      <c r="C519" s="72" t="s">
        <v>34</v>
      </c>
      <c r="D519" s="72"/>
      <c r="E519" s="72"/>
      <c r="F519" s="73"/>
      <c r="G519" s="80" t="s">
        <v>574</v>
      </c>
      <c r="H519" s="80"/>
      <c r="I519" s="72"/>
      <c r="J519" s="100">
        <v>36525</v>
      </c>
      <c r="K519" s="72"/>
      <c r="L519" s="72"/>
      <c r="M519" s="72"/>
      <c r="N519" s="72" t="s">
        <v>1010</v>
      </c>
      <c r="O519" s="113"/>
      <c r="P519" s="113"/>
      <c r="Q519" s="113"/>
    </row>
    <row r="520" spans="1:17" s="24" customFormat="1" ht="20" x14ac:dyDescent="0.3">
      <c r="A520" s="380">
        <v>14240</v>
      </c>
      <c r="B520" s="72" t="s">
        <v>506</v>
      </c>
      <c r="C520" s="72" t="s">
        <v>34</v>
      </c>
      <c r="E520" s="80"/>
      <c r="F520" s="81"/>
      <c r="G520" s="80" t="s">
        <v>574</v>
      </c>
      <c r="H520" s="72"/>
      <c r="I520" s="72"/>
      <c r="J520" s="100">
        <v>36525</v>
      </c>
      <c r="K520" s="72"/>
      <c r="L520" s="72"/>
      <c r="M520" s="72"/>
      <c r="N520" s="72" t="s">
        <v>1024</v>
      </c>
      <c r="O520" s="113"/>
      <c r="P520" s="113"/>
      <c r="Q520" s="113"/>
    </row>
    <row r="521" spans="1:17" s="24" customFormat="1" ht="20" x14ac:dyDescent="0.3">
      <c r="A521" s="380">
        <v>14270</v>
      </c>
      <c r="B521" s="72" t="s">
        <v>239</v>
      </c>
      <c r="C521" s="72" t="s">
        <v>34</v>
      </c>
      <c r="D521" s="80"/>
      <c r="E521" s="80"/>
      <c r="F521" s="81"/>
      <c r="G521" s="80" t="s">
        <v>574</v>
      </c>
      <c r="H521" s="72"/>
      <c r="I521" s="72"/>
      <c r="J521" s="100">
        <v>36525</v>
      </c>
      <c r="K521" s="72"/>
      <c r="L521" s="72"/>
      <c r="M521" s="72"/>
      <c r="N521" s="72" t="s">
        <v>1025</v>
      </c>
      <c r="O521" s="113"/>
      <c r="P521" s="113"/>
      <c r="Q521" s="113"/>
    </row>
    <row r="522" spans="1:17" s="24" customFormat="1" ht="20" x14ac:dyDescent="0.3">
      <c r="A522" s="380">
        <v>15463</v>
      </c>
      <c r="B522" s="72" t="s">
        <v>65</v>
      </c>
      <c r="C522" s="72" t="s">
        <v>29</v>
      </c>
      <c r="D522" s="80"/>
      <c r="E522" s="80"/>
      <c r="F522" s="289"/>
      <c r="G522" s="80" t="s">
        <v>574</v>
      </c>
      <c r="H522" s="72"/>
      <c r="I522" s="72"/>
      <c r="J522" s="100">
        <v>36525</v>
      </c>
      <c r="K522" s="72"/>
      <c r="L522" s="72"/>
      <c r="M522" s="72"/>
      <c r="N522" s="72" t="s">
        <v>1010</v>
      </c>
      <c r="O522" s="113"/>
      <c r="P522" s="113"/>
      <c r="Q522" s="113"/>
    </row>
    <row r="523" spans="1:17" s="24" customFormat="1" ht="20" x14ac:dyDescent="0.3">
      <c r="A523" s="380">
        <v>13033</v>
      </c>
      <c r="B523" s="72" t="s">
        <v>121</v>
      </c>
      <c r="C523" s="72" t="s">
        <v>34</v>
      </c>
      <c r="D523" s="80"/>
      <c r="E523" s="80"/>
      <c r="F523" s="81"/>
      <c r="G523" s="80" t="s">
        <v>574</v>
      </c>
      <c r="H523" s="72"/>
      <c r="I523" s="72"/>
      <c r="J523" s="100">
        <v>36525</v>
      </c>
      <c r="K523" s="72"/>
      <c r="L523" s="72"/>
      <c r="M523" s="72"/>
      <c r="N523" s="72" t="s">
        <v>1026</v>
      </c>
      <c r="O523" s="113"/>
      <c r="P523" s="113"/>
      <c r="Q523" s="113"/>
    </row>
    <row r="524" spans="1:17" s="24" customFormat="1" ht="20" x14ac:dyDescent="0.3">
      <c r="A524" s="380">
        <v>14408</v>
      </c>
      <c r="B524" s="72" t="s">
        <v>78</v>
      </c>
      <c r="C524" s="72" t="s">
        <v>34</v>
      </c>
      <c r="D524" s="80"/>
      <c r="E524" s="80"/>
      <c r="F524" s="81"/>
      <c r="G524" s="80" t="s">
        <v>574</v>
      </c>
      <c r="H524" s="72"/>
      <c r="I524" s="72"/>
      <c r="J524" s="100">
        <v>36525</v>
      </c>
      <c r="K524" s="72"/>
      <c r="L524" s="72"/>
      <c r="M524" s="72"/>
      <c r="N524" s="72" t="s">
        <v>1027</v>
      </c>
      <c r="O524" s="113"/>
      <c r="P524" s="113"/>
      <c r="Q524" s="113"/>
    </row>
    <row r="525" spans="1:17" s="24" customFormat="1" ht="20" x14ac:dyDescent="0.3">
      <c r="A525" s="380">
        <v>14456</v>
      </c>
      <c r="B525" s="72" t="s">
        <v>401</v>
      </c>
      <c r="C525" s="72" t="s">
        <v>26</v>
      </c>
      <c r="D525" s="80"/>
      <c r="E525" s="80"/>
      <c r="F525" s="81"/>
      <c r="G525" s="80" t="s">
        <v>574</v>
      </c>
      <c r="H525" s="72"/>
      <c r="I525" s="72"/>
      <c r="J525" s="100">
        <v>36525</v>
      </c>
      <c r="K525" s="72"/>
      <c r="L525" s="72"/>
      <c r="M525" s="72"/>
      <c r="N525" s="72" t="s">
        <v>1028</v>
      </c>
      <c r="O525" s="113"/>
      <c r="P525" s="113"/>
      <c r="Q525" s="113"/>
    </row>
    <row r="526" spans="1:17" s="24" customFormat="1" ht="20" x14ac:dyDescent="0.3">
      <c r="A526" s="380">
        <v>14272</v>
      </c>
      <c r="B526" s="72" t="s">
        <v>347</v>
      </c>
      <c r="C526" s="72" t="s">
        <v>34</v>
      </c>
      <c r="D526" s="80"/>
      <c r="E526" s="80"/>
      <c r="F526" s="81"/>
      <c r="G526" s="80" t="s">
        <v>574</v>
      </c>
      <c r="H526" s="72"/>
      <c r="I526" s="72"/>
      <c r="J526" s="100">
        <v>36525</v>
      </c>
      <c r="K526" s="72"/>
      <c r="L526" s="72"/>
      <c r="M526" s="72"/>
      <c r="N526" s="72" t="s">
        <v>1024</v>
      </c>
      <c r="O526" s="113"/>
      <c r="P526" s="113"/>
      <c r="Q526" s="113"/>
    </row>
    <row r="527" spans="1:17" s="24" customFormat="1" ht="20" x14ac:dyDescent="0.3">
      <c r="A527" s="380">
        <v>14378</v>
      </c>
      <c r="B527" s="72" t="s">
        <v>498</v>
      </c>
      <c r="C527" s="72" t="s">
        <v>29</v>
      </c>
      <c r="D527" s="80"/>
      <c r="E527" s="80"/>
      <c r="F527" s="289"/>
      <c r="G527" s="80" t="s">
        <v>574</v>
      </c>
      <c r="H527" s="72"/>
      <c r="I527" s="72"/>
      <c r="J527" s="100">
        <v>36525</v>
      </c>
      <c r="K527" s="72"/>
      <c r="L527" s="72"/>
      <c r="M527" s="72"/>
      <c r="N527" s="72" t="s">
        <v>1020</v>
      </c>
      <c r="O527" s="113"/>
      <c r="P527" s="113"/>
      <c r="Q527" s="113"/>
    </row>
    <row r="528" spans="1:17" s="24" customFormat="1" ht="20" x14ac:dyDescent="0.3">
      <c r="A528" s="380">
        <v>15393</v>
      </c>
      <c r="B528" s="72" t="s">
        <v>378</v>
      </c>
      <c r="C528" s="72" t="s">
        <v>29</v>
      </c>
      <c r="D528" s="80"/>
      <c r="E528" s="80"/>
      <c r="F528" s="289"/>
      <c r="G528" s="80" t="s">
        <v>574</v>
      </c>
      <c r="H528" s="72"/>
      <c r="I528" s="72"/>
      <c r="J528" s="100">
        <v>36525</v>
      </c>
      <c r="K528" s="72"/>
      <c r="L528" s="72"/>
      <c r="M528" s="72"/>
      <c r="N528" s="72" t="s">
        <v>1029</v>
      </c>
      <c r="O528" s="113"/>
      <c r="P528" s="113"/>
      <c r="Q528" s="113"/>
    </row>
    <row r="529" spans="1:17" s="24" customFormat="1" ht="20" x14ac:dyDescent="0.3">
      <c r="A529" s="79">
        <v>15400</v>
      </c>
      <c r="B529" s="80" t="s">
        <v>197</v>
      </c>
      <c r="C529" s="80" t="s">
        <v>29</v>
      </c>
      <c r="D529" s="80"/>
      <c r="E529" s="80"/>
      <c r="F529" s="289"/>
      <c r="G529" s="80" t="s">
        <v>574</v>
      </c>
      <c r="H529" s="80"/>
      <c r="I529" s="80"/>
      <c r="J529" s="100">
        <v>36525</v>
      </c>
      <c r="K529" s="80"/>
      <c r="L529" s="80"/>
      <c r="M529" s="80"/>
      <c r="N529" s="80" t="s">
        <v>1030</v>
      </c>
      <c r="O529" s="82"/>
      <c r="P529" s="82"/>
      <c r="Q529" s="82"/>
    </row>
    <row r="530" spans="1:17" s="24" customFormat="1" ht="20" x14ac:dyDescent="0.3">
      <c r="A530" s="380">
        <v>14385</v>
      </c>
      <c r="B530" s="72" t="s">
        <v>328</v>
      </c>
      <c r="C530" s="72" t="s">
        <v>29</v>
      </c>
      <c r="D530" s="80"/>
      <c r="E530" s="80"/>
      <c r="F530" s="289"/>
      <c r="G530" s="80" t="s">
        <v>574</v>
      </c>
      <c r="H530" s="72"/>
      <c r="I530" s="72"/>
      <c r="J530" s="100">
        <v>36525</v>
      </c>
      <c r="K530" s="72"/>
      <c r="L530" s="72"/>
      <c r="M530" s="72"/>
      <c r="N530" s="72" t="s">
        <v>1031</v>
      </c>
      <c r="O530" s="113"/>
      <c r="P530" s="113"/>
      <c r="Q530" s="113"/>
    </row>
    <row r="531" spans="1:17" s="24" customFormat="1" ht="20" x14ac:dyDescent="0.3">
      <c r="A531" s="380">
        <v>14384</v>
      </c>
      <c r="B531" s="72" t="s">
        <v>252</v>
      </c>
      <c r="C531" s="72" t="s">
        <v>29</v>
      </c>
      <c r="D531" s="80"/>
      <c r="E531" s="80"/>
      <c r="F531" s="289"/>
      <c r="G531" s="80" t="s">
        <v>574</v>
      </c>
      <c r="H531" s="72"/>
      <c r="I531" s="72"/>
      <c r="J531" s="100">
        <v>36525</v>
      </c>
      <c r="K531" s="72"/>
      <c r="L531" s="72"/>
      <c r="M531" s="72"/>
      <c r="N531" s="72" t="s">
        <v>1020</v>
      </c>
      <c r="O531" s="113"/>
      <c r="P531" s="113"/>
      <c r="Q531" s="113"/>
    </row>
    <row r="532" spans="1:17" s="24" customFormat="1" ht="20" x14ac:dyDescent="0.3">
      <c r="A532" s="380">
        <v>15415</v>
      </c>
      <c r="B532" s="72" t="s">
        <v>319</v>
      </c>
      <c r="C532" s="72" t="s">
        <v>29</v>
      </c>
      <c r="D532" s="80"/>
      <c r="E532" s="80"/>
      <c r="F532" s="289"/>
      <c r="G532" s="80" t="s">
        <v>574</v>
      </c>
      <c r="H532" s="72"/>
      <c r="I532" s="72"/>
      <c r="J532" s="100">
        <v>36525</v>
      </c>
      <c r="K532" s="72"/>
      <c r="L532" s="72"/>
      <c r="M532" s="72"/>
      <c r="N532" s="72" t="s">
        <v>1020</v>
      </c>
      <c r="O532" s="113"/>
      <c r="P532" s="113"/>
      <c r="Q532" s="113"/>
    </row>
    <row r="533" spans="1:17" s="24" customFormat="1" ht="20" x14ac:dyDescent="0.3">
      <c r="A533" s="79">
        <v>15243</v>
      </c>
      <c r="B533" s="80" t="s">
        <v>313</v>
      </c>
      <c r="C533" s="80" t="s">
        <v>29</v>
      </c>
      <c r="D533" s="80"/>
      <c r="E533" s="80"/>
      <c r="F533" s="289"/>
      <c r="G533" s="80" t="s">
        <v>574</v>
      </c>
      <c r="H533" s="80"/>
      <c r="I533" s="80"/>
      <c r="J533" s="100">
        <v>36525</v>
      </c>
      <c r="K533" s="80"/>
      <c r="L533" s="80"/>
      <c r="M533" s="80"/>
      <c r="N533" s="80" t="s">
        <v>1020</v>
      </c>
      <c r="O533" s="82"/>
      <c r="P533" s="82"/>
      <c r="Q533" s="82"/>
    </row>
    <row r="534" spans="1:17" s="24" customFormat="1" ht="20" x14ac:dyDescent="0.3">
      <c r="A534" s="79">
        <v>15507</v>
      </c>
      <c r="B534" s="80" t="s">
        <v>487</v>
      </c>
      <c r="C534" s="80" t="s">
        <v>34</v>
      </c>
      <c r="D534" s="80"/>
      <c r="E534" s="80"/>
      <c r="F534" s="81"/>
      <c r="G534" s="80" t="s">
        <v>574</v>
      </c>
      <c r="H534" s="80"/>
      <c r="I534" s="80"/>
      <c r="J534" s="100">
        <v>36525</v>
      </c>
      <c r="K534" s="80"/>
      <c r="L534" s="80"/>
      <c r="M534" s="80"/>
      <c r="N534" s="80" t="s">
        <v>1020</v>
      </c>
      <c r="O534" s="82"/>
      <c r="P534" s="82"/>
      <c r="Q534" s="82"/>
    </row>
    <row r="535" spans="1:17" s="24" customFormat="1" ht="20" x14ac:dyDescent="0.3">
      <c r="A535" s="380">
        <v>18710</v>
      </c>
      <c r="B535" s="72" t="s">
        <v>410</v>
      </c>
      <c r="C535" s="72" t="s">
        <v>26</v>
      </c>
      <c r="D535" s="80"/>
      <c r="E535" s="80"/>
      <c r="F535" s="81"/>
      <c r="G535" s="80" t="s">
        <v>574</v>
      </c>
      <c r="H535" s="72"/>
      <c r="I535" s="72"/>
      <c r="J535" s="100">
        <v>36525</v>
      </c>
      <c r="K535" s="72"/>
      <c r="L535" s="72"/>
      <c r="M535" s="72"/>
      <c r="N535" s="72" t="s">
        <v>1032</v>
      </c>
      <c r="O535" s="113"/>
      <c r="P535" s="113"/>
      <c r="Q535" s="113"/>
    </row>
    <row r="536" spans="1:17" s="24" customFormat="1" ht="20" x14ac:dyDescent="0.3">
      <c r="A536" s="380">
        <v>14581</v>
      </c>
      <c r="B536" s="72" t="s">
        <v>45</v>
      </c>
      <c r="C536" s="72" t="s">
        <v>26</v>
      </c>
      <c r="D536" s="80"/>
      <c r="E536" s="80"/>
      <c r="F536" s="81"/>
      <c r="G536" s="80" t="s">
        <v>574</v>
      </c>
      <c r="H536" s="72"/>
      <c r="I536" s="72"/>
      <c r="J536" s="100">
        <v>36525</v>
      </c>
      <c r="K536" s="72"/>
      <c r="L536" s="72"/>
      <c r="M536" s="72"/>
      <c r="N536" s="72" t="s">
        <v>1010</v>
      </c>
      <c r="O536" s="113"/>
      <c r="P536" s="113"/>
      <c r="Q536" s="113"/>
    </row>
    <row r="537" spans="1:17" s="24" customFormat="1" ht="20" x14ac:dyDescent="0.3">
      <c r="A537" s="380">
        <v>14583</v>
      </c>
      <c r="B537" s="72" t="s">
        <v>336</v>
      </c>
      <c r="C537" s="72" t="s">
        <v>26</v>
      </c>
      <c r="D537" s="80"/>
      <c r="E537" s="80"/>
      <c r="F537" s="81"/>
      <c r="G537" s="80" t="s">
        <v>574</v>
      </c>
      <c r="H537" s="72"/>
      <c r="I537" s="72"/>
      <c r="J537" s="100">
        <v>36525</v>
      </c>
      <c r="K537" s="72"/>
      <c r="L537" s="72"/>
      <c r="M537" s="72"/>
      <c r="N537" s="72" t="s">
        <v>1033</v>
      </c>
      <c r="O537" s="113"/>
      <c r="P537" s="113"/>
      <c r="Q537" s="113"/>
    </row>
    <row r="538" spans="1:17" s="24" customFormat="1" ht="20" x14ac:dyDescent="0.3">
      <c r="A538" s="79">
        <v>14475</v>
      </c>
      <c r="B538" s="80" t="s">
        <v>123</v>
      </c>
      <c r="C538" s="80" t="s">
        <v>26</v>
      </c>
      <c r="D538" s="80"/>
      <c r="E538" s="80"/>
      <c r="F538" s="81"/>
      <c r="G538" s="80"/>
      <c r="H538" s="80"/>
      <c r="I538" s="80"/>
      <c r="J538" s="100">
        <v>45455</v>
      </c>
      <c r="K538" s="80"/>
      <c r="L538" s="80"/>
      <c r="M538" s="80"/>
      <c r="N538" s="80" t="s">
        <v>1034</v>
      </c>
      <c r="O538" s="113"/>
      <c r="P538" s="113"/>
      <c r="Q538" s="82"/>
    </row>
    <row r="539" spans="1:17" s="24" customFormat="1" ht="20" x14ac:dyDescent="0.3">
      <c r="A539" s="79">
        <v>14475</v>
      </c>
      <c r="B539" s="80" t="s">
        <v>123</v>
      </c>
      <c r="C539" s="80" t="s">
        <v>26</v>
      </c>
      <c r="D539" s="80"/>
      <c r="E539" s="80"/>
      <c r="F539" s="81"/>
      <c r="G539" s="80" t="s">
        <v>574</v>
      </c>
      <c r="H539" s="80"/>
      <c r="I539" s="80"/>
      <c r="J539" s="100">
        <v>36525</v>
      </c>
      <c r="K539" s="80"/>
      <c r="L539" s="80"/>
      <c r="M539" s="80"/>
      <c r="N539" s="80" t="s">
        <v>1035</v>
      </c>
      <c r="O539" s="82"/>
      <c r="P539" s="82"/>
      <c r="Q539" s="82"/>
    </row>
    <row r="540" spans="1:17" s="24" customFormat="1" ht="20" x14ac:dyDescent="0.3">
      <c r="A540" s="79">
        <v>14410</v>
      </c>
      <c r="B540" s="80" t="s">
        <v>397</v>
      </c>
      <c r="C540" s="80" t="s">
        <v>34</v>
      </c>
      <c r="D540" s="80"/>
      <c r="E540" s="80"/>
      <c r="F540" s="81"/>
      <c r="G540" s="80" t="s">
        <v>574</v>
      </c>
      <c r="H540" s="80"/>
      <c r="I540" s="80"/>
      <c r="J540" s="100">
        <v>36525</v>
      </c>
      <c r="K540" s="80"/>
      <c r="L540" s="80"/>
      <c r="M540" s="80"/>
      <c r="N540" s="80" t="s">
        <v>1036</v>
      </c>
      <c r="O540" s="82"/>
      <c r="P540" s="82"/>
      <c r="Q540" s="82"/>
    </row>
    <row r="541" spans="1:17" s="24" customFormat="1" ht="20" x14ac:dyDescent="0.3">
      <c r="A541" s="79">
        <v>15042</v>
      </c>
      <c r="B541" s="80" t="s">
        <v>376</v>
      </c>
      <c r="C541" s="80" t="s">
        <v>34</v>
      </c>
      <c r="D541" s="80"/>
      <c r="E541" s="80"/>
      <c r="F541" s="81"/>
      <c r="G541" s="80" t="s">
        <v>574</v>
      </c>
      <c r="H541" s="80"/>
      <c r="I541" s="80"/>
      <c r="J541" s="100">
        <v>36525</v>
      </c>
      <c r="K541" s="80"/>
      <c r="L541" s="80"/>
      <c r="M541" s="80"/>
      <c r="N541" s="80" t="s">
        <v>1037</v>
      </c>
      <c r="O541" s="113"/>
      <c r="P541" s="113"/>
      <c r="Q541" s="82"/>
    </row>
    <row r="542" spans="1:17" s="24" customFormat="1" ht="30" x14ac:dyDescent="0.3">
      <c r="A542" s="79">
        <v>14152</v>
      </c>
      <c r="B542" s="80" t="s">
        <v>335</v>
      </c>
      <c r="C542" s="80" t="s">
        <v>26</v>
      </c>
      <c r="D542" s="80"/>
      <c r="E542" s="80"/>
      <c r="F542" s="81"/>
      <c r="G542" s="80" t="s">
        <v>574</v>
      </c>
      <c r="H542" s="80"/>
      <c r="I542" s="80"/>
      <c r="J542" s="100">
        <v>36525</v>
      </c>
      <c r="K542" s="80"/>
      <c r="L542" s="80"/>
      <c r="M542" s="80"/>
      <c r="N542" s="80" t="s">
        <v>1038</v>
      </c>
      <c r="O542" s="82"/>
      <c r="P542" s="82"/>
      <c r="Q542" s="82"/>
    </row>
    <row r="543" spans="1:17" s="24" customFormat="1" ht="70" x14ac:dyDescent="0.3">
      <c r="A543" s="79">
        <v>14157</v>
      </c>
      <c r="B543" s="80" t="s">
        <v>111</v>
      </c>
      <c r="C543" s="80" t="s">
        <v>26</v>
      </c>
      <c r="D543" s="80"/>
      <c r="E543" s="80"/>
      <c r="F543" s="81"/>
      <c r="G543" s="80" t="s">
        <v>574</v>
      </c>
      <c r="H543" s="80"/>
      <c r="I543" s="80"/>
      <c r="J543" s="100">
        <v>36525</v>
      </c>
      <c r="K543" s="80"/>
      <c r="L543" s="80"/>
      <c r="M543" s="80"/>
      <c r="N543" s="80" t="s">
        <v>1039</v>
      </c>
      <c r="O543" s="82"/>
      <c r="P543" s="82"/>
      <c r="Q543" s="82"/>
    </row>
    <row r="544" spans="1:17" s="24" customFormat="1" ht="20" x14ac:dyDescent="0.3">
      <c r="A544" s="79">
        <v>15246</v>
      </c>
      <c r="B544" s="80" t="s">
        <v>251</v>
      </c>
      <c r="C544" s="80" t="s">
        <v>34</v>
      </c>
      <c r="D544" s="80"/>
      <c r="E544" s="80"/>
      <c r="F544" s="81"/>
      <c r="G544" s="80" t="s">
        <v>574</v>
      </c>
      <c r="H544" s="80"/>
      <c r="I544" s="80"/>
      <c r="J544" s="100">
        <v>36525</v>
      </c>
      <c r="K544" s="80"/>
      <c r="L544" s="80"/>
      <c r="M544" s="80"/>
      <c r="N544" s="80" t="s">
        <v>1040</v>
      </c>
      <c r="O544" s="82"/>
      <c r="P544" s="82"/>
      <c r="Q544" s="82"/>
    </row>
    <row r="545" spans="1:17" s="24" customFormat="1" ht="80" x14ac:dyDescent="0.3">
      <c r="A545" s="380">
        <v>14528</v>
      </c>
      <c r="B545" s="72" t="s">
        <v>320</v>
      </c>
      <c r="C545" s="72" t="s">
        <v>26</v>
      </c>
      <c r="D545" s="80"/>
      <c r="E545" s="80"/>
      <c r="F545" s="81"/>
      <c r="G545" s="80" t="s">
        <v>574</v>
      </c>
      <c r="H545" s="72"/>
      <c r="I545" s="72"/>
      <c r="J545" s="100">
        <v>36525</v>
      </c>
      <c r="K545" s="72"/>
      <c r="L545" s="72"/>
      <c r="M545" s="72"/>
      <c r="N545" s="72" t="s">
        <v>1041</v>
      </c>
      <c r="O545" s="113"/>
      <c r="P545" s="113"/>
      <c r="Q545" s="113"/>
    </row>
    <row r="546" spans="1:17" s="24" customFormat="1" ht="50" x14ac:dyDescent="0.3">
      <c r="A546" s="79">
        <v>15334</v>
      </c>
      <c r="B546" s="80" t="s">
        <v>211</v>
      </c>
      <c r="C546" s="80" t="s">
        <v>29</v>
      </c>
      <c r="D546" s="80"/>
      <c r="E546" s="80"/>
      <c r="F546" s="289"/>
      <c r="G546" s="80" t="s">
        <v>574</v>
      </c>
      <c r="H546" s="80"/>
      <c r="I546" s="80"/>
      <c r="J546" s="100">
        <v>36525</v>
      </c>
      <c r="K546" s="80"/>
      <c r="L546" s="80"/>
      <c r="M546" s="80"/>
      <c r="N546" s="80" t="s">
        <v>1042</v>
      </c>
      <c r="O546" s="82"/>
      <c r="P546" s="82"/>
      <c r="Q546" s="82"/>
    </row>
    <row r="547" spans="1:17" s="24" customFormat="1" ht="40" x14ac:dyDescent="0.3">
      <c r="A547" s="380">
        <v>14414</v>
      </c>
      <c r="B547" s="72" t="s">
        <v>231</v>
      </c>
      <c r="C547" s="72" t="s">
        <v>34</v>
      </c>
      <c r="D547" s="80">
        <v>45</v>
      </c>
      <c r="E547" s="80"/>
      <c r="F547" s="81"/>
      <c r="G547" s="80" t="s">
        <v>574</v>
      </c>
      <c r="H547" s="72"/>
      <c r="I547" s="72"/>
      <c r="J547" s="100">
        <v>36525</v>
      </c>
      <c r="K547" s="72"/>
      <c r="L547" s="72"/>
      <c r="M547" s="72"/>
      <c r="N547" s="72" t="s">
        <v>1043</v>
      </c>
      <c r="O547" s="113"/>
      <c r="P547" s="113"/>
      <c r="Q547" s="113"/>
    </row>
    <row r="548" spans="1:17" s="24" customFormat="1" ht="40" x14ac:dyDescent="0.3">
      <c r="A548" s="380">
        <v>15441</v>
      </c>
      <c r="B548" s="72" t="s">
        <v>418</v>
      </c>
      <c r="C548" s="72" t="s">
        <v>29</v>
      </c>
      <c r="D548" s="80"/>
      <c r="E548" s="80"/>
      <c r="F548" s="289"/>
      <c r="G548" s="80" t="s">
        <v>574</v>
      </c>
      <c r="H548" s="72"/>
      <c r="I548" s="72"/>
      <c r="J548" s="100">
        <v>36525</v>
      </c>
      <c r="K548" s="72"/>
      <c r="L548" s="72"/>
      <c r="M548" s="72"/>
      <c r="N548" s="72" t="s">
        <v>1044</v>
      </c>
      <c r="O548" s="113"/>
      <c r="P548" s="113"/>
      <c r="Q548" s="113"/>
    </row>
    <row r="549" spans="1:17" s="24" customFormat="1" ht="40" x14ac:dyDescent="0.3">
      <c r="A549" s="380">
        <v>14430</v>
      </c>
      <c r="B549" s="72" t="s">
        <v>249</v>
      </c>
      <c r="C549" s="72" t="s">
        <v>26</v>
      </c>
      <c r="D549" s="80"/>
      <c r="E549" s="80"/>
      <c r="F549" s="81"/>
      <c r="G549" s="80" t="s">
        <v>574</v>
      </c>
      <c r="H549" s="72"/>
      <c r="I549" s="72"/>
      <c r="J549" s="100">
        <v>36525</v>
      </c>
      <c r="K549" s="72"/>
      <c r="L549" s="72"/>
      <c r="M549" s="72"/>
      <c r="N549" s="72" t="s">
        <v>1045</v>
      </c>
      <c r="O549" s="113"/>
      <c r="P549" s="113"/>
      <c r="Q549" s="113"/>
    </row>
    <row r="550" spans="1:17" s="24" customFormat="1" ht="30" x14ac:dyDescent="0.3">
      <c r="A550" s="79">
        <v>15630</v>
      </c>
      <c r="B550" s="80" t="s">
        <v>297</v>
      </c>
      <c r="C550" s="80" t="s">
        <v>34</v>
      </c>
      <c r="D550" s="80"/>
      <c r="E550" s="80"/>
      <c r="F550" s="81"/>
      <c r="G550" s="80" t="s">
        <v>574</v>
      </c>
      <c r="H550" s="80"/>
      <c r="I550" s="80"/>
      <c r="J550" s="100">
        <v>36525</v>
      </c>
      <c r="K550" s="80"/>
      <c r="L550" s="80"/>
      <c r="M550" s="80"/>
      <c r="N550" s="80" t="s">
        <v>1046</v>
      </c>
      <c r="O550" s="82"/>
      <c r="P550" s="82"/>
      <c r="Q550" s="82"/>
    </row>
    <row r="551" spans="1:17" s="24" customFormat="1" ht="50" x14ac:dyDescent="0.3">
      <c r="A551" s="380">
        <v>14413</v>
      </c>
      <c r="B551" s="72" t="s">
        <v>218</v>
      </c>
      <c r="C551" s="72" t="s">
        <v>34</v>
      </c>
      <c r="D551" s="80"/>
      <c r="E551" s="80"/>
      <c r="F551" s="81"/>
      <c r="G551" s="80" t="s">
        <v>574</v>
      </c>
      <c r="H551" s="72"/>
      <c r="I551" s="72"/>
      <c r="J551" s="100">
        <v>36525</v>
      </c>
      <c r="K551" s="72"/>
      <c r="L551" s="72"/>
      <c r="M551" s="72"/>
      <c r="N551" s="72" t="s">
        <v>1047</v>
      </c>
      <c r="O551" s="113"/>
      <c r="P551" s="113"/>
      <c r="Q551" s="113"/>
    </row>
    <row r="552" spans="1:17" s="24" customFormat="1" ht="20" x14ac:dyDescent="0.3">
      <c r="A552" s="79">
        <v>14362</v>
      </c>
      <c r="B552" s="80" t="s">
        <v>420</v>
      </c>
      <c r="C552" s="80" t="s">
        <v>34</v>
      </c>
      <c r="D552" s="80"/>
      <c r="E552" s="80"/>
      <c r="F552" s="81"/>
      <c r="G552" s="80" t="s">
        <v>574</v>
      </c>
      <c r="H552" s="80"/>
      <c r="I552" s="80"/>
      <c r="J552" s="100">
        <v>36525</v>
      </c>
      <c r="K552" s="80"/>
      <c r="L552" s="80"/>
      <c r="M552" s="80"/>
      <c r="N552" s="80" t="s">
        <v>1010</v>
      </c>
      <c r="O552" s="82"/>
      <c r="P552" s="82"/>
      <c r="Q552" s="82"/>
    </row>
    <row r="553" spans="1:17" s="24" customFormat="1" ht="20" x14ac:dyDescent="0.3">
      <c r="A553" s="380">
        <v>14232</v>
      </c>
      <c r="B553" s="72" t="s">
        <v>340</v>
      </c>
      <c r="C553" s="72" t="s">
        <v>34</v>
      </c>
      <c r="D553" s="80"/>
      <c r="E553" s="80"/>
      <c r="F553" s="81"/>
      <c r="G553" s="80" t="s">
        <v>574</v>
      </c>
      <c r="H553" s="72"/>
      <c r="I553" s="72"/>
      <c r="J553" s="100">
        <v>36525</v>
      </c>
      <c r="K553" s="72"/>
      <c r="L553" s="72"/>
      <c r="M553" s="72"/>
      <c r="N553" s="72" t="s">
        <v>1048</v>
      </c>
      <c r="O553" s="113"/>
      <c r="P553" s="113"/>
      <c r="Q553" s="113"/>
    </row>
    <row r="554" spans="1:17" s="24" customFormat="1" ht="20" x14ac:dyDescent="0.3">
      <c r="A554" s="79">
        <v>14226</v>
      </c>
      <c r="B554" s="80" t="s">
        <v>125</v>
      </c>
      <c r="C554" s="80" t="s">
        <v>34</v>
      </c>
      <c r="D554" s="80"/>
      <c r="E554" s="80"/>
      <c r="F554" s="81"/>
      <c r="G554" s="80" t="s">
        <v>574</v>
      </c>
      <c r="H554" s="80"/>
      <c r="I554" s="80"/>
      <c r="J554" s="100">
        <v>36525</v>
      </c>
      <c r="K554" s="80"/>
      <c r="L554" s="80"/>
      <c r="M554" s="80"/>
      <c r="N554" s="80" t="s">
        <v>1049</v>
      </c>
      <c r="O554" s="82"/>
      <c r="P554" s="82"/>
      <c r="Q554" s="82"/>
    </row>
    <row r="555" spans="1:17" s="24" customFormat="1" ht="30" x14ac:dyDescent="0.3">
      <c r="A555" s="79">
        <v>15621</v>
      </c>
      <c r="B555" s="80" t="s">
        <v>311</v>
      </c>
      <c r="C555" s="80" t="s">
        <v>29</v>
      </c>
      <c r="D555" s="80"/>
      <c r="E555" s="80"/>
      <c r="F555" s="289"/>
      <c r="G555" s="80" t="s">
        <v>574</v>
      </c>
      <c r="H555" s="80"/>
      <c r="I555" s="80"/>
      <c r="J555" s="100">
        <v>36525</v>
      </c>
      <c r="K555" s="80"/>
      <c r="L555" s="80"/>
      <c r="M555" s="80"/>
      <c r="N555" s="80" t="s">
        <v>1050</v>
      </c>
      <c r="O555" s="82"/>
      <c r="P555" s="82"/>
      <c r="Q555" s="82"/>
    </row>
    <row r="556" spans="1:17" s="24" customFormat="1" ht="20" x14ac:dyDescent="0.3">
      <c r="A556" s="79">
        <v>14495</v>
      </c>
      <c r="B556" s="80" t="s">
        <v>306</v>
      </c>
      <c r="C556" s="80" t="s">
        <v>29</v>
      </c>
      <c r="D556" s="80"/>
      <c r="E556" s="80"/>
      <c r="F556" s="289"/>
      <c r="G556" s="80" t="s">
        <v>574</v>
      </c>
      <c r="H556" s="80"/>
      <c r="I556" s="80"/>
      <c r="J556" s="100">
        <v>36525</v>
      </c>
      <c r="K556" s="80"/>
      <c r="L556" s="80"/>
      <c r="M556" s="80"/>
      <c r="N556" s="80" t="s">
        <v>1051</v>
      </c>
      <c r="O556" s="82"/>
      <c r="P556" s="82"/>
      <c r="Q556" s="82"/>
    </row>
    <row r="557" spans="1:17" s="24" customFormat="1" ht="40" x14ac:dyDescent="0.3">
      <c r="A557" s="380">
        <v>15622</v>
      </c>
      <c r="B557" s="72" t="s">
        <v>104</v>
      </c>
      <c r="C557" s="72" t="s">
        <v>29</v>
      </c>
      <c r="D557" s="80"/>
      <c r="E557" s="80"/>
      <c r="F557" s="289"/>
      <c r="G557" s="80" t="s">
        <v>574</v>
      </c>
      <c r="H557" s="72"/>
      <c r="I557" s="72"/>
      <c r="J557" s="100">
        <v>36525</v>
      </c>
      <c r="K557" s="72"/>
      <c r="L557" s="72"/>
      <c r="M557" s="72"/>
      <c r="N557" s="72" t="s">
        <v>1052</v>
      </c>
      <c r="O557" s="113"/>
      <c r="P557" s="113"/>
      <c r="Q557" s="113"/>
    </row>
    <row r="558" spans="1:17" s="24" customFormat="1" ht="20" x14ac:dyDescent="0.3">
      <c r="A558" s="79">
        <v>15606</v>
      </c>
      <c r="B558" s="80" t="s">
        <v>115</v>
      </c>
      <c r="C558" s="80" t="s">
        <v>29</v>
      </c>
      <c r="D558" s="80"/>
      <c r="E558" s="80"/>
      <c r="F558" s="289"/>
      <c r="G558" s="80" t="s">
        <v>574</v>
      </c>
      <c r="H558" s="80"/>
      <c r="I558" s="80"/>
      <c r="J558" s="100">
        <v>36525</v>
      </c>
      <c r="K558" s="80"/>
      <c r="L558" s="80"/>
      <c r="M558" s="80"/>
      <c r="N558" s="80" t="s">
        <v>1010</v>
      </c>
      <c r="O558" s="82"/>
      <c r="P558" s="82"/>
      <c r="Q558" s="82"/>
    </row>
    <row r="559" spans="1:17" s="24" customFormat="1" ht="50" x14ac:dyDescent="0.3">
      <c r="A559" s="380">
        <v>14425</v>
      </c>
      <c r="B559" s="72" t="s">
        <v>490</v>
      </c>
      <c r="C559" s="72" t="s">
        <v>26</v>
      </c>
      <c r="D559" s="80"/>
      <c r="E559" s="80"/>
      <c r="F559" s="81"/>
      <c r="G559" s="80" t="s">
        <v>574</v>
      </c>
      <c r="H559" s="72"/>
      <c r="I559" s="72"/>
      <c r="J559" s="100">
        <v>36525</v>
      </c>
      <c r="K559" s="72"/>
      <c r="L559" s="72"/>
      <c r="M559" s="72"/>
      <c r="N559" s="72" t="s">
        <v>1053</v>
      </c>
      <c r="O559" s="113"/>
      <c r="P559" s="113"/>
      <c r="Q559" s="113"/>
    </row>
    <row r="560" spans="1:17" s="24" customFormat="1" ht="30" x14ac:dyDescent="0.3">
      <c r="A560" s="380">
        <v>14047</v>
      </c>
      <c r="B560" s="72" t="s">
        <v>238</v>
      </c>
      <c r="C560" s="72" t="s">
        <v>26</v>
      </c>
      <c r="D560" s="80"/>
      <c r="E560" s="80"/>
      <c r="F560" s="81"/>
      <c r="G560" s="80" t="s">
        <v>574</v>
      </c>
      <c r="H560" s="72"/>
      <c r="I560" s="72"/>
      <c r="J560" s="100">
        <v>36525</v>
      </c>
      <c r="K560" s="72"/>
      <c r="L560" s="72"/>
      <c r="M560" s="72"/>
      <c r="N560" s="72" t="s">
        <v>1054</v>
      </c>
      <c r="O560" s="113"/>
      <c r="P560" s="113"/>
      <c r="Q560" s="113"/>
    </row>
    <row r="561" spans="1:17" s="24" customFormat="1" ht="20" x14ac:dyDescent="0.3">
      <c r="A561" s="380">
        <v>14432</v>
      </c>
      <c r="B561" s="72" t="s">
        <v>521</v>
      </c>
      <c r="C561" s="72" t="s">
        <v>26</v>
      </c>
      <c r="D561" s="80"/>
      <c r="E561" s="80"/>
      <c r="F561" s="81"/>
      <c r="G561" s="80" t="s">
        <v>574</v>
      </c>
      <c r="H561" s="72"/>
      <c r="I561" s="72"/>
      <c r="J561" s="100">
        <v>36525</v>
      </c>
      <c r="K561" s="72"/>
      <c r="L561" s="72"/>
      <c r="M561" s="72"/>
      <c r="N561" s="72" t="s">
        <v>1055</v>
      </c>
      <c r="O561" s="113"/>
      <c r="P561" s="113"/>
      <c r="Q561" s="113"/>
    </row>
    <row r="562" spans="1:17" s="24" customFormat="1" ht="20" x14ac:dyDescent="0.3">
      <c r="A562" s="380">
        <v>14275</v>
      </c>
      <c r="B562" s="72" t="s">
        <v>37</v>
      </c>
      <c r="C562" s="72" t="s">
        <v>34</v>
      </c>
      <c r="D562" s="72"/>
      <c r="E562" s="72"/>
      <c r="F562" s="73"/>
      <c r="G562" s="80" t="s">
        <v>574</v>
      </c>
      <c r="H562" s="72"/>
      <c r="I562" s="72"/>
      <c r="J562" s="100">
        <v>36525</v>
      </c>
      <c r="K562" s="72"/>
      <c r="L562" s="72"/>
      <c r="M562" s="72"/>
      <c r="N562" s="72" t="s">
        <v>1010</v>
      </c>
      <c r="O562" s="113"/>
      <c r="P562" s="113"/>
      <c r="Q562" s="113"/>
    </row>
    <row r="563" spans="1:17" s="24" customFormat="1" ht="20" x14ac:dyDescent="0.3">
      <c r="A563" s="380">
        <v>14263</v>
      </c>
      <c r="B563" s="72" t="s">
        <v>127</v>
      </c>
      <c r="C563" s="72" t="s">
        <v>34</v>
      </c>
      <c r="D563" s="72"/>
      <c r="E563" s="72"/>
      <c r="F563" s="73"/>
      <c r="G563" s="80" t="s">
        <v>574</v>
      </c>
      <c r="H563" s="72"/>
      <c r="I563" s="72"/>
      <c r="J563" s="100">
        <v>36525</v>
      </c>
      <c r="K563" s="72"/>
      <c r="L563" s="72"/>
      <c r="M563" s="72"/>
      <c r="N563" s="72" t="s">
        <v>1056</v>
      </c>
      <c r="O563" s="113"/>
      <c r="P563" s="113"/>
      <c r="Q563" s="113"/>
    </row>
    <row r="564" spans="1:17" s="24" customFormat="1" ht="20" x14ac:dyDescent="0.3">
      <c r="A564" s="380">
        <v>14276</v>
      </c>
      <c r="B564" s="72" t="s">
        <v>470</v>
      </c>
      <c r="C564" s="72" t="s">
        <v>34</v>
      </c>
      <c r="D564" s="72"/>
      <c r="E564" s="72"/>
      <c r="F564" s="73"/>
      <c r="G564" s="80" t="s">
        <v>574</v>
      </c>
      <c r="H564" s="72"/>
      <c r="I564" s="72"/>
      <c r="J564" s="100">
        <v>36525</v>
      </c>
      <c r="K564" s="72"/>
      <c r="L564" s="72"/>
      <c r="M564" s="72"/>
      <c r="N564" s="72" t="s">
        <v>1057</v>
      </c>
      <c r="O564" s="113"/>
      <c r="P564" s="113"/>
      <c r="Q564" s="113"/>
    </row>
    <row r="565" spans="1:17" s="24" customFormat="1" ht="30" x14ac:dyDescent="0.3">
      <c r="A565" s="380">
        <v>14428</v>
      </c>
      <c r="B565" s="72" t="s">
        <v>602</v>
      </c>
      <c r="C565" s="72" t="s">
        <v>26</v>
      </c>
      <c r="D565" s="72"/>
      <c r="E565" s="72"/>
      <c r="F565" s="73"/>
      <c r="G565" s="80" t="s">
        <v>574</v>
      </c>
      <c r="H565" s="72"/>
      <c r="I565" s="72"/>
      <c r="J565" s="100">
        <v>36525</v>
      </c>
      <c r="K565" s="72"/>
      <c r="L565" s="72"/>
      <c r="M565" s="72"/>
      <c r="N565" s="72" t="s">
        <v>1058</v>
      </c>
      <c r="O565" s="113"/>
      <c r="P565" s="113"/>
      <c r="Q565" s="113"/>
    </row>
    <row r="566" spans="1:17" s="24" customFormat="1" ht="20" x14ac:dyDescent="0.3">
      <c r="A566" s="380">
        <v>14450</v>
      </c>
      <c r="B566" s="72" t="s">
        <v>138</v>
      </c>
      <c r="C566" s="72" t="s">
        <v>26</v>
      </c>
      <c r="D566" s="72"/>
      <c r="E566" s="72"/>
      <c r="F566" s="73"/>
      <c r="G566" s="80" t="s">
        <v>574</v>
      </c>
      <c r="H566" s="72"/>
      <c r="I566" s="72"/>
      <c r="J566" s="100">
        <v>36525</v>
      </c>
      <c r="K566" s="72"/>
      <c r="L566" s="72"/>
      <c r="M566" s="72"/>
      <c r="N566" s="72" t="s">
        <v>1059</v>
      </c>
      <c r="O566" s="113"/>
      <c r="P566" s="113"/>
      <c r="Q566" s="113"/>
    </row>
    <row r="567" spans="1:17" s="24" customFormat="1" ht="40" x14ac:dyDescent="0.3">
      <c r="A567" s="380">
        <v>14096</v>
      </c>
      <c r="B567" s="72" t="s">
        <v>381</v>
      </c>
      <c r="C567" s="72" t="s">
        <v>29</v>
      </c>
      <c r="D567" s="72"/>
      <c r="E567" s="72"/>
      <c r="F567" s="291"/>
      <c r="G567" s="80" t="s">
        <v>574</v>
      </c>
      <c r="H567" s="72"/>
      <c r="I567" s="72"/>
      <c r="J567" s="100">
        <v>36525</v>
      </c>
      <c r="K567" s="72"/>
      <c r="L567" s="72"/>
      <c r="M567" s="72"/>
      <c r="N567" s="72" t="s">
        <v>1060</v>
      </c>
      <c r="O567" s="113"/>
      <c r="P567" s="113"/>
      <c r="Q567" s="113"/>
    </row>
    <row r="568" spans="1:17" s="24" customFormat="1" ht="20" x14ac:dyDescent="0.3">
      <c r="A568" s="380">
        <v>15454</v>
      </c>
      <c r="B568" s="72" t="s">
        <v>462</v>
      </c>
      <c r="C568" s="72" t="s">
        <v>29</v>
      </c>
      <c r="D568" s="72"/>
      <c r="E568" s="72"/>
      <c r="F568" s="291"/>
      <c r="G568" s="80" t="s">
        <v>574</v>
      </c>
      <c r="H568" s="72"/>
      <c r="I568" s="72"/>
      <c r="J568" s="100">
        <v>36525</v>
      </c>
      <c r="K568" s="72"/>
      <c r="L568" s="72"/>
      <c r="M568" s="72"/>
      <c r="N568" s="72" t="s">
        <v>1010</v>
      </c>
      <c r="O568" s="113"/>
      <c r="P568" s="113"/>
      <c r="Q568" s="113"/>
    </row>
    <row r="569" spans="1:17" s="24" customFormat="1" ht="20" x14ac:dyDescent="0.3">
      <c r="A569" s="380">
        <v>17285</v>
      </c>
      <c r="B569" s="72" t="s">
        <v>31</v>
      </c>
      <c r="C569" s="72" t="s">
        <v>26</v>
      </c>
      <c r="D569" s="72"/>
      <c r="E569" s="72"/>
      <c r="F569" s="73"/>
      <c r="G569" s="80" t="s">
        <v>574</v>
      </c>
      <c r="H569" s="72"/>
      <c r="I569" s="72"/>
      <c r="J569" s="100">
        <v>36525</v>
      </c>
      <c r="K569" s="72"/>
      <c r="L569" s="72"/>
      <c r="M569" s="72"/>
      <c r="N569" s="72" t="s">
        <v>1010</v>
      </c>
      <c r="O569" s="113"/>
      <c r="P569" s="113"/>
      <c r="Q569" s="113"/>
    </row>
    <row r="570" spans="1:17" s="24" customFormat="1" ht="20" x14ac:dyDescent="0.3">
      <c r="A570" s="380">
        <v>15167</v>
      </c>
      <c r="B570" s="72" t="s">
        <v>53</v>
      </c>
      <c r="C570" s="72" t="s">
        <v>26</v>
      </c>
      <c r="D570" s="72"/>
      <c r="E570" s="72"/>
      <c r="F570" s="73"/>
      <c r="G570" s="80" t="s">
        <v>574</v>
      </c>
      <c r="H570" s="72"/>
      <c r="I570" s="72"/>
      <c r="J570" s="100">
        <v>36525</v>
      </c>
      <c r="K570" s="72"/>
      <c r="L570" s="72"/>
      <c r="M570" s="72"/>
      <c r="N570" s="72" t="s">
        <v>1010</v>
      </c>
      <c r="O570" s="113"/>
      <c r="P570" s="113"/>
      <c r="Q570" s="113"/>
    </row>
    <row r="571" spans="1:17" s="24" customFormat="1" ht="20" x14ac:dyDescent="0.3">
      <c r="A571" s="380">
        <v>15163</v>
      </c>
      <c r="B571" s="72" t="s">
        <v>100</v>
      </c>
      <c r="C571" s="72" t="s">
        <v>26</v>
      </c>
      <c r="D571" s="72"/>
      <c r="E571" s="72"/>
      <c r="F571" s="73"/>
      <c r="G571" s="80" t="s">
        <v>574</v>
      </c>
      <c r="H571" s="72"/>
      <c r="I571" s="72"/>
      <c r="J571" s="100">
        <v>36525</v>
      </c>
      <c r="K571" s="72"/>
      <c r="L571" s="72"/>
      <c r="M571" s="72"/>
      <c r="N571" s="72" t="s">
        <v>1061</v>
      </c>
      <c r="O571" s="113"/>
      <c r="P571" s="113"/>
      <c r="Q571" s="113"/>
    </row>
    <row r="572" spans="1:17" s="24" customFormat="1" ht="20" x14ac:dyDescent="0.3">
      <c r="A572" s="79">
        <v>15117</v>
      </c>
      <c r="B572" s="80" t="s">
        <v>323</v>
      </c>
      <c r="C572" s="80" t="s">
        <v>26</v>
      </c>
      <c r="D572" s="80"/>
      <c r="E572" s="80"/>
      <c r="F572" s="81"/>
      <c r="G572" s="80" t="s">
        <v>574</v>
      </c>
      <c r="H572" s="80"/>
      <c r="I572" s="80"/>
      <c r="J572" s="100">
        <v>36525</v>
      </c>
      <c r="K572" s="80"/>
      <c r="L572" s="80"/>
      <c r="M572" s="80"/>
      <c r="N572" s="80" t="s">
        <v>1062</v>
      </c>
      <c r="O572" s="82"/>
      <c r="P572" s="82"/>
      <c r="Q572" s="82"/>
    </row>
    <row r="573" spans="1:17" s="24" customFormat="1" ht="30" x14ac:dyDescent="0.3">
      <c r="A573" s="380">
        <v>13093</v>
      </c>
      <c r="B573" s="72" t="s">
        <v>388</v>
      </c>
      <c r="C573" s="72" t="s">
        <v>29</v>
      </c>
      <c r="D573" s="72"/>
      <c r="E573" s="72"/>
      <c r="F573" s="291"/>
      <c r="G573" s="80" t="s">
        <v>574</v>
      </c>
      <c r="H573" s="72"/>
      <c r="I573" s="72"/>
      <c r="J573" s="100">
        <v>36525</v>
      </c>
      <c r="K573" s="72"/>
      <c r="L573" s="72"/>
      <c r="M573" s="72"/>
      <c r="N573" s="72" t="s">
        <v>1063</v>
      </c>
      <c r="O573" s="113"/>
      <c r="P573" s="113"/>
      <c r="Q573" s="113"/>
    </row>
    <row r="574" spans="1:17" s="24" customFormat="1" ht="20" x14ac:dyDescent="0.3">
      <c r="A574" s="380">
        <v>14294</v>
      </c>
      <c r="B574" s="72" t="s">
        <v>338</v>
      </c>
      <c r="C574" s="72" t="s">
        <v>29</v>
      </c>
      <c r="D574" s="72"/>
      <c r="E574" s="72"/>
      <c r="F574" s="291"/>
      <c r="G574" s="80" t="s">
        <v>574</v>
      </c>
      <c r="H574" s="72"/>
      <c r="I574" s="72"/>
      <c r="J574" s="100">
        <v>36525</v>
      </c>
      <c r="K574" s="72"/>
      <c r="L574" s="72"/>
      <c r="M574" s="72"/>
      <c r="N574" s="72" t="s">
        <v>1064</v>
      </c>
      <c r="O574" s="113"/>
      <c r="P574" s="113"/>
      <c r="Q574" s="113"/>
    </row>
    <row r="575" spans="1:17" s="24" customFormat="1" ht="20" x14ac:dyDescent="0.3">
      <c r="A575" s="380">
        <v>14248</v>
      </c>
      <c r="B575" s="72" t="s">
        <v>374</v>
      </c>
      <c r="C575" s="72" t="s">
        <v>34</v>
      </c>
      <c r="D575" s="72"/>
      <c r="E575" s="72"/>
      <c r="F575" s="73"/>
      <c r="G575" s="80" t="s">
        <v>574</v>
      </c>
      <c r="H575" s="72"/>
      <c r="I575" s="72"/>
      <c r="J575" s="100">
        <v>36525</v>
      </c>
      <c r="K575" s="72"/>
      <c r="L575" s="72"/>
      <c r="M575" s="72"/>
      <c r="N575" s="72" t="s">
        <v>1065</v>
      </c>
      <c r="O575" s="113"/>
      <c r="P575" s="113"/>
      <c r="Q575" s="113"/>
    </row>
    <row r="576" spans="1:17" s="24" customFormat="1" ht="20" x14ac:dyDescent="0.3">
      <c r="A576" s="79">
        <v>14274</v>
      </c>
      <c r="B576" s="80" t="s">
        <v>362</v>
      </c>
      <c r="C576" s="80" t="s">
        <v>34</v>
      </c>
      <c r="D576" s="80"/>
      <c r="E576" s="80"/>
      <c r="F576" s="81"/>
      <c r="G576" s="80" t="s">
        <v>574</v>
      </c>
      <c r="H576" s="80"/>
      <c r="I576" s="80"/>
      <c r="J576" s="100">
        <v>36525</v>
      </c>
      <c r="K576" s="80"/>
      <c r="L576" s="80"/>
      <c r="M576" s="80"/>
      <c r="N576" s="80" t="s">
        <v>1066</v>
      </c>
      <c r="O576" s="82"/>
      <c r="P576" s="82"/>
      <c r="Q576" s="82"/>
    </row>
    <row r="577" spans="1:17" s="24" customFormat="1" ht="20" x14ac:dyDescent="0.3">
      <c r="A577" s="79">
        <v>14264</v>
      </c>
      <c r="B577" s="80" t="s">
        <v>533</v>
      </c>
      <c r="C577" s="80" t="s">
        <v>34</v>
      </c>
      <c r="D577" s="80"/>
      <c r="E577" s="80"/>
      <c r="F577" s="81"/>
      <c r="G577" s="80" t="s">
        <v>574</v>
      </c>
      <c r="H577" s="80"/>
      <c r="I577" s="80"/>
      <c r="J577" s="100">
        <v>36525</v>
      </c>
      <c r="K577" s="80"/>
      <c r="L577" s="80"/>
      <c r="M577" s="80"/>
      <c r="N577" s="80" t="s">
        <v>1067</v>
      </c>
      <c r="O577" s="82"/>
      <c r="P577" s="82"/>
      <c r="Q577" s="82"/>
    </row>
    <row r="578" spans="1:17" s="24" customFormat="1" ht="20" x14ac:dyDescent="0.3">
      <c r="A578" s="380">
        <v>14222</v>
      </c>
      <c r="B578" s="72" t="s">
        <v>210</v>
      </c>
      <c r="C578" s="72" t="s">
        <v>34</v>
      </c>
      <c r="D578" s="72"/>
      <c r="E578" s="72"/>
      <c r="F578" s="73"/>
      <c r="G578" s="80" t="s">
        <v>574</v>
      </c>
      <c r="H578" s="72"/>
      <c r="I578" s="72"/>
      <c r="J578" s="100">
        <v>36525</v>
      </c>
      <c r="K578" s="72"/>
      <c r="L578" s="72"/>
      <c r="M578" s="72"/>
      <c r="N578" s="72" t="s">
        <v>1068</v>
      </c>
      <c r="O578" s="113"/>
      <c r="P578" s="113"/>
      <c r="Q578" s="113"/>
    </row>
    <row r="579" spans="1:17" s="24" customFormat="1" ht="20" x14ac:dyDescent="0.3">
      <c r="A579" s="380">
        <v>14490</v>
      </c>
      <c r="B579" s="72" t="s">
        <v>25</v>
      </c>
      <c r="C579" s="72" t="s">
        <v>26</v>
      </c>
      <c r="D579" s="72"/>
      <c r="E579" s="72"/>
      <c r="F579" s="73"/>
      <c r="G579" s="80" t="s">
        <v>574</v>
      </c>
      <c r="H579" s="72"/>
      <c r="I579" s="72"/>
      <c r="J579" s="100">
        <v>36525</v>
      </c>
      <c r="K579" s="72"/>
      <c r="L579" s="72"/>
      <c r="M579" s="72"/>
      <c r="N579" s="72" t="s">
        <v>1069</v>
      </c>
      <c r="O579" s="113"/>
      <c r="P579" s="113"/>
      <c r="Q579" s="113"/>
    </row>
    <row r="580" spans="1:17" s="24" customFormat="1" ht="30" x14ac:dyDescent="0.3">
      <c r="A580" s="380">
        <v>14076</v>
      </c>
      <c r="B580" s="72" t="s">
        <v>517</v>
      </c>
      <c r="C580" s="72" t="s">
        <v>29</v>
      </c>
      <c r="D580" s="72"/>
      <c r="E580" s="72"/>
      <c r="F580" s="291"/>
      <c r="G580" s="80" t="s">
        <v>574</v>
      </c>
      <c r="H580" s="72"/>
      <c r="I580" s="72"/>
      <c r="J580" s="100">
        <v>36525</v>
      </c>
      <c r="K580" s="72"/>
      <c r="L580" s="72"/>
      <c r="M580" s="72"/>
      <c r="N580" s="72" t="s">
        <v>1070</v>
      </c>
      <c r="O580" s="113"/>
      <c r="P580" s="113"/>
      <c r="Q580" s="113"/>
    </row>
    <row r="581" spans="1:17" s="24" customFormat="1" ht="20" x14ac:dyDescent="0.3">
      <c r="A581" s="79">
        <v>15091</v>
      </c>
      <c r="B581" s="80" t="s">
        <v>49</v>
      </c>
      <c r="C581" s="80" t="s">
        <v>34</v>
      </c>
      <c r="D581" s="80"/>
      <c r="E581" s="80"/>
      <c r="F581" s="81"/>
      <c r="G581" s="80" t="s">
        <v>574</v>
      </c>
      <c r="H581" s="80"/>
      <c r="I581" s="80"/>
      <c r="J581" s="100">
        <v>36525</v>
      </c>
      <c r="K581" s="80"/>
      <c r="L581" s="80"/>
      <c r="M581" s="80"/>
      <c r="N581" s="80" t="s">
        <v>1010</v>
      </c>
      <c r="O581" s="82"/>
      <c r="P581" s="82"/>
      <c r="Q581" s="82"/>
    </row>
    <row r="582" spans="1:17" s="24" customFormat="1" ht="20" x14ac:dyDescent="0.3">
      <c r="A582" s="79">
        <v>15053</v>
      </c>
      <c r="B582" s="80" t="s">
        <v>48</v>
      </c>
      <c r="C582" s="80" t="s">
        <v>34</v>
      </c>
      <c r="D582" s="80"/>
      <c r="E582" s="80"/>
      <c r="F582" s="81"/>
      <c r="G582" s="80" t="s">
        <v>574</v>
      </c>
      <c r="H582" s="80"/>
      <c r="I582" s="80"/>
      <c r="J582" s="100">
        <v>36525</v>
      </c>
      <c r="K582" s="80"/>
      <c r="L582" s="80"/>
      <c r="M582" s="80"/>
      <c r="N582" s="80" t="s">
        <v>1010</v>
      </c>
      <c r="O582" s="82"/>
      <c r="P582" s="82"/>
      <c r="Q582" s="82"/>
    </row>
    <row r="583" spans="1:17" s="24" customFormat="1" ht="20" x14ac:dyDescent="0.3">
      <c r="A583" s="79">
        <v>14379</v>
      </c>
      <c r="B583" s="80" t="s">
        <v>481</v>
      </c>
      <c r="C583" s="80" t="s">
        <v>29</v>
      </c>
      <c r="D583" s="80"/>
      <c r="E583" s="80"/>
      <c r="F583" s="289"/>
      <c r="G583" s="80" t="s">
        <v>574</v>
      </c>
      <c r="H583" s="80"/>
      <c r="I583" s="80"/>
      <c r="J583" s="100">
        <v>36525</v>
      </c>
      <c r="K583" s="80"/>
      <c r="L583" s="80"/>
      <c r="M583" s="80"/>
      <c r="N583" s="80" t="s">
        <v>1071</v>
      </c>
      <c r="O583" s="82"/>
      <c r="P583" s="82"/>
      <c r="Q583" s="82"/>
    </row>
    <row r="584" spans="1:17" s="24" customFormat="1" ht="20" x14ac:dyDescent="0.3">
      <c r="A584" s="79">
        <v>15551</v>
      </c>
      <c r="B584" s="80" t="s">
        <v>408</v>
      </c>
      <c r="C584" s="80" t="s">
        <v>34</v>
      </c>
      <c r="D584" s="80"/>
      <c r="E584" s="80"/>
      <c r="F584" s="81"/>
      <c r="G584" s="80" t="s">
        <v>574</v>
      </c>
      <c r="H584" s="80"/>
      <c r="I584" s="80"/>
      <c r="J584" s="100">
        <v>36525</v>
      </c>
      <c r="K584" s="80"/>
      <c r="L584" s="80"/>
      <c r="M584" s="80"/>
      <c r="N584" s="80" t="s">
        <v>1072</v>
      </c>
      <c r="O584" s="82"/>
      <c r="P584" s="82"/>
      <c r="Q584" s="82"/>
    </row>
    <row r="585" spans="1:17" s="24" customFormat="1" ht="20" x14ac:dyDescent="0.3">
      <c r="A585" s="79">
        <v>14340</v>
      </c>
      <c r="B585" s="80" t="s">
        <v>167</v>
      </c>
      <c r="C585" s="80" t="s">
        <v>34</v>
      </c>
      <c r="D585" s="80"/>
      <c r="E585" s="80"/>
      <c r="F585" s="81"/>
      <c r="G585" s="80" t="s">
        <v>574</v>
      </c>
      <c r="H585" s="80"/>
      <c r="I585" s="80"/>
      <c r="J585" s="100">
        <v>36525</v>
      </c>
      <c r="K585" s="80"/>
      <c r="L585" s="80"/>
      <c r="M585" s="80"/>
      <c r="N585" s="80" t="s">
        <v>1073</v>
      </c>
      <c r="O585" s="82"/>
      <c r="P585" s="82"/>
      <c r="Q585" s="82"/>
    </row>
    <row r="586" spans="1:17" s="24" customFormat="1" ht="20" x14ac:dyDescent="0.3">
      <c r="A586" s="380">
        <v>15493</v>
      </c>
      <c r="B586" s="72" t="s">
        <v>122</v>
      </c>
      <c r="C586" s="72" t="s">
        <v>34</v>
      </c>
      <c r="D586" s="72"/>
      <c r="E586" s="72"/>
      <c r="F586" s="73"/>
      <c r="G586" s="80" t="s">
        <v>574</v>
      </c>
      <c r="H586" s="72"/>
      <c r="I586" s="72"/>
      <c r="J586" s="100">
        <v>36525</v>
      </c>
      <c r="K586" s="72"/>
      <c r="L586" s="72"/>
      <c r="M586" s="72"/>
      <c r="N586" s="72" t="s">
        <v>1074</v>
      </c>
      <c r="O586" s="113"/>
      <c r="P586" s="113"/>
      <c r="Q586" s="113"/>
    </row>
    <row r="587" spans="1:17" s="24" customFormat="1" ht="30" x14ac:dyDescent="0.3">
      <c r="A587" s="79">
        <v>14371</v>
      </c>
      <c r="B587" s="80" t="s">
        <v>326</v>
      </c>
      <c r="C587" s="80" t="s">
        <v>29</v>
      </c>
      <c r="D587" s="80"/>
      <c r="E587" s="80"/>
      <c r="F587" s="289"/>
      <c r="G587" s="80" t="s">
        <v>574</v>
      </c>
      <c r="H587" s="80"/>
      <c r="I587" s="80"/>
      <c r="J587" s="100">
        <v>36525</v>
      </c>
      <c r="K587" s="80"/>
      <c r="L587" s="80"/>
      <c r="M587" s="80"/>
      <c r="N587" s="80" t="s">
        <v>1075</v>
      </c>
      <c r="O587" s="82"/>
      <c r="P587" s="82"/>
      <c r="Q587" s="82"/>
    </row>
    <row r="588" spans="1:17" s="24" customFormat="1" ht="20" x14ac:dyDescent="0.3">
      <c r="A588" s="380">
        <v>14563</v>
      </c>
      <c r="B588" s="72" t="s">
        <v>485</v>
      </c>
      <c r="C588" s="72" t="s">
        <v>29</v>
      </c>
      <c r="D588" s="72"/>
      <c r="E588" s="72"/>
      <c r="F588" s="291"/>
      <c r="G588" s="80" t="s">
        <v>574</v>
      </c>
      <c r="H588" s="72"/>
      <c r="I588" s="72"/>
      <c r="J588" s="100">
        <v>36525</v>
      </c>
      <c r="K588" s="72"/>
      <c r="L588" s="72"/>
      <c r="M588" s="72"/>
      <c r="N588" s="72" t="s">
        <v>1076</v>
      </c>
      <c r="O588" s="113"/>
      <c r="P588" s="113"/>
      <c r="Q588" s="113"/>
    </row>
    <row r="589" spans="1:17" s="24" customFormat="1" ht="30" x14ac:dyDescent="0.3">
      <c r="A589" s="380">
        <v>14114</v>
      </c>
      <c r="B589" s="72" t="s">
        <v>316</v>
      </c>
      <c r="C589" s="72" t="s">
        <v>29</v>
      </c>
      <c r="D589" s="72"/>
      <c r="E589" s="72"/>
      <c r="F589" s="291"/>
      <c r="G589" s="80" t="s">
        <v>574</v>
      </c>
      <c r="H589" s="72"/>
      <c r="I589" s="72"/>
      <c r="J589" s="100">
        <v>36525</v>
      </c>
      <c r="K589" s="72"/>
      <c r="L589" s="72"/>
      <c r="M589" s="72"/>
      <c r="N589" s="72" t="s">
        <v>1077</v>
      </c>
      <c r="O589" s="113"/>
      <c r="P589" s="113"/>
      <c r="Q589" s="113"/>
    </row>
    <row r="590" spans="1:17" s="24" customFormat="1" ht="30" x14ac:dyDescent="0.3">
      <c r="A590" s="380">
        <v>14095</v>
      </c>
      <c r="B590" s="72" t="s">
        <v>129</v>
      </c>
      <c r="C590" s="72" t="s">
        <v>29</v>
      </c>
      <c r="D590" s="72"/>
      <c r="E590" s="72"/>
      <c r="F590" s="291"/>
      <c r="G590" s="80" t="s">
        <v>574</v>
      </c>
      <c r="H590" s="72"/>
      <c r="I590" s="72"/>
      <c r="J590" s="100">
        <v>36525</v>
      </c>
      <c r="K590" s="72"/>
      <c r="L590" s="72"/>
      <c r="M590" s="72"/>
      <c r="N590" s="72" t="s">
        <v>1078</v>
      </c>
      <c r="O590" s="113"/>
      <c r="P590" s="113"/>
      <c r="Q590" s="113"/>
    </row>
    <row r="591" spans="1:17" s="24" customFormat="1" ht="20" x14ac:dyDescent="0.3">
      <c r="A591" s="79">
        <v>14070</v>
      </c>
      <c r="B591" s="80" t="s">
        <v>447</v>
      </c>
      <c r="C591" s="80" t="s">
        <v>29</v>
      </c>
      <c r="D591" s="80"/>
      <c r="E591" s="80"/>
      <c r="F591" s="289"/>
      <c r="G591" s="80" t="s">
        <v>574</v>
      </c>
      <c r="H591" s="80"/>
      <c r="I591" s="80"/>
      <c r="J591" s="100">
        <v>36525</v>
      </c>
      <c r="K591" s="80"/>
      <c r="L591" s="80"/>
      <c r="M591" s="80"/>
      <c r="N591" s="80" t="s">
        <v>1079</v>
      </c>
      <c r="O591" s="82"/>
      <c r="P591" s="82"/>
      <c r="Q591" s="82"/>
    </row>
    <row r="592" spans="1:17" s="24" customFormat="1" ht="20" x14ac:dyDescent="0.3">
      <c r="A592" s="380">
        <v>14057</v>
      </c>
      <c r="B592" s="72" t="s">
        <v>468</v>
      </c>
      <c r="C592" s="72" t="s">
        <v>26</v>
      </c>
      <c r="D592" s="72"/>
      <c r="E592" s="72"/>
      <c r="F592" s="73"/>
      <c r="G592" s="80" t="s">
        <v>574</v>
      </c>
      <c r="H592" s="72"/>
      <c r="I592" s="72"/>
      <c r="J592" s="100">
        <v>36525</v>
      </c>
      <c r="K592" s="72"/>
      <c r="L592" s="72"/>
      <c r="M592" s="72"/>
      <c r="N592" s="72" t="s">
        <v>1080</v>
      </c>
      <c r="O592" s="113"/>
      <c r="P592" s="113"/>
      <c r="Q592" s="113"/>
    </row>
    <row r="593" spans="1:17" s="24" customFormat="1" ht="20" x14ac:dyDescent="0.3">
      <c r="A593" s="79">
        <v>14386</v>
      </c>
      <c r="B593" s="80" t="s">
        <v>172</v>
      </c>
      <c r="C593" s="80" t="s">
        <v>29</v>
      </c>
      <c r="D593" s="80"/>
      <c r="E593" s="80"/>
      <c r="F593" s="289"/>
      <c r="G593" s="80" t="s">
        <v>574</v>
      </c>
      <c r="H593" s="80"/>
      <c r="I593" s="80"/>
      <c r="J593" s="100">
        <v>36525</v>
      </c>
      <c r="K593" s="80"/>
      <c r="L593" s="80"/>
      <c r="M593" s="80"/>
      <c r="N593" s="80" t="s">
        <v>1081</v>
      </c>
      <c r="O593" s="82"/>
      <c r="P593" s="82"/>
      <c r="Q593" s="82"/>
    </row>
    <row r="594" spans="1:17" ht="30" x14ac:dyDescent="0.3">
      <c r="A594" s="382">
        <v>14116</v>
      </c>
      <c r="B594" s="335" t="s">
        <v>187</v>
      </c>
      <c r="C594" s="335" t="s">
        <v>29</v>
      </c>
      <c r="D594" s="335"/>
      <c r="E594" s="335"/>
      <c r="F594" s="353"/>
      <c r="G594" s="120" t="s">
        <v>574</v>
      </c>
      <c r="H594" s="335"/>
      <c r="I594" s="335"/>
      <c r="J594" s="336">
        <v>36525</v>
      </c>
      <c r="K594" s="72"/>
      <c r="L594" s="72"/>
      <c r="M594" s="72"/>
      <c r="N594" s="335" t="s">
        <v>1082</v>
      </c>
      <c r="O594" s="333"/>
      <c r="P594" s="333"/>
      <c r="Q594" s="333"/>
    </row>
    <row r="595" spans="1:17" s="24" customFormat="1" ht="60" x14ac:dyDescent="0.3">
      <c r="A595" s="79">
        <v>14328</v>
      </c>
      <c r="B595" s="80" t="s">
        <v>227</v>
      </c>
      <c r="C595" s="80" t="s">
        <v>34</v>
      </c>
      <c r="D595" s="80"/>
      <c r="E595" s="80"/>
      <c r="F595" s="81"/>
      <c r="G595" s="80" t="s">
        <v>574</v>
      </c>
      <c r="H595" s="80"/>
      <c r="I595" s="80"/>
      <c r="J595" s="100">
        <v>36525</v>
      </c>
      <c r="K595" s="80"/>
      <c r="L595" s="80"/>
      <c r="M595" s="80"/>
      <c r="N595" s="80" t="s">
        <v>1083</v>
      </c>
      <c r="O595" s="82"/>
      <c r="P595" s="82"/>
      <c r="Q595" s="82"/>
    </row>
    <row r="596" spans="1:17" s="24" customFormat="1" ht="90" x14ac:dyDescent="0.3">
      <c r="A596" s="380">
        <v>14202</v>
      </c>
      <c r="B596" s="72" t="s">
        <v>389</v>
      </c>
      <c r="C596" s="72" t="s">
        <v>26</v>
      </c>
      <c r="D596" s="72"/>
      <c r="E596" s="72"/>
      <c r="F596" s="73"/>
      <c r="G596" s="80" t="s">
        <v>574</v>
      </c>
      <c r="H596" s="72"/>
      <c r="I596" s="72"/>
      <c r="J596" s="100">
        <v>36525</v>
      </c>
      <c r="K596" s="72"/>
      <c r="L596" s="72"/>
      <c r="M596" s="72"/>
      <c r="N596" s="72" t="s">
        <v>1084</v>
      </c>
      <c r="O596" s="113"/>
      <c r="P596" s="113"/>
      <c r="Q596" s="113"/>
    </row>
    <row r="597" spans="1:17" s="24" customFormat="1" ht="20" x14ac:dyDescent="0.3">
      <c r="A597" s="380">
        <v>14395</v>
      </c>
      <c r="B597" s="72" t="s">
        <v>39</v>
      </c>
      <c r="C597" s="72" t="s">
        <v>29</v>
      </c>
      <c r="E597" s="80"/>
      <c r="F597" s="291"/>
      <c r="G597" s="80" t="s">
        <v>574</v>
      </c>
      <c r="J597" s="100">
        <v>36525</v>
      </c>
      <c r="K597" s="72"/>
      <c r="L597" s="72"/>
      <c r="M597" s="72"/>
      <c r="N597" s="72" t="s">
        <v>1010</v>
      </c>
      <c r="O597" s="113"/>
      <c r="P597" s="113"/>
      <c r="Q597" s="113"/>
    </row>
    <row r="598" spans="1:17" s="24" customFormat="1" ht="20" x14ac:dyDescent="0.3">
      <c r="A598" s="380">
        <v>15439</v>
      </c>
      <c r="B598" s="72" t="s">
        <v>500</v>
      </c>
      <c r="C598" s="72" t="s">
        <v>29</v>
      </c>
      <c r="E598" s="80"/>
      <c r="F598" s="291"/>
      <c r="G598" s="80" t="s">
        <v>574</v>
      </c>
      <c r="J598" s="100">
        <v>36525</v>
      </c>
      <c r="K598" s="72"/>
      <c r="L598" s="72"/>
      <c r="M598" s="72"/>
      <c r="N598" s="72" t="s">
        <v>1085</v>
      </c>
      <c r="O598" s="113"/>
      <c r="P598" s="113"/>
      <c r="Q598" s="113"/>
    </row>
    <row r="599" spans="1:17" s="24" customFormat="1" ht="20" x14ac:dyDescent="0.3">
      <c r="A599" s="380">
        <v>15290</v>
      </c>
      <c r="B599" s="72" t="s">
        <v>324</v>
      </c>
      <c r="C599" s="72" t="s">
        <v>29</v>
      </c>
      <c r="E599" s="80"/>
      <c r="F599" s="291"/>
      <c r="G599" s="80" t="s">
        <v>574</v>
      </c>
      <c r="J599" s="100">
        <v>36525</v>
      </c>
      <c r="K599" s="72"/>
      <c r="L599" s="72"/>
      <c r="M599" s="72"/>
      <c r="N599" s="72" t="s">
        <v>1086</v>
      </c>
      <c r="O599" s="113"/>
      <c r="P599" s="113"/>
      <c r="Q599" s="113"/>
    </row>
    <row r="600" spans="1:17" s="24" customFormat="1" ht="20" x14ac:dyDescent="0.3">
      <c r="A600" s="79">
        <v>14374</v>
      </c>
      <c r="B600" s="80" t="s">
        <v>281</v>
      </c>
      <c r="C600" s="80" t="s">
        <v>29</v>
      </c>
      <c r="E600" s="80"/>
      <c r="F600" s="289"/>
      <c r="G600" s="80" t="s">
        <v>574</v>
      </c>
      <c r="J600" s="100">
        <v>36525</v>
      </c>
      <c r="K600" s="80"/>
      <c r="L600" s="80"/>
      <c r="M600" s="80"/>
      <c r="N600" s="80" t="s">
        <v>1087</v>
      </c>
      <c r="O600" s="82"/>
      <c r="P600" s="82"/>
      <c r="Q600" s="82"/>
    </row>
    <row r="601" spans="1:17" s="24" customFormat="1" ht="20" x14ac:dyDescent="0.3">
      <c r="A601" s="79">
        <v>15446</v>
      </c>
      <c r="B601" s="80" t="s">
        <v>237</v>
      </c>
      <c r="C601" s="80" t="s">
        <v>29</v>
      </c>
      <c r="E601" s="80"/>
      <c r="F601" s="289"/>
      <c r="G601" s="80" t="s">
        <v>574</v>
      </c>
      <c r="J601" s="100">
        <v>36525</v>
      </c>
      <c r="K601" s="80"/>
      <c r="L601" s="80"/>
      <c r="M601" s="80"/>
      <c r="N601" s="80" t="s">
        <v>1088</v>
      </c>
      <c r="O601" s="82"/>
      <c r="P601" s="82"/>
      <c r="Q601" s="82"/>
    </row>
    <row r="602" spans="1:17" s="24" customFormat="1" ht="20" x14ac:dyDescent="0.3">
      <c r="A602" s="380">
        <v>15555</v>
      </c>
      <c r="B602" s="72" t="s">
        <v>279</v>
      </c>
      <c r="C602" s="72" t="s">
        <v>34</v>
      </c>
      <c r="E602" s="80"/>
      <c r="F602" s="73"/>
      <c r="G602" s="80" t="s">
        <v>574</v>
      </c>
      <c r="J602" s="100">
        <v>36525</v>
      </c>
      <c r="K602" s="72"/>
      <c r="L602" s="72"/>
      <c r="M602" s="72"/>
      <c r="N602" s="72" t="s">
        <v>1089</v>
      </c>
      <c r="O602" s="113"/>
      <c r="P602" s="113"/>
      <c r="Q602" s="113"/>
    </row>
    <row r="603" spans="1:17" s="24" customFormat="1" ht="20" x14ac:dyDescent="0.3">
      <c r="A603" s="380">
        <v>14346</v>
      </c>
      <c r="B603" s="72" t="s">
        <v>436</v>
      </c>
      <c r="C603" s="72" t="s">
        <v>34</v>
      </c>
      <c r="E603" s="80"/>
      <c r="F603" s="73"/>
      <c r="G603" s="80" t="s">
        <v>574</v>
      </c>
      <c r="J603" s="100">
        <v>36525</v>
      </c>
      <c r="K603" s="72"/>
      <c r="L603" s="72"/>
      <c r="M603" s="72"/>
      <c r="N603" s="72" t="s">
        <v>1090</v>
      </c>
      <c r="O603" s="113"/>
      <c r="P603" s="113"/>
      <c r="Q603" s="113"/>
    </row>
    <row r="604" spans="1:17" s="24" customFormat="1" ht="20" x14ac:dyDescent="0.3">
      <c r="A604" s="380">
        <v>14287</v>
      </c>
      <c r="B604" s="72" t="s">
        <v>143</v>
      </c>
      <c r="C604" s="72" t="s">
        <v>29</v>
      </c>
      <c r="E604" s="80"/>
      <c r="F604" s="291"/>
      <c r="G604" s="80" t="s">
        <v>574</v>
      </c>
      <c r="J604" s="100">
        <v>36525</v>
      </c>
      <c r="K604" s="72"/>
      <c r="L604" s="72"/>
      <c r="M604" s="72"/>
      <c r="N604" s="72" t="s">
        <v>1091</v>
      </c>
      <c r="O604" s="113"/>
      <c r="P604" s="113"/>
      <c r="Q604" s="113"/>
    </row>
    <row r="605" spans="1:17" s="24" customFormat="1" ht="40" x14ac:dyDescent="0.3">
      <c r="A605" s="380">
        <v>14467</v>
      </c>
      <c r="B605" s="72" t="s">
        <v>113</v>
      </c>
      <c r="C605" s="72" t="s">
        <v>26</v>
      </c>
      <c r="E605" s="80"/>
      <c r="F605" s="73"/>
      <c r="G605" s="80" t="s">
        <v>574</v>
      </c>
      <c r="J605" s="100">
        <v>36525</v>
      </c>
      <c r="K605" s="72"/>
      <c r="L605" s="72"/>
      <c r="M605" s="72"/>
      <c r="N605" s="72" t="s">
        <v>1092</v>
      </c>
      <c r="O605" s="113"/>
      <c r="P605" s="113"/>
      <c r="Q605" s="113"/>
    </row>
    <row r="606" spans="1:17" s="24" customFormat="1" ht="20" x14ac:dyDescent="0.3">
      <c r="A606" s="380">
        <v>14058</v>
      </c>
      <c r="B606" s="72" t="s">
        <v>390</v>
      </c>
      <c r="C606" s="72" t="s">
        <v>26</v>
      </c>
      <c r="E606" s="80"/>
      <c r="F606" s="73"/>
      <c r="G606" s="80" t="s">
        <v>574</v>
      </c>
      <c r="J606" s="100">
        <v>36525</v>
      </c>
      <c r="K606" s="72"/>
      <c r="L606" s="72"/>
      <c r="M606" s="72"/>
      <c r="N606" s="72" t="s">
        <v>1093</v>
      </c>
      <c r="O606" s="113"/>
      <c r="P606" s="113"/>
      <c r="Q606" s="113"/>
    </row>
    <row r="607" spans="1:17" s="24" customFormat="1" ht="20" x14ac:dyDescent="0.3">
      <c r="A607" s="79">
        <v>15313</v>
      </c>
      <c r="B607" s="80" t="s">
        <v>522</v>
      </c>
      <c r="C607" s="80" t="s">
        <v>29</v>
      </c>
      <c r="E607" s="80"/>
      <c r="F607" s="289"/>
      <c r="G607" s="80" t="s">
        <v>574</v>
      </c>
      <c r="J607" s="100">
        <v>36525</v>
      </c>
      <c r="K607" s="80"/>
      <c r="L607" s="80"/>
      <c r="M607" s="80"/>
      <c r="N607" s="80" t="s">
        <v>1094</v>
      </c>
      <c r="O607" s="82"/>
      <c r="P607" s="82"/>
      <c r="Q607" s="82"/>
    </row>
    <row r="608" spans="1:17" s="24" customFormat="1" ht="20" x14ac:dyDescent="0.3">
      <c r="A608" s="380">
        <v>15315</v>
      </c>
      <c r="B608" s="72" t="s">
        <v>515</v>
      </c>
      <c r="C608" s="72" t="s">
        <v>29</v>
      </c>
      <c r="E608" s="80"/>
      <c r="F608" s="291"/>
      <c r="G608" s="80" t="s">
        <v>574</v>
      </c>
      <c r="J608" s="100">
        <v>36525</v>
      </c>
      <c r="K608" s="72"/>
      <c r="L608" s="72"/>
      <c r="M608" s="72"/>
      <c r="N608" s="72" t="s">
        <v>1095</v>
      </c>
      <c r="O608" s="113"/>
      <c r="P608" s="113"/>
      <c r="Q608" s="113"/>
    </row>
    <row r="609" spans="1:17" s="24" customFormat="1" ht="20" x14ac:dyDescent="0.3">
      <c r="A609" s="380">
        <v>14158</v>
      </c>
      <c r="B609" s="72" t="s">
        <v>535</v>
      </c>
      <c r="C609" s="72" t="s">
        <v>26</v>
      </c>
      <c r="E609" s="80"/>
      <c r="F609" s="73"/>
      <c r="G609" s="80" t="s">
        <v>574</v>
      </c>
      <c r="J609" s="100">
        <v>36525</v>
      </c>
      <c r="K609" s="72"/>
      <c r="L609" s="72"/>
      <c r="M609" s="72"/>
      <c r="N609" s="72" t="s">
        <v>1068</v>
      </c>
      <c r="O609" s="113"/>
      <c r="P609" s="113"/>
      <c r="Q609" s="113"/>
    </row>
    <row r="610" spans="1:17" s="24" customFormat="1" ht="20" x14ac:dyDescent="0.3">
      <c r="A610" s="380">
        <v>14317</v>
      </c>
      <c r="B610" s="72" t="s">
        <v>157</v>
      </c>
      <c r="C610" s="72" t="s">
        <v>34</v>
      </c>
      <c r="E610" s="80"/>
      <c r="F610" s="73"/>
      <c r="G610" s="80" t="s">
        <v>574</v>
      </c>
      <c r="J610" s="100">
        <v>36525</v>
      </c>
      <c r="K610" s="72"/>
      <c r="L610" s="72"/>
      <c r="M610" s="72"/>
      <c r="N610" s="72" t="s">
        <v>1096</v>
      </c>
      <c r="O610" s="113"/>
      <c r="P610" s="113"/>
      <c r="Q610" s="113"/>
    </row>
    <row r="611" spans="1:17" s="24" customFormat="1" ht="20" x14ac:dyDescent="0.3">
      <c r="A611" s="79">
        <v>14302</v>
      </c>
      <c r="B611" s="80" t="s">
        <v>147</v>
      </c>
      <c r="C611" s="80" t="s">
        <v>34</v>
      </c>
      <c r="E611" s="80"/>
      <c r="F611" s="81"/>
      <c r="G611" s="80" t="s">
        <v>574</v>
      </c>
      <c r="J611" s="100">
        <v>36525</v>
      </c>
      <c r="K611" s="80"/>
      <c r="L611" s="80"/>
      <c r="M611" s="80"/>
      <c r="N611" s="80" t="s">
        <v>1097</v>
      </c>
      <c r="O611" s="82"/>
      <c r="P611" s="82"/>
      <c r="Q611" s="82"/>
    </row>
    <row r="612" spans="1:17" s="24" customFormat="1" ht="20" x14ac:dyDescent="0.3">
      <c r="A612" s="79">
        <v>14289</v>
      </c>
      <c r="B612" s="80" t="s">
        <v>411</v>
      </c>
      <c r="C612" s="80" t="s">
        <v>29</v>
      </c>
      <c r="E612" s="80"/>
      <c r="F612" s="289"/>
      <c r="G612" s="80" t="s">
        <v>574</v>
      </c>
      <c r="J612" s="100">
        <v>36525</v>
      </c>
      <c r="K612" s="80"/>
      <c r="L612" s="80"/>
      <c r="M612" s="80"/>
      <c r="N612" s="80" t="s">
        <v>1098</v>
      </c>
      <c r="O612" s="82"/>
      <c r="P612" s="82"/>
      <c r="Q612" s="82"/>
    </row>
    <row r="613" spans="1:17" s="24" customFormat="1" ht="20" x14ac:dyDescent="0.3">
      <c r="A613" s="380">
        <v>10312</v>
      </c>
      <c r="B613" s="72" t="s">
        <v>135</v>
      </c>
      <c r="C613" s="72" t="s">
        <v>26</v>
      </c>
      <c r="E613" s="80"/>
      <c r="F613" s="73"/>
      <c r="G613" s="80" t="s">
        <v>574</v>
      </c>
      <c r="J613" s="100">
        <v>36525</v>
      </c>
      <c r="K613" s="72"/>
      <c r="L613" s="72"/>
      <c r="M613" s="72"/>
      <c r="N613" s="72" t="s">
        <v>1099</v>
      </c>
      <c r="O613" s="113"/>
      <c r="P613" s="113"/>
      <c r="Q613" s="113"/>
    </row>
    <row r="614" spans="1:17" s="24" customFormat="1" ht="20" x14ac:dyDescent="0.3">
      <c r="A614" s="380">
        <v>14555</v>
      </c>
      <c r="B614" s="72" t="s">
        <v>441</v>
      </c>
      <c r="C614" s="72" t="s">
        <v>29</v>
      </c>
      <c r="E614" s="80"/>
      <c r="F614" s="291"/>
      <c r="G614" s="80" t="s">
        <v>574</v>
      </c>
      <c r="J614" s="100">
        <v>36525</v>
      </c>
      <c r="K614" s="72"/>
      <c r="L614" s="72"/>
      <c r="M614" s="72"/>
      <c r="N614" s="72" t="s">
        <v>1100</v>
      </c>
      <c r="O614" s="113"/>
      <c r="P614" s="113"/>
      <c r="Q614" s="113"/>
    </row>
    <row r="615" spans="1:17" s="24" customFormat="1" ht="20" x14ac:dyDescent="0.3">
      <c r="A615" s="380">
        <v>15325</v>
      </c>
      <c r="B615" s="72" t="s">
        <v>474</v>
      </c>
      <c r="C615" s="72" t="s">
        <v>29</v>
      </c>
      <c r="E615" s="80"/>
      <c r="F615" s="291"/>
      <c r="G615" s="80" t="s">
        <v>574</v>
      </c>
      <c r="J615" s="100">
        <v>36525</v>
      </c>
      <c r="K615" s="72"/>
      <c r="L615" s="72"/>
      <c r="M615" s="72"/>
      <c r="N615" s="72" t="s">
        <v>1101</v>
      </c>
      <c r="O615" s="113"/>
      <c r="P615" s="113"/>
      <c r="Q615" s="113"/>
    </row>
    <row r="616" spans="1:17" s="24" customFormat="1" ht="20" x14ac:dyDescent="0.3">
      <c r="A616" s="79">
        <v>15542</v>
      </c>
      <c r="B616" s="80" t="s">
        <v>190</v>
      </c>
      <c r="C616" s="80" t="s">
        <v>26</v>
      </c>
      <c r="E616" s="80"/>
      <c r="F616" s="81"/>
      <c r="G616" s="80" t="s">
        <v>574</v>
      </c>
      <c r="J616" s="100">
        <v>36525</v>
      </c>
      <c r="K616" s="80"/>
      <c r="L616" s="80"/>
      <c r="M616" s="80"/>
      <c r="N616" s="80" t="s">
        <v>1102</v>
      </c>
      <c r="O616" s="82"/>
      <c r="P616" s="82"/>
      <c r="Q616" s="82"/>
    </row>
    <row r="617" spans="1:17" s="24" customFormat="1" ht="20" x14ac:dyDescent="0.3">
      <c r="A617" s="79">
        <v>14102</v>
      </c>
      <c r="B617" s="80" t="s">
        <v>92</v>
      </c>
      <c r="C617" s="80" t="s">
        <v>29</v>
      </c>
      <c r="E617" s="80"/>
      <c r="F617" s="289"/>
      <c r="G617" s="80" t="s">
        <v>574</v>
      </c>
      <c r="J617" s="100">
        <v>36525</v>
      </c>
      <c r="K617" s="80"/>
      <c r="L617" s="80"/>
      <c r="M617" s="80"/>
      <c r="N617" s="80" t="s">
        <v>1010</v>
      </c>
      <c r="O617" s="82"/>
      <c r="P617" s="82"/>
      <c r="Q617" s="82"/>
    </row>
    <row r="618" spans="1:17" s="24" customFormat="1" ht="20" x14ac:dyDescent="0.3">
      <c r="A618" s="79">
        <v>19725</v>
      </c>
      <c r="B618" s="80" t="s">
        <v>110</v>
      </c>
      <c r="C618" s="80" t="s">
        <v>34</v>
      </c>
      <c r="E618" s="80"/>
      <c r="F618" s="81"/>
      <c r="G618" s="80" t="s">
        <v>574</v>
      </c>
      <c r="J618" s="100">
        <v>36525</v>
      </c>
      <c r="K618" s="80"/>
      <c r="L618" s="80"/>
      <c r="M618" s="80"/>
      <c r="N618" s="80" t="s">
        <v>1026</v>
      </c>
      <c r="O618" s="82"/>
      <c r="P618" s="82"/>
      <c r="Q618" s="82"/>
    </row>
    <row r="619" spans="1:17" s="24" customFormat="1" ht="20" x14ac:dyDescent="0.3">
      <c r="A619" s="79">
        <v>19035</v>
      </c>
      <c r="B619" s="80" t="s">
        <v>72</v>
      </c>
      <c r="C619" s="80" t="s">
        <v>29</v>
      </c>
      <c r="E619" s="80"/>
      <c r="F619" s="289"/>
      <c r="G619" s="80" t="s">
        <v>574</v>
      </c>
      <c r="J619" s="100">
        <v>36525</v>
      </c>
      <c r="K619" s="80"/>
      <c r="L619" s="80"/>
      <c r="M619" s="80"/>
      <c r="N619" s="80" t="s">
        <v>1010</v>
      </c>
      <c r="O619" s="82"/>
      <c r="P619" s="82"/>
      <c r="Q619" s="82"/>
    </row>
    <row r="620" spans="1:17" s="24" customFormat="1" ht="20" x14ac:dyDescent="0.3">
      <c r="A620" s="79">
        <v>17268</v>
      </c>
      <c r="B620" s="80" t="s">
        <v>478</v>
      </c>
      <c r="C620" s="80" t="s">
        <v>26</v>
      </c>
      <c r="E620" s="80"/>
      <c r="F620" s="81"/>
      <c r="G620" s="80" t="s">
        <v>574</v>
      </c>
      <c r="J620" s="100">
        <v>36525</v>
      </c>
      <c r="K620" s="80"/>
      <c r="L620" s="80"/>
      <c r="M620" s="80"/>
      <c r="N620" s="80" t="s">
        <v>1103</v>
      </c>
      <c r="O620" s="82"/>
      <c r="P620" s="82"/>
      <c r="Q620" s="82"/>
    </row>
    <row r="621" spans="1:17" s="24" customFormat="1" ht="20" x14ac:dyDescent="0.3">
      <c r="A621" s="380">
        <v>14176</v>
      </c>
      <c r="B621" s="72" t="s">
        <v>102</v>
      </c>
      <c r="C621" s="72" t="s">
        <v>26</v>
      </c>
      <c r="E621" s="80"/>
      <c r="F621" s="73"/>
      <c r="G621" s="80" t="s">
        <v>574</v>
      </c>
      <c r="J621" s="100">
        <v>36525</v>
      </c>
      <c r="K621" s="72"/>
      <c r="L621" s="72"/>
      <c r="M621" s="72"/>
      <c r="N621" s="72" t="s">
        <v>1104</v>
      </c>
      <c r="O621" s="113"/>
      <c r="P621" s="113"/>
      <c r="Q621" s="113"/>
    </row>
    <row r="622" spans="1:17" s="24" customFormat="1" ht="20" x14ac:dyDescent="0.3">
      <c r="A622" s="79">
        <v>15580</v>
      </c>
      <c r="B622" s="80" t="s">
        <v>68</v>
      </c>
      <c r="C622" s="80" t="s">
        <v>29</v>
      </c>
      <c r="E622" s="80"/>
      <c r="F622" s="289"/>
      <c r="G622" s="80" t="s">
        <v>574</v>
      </c>
      <c r="J622" s="100">
        <v>36525</v>
      </c>
      <c r="K622" s="80"/>
      <c r="L622" s="80"/>
      <c r="M622" s="80"/>
      <c r="N622" s="80" t="s">
        <v>1010</v>
      </c>
      <c r="O622" s="82"/>
      <c r="P622" s="82"/>
      <c r="Q622" s="82"/>
    </row>
    <row r="623" spans="1:17" s="24" customFormat="1" ht="30" x14ac:dyDescent="0.3">
      <c r="A623" s="380">
        <v>15298</v>
      </c>
      <c r="B623" s="72" t="s">
        <v>456</v>
      </c>
      <c r="C623" s="72" t="s">
        <v>29</v>
      </c>
      <c r="E623" s="80"/>
      <c r="F623" s="291"/>
      <c r="G623" s="80" t="s">
        <v>574</v>
      </c>
      <c r="J623" s="100">
        <v>36525</v>
      </c>
      <c r="K623" s="72"/>
      <c r="L623" s="72"/>
      <c r="M623" s="72"/>
      <c r="N623" s="72" t="s">
        <v>1105</v>
      </c>
      <c r="O623" s="113"/>
      <c r="P623" s="113"/>
      <c r="Q623" s="113"/>
    </row>
    <row r="624" spans="1:17" s="24" customFormat="1" ht="20" x14ac:dyDescent="0.3">
      <c r="A624" s="380">
        <v>14415</v>
      </c>
      <c r="B624" s="72" t="s">
        <v>300</v>
      </c>
      <c r="C624" s="72" t="s">
        <v>34</v>
      </c>
      <c r="E624" s="80"/>
      <c r="F624" s="73"/>
      <c r="G624" s="80" t="s">
        <v>574</v>
      </c>
      <c r="J624" s="100">
        <v>36525</v>
      </c>
      <c r="K624" s="72"/>
      <c r="L624" s="72"/>
      <c r="M624" s="72"/>
      <c r="N624" s="72" t="s">
        <v>1106</v>
      </c>
      <c r="O624" s="113"/>
      <c r="P624" s="113"/>
      <c r="Q624" s="113"/>
    </row>
    <row r="625" spans="1:17" s="24" customFormat="1" ht="40" x14ac:dyDescent="0.3">
      <c r="A625" s="380">
        <v>15572</v>
      </c>
      <c r="B625" s="72" t="s">
        <v>358</v>
      </c>
      <c r="C625" s="72" t="s">
        <v>29</v>
      </c>
      <c r="E625" s="80"/>
      <c r="F625" s="291"/>
      <c r="G625" s="80" t="s">
        <v>574</v>
      </c>
      <c r="J625" s="100">
        <v>36525</v>
      </c>
      <c r="K625" s="72"/>
      <c r="L625" s="72"/>
      <c r="M625" s="72"/>
      <c r="N625" s="72" t="s">
        <v>1107</v>
      </c>
      <c r="O625" s="113"/>
      <c r="P625" s="113"/>
      <c r="Q625" s="113"/>
    </row>
    <row r="626" spans="1:17" s="24" customFormat="1" ht="30" x14ac:dyDescent="0.3">
      <c r="A626" s="79">
        <v>15320</v>
      </c>
      <c r="B626" s="80" t="s">
        <v>405</v>
      </c>
      <c r="C626" s="80" t="s">
        <v>29</v>
      </c>
      <c r="E626" s="80"/>
      <c r="F626" s="289"/>
      <c r="G626" s="80" t="s">
        <v>574</v>
      </c>
      <c r="J626" s="100">
        <v>36525</v>
      </c>
      <c r="K626" s="80"/>
      <c r="L626" s="80"/>
      <c r="M626" s="80"/>
      <c r="N626" s="80" t="s">
        <v>1108</v>
      </c>
      <c r="O626" s="82"/>
      <c r="P626" s="82"/>
      <c r="Q626" s="82"/>
    </row>
    <row r="627" spans="1:17" s="24" customFormat="1" ht="20" x14ac:dyDescent="0.3">
      <c r="A627" s="380">
        <v>14286</v>
      </c>
      <c r="B627" s="72" t="s">
        <v>435</v>
      </c>
      <c r="C627" s="72" t="s">
        <v>29</v>
      </c>
      <c r="E627" s="80"/>
      <c r="F627" s="291"/>
      <c r="G627" s="80" t="s">
        <v>574</v>
      </c>
      <c r="J627" s="100">
        <v>36525</v>
      </c>
      <c r="K627" s="72"/>
      <c r="L627" s="72"/>
      <c r="M627" s="72"/>
      <c r="N627" s="72" t="s">
        <v>1109</v>
      </c>
      <c r="O627" s="113"/>
      <c r="P627" s="113"/>
      <c r="Q627" s="113"/>
    </row>
    <row r="628" spans="1:17" s="24" customFormat="1" ht="20" x14ac:dyDescent="0.3">
      <c r="A628" s="79">
        <v>14020</v>
      </c>
      <c r="B628" s="80" t="s">
        <v>203</v>
      </c>
      <c r="C628" s="80" t="s">
        <v>26</v>
      </c>
      <c r="E628" s="80"/>
      <c r="F628" s="81"/>
      <c r="G628" s="80" t="s">
        <v>574</v>
      </c>
      <c r="J628" s="100">
        <v>36525</v>
      </c>
      <c r="K628" s="80"/>
      <c r="L628" s="80"/>
      <c r="M628" s="80"/>
      <c r="N628" s="80" t="s">
        <v>1110</v>
      </c>
      <c r="O628" s="82"/>
      <c r="P628" s="82"/>
      <c r="Q628" s="82"/>
    </row>
    <row r="629" spans="1:17" s="24" customFormat="1" ht="20" x14ac:dyDescent="0.3">
      <c r="A629" s="380">
        <v>14220</v>
      </c>
      <c r="B629" s="72" t="s">
        <v>286</v>
      </c>
      <c r="C629" s="72" t="s">
        <v>34</v>
      </c>
      <c r="E629" s="72"/>
      <c r="F629" s="73"/>
      <c r="G629" s="80" t="s">
        <v>574</v>
      </c>
      <c r="J629" s="100">
        <v>36525</v>
      </c>
      <c r="K629" s="72"/>
      <c r="L629" s="72"/>
      <c r="M629" s="72"/>
      <c r="N629" s="72" t="s">
        <v>1111</v>
      </c>
      <c r="O629" s="113"/>
      <c r="P629" s="113"/>
      <c r="Q629" s="113"/>
    </row>
    <row r="630" spans="1:17" s="24" customFormat="1" ht="20" x14ac:dyDescent="0.3">
      <c r="A630" s="380">
        <v>14260</v>
      </c>
      <c r="B630" s="72" t="s">
        <v>307</v>
      </c>
      <c r="C630" s="72" t="s">
        <v>34</v>
      </c>
      <c r="D630" s="72"/>
      <c r="E630" s="72"/>
      <c r="F630" s="73"/>
      <c r="G630" s="80" t="s">
        <v>574</v>
      </c>
      <c r="H630" s="72"/>
      <c r="I630" s="72"/>
      <c r="J630" s="100">
        <v>36525</v>
      </c>
      <c r="K630" s="72"/>
      <c r="L630" s="72"/>
      <c r="M630" s="72"/>
      <c r="N630" s="72" t="s">
        <v>1112</v>
      </c>
      <c r="O630" s="113"/>
      <c r="P630" s="113"/>
      <c r="Q630" s="113"/>
    </row>
    <row r="631" spans="1:17" s="24" customFormat="1" ht="20" x14ac:dyDescent="0.3">
      <c r="A631" s="380">
        <v>14162</v>
      </c>
      <c r="B631" s="72" t="s">
        <v>471</v>
      </c>
      <c r="C631" s="72" t="s">
        <v>26</v>
      </c>
      <c r="E631" s="72"/>
      <c r="F631" s="73"/>
      <c r="G631" s="72" t="s">
        <v>574</v>
      </c>
      <c r="H631" s="72"/>
      <c r="I631" s="72"/>
      <c r="J631" s="100">
        <v>36525</v>
      </c>
      <c r="K631" s="72"/>
      <c r="L631" s="72"/>
      <c r="M631" s="72"/>
      <c r="N631" s="72" t="s">
        <v>1113</v>
      </c>
      <c r="O631" s="113"/>
      <c r="P631" s="113"/>
      <c r="Q631" s="113"/>
    </row>
    <row r="632" spans="1:17" s="24" customFormat="1" ht="20" x14ac:dyDescent="0.3">
      <c r="A632" s="380">
        <v>14196</v>
      </c>
      <c r="B632" s="72" t="s">
        <v>398</v>
      </c>
      <c r="C632" s="72" t="s">
        <v>26</v>
      </c>
      <c r="E632" s="72"/>
      <c r="F632" s="73"/>
      <c r="G632" s="72" t="s">
        <v>574</v>
      </c>
      <c r="H632" s="72"/>
      <c r="I632" s="72"/>
      <c r="J632" s="100">
        <v>36525</v>
      </c>
      <c r="K632" s="72"/>
      <c r="L632" s="72"/>
      <c r="M632" s="72"/>
      <c r="N632" s="72" t="s">
        <v>1114</v>
      </c>
      <c r="O632" s="113"/>
      <c r="P632" s="113"/>
      <c r="Q632" s="113"/>
    </row>
    <row r="633" spans="1:17" s="24" customFormat="1" ht="20" x14ac:dyDescent="0.3">
      <c r="A633" s="79">
        <v>14185</v>
      </c>
      <c r="B633" s="80" t="s">
        <v>288</v>
      </c>
      <c r="C633" s="80" t="s">
        <v>26</v>
      </c>
      <c r="E633" s="80"/>
      <c r="F633" s="81"/>
      <c r="G633" s="72" t="s">
        <v>574</v>
      </c>
      <c r="H633" s="80"/>
      <c r="I633" s="80"/>
      <c r="J633" s="100">
        <v>36525</v>
      </c>
      <c r="K633" s="80"/>
      <c r="L633" s="80"/>
      <c r="M633" s="80"/>
      <c r="N633" s="80" t="s">
        <v>1115</v>
      </c>
      <c r="O633" s="82"/>
      <c r="P633" s="82"/>
      <c r="Q633" s="82"/>
    </row>
    <row r="634" spans="1:17" s="24" customFormat="1" ht="20" x14ac:dyDescent="0.3">
      <c r="A634" s="380">
        <v>14288</v>
      </c>
      <c r="B634" s="72" t="s">
        <v>463</v>
      </c>
      <c r="C634" s="72" t="s">
        <v>29</v>
      </c>
      <c r="E634" s="72"/>
      <c r="F634" s="291"/>
      <c r="G634" s="72" t="s">
        <v>574</v>
      </c>
      <c r="H634" s="72"/>
      <c r="I634" s="72"/>
      <c r="J634" s="100">
        <v>36525</v>
      </c>
      <c r="K634" s="72"/>
      <c r="L634" s="72"/>
      <c r="M634" s="72"/>
      <c r="N634" s="72" t="s">
        <v>1116</v>
      </c>
      <c r="O634" s="113"/>
      <c r="P634" s="113"/>
      <c r="Q634" s="113"/>
    </row>
    <row r="635" spans="1:17" s="24" customFormat="1" ht="50" x14ac:dyDescent="0.3">
      <c r="A635" s="380">
        <v>15497</v>
      </c>
      <c r="B635" s="72" t="s">
        <v>360</v>
      </c>
      <c r="C635" s="72" t="s">
        <v>34</v>
      </c>
      <c r="E635" s="72"/>
      <c r="F635" s="73"/>
      <c r="G635" s="72" t="s">
        <v>574</v>
      </c>
      <c r="H635" s="72"/>
      <c r="I635" s="72"/>
      <c r="J635" s="100">
        <v>36525</v>
      </c>
      <c r="K635" s="72"/>
      <c r="L635" s="72"/>
      <c r="M635" s="72"/>
      <c r="N635" s="72" t="s">
        <v>1117</v>
      </c>
      <c r="O635" s="113"/>
      <c r="P635" s="113"/>
      <c r="Q635" s="113"/>
    </row>
    <row r="636" spans="1:17" s="24" customFormat="1" ht="20" x14ac:dyDescent="0.3">
      <c r="A636" s="380">
        <v>15460</v>
      </c>
      <c r="B636" s="72" t="s">
        <v>63</v>
      </c>
      <c r="C636" s="72" t="s">
        <v>29</v>
      </c>
      <c r="E636" s="72"/>
      <c r="F636" s="291"/>
      <c r="G636" s="72" t="s">
        <v>574</v>
      </c>
      <c r="H636" s="72"/>
      <c r="I636" s="72"/>
      <c r="J636" s="100">
        <v>36525</v>
      </c>
      <c r="K636" s="72"/>
      <c r="L636" s="72"/>
      <c r="M636" s="72"/>
      <c r="N636" s="72" t="s">
        <v>1010</v>
      </c>
      <c r="O636" s="113"/>
      <c r="P636" s="113"/>
      <c r="Q636" s="113"/>
    </row>
    <row r="637" spans="1:17" s="24" customFormat="1" ht="20" x14ac:dyDescent="0.3">
      <c r="A637" s="380">
        <v>14108</v>
      </c>
      <c r="B637" s="72" t="s">
        <v>372</v>
      </c>
      <c r="C637" s="72" t="s">
        <v>29</v>
      </c>
      <c r="E637" s="72"/>
      <c r="F637" s="291"/>
      <c r="G637" s="72" t="s">
        <v>574</v>
      </c>
      <c r="H637" s="72"/>
      <c r="I637" s="72"/>
      <c r="J637" s="100">
        <v>36525</v>
      </c>
      <c r="K637" s="72"/>
      <c r="L637" s="72"/>
      <c r="M637" s="72"/>
      <c r="N637" s="72" t="s">
        <v>1118</v>
      </c>
      <c r="O637" s="113"/>
      <c r="P637" s="113"/>
      <c r="Q637" s="113"/>
    </row>
    <row r="638" spans="1:17" s="24" customFormat="1" ht="40" x14ac:dyDescent="0.3">
      <c r="A638" s="380">
        <v>15402</v>
      </c>
      <c r="B638" s="72" t="s">
        <v>459</v>
      </c>
      <c r="C638" s="72" t="s">
        <v>29</v>
      </c>
      <c r="E638" s="72"/>
      <c r="F638" s="291"/>
      <c r="G638" s="72" t="s">
        <v>574</v>
      </c>
      <c r="H638" s="72"/>
      <c r="I638" s="72"/>
      <c r="J638" s="100">
        <v>36525</v>
      </c>
      <c r="K638" s="72"/>
      <c r="L638" s="72"/>
      <c r="M638" s="72"/>
      <c r="N638" s="72" t="s">
        <v>1119</v>
      </c>
      <c r="O638" s="113"/>
      <c r="P638" s="113"/>
      <c r="Q638" s="113"/>
    </row>
    <row r="639" spans="1:17" s="24" customFormat="1" ht="20" x14ac:dyDescent="0.3">
      <c r="A639" s="380">
        <v>15190</v>
      </c>
      <c r="B639" s="72" t="s">
        <v>278</v>
      </c>
      <c r="C639" s="72" t="s">
        <v>34</v>
      </c>
      <c r="E639" s="72"/>
      <c r="F639" s="73"/>
      <c r="G639" s="72" t="s">
        <v>574</v>
      </c>
      <c r="H639" s="72"/>
      <c r="I639" s="72"/>
      <c r="J639" s="100">
        <v>36525</v>
      </c>
      <c r="K639" s="72"/>
      <c r="L639" s="72"/>
      <c r="M639" s="72"/>
      <c r="N639" s="72" t="s">
        <v>1120</v>
      </c>
      <c r="O639" s="113"/>
      <c r="P639" s="113"/>
      <c r="Q639" s="113"/>
    </row>
    <row r="640" spans="1:17" s="24" customFormat="1" ht="60" x14ac:dyDescent="0.3">
      <c r="A640" s="380">
        <v>14420</v>
      </c>
      <c r="B640" s="72" t="s">
        <v>168</v>
      </c>
      <c r="C640" s="72" t="s">
        <v>29</v>
      </c>
      <c r="E640" s="72"/>
      <c r="F640" s="291"/>
      <c r="G640" s="72" t="s">
        <v>574</v>
      </c>
      <c r="H640" s="72"/>
      <c r="I640" s="72"/>
      <c r="J640" s="100">
        <v>36525</v>
      </c>
      <c r="K640" s="72"/>
      <c r="L640" s="72"/>
      <c r="M640" s="72"/>
      <c r="N640" s="72" t="s">
        <v>1121</v>
      </c>
      <c r="O640" s="113"/>
      <c r="P640" s="113"/>
      <c r="Q640" s="113"/>
    </row>
    <row r="641" spans="1:17" s="24" customFormat="1" ht="20" x14ac:dyDescent="0.3">
      <c r="A641" s="380">
        <v>14142</v>
      </c>
      <c r="B641" s="72" t="s">
        <v>32</v>
      </c>
      <c r="C641" s="72" t="s">
        <v>26</v>
      </c>
      <c r="E641" s="72"/>
      <c r="F641" s="73"/>
      <c r="G641" s="72" t="s">
        <v>574</v>
      </c>
      <c r="H641" s="72"/>
      <c r="I641" s="72"/>
      <c r="J641" s="100">
        <v>36525</v>
      </c>
      <c r="K641" s="72"/>
      <c r="L641" s="72"/>
      <c r="M641" s="72"/>
      <c r="N641" s="72" t="s">
        <v>1010</v>
      </c>
      <c r="O641" s="113"/>
      <c r="P641" s="113"/>
      <c r="Q641" s="113"/>
    </row>
    <row r="642" spans="1:17" s="24" customFormat="1" ht="30" x14ac:dyDescent="0.3">
      <c r="A642" s="380">
        <v>14285</v>
      </c>
      <c r="B642" s="72" t="s">
        <v>355</v>
      </c>
      <c r="C642" s="72" t="s">
        <v>29</v>
      </c>
      <c r="E642" s="72"/>
      <c r="F642" s="291"/>
      <c r="G642" s="72" t="s">
        <v>574</v>
      </c>
      <c r="H642" s="72"/>
      <c r="I642" s="72"/>
      <c r="J642" s="100">
        <v>36525</v>
      </c>
      <c r="K642" s="72"/>
      <c r="L642" s="72"/>
      <c r="M642" s="72"/>
      <c r="N642" s="72" t="s">
        <v>1122</v>
      </c>
      <c r="O642" s="113"/>
      <c r="P642" s="113"/>
      <c r="Q642" s="113"/>
    </row>
    <row r="643" spans="1:17" s="24" customFormat="1" ht="20" x14ac:dyDescent="0.3">
      <c r="A643" s="380">
        <v>15511</v>
      </c>
      <c r="B643" s="72" t="s">
        <v>294</v>
      </c>
      <c r="C643" s="72" t="s">
        <v>29</v>
      </c>
      <c r="E643" s="72"/>
      <c r="F643" s="291"/>
      <c r="G643" s="72" t="s">
        <v>574</v>
      </c>
      <c r="H643" s="72"/>
      <c r="I643" s="72"/>
      <c r="J643" s="100">
        <v>36525</v>
      </c>
      <c r="K643" s="72"/>
      <c r="L643" s="72"/>
      <c r="M643" s="72"/>
      <c r="N643" s="72" t="s">
        <v>1123</v>
      </c>
      <c r="O643" s="113"/>
      <c r="P643" s="113"/>
      <c r="Q643" s="113"/>
    </row>
    <row r="644" spans="1:17" s="24" customFormat="1" ht="30" x14ac:dyDescent="0.3">
      <c r="A644" s="380">
        <v>14243</v>
      </c>
      <c r="B644" s="72" t="s">
        <v>309</v>
      </c>
      <c r="C644" s="72" t="s">
        <v>34</v>
      </c>
      <c r="E644" s="72"/>
      <c r="F644" s="73"/>
      <c r="G644" s="72" t="s">
        <v>574</v>
      </c>
      <c r="H644" s="72"/>
      <c r="I644" s="72"/>
      <c r="J644" s="100">
        <v>36525</v>
      </c>
      <c r="K644" s="72"/>
      <c r="L644" s="72"/>
      <c r="M644" s="72"/>
      <c r="N644" s="72" t="s">
        <v>1124</v>
      </c>
      <c r="O644" s="113"/>
      <c r="P644" s="113"/>
      <c r="Q644" s="113"/>
    </row>
    <row r="645" spans="1:17" s="24" customFormat="1" ht="20" x14ac:dyDescent="0.3">
      <c r="A645" s="79">
        <v>15043</v>
      </c>
      <c r="B645" s="80" t="s">
        <v>47</v>
      </c>
      <c r="C645" s="80" t="s">
        <v>34</v>
      </c>
      <c r="E645" s="80"/>
      <c r="F645" s="81"/>
      <c r="G645" s="72" t="s">
        <v>574</v>
      </c>
      <c r="H645" s="80"/>
      <c r="I645" s="80"/>
      <c r="J645" s="100">
        <v>36525</v>
      </c>
      <c r="K645" s="80"/>
      <c r="L645" s="80"/>
      <c r="M645" s="80"/>
      <c r="N645" s="80" t="s">
        <v>1010</v>
      </c>
      <c r="O645" s="82"/>
      <c r="P645" s="82"/>
      <c r="Q645" s="82"/>
    </row>
    <row r="646" spans="1:17" s="24" customFormat="1" ht="20" x14ac:dyDescent="0.3">
      <c r="A646" s="380">
        <v>14458</v>
      </c>
      <c r="B646" s="72" t="s">
        <v>457</v>
      </c>
      <c r="C646" s="72" t="s">
        <v>26</v>
      </c>
      <c r="E646" s="72"/>
      <c r="F646" s="73"/>
      <c r="G646" s="72" t="s">
        <v>574</v>
      </c>
      <c r="H646" s="72"/>
      <c r="I646" s="72"/>
      <c r="J646" s="100">
        <v>36525</v>
      </c>
      <c r="K646" s="72"/>
      <c r="L646" s="72"/>
      <c r="M646" s="72"/>
      <c r="N646" s="72" t="s">
        <v>1026</v>
      </c>
      <c r="O646" s="113"/>
      <c r="P646" s="113"/>
      <c r="Q646" s="113"/>
    </row>
    <row r="647" spans="1:17" s="24" customFormat="1" ht="20" x14ac:dyDescent="0.3">
      <c r="A647" s="79">
        <v>14460</v>
      </c>
      <c r="B647" s="80" t="s">
        <v>97</v>
      </c>
      <c r="C647" s="80" t="s">
        <v>26</v>
      </c>
      <c r="E647" s="80"/>
      <c r="F647" s="81"/>
      <c r="G647" s="72" t="s">
        <v>574</v>
      </c>
      <c r="H647" s="80"/>
      <c r="I647" s="80"/>
      <c r="J647" s="100">
        <v>36525</v>
      </c>
      <c r="K647" s="80"/>
      <c r="L647" s="80"/>
      <c r="M647" s="80"/>
      <c r="N647" s="80" t="s">
        <v>1125</v>
      </c>
      <c r="O647" s="82"/>
      <c r="P647" s="82"/>
      <c r="Q647" s="82"/>
    </row>
    <row r="648" spans="1:17" s="24" customFormat="1" ht="20" x14ac:dyDescent="0.3">
      <c r="A648" s="79">
        <v>15465</v>
      </c>
      <c r="B648" s="80" t="s">
        <v>175</v>
      </c>
      <c r="C648" s="80" t="s">
        <v>29</v>
      </c>
      <c r="E648" s="80"/>
      <c r="F648" s="289"/>
      <c r="G648" s="72" t="s">
        <v>574</v>
      </c>
      <c r="H648" s="80"/>
      <c r="I648" s="80"/>
      <c r="J648" s="100">
        <v>36525</v>
      </c>
      <c r="K648" s="80"/>
      <c r="L648" s="80"/>
      <c r="M648" s="80"/>
      <c r="N648" s="80" t="s">
        <v>1126</v>
      </c>
      <c r="O648" s="82"/>
      <c r="P648" s="82"/>
      <c r="Q648" s="82"/>
    </row>
    <row r="649" spans="1:17" s="24" customFormat="1" ht="20" x14ac:dyDescent="0.3">
      <c r="A649" s="79">
        <v>14380</v>
      </c>
      <c r="B649" s="80" t="s">
        <v>246</v>
      </c>
      <c r="C649" s="80" t="s">
        <v>29</v>
      </c>
      <c r="E649" s="80"/>
      <c r="F649" s="289"/>
      <c r="G649" s="72" t="s">
        <v>574</v>
      </c>
      <c r="H649" s="80"/>
      <c r="I649" s="80"/>
      <c r="J649" s="100">
        <v>36525</v>
      </c>
      <c r="K649" s="80"/>
      <c r="L649" s="80"/>
      <c r="M649" s="80"/>
      <c r="N649" s="80" t="s">
        <v>1127</v>
      </c>
      <c r="O649" s="82"/>
      <c r="P649" s="82"/>
      <c r="Q649" s="82"/>
    </row>
    <row r="650" spans="1:17" s="24" customFormat="1" ht="50" x14ac:dyDescent="0.3">
      <c r="A650" s="380">
        <v>15450</v>
      </c>
      <c r="B650" s="72" t="s">
        <v>429</v>
      </c>
      <c r="C650" s="72" t="s">
        <v>29</v>
      </c>
      <c r="E650" s="72"/>
      <c r="F650" s="291"/>
      <c r="G650" s="72" t="s">
        <v>574</v>
      </c>
      <c r="H650" s="72"/>
      <c r="I650" s="72"/>
      <c r="J650" s="100">
        <v>36525</v>
      </c>
      <c r="K650" s="72"/>
      <c r="L650" s="72"/>
      <c r="M650" s="72"/>
      <c r="N650" s="72" t="s">
        <v>1128</v>
      </c>
      <c r="O650" s="113"/>
      <c r="P650" s="113"/>
      <c r="Q650" s="113"/>
    </row>
    <row r="651" spans="1:17" s="24" customFormat="1" ht="20" x14ac:dyDescent="0.3">
      <c r="A651" s="79">
        <v>15317</v>
      </c>
      <c r="B651" s="80" t="s">
        <v>301</v>
      </c>
      <c r="C651" s="80" t="s">
        <v>29</v>
      </c>
      <c r="E651" s="80"/>
      <c r="F651" s="289"/>
      <c r="G651" s="72" t="s">
        <v>574</v>
      </c>
      <c r="H651" s="80"/>
      <c r="I651" s="80"/>
      <c r="J651" s="100">
        <v>36525</v>
      </c>
      <c r="K651" s="80"/>
      <c r="L651" s="80"/>
      <c r="M651" s="80"/>
      <c r="N651" s="80" t="s">
        <v>1129</v>
      </c>
      <c r="O651" s="82"/>
      <c r="P651" s="82"/>
      <c r="Q651" s="82"/>
    </row>
    <row r="652" spans="1:17" s="24" customFormat="1" ht="100" x14ac:dyDescent="0.3">
      <c r="A652" s="79">
        <v>15158</v>
      </c>
      <c r="B652" s="80" t="s">
        <v>86</v>
      </c>
      <c r="C652" s="80" t="s">
        <v>26</v>
      </c>
      <c r="E652" s="80"/>
      <c r="F652" s="81"/>
      <c r="G652" s="72" t="s">
        <v>574</v>
      </c>
      <c r="H652" s="80"/>
      <c r="I652" s="80"/>
      <c r="J652" s="100">
        <v>36525</v>
      </c>
      <c r="K652" s="80"/>
      <c r="L652" s="80"/>
      <c r="M652" s="80"/>
      <c r="N652" s="80" t="s">
        <v>1130</v>
      </c>
      <c r="O652" s="82"/>
      <c r="P652" s="82"/>
      <c r="Q652" s="82"/>
    </row>
    <row r="653" spans="1:17" s="24" customFormat="1" ht="30" x14ac:dyDescent="0.3">
      <c r="A653" s="380">
        <v>14399</v>
      </c>
      <c r="B653" s="72" t="s">
        <v>444</v>
      </c>
      <c r="C653" s="72" t="s">
        <v>34</v>
      </c>
      <c r="E653" s="72"/>
      <c r="F653" s="73"/>
      <c r="G653" s="72" t="s">
        <v>574</v>
      </c>
      <c r="H653" s="72"/>
      <c r="I653" s="72"/>
      <c r="J653" s="100">
        <v>36525</v>
      </c>
      <c r="K653" s="72"/>
      <c r="L653" s="72"/>
      <c r="M653" s="72"/>
      <c r="N653" s="72" t="s">
        <v>1131</v>
      </c>
      <c r="O653" s="113"/>
      <c r="P653" s="113"/>
      <c r="Q653" s="113"/>
    </row>
    <row r="654" spans="1:17" s="24" customFormat="1" ht="30" x14ac:dyDescent="0.3">
      <c r="A654" s="79">
        <v>15388</v>
      </c>
      <c r="B654" s="80" t="s">
        <v>199</v>
      </c>
      <c r="C654" s="80" t="s">
        <v>29</v>
      </c>
      <c r="E654" s="80"/>
      <c r="F654" s="289"/>
      <c r="G654" s="72" t="s">
        <v>574</v>
      </c>
      <c r="H654" s="80"/>
      <c r="I654" s="80"/>
      <c r="J654" s="100">
        <v>36525</v>
      </c>
      <c r="K654" s="80"/>
      <c r="L654" s="80"/>
      <c r="M654" s="80"/>
      <c r="N654" s="80" t="s">
        <v>1132</v>
      </c>
      <c r="O654" s="82"/>
      <c r="P654" s="82"/>
      <c r="Q654" s="82"/>
    </row>
    <row r="655" spans="1:17" s="24" customFormat="1" ht="20" x14ac:dyDescent="0.3">
      <c r="A655" s="380">
        <v>14426</v>
      </c>
      <c r="B655" s="72" t="s">
        <v>423</v>
      </c>
      <c r="C655" s="72" t="s">
        <v>26</v>
      </c>
      <c r="E655" s="72"/>
      <c r="F655" s="73"/>
      <c r="G655" s="72" t="s">
        <v>574</v>
      </c>
      <c r="H655" s="72"/>
      <c r="I655" s="72"/>
      <c r="J655" s="100">
        <v>36525</v>
      </c>
      <c r="K655" s="72"/>
      <c r="L655" s="72"/>
      <c r="M655" s="72"/>
      <c r="N655" s="72" t="s">
        <v>1133</v>
      </c>
      <c r="O655" s="113"/>
      <c r="P655" s="113"/>
      <c r="Q655" s="113"/>
    </row>
    <row r="656" spans="1:17" s="24" customFormat="1" ht="20" x14ac:dyDescent="0.3">
      <c r="A656" s="79">
        <v>15389</v>
      </c>
      <c r="B656" s="80" t="s">
        <v>134</v>
      </c>
      <c r="C656" s="80" t="s">
        <v>29</v>
      </c>
      <c r="E656" s="80"/>
      <c r="F656" s="289"/>
      <c r="G656" s="72" t="s">
        <v>574</v>
      </c>
      <c r="H656" s="80"/>
      <c r="I656" s="80"/>
      <c r="J656" s="100">
        <v>36525</v>
      </c>
      <c r="K656" s="80"/>
      <c r="L656" s="80"/>
      <c r="M656" s="80"/>
      <c r="N656" s="80" t="s">
        <v>1134</v>
      </c>
      <c r="O656" s="82"/>
      <c r="P656" s="82"/>
      <c r="Q656" s="82"/>
    </row>
    <row r="657" spans="1:17" s="24" customFormat="1" ht="20" x14ac:dyDescent="0.3">
      <c r="A657" s="79">
        <v>15378</v>
      </c>
      <c r="B657" s="80" t="s">
        <v>56</v>
      </c>
      <c r="C657" s="80" t="s">
        <v>29</v>
      </c>
      <c r="E657" s="80"/>
      <c r="F657" s="289"/>
      <c r="G657" s="72" t="s">
        <v>574</v>
      </c>
      <c r="H657" s="80"/>
      <c r="I657" s="80"/>
      <c r="J657" s="100">
        <v>36525</v>
      </c>
      <c r="K657" s="80"/>
      <c r="L657" s="80"/>
      <c r="M657" s="80"/>
      <c r="N657" s="80" t="s">
        <v>1010</v>
      </c>
      <c r="O657" s="82"/>
      <c r="P657" s="82"/>
      <c r="Q657" s="82"/>
    </row>
    <row r="658" spans="1:17" s="24" customFormat="1" ht="20" x14ac:dyDescent="0.3">
      <c r="A658" s="380">
        <v>15772</v>
      </c>
      <c r="B658" s="72" t="s">
        <v>216</v>
      </c>
      <c r="C658" s="72" t="s">
        <v>26</v>
      </c>
      <c r="E658" s="72"/>
      <c r="F658" s="73"/>
      <c r="G658" s="72" t="s">
        <v>574</v>
      </c>
      <c r="H658" s="72"/>
      <c r="I658" s="72"/>
      <c r="J658" s="100">
        <v>36525</v>
      </c>
      <c r="K658" s="72"/>
      <c r="L658" s="72"/>
      <c r="M658" s="72"/>
      <c r="N658" s="72" t="s">
        <v>1135</v>
      </c>
      <c r="O658" s="113"/>
      <c r="P658" s="113"/>
      <c r="Q658" s="113"/>
    </row>
    <row r="659" spans="1:17" s="24" customFormat="1" ht="20" x14ac:dyDescent="0.3">
      <c r="A659" s="380">
        <v>14046</v>
      </c>
      <c r="B659" s="72" t="s">
        <v>242</v>
      </c>
      <c r="C659" s="72" t="s">
        <v>26</v>
      </c>
      <c r="E659" s="72"/>
      <c r="F659" s="73"/>
      <c r="G659" s="72" t="s">
        <v>574</v>
      </c>
      <c r="H659" s="72"/>
      <c r="I659" s="72"/>
      <c r="J659" s="100">
        <v>36525</v>
      </c>
      <c r="K659" s="72"/>
      <c r="L659" s="72"/>
      <c r="M659" s="72"/>
      <c r="N659" s="72" t="s">
        <v>1136</v>
      </c>
      <c r="O659" s="113"/>
      <c r="P659" s="113"/>
      <c r="Q659" s="113"/>
    </row>
    <row r="660" spans="1:17" s="24" customFormat="1" ht="20" x14ac:dyDescent="0.3">
      <c r="A660" s="380">
        <v>15645</v>
      </c>
      <c r="B660" s="72" t="s">
        <v>179</v>
      </c>
      <c r="C660" s="72" t="s">
        <v>29</v>
      </c>
      <c r="D660" s="72"/>
      <c r="E660" s="72"/>
      <c r="F660" s="291"/>
      <c r="G660" s="72" t="s">
        <v>574</v>
      </c>
      <c r="H660" s="80"/>
      <c r="I660" s="80"/>
      <c r="J660" s="100">
        <v>36525</v>
      </c>
      <c r="K660" s="72"/>
      <c r="L660" s="72"/>
      <c r="M660" s="72"/>
      <c r="N660" s="72" t="s">
        <v>1137</v>
      </c>
      <c r="O660" s="113"/>
      <c r="P660" s="113"/>
      <c r="Q660" s="113"/>
    </row>
    <row r="661" spans="1:17" s="24" customFormat="1" ht="20" x14ac:dyDescent="0.3">
      <c r="A661" s="380">
        <v>15139</v>
      </c>
      <c r="B661" s="72" t="s">
        <v>51</v>
      </c>
      <c r="C661" s="72" t="s">
        <v>26</v>
      </c>
      <c r="D661" s="72"/>
      <c r="E661" s="72"/>
      <c r="F661" s="73"/>
      <c r="G661" s="72" t="s">
        <v>574</v>
      </c>
      <c r="H661" s="72"/>
      <c r="I661" s="72"/>
      <c r="J661" s="100">
        <v>36525</v>
      </c>
      <c r="K661" s="72"/>
      <c r="L661" s="72"/>
      <c r="M661" s="72"/>
      <c r="N661" s="72" t="s">
        <v>1010</v>
      </c>
      <c r="O661" s="113"/>
      <c r="P661" s="113"/>
      <c r="Q661" s="113"/>
    </row>
    <row r="662" spans="1:17" s="24" customFormat="1" ht="20" x14ac:dyDescent="0.3">
      <c r="A662" s="79">
        <v>15322</v>
      </c>
      <c r="B662" s="80" t="s">
        <v>352</v>
      </c>
      <c r="C662" s="80" t="s">
        <v>29</v>
      </c>
      <c r="D662" s="80"/>
      <c r="E662" s="80"/>
      <c r="F662" s="289"/>
      <c r="G662" s="80" t="s">
        <v>574</v>
      </c>
      <c r="H662" s="80"/>
      <c r="I662" s="80"/>
      <c r="J662" s="100">
        <v>36525</v>
      </c>
      <c r="K662" s="80"/>
      <c r="L662" s="80"/>
      <c r="M662" s="80"/>
      <c r="N662" s="80" t="s">
        <v>1138</v>
      </c>
      <c r="O662" s="113"/>
      <c r="P662" s="113"/>
      <c r="Q662" s="82"/>
    </row>
    <row r="663" spans="1:17" s="24" customFormat="1" ht="70" x14ac:dyDescent="0.3">
      <c r="A663" s="79">
        <v>15257</v>
      </c>
      <c r="B663" s="80" t="s">
        <v>357</v>
      </c>
      <c r="C663" s="80" t="s">
        <v>34</v>
      </c>
      <c r="D663" s="80">
        <v>15</v>
      </c>
      <c r="E663" s="80"/>
      <c r="F663" s="81"/>
      <c r="G663" s="80" t="s">
        <v>574</v>
      </c>
      <c r="H663" s="80"/>
      <c r="I663" s="80"/>
      <c r="J663" s="100">
        <v>36525</v>
      </c>
      <c r="K663" s="80"/>
      <c r="L663" s="80"/>
      <c r="M663" s="80"/>
      <c r="N663" s="80" t="s">
        <v>1139</v>
      </c>
      <c r="O663" s="180"/>
      <c r="P663" s="180"/>
      <c r="Q663" s="82"/>
    </row>
    <row r="664" spans="1:17" s="24" customFormat="1" ht="20" x14ac:dyDescent="0.3">
      <c r="A664" s="79">
        <v>15236</v>
      </c>
      <c r="B664" s="80" t="s">
        <v>54</v>
      </c>
      <c r="C664" s="80" t="s">
        <v>34</v>
      </c>
      <c r="D664" s="80"/>
      <c r="E664" s="80"/>
      <c r="F664" s="81"/>
      <c r="G664" s="80" t="s">
        <v>574</v>
      </c>
      <c r="H664" s="80"/>
      <c r="I664" s="80"/>
      <c r="J664" s="100">
        <v>36525</v>
      </c>
      <c r="K664" s="80"/>
      <c r="L664" s="80"/>
      <c r="M664" s="80"/>
      <c r="N664" s="80" t="s">
        <v>1010</v>
      </c>
      <c r="O664" s="180"/>
      <c r="P664" s="180"/>
      <c r="Q664" s="82"/>
    </row>
    <row r="665" spans="1:17" s="24" customFormat="1" ht="30" x14ac:dyDescent="0.3">
      <c r="A665" s="79">
        <v>15270</v>
      </c>
      <c r="B665" s="80" t="s">
        <v>344</v>
      </c>
      <c r="C665" s="80" t="s">
        <v>34</v>
      </c>
      <c r="D665" s="80"/>
      <c r="E665" s="80"/>
      <c r="F665" s="81"/>
      <c r="G665" s="80" t="s">
        <v>574</v>
      </c>
      <c r="H665" s="80"/>
      <c r="I665" s="80"/>
      <c r="J665" s="100">
        <v>36525</v>
      </c>
      <c r="K665" s="80"/>
      <c r="L665" s="80"/>
      <c r="M665" s="80"/>
      <c r="N665" s="80" t="s">
        <v>1140</v>
      </c>
      <c r="O665" s="180"/>
      <c r="P665" s="180"/>
      <c r="Q665" s="82"/>
    </row>
    <row r="666" spans="1:17" s="24" customFormat="1" ht="50" x14ac:dyDescent="0.3">
      <c r="A666" s="79">
        <v>15383</v>
      </c>
      <c r="B666" s="80" t="s">
        <v>287</v>
      </c>
      <c r="C666" s="80" t="s">
        <v>34</v>
      </c>
      <c r="D666" s="80"/>
      <c r="E666" s="80"/>
      <c r="F666" s="81"/>
      <c r="G666" s="80" t="s">
        <v>574</v>
      </c>
      <c r="H666" s="80"/>
      <c r="I666" s="80"/>
      <c r="J666" s="100">
        <v>36525</v>
      </c>
      <c r="K666" s="80"/>
      <c r="L666" s="80"/>
      <c r="M666" s="80"/>
      <c r="N666" s="80" t="s">
        <v>1141</v>
      </c>
      <c r="O666" s="180"/>
      <c r="P666" s="180"/>
      <c r="Q666" s="82"/>
    </row>
    <row r="667" spans="1:17" s="24" customFormat="1" ht="20" x14ac:dyDescent="0.3">
      <c r="A667" s="79">
        <v>15252</v>
      </c>
      <c r="B667" s="80" t="s">
        <v>450</v>
      </c>
      <c r="C667" s="80" t="s">
        <v>34</v>
      </c>
      <c r="D667" s="80"/>
      <c r="E667" s="80"/>
      <c r="F667" s="81"/>
      <c r="G667" s="80" t="s">
        <v>574</v>
      </c>
      <c r="H667" s="80"/>
      <c r="I667" s="80"/>
      <c r="J667" s="100">
        <v>36525</v>
      </c>
      <c r="K667" s="80"/>
      <c r="L667" s="80"/>
      <c r="M667" s="80"/>
      <c r="N667" s="80" t="s">
        <v>1026</v>
      </c>
      <c r="O667" s="180"/>
      <c r="P667" s="180"/>
      <c r="Q667" s="82"/>
    </row>
    <row r="668" spans="1:17" s="24" customFormat="1" ht="40" x14ac:dyDescent="0.3">
      <c r="A668" s="79">
        <v>15244</v>
      </c>
      <c r="B668" s="80" t="s">
        <v>163</v>
      </c>
      <c r="C668" s="80" t="s">
        <v>34</v>
      </c>
      <c r="D668" s="80"/>
      <c r="E668" s="80"/>
      <c r="F668" s="81"/>
      <c r="G668" s="80" t="s">
        <v>574</v>
      </c>
      <c r="H668" s="80"/>
      <c r="I668" s="80"/>
      <c r="J668" s="100">
        <v>36525</v>
      </c>
      <c r="K668" s="80"/>
      <c r="L668" s="80"/>
      <c r="M668" s="80"/>
      <c r="N668" s="80" t="s">
        <v>1142</v>
      </c>
      <c r="O668" s="180"/>
      <c r="P668" s="180"/>
      <c r="Q668" s="82"/>
    </row>
    <row r="669" spans="1:17" s="24" customFormat="1" ht="20" x14ac:dyDescent="0.3">
      <c r="A669" s="79">
        <v>15237</v>
      </c>
      <c r="B669" s="80" t="s">
        <v>194</v>
      </c>
      <c r="C669" s="80" t="s">
        <v>34</v>
      </c>
      <c r="D669" s="80"/>
      <c r="E669" s="80"/>
      <c r="F669" s="81"/>
      <c r="G669" s="80" t="s">
        <v>574</v>
      </c>
      <c r="H669" s="80"/>
      <c r="I669" s="80"/>
      <c r="J669" s="100">
        <v>36525</v>
      </c>
      <c r="K669" s="80"/>
      <c r="L669" s="80"/>
      <c r="M669" s="80"/>
      <c r="N669" s="80" t="s">
        <v>1143</v>
      </c>
      <c r="O669" s="180"/>
      <c r="P669" s="180"/>
      <c r="Q669" s="82"/>
    </row>
    <row r="670" spans="1:17" s="24" customFormat="1" ht="30" x14ac:dyDescent="0.3">
      <c r="A670" s="79">
        <v>15273</v>
      </c>
      <c r="B670" s="80" t="s">
        <v>236</v>
      </c>
      <c r="C670" s="80" t="s">
        <v>34</v>
      </c>
      <c r="D670" s="80"/>
      <c r="E670" s="80"/>
      <c r="F670" s="81"/>
      <c r="G670" s="80" t="s">
        <v>574</v>
      </c>
      <c r="H670" s="80"/>
      <c r="I670" s="80"/>
      <c r="J670" s="100">
        <v>36525</v>
      </c>
      <c r="K670" s="80"/>
      <c r="L670" s="80"/>
      <c r="M670" s="80"/>
      <c r="N670" s="80" t="s">
        <v>1144</v>
      </c>
      <c r="O670" s="180"/>
      <c r="P670" s="180"/>
      <c r="Q670" s="82"/>
    </row>
    <row r="671" spans="1:17" s="24" customFormat="1" ht="30" x14ac:dyDescent="0.3">
      <c r="A671" s="79">
        <v>15233</v>
      </c>
      <c r="B671" s="80" t="s">
        <v>247</v>
      </c>
      <c r="C671" s="80" t="s">
        <v>34</v>
      </c>
      <c r="D671" s="80"/>
      <c r="E671" s="80"/>
      <c r="F671" s="81"/>
      <c r="G671" s="80" t="s">
        <v>574</v>
      </c>
      <c r="H671" s="80"/>
      <c r="I671" s="80"/>
      <c r="J671" s="100">
        <v>36525</v>
      </c>
      <c r="K671" s="80"/>
      <c r="L671" s="80"/>
      <c r="M671" s="80"/>
      <c r="N671" s="80" t="s">
        <v>1145</v>
      </c>
      <c r="O671" s="180"/>
      <c r="P671" s="180"/>
      <c r="Q671" s="82"/>
    </row>
    <row r="672" spans="1:17" s="24" customFormat="1" ht="20" x14ac:dyDescent="0.3">
      <c r="A672" s="79">
        <v>13373</v>
      </c>
      <c r="B672" s="80" t="s">
        <v>91</v>
      </c>
      <c r="C672" s="80" t="s">
        <v>29</v>
      </c>
      <c r="D672" s="80"/>
      <c r="E672" s="80"/>
      <c r="F672" s="289"/>
      <c r="G672" s="80" t="s">
        <v>574</v>
      </c>
      <c r="H672" s="80"/>
      <c r="I672" s="80"/>
      <c r="J672" s="100">
        <v>36525</v>
      </c>
      <c r="K672" s="80"/>
      <c r="L672" s="80"/>
      <c r="M672" s="80"/>
      <c r="N672" s="80" t="s">
        <v>1010</v>
      </c>
      <c r="O672" s="180"/>
      <c r="P672" s="180"/>
      <c r="Q672" s="82"/>
    </row>
    <row r="673" spans="1:17" s="24" customFormat="1" ht="20" x14ac:dyDescent="0.3">
      <c r="A673" s="79">
        <v>14621</v>
      </c>
      <c r="B673" s="80" t="s">
        <v>139</v>
      </c>
      <c r="C673" s="80" t="s">
        <v>29</v>
      </c>
      <c r="D673" s="80"/>
      <c r="E673" s="80"/>
      <c r="F673" s="289"/>
      <c r="G673" s="80" t="s">
        <v>574</v>
      </c>
      <c r="H673" s="80"/>
      <c r="I673" s="80"/>
      <c r="J673" s="100">
        <v>36525</v>
      </c>
      <c r="K673" s="80"/>
      <c r="L673" s="80"/>
      <c r="M673" s="80"/>
      <c r="N673" s="80" t="s">
        <v>1146</v>
      </c>
      <c r="O673" s="180"/>
      <c r="P673" s="180"/>
      <c r="Q673" s="82"/>
    </row>
    <row r="674" spans="1:17" s="24" customFormat="1" ht="20" x14ac:dyDescent="0.3">
      <c r="A674" s="79">
        <v>15648</v>
      </c>
      <c r="B674" s="80" t="s">
        <v>346</v>
      </c>
      <c r="C674" s="80" t="s">
        <v>34</v>
      </c>
      <c r="D674" s="80"/>
      <c r="E674" s="80"/>
      <c r="F674" s="81"/>
      <c r="G674" s="80" t="s">
        <v>574</v>
      </c>
      <c r="H674" s="80"/>
      <c r="I674" s="80"/>
      <c r="J674" s="100">
        <v>36525</v>
      </c>
      <c r="K674" s="80"/>
      <c r="L674" s="80"/>
      <c r="M674" s="80"/>
      <c r="N674" s="80" t="s">
        <v>1147</v>
      </c>
      <c r="O674" s="180"/>
      <c r="P674" s="180"/>
      <c r="Q674" s="82"/>
    </row>
    <row r="675" spans="1:17" s="24" customFormat="1" ht="20" x14ac:dyDescent="0.3">
      <c r="A675" s="79">
        <v>17175</v>
      </c>
      <c r="B675" s="80" t="s">
        <v>71</v>
      </c>
      <c r="C675" s="80" t="s">
        <v>29</v>
      </c>
      <c r="D675" s="80"/>
      <c r="E675" s="80"/>
      <c r="F675" s="289"/>
      <c r="G675" s="80" t="s">
        <v>574</v>
      </c>
      <c r="H675" s="80"/>
      <c r="I675" s="80"/>
      <c r="J675" s="100">
        <v>36525</v>
      </c>
      <c r="K675" s="80"/>
      <c r="L675" s="80"/>
      <c r="M675" s="80"/>
      <c r="N675" s="80" t="s">
        <v>1010</v>
      </c>
      <c r="O675" s="180"/>
      <c r="P675" s="180"/>
      <c r="Q675" s="82"/>
    </row>
    <row r="676" spans="1:17" s="24" customFormat="1" ht="20" x14ac:dyDescent="0.3">
      <c r="A676" s="79">
        <v>14293</v>
      </c>
      <c r="B676" s="80" t="s">
        <v>479</v>
      </c>
      <c r="C676" s="80" t="s">
        <v>29</v>
      </c>
      <c r="D676" s="80"/>
      <c r="E676" s="80"/>
      <c r="F676" s="289"/>
      <c r="G676" s="80" t="s">
        <v>574</v>
      </c>
      <c r="H676" s="80"/>
      <c r="I676" s="80"/>
      <c r="J676" s="100">
        <v>36525</v>
      </c>
      <c r="K676" s="80"/>
      <c r="L676" s="80"/>
      <c r="M676" s="80"/>
      <c r="N676" s="80" t="s">
        <v>1148</v>
      </c>
      <c r="O676" s="180"/>
      <c r="P676" s="180"/>
      <c r="Q676" s="82"/>
    </row>
    <row r="677" spans="1:17" s="24" customFormat="1" ht="20" x14ac:dyDescent="0.3">
      <c r="A677" s="79">
        <v>15556</v>
      </c>
      <c r="B677" s="80" t="s">
        <v>90</v>
      </c>
      <c r="C677" s="80" t="s">
        <v>34</v>
      </c>
      <c r="D677" s="80"/>
      <c r="E677" s="80"/>
      <c r="F677" s="81"/>
      <c r="G677" s="80" t="s">
        <v>574</v>
      </c>
      <c r="H677" s="80"/>
      <c r="I677" s="80"/>
      <c r="J677" s="100">
        <v>36525</v>
      </c>
      <c r="K677" s="80"/>
      <c r="L677" s="80"/>
      <c r="M677" s="80"/>
      <c r="N677" s="80" t="s">
        <v>1087</v>
      </c>
      <c r="O677" s="180"/>
      <c r="P677" s="180"/>
      <c r="Q677" s="82"/>
    </row>
    <row r="678" spans="1:17" s="24" customFormat="1" ht="20" x14ac:dyDescent="0.3">
      <c r="A678" s="79">
        <v>15166</v>
      </c>
      <c r="B678" s="80" t="s">
        <v>52</v>
      </c>
      <c r="C678" s="80" t="s">
        <v>26</v>
      </c>
      <c r="D678" s="80"/>
      <c r="E678" s="80"/>
      <c r="F678" s="81"/>
      <c r="G678" s="80" t="s">
        <v>574</v>
      </c>
      <c r="H678" s="80"/>
      <c r="I678" s="80"/>
      <c r="J678" s="100">
        <v>36525</v>
      </c>
      <c r="K678" s="80"/>
      <c r="L678" s="80"/>
      <c r="M678" s="80"/>
      <c r="N678" s="80" t="s">
        <v>1010</v>
      </c>
      <c r="O678" s="180"/>
      <c r="P678" s="180"/>
      <c r="Q678" s="82"/>
    </row>
    <row r="679" spans="1:17" s="24" customFormat="1" ht="20" x14ac:dyDescent="0.3">
      <c r="A679" s="79">
        <v>15141</v>
      </c>
      <c r="B679" s="80" t="s">
        <v>99</v>
      </c>
      <c r="C679" s="80" t="s">
        <v>26</v>
      </c>
      <c r="D679" s="80"/>
      <c r="E679" s="80"/>
      <c r="F679" s="81"/>
      <c r="G679" s="80" t="s">
        <v>574</v>
      </c>
      <c r="H679" s="80"/>
      <c r="I679" s="80"/>
      <c r="J679" s="100">
        <v>36525</v>
      </c>
      <c r="K679" s="80"/>
      <c r="L679" s="80"/>
      <c r="M679" s="80"/>
      <c r="N679" s="80" t="s">
        <v>1010</v>
      </c>
      <c r="O679" s="180"/>
      <c r="P679" s="180"/>
      <c r="Q679" s="82"/>
    </row>
    <row r="680" spans="1:17" s="24" customFormat="1" ht="20" x14ac:dyDescent="0.3">
      <c r="A680" s="79">
        <v>14059</v>
      </c>
      <c r="B680" s="80" t="s">
        <v>466</v>
      </c>
      <c r="C680" s="80" t="s">
        <v>26</v>
      </c>
      <c r="D680" s="80"/>
      <c r="E680" s="80"/>
      <c r="F680" s="81"/>
      <c r="G680" s="80" t="s">
        <v>574</v>
      </c>
      <c r="H680" s="80"/>
      <c r="I680" s="80"/>
      <c r="J680" s="100">
        <v>36525</v>
      </c>
      <c r="K680" s="80"/>
      <c r="L680" s="80"/>
      <c r="M680" s="80"/>
      <c r="N680" s="80" t="s">
        <v>1149</v>
      </c>
      <c r="O680" s="180"/>
      <c r="P680" s="180"/>
      <c r="Q680" s="82"/>
    </row>
    <row r="681" spans="1:17" s="24" customFormat="1" ht="20" x14ac:dyDescent="0.3">
      <c r="A681" s="79">
        <v>14624</v>
      </c>
      <c r="B681" s="80" t="s">
        <v>46</v>
      </c>
      <c r="C681" s="80" t="s">
        <v>26</v>
      </c>
      <c r="D681" s="80"/>
      <c r="E681" s="80"/>
      <c r="F681" s="81"/>
      <c r="G681" s="80" t="s">
        <v>574</v>
      </c>
      <c r="H681" s="80"/>
      <c r="I681" s="80"/>
      <c r="J681" s="100">
        <v>36525</v>
      </c>
      <c r="K681" s="80"/>
      <c r="L681" s="80"/>
      <c r="M681" s="80"/>
      <c r="N681" s="80" t="s">
        <v>1010</v>
      </c>
      <c r="O681" s="180"/>
      <c r="P681" s="180"/>
      <c r="Q681" s="82"/>
    </row>
    <row r="682" spans="1:17" s="24" customFormat="1" ht="20" x14ac:dyDescent="0.3">
      <c r="A682" s="79">
        <v>15574</v>
      </c>
      <c r="B682" s="80" t="s">
        <v>497</v>
      </c>
      <c r="C682" s="80" t="s">
        <v>29</v>
      </c>
      <c r="D682" s="80"/>
      <c r="E682" s="80"/>
      <c r="F682" s="289"/>
      <c r="G682" s="80" t="s">
        <v>574</v>
      </c>
      <c r="H682" s="80"/>
      <c r="I682" s="80"/>
      <c r="J682" s="100">
        <v>36525</v>
      </c>
      <c r="K682" s="80"/>
      <c r="L682" s="80"/>
      <c r="M682" s="80"/>
      <c r="N682" s="80" t="s">
        <v>1150</v>
      </c>
      <c r="O682" s="180"/>
      <c r="P682" s="180"/>
      <c r="Q682" s="82"/>
    </row>
    <row r="683" spans="1:17" s="24" customFormat="1" ht="20" x14ac:dyDescent="0.3">
      <c r="A683" s="79">
        <v>19817</v>
      </c>
      <c r="B683" s="80" t="s">
        <v>214</v>
      </c>
      <c r="C683" s="80" t="s">
        <v>34</v>
      </c>
      <c r="D683" s="80"/>
      <c r="E683" s="80"/>
      <c r="F683" s="81"/>
      <c r="G683" s="80" t="s">
        <v>574</v>
      </c>
      <c r="H683" s="80"/>
      <c r="I683" s="80"/>
      <c r="J683" s="100">
        <v>36525</v>
      </c>
      <c r="K683" s="80"/>
      <c r="L683" s="80"/>
      <c r="M683" s="80"/>
      <c r="N683" s="80" t="s">
        <v>1151</v>
      </c>
      <c r="O683" s="180"/>
      <c r="P683" s="180"/>
      <c r="Q683" s="82"/>
    </row>
    <row r="684" spans="1:17" s="24" customFormat="1" ht="20" x14ac:dyDescent="0.3">
      <c r="A684" s="79">
        <v>15123</v>
      </c>
      <c r="B684" s="80" t="s">
        <v>526</v>
      </c>
      <c r="C684" s="80" t="s">
        <v>26</v>
      </c>
      <c r="D684" s="80"/>
      <c r="E684" s="80"/>
      <c r="F684" s="81"/>
      <c r="G684" s="80" t="s">
        <v>574</v>
      </c>
      <c r="H684" s="80"/>
      <c r="I684" s="80"/>
      <c r="J684" s="100">
        <v>36525</v>
      </c>
      <c r="K684" s="80"/>
      <c r="L684" s="80"/>
      <c r="M684" s="80"/>
      <c r="N684" s="80" t="s">
        <v>1152</v>
      </c>
      <c r="O684" s="180"/>
      <c r="P684" s="180"/>
      <c r="Q684" s="82"/>
    </row>
    <row r="685" spans="1:17" s="24" customFormat="1" ht="30" x14ac:dyDescent="0.3">
      <c r="A685" s="79">
        <v>14466</v>
      </c>
      <c r="B685" s="80" t="s">
        <v>193</v>
      </c>
      <c r="C685" s="80" t="s">
        <v>26</v>
      </c>
      <c r="D685" s="80"/>
      <c r="E685" s="80"/>
      <c r="F685" s="81"/>
      <c r="G685" s="80" t="s">
        <v>574</v>
      </c>
      <c r="H685" s="80"/>
      <c r="I685" s="80"/>
      <c r="J685" s="100">
        <v>36525</v>
      </c>
      <c r="K685" s="80"/>
      <c r="L685" s="80"/>
      <c r="M685" s="80"/>
      <c r="N685" s="80" t="s">
        <v>1153</v>
      </c>
      <c r="O685" s="180"/>
      <c r="P685" s="180"/>
      <c r="Q685" s="82"/>
    </row>
    <row r="686" spans="1:17" s="24" customFormat="1" ht="80" x14ac:dyDescent="0.3">
      <c r="A686" s="79">
        <v>15207</v>
      </c>
      <c r="B686" s="80" t="s">
        <v>293</v>
      </c>
      <c r="C686" s="80" t="s">
        <v>34</v>
      </c>
      <c r="D686" s="80"/>
      <c r="E686" s="80"/>
      <c r="F686" s="81"/>
      <c r="G686" s="80" t="s">
        <v>574</v>
      </c>
      <c r="H686" s="80"/>
      <c r="I686" s="80"/>
      <c r="J686" s="100">
        <v>36525</v>
      </c>
      <c r="K686" s="80"/>
      <c r="L686" s="80"/>
      <c r="M686" s="80"/>
      <c r="N686" s="80" t="s">
        <v>1154</v>
      </c>
      <c r="O686" s="180"/>
      <c r="P686" s="180"/>
      <c r="Q686" s="82"/>
    </row>
    <row r="687" spans="1:17" s="24" customFormat="1" ht="20" x14ac:dyDescent="0.3">
      <c r="A687" s="79">
        <v>13273</v>
      </c>
      <c r="B687" s="80" t="s">
        <v>334</v>
      </c>
      <c r="C687" s="80" t="s">
        <v>34</v>
      </c>
      <c r="D687" s="80"/>
      <c r="E687" s="80"/>
      <c r="F687" s="81"/>
      <c r="G687" s="80" t="s">
        <v>574</v>
      </c>
      <c r="H687" s="80"/>
      <c r="I687" s="80"/>
      <c r="J687" s="100">
        <v>36525</v>
      </c>
      <c r="K687" s="80"/>
      <c r="L687" s="80"/>
      <c r="M687" s="80"/>
      <c r="N687" s="80" t="s">
        <v>1155</v>
      </c>
      <c r="O687" s="180"/>
      <c r="P687" s="180"/>
      <c r="Q687" s="82"/>
    </row>
    <row r="688" spans="1:17" s="24" customFormat="1" ht="20" x14ac:dyDescent="0.3">
      <c r="A688" s="79">
        <v>14507</v>
      </c>
      <c r="B688" s="80" t="s">
        <v>44</v>
      </c>
      <c r="C688" s="80" t="s">
        <v>26</v>
      </c>
      <c r="D688" s="80"/>
      <c r="E688" s="80"/>
      <c r="F688" s="81"/>
      <c r="G688" s="80" t="s">
        <v>574</v>
      </c>
      <c r="H688" s="80"/>
      <c r="I688" s="80"/>
      <c r="J688" s="100">
        <v>36525</v>
      </c>
      <c r="K688" s="80"/>
      <c r="L688" s="80"/>
      <c r="M688" s="80"/>
      <c r="N688" s="80" t="s">
        <v>1010</v>
      </c>
      <c r="O688" s="180"/>
      <c r="P688" s="180"/>
      <c r="Q688" s="82"/>
    </row>
    <row r="689" spans="1:17" s="24" customFormat="1" ht="30" x14ac:dyDescent="0.3">
      <c r="A689" s="79">
        <v>15235</v>
      </c>
      <c r="B689" s="80" t="s">
        <v>275</v>
      </c>
      <c r="C689" s="80" t="s">
        <v>34</v>
      </c>
      <c r="D689" s="80"/>
      <c r="E689" s="80"/>
      <c r="F689" s="81"/>
      <c r="G689" s="80" t="s">
        <v>574</v>
      </c>
      <c r="H689" s="80"/>
      <c r="I689" s="80"/>
      <c r="J689" s="100">
        <v>36525</v>
      </c>
      <c r="K689" s="80"/>
      <c r="L689" s="80"/>
      <c r="M689" s="80"/>
      <c r="N689" s="80" t="s">
        <v>1156</v>
      </c>
      <c r="O689" s="180"/>
      <c r="P689" s="180"/>
      <c r="Q689" s="82"/>
    </row>
    <row r="690" spans="1:17" s="24" customFormat="1" ht="20" x14ac:dyDescent="0.3">
      <c r="A690" s="79">
        <v>15537</v>
      </c>
      <c r="B690" s="80" t="s">
        <v>513</v>
      </c>
      <c r="C690" s="80" t="s">
        <v>26</v>
      </c>
      <c r="D690" s="80"/>
      <c r="E690" s="80"/>
      <c r="F690" s="81"/>
      <c r="G690" s="80" t="s">
        <v>574</v>
      </c>
      <c r="H690" s="80"/>
      <c r="I690" s="80"/>
      <c r="J690" s="100">
        <v>36525</v>
      </c>
      <c r="K690" s="80"/>
      <c r="L690" s="80"/>
      <c r="M690" s="80"/>
      <c r="N690" s="80" t="s">
        <v>1026</v>
      </c>
      <c r="O690" s="180"/>
      <c r="P690" s="180"/>
      <c r="Q690" s="82"/>
    </row>
    <row r="691" spans="1:17" s="24" customFormat="1" ht="30" x14ac:dyDescent="0.3">
      <c r="A691" s="79">
        <v>14519</v>
      </c>
      <c r="B691" s="80" t="s">
        <v>455</v>
      </c>
      <c r="C691" s="80" t="s">
        <v>29</v>
      </c>
      <c r="D691" s="80"/>
      <c r="E691" s="80"/>
      <c r="F691" s="289"/>
      <c r="G691" s="80" t="s">
        <v>574</v>
      </c>
      <c r="H691" s="80"/>
      <c r="I691" s="80"/>
      <c r="J691" s="100">
        <v>36525</v>
      </c>
      <c r="K691" s="80"/>
      <c r="L691" s="80"/>
      <c r="M691" s="80"/>
      <c r="N691" s="80" t="s">
        <v>1157</v>
      </c>
      <c r="O691" s="180"/>
      <c r="P691" s="180"/>
      <c r="Q691" s="82"/>
    </row>
    <row r="692" spans="1:17" s="24" customFormat="1" ht="20" x14ac:dyDescent="0.3">
      <c r="A692" s="380">
        <v>17027</v>
      </c>
      <c r="B692" s="72" t="s">
        <v>530</v>
      </c>
      <c r="C692" s="72" t="s">
        <v>29</v>
      </c>
      <c r="D692" s="72"/>
      <c r="E692" s="72"/>
      <c r="F692" s="291"/>
      <c r="G692" s="80" t="s">
        <v>574</v>
      </c>
      <c r="H692" s="80"/>
      <c r="I692" s="72"/>
      <c r="J692" s="100">
        <v>36525</v>
      </c>
      <c r="K692" s="72"/>
      <c r="L692" s="72"/>
      <c r="M692" s="72"/>
      <c r="N692" s="72" t="s">
        <v>1158</v>
      </c>
      <c r="O692" s="180"/>
      <c r="P692" s="180"/>
      <c r="Q692" s="113"/>
    </row>
    <row r="693" spans="1:17" s="24" customFormat="1" ht="20" x14ac:dyDescent="0.3">
      <c r="A693" s="380">
        <v>14358</v>
      </c>
      <c r="B693" s="72" t="s">
        <v>402</v>
      </c>
      <c r="C693" s="72" t="s">
        <v>34</v>
      </c>
      <c r="D693" s="72"/>
      <c r="E693" s="72"/>
      <c r="F693" s="73"/>
      <c r="G693" s="72" t="s">
        <v>574</v>
      </c>
      <c r="H693" s="72"/>
      <c r="I693" s="72"/>
      <c r="J693" s="100">
        <v>36525</v>
      </c>
      <c r="K693" s="72"/>
      <c r="L693" s="72"/>
      <c r="M693" s="72"/>
      <c r="N693" s="72" t="s">
        <v>1159</v>
      </c>
      <c r="O693" s="113"/>
      <c r="P693" s="113"/>
      <c r="Q693" s="113"/>
    </row>
    <row r="694" spans="1:17" s="24" customFormat="1" ht="50" x14ac:dyDescent="0.3">
      <c r="A694" s="380">
        <v>15013</v>
      </c>
      <c r="B694" s="72" t="s">
        <v>273</v>
      </c>
      <c r="C694" s="72" t="s">
        <v>34</v>
      </c>
      <c r="D694" s="72"/>
      <c r="E694" s="72"/>
      <c r="F694" s="73"/>
      <c r="G694" s="72" t="s">
        <v>574</v>
      </c>
      <c r="H694" s="72"/>
      <c r="I694" s="72"/>
      <c r="J694" s="100">
        <v>36525</v>
      </c>
      <c r="K694" s="72"/>
      <c r="L694" s="72"/>
      <c r="M694" s="72"/>
      <c r="N694" s="72" t="s">
        <v>1160</v>
      </c>
      <c r="O694" s="113"/>
      <c r="P694" s="113"/>
      <c r="Q694" s="113"/>
    </row>
    <row r="695" spans="1:17" s="24" customFormat="1" ht="20" x14ac:dyDescent="0.3">
      <c r="A695" s="380">
        <v>14313</v>
      </c>
      <c r="B695" s="72" t="s">
        <v>1161</v>
      </c>
      <c r="C695" s="80" t="s">
        <v>34</v>
      </c>
      <c r="D695" s="72"/>
      <c r="E695" s="72"/>
      <c r="F695" s="73"/>
      <c r="G695" s="80" t="s">
        <v>574</v>
      </c>
      <c r="H695" s="72"/>
      <c r="I695" s="72"/>
      <c r="J695" s="100">
        <v>36525</v>
      </c>
      <c r="K695" s="72"/>
      <c r="L695" s="72"/>
      <c r="M695" s="72"/>
      <c r="N695" s="72" t="s">
        <v>1010</v>
      </c>
      <c r="O695" s="113"/>
      <c r="P695" s="113"/>
      <c r="Q695" s="113"/>
    </row>
    <row r="696" spans="1:17" s="24" customFormat="1" ht="20" x14ac:dyDescent="0.3">
      <c r="A696" s="380">
        <v>14320</v>
      </c>
      <c r="B696" s="72" t="s">
        <v>150</v>
      </c>
      <c r="C696" s="72" t="s">
        <v>34</v>
      </c>
      <c r="D696" s="72"/>
      <c r="E696" s="72"/>
      <c r="F696" s="73"/>
      <c r="G696" s="72" t="s">
        <v>574</v>
      </c>
      <c r="H696" s="72"/>
      <c r="I696" s="72"/>
      <c r="J696" s="100">
        <v>36525</v>
      </c>
      <c r="K696" s="72"/>
      <c r="L696" s="72"/>
      <c r="M696" s="72"/>
      <c r="N696" s="72" t="s">
        <v>1162</v>
      </c>
      <c r="O696" s="113"/>
      <c r="P696" s="113"/>
      <c r="Q696" s="113"/>
    </row>
    <row r="697" spans="1:17" s="24" customFormat="1" ht="70" x14ac:dyDescent="0.3">
      <c r="A697" s="380">
        <v>14216</v>
      </c>
      <c r="B697" s="72" t="s">
        <v>361</v>
      </c>
      <c r="C697" s="80" t="s">
        <v>34</v>
      </c>
      <c r="D697" s="72"/>
      <c r="E697" s="72"/>
      <c r="F697" s="73"/>
      <c r="G697" s="72" t="s">
        <v>574</v>
      </c>
      <c r="H697" s="72"/>
      <c r="I697" s="72"/>
      <c r="J697" s="100">
        <v>36525</v>
      </c>
      <c r="K697" s="72"/>
      <c r="L697" s="72"/>
      <c r="M697" s="72"/>
      <c r="N697" s="72" t="s">
        <v>1163</v>
      </c>
      <c r="O697" s="113"/>
      <c r="P697" s="113"/>
      <c r="Q697" s="113"/>
    </row>
    <row r="698" spans="1:17" s="24" customFormat="1" ht="20" x14ac:dyDescent="0.3">
      <c r="A698" s="380">
        <v>14326</v>
      </c>
      <c r="B698" s="72" t="s">
        <v>215</v>
      </c>
      <c r="C698" s="72" t="s">
        <v>34</v>
      </c>
      <c r="D698" s="72"/>
      <c r="E698" s="72"/>
      <c r="F698" s="73"/>
      <c r="G698" s="72" t="s">
        <v>574</v>
      </c>
      <c r="H698" s="72"/>
      <c r="I698" s="72"/>
      <c r="J698" s="100">
        <v>36525</v>
      </c>
      <c r="K698" s="72"/>
      <c r="L698" s="72"/>
      <c r="M698" s="72"/>
      <c r="N698" s="72" t="s">
        <v>1164</v>
      </c>
      <c r="O698" s="113"/>
      <c r="P698" s="113"/>
      <c r="Q698" s="113"/>
    </row>
    <row r="699" spans="1:17" s="24" customFormat="1" ht="20" x14ac:dyDescent="0.3">
      <c r="A699" s="380">
        <v>15458</v>
      </c>
      <c r="B699" s="72" t="s">
        <v>62</v>
      </c>
      <c r="C699" s="72" t="s">
        <v>29</v>
      </c>
      <c r="D699" s="80"/>
      <c r="E699" s="72"/>
      <c r="F699" s="291"/>
      <c r="G699" s="72" t="s">
        <v>574</v>
      </c>
      <c r="H699" s="72"/>
      <c r="I699" s="72"/>
      <c r="J699" s="100">
        <v>36525</v>
      </c>
      <c r="K699" s="72"/>
      <c r="L699" s="72"/>
      <c r="M699" s="72"/>
      <c r="N699" s="72" t="s">
        <v>1010</v>
      </c>
      <c r="O699" s="113"/>
      <c r="P699" s="113"/>
      <c r="Q699" s="113"/>
    </row>
    <row r="700" spans="1:17" s="24" customFormat="1" ht="70" x14ac:dyDescent="0.3">
      <c r="A700" s="80">
        <v>14391</v>
      </c>
      <c r="B700" s="80" t="s">
        <v>207</v>
      </c>
      <c r="C700" s="80" t="s">
        <v>29</v>
      </c>
      <c r="D700" s="80"/>
      <c r="E700" s="80"/>
      <c r="F700" s="289"/>
      <c r="G700" s="72" t="s">
        <v>574</v>
      </c>
      <c r="H700" s="72"/>
      <c r="I700" s="72"/>
      <c r="J700" s="100">
        <v>36525</v>
      </c>
      <c r="K700" s="72"/>
      <c r="L700" s="72"/>
      <c r="M700" s="72"/>
      <c r="N700" s="80" t="s">
        <v>1165</v>
      </c>
      <c r="O700" s="113"/>
      <c r="P700" s="113"/>
      <c r="Q700" s="113"/>
    </row>
    <row r="701" spans="1:17" s="24" customFormat="1" ht="20" x14ac:dyDescent="0.3">
      <c r="A701" s="380">
        <v>14110</v>
      </c>
      <c r="B701" s="72" t="s">
        <v>427</v>
      </c>
      <c r="C701" s="72" t="s">
        <v>29</v>
      </c>
      <c r="E701" s="72"/>
      <c r="F701" s="291"/>
      <c r="G701" s="72" t="s">
        <v>574</v>
      </c>
      <c r="H701" s="72"/>
      <c r="I701" s="72"/>
      <c r="J701" s="100">
        <v>36525</v>
      </c>
      <c r="K701" s="72"/>
      <c r="L701" s="113"/>
      <c r="M701" s="113"/>
      <c r="N701" s="24" t="s">
        <v>1166</v>
      </c>
    </row>
    <row r="702" spans="1:17" s="24" customFormat="1" ht="20" x14ac:dyDescent="0.3">
      <c r="A702" s="80">
        <v>19787</v>
      </c>
      <c r="B702" s="80" t="s">
        <v>74</v>
      </c>
      <c r="C702" s="80" t="s">
        <v>34</v>
      </c>
      <c r="D702" s="80"/>
      <c r="E702" s="80"/>
      <c r="F702" s="81"/>
      <c r="G702" s="72" t="s">
        <v>574</v>
      </c>
      <c r="H702" s="80"/>
      <c r="I702" s="80"/>
      <c r="J702" s="100">
        <v>36525</v>
      </c>
      <c r="K702" s="80"/>
      <c r="L702" s="80"/>
      <c r="M702" s="80"/>
      <c r="N702" s="80" t="s">
        <v>1010</v>
      </c>
      <c r="O702" s="113"/>
      <c r="P702" s="113"/>
      <c r="Q702" s="82"/>
    </row>
    <row r="703" spans="1:17" s="24" customFormat="1" ht="20" x14ac:dyDescent="0.3">
      <c r="A703" s="80">
        <v>15473</v>
      </c>
      <c r="B703" s="80" t="s">
        <v>101</v>
      </c>
      <c r="C703" s="80" t="s">
        <v>34</v>
      </c>
      <c r="D703" s="80"/>
      <c r="E703" s="80"/>
      <c r="F703" s="81"/>
      <c r="G703" s="72" t="s">
        <v>574</v>
      </c>
      <c r="H703" s="80"/>
      <c r="I703" s="80"/>
      <c r="J703" s="100">
        <v>36525</v>
      </c>
      <c r="K703" s="80"/>
      <c r="L703" s="80"/>
      <c r="M703" s="80"/>
      <c r="N703" s="80" t="s">
        <v>1010</v>
      </c>
      <c r="O703" s="180"/>
      <c r="P703" s="180"/>
      <c r="Q703" s="82"/>
    </row>
    <row r="704" spans="1:17" s="24" customFormat="1" ht="30" x14ac:dyDescent="0.3">
      <c r="A704" s="80">
        <v>14252</v>
      </c>
      <c r="B704" s="80" t="s">
        <v>415</v>
      </c>
      <c r="C704" s="80" t="s">
        <v>34</v>
      </c>
      <c r="D704" s="80"/>
      <c r="E704" s="80"/>
      <c r="F704" s="81"/>
      <c r="G704" s="72" t="s">
        <v>574</v>
      </c>
      <c r="H704" s="80"/>
      <c r="I704" s="80"/>
      <c r="J704" s="100">
        <v>36525</v>
      </c>
      <c r="K704" s="80"/>
      <c r="L704" s="80"/>
      <c r="M704" s="80"/>
      <c r="N704" s="80" t="s">
        <v>1167</v>
      </c>
      <c r="O704" s="180"/>
      <c r="P704" s="180"/>
      <c r="Q704" s="82"/>
    </row>
    <row r="705" spans="1:17" s="24" customFormat="1" ht="30" x14ac:dyDescent="0.3">
      <c r="A705" s="80">
        <v>14227</v>
      </c>
      <c r="B705" s="80" t="s">
        <v>445</v>
      </c>
      <c r="C705" s="80" t="s">
        <v>34</v>
      </c>
      <c r="D705" s="80"/>
      <c r="E705" s="80"/>
      <c r="F705" s="81"/>
      <c r="G705" s="72" t="s">
        <v>574</v>
      </c>
      <c r="H705" s="80"/>
      <c r="I705" s="80"/>
      <c r="J705" s="100">
        <v>36525</v>
      </c>
      <c r="K705" s="80"/>
      <c r="L705" s="80"/>
      <c r="M705" s="80"/>
      <c r="N705" s="80" t="s">
        <v>1168</v>
      </c>
      <c r="O705" s="180"/>
      <c r="P705" s="180"/>
      <c r="Q705" s="82"/>
    </row>
    <row r="706" spans="1:17" s="24" customFormat="1" ht="20" x14ac:dyDescent="0.3">
      <c r="A706" s="80">
        <v>14261</v>
      </c>
      <c r="B706" s="80" t="s">
        <v>529</v>
      </c>
      <c r="C706" s="80" t="s">
        <v>34</v>
      </c>
      <c r="D706" s="80"/>
      <c r="E706" s="80"/>
      <c r="F706" s="81"/>
      <c r="G706" s="72" t="s">
        <v>574</v>
      </c>
      <c r="H706" s="80"/>
      <c r="I706" s="80"/>
      <c r="J706" s="100">
        <v>36525</v>
      </c>
      <c r="K706" s="80"/>
      <c r="L706" s="80"/>
      <c r="M706" s="80"/>
      <c r="N706" s="80" t="s">
        <v>1169</v>
      </c>
      <c r="O706" s="180"/>
      <c r="P706" s="180"/>
      <c r="Q706" s="82"/>
    </row>
    <row r="707" spans="1:17" s="24" customFormat="1" ht="20" x14ac:dyDescent="0.3">
      <c r="A707" s="80">
        <v>14411</v>
      </c>
      <c r="B707" s="80" t="s">
        <v>120</v>
      </c>
      <c r="C707" s="80" t="s">
        <v>34</v>
      </c>
      <c r="D707" s="80"/>
      <c r="E707" s="80"/>
      <c r="F707" s="81"/>
      <c r="G707" s="72" t="s">
        <v>574</v>
      </c>
      <c r="H707" s="80"/>
      <c r="I707" s="80"/>
      <c r="J707" s="100">
        <v>36525</v>
      </c>
      <c r="K707" s="80"/>
      <c r="L707" s="80"/>
      <c r="M707" s="80"/>
      <c r="N707" s="80" t="s">
        <v>1170</v>
      </c>
      <c r="O707" s="180"/>
      <c r="P707" s="180"/>
      <c r="Q707" s="82"/>
    </row>
    <row r="708" spans="1:17" s="24" customFormat="1" ht="20" x14ac:dyDescent="0.3">
      <c r="A708" s="80">
        <v>15448</v>
      </c>
      <c r="B708" s="80" t="s">
        <v>61</v>
      </c>
      <c r="C708" s="80" t="s">
        <v>29</v>
      </c>
      <c r="D708" s="80"/>
      <c r="E708" s="80"/>
      <c r="F708" s="289"/>
      <c r="G708" s="72" t="s">
        <v>574</v>
      </c>
      <c r="H708" s="80"/>
      <c r="I708" s="80"/>
      <c r="J708" s="100">
        <v>36525</v>
      </c>
      <c r="K708" s="80"/>
      <c r="L708" s="80"/>
      <c r="M708" s="80"/>
      <c r="N708" s="80" t="s">
        <v>1010</v>
      </c>
      <c r="O708" s="180"/>
      <c r="P708" s="180"/>
      <c r="Q708" s="82"/>
    </row>
    <row r="709" spans="1:17" s="24" customFormat="1" ht="20" x14ac:dyDescent="0.3">
      <c r="A709" s="80">
        <v>15447</v>
      </c>
      <c r="B709" s="80" t="s">
        <v>161</v>
      </c>
      <c r="C709" s="80" t="s">
        <v>29</v>
      </c>
      <c r="D709" s="80"/>
      <c r="E709" s="80"/>
      <c r="F709" s="289"/>
      <c r="G709" s="72" t="s">
        <v>574</v>
      </c>
      <c r="H709" s="80"/>
      <c r="I709" s="80"/>
      <c r="J709" s="100">
        <v>36525</v>
      </c>
      <c r="K709" s="80"/>
      <c r="L709" s="80"/>
      <c r="M709" s="80"/>
      <c r="N709" s="80" t="s">
        <v>1171</v>
      </c>
      <c r="O709" s="180"/>
      <c r="P709" s="180"/>
      <c r="Q709" s="82"/>
    </row>
    <row r="710" spans="1:17" s="24" customFormat="1" ht="20" x14ac:dyDescent="0.3">
      <c r="A710" s="79">
        <v>15443</v>
      </c>
      <c r="B710" s="80" t="s">
        <v>60</v>
      </c>
      <c r="C710" s="80" t="s">
        <v>29</v>
      </c>
      <c r="D710" s="80"/>
      <c r="E710" s="80"/>
      <c r="F710" s="289"/>
      <c r="G710" s="80" t="s">
        <v>574</v>
      </c>
      <c r="H710" s="80"/>
      <c r="I710" s="80"/>
      <c r="J710" s="100">
        <v>36525</v>
      </c>
      <c r="K710" s="80"/>
      <c r="L710" s="80"/>
      <c r="M710" s="80"/>
      <c r="N710" s="80" t="s">
        <v>1010</v>
      </c>
      <c r="O710" s="113"/>
      <c r="P710" s="113"/>
      <c r="Q710" s="82"/>
    </row>
    <row r="711" spans="1:17" s="24" customFormat="1" ht="20" x14ac:dyDescent="0.3">
      <c r="A711" s="79">
        <v>14342</v>
      </c>
      <c r="B711" s="80" t="s">
        <v>331</v>
      </c>
      <c r="C711" s="80" t="s">
        <v>34</v>
      </c>
      <c r="D711" s="80"/>
      <c r="E711" s="80"/>
      <c r="F711" s="81"/>
      <c r="G711" s="80" t="s">
        <v>574</v>
      </c>
      <c r="H711" s="80"/>
      <c r="I711" s="80"/>
      <c r="J711" s="100">
        <v>36525</v>
      </c>
      <c r="K711" s="80"/>
      <c r="L711" s="80"/>
      <c r="M711" s="80"/>
      <c r="N711" s="80" t="s">
        <v>1172</v>
      </c>
      <c r="O711" s="180"/>
      <c r="P711" s="180"/>
      <c r="Q711" s="82"/>
    </row>
    <row r="712" spans="1:17" s="24" customFormat="1" ht="20" x14ac:dyDescent="0.3">
      <c r="A712" s="79">
        <v>15544</v>
      </c>
      <c r="B712" s="80" t="s">
        <v>353</v>
      </c>
      <c r="C712" s="80" t="s">
        <v>26</v>
      </c>
      <c r="D712" s="80"/>
      <c r="E712" s="80"/>
      <c r="F712" s="81"/>
      <c r="G712" s="80" t="s">
        <v>574</v>
      </c>
      <c r="H712" s="80"/>
      <c r="I712" s="80"/>
      <c r="J712" s="100">
        <v>36525</v>
      </c>
      <c r="K712" s="80"/>
      <c r="L712" s="80"/>
      <c r="M712" s="80"/>
      <c r="N712" s="80" t="s">
        <v>1173</v>
      </c>
      <c r="O712" s="180"/>
      <c r="P712" s="180"/>
      <c r="Q712" s="82"/>
    </row>
    <row r="713" spans="1:17" s="24" customFormat="1" ht="20" x14ac:dyDescent="0.3">
      <c r="A713" s="79">
        <v>15723</v>
      </c>
      <c r="B713" s="80" t="s">
        <v>69</v>
      </c>
      <c r="C713" s="80" t="s">
        <v>26</v>
      </c>
      <c r="D713" s="80"/>
      <c r="E713" s="80"/>
      <c r="F713" s="81"/>
      <c r="G713" s="80" t="s">
        <v>574</v>
      </c>
      <c r="H713" s="80"/>
      <c r="I713" s="80"/>
      <c r="J713" s="100">
        <v>36525</v>
      </c>
      <c r="K713" s="80"/>
      <c r="L713" s="80"/>
      <c r="M713" s="80"/>
      <c r="N713" s="80" t="s">
        <v>1010</v>
      </c>
      <c r="O713" s="180"/>
      <c r="P713" s="180"/>
      <c r="Q713" s="82"/>
    </row>
    <row r="714" spans="1:17" s="24" customFormat="1" ht="20" x14ac:dyDescent="0.3">
      <c r="A714" s="79">
        <v>14311</v>
      </c>
      <c r="B714" s="80" t="s">
        <v>253</v>
      </c>
      <c r="C714" s="80" t="s">
        <v>34</v>
      </c>
      <c r="D714" s="80"/>
      <c r="E714" s="80"/>
      <c r="F714" s="81"/>
      <c r="G714" s="80" t="s">
        <v>574</v>
      </c>
      <c r="H714" s="80"/>
      <c r="I714" s="80"/>
      <c r="J714" s="100">
        <v>36525</v>
      </c>
      <c r="K714" s="80"/>
      <c r="L714" s="80"/>
      <c r="M714" s="80"/>
      <c r="N714" s="80" t="s">
        <v>1174</v>
      </c>
      <c r="O714" s="180"/>
      <c r="P714" s="180"/>
      <c r="Q714" s="82"/>
    </row>
    <row r="715" spans="1:17" s="24" customFormat="1" ht="20" x14ac:dyDescent="0.3">
      <c r="A715" s="79">
        <v>14113</v>
      </c>
      <c r="B715" s="80" t="s">
        <v>235</v>
      </c>
      <c r="C715" s="80" t="s">
        <v>29</v>
      </c>
      <c r="D715" s="80"/>
      <c r="E715" s="80"/>
      <c r="F715" s="289"/>
      <c r="G715" s="80" t="s">
        <v>574</v>
      </c>
      <c r="H715" s="80"/>
      <c r="I715" s="80"/>
      <c r="J715" s="100">
        <v>36525</v>
      </c>
      <c r="K715" s="80"/>
      <c r="L715" s="80"/>
      <c r="M715" s="80"/>
      <c r="N715" s="80" t="s">
        <v>1175</v>
      </c>
      <c r="O715" s="180"/>
      <c r="P715" s="180"/>
      <c r="Q715" s="82"/>
    </row>
    <row r="716" spans="1:17" s="24" customFormat="1" ht="20" x14ac:dyDescent="0.3">
      <c r="A716" s="79">
        <v>15140</v>
      </c>
      <c r="B716" s="80" t="s">
        <v>98</v>
      </c>
      <c r="C716" s="80" t="s">
        <v>26</v>
      </c>
      <c r="D716" s="80"/>
      <c r="E716" s="80"/>
      <c r="F716" s="81"/>
      <c r="G716" s="80" t="s">
        <v>574</v>
      </c>
      <c r="H716" s="80"/>
      <c r="I716" s="80"/>
      <c r="J716" s="100">
        <v>36525</v>
      </c>
      <c r="K716" s="80"/>
      <c r="L716" s="80"/>
      <c r="M716" s="80"/>
      <c r="N716" s="80" t="s">
        <v>1010</v>
      </c>
      <c r="O716" s="180"/>
      <c r="P716" s="180"/>
      <c r="Q716" s="82"/>
    </row>
    <row r="717" spans="1:17" s="24" customFormat="1" ht="20" x14ac:dyDescent="0.3">
      <c r="A717" s="79">
        <v>15164</v>
      </c>
      <c r="B717" s="80" t="s">
        <v>426</v>
      </c>
      <c r="C717" s="80" t="s">
        <v>26</v>
      </c>
      <c r="D717" s="80"/>
      <c r="E717" s="80"/>
      <c r="F717" s="81"/>
      <c r="G717" s="80" t="s">
        <v>574</v>
      </c>
      <c r="H717" s="80"/>
      <c r="I717" s="80"/>
      <c r="J717" s="100">
        <v>36525</v>
      </c>
      <c r="K717" s="80"/>
      <c r="L717" s="80"/>
      <c r="M717" s="80"/>
      <c r="N717" s="80" t="s">
        <v>1176</v>
      </c>
      <c r="O717" s="180"/>
      <c r="P717" s="180"/>
      <c r="Q717" s="82"/>
    </row>
    <row r="718" spans="1:17" s="24" customFormat="1" ht="40" x14ac:dyDescent="0.3">
      <c r="A718" s="79">
        <v>14221</v>
      </c>
      <c r="B718" s="80" t="s">
        <v>118</v>
      </c>
      <c r="C718" s="80" t="s">
        <v>34</v>
      </c>
      <c r="D718" s="80"/>
      <c r="E718" s="80"/>
      <c r="F718" s="81"/>
      <c r="G718" s="80" t="s">
        <v>574</v>
      </c>
      <c r="H718" s="80"/>
      <c r="I718" s="80"/>
      <c r="J718" s="100">
        <v>36525</v>
      </c>
      <c r="K718" s="80"/>
      <c r="L718" s="80"/>
      <c r="M718" s="80"/>
      <c r="N718" s="80" t="s">
        <v>1177</v>
      </c>
      <c r="O718" s="180"/>
      <c r="P718" s="180"/>
      <c r="Q718" s="82"/>
    </row>
    <row r="719" spans="1:17" s="24" customFormat="1" ht="20" x14ac:dyDescent="0.3">
      <c r="A719" s="79">
        <v>14265</v>
      </c>
      <c r="B719" s="80" t="s">
        <v>206</v>
      </c>
      <c r="C719" s="80" t="s">
        <v>34</v>
      </c>
      <c r="D719" s="80"/>
      <c r="E719" s="80"/>
      <c r="F719" s="81"/>
      <c r="G719" s="80" t="s">
        <v>574</v>
      </c>
      <c r="H719" s="80"/>
      <c r="I719" s="80"/>
      <c r="J719" s="100">
        <v>36525</v>
      </c>
      <c r="K719" s="80"/>
      <c r="L719" s="80"/>
      <c r="M719" s="80"/>
      <c r="N719" s="80" t="s">
        <v>1178</v>
      </c>
      <c r="O719" s="180"/>
      <c r="P719" s="180"/>
      <c r="Q719" s="82"/>
    </row>
    <row r="720" spans="1:17" s="24" customFormat="1" ht="20" x14ac:dyDescent="0.3">
      <c r="A720" s="79">
        <v>15314</v>
      </c>
      <c r="B720" s="80" t="s">
        <v>201</v>
      </c>
      <c r="C720" s="80" t="s">
        <v>29</v>
      </c>
      <c r="D720" s="80"/>
      <c r="E720" s="80"/>
      <c r="F720" s="289"/>
      <c r="G720" s="80" t="s">
        <v>574</v>
      </c>
      <c r="H720" s="80"/>
      <c r="I720" s="80"/>
      <c r="J720" s="100">
        <v>36525</v>
      </c>
      <c r="K720" s="80"/>
      <c r="L720" s="80"/>
      <c r="M720" s="80"/>
      <c r="N720" s="80" t="s">
        <v>1179</v>
      </c>
      <c r="O720" s="180"/>
      <c r="P720" s="180"/>
      <c r="Q720" s="82"/>
    </row>
    <row r="721" spans="1:17" s="24" customFormat="1" ht="20" x14ac:dyDescent="0.3">
      <c r="A721" s="79">
        <v>14219</v>
      </c>
      <c r="B721" s="80" t="s">
        <v>412</v>
      </c>
      <c r="C721" s="80" t="s">
        <v>34</v>
      </c>
      <c r="D721" s="80"/>
      <c r="E721" s="80"/>
      <c r="F721" s="81"/>
      <c r="G721" s="80" t="s">
        <v>574</v>
      </c>
      <c r="H721" s="80"/>
      <c r="I721" s="80"/>
      <c r="J721" s="100">
        <v>36525</v>
      </c>
      <c r="K721" s="80"/>
      <c r="L721" s="80"/>
      <c r="M721" s="80"/>
      <c r="N721" s="80" t="s">
        <v>1020</v>
      </c>
      <c r="O721" s="180"/>
      <c r="P721" s="180"/>
      <c r="Q721" s="82"/>
    </row>
    <row r="722" spans="1:17" s="24" customFormat="1" ht="20" x14ac:dyDescent="0.3">
      <c r="A722" s="79">
        <v>15052</v>
      </c>
      <c r="B722" s="80" t="s">
        <v>152</v>
      </c>
      <c r="C722" s="80" t="s">
        <v>34</v>
      </c>
      <c r="D722" s="80"/>
      <c r="E722" s="80"/>
      <c r="F722" s="81"/>
      <c r="G722" s="80" t="s">
        <v>574</v>
      </c>
      <c r="H722" s="80"/>
      <c r="I722" s="80"/>
      <c r="J722" s="100">
        <v>36525</v>
      </c>
      <c r="K722" s="80"/>
      <c r="L722" s="80"/>
      <c r="M722" s="80"/>
      <c r="N722" s="80" t="s">
        <v>1010</v>
      </c>
      <c r="O722" s="180"/>
      <c r="P722" s="180"/>
      <c r="Q722" s="82"/>
    </row>
    <row r="723" spans="1:17" s="24" customFormat="1" ht="20" x14ac:dyDescent="0.3">
      <c r="A723" s="79">
        <v>15553</v>
      </c>
      <c r="B723" s="80" t="s">
        <v>89</v>
      </c>
      <c r="C723" s="80" t="s">
        <v>34</v>
      </c>
      <c r="D723" s="80"/>
      <c r="E723" s="80"/>
      <c r="F723" s="81"/>
      <c r="G723" s="80" t="s">
        <v>574</v>
      </c>
      <c r="H723" s="80"/>
      <c r="I723" s="80"/>
      <c r="J723" s="100">
        <v>36525</v>
      </c>
      <c r="K723" s="80"/>
      <c r="L723" s="80"/>
      <c r="M723" s="80"/>
      <c r="N723" s="80" t="s">
        <v>1087</v>
      </c>
      <c r="O723" s="180"/>
      <c r="P723" s="180"/>
      <c r="Q723" s="82"/>
    </row>
    <row r="724" spans="1:17" s="24" customFormat="1" ht="20" x14ac:dyDescent="0.3">
      <c r="A724" s="79">
        <v>14229</v>
      </c>
      <c r="B724" s="80" t="s">
        <v>33</v>
      </c>
      <c r="C724" s="80" t="s">
        <v>34</v>
      </c>
      <c r="D724" s="80"/>
      <c r="E724" s="80"/>
      <c r="F724" s="81"/>
      <c r="G724" s="80" t="s">
        <v>574</v>
      </c>
      <c r="H724" s="80"/>
      <c r="I724" s="80"/>
      <c r="J724" s="100">
        <v>36525</v>
      </c>
      <c r="K724" s="80"/>
      <c r="L724" s="80"/>
      <c r="M724" s="80"/>
      <c r="N724" s="80" t="s">
        <v>1010</v>
      </c>
      <c r="O724" s="180"/>
      <c r="P724" s="180"/>
      <c r="Q724" s="82"/>
    </row>
    <row r="725" spans="1:17" s="24" customFormat="1" ht="20" x14ac:dyDescent="0.3">
      <c r="A725" s="79">
        <v>14435</v>
      </c>
      <c r="B725" s="80" t="s">
        <v>95</v>
      </c>
      <c r="C725" s="80" t="s">
        <v>26</v>
      </c>
      <c r="D725" s="80"/>
      <c r="E725" s="80"/>
      <c r="F725" s="81"/>
      <c r="G725" s="80" t="s">
        <v>574</v>
      </c>
      <c r="H725" s="80"/>
      <c r="I725" s="80"/>
      <c r="J725" s="100">
        <v>36525</v>
      </c>
      <c r="K725" s="80"/>
      <c r="L725" s="80"/>
      <c r="M725" s="80"/>
      <c r="N725" s="80" t="s">
        <v>1180</v>
      </c>
      <c r="O725" s="180"/>
      <c r="P725" s="180"/>
      <c r="Q725" s="82"/>
    </row>
    <row r="726" spans="1:17" s="24" customFormat="1" ht="20" x14ac:dyDescent="0.3">
      <c r="A726" s="79">
        <v>14439</v>
      </c>
      <c r="B726" s="80" t="s">
        <v>145</v>
      </c>
      <c r="C726" s="80" t="s">
        <v>26</v>
      </c>
      <c r="D726" s="80"/>
      <c r="E726" s="80"/>
      <c r="F726" s="81"/>
      <c r="G726" s="80" t="s">
        <v>574</v>
      </c>
      <c r="H726" s="80"/>
      <c r="I726" s="80"/>
      <c r="J726" s="100">
        <v>36525</v>
      </c>
      <c r="K726" s="80"/>
      <c r="L726" s="80"/>
      <c r="M726" s="80"/>
      <c r="N726" s="80" t="s">
        <v>1181</v>
      </c>
      <c r="O726" s="180"/>
      <c r="P726" s="180"/>
      <c r="Q726" s="82"/>
    </row>
    <row r="727" spans="1:17" s="24" customFormat="1" ht="20" x14ac:dyDescent="0.3">
      <c r="A727" s="79">
        <v>15519</v>
      </c>
      <c r="B727" s="80" t="s">
        <v>250</v>
      </c>
      <c r="C727" s="80" t="s">
        <v>29</v>
      </c>
      <c r="D727" s="80"/>
      <c r="E727" s="80"/>
      <c r="F727" s="289"/>
      <c r="G727" s="80" t="s">
        <v>574</v>
      </c>
      <c r="H727" s="80"/>
      <c r="I727" s="80"/>
      <c r="J727" s="100">
        <v>36525</v>
      </c>
      <c r="K727" s="80"/>
      <c r="L727" s="80"/>
      <c r="M727" s="80"/>
      <c r="N727" s="80" t="s">
        <v>1087</v>
      </c>
      <c r="O727" s="180"/>
      <c r="P727" s="180"/>
      <c r="Q727" s="82"/>
    </row>
    <row r="728" spans="1:17" s="24" customFormat="1" ht="20" x14ac:dyDescent="0.3">
      <c r="A728" s="79">
        <v>14394</v>
      </c>
      <c r="B728" s="80" t="s">
        <v>117</v>
      </c>
      <c r="C728" s="80" t="s">
        <v>29</v>
      </c>
      <c r="D728" s="80"/>
      <c r="E728" s="80"/>
      <c r="F728" s="289"/>
      <c r="G728" s="80" t="s">
        <v>574</v>
      </c>
      <c r="H728" s="80"/>
      <c r="I728" s="80"/>
      <c r="J728" s="100">
        <v>36525</v>
      </c>
      <c r="K728" s="80"/>
      <c r="L728" s="80"/>
      <c r="M728" s="80"/>
      <c r="N728" s="80" t="s">
        <v>1010</v>
      </c>
      <c r="O728" s="180"/>
      <c r="P728" s="180"/>
      <c r="Q728" s="82"/>
    </row>
    <row r="729" spans="1:17" s="24" customFormat="1" ht="20" x14ac:dyDescent="0.3">
      <c r="A729" s="79">
        <v>15536</v>
      </c>
      <c r="B729" s="80" t="s">
        <v>191</v>
      </c>
      <c r="C729" s="80" t="s">
        <v>26</v>
      </c>
      <c r="D729" s="80"/>
      <c r="E729" s="80"/>
      <c r="F729" s="81"/>
      <c r="G729" s="80" t="s">
        <v>574</v>
      </c>
      <c r="H729" s="80"/>
      <c r="I729" s="80"/>
      <c r="J729" s="100">
        <v>36525</v>
      </c>
      <c r="K729" s="80"/>
      <c r="L729" s="80"/>
      <c r="M729" s="80"/>
      <c r="N729" s="80" t="s">
        <v>1026</v>
      </c>
      <c r="O729" s="180"/>
      <c r="P729" s="180"/>
      <c r="Q729" s="82"/>
    </row>
    <row r="730" spans="1:17" s="24" customFormat="1" ht="20" x14ac:dyDescent="0.3">
      <c r="A730" s="79">
        <v>15381</v>
      </c>
      <c r="B730" s="80" t="s">
        <v>158</v>
      </c>
      <c r="C730" s="80" t="s">
        <v>29</v>
      </c>
      <c r="D730" s="80"/>
      <c r="E730" s="80"/>
      <c r="F730" s="289"/>
      <c r="G730" s="80" t="s">
        <v>574</v>
      </c>
      <c r="H730" s="80"/>
      <c r="I730" s="80"/>
      <c r="J730" s="100">
        <v>36525</v>
      </c>
      <c r="K730" s="80"/>
      <c r="L730" s="80"/>
      <c r="M730" s="80"/>
      <c r="N730" s="80" t="s">
        <v>1182</v>
      </c>
      <c r="O730" s="180"/>
      <c r="P730" s="180"/>
      <c r="Q730" s="82"/>
    </row>
    <row r="731" spans="1:17" s="24" customFormat="1" ht="20" x14ac:dyDescent="0.3">
      <c r="A731" s="380">
        <v>14392</v>
      </c>
      <c r="B731" s="72" t="s">
        <v>141</v>
      </c>
      <c r="C731" s="72" t="s">
        <v>29</v>
      </c>
      <c r="D731" s="72"/>
      <c r="E731" s="72"/>
      <c r="F731" s="291"/>
      <c r="G731" s="80" t="s">
        <v>574</v>
      </c>
      <c r="H731" s="72"/>
      <c r="I731" s="72"/>
      <c r="J731" s="100">
        <v>36525</v>
      </c>
      <c r="K731" s="72"/>
      <c r="L731" s="72"/>
      <c r="M731" s="72"/>
      <c r="N731" s="80" t="s">
        <v>1183</v>
      </c>
      <c r="O731" s="180"/>
      <c r="P731" s="180"/>
      <c r="Q731" s="113"/>
    </row>
    <row r="732" spans="1:17" s="24" customFormat="1" ht="20" x14ac:dyDescent="0.3">
      <c r="A732" s="79">
        <v>13337</v>
      </c>
      <c r="B732" s="80" t="s">
        <v>245</v>
      </c>
      <c r="C732" s="80" t="s">
        <v>34</v>
      </c>
      <c r="D732" s="80"/>
      <c r="E732" s="80"/>
      <c r="F732" s="81"/>
      <c r="G732" s="80" t="s">
        <v>574</v>
      </c>
      <c r="H732" s="80"/>
      <c r="I732" s="80"/>
      <c r="J732" s="100">
        <v>36525</v>
      </c>
      <c r="K732" s="80"/>
      <c r="L732" s="80"/>
      <c r="M732" s="80"/>
      <c r="N732" s="80" t="s">
        <v>1184</v>
      </c>
      <c r="O732" s="113"/>
      <c r="P732" s="113"/>
      <c r="Q732" s="82"/>
    </row>
    <row r="733" spans="1:17" s="24" customFormat="1" ht="20" x14ac:dyDescent="0.3">
      <c r="A733" s="79">
        <v>14588</v>
      </c>
      <c r="B733" s="80" t="s">
        <v>439</v>
      </c>
      <c r="C733" s="80" t="s">
        <v>34</v>
      </c>
      <c r="D733" s="80"/>
      <c r="E733" s="80"/>
      <c r="F733" s="81"/>
      <c r="G733" s="80" t="s">
        <v>574</v>
      </c>
      <c r="H733" s="80"/>
      <c r="I733" s="80"/>
      <c r="J733" s="100">
        <v>36525</v>
      </c>
      <c r="K733" s="80"/>
      <c r="L733" s="80"/>
      <c r="M733" s="80"/>
      <c r="N733" s="80" t="s">
        <v>1185</v>
      </c>
      <c r="O733" s="113"/>
      <c r="P733" s="113"/>
      <c r="Q733" s="82"/>
    </row>
    <row r="734" spans="1:17" s="24" customFormat="1" ht="20" x14ac:dyDescent="0.3">
      <c r="A734" s="79">
        <v>15060</v>
      </c>
      <c r="B734" s="80" t="s">
        <v>233</v>
      </c>
      <c r="C734" s="80" t="s">
        <v>34</v>
      </c>
      <c r="D734" s="80"/>
      <c r="E734" s="80"/>
      <c r="F734" s="81"/>
      <c r="G734" s="80" t="s">
        <v>574</v>
      </c>
      <c r="H734" s="80"/>
      <c r="I734" s="80"/>
      <c r="J734" s="100">
        <v>36525</v>
      </c>
      <c r="K734" s="80"/>
      <c r="L734" s="80"/>
      <c r="M734" s="80"/>
      <c r="N734" s="80" t="s">
        <v>1186</v>
      </c>
      <c r="O734" s="113"/>
      <c r="P734" s="113"/>
      <c r="Q734" s="82"/>
    </row>
    <row r="735" spans="1:17" s="24" customFormat="1" ht="20" x14ac:dyDescent="0.3">
      <c r="A735" s="79">
        <v>15074</v>
      </c>
      <c r="B735" s="80" t="s">
        <v>534</v>
      </c>
      <c r="C735" s="80" t="s">
        <v>34</v>
      </c>
      <c r="D735" s="80"/>
      <c r="E735" s="80"/>
      <c r="F735" s="81"/>
      <c r="G735" s="80" t="s">
        <v>574</v>
      </c>
      <c r="H735" s="80"/>
      <c r="I735" s="80"/>
      <c r="J735" s="100">
        <v>36525</v>
      </c>
      <c r="K735" s="80"/>
      <c r="L735" s="80"/>
      <c r="M735" s="80"/>
      <c r="N735" s="80" t="s">
        <v>1187</v>
      </c>
      <c r="O735" s="113"/>
      <c r="P735" s="113"/>
      <c r="Q735" s="82"/>
    </row>
    <row r="736" spans="1:17" s="24" customFormat="1" ht="30" x14ac:dyDescent="0.3">
      <c r="A736" s="79">
        <v>15090</v>
      </c>
      <c r="B736" s="80" t="s">
        <v>349</v>
      </c>
      <c r="C736" s="80" t="s">
        <v>34</v>
      </c>
      <c r="D736" s="80"/>
      <c r="E736" s="80"/>
      <c r="F736" s="81"/>
      <c r="G736" s="80" t="s">
        <v>574</v>
      </c>
      <c r="H736" s="80"/>
      <c r="I736" s="80"/>
      <c r="J736" s="100">
        <v>36525</v>
      </c>
      <c r="K736" s="80"/>
      <c r="L736" s="80"/>
      <c r="M736" s="80"/>
      <c r="N736" s="80" t="s">
        <v>1188</v>
      </c>
      <c r="O736" s="113"/>
      <c r="P736" s="113"/>
      <c r="Q736" s="82"/>
    </row>
    <row r="737" spans="1:17" s="24" customFormat="1" ht="20" x14ac:dyDescent="0.3">
      <c r="A737" s="79">
        <v>14405</v>
      </c>
      <c r="B737" s="80" t="s">
        <v>40</v>
      </c>
      <c r="C737" s="80" t="s">
        <v>34</v>
      </c>
      <c r="D737" s="80"/>
      <c r="E737" s="80"/>
      <c r="F737" s="81"/>
      <c r="G737" s="80" t="s">
        <v>574</v>
      </c>
      <c r="H737" s="80"/>
      <c r="I737" s="80"/>
      <c r="J737" s="100">
        <v>36525</v>
      </c>
      <c r="K737" s="80"/>
      <c r="L737" s="80"/>
      <c r="M737" s="80"/>
      <c r="N737" s="80" t="s">
        <v>1010</v>
      </c>
      <c r="O737" s="113"/>
      <c r="P737" s="113"/>
      <c r="Q737" s="82"/>
    </row>
    <row r="738" spans="1:17" s="24" customFormat="1" ht="20" x14ac:dyDescent="0.3">
      <c r="A738" s="79">
        <v>15792</v>
      </c>
      <c r="B738" s="80" t="s">
        <v>70</v>
      </c>
      <c r="C738" s="80" t="s">
        <v>29</v>
      </c>
      <c r="D738" s="80"/>
      <c r="E738" s="80"/>
      <c r="F738" s="289"/>
      <c r="G738" s="80" t="s">
        <v>574</v>
      </c>
      <c r="H738" s="80"/>
      <c r="I738" s="80"/>
      <c r="J738" s="100">
        <v>36525</v>
      </c>
      <c r="K738" s="80"/>
      <c r="L738" s="80"/>
      <c r="M738" s="80"/>
      <c r="N738" s="80" t="s">
        <v>1010</v>
      </c>
      <c r="O738" s="113"/>
      <c r="P738" s="113"/>
      <c r="Q738" s="82"/>
    </row>
    <row r="739" spans="1:17" s="24" customFormat="1" ht="20" x14ac:dyDescent="0.3">
      <c r="A739" s="79">
        <v>15391</v>
      </c>
      <c r="B739" s="80" t="s">
        <v>57</v>
      </c>
      <c r="C739" s="80" t="s">
        <v>29</v>
      </c>
      <c r="D739" s="80"/>
      <c r="E739" s="80"/>
      <c r="F739" s="289"/>
      <c r="G739" s="80" t="s">
        <v>574</v>
      </c>
      <c r="H739" s="80"/>
      <c r="I739" s="80"/>
      <c r="J739" s="100">
        <v>36525</v>
      </c>
      <c r="K739" s="80"/>
      <c r="L739" s="80"/>
      <c r="M739" s="80"/>
      <c r="N739" s="72" t="s">
        <v>1010</v>
      </c>
      <c r="O739" s="113"/>
      <c r="P739" s="113"/>
      <c r="Q739" s="82"/>
    </row>
    <row r="740" spans="1:17" s="24" customFormat="1" ht="20" x14ac:dyDescent="0.3">
      <c r="A740" s="79">
        <v>15370</v>
      </c>
      <c r="B740" s="80" t="s">
        <v>151</v>
      </c>
      <c r="C740" s="80" t="s">
        <v>29</v>
      </c>
      <c r="D740" s="80"/>
      <c r="E740" s="80"/>
      <c r="F740" s="289"/>
      <c r="G740" s="80" t="s">
        <v>574</v>
      </c>
      <c r="H740" s="80"/>
      <c r="I740" s="80"/>
      <c r="J740" s="100">
        <v>36525</v>
      </c>
      <c r="K740" s="80"/>
      <c r="L740" s="80"/>
      <c r="M740" s="80"/>
      <c r="N740" s="80" t="s">
        <v>1189</v>
      </c>
      <c r="O740" s="113"/>
      <c r="P740" s="113"/>
      <c r="Q740" s="82"/>
    </row>
    <row r="741" spans="1:17" s="24" customFormat="1" ht="20" x14ac:dyDescent="0.3">
      <c r="A741" s="79">
        <v>15561</v>
      </c>
      <c r="B741" s="80" t="s">
        <v>511</v>
      </c>
      <c r="C741" s="80" t="s">
        <v>34</v>
      </c>
      <c r="D741" s="80"/>
      <c r="E741" s="80"/>
      <c r="F741" s="81"/>
      <c r="G741" s="80" t="s">
        <v>574</v>
      </c>
      <c r="H741" s="80"/>
      <c r="I741" s="80"/>
      <c r="J741" s="100">
        <v>36525</v>
      </c>
      <c r="K741" s="80"/>
      <c r="L741" s="80"/>
      <c r="M741" s="80"/>
      <c r="N741" s="80" t="s">
        <v>1190</v>
      </c>
      <c r="O741" s="82"/>
      <c r="P741" s="82"/>
      <c r="Q741" s="82"/>
    </row>
    <row r="742" spans="1:17" s="24" customFormat="1" ht="20" x14ac:dyDescent="0.3">
      <c r="A742" s="79">
        <v>15552</v>
      </c>
      <c r="B742" s="80" t="s">
        <v>516</v>
      </c>
      <c r="C742" s="80" t="s">
        <v>34</v>
      </c>
      <c r="D742" s="80"/>
      <c r="E742" s="80"/>
      <c r="F742" s="81"/>
      <c r="G742" s="80" t="s">
        <v>574</v>
      </c>
      <c r="H742" s="80"/>
      <c r="I742" s="80"/>
      <c r="J742" s="100">
        <v>36525</v>
      </c>
      <c r="K742" s="80"/>
      <c r="L742" s="80"/>
      <c r="M742" s="80"/>
      <c r="N742" s="72" t="s">
        <v>1191</v>
      </c>
      <c r="O742" s="113"/>
      <c r="P742" s="113"/>
      <c r="Q742" s="82"/>
    </row>
    <row r="743" spans="1:17" s="24" customFormat="1" ht="20" x14ac:dyDescent="0.3">
      <c r="A743" s="380">
        <v>15283</v>
      </c>
      <c r="B743" s="72" t="s">
        <v>55</v>
      </c>
      <c r="C743" s="72" t="s">
        <v>29</v>
      </c>
      <c r="D743" s="72"/>
      <c r="E743" s="72"/>
      <c r="F743" s="291"/>
      <c r="G743" s="72" t="s">
        <v>574</v>
      </c>
      <c r="H743" s="72"/>
      <c r="I743" s="72"/>
      <c r="J743" s="278">
        <v>36525</v>
      </c>
      <c r="K743" s="72"/>
      <c r="L743" s="72"/>
      <c r="M743" s="72"/>
      <c r="N743" s="72" t="s">
        <v>1010</v>
      </c>
      <c r="O743" s="113"/>
      <c r="P743" s="113"/>
      <c r="Q743" s="113"/>
    </row>
    <row r="744" spans="1:17" s="24" customFormat="1" ht="40" x14ac:dyDescent="0.3">
      <c r="A744" s="79">
        <v>14072</v>
      </c>
      <c r="B744" s="80" t="s">
        <v>527</v>
      </c>
      <c r="C744" s="80" t="s">
        <v>29</v>
      </c>
      <c r="D744" s="80"/>
      <c r="E744" s="80"/>
      <c r="F744" s="289"/>
      <c r="G744" s="80" t="s">
        <v>574</v>
      </c>
      <c r="H744" s="80"/>
      <c r="I744" s="80"/>
      <c r="J744" s="100">
        <v>36525</v>
      </c>
      <c r="K744" s="80"/>
      <c r="L744" s="80"/>
      <c r="M744" s="80"/>
      <c r="N744" s="80" t="s">
        <v>1192</v>
      </c>
      <c r="O744" s="113"/>
      <c r="P744" s="306"/>
      <c r="Q744" s="82"/>
    </row>
    <row r="745" spans="1:17" s="24" customFormat="1" ht="20" x14ac:dyDescent="0.3">
      <c r="A745" s="79">
        <v>14273</v>
      </c>
      <c r="B745" s="80" t="s">
        <v>36</v>
      </c>
      <c r="C745" s="80" t="s">
        <v>34</v>
      </c>
      <c r="D745" s="80"/>
      <c r="E745" s="80"/>
      <c r="F745" s="81"/>
      <c r="G745" s="80" t="s">
        <v>574</v>
      </c>
      <c r="H745" s="80"/>
      <c r="I745" s="80"/>
      <c r="J745" s="100">
        <v>36525</v>
      </c>
      <c r="K745" s="80"/>
      <c r="L745" s="80"/>
      <c r="M745" s="80"/>
      <c r="N745" s="80" t="s">
        <v>1010</v>
      </c>
      <c r="O745" s="180"/>
      <c r="Q745" s="82"/>
    </row>
    <row r="746" spans="1:17" s="24" customFormat="1" ht="20" x14ac:dyDescent="0.3">
      <c r="A746" s="79">
        <v>15396</v>
      </c>
      <c r="B746" s="80" t="s">
        <v>58</v>
      </c>
      <c r="C746" s="80" t="s">
        <v>29</v>
      </c>
      <c r="D746" s="80"/>
      <c r="E746" s="80"/>
      <c r="F746" s="289"/>
      <c r="G746" s="80" t="s">
        <v>574</v>
      </c>
      <c r="H746" s="80"/>
      <c r="I746" s="80"/>
      <c r="J746" s="100">
        <v>36525</v>
      </c>
      <c r="K746" s="80"/>
      <c r="L746" s="80"/>
      <c r="M746" s="80"/>
      <c r="N746" s="80" t="s">
        <v>1010</v>
      </c>
      <c r="O746" s="180"/>
      <c r="Q746" s="82"/>
    </row>
    <row r="747" spans="1:17" s="24" customFormat="1" ht="20" x14ac:dyDescent="0.3">
      <c r="A747" s="79">
        <v>15508</v>
      </c>
      <c r="B747" s="80" t="s">
        <v>67</v>
      </c>
      <c r="C747" s="80" t="s">
        <v>29</v>
      </c>
      <c r="D747" s="80"/>
      <c r="E747" s="80"/>
      <c r="F747" s="289"/>
      <c r="G747" s="80" t="s">
        <v>574</v>
      </c>
      <c r="H747" s="80"/>
      <c r="I747" s="80"/>
      <c r="J747" s="100">
        <v>36525</v>
      </c>
      <c r="K747" s="80"/>
      <c r="L747" s="80"/>
      <c r="M747" s="80"/>
      <c r="N747" s="80" t="s">
        <v>1010</v>
      </c>
      <c r="O747" s="180"/>
      <c r="Q747" s="82"/>
    </row>
    <row r="748" spans="1:17" s="24" customFormat="1" ht="20" x14ac:dyDescent="0.3">
      <c r="A748" s="79">
        <v>15125</v>
      </c>
      <c r="B748" s="80" t="s">
        <v>170</v>
      </c>
      <c r="C748" s="80" t="s">
        <v>26</v>
      </c>
      <c r="D748" s="80"/>
      <c r="E748" s="80"/>
      <c r="F748" s="81"/>
      <c r="G748" s="80" t="s">
        <v>574</v>
      </c>
      <c r="H748" s="80"/>
      <c r="I748" s="80"/>
      <c r="J748" s="100">
        <v>36525</v>
      </c>
      <c r="K748" s="80"/>
      <c r="L748" s="80"/>
      <c r="M748" s="80"/>
      <c r="N748" s="80" t="s">
        <v>1193</v>
      </c>
      <c r="O748" s="180"/>
      <c r="Q748" s="82"/>
    </row>
    <row r="749" spans="1:17" s="24" customFormat="1" ht="20" x14ac:dyDescent="0.3">
      <c r="A749" s="79">
        <v>14324</v>
      </c>
      <c r="B749" s="80" t="s">
        <v>94</v>
      </c>
      <c r="C749" s="80" t="s">
        <v>34</v>
      </c>
      <c r="D749" s="80"/>
      <c r="E749" s="80"/>
      <c r="F749" s="81"/>
      <c r="G749" s="80" t="s">
        <v>574</v>
      </c>
      <c r="H749" s="80"/>
      <c r="I749" s="80"/>
      <c r="J749" s="100">
        <v>36525</v>
      </c>
      <c r="K749" s="80"/>
      <c r="L749" s="80"/>
      <c r="M749" s="80"/>
      <c r="N749" s="80" t="s">
        <v>1010</v>
      </c>
      <c r="O749" s="180"/>
      <c r="Q749" s="82"/>
    </row>
    <row r="750" spans="1:17" s="24" customFormat="1" ht="20" x14ac:dyDescent="0.3">
      <c r="A750" s="79">
        <v>15188</v>
      </c>
      <c r="B750" s="80" t="s">
        <v>451</v>
      </c>
      <c r="C750" s="80" t="s">
        <v>26</v>
      </c>
      <c r="D750" s="80"/>
      <c r="E750" s="80"/>
      <c r="F750" s="81"/>
      <c r="G750" s="80" t="s">
        <v>574</v>
      </c>
      <c r="H750" s="80"/>
      <c r="I750" s="80"/>
      <c r="J750" s="100">
        <v>36525</v>
      </c>
      <c r="K750" s="80"/>
      <c r="L750" s="80"/>
      <c r="M750" s="80"/>
      <c r="N750" s="80" t="s">
        <v>1026</v>
      </c>
      <c r="O750" s="180"/>
      <c r="Q750" s="82"/>
    </row>
    <row r="751" spans="1:17" s="24" customFormat="1" ht="30" x14ac:dyDescent="0.3">
      <c r="A751" s="79">
        <v>15311</v>
      </c>
      <c r="B751" s="80" t="s">
        <v>188</v>
      </c>
      <c r="C751" s="80" t="s">
        <v>29</v>
      </c>
      <c r="D751" s="80"/>
      <c r="E751" s="80"/>
      <c r="F751" s="289"/>
      <c r="G751" s="80" t="s">
        <v>574</v>
      </c>
      <c r="H751" s="80"/>
      <c r="I751" s="80"/>
      <c r="J751" s="100">
        <v>36525</v>
      </c>
      <c r="K751" s="80"/>
      <c r="L751" s="80"/>
      <c r="M751" s="80"/>
      <c r="N751" s="80" t="s">
        <v>1194</v>
      </c>
      <c r="O751" s="180"/>
      <c r="Q751" s="82"/>
    </row>
    <row r="752" spans="1:17" s="24" customFormat="1" ht="20" x14ac:dyDescent="0.3">
      <c r="A752" s="79">
        <v>14295</v>
      </c>
      <c r="B752" s="80" t="s">
        <v>369</v>
      </c>
      <c r="C752" s="80" t="s">
        <v>29</v>
      </c>
      <c r="D752" s="80"/>
      <c r="E752" s="80"/>
      <c r="F752" s="289"/>
      <c r="G752" s="80" t="s">
        <v>574</v>
      </c>
      <c r="H752" s="80"/>
      <c r="I752" s="80"/>
      <c r="J752" s="100">
        <v>36525</v>
      </c>
      <c r="K752" s="80"/>
      <c r="L752" s="80"/>
      <c r="M752" s="80"/>
      <c r="N752" s="80" t="s">
        <v>1195</v>
      </c>
      <c r="O752" s="180"/>
      <c r="Q752" s="82"/>
    </row>
    <row r="753" spans="1:17" s="24" customFormat="1" ht="60" x14ac:dyDescent="0.3">
      <c r="A753" s="79">
        <v>14145</v>
      </c>
      <c r="B753" s="80" t="s">
        <v>223</v>
      </c>
      <c r="C753" s="80" t="s">
        <v>26</v>
      </c>
      <c r="D753" s="80"/>
      <c r="E753" s="80"/>
      <c r="F753" s="81"/>
      <c r="G753" s="80" t="s">
        <v>574</v>
      </c>
      <c r="H753" s="80"/>
      <c r="I753" s="80"/>
      <c r="J753" s="100">
        <v>36525</v>
      </c>
      <c r="K753" s="80"/>
      <c r="L753" s="80"/>
      <c r="M753" s="80"/>
      <c r="N753" s="80" t="s">
        <v>1196</v>
      </c>
      <c r="O753" s="180"/>
      <c r="Q753" s="82"/>
    </row>
    <row r="754" spans="1:17" s="24" customFormat="1" ht="20" x14ac:dyDescent="0.3">
      <c r="A754" s="79">
        <v>14147</v>
      </c>
      <c r="B754" s="80" t="s">
        <v>177</v>
      </c>
      <c r="C754" s="80" t="s">
        <v>26</v>
      </c>
      <c r="D754" s="80"/>
      <c r="E754" s="80"/>
      <c r="F754" s="81"/>
      <c r="G754" s="80" t="s">
        <v>574</v>
      </c>
      <c r="H754" s="80"/>
      <c r="I754" s="80"/>
      <c r="J754" s="100">
        <v>36525</v>
      </c>
      <c r="K754" s="80"/>
      <c r="L754" s="80"/>
      <c r="M754" s="80"/>
      <c r="N754" s="80" t="s">
        <v>1010</v>
      </c>
      <c r="O754" s="180"/>
      <c r="Q754" s="82"/>
    </row>
    <row r="755" spans="1:17" s="24" customFormat="1" x14ac:dyDescent="0.2">
      <c r="A755" s="362">
        <v>15322</v>
      </c>
      <c r="B755" s="363" t="s">
        <v>352</v>
      </c>
      <c r="C755" s="363" t="s">
        <v>29</v>
      </c>
      <c r="D755" s="80"/>
      <c r="E755" s="182"/>
      <c r="F755" s="287"/>
      <c r="G755" s="80"/>
      <c r="H755" s="80"/>
      <c r="I755" s="80"/>
      <c r="J755" s="275"/>
      <c r="K755" s="80"/>
      <c r="L755" s="80"/>
      <c r="M755" s="80"/>
      <c r="N755" s="178" t="s">
        <v>1197</v>
      </c>
      <c r="O755" s="309" t="s">
        <v>1198</v>
      </c>
      <c r="Q755" s="82"/>
    </row>
    <row r="756" spans="1:17" s="24" customFormat="1" x14ac:dyDescent="0.3">
      <c r="A756" s="217">
        <v>15100</v>
      </c>
      <c r="B756" s="179" t="s">
        <v>502</v>
      </c>
      <c r="C756" s="179" t="s">
        <v>26</v>
      </c>
      <c r="D756" s="179">
        <v>10</v>
      </c>
      <c r="E756" s="185">
        <v>5.61</v>
      </c>
      <c r="F756" s="186">
        <v>0.43899999999999995</v>
      </c>
      <c r="G756" s="175" t="s">
        <v>579</v>
      </c>
      <c r="H756" s="80"/>
      <c r="I756" s="179"/>
      <c r="J756" s="275"/>
      <c r="K756" s="179"/>
      <c r="L756" s="80"/>
      <c r="M756" s="80"/>
      <c r="N756" s="179" t="s">
        <v>1199</v>
      </c>
      <c r="O756" s="310"/>
      <c r="Q756" s="82"/>
    </row>
    <row r="757" spans="1:17" s="24" customFormat="1" ht="30" x14ac:dyDescent="0.3">
      <c r="A757" s="79">
        <v>15389</v>
      </c>
      <c r="B757" s="80" t="s">
        <v>134</v>
      </c>
      <c r="C757" s="80" t="s">
        <v>29</v>
      </c>
      <c r="D757" s="80">
        <v>19.2</v>
      </c>
      <c r="E757" s="174">
        <v>15</v>
      </c>
      <c r="F757" s="288"/>
      <c r="G757" s="213">
        <v>45200</v>
      </c>
      <c r="H757" s="80"/>
      <c r="I757" s="80"/>
      <c r="J757" s="100"/>
      <c r="K757" s="80"/>
      <c r="L757" s="80"/>
      <c r="M757" s="80"/>
      <c r="N757" s="80" t="s">
        <v>686</v>
      </c>
      <c r="O757" s="180"/>
      <c r="Q757" s="82"/>
    </row>
    <row r="758" spans="1:17" s="24" customFormat="1" ht="20" x14ac:dyDescent="0.3">
      <c r="A758" s="79">
        <v>14179</v>
      </c>
      <c r="B758" s="80" t="s">
        <v>430</v>
      </c>
      <c r="C758" s="80" t="s">
        <v>26</v>
      </c>
      <c r="D758" s="80"/>
      <c r="E758" s="80"/>
      <c r="F758" s="81"/>
      <c r="G758" s="80" t="s">
        <v>574</v>
      </c>
      <c r="H758" s="80"/>
      <c r="I758" s="80"/>
      <c r="J758" s="100"/>
      <c r="K758" s="80"/>
      <c r="L758" s="80"/>
      <c r="M758" s="80"/>
      <c r="N758" s="80"/>
      <c r="O758" s="180"/>
      <c r="Q758" s="82"/>
    </row>
    <row r="759" spans="1:17" s="24" customFormat="1" ht="20" x14ac:dyDescent="0.3">
      <c r="A759" s="380">
        <v>14067</v>
      </c>
      <c r="B759" s="72" t="s">
        <v>409</v>
      </c>
      <c r="C759" s="72" t="s">
        <v>26</v>
      </c>
      <c r="D759" s="72"/>
      <c r="E759" s="72"/>
      <c r="F759" s="73"/>
      <c r="G759" s="72"/>
      <c r="H759" s="72"/>
      <c r="I759" s="72"/>
      <c r="J759" s="100"/>
      <c r="K759" s="72"/>
      <c r="L759" s="72"/>
      <c r="M759" s="72"/>
      <c r="N759" s="80" t="s">
        <v>1200</v>
      </c>
      <c r="O759" s="180"/>
      <c r="Q759" s="113"/>
    </row>
    <row r="760" spans="1:17" ht="20" x14ac:dyDescent="0.3">
      <c r="A760" s="215">
        <v>15450</v>
      </c>
      <c r="B760" s="177" t="s">
        <v>429</v>
      </c>
      <c r="C760" s="177" t="s">
        <v>29</v>
      </c>
      <c r="D760" s="177">
        <v>1.7</v>
      </c>
      <c r="E760" s="387">
        <v>1.44</v>
      </c>
      <c r="F760" s="389">
        <v>0.15294117647058825</v>
      </c>
      <c r="G760" s="80" t="s">
        <v>603</v>
      </c>
      <c r="H760" s="80"/>
      <c r="I760" s="80"/>
      <c r="J760" s="275"/>
      <c r="K760" s="80"/>
      <c r="L760" s="80"/>
      <c r="M760" s="80"/>
      <c r="N760" s="390" t="s">
        <v>1201</v>
      </c>
      <c r="O760" s="113"/>
      <c r="P760" s="113"/>
      <c r="Q760" s="82"/>
    </row>
    <row r="761" spans="1:17" ht="14" x14ac:dyDescent="0.3">
      <c r="A761" s="215">
        <v>15389</v>
      </c>
      <c r="B761" s="177" t="s">
        <v>134</v>
      </c>
      <c r="C761" s="177" t="s">
        <v>29</v>
      </c>
      <c r="D761" s="177">
        <v>19.2</v>
      </c>
      <c r="E761" s="387">
        <v>11.1</v>
      </c>
      <c r="F761" s="389">
        <v>0.421875</v>
      </c>
      <c r="G761" s="80" t="s">
        <v>603</v>
      </c>
      <c r="H761" s="80"/>
      <c r="I761" s="80"/>
      <c r="J761" s="275"/>
      <c r="K761" s="80"/>
      <c r="L761" s="80"/>
      <c r="M761" s="80"/>
      <c r="N761" s="390" t="s">
        <v>1202</v>
      </c>
      <c r="O761" s="113"/>
      <c r="P761" s="113"/>
      <c r="Q761" s="82"/>
    </row>
    <row r="762" spans="1:17" ht="14" x14ac:dyDescent="0.3">
      <c r="A762" s="215">
        <v>15334</v>
      </c>
      <c r="B762" s="177" t="s">
        <v>211</v>
      </c>
      <c r="C762" s="177" t="s">
        <v>29</v>
      </c>
      <c r="D762" s="177">
        <v>21</v>
      </c>
      <c r="E762" s="388">
        <v>19.21</v>
      </c>
      <c r="F762" s="389">
        <v>8.5238095238095196E-2</v>
      </c>
      <c r="G762" s="80" t="s">
        <v>603</v>
      </c>
      <c r="H762" s="80"/>
      <c r="I762" s="80"/>
      <c r="J762" s="275"/>
      <c r="K762" s="80"/>
      <c r="L762" s="80"/>
      <c r="M762" s="80"/>
      <c r="N762" s="390" t="s">
        <v>1203</v>
      </c>
      <c r="O762" s="113"/>
      <c r="P762" s="113"/>
      <c r="Q762" s="82"/>
    </row>
    <row r="763" spans="1:17" ht="14" x14ac:dyDescent="0.3">
      <c r="A763" s="215">
        <v>14116</v>
      </c>
      <c r="B763" s="177" t="s">
        <v>187</v>
      </c>
      <c r="C763" s="177" t="s">
        <v>29</v>
      </c>
      <c r="D763" s="177">
        <v>7</v>
      </c>
      <c r="E763" s="387">
        <v>5.34</v>
      </c>
      <c r="F763" s="389">
        <v>0.23714285714285716</v>
      </c>
      <c r="G763" s="80" t="s">
        <v>603</v>
      </c>
      <c r="H763" s="80"/>
      <c r="I763" s="80"/>
      <c r="J763" s="275"/>
      <c r="K763" s="80"/>
      <c r="L763" s="80"/>
      <c r="M763" s="80"/>
      <c r="N763" s="390" t="s">
        <v>1204</v>
      </c>
      <c r="O763" s="113"/>
      <c r="P763" s="113"/>
      <c r="Q763" s="82"/>
    </row>
    <row r="764" spans="1:17" ht="20" x14ac:dyDescent="0.3">
      <c r="A764" s="215">
        <v>15309</v>
      </c>
      <c r="B764" s="177" t="s">
        <v>304</v>
      </c>
      <c r="C764" s="177" t="s">
        <v>29</v>
      </c>
      <c r="D764" s="177">
        <v>26</v>
      </c>
      <c r="E764" s="175">
        <v>22.5</v>
      </c>
      <c r="F764" s="305">
        <v>0.13461538461538461</v>
      </c>
      <c r="G764" s="80" t="s">
        <v>603</v>
      </c>
      <c r="H764" s="80"/>
      <c r="I764" s="80"/>
      <c r="J764" s="275"/>
      <c r="K764" s="80"/>
      <c r="L764" s="80"/>
      <c r="M764" s="80"/>
      <c r="N764" s="390" t="s">
        <v>1205</v>
      </c>
      <c r="O764" s="113"/>
      <c r="P764" s="113"/>
      <c r="Q764" s="82"/>
    </row>
    <row r="765" spans="1:17" ht="14" x14ac:dyDescent="0.3">
      <c r="A765" s="215">
        <v>15400</v>
      </c>
      <c r="B765" s="177" t="s">
        <v>197</v>
      </c>
      <c r="C765" s="177" t="s">
        <v>29</v>
      </c>
      <c r="D765" s="177">
        <v>206</v>
      </c>
      <c r="E765" s="387">
        <v>191.44800000000001</v>
      </c>
      <c r="F765" s="389">
        <v>7.0640776699029087E-2</v>
      </c>
      <c r="G765" s="80" t="s">
        <v>603</v>
      </c>
      <c r="H765" s="80"/>
      <c r="I765" s="80"/>
      <c r="J765" s="275"/>
      <c r="K765" s="80"/>
      <c r="L765" s="80"/>
      <c r="M765" s="80"/>
      <c r="N765" s="390" t="s">
        <v>1206</v>
      </c>
      <c r="O765" s="113"/>
      <c r="P765" s="113"/>
      <c r="Q765" s="82"/>
    </row>
    <row r="766" spans="1:17" ht="14" x14ac:dyDescent="0.3">
      <c r="A766" s="215">
        <v>14379</v>
      </c>
      <c r="B766" s="177" t="s">
        <v>481</v>
      </c>
      <c r="C766" s="177" t="s">
        <v>29</v>
      </c>
      <c r="D766" s="177">
        <v>5.3</v>
      </c>
      <c r="E766" s="388">
        <v>4.96</v>
      </c>
      <c r="F766" s="389">
        <v>6.4150943396226387E-2</v>
      </c>
      <c r="G766" s="80" t="s">
        <v>603</v>
      </c>
      <c r="H766" s="80"/>
      <c r="I766" s="80"/>
      <c r="J766" s="275"/>
      <c r="K766" s="80"/>
      <c r="L766" s="80"/>
      <c r="M766" s="80"/>
      <c r="N766" s="390" t="s">
        <v>1206</v>
      </c>
      <c r="O766" s="113"/>
      <c r="P766" s="113"/>
      <c r="Q766" s="82"/>
    </row>
    <row r="767" spans="1:17" ht="20" x14ac:dyDescent="0.3">
      <c r="A767" s="215">
        <v>15316</v>
      </c>
      <c r="B767" s="177" t="s">
        <v>221</v>
      </c>
      <c r="C767" s="177" t="s">
        <v>29</v>
      </c>
      <c r="D767" s="177">
        <v>2.4</v>
      </c>
      <c r="E767" s="387">
        <v>2.38</v>
      </c>
      <c r="F767" s="389">
        <v>8.3333333333333419E-3</v>
      </c>
      <c r="G767" s="80" t="s">
        <v>603</v>
      </c>
      <c r="H767" s="80"/>
      <c r="I767" s="80"/>
      <c r="J767" s="275"/>
      <c r="K767" s="80"/>
      <c r="L767" s="80"/>
      <c r="M767" s="80"/>
      <c r="N767" s="390" t="s">
        <v>1206</v>
      </c>
      <c r="O767" s="113"/>
      <c r="P767" s="113"/>
      <c r="Q767" s="82"/>
    </row>
    <row r="768" spans="1:17" ht="14" x14ac:dyDescent="0.3">
      <c r="A768" s="215">
        <v>14420</v>
      </c>
      <c r="B768" s="177" t="s">
        <v>168</v>
      </c>
      <c r="C768" s="177" t="s">
        <v>29</v>
      </c>
      <c r="D768" s="177">
        <v>14</v>
      </c>
      <c r="E768" s="388">
        <v>7.28</v>
      </c>
      <c r="F768" s="389">
        <v>0.48</v>
      </c>
      <c r="G768" s="80" t="s">
        <v>603</v>
      </c>
      <c r="H768" s="80"/>
      <c r="I768" s="80"/>
      <c r="J768" s="275"/>
      <c r="K768" s="80"/>
      <c r="L768" s="80"/>
      <c r="M768" s="80"/>
      <c r="N768" s="390" t="s">
        <v>1207</v>
      </c>
      <c r="O768" s="113"/>
      <c r="P768" s="113"/>
      <c r="Q768" s="82"/>
    </row>
    <row r="769" spans="1:17" ht="20" x14ac:dyDescent="0.3">
      <c r="A769" s="215">
        <v>15388</v>
      </c>
      <c r="B769" s="177" t="s">
        <v>199</v>
      </c>
      <c r="C769" s="177" t="s">
        <v>29</v>
      </c>
      <c r="D769" s="177">
        <v>13.5</v>
      </c>
      <c r="E769" s="387">
        <v>11.93</v>
      </c>
      <c r="F769" s="389">
        <v>0.11629629629629631</v>
      </c>
      <c r="G769" s="80" t="s">
        <v>603</v>
      </c>
      <c r="H769" s="80"/>
      <c r="I769" s="80"/>
      <c r="J769" s="275"/>
      <c r="K769" s="80"/>
      <c r="L769" s="80"/>
      <c r="M769" s="80"/>
      <c r="N769" s="390" t="s">
        <v>1208</v>
      </c>
      <c r="O769" s="113"/>
      <c r="P769" s="113"/>
      <c r="Q769" s="82"/>
    </row>
    <row r="770" spans="1:17" ht="14" x14ac:dyDescent="0.3">
      <c r="A770" s="215">
        <v>14386</v>
      </c>
      <c r="B770" s="177" t="s">
        <v>172</v>
      </c>
      <c r="C770" s="177" t="s">
        <v>29</v>
      </c>
      <c r="D770" s="177">
        <v>34</v>
      </c>
      <c r="E770" s="387">
        <v>31.56</v>
      </c>
      <c r="F770" s="389">
        <v>7.176470588235298E-2</v>
      </c>
      <c r="G770" s="80" t="s">
        <v>603</v>
      </c>
      <c r="H770" s="80"/>
      <c r="I770" s="80"/>
      <c r="J770" s="275"/>
      <c r="K770" s="80"/>
      <c r="L770" s="80"/>
      <c r="M770" s="80"/>
      <c r="N770" s="390" t="s">
        <v>660</v>
      </c>
      <c r="O770" s="113"/>
      <c r="P770" s="113"/>
      <c r="Q770" s="82"/>
    </row>
    <row r="771" spans="1:17" ht="14" x14ac:dyDescent="0.3">
      <c r="A771" s="215">
        <v>15449</v>
      </c>
      <c r="B771" s="177" t="s">
        <v>200</v>
      </c>
      <c r="C771" s="177" t="s">
        <v>29</v>
      </c>
      <c r="D771" s="177">
        <v>1</v>
      </c>
      <c r="E771" s="387">
        <v>0.9</v>
      </c>
      <c r="F771" s="389">
        <v>9.9999999999999978E-2</v>
      </c>
      <c r="G771" s="80" t="s">
        <v>603</v>
      </c>
      <c r="H771" s="80"/>
      <c r="I771" s="80"/>
      <c r="J771" s="275"/>
      <c r="K771" s="80"/>
      <c r="L771" s="80"/>
      <c r="M771" s="80"/>
      <c r="N771" s="390" t="s">
        <v>1209</v>
      </c>
      <c r="O771" s="113"/>
      <c r="P771" s="113"/>
      <c r="Q771" s="82"/>
    </row>
    <row r="772" spans="1:17" ht="14" x14ac:dyDescent="0.3">
      <c r="A772" s="215">
        <v>15415</v>
      </c>
      <c r="B772" s="177" t="s">
        <v>319</v>
      </c>
      <c r="C772" s="177" t="s">
        <v>29</v>
      </c>
      <c r="D772" s="177">
        <v>123</v>
      </c>
      <c r="E772" s="387">
        <v>117.56</v>
      </c>
      <c r="F772" s="389">
        <v>4.4227642276422743E-2</v>
      </c>
      <c r="G772" s="80" t="s">
        <v>603</v>
      </c>
      <c r="H772" s="80"/>
      <c r="I772" s="80"/>
      <c r="J772" s="275"/>
      <c r="K772" s="80"/>
      <c r="L772" s="80"/>
      <c r="M772" s="80"/>
      <c r="N772" s="390" t="s">
        <v>1210</v>
      </c>
      <c r="O772" s="113"/>
      <c r="P772" s="113"/>
      <c r="Q772" s="82"/>
    </row>
    <row r="773" spans="1:17" ht="14" x14ac:dyDescent="0.3">
      <c r="A773" s="215">
        <v>15278</v>
      </c>
      <c r="B773" s="177" t="s">
        <v>220</v>
      </c>
      <c r="C773" s="177" t="s">
        <v>29</v>
      </c>
      <c r="D773" s="177">
        <v>7.8</v>
      </c>
      <c r="E773" s="387">
        <v>7.32</v>
      </c>
      <c r="F773" s="389">
        <v>6.1538461538461479E-2</v>
      </c>
      <c r="G773" s="80" t="s">
        <v>603</v>
      </c>
      <c r="H773" s="80"/>
      <c r="I773" s="80"/>
      <c r="J773" s="275"/>
      <c r="K773" s="80"/>
      <c r="L773" s="80"/>
      <c r="M773" s="80"/>
      <c r="N773" s="390" t="s">
        <v>1211</v>
      </c>
      <c r="O773" s="113"/>
      <c r="P773" s="113"/>
      <c r="Q773" s="82"/>
    </row>
    <row r="774" spans="1:17" ht="14" x14ac:dyDescent="0.3">
      <c r="A774" s="215">
        <v>15311</v>
      </c>
      <c r="B774" s="177" t="s">
        <v>188</v>
      </c>
      <c r="C774" s="177" t="s">
        <v>29</v>
      </c>
      <c r="D774" s="177">
        <v>9.3000000000000007</v>
      </c>
      <c r="E774" s="387">
        <v>9.17</v>
      </c>
      <c r="F774" s="389">
        <v>1.3978494623655998E-2</v>
      </c>
      <c r="G774" s="80" t="s">
        <v>603</v>
      </c>
      <c r="H774" s="80"/>
      <c r="I774" s="80"/>
      <c r="J774" s="275"/>
      <c r="K774" s="80"/>
      <c r="L774" s="80"/>
      <c r="M774" s="80"/>
      <c r="N774" s="390" t="s">
        <v>1212</v>
      </c>
      <c r="O774" s="113"/>
      <c r="P774" s="113"/>
      <c r="Q774" s="82"/>
    </row>
    <row r="775" spans="1:17" ht="20" x14ac:dyDescent="0.3">
      <c r="A775" s="215">
        <v>14621</v>
      </c>
      <c r="B775" s="177" t="s">
        <v>139</v>
      </c>
      <c r="C775" s="177" t="s">
        <v>29</v>
      </c>
      <c r="D775" s="177">
        <v>260</v>
      </c>
      <c r="E775" s="387">
        <v>214</v>
      </c>
      <c r="F775" s="389">
        <v>0.17692307692307693</v>
      </c>
      <c r="G775" s="80" t="s">
        <v>603</v>
      </c>
      <c r="H775" s="80"/>
      <c r="I775" s="80"/>
      <c r="J775" s="275"/>
      <c r="K775" s="80"/>
      <c r="L775" s="80"/>
      <c r="M775" s="80"/>
      <c r="N775" s="390" t="s">
        <v>1213</v>
      </c>
      <c r="O775" s="113"/>
      <c r="P775" s="113"/>
      <c r="Q775" s="82"/>
    </row>
    <row r="776" spans="1:17" ht="20" x14ac:dyDescent="0.3">
      <c r="A776" s="215">
        <v>14114</v>
      </c>
      <c r="B776" s="177" t="s">
        <v>316</v>
      </c>
      <c r="C776" s="177" t="s">
        <v>29</v>
      </c>
      <c r="D776" s="177">
        <v>8</v>
      </c>
      <c r="E776" s="387">
        <v>5.9</v>
      </c>
      <c r="F776" s="389">
        <v>0.26249999999999996</v>
      </c>
      <c r="G776" s="80" t="s">
        <v>603</v>
      </c>
      <c r="H776" s="80"/>
      <c r="I776" s="80"/>
      <c r="J776" s="275"/>
      <c r="K776" s="80"/>
      <c r="L776" s="80"/>
      <c r="M776" s="80"/>
      <c r="N776" s="390" t="s">
        <v>1214</v>
      </c>
      <c r="O776" s="113"/>
      <c r="P776" s="113"/>
      <c r="Q776" s="82"/>
    </row>
    <row r="777" spans="1:17" ht="14" x14ac:dyDescent="0.3">
      <c r="A777" s="215">
        <v>15322</v>
      </c>
      <c r="B777" s="177" t="s">
        <v>352</v>
      </c>
      <c r="C777" s="177" t="s">
        <v>29</v>
      </c>
      <c r="D777" s="177">
        <v>5.3</v>
      </c>
      <c r="E777" s="387">
        <v>4.2</v>
      </c>
      <c r="F777" s="389">
        <v>0.20754716981132068</v>
      </c>
      <c r="G777" s="80" t="s">
        <v>603</v>
      </c>
      <c r="H777" s="80"/>
      <c r="I777" s="80"/>
      <c r="J777" s="275"/>
      <c r="K777" s="80"/>
      <c r="L777" s="80"/>
      <c r="M777" s="80"/>
      <c r="N777" s="390" t="s">
        <v>1215</v>
      </c>
      <c r="O777" s="113"/>
      <c r="P777" s="113"/>
      <c r="Q777" s="82"/>
    </row>
    <row r="778" spans="1:17" ht="14" x14ac:dyDescent="0.3">
      <c r="A778" s="381">
        <v>14648</v>
      </c>
      <c r="B778" s="376" t="s">
        <v>303</v>
      </c>
      <c r="C778" s="376" t="s">
        <v>29</v>
      </c>
      <c r="D778" s="376">
        <v>36</v>
      </c>
      <c r="E778" s="387">
        <v>28.9</v>
      </c>
      <c r="F778" s="389">
        <v>0.19722222222222227</v>
      </c>
      <c r="G778" s="80" t="s">
        <v>603</v>
      </c>
      <c r="H778" s="72"/>
      <c r="I778" s="72"/>
      <c r="J778" s="386"/>
      <c r="K778" s="72"/>
      <c r="L778" s="72"/>
      <c r="M778" s="72"/>
      <c r="N778" s="390" t="s">
        <v>1216</v>
      </c>
      <c r="O778" s="113"/>
      <c r="P778" s="113"/>
      <c r="Q778" s="113"/>
    </row>
  </sheetData>
  <conditionalFormatting sqref="J2:J778">
    <cfRule type="expression" dxfId="14" priority="21">
      <formula>$J2&lt;TODAY()-30</formula>
    </cfRule>
  </conditionalFormatting>
  <conditionalFormatting sqref="E739:F739 E741:F742 E4:F699">
    <cfRule type="expression" dxfId="13" priority="22">
      <formula>AND($D4&gt;$E4,$E4&gt;$D4*0.92)</formula>
    </cfRule>
    <cfRule type="expression" dxfId="12" priority="23">
      <formula>$E4&lt;$D4</formula>
    </cfRule>
  </conditionalFormatting>
  <conditionalFormatting sqref="E660:F660">
    <cfRule type="expression" dxfId="11" priority="4">
      <formula>AND($D660&gt;$E660,$E660&gt;$D660*0.92)</formula>
    </cfRule>
    <cfRule type="expression" dxfId="10" priority="5">
      <formula>$E660&lt;$D660</formula>
    </cfRule>
  </conditionalFormatting>
  <conditionalFormatting sqref="E701:F701">
    <cfRule type="expression" dxfId="9" priority="2">
      <formula>AND($D701&gt;$E701,$E701&gt;$D701*0.92)</formula>
    </cfRule>
    <cfRule type="expression" dxfId="8" priority="3">
      <formula>$E701&lt;$D701</formula>
    </cfRule>
  </conditionalFormatting>
  <dataValidations disablePrompts="1" count="2">
    <dataValidation type="list" allowBlank="1" showInputMessage="1" showErrorMessage="1" sqref="H491:I500 I597:I629 I742" xr:uid="{04BEC15F-30D6-4A24-BBA1-1B889C4C0B2E}">
      <formula1>"Out of Consent,At Risk,Compliant,Below SCV, Not currently assessed"</formula1>
    </dataValidation>
    <dataValidation type="list" allowBlank="1" showInputMessage="1" showErrorMessage="1" sqref="H597:H629 H742" xr:uid="{9897BCF2-D546-4A6F-9FB8-CDF2388428DD}">
      <formula1>"Out of Consent,At Risk,Compliant,Below SCV, Not currently assessed, DWEF Compliant"</formula1>
    </dataValidation>
  </dataValidations>
  <hyperlinks>
    <hyperlink ref="Q460" r:id="rId1" display="http://wam-p01/IntegrationWebSite/(S(jmikzrqimsro1hth4fbx2c2v))/Forms/JobViewerBody.aspx?id=2175262&amp;source=" xr:uid="{F8C82B1C-4826-48A3-A362-C059A646F018}"/>
  </hyperlinks>
  <pageMargins left="0.7" right="0.7" top="0.75" bottom="0.75" header="0.3" footer="0.3"/>
  <pageSetup paperSize="9" orientation="portrait" r:id="rId2"/>
  <legacyDrawing r:id="rId3"/>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63A6D-B900-48B2-AB27-E8FE1386F50A}">
  <sheetPr codeName="Sheet10">
    <tabColor theme="9"/>
  </sheetPr>
  <dimension ref="A1:AE125"/>
  <sheetViews>
    <sheetView topLeftCell="A2" zoomScaleNormal="100" workbookViewId="0">
      <selection activeCell="B105" sqref="B105:H110"/>
    </sheetView>
  </sheetViews>
  <sheetFormatPr defaultColWidth="8.58203125" defaultRowHeight="10" x14ac:dyDescent="0.3"/>
  <cols>
    <col min="1" max="1" width="11.58203125" style="24" customWidth="1"/>
    <col min="2" max="2" width="10.08203125" style="24" customWidth="1"/>
    <col min="3" max="3" width="30.25" style="24" customWidth="1"/>
    <col min="4" max="4" width="10.08203125" style="24" customWidth="1"/>
    <col min="5" max="5" width="10.08203125" style="258" customWidth="1"/>
    <col min="6" max="6" width="14.75" style="258" customWidth="1"/>
    <col min="7" max="7" width="10.08203125" style="258" customWidth="1"/>
    <col min="8" max="8" width="53.75" style="258" customWidth="1"/>
    <col min="9" max="10" width="10.08203125" style="258" customWidth="1"/>
    <col min="11" max="11" width="11.25" style="258" customWidth="1"/>
    <col min="12" max="20" width="10.08203125" style="258" customWidth="1"/>
    <col min="21" max="21" width="11.08203125" style="24" customWidth="1"/>
    <col min="22" max="22" width="4.25" style="24" customWidth="1"/>
    <col min="23" max="23" width="38.25" style="24" customWidth="1"/>
    <col min="24" max="24" width="8.58203125" style="24"/>
    <col min="25" max="25" width="20" style="24" customWidth="1"/>
    <col min="26" max="26" width="8.75" style="24" customWidth="1"/>
    <col min="27" max="16384" width="8.58203125" style="24"/>
  </cols>
  <sheetData>
    <row r="1" spans="1:31" ht="10.5" x14ac:dyDescent="0.3">
      <c r="A1" s="451"/>
      <c r="B1" s="451"/>
      <c r="C1" s="451"/>
      <c r="D1" s="451"/>
      <c r="E1" s="451"/>
      <c r="F1" s="451"/>
      <c r="G1" s="451"/>
      <c r="H1" s="451"/>
      <c r="I1" s="451"/>
      <c r="J1" s="451"/>
      <c r="K1" s="451"/>
      <c r="L1" s="451"/>
      <c r="M1" s="451"/>
      <c r="N1" s="451"/>
      <c r="O1" s="451"/>
      <c r="P1" s="451"/>
      <c r="Q1" s="451"/>
      <c r="R1" s="451"/>
      <c r="S1" s="451"/>
      <c r="T1" s="451"/>
      <c r="U1" s="451"/>
      <c r="V1" s="451"/>
    </row>
    <row r="2" spans="1:31" ht="10.5" x14ac:dyDescent="0.3">
      <c r="A2" s="222"/>
      <c r="B2" s="222"/>
      <c r="C2" s="222"/>
      <c r="D2" s="222"/>
      <c r="E2" s="222"/>
      <c r="F2" s="222"/>
      <c r="G2" s="222"/>
      <c r="H2" s="222"/>
      <c r="I2" s="222"/>
      <c r="J2" s="222"/>
      <c r="K2" s="222"/>
      <c r="L2" s="222"/>
      <c r="M2" s="222"/>
      <c r="N2" s="222"/>
      <c r="O2" s="222"/>
      <c r="P2" s="222"/>
      <c r="Q2" s="222"/>
      <c r="R2" s="222"/>
      <c r="S2" s="222"/>
      <c r="T2" s="222"/>
      <c r="U2" s="222"/>
      <c r="V2" s="222"/>
    </row>
    <row r="3" spans="1:31" ht="10.5" x14ac:dyDescent="0.3">
      <c r="A3" s="113"/>
      <c r="B3" s="452" t="s">
        <v>1217</v>
      </c>
      <c r="C3" s="453"/>
      <c r="D3" s="453"/>
      <c r="E3" s="453"/>
      <c r="F3" s="453"/>
      <c r="G3" s="454"/>
      <c r="H3" s="452" t="s">
        <v>1218</v>
      </c>
      <c r="I3" s="453"/>
      <c r="J3" s="453"/>
      <c r="K3" s="453"/>
      <c r="L3" s="453"/>
      <c r="M3" s="453"/>
      <c r="N3" s="452" t="s">
        <v>1219</v>
      </c>
      <c r="O3" s="453"/>
      <c r="P3" s="453"/>
      <c r="Q3" s="453"/>
      <c r="R3" s="453"/>
      <c r="S3" s="453"/>
      <c r="T3" s="454"/>
      <c r="U3" s="72"/>
      <c r="X3" s="223"/>
      <c r="Y3" s="450" t="s">
        <v>1220</v>
      </c>
      <c r="Z3" s="450"/>
      <c r="AA3" s="223"/>
      <c r="AB3" s="223"/>
      <c r="AC3" s="223"/>
      <c r="AD3" s="223"/>
      <c r="AE3" s="223"/>
    </row>
    <row r="4" spans="1:31" ht="56.9" customHeight="1" x14ac:dyDescent="0.3">
      <c r="A4" s="71" t="s">
        <v>1221</v>
      </c>
      <c r="B4" s="71" t="s">
        <v>1222</v>
      </c>
      <c r="C4" s="224" t="s">
        <v>1223</v>
      </c>
      <c r="D4" s="224" t="s">
        <v>1224</v>
      </c>
      <c r="E4" s="225" t="s">
        <v>1225</v>
      </c>
      <c r="F4" s="225" t="s">
        <v>1226</v>
      </c>
      <c r="G4" s="226" t="s">
        <v>1227</v>
      </c>
      <c r="H4" s="71" t="s">
        <v>1222</v>
      </c>
      <c r="I4" s="224" t="s">
        <v>1223</v>
      </c>
      <c r="J4" s="224" t="s">
        <v>1224</v>
      </c>
      <c r="K4" s="225" t="s">
        <v>1225</v>
      </c>
      <c r="L4" s="225" t="s">
        <v>1226</v>
      </c>
      <c r="M4" s="225" t="s">
        <v>1227</v>
      </c>
      <c r="N4" s="71" t="s">
        <v>1222</v>
      </c>
      <c r="O4" s="224" t="s">
        <v>1223</v>
      </c>
      <c r="P4" s="224" t="s">
        <v>1228</v>
      </c>
      <c r="Q4" s="224" t="s">
        <v>1224</v>
      </c>
      <c r="R4" s="225" t="s">
        <v>1225</v>
      </c>
      <c r="S4" s="225" t="s">
        <v>1226</v>
      </c>
      <c r="T4" s="225" t="s">
        <v>1227</v>
      </c>
      <c r="U4" s="159" t="s">
        <v>1229</v>
      </c>
      <c r="V4" s="22"/>
      <c r="W4" s="227" t="s">
        <v>1230</v>
      </c>
      <c r="X4" s="228"/>
      <c r="Y4" s="373" t="s">
        <v>1231</v>
      </c>
      <c r="Z4" s="373" t="s">
        <v>1232</v>
      </c>
      <c r="AA4" s="228"/>
      <c r="AB4" s="228"/>
      <c r="AC4" s="228"/>
      <c r="AD4" s="228"/>
      <c r="AE4" s="228"/>
    </row>
    <row r="5" spans="1:31" x14ac:dyDescent="0.3">
      <c r="A5" s="229" t="s">
        <v>1233</v>
      </c>
      <c r="B5" s="230">
        <f>COUNTIFS(Table2[Monthly Board Compliance Status],"Compliant",Table2[Flow4 check],"&lt;&gt;*N*")</f>
        <v>20</v>
      </c>
      <c r="C5" s="231">
        <f>COUNTIFS(Table2[Monthly Board Compliance Status],"At Risk",Table2[Flow4 check],"&lt;&gt;*N*")</f>
        <v>4</v>
      </c>
      <c r="D5" s="231">
        <f>COUNTIFS(Table2[Monthly Board Compliance Status],"Out of Consent",Table2[Flow4 check],"&lt;&gt;*N*")</f>
        <v>1</v>
      </c>
      <c r="E5" s="232">
        <f>(B5+C5)/SUM(B5:D5)</f>
        <v>0.96</v>
      </c>
      <c r="F5" s="232">
        <f>D5/SUM(B5:D5)</f>
        <v>0.04</v>
      </c>
      <c r="G5" s="233">
        <f>COUNTIFS(Table2[Flow meter?],"Y",Table2[Consented flow (l/s)],"&lt;&gt;#N/A",Table2[Flow4 check],"&lt;&gt;*N*")</f>
        <v>23</v>
      </c>
      <c r="H5" s="230">
        <f>COUNTIFS(Table2[Monthly Board Compliance Status],"Compliant",Table2[Flow4 check],"N")</f>
        <v>106</v>
      </c>
      <c r="I5" s="231">
        <f>COUNTIFS(Table2[Monthly Board Compliance Status],"At Risk",Table2[Flow4 check],"N")</f>
        <v>18</v>
      </c>
      <c r="J5" s="231">
        <f>COUNTIFS(Table2[Monthly Board Compliance Status],"Out of Consent",Table2[Flow4 check],"N")</f>
        <v>1</v>
      </c>
      <c r="K5" s="232">
        <f>(H5+I5)/SUM(H5:J5)</f>
        <v>0.99199999999999999</v>
      </c>
      <c r="L5" s="232">
        <f>J5/SUM(H5:J5)</f>
        <v>8.0000000000000002E-3</v>
      </c>
      <c r="M5" s="231">
        <f>COUNTIFS(Table2[Flow meter?],"Y",Table2[Consented flow (l/s)],"&lt;&gt;#N/A",Table2[Flow4 check],"N")</f>
        <v>144</v>
      </c>
      <c r="N5" s="230">
        <f>B5+H5</f>
        <v>126</v>
      </c>
      <c r="O5" s="231">
        <f>C5+I5</f>
        <v>22</v>
      </c>
      <c r="P5" s="231">
        <f>N5+O5</f>
        <v>148</v>
      </c>
      <c r="Q5" s="231">
        <f>D5+J5</f>
        <v>2</v>
      </c>
      <c r="R5" s="234">
        <f>(P5)/(P5+Q5)</f>
        <v>0.98666666666666669</v>
      </c>
      <c r="S5" s="234">
        <f>Q5/(P5+Q5)</f>
        <v>1.3333333333333334E-2</v>
      </c>
      <c r="T5" s="235">
        <f>P5+Q5</f>
        <v>150</v>
      </c>
      <c r="U5" s="236"/>
      <c r="Y5" s="80"/>
      <c r="Z5" s="80"/>
    </row>
    <row r="6" spans="1:31" x14ac:dyDescent="0.3">
      <c r="A6" s="228">
        <v>43891</v>
      </c>
      <c r="B6" s="237"/>
      <c r="C6" s="238"/>
      <c r="D6" s="238"/>
      <c r="E6" s="239"/>
      <c r="F6" s="239"/>
      <c r="G6" s="240"/>
      <c r="H6" s="241"/>
      <c r="I6" s="242"/>
      <c r="J6" s="242"/>
      <c r="K6" s="242"/>
      <c r="L6" s="242"/>
      <c r="M6" s="242"/>
      <c r="N6" s="243"/>
      <c r="O6" s="244"/>
      <c r="P6" s="24">
        <v>20</v>
      </c>
      <c r="Q6" s="24">
        <v>9</v>
      </c>
      <c r="R6" s="245">
        <f t="shared" ref="R6:R43" si="0">(P6)/(P6+Q6)</f>
        <v>0.68965517241379315</v>
      </c>
      <c r="S6" s="245">
        <f t="shared" ref="S6:S43" si="1">Q6/(P6+Q6)</f>
        <v>0.31034482758620691</v>
      </c>
      <c r="T6" s="246">
        <f t="shared" ref="T6:T43" si="2">P6+Q6</f>
        <v>29</v>
      </c>
      <c r="U6" s="247" t="s">
        <v>746</v>
      </c>
      <c r="Y6" s="80"/>
      <c r="Z6" s="80"/>
    </row>
    <row r="7" spans="1:31" x14ac:dyDescent="0.3">
      <c r="A7" s="228">
        <v>43922</v>
      </c>
      <c r="B7" s="237"/>
      <c r="C7" s="238"/>
      <c r="D7" s="238"/>
      <c r="E7" s="239"/>
      <c r="F7" s="239"/>
      <c r="G7" s="240"/>
      <c r="H7" s="241"/>
      <c r="I7" s="242"/>
      <c r="J7" s="242"/>
      <c r="K7" s="242"/>
      <c r="L7" s="242"/>
      <c r="M7" s="242"/>
      <c r="N7" s="243"/>
      <c r="O7" s="244"/>
      <c r="P7" s="24">
        <v>22</v>
      </c>
      <c r="Q7" s="24">
        <v>8</v>
      </c>
      <c r="R7" s="245">
        <f t="shared" si="0"/>
        <v>0.73333333333333328</v>
      </c>
      <c r="S7" s="245">
        <f t="shared" si="1"/>
        <v>0.26666666666666666</v>
      </c>
      <c r="T7" s="246">
        <f t="shared" si="2"/>
        <v>30</v>
      </c>
      <c r="U7" s="247" t="s">
        <v>746</v>
      </c>
      <c r="Y7" s="80"/>
      <c r="Z7" s="80"/>
    </row>
    <row r="8" spans="1:31" x14ac:dyDescent="0.3">
      <c r="A8" s="228">
        <v>43952</v>
      </c>
      <c r="B8" s="237"/>
      <c r="C8" s="238"/>
      <c r="D8" s="238"/>
      <c r="E8" s="239"/>
      <c r="F8" s="239"/>
      <c r="G8" s="240"/>
      <c r="H8" s="241"/>
      <c r="I8" s="242"/>
      <c r="J8" s="242"/>
      <c r="K8" s="242"/>
      <c r="L8" s="242"/>
      <c r="M8" s="242"/>
      <c r="N8" s="243"/>
      <c r="O8" s="244"/>
      <c r="P8" s="24">
        <v>38</v>
      </c>
      <c r="Q8" s="24">
        <v>12</v>
      </c>
      <c r="R8" s="245">
        <f t="shared" si="0"/>
        <v>0.76</v>
      </c>
      <c r="S8" s="245">
        <f t="shared" si="1"/>
        <v>0.24</v>
      </c>
      <c r="T8" s="246">
        <f t="shared" si="2"/>
        <v>50</v>
      </c>
      <c r="U8" s="247" t="s">
        <v>746</v>
      </c>
      <c r="Y8" s="80"/>
      <c r="Z8" s="80"/>
    </row>
    <row r="9" spans="1:31" x14ac:dyDescent="0.3">
      <c r="A9" s="228">
        <v>43983</v>
      </c>
      <c r="B9" s="237"/>
      <c r="C9" s="238"/>
      <c r="D9" s="238"/>
      <c r="E9" s="239"/>
      <c r="F9" s="239"/>
      <c r="G9" s="240"/>
      <c r="H9" s="241"/>
      <c r="I9" s="242"/>
      <c r="J9" s="242"/>
      <c r="K9" s="242"/>
      <c r="L9" s="242"/>
      <c r="M9" s="242"/>
      <c r="N9" s="243"/>
      <c r="O9" s="244"/>
      <c r="P9" s="24">
        <v>54</v>
      </c>
      <c r="Q9" s="24">
        <v>9</v>
      </c>
      <c r="R9" s="245">
        <f t="shared" si="0"/>
        <v>0.8571428571428571</v>
      </c>
      <c r="S9" s="245">
        <f t="shared" si="1"/>
        <v>0.14285714285714285</v>
      </c>
      <c r="T9" s="246">
        <f t="shared" si="2"/>
        <v>63</v>
      </c>
      <c r="U9" s="247" t="s">
        <v>746</v>
      </c>
      <c r="Y9" s="80"/>
      <c r="Z9" s="80"/>
    </row>
    <row r="10" spans="1:31" x14ac:dyDescent="0.3">
      <c r="A10" s="228">
        <v>44013</v>
      </c>
      <c r="B10" s="237"/>
      <c r="C10" s="238"/>
      <c r="D10" s="238"/>
      <c r="E10" s="239"/>
      <c r="F10" s="239"/>
      <c r="G10" s="240"/>
      <c r="H10" s="241"/>
      <c r="I10" s="242"/>
      <c r="J10" s="242"/>
      <c r="K10" s="242"/>
      <c r="L10" s="242"/>
      <c r="M10" s="242"/>
      <c r="N10" s="243"/>
      <c r="O10" s="244"/>
      <c r="P10" s="24">
        <v>57</v>
      </c>
      <c r="Q10" s="24">
        <v>10</v>
      </c>
      <c r="R10" s="245">
        <f t="shared" si="0"/>
        <v>0.85074626865671643</v>
      </c>
      <c r="S10" s="245">
        <f t="shared" si="1"/>
        <v>0.14925373134328357</v>
      </c>
      <c r="T10" s="246">
        <f t="shared" si="2"/>
        <v>67</v>
      </c>
      <c r="U10" s="236">
        <v>44033</v>
      </c>
      <c r="Y10" s="80"/>
      <c r="Z10" s="80"/>
    </row>
    <row r="11" spans="1:31" x14ac:dyDescent="0.2">
      <c r="A11" s="228">
        <v>44044</v>
      </c>
      <c r="B11" s="248"/>
      <c r="C11" s="249"/>
      <c r="D11" s="249"/>
      <c r="E11" s="239"/>
      <c r="F11" s="239"/>
      <c r="G11" s="240"/>
      <c r="H11" s="241"/>
      <c r="I11" s="242"/>
      <c r="J11" s="242"/>
      <c r="K11" s="242"/>
      <c r="L11" s="242"/>
      <c r="M11" s="242"/>
      <c r="N11" s="250"/>
      <c r="O11" s="251"/>
      <c r="P11" s="252">
        <v>62</v>
      </c>
      <c r="Q11" s="252">
        <v>8</v>
      </c>
      <c r="R11" s="245">
        <f t="shared" si="0"/>
        <v>0.88571428571428568</v>
      </c>
      <c r="S11" s="245">
        <f t="shared" si="1"/>
        <v>0.11428571428571428</v>
      </c>
      <c r="T11" s="246">
        <f t="shared" si="2"/>
        <v>70</v>
      </c>
      <c r="U11" s="236">
        <v>44084</v>
      </c>
      <c r="Y11" s="80"/>
      <c r="Z11" s="80"/>
    </row>
    <row r="12" spans="1:31" x14ac:dyDescent="0.3">
      <c r="A12" s="228">
        <v>44075</v>
      </c>
      <c r="B12" s="237"/>
      <c r="C12" s="238"/>
      <c r="D12" s="238"/>
      <c r="E12" s="239"/>
      <c r="F12" s="239"/>
      <c r="G12" s="240"/>
      <c r="H12" s="241"/>
      <c r="I12" s="242"/>
      <c r="J12" s="242"/>
      <c r="K12" s="242"/>
      <c r="L12" s="242"/>
      <c r="M12" s="242"/>
      <c r="N12" s="243"/>
      <c r="O12" s="244"/>
      <c r="P12" s="24">
        <v>57</v>
      </c>
      <c r="Q12" s="24">
        <v>13</v>
      </c>
      <c r="R12" s="245">
        <f t="shared" si="0"/>
        <v>0.81428571428571428</v>
      </c>
      <c r="S12" s="245">
        <f t="shared" si="1"/>
        <v>0.18571428571428572</v>
      </c>
      <c r="T12" s="246">
        <f t="shared" si="2"/>
        <v>70</v>
      </c>
      <c r="U12" s="236">
        <v>44105</v>
      </c>
      <c r="Y12" s="80"/>
      <c r="Z12" s="80"/>
    </row>
    <row r="13" spans="1:31" x14ac:dyDescent="0.3">
      <c r="A13" s="228">
        <v>44105</v>
      </c>
      <c r="B13" s="237"/>
      <c r="C13" s="238"/>
      <c r="D13" s="238"/>
      <c r="E13" s="239"/>
      <c r="F13" s="239"/>
      <c r="G13" s="240"/>
      <c r="H13" s="241"/>
      <c r="I13" s="242"/>
      <c r="J13" s="242"/>
      <c r="K13" s="242"/>
      <c r="L13" s="242"/>
      <c r="M13" s="242"/>
      <c r="N13" s="243"/>
      <c r="O13" s="244"/>
      <c r="P13" s="24">
        <v>55</v>
      </c>
      <c r="Q13" s="24">
        <v>10</v>
      </c>
      <c r="R13" s="245">
        <f t="shared" si="0"/>
        <v>0.84615384615384615</v>
      </c>
      <c r="S13" s="245">
        <f t="shared" si="1"/>
        <v>0.15384615384615385</v>
      </c>
      <c r="T13" s="246">
        <f t="shared" si="2"/>
        <v>65</v>
      </c>
      <c r="U13" s="236">
        <v>44137</v>
      </c>
      <c r="Y13" s="80"/>
      <c r="Z13" s="80"/>
    </row>
    <row r="14" spans="1:31" x14ac:dyDescent="0.3">
      <c r="A14" s="228">
        <v>44136</v>
      </c>
      <c r="B14" s="237"/>
      <c r="C14" s="238"/>
      <c r="D14" s="238"/>
      <c r="E14" s="239"/>
      <c r="F14" s="239"/>
      <c r="G14" s="240"/>
      <c r="H14" s="241"/>
      <c r="I14" s="242"/>
      <c r="J14" s="242"/>
      <c r="K14" s="242"/>
      <c r="L14" s="242"/>
      <c r="M14" s="242"/>
      <c r="N14" s="243"/>
      <c r="O14" s="244"/>
      <c r="P14" s="24">
        <v>60</v>
      </c>
      <c r="Q14" s="24">
        <v>14</v>
      </c>
      <c r="R14" s="245">
        <f t="shared" si="0"/>
        <v>0.81081081081081086</v>
      </c>
      <c r="S14" s="245">
        <f t="shared" si="1"/>
        <v>0.1891891891891892</v>
      </c>
      <c r="T14" s="246">
        <f t="shared" si="2"/>
        <v>74</v>
      </c>
      <c r="U14" s="236">
        <v>44162</v>
      </c>
      <c r="Y14" s="80"/>
      <c r="Z14" s="80"/>
    </row>
    <row r="15" spans="1:31" x14ac:dyDescent="0.3">
      <c r="A15" s="228">
        <v>44166</v>
      </c>
      <c r="B15" s="237"/>
      <c r="C15" s="238"/>
      <c r="D15" s="238"/>
      <c r="E15" s="239"/>
      <c r="F15" s="239"/>
      <c r="G15" s="240"/>
      <c r="H15" s="241"/>
      <c r="I15" s="242"/>
      <c r="J15" s="242"/>
      <c r="K15" s="242"/>
      <c r="L15" s="242"/>
      <c r="M15" s="242"/>
      <c r="N15" s="243"/>
      <c r="O15" s="244"/>
      <c r="P15" s="24">
        <v>66</v>
      </c>
      <c r="Q15" s="24">
        <v>22</v>
      </c>
      <c r="R15" s="245">
        <f t="shared" si="0"/>
        <v>0.75</v>
      </c>
      <c r="S15" s="245">
        <f t="shared" si="1"/>
        <v>0.25</v>
      </c>
      <c r="T15" s="246">
        <f t="shared" si="2"/>
        <v>88</v>
      </c>
      <c r="U15" s="236">
        <v>44203</v>
      </c>
      <c r="Y15" s="80"/>
      <c r="Z15" s="80"/>
    </row>
    <row r="16" spans="1:31" x14ac:dyDescent="0.3">
      <c r="A16" s="228">
        <v>44197</v>
      </c>
      <c r="B16" s="237"/>
      <c r="C16" s="238"/>
      <c r="D16" s="238"/>
      <c r="E16" s="239"/>
      <c r="F16" s="239"/>
      <c r="G16" s="240"/>
      <c r="H16" s="241"/>
      <c r="I16" s="242"/>
      <c r="J16" s="242"/>
      <c r="K16" s="242"/>
      <c r="L16" s="242"/>
      <c r="M16" s="242"/>
      <c r="N16" s="243"/>
      <c r="O16" s="244"/>
      <c r="P16" s="24">
        <v>63</v>
      </c>
      <c r="Q16" s="24">
        <v>27</v>
      </c>
      <c r="R16" s="245">
        <f t="shared" si="0"/>
        <v>0.7</v>
      </c>
      <c r="S16" s="245">
        <f t="shared" si="1"/>
        <v>0.3</v>
      </c>
      <c r="T16" s="246">
        <f t="shared" si="2"/>
        <v>90</v>
      </c>
      <c r="U16" s="236">
        <v>44230</v>
      </c>
      <c r="Y16" s="80"/>
      <c r="Z16" s="80"/>
    </row>
    <row r="17" spans="1:26" x14ac:dyDescent="0.3">
      <c r="A17" s="228">
        <v>44228</v>
      </c>
      <c r="B17" s="237"/>
      <c r="C17" s="238"/>
      <c r="D17" s="238"/>
      <c r="E17" s="239"/>
      <c r="F17" s="239"/>
      <c r="G17" s="240"/>
      <c r="H17" s="241"/>
      <c r="I17" s="242"/>
      <c r="J17" s="242"/>
      <c r="K17" s="242"/>
      <c r="L17" s="242"/>
      <c r="M17" s="242"/>
      <c r="N17" s="243"/>
      <c r="O17" s="244"/>
      <c r="P17" s="24">
        <v>67</v>
      </c>
      <c r="Q17" s="24">
        <v>23</v>
      </c>
      <c r="R17" s="245">
        <f t="shared" si="0"/>
        <v>0.74444444444444446</v>
      </c>
      <c r="S17" s="245">
        <f t="shared" si="1"/>
        <v>0.25555555555555554</v>
      </c>
      <c r="T17" s="246">
        <f t="shared" si="2"/>
        <v>90</v>
      </c>
      <c r="U17" s="236">
        <v>44257</v>
      </c>
      <c r="Y17" s="80"/>
      <c r="Z17" s="80"/>
    </row>
    <row r="18" spans="1:26" x14ac:dyDescent="0.3">
      <c r="A18" s="228">
        <v>44256</v>
      </c>
      <c r="B18" s="237"/>
      <c r="C18" s="238"/>
      <c r="D18" s="238"/>
      <c r="E18" s="239"/>
      <c r="F18" s="239"/>
      <c r="G18" s="240"/>
      <c r="H18" s="241"/>
      <c r="I18" s="242"/>
      <c r="J18" s="242"/>
      <c r="K18" s="242"/>
      <c r="L18" s="242"/>
      <c r="M18" s="242"/>
      <c r="N18" s="243"/>
      <c r="O18" s="244"/>
      <c r="P18" s="24">
        <v>70</v>
      </c>
      <c r="Q18" s="24">
        <v>22</v>
      </c>
      <c r="R18" s="245">
        <f t="shared" si="0"/>
        <v>0.76086956521739135</v>
      </c>
      <c r="S18" s="245">
        <f t="shared" si="1"/>
        <v>0.2391304347826087</v>
      </c>
      <c r="T18" s="246">
        <f t="shared" si="2"/>
        <v>92</v>
      </c>
      <c r="U18" s="236">
        <v>44285</v>
      </c>
      <c r="Y18" s="80"/>
      <c r="Z18" s="80"/>
    </row>
    <row r="19" spans="1:26" x14ac:dyDescent="0.3">
      <c r="A19" s="228">
        <v>44287</v>
      </c>
      <c r="B19" s="237"/>
      <c r="C19" s="238"/>
      <c r="D19" s="238"/>
      <c r="E19" s="239"/>
      <c r="F19" s="239"/>
      <c r="G19" s="240"/>
      <c r="H19" s="241"/>
      <c r="I19" s="242"/>
      <c r="J19" s="242"/>
      <c r="K19" s="242"/>
      <c r="L19" s="242"/>
      <c r="M19" s="242"/>
      <c r="N19" s="243"/>
      <c r="O19" s="244"/>
      <c r="P19" s="24">
        <v>71</v>
      </c>
      <c r="Q19" s="24">
        <v>24</v>
      </c>
      <c r="R19" s="245">
        <f t="shared" si="0"/>
        <v>0.74736842105263157</v>
      </c>
      <c r="S19" s="245">
        <f t="shared" si="1"/>
        <v>0.25263157894736843</v>
      </c>
      <c r="T19" s="246">
        <f t="shared" si="2"/>
        <v>95</v>
      </c>
      <c r="U19" s="236">
        <v>44315</v>
      </c>
      <c r="Y19" s="80"/>
      <c r="Z19" s="80"/>
    </row>
    <row r="20" spans="1:26" x14ac:dyDescent="0.3">
      <c r="A20" s="228">
        <v>44317</v>
      </c>
      <c r="B20" s="237"/>
      <c r="C20" s="238"/>
      <c r="D20" s="238"/>
      <c r="E20" s="239"/>
      <c r="F20" s="239"/>
      <c r="G20" s="240"/>
      <c r="H20" s="241"/>
      <c r="I20" s="242"/>
      <c r="J20" s="242"/>
      <c r="K20" s="242"/>
      <c r="L20" s="242"/>
      <c r="M20" s="242"/>
      <c r="N20" s="243"/>
      <c r="O20" s="244"/>
      <c r="P20" s="24">
        <v>72</v>
      </c>
      <c r="Q20" s="24">
        <v>30</v>
      </c>
      <c r="R20" s="245">
        <f t="shared" si="0"/>
        <v>0.70588235294117652</v>
      </c>
      <c r="S20" s="245">
        <f t="shared" si="1"/>
        <v>0.29411764705882354</v>
      </c>
      <c r="T20" s="246">
        <f t="shared" si="2"/>
        <v>102</v>
      </c>
      <c r="U20" s="236">
        <v>44350</v>
      </c>
      <c r="Y20" s="80"/>
      <c r="Z20" s="80"/>
    </row>
    <row r="21" spans="1:26" x14ac:dyDescent="0.3">
      <c r="A21" s="228">
        <v>44348</v>
      </c>
      <c r="B21" s="237"/>
      <c r="C21" s="238"/>
      <c r="D21" s="238"/>
      <c r="E21" s="239"/>
      <c r="F21" s="239"/>
      <c r="G21" s="240"/>
      <c r="H21" s="241"/>
      <c r="I21" s="242"/>
      <c r="J21" s="242"/>
      <c r="K21" s="242"/>
      <c r="L21" s="242"/>
      <c r="M21" s="242"/>
      <c r="N21" s="243"/>
      <c r="O21" s="244"/>
      <c r="P21" s="24">
        <v>73</v>
      </c>
      <c r="Q21" s="24">
        <v>28</v>
      </c>
      <c r="R21" s="245">
        <f t="shared" si="0"/>
        <v>0.72277227722772275</v>
      </c>
      <c r="S21" s="245">
        <f t="shared" si="1"/>
        <v>0.27722772277227725</v>
      </c>
      <c r="T21" s="246">
        <f t="shared" si="2"/>
        <v>101</v>
      </c>
      <c r="U21" s="236">
        <v>44378</v>
      </c>
      <c r="Y21" s="80"/>
      <c r="Z21" s="80"/>
    </row>
    <row r="22" spans="1:26" x14ac:dyDescent="0.3">
      <c r="A22" s="228">
        <v>44378</v>
      </c>
      <c r="B22" s="237"/>
      <c r="C22" s="238"/>
      <c r="D22" s="238"/>
      <c r="E22" s="239"/>
      <c r="F22" s="239"/>
      <c r="G22" s="240"/>
      <c r="H22" s="241"/>
      <c r="I22" s="242"/>
      <c r="J22" s="242"/>
      <c r="K22" s="242"/>
      <c r="L22" s="242"/>
      <c r="M22" s="242"/>
      <c r="N22" s="243"/>
      <c r="O22" s="244"/>
      <c r="P22" s="24">
        <v>78</v>
      </c>
      <c r="Q22" s="24">
        <v>26</v>
      </c>
      <c r="R22" s="245">
        <f t="shared" si="0"/>
        <v>0.75</v>
      </c>
      <c r="S22" s="245">
        <f t="shared" si="1"/>
        <v>0.25</v>
      </c>
      <c r="T22" s="246">
        <f t="shared" si="2"/>
        <v>104</v>
      </c>
      <c r="U22" s="236">
        <v>44406</v>
      </c>
      <c r="Y22" s="80"/>
      <c r="Z22" s="80"/>
    </row>
    <row r="23" spans="1:26" x14ac:dyDescent="0.3">
      <c r="A23" s="228">
        <v>44409</v>
      </c>
      <c r="B23" s="237"/>
      <c r="C23" s="238"/>
      <c r="D23" s="238"/>
      <c r="E23" s="239"/>
      <c r="F23" s="239"/>
      <c r="G23" s="240"/>
      <c r="H23" s="241"/>
      <c r="I23" s="242"/>
      <c r="J23" s="242"/>
      <c r="K23" s="242"/>
      <c r="L23" s="242"/>
      <c r="M23" s="242"/>
      <c r="N23" s="243"/>
      <c r="O23" s="244"/>
      <c r="P23" s="24">
        <v>73</v>
      </c>
      <c r="Q23" s="24">
        <v>25</v>
      </c>
      <c r="R23" s="245">
        <f t="shared" si="0"/>
        <v>0.74489795918367352</v>
      </c>
      <c r="S23" s="245">
        <f t="shared" si="1"/>
        <v>0.25510204081632654</v>
      </c>
      <c r="T23" s="246">
        <f t="shared" si="2"/>
        <v>98</v>
      </c>
      <c r="U23" s="236">
        <v>44441</v>
      </c>
      <c r="Y23" s="80"/>
      <c r="Z23" s="80"/>
    </row>
    <row r="24" spans="1:26" x14ac:dyDescent="0.3">
      <c r="A24" s="228">
        <v>44440</v>
      </c>
      <c r="B24" s="237"/>
      <c r="C24" s="238"/>
      <c r="D24" s="238"/>
      <c r="E24" s="239"/>
      <c r="F24" s="239"/>
      <c r="G24" s="240"/>
      <c r="H24" s="241"/>
      <c r="I24" s="242"/>
      <c r="J24" s="242"/>
      <c r="K24" s="242"/>
      <c r="L24" s="242"/>
      <c r="M24" s="242"/>
      <c r="N24" s="243"/>
      <c r="O24" s="244"/>
      <c r="P24" s="24">
        <v>74</v>
      </c>
      <c r="Q24" s="24">
        <v>29</v>
      </c>
      <c r="R24" s="245">
        <f t="shared" si="0"/>
        <v>0.71844660194174759</v>
      </c>
      <c r="S24" s="245">
        <f t="shared" si="1"/>
        <v>0.28155339805825241</v>
      </c>
      <c r="T24" s="246">
        <f t="shared" si="2"/>
        <v>103</v>
      </c>
      <c r="U24" s="253" t="s">
        <v>1234</v>
      </c>
      <c r="Y24" s="80"/>
      <c r="Z24" s="80"/>
    </row>
    <row r="25" spans="1:26" x14ac:dyDescent="0.3">
      <c r="A25" s="254">
        <v>44470</v>
      </c>
      <c r="B25" s="237"/>
      <c r="C25" s="238"/>
      <c r="D25" s="238"/>
      <c r="E25" s="239"/>
      <c r="F25" s="239"/>
      <c r="G25" s="240"/>
      <c r="H25" s="241"/>
      <c r="I25" s="242"/>
      <c r="J25" s="242"/>
      <c r="K25" s="242"/>
      <c r="L25" s="242"/>
      <c r="M25" s="242"/>
      <c r="N25" s="255"/>
      <c r="O25" s="256"/>
      <c r="P25" s="257">
        <v>78</v>
      </c>
      <c r="Q25" s="257">
        <v>26</v>
      </c>
      <c r="R25" s="245">
        <f t="shared" si="0"/>
        <v>0.75</v>
      </c>
      <c r="S25" s="245">
        <f t="shared" si="1"/>
        <v>0.25</v>
      </c>
      <c r="T25" s="246">
        <f t="shared" si="2"/>
        <v>104</v>
      </c>
      <c r="U25" s="253" t="s">
        <v>1234</v>
      </c>
      <c r="Y25" s="80"/>
      <c r="Z25" s="80"/>
    </row>
    <row r="26" spans="1:26" x14ac:dyDescent="0.3">
      <c r="A26" s="254">
        <v>44501</v>
      </c>
      <c r="B26" s="237"/>
      <c r="C26" s="238"/>
      <c r="D26" s="238"/>
      <c r="E26" s="239"/>
      <c r="F26" s="239"/>
      <c r="G26" s="240"/>
      <c r="H26" s="241"/>
      <c r="I26" s="242"/>
      <c r="J26" s="242"/>
      <c r="K26" s="242"/>
      <c r="L26" s="242"/>
      <c r="M26" s="242"/>
      <c r="N26" s="255"/>
      <c r="O26" s="256"/>
      <c r="P26" s="257">
        <v>82</v>
      </c>
      <c r="Q26" s="257">
        <v>24</v>
      </c>
      <c r="R26" s="245">
        <f t="shared" si="0"/>
        <v>0.77358490566037741</v>
      </c>
      <c r="S26" s="245">
        <f t="shared" si="1"/>
        <v>0.22641509433962265</v>
      </c>
      <c r="T26" s="246">
        <f t="shared" si="2"/>
        <v>106</v>
      </c>
      <c r="U26" s="253" t="s">
        <v>1234</v>
      </c>
      <c r="Y26" s="80"/>
      <c r="Z26" s="80"/>
    </row>
    <row r="27" spans="1:26" x14ac:dyDescent="0.3">
      <c r="A27" s="254">
        <v>44531</v>
      </c>
      <c r="B27" s="237"/>
      <c r="C27" s="238"/>
      <c r="D27" s="238"/>
      <c r="E27" s="239"/>
      <c r="F27" s="239"/>
      <c r="G27" s="240"/>
      <c r="H27" s="241"/>
      <c r="I27" s="242"/>
      <c r="J27" s="242"/>
      <c r="K27" s="242"/>
      <c r="L27" s="242"/>
      <c r="M27" s="242"/>
      <c r="N27" s="255"/>
      <c r="O27" s="256"/>
      <c r="P27" s="257">
        <v>86</v>
      </c>
      <c r="Q27" s="257">
        <v>22</v>
      </c>
      <c r="R27" s="245">
        <f t="shared" si="0"/>
        <v>0.79629629629629628</v>
      </c>
      <c r="S27" s="245">
        <f t="shared" si="1"/>
        <v>0.20370370370370369</v>
      </c>
      <c r="T27" s="246">
        <f t="shared" si="2"/>
        <v>108</v>
      </c>
      <c r="U27" s="236">
        <v>44561</v>
      </c>
      <c r="Y27" s="80"/>
      <c r="Z27" s="80"/>
    </row>
    <row r="28" spans="1:26" x14ac:dyDescent="0.3">
      <c r="A28" s="228">
        <v>44562</v>
      </c>
      <c r="B28" s="237"/>
      <c r="C28" s="238"/>
      <c r="D28" s="238"/>
      <c r="E28" s="239"/>
      <c r="F28" s="239"/>
      <c r="G28" s="240"/>
      <c r="H28" s="241"/>
      <c r="I28" s="242"/>
      <c r="J28" s="242"/>
      <c r="K28" s="242"/>
      <c r="L28" s="242"/>
      <c r="M28" s="242"/>
      <c r="N28" s="243"/>
      <c r="O28" s="244"/>
      <c r="P28" s="24">
        <v>90</v>
      </c>
      <c r="Q28" s="24">
        <v>20</v>
      </c>
      <c r="R28" s="245">
        <f t="shared" si="0"/>
        <v>0.81818181818181823</v>
      </c>
      <c r="S28" s="245">
        <f t="shared" si="1"/>
        <v>0.18181818181818182</v>
      </c>
      <c r="T28" s="246">
        <f t="shared" si="2"/>
        <v>110</v>
      </c>
      <c r="U28" s="236">
        <v>44594</v>
      </c>
      <c r="Y28" s="80"/>
      <c r="Z28" s="80"/>
    </row>
    <row r="29" spans="1:26" x14ac:dyDescent="0.3">
      <c r="A29" s="228">
        <v>44593</v>
      </c>
      <c r="B29" s="237"/>
      <c r="C29" s="238"/>
      <c r="D29" s="238"/>
      <c r="E29" s="239"/>
      <c r="F29" s="239"/>
      <c r="G29" s="240"/>
      <c r="H29" s="241"/>
      <c r="I29" s="242"/>
      <c r="J29" s="242"/>
      <c r="K29" s="242"/>
      <c r="L29" s="242"/>
      <c r="M29" s="242"/>
      <c r="N29" s="243"/>
      <c r="O29" s="244"/>
      <c r="P29" s="24">
        <v>84</v>
      </c>
      <c r="Q29" s="24">
        <v>23</v>
      </c>
      <c r="R29" s="245">
        <f t="shared" si="0"/>
        <v>0.78504672897196259</v>
      </c>
      <c r="S29" s="245">
        <f t="shared" si="1"/>
        <v>0.21495327102803738</v>
      </c>
      <c r="T29" s="246">
        <f t="shared" si="2"/>
        <v>107</v>
      </c>
      <c r="U29" s="236">
        <v>44620</v>
      </c>
      <c r="Y29" s="80"/>
      <c r="Z29" s="80"/>
    </row>
    <row r="30" spans="1:26" x14ac:dyDescent="0.3">
      <c r="A30" s="228">
        <v>44621</v>
      </c>
      <c r="B30" s="237"/>
      <c r="C30" s="238"/>
      <c r="D30" s="238"/>
      <c r="E30" s="239"/>
      <c r="F30" s="239"/>
      <c r="G30" s="240"/>
      <c r="H30" s="241"/>
      <c r="I30" s="242"/>
      <c r="J30" s="242"/>
      <c r="K30" s="242"/>
      <c r="L30" s="242"/>
      <c r="M30" s="242"/>
      <c r="N30" s="243"/>
      <c r="O30" s="244"/>
      <c r="P30" s="24">
        <v>89</v>
      </c>
      <c r="Q30" s="24">
        <v>17</v>
      </c>
      <c r="R30" s="245">
        <f t="shared" si="0"/>
        <v>0.839622641509434</v>
      </c>
      <c r="S30" s="245">
        <f t="shared" si="1"/>
        <v>0.16037735849056603</v>
      </c>
      <c r="T30" s="246">
        <f t="shared" si="2"/>
        <v>106</v>
      </c>
      <c r="U30" s="236">
        <v>44659</v>
      </c>
      <c r="Y30" s="80"/>
      <c r="Z30" s="80"/>
    </row>
    <row r="31" spans="1:26" x14ac:dyDescent="0.3">
      <c r="A31" s="228">
        <v>44652</v>
      </c>
      <c r="B31" s="237"/>
      <c r="C31" s="238"/>
      <c r="D31" s="238"/>
      <c r="E31" s="239"/>
      <c r="F31" s="239"/>
      <c r="G31" s="240"/>
      <c r="H31" s="241"/>
      <c r="I31" s="242"/>
      <c r="J31" s="242"/>
      <c r="K31" s="242"/>
      <c r="L31" s="242"/>
      <c r="M31" s="242"/>
      <c r="N31" s="243"/>
      <c r="O31" s="244"/>
      <c r="P31" s="24">
        <v>91</v>
      </c>
      <c r="Q31" s="24">
        <v>15</v>
      </c>
      <c r="R31" s="245">
        <f t="shared" si="0"/>
        <v>0.85849056603773588</v>
      </c>
      <c r="S31" s="245">
        <f t="shared" si="1"/>
        <v>0.14150943396226415</v>
      </c>
      <c r="T31" s="246">
        <f t="shared" si="2"/>
        <v>106</v>
      </c>
      <c r="U31" s="236">
        <v>44690</v>
      </c>
      <c r="Y31" s="80"/>
      <c r="Z31" s="80"/>
    </row>
    <row r="32" spans="1:26" x14ac:dyDescent="0.3">
      <c r="A32" s="228">
        <v>44682</v>
      </c>
      <c r="B32" s="237"/>
      <c r="C32" s="238"/>
      <c r="D32" s="238"/>
      <c r="E32" s="239"/>
      <c r="F32" s="239"/>
      <c r="G32" s="240"/>
      <c r="H32" s="241"/>
      <c r="I32" s="242"/>
      <c r="J32" s="242"/>
      <c r="K32" s="242"/>
      <c r="L32" s="242"/>
      <c r="M32" s="242"/>
      <c r="N32" s="243"/>
      <c r="O32" s="244"/>
      <c r="P32" s="24">
        <v>105</v>
      </c>
      <c r="Q32" s="24">
        <v>12</v>
      </c>
      <c r="R32" s="245">
        <f t="shared" si="0"/>
        <v>0.89743589743589747</v>
      </c>
      <c r="S32" s="245">
        <f t="shared" si="1"/>
        <v>0.10256410256410256</v>
      </c>
      <c r="T32" s="246">
        <f t="shared" si="2"/>
        <v>117</v>
      </c>
      <c r="U32" s="236">
        <v>44721</v>
      </c>
      <c r="Y32" s="80"/>
      <c r="Z32" s="80"/>
    </row>
    <row r="33" spans="1:26" x14ac:dyDescent="0.3">
      <c r="A33" s="228">
        <v>44713</v>
      </c>
      <c r="B33" s="237"/>
      <c r="C33" s="238"/>
      <c r="D33" s="238"/>
      <c r="E33" s="239"/>
      <c r="F33" s="239"/>
      <c r="G33" s="240"/>
      <c r="H33" s="241"/>
      <c r="I33" s="242"/>
      <c r="J33" s="242"/>
      <c r="K33" s="242"/>
      <c r="L33" s="242"/>
      <c r="M33" s="242"/>
      <c r="N33" s="243"/>
      <c r="O33" s="244"/>
      <c r="P33" s="24">
        <v>103</v>
      </c>
      <c r="Q33" s="24">
        <v>16</v>
      </c>
      <c r="R33" s="245">
        <f t="shared" si="0"/>
        <v>0.86554621848739499</v>
      </c>
      <c r="S33" s="245">
        <f t="shared" si="1"/>
        <v>0.13445378151260504</v>
      </c>
      <c r="T33" s="246">
        <f t="shared" si="2"/>
        <v>119</v>
      </c>
      <c r="U33" s="236">
        <v>44750</v>
      </c>
      <c r="Y33" s="80"/>
      <c r="Z33" s="80"/>
    </row>
    <row r="34" spans="1:26" x14ac:dyDescent="0.3">
      <c r="A34" s="228">
        <v>44743</v>
      </c>
      <c r="B34" s="237"/>
      <c r="C34" s="238"/>
      <c r="D34" s="238"/>
      <c r="E34" s="239"/>
      <c r="F34" s="239"/>
      <c r="G34" s="240"/>
      <c r="H34" s="241"/>
      <c r="I34" s="242"/>
      <c r="J34" s="242"/>
      <c r="K34" s="242"/>
      <c r="L34" s="242"/>
      <c r="M34" s="242"/>
      <c r="N34" s="243"/>
      <c r="O34" s="244"/>
      <c r="P34" s="24">
        <v>115</v>
      </c>
      <c r="Q34" s="24">
        <v>16</v>
      </c>
      <c r="R34" s="245">
        <f t="shared" si="0"/>
        <v>0.87786259541984735</v>
      </c>
      <c r="S34" s="245">
        <f t="shared" si="1"/>
        <v>0.12213740458015267</v>
      </c>
      <c r="T34" s="246">
        <f t="shared" si="2"/>
        <v>131</v>
      </c>
      <c r="U34" s="236">
        <v>44782</v>
      </c>
      <c r="Y34" s="80"/>
      <c r="Z34" s="80"/>
    </row>
    <row r="35" spans="1:26" x14ac:dyDescent="0.3">
      <c r="A35" s="228">
        <v>44774</v>
      </c>
      <c r="B35" s="237"/>
      <c r="C35" s="238"/>
      <c r="D35" s="238"/>
      <c r="E35" s="239"/>
      <c r="F35" s="239"/>
      <c r="G35" s="240"/>
      <c r="H35" s="241"/>
      <c r="I35" s="242"/>
      <c r="J35" s="242"/>
      <c r="K35" s="242"/>
      <c r="L35" s="242"/>
      <c r="M35" s="242"/>
      <c r="N35" s="243"/>
      <c r="O35" s="244"/>
      <c r="P35" s="24">
        <v>118</v>
      </c>
      <c r="Q35" s="24">
        <v>10</v>
      </c>
      <c r="R35" s="245">
        <f t="shared" si="0"/>
        <v>0.921875</v>
      </c>
      <c r="S35" s="245">
        <f t="shared" si="1"/>
        <v>7.8125E-2</v>
      </c>
      <c r="T35" s="246">
        <f t="shared" si="2"/>
        <v>128</v>
      </c>
      <c r="U35" s="236">
        <v>44813</v>
      </c>
      <c r="Y35" s="80"/>
      <c r="Z35" s="80"/>
    </row>
    <row r="36" spans="1:26" x14ac:dyDescent="0.3">
      <c r="A36" s="228">
        <v>44805</v>
      </c>
      <c r="B36" s="237"/>
      <c r="C36" s="238"/>
      <c r="D36" s="238"/>
      <c r="E36" s="239"/>
      <c r="F36" s="239"/>
      <c r="G36" s="240"/>
      <c r="H36" s="241"/>
      <c r="I36" s="242"/>
      <c r="J36" s="242"/>
      <c r="K36" s="242"/>
      <c r="L36" s="242"/>
      <c r="M36" s="242"/>
      <c r="N36" s="243"/>
      <c r="O36" s="244"/>
      <c r="P36" s="24">
        <v>120</v>
      </c>
      <c r="Q36" s="24">
        <v>10</v>
      </c>
      <c r="R36" s="245">
        <f t="shared" si="0"/>
        <v>0.92307692307692313</v>
      </c>
      <c r="S36" s="245">
        <f t="shared" si="1"/>
        <v>7.6923076923076927E-2</v>
      </c>
      <c r="T36" s="246">
        <f t="shared" si="2"/>
        <v>130</v>
      </c>
      <c r="U36" s="236">
        <v>44845</v>
      </c>
      <c r="Y36" s="80"/>
      <c r="Z36" s="80"/>
    </row>
    <row r="37" spans="1:26" x14ac:dyDescent="0.3">
      <c r="A37" s="228">
        <v>44835</v>
      </c>
      <c r="B37" s="237"/>
      <c r="C37" s="238"/>
      <c r="D37" s="238"/>
      <c r="E37" s="239"/>
      <c r="F37" s="239"/>
      <c r="G37" s="240"/>
      <c r="H37" s="241"/>
      <c r="I37" s="242"/>
      <c r="J37" s="242"/>
      <c r="K37" s="242"/>
      <c r="L37" s="242"/>
      <c r="M37" s="242"/>
      <c r="N37" s="243"/>
      <c r="O37" s="244"/>
      <c r="P37" s="24">
        <v>120</v>
      </c>
      <c r="Q37" s="24">
        <v>11</v>
      </c>
      <c r="R37" s="245">
        <f t="shared" si="0"/>
        <v>0.91603053435114501</v>
      </c>
      <c r="S37" s="245">
        <f t="shared" si="1"/>
        <v>8.3969465648854963E-2</v>
      </c>
      <c r="T37" s="246">
        <f t="shared" si="2"/>
        <v>131</v>
      </c>
      <c r="U37" s="236">
        <v>44874</v>
      </c>
      <c r="Y37" s="80"/>
      <c r="Z37" s="80"/>
    </row>
    <row r="38" spans="1:26" x14ac:dyDescent="0.3">
      <c r="A38" s="228">
        <v>44866</v>
      </c>
      <c r="B38" s="237"/>
      <c r="C38" s="238"/>
      <c r="D38" s="238"/>
      <c r="E38" s="239"/>
      <c r="F38" s="239"/>
      <c r="G38" s="240"/>
      <c r="H38" s="241"/>
      <c r="I38" s="242"/>
      <c r="J38" s="242"/>
      <c r="K38" s="242"/>
      <c r="L38" s="242"/>
      <c r="M38" s="242"/>
      <c r="N38" s="243"/>
      <c r="O38" s="244"/>
      <c r="P38" s="24">
        <v>119</v>
      </c>
      <c r="Q38" s="24">
        <v>14</v>
      </c>
      <c r="R38" s="245">
        <f t="shared" si="0"/>
        <v>0.89473684210526316</v>
      </c>
      <c r="S38" s="245">
        <f t="shared" si="1"/>
        <v>0.10526315789473684</v>
      </c>
      <c r="T38" s="246">
        <f t="shared" si="2"/>
        <v>133</v>
      </c>
      <c r="U38" s="236">
        <v>44902</v>
      </c>
      <c r="Y38" s="80"/>
      <c r="Z38" s="80"/>
    </row>
    <row r="39" spans="1:26" x14ac:dyDescent="0.3">
      <c r="A39" s="228">
        <v>44896</v>
      </c>
      <c r="B39" s="237"/>
      <c r="C39" s="238"/>
      <c r="D39" s="238"/>
      <c r="E39" s="239"/>
      <c r="F39" s="239"/>
      <c r="G39" s="240"/>
      <c r="H39" s="241"/>
      <c r="I39" s="242"/>
      <c r="J39" s="242"/>
      <c r="K39" s="242"/>
      <c r="L39" s="242"/>
      <c r="M39" s="242"/>
      <c r="N39" s="243"/>
      <c r="O39" s="244"/>
      <c r="P39" s="24">
        <v>118</v>
      </c>
      <c r="Q39" s="24">
        <v>18</v>
      </c>
      <c r="R39" s="245">
        <f t="shared" si="0"/>
        <v>0.86764705882352944</v>
      </c>
      <c r="S39" s="245">
        <f t="shared" si="1"/>
        <v>0.13235294117647059</v>
      </c>
      <c r="T39" s="246">
        <f t="shared" si="2"/>
        <v>136</v>
      </c>
      <c r="U39" s="236">
        <v>44934</v>
      </c>
      <c r="Y39" s="80"/>
      <c r="Z39" s="80"/>
    </row>
    <row r="40" spans="1:26" x14ac:dyDescent="0.3">
      <c r="A40" s="228">
        <v>44927</v>
      </c>
      <c r="B40" s="237"/>
      <c r="C40" s="238"/>
      <c r="D40" s="238"/>
      <c r="E40" s="239"/>
      <c r="F40" s="239"/>
      <c r="G40" s="240"/>
      <c r="H40" s="241"/>
      <c r="I40" s="242"/>
      <c r="J40" s="242"/>
      <c r="K40" s="242"/>
      <c r="L40" s="242"/>
      <c r="M40" s="242"/>
      <c r="N40" s="243"/>
      <c r="O40" s="244"/>
      <c r="P40" s="24">
        <v>113</v>
      </c>
      <c r="Q40" s="24">
        <v>24</v>
      </c>
      <c r="R40" s="245">
        <f t="shared" si="0"/>
        <v>0.82481751824817517</v>
      </c>
      <c r="S40" s="245">
        <f t="shared" si="1"/>
        <v>0.17518248175182483</v>
      </c>
      <c r="T40" s="246">
        <f t="shared" si="2"/>
        <v>137</v>
      </c>
      <c r="U40" s="236">
        <v>44966</v>
      </c>
      <c r="Y40" s="80"/>
      <c r="Z40" s="80"/>
    </row>
    <row r="41" spans="1:26" x14ac:dyDescent="0.3">
      <c r="A41" s="228">
        <v>44958</v>
      </c>
      <c r="B41" s="237"/>
      <c r="C41" s="238"/>
      <c r="D41" s="238"/>
      <c r="E41" s="239"/>
      <c r="F41" s="239"/>
      <c r="G41" s="240"/>
      <c r="H41" s="241"/>
      <c r="I41" s="242"/>
      <c r="J41" s="242"/>
      <c r="K41" s="242"/>
      <c r="L41" s="242"/>
      <c r="M41" s="242"/>
      <c r="N41" s="243"/>
      <c r="O41" s="244"/>
      <c r="P41" s="24">
        <v>133</v>
      </c>
      <c r="Q41" s="24">
        <v>2</v>
      </c>
      <c r="R41" s="245">
        <f t="shared" si="0"/>
        <v>0.98518518518518516</v>
      </c>
      <c r="S41" s="245">
        <f t="shared" si="1"/>
        <v>1.4814814814814815E-2</v>
      </c>
      <c r="T41" s="246">
        <f t="shared" si="2"/>
        <v>135</v>
      </c>
      <c r="U41" s="236">
        <v>44995</v>
      </c>
      <c r="Y41" s="80"/>
      <c r="Z41" s="80"/>
    </row>
    <row r="42" spans="1:26" x14ac:dyDescent="0.3">
      <c r="A42" s="228">
        <v>44986</v>
      </c>
      <c r="B42" s="237"/>
      <c r="C42" s="238"/>
      <c r="D42" s="238"/>
      <c r="E42" s="239"/>
      <c r="F42" s="239"/>
      <c r="G42" s="240"/>
      <c r="H42" s="241"/>
      <c r="I42" s="242"/>
      <c r="J42" s="242"/>
      <c r="K42" s="242"/>
      <c r="L42" s="242"/>
      <c r="M42" s="242"/>
      <c r="N42" s="243"/>
      <c r="O42" s="244"/>
      <c r="P42" s="24">
        <v>119</v>
      </c>
      <c r="Q42" s="24">
        <v>17</v>
      </c>
      <c r="R42" s="245">
        <f t="shared" si="0"/>
        <v>0.875</v>
      </c>
      <c r="S42" s="245">
        <f t="shared" si="1"/>
        <v>0.125</v>
      </c>
      <c r="T42" s="246">
        <f t="shared" si="2"/>
        <v>136</v>
      </c>
      <c r="U42" s="236">
        <v>45016</v>
      </c>
      <c r="Y42" s="80"/>
      <c r="Z42" s="80"/>
    </row>
    <row r="43" spans="1:26" x14ac:dyDescent="0.3">
      <c r="A43" s="228">
        <v>45017</v>
      </c>
      <c r="B43" s="237"/>
      <c r="C43" s="238"/>
      <c r="D43" s="238"/>
      <c r="E43" s="239"/>
      <c r="F43" s="239"/>
      <c r="G43" s="240"/>
      <c r="H43" s="241"/>
      <c r="I43" s="242"/>
      <c r="J43" s="242"/>
      <c r="K43" s="242"/>
      <c r="L43" s="242"/>
      <c r="M43" s="242"/>
      <c r="N43" s="243"/>
      <c r="O43" s="244"/>
      <c r="P43" s="24">
        <v>122</v>
      </c>
      <c r="Q43" s="24">
        <v>16</v>
      </c>
      <c r="R43" s="245">
        <f t="shared" si="0"/>
        <v>0.88405797101449279</v>
      </c>
      <c r="S43" s="245">
        <f t="shared" si="1"/>
        <v>0.11594202898550725</v>
      </c>
      <c r="T43" s="246">
        <f t="shared" si="2"/>
        <v>138</v>
      </c>
      <c r="U43" s="236">
        <v>45047</v>
      </c>
      <c r="Y43" s="80"/>
      <c r="Z43" s="80"/>
    </row>
    <row r="44" spans="1:26" x14ac:dyDescent="0.3">
      <c r="A44" s="228">
        <v>45047</v>
      </c>
      <c r="B44" s="180">
        <v>18</v>
      </c>
      <c r="C44" s="24">
        <v>4</v>
      </c>
      <c r="D44" s="24">
        <v>1</v>
      </c>
      <c r="E44" s="258">
        <v>0.95652173913043481</v>
      </c>
      <c r="F44" s="258">
        <v>4.3478260869565216E-2</v>
      </c>
      <c r="G44" s="259">
        <v>23</v>
      </c>
      <c r="H44" s="241">
        <v>89</v>
      </c>
      <c r="I44" s="242">
        <v>12</v>
      </c>
      <c r="J44" s="242">
        <v>17</v>
      </c>
      <c r="K44" s="260">
        <v>0.85470085470085466</v>
      </c>
      <c r="L44" s="260">
        <v>0.14529914529914531</v>
      </c>
      <c r="M44" s="242">
        <v>118</v>
      </c>
      <c r="N44" s="241">
        <v>107</v>
      </c>
      <c r="O44" s="242">
        <v>16</v>
      </c>
      <c r="P44" s="242">
        <v>123</v>
      </c>
      <c r="Q44" s="242">
        <v>18</v>
      </c>
      <c r="R44" s="260">
        <v>0.87234042553191493</v>
      </c>
      <c r="S44" s="260">
        <v>0.1276595744680851</v>
      </c>
      <c r="T44" s="259">
        <v>141</v>
      </c>
      <c r="U44" s="236">
        <v>45078</v>
      </c>
      <c r="Y44" s="80"/>
      <c r="Z44" s="80"/>
    </row>
    <row r="45" spans="1:26" ht="10.5" x14ac:dyDescent="0.3">
      <c r="A45" s="261">
        <v>45078</v>
      </c>
      <c r="B45" s="262">
        <v>19</v>
      </c>
      <c r="C45" s="22">
        <v>2</v>
      </c>
      <c r="D45" s="22">
        <v>2</v>
      </c>
      <c r="E45" s="263">
        <v>0.91304347826086951</v>
      </c>
      <c r="F45" s="263">
        <v>8.6956521739130432E-2</v>
      </c>
      <c r="G45" s="264">
        <v>23</v>
      </c>
      <c r="H45" s="262">
        <v>95</v>
      </c>
      <c r="I45" s="22">
        <v>13</v>
      </c>
      <c r="J45" s="22">
        <v>10</v>
      </c>
      <c r="K45" s="263">
        <v>0.9152542372881356</v>
      </c>
      <c r="L45" s="263">
        <v>8.4745762711864403E-2</v>
      </c>
      <c r="M45" s="22">
        <v>118</v>
      </c>
      <c r="N45" s="262">
        <v>114</v>
      </c>
      <c r="O45" s="22">
        <v>15</v>
      </c>
      <c r="P45" s="22">
        <v>129</v>
      </c>
      <c r="Q45" s="22">
        <v>12</v>
      </c>
      <c r="R45" s="265">
        <v>0.91489361702127658</v>
      </c>
      <c r="S45" s="265">
        <v>8.5106382978723402E-2</v>
      </c>
      <c r="T45" s="266">
        <v>141</v>
      </c>
      <c r="U45" s="236">
        <v>45103</v>
      </c>
      <c r="Y45" s="80"/>
      <c r="Z45" s="80"/>
    </row>
    <row r="46" spans="1:26" ht="10.5" x14ac:dyDescent="0.3">
      <c r="A46" s="228">
        <v>45108</v>
      </c>
      <c r="B46" s="262">
        <v>19</v>
      </c>
      <c r="C46" s="22">
        <v>4</v>
      </c>
      <c r="D46" s="22">
        <v>1</v>
      </c>
      <c r="E46" s="263">
        <f>1-F46</f>
        <v>0.95833333333333337</v>
      </c>
      <c r="F46" s="263">
        <f>D46/G46</f>
        <v>4.1666666666666664E-2</v>
      </c>
      <c r="G46" s="267">
        <f>SUM(B46:D46)</f>
        <v>24</v>
      </c>
      <c r="H46" s="268">
        <v>93</v>
      </c>
      <c r="I46" s="269">
        <v>19</v>
      </c>
      <c r="J46" s="269">
        <v>5</v>
      </c>
      <c r="K46" s="270">
        <f>1-L46</f>
        <v>0.95726495726495731</v>
      </c>
      <c r="L46" s="270">
        <f>J46/M46</f>
        <v>4.2735042735042736E-2</v>
      </c>
      <c r="M46" s="269">
        <f>SUM(H46:J46)</f>
        <v>117</v>
      </c>
      <c r="N46" s="268">
        <f>B46+H46</f>
        <v>112</v>
      </c>
      <c r="O46" s="269">
        <f>C46+I46</f>
        <v>23</v>
      </c>
      <c r="P46" s="269">
        <f>N46+O46</f>
        <v>135</v>
      </c>
      <c r="Q46" s="269">
        <f>D46+J46</f>
        <v>6</v>
      </c>
      <c r="R46" s="271">
        <f>1-S46</f>
        <v>0.95744680851063835</v>
      </c>
      <c r="S46" s="271">
        <f>Q46/T46</f>
        <v>4.2553191489361701E-2</v>
      </c>
      <c r="T46" s="267">
        <f>N46+O46+Q46</f>
        <v>141</v>
      </c>
      <c r="U46" s="236">
        <v>45148</v>
      </c>
      <c r="Y46" s="80"/>
      <c r="Z46" s="80"/>
    </row>
    <row r="47" spans="1:26" ht="10.5" x14ac:dyDescent="0.3">
      <c r="A47" s="228">
        <v>45139</v>
      </c>
      <c r="B47" s="262">
        <v>17</v>
      </c>
      <c r="C47" s="22">
        <v>7</v>
      </c>
      <c r="D47" s="22">
        <v>0</v>
      </c>
      <c r="E47" s="263">
        <f>(B47+C47)/24</f>
        <v>1</v>
      </c>
      <c r="F47" s="263">
        <v>0</v>
      </c>
      <c r="G47" s="267">
        <v>24</v>
      </c>
      <c r="H47" s="268">
        <v>89</v>
      </c>
      <c r="I47" s="269">
        <v>25</v>
      </c>
      <c r="J47" s="269">
        <v>2</v>
      </c>
      <c r="K47" s="270">
        <v>0.98270000000000002</v>
      </c>
      <c r="L47" s="270">
        <v>1.72E-2</v>
      </c>
      <c r="M47" s="269">
        <v>119</v>
      </c>
      <c r="N47" s="268">
        <v>106</v>
      </c>
      <c r="O47" s="269">
        <v>32</v>
      </c>
      <c r="P47" s="269">
        <v>138</v>
      </c>
      <c r="Q47" s="269">
        <v>2</v>
      </c>
      <c r="R47" s="263">
        <v>0.98570000000000002</v>
      </c>
      <c r="S47" s="263">
        <v>1.4200000000000001E-2</v>
      </c>
      <c r="T47" s="267">
        <v>143</v>
      </c>
      <c r="U47" s="236">
        <v>45169</v>
      </c>
      <c r="Y47" s="80"/>
      <c r="Z47" s="80"/>
    </row>
    <row r="48" spans="1:26" ht="10.5" x14ac:dyDescent="0.3">
      <c r="A48" s="228">
        <v>45170</v>
      </c>
      <c r="B48" s="262">
        <v>20</v>
      </c>
      <c r="C48" s="22">
        <v>2</v>
      </c>
      <c r="D48" s="22">
        <v>1</v>
      </c>
      <c r="E48" s="263">
        <v>0.91300000000000003</v>
      </c>
      <c r="F48" s="263">
        <v>8.6999999999999994E-2</v>
      </c>
      <c r="G48" s="267">
        <v>23</v>
      </c>
      <c r="H48" s="268">
        <v>93</v>
      </c>
      <c r="I48" s="269">
        <v>20</v>
      </c>
      <c r="J48" s="269">
        <v>7</v>
      </c>
      <c r="K48" s="270">
        <v>0.83330000000000004</v>
      </c>
      <c r="L48" s="270">
        <v>0.1666</v>
      </c>
      <c r="M48" s="269">
        <v>120</v>
      </c>
      <c r="N48" s="268">
        <v>113</v>
      </c>
      <c r="O48" s="269">
        <v>22</v>
      </c>
      <c r="P48" s="269">
        <v>135</v>
      </c>
      <c r="Q48" s="269">
        <v>8</v>
      </c>
      <c r="R48" s="272">
        <v>0.84609999999999996</v>
      </c>
      <c r="S48" s="269">
        <v>15</v>
      </c>
      <c r="T48" s="267">
        <v>143</v>
      </c>
      <c r="U48" s="236">
        <v>45199</v>
      </c>
      <c r="Y48" s="80"/>
      <c r="Z48" s="80"/>
    </row>
    <row r="49" spans="1:26" ht="10.5" x14ac:dyDescent="0.3">
      <c r="A49" s="228">
        <v>45200</v>
      </c>
      <c r="B49" s="262">
        <v>20</v>
      </c>
      <c r="C49" s="22">
        <v>2</v>
      </c>
      <c r="D49" s="22">
        <v>1</v>
      </c>
      <c r="E49" s="263">
        <v>0.91300000000000003</v>
      </c>
      <c r="F49" s="263">
        <v>8.6999999999999994E-2</v>
      </c>
      <c r="G49" s="267">
        <v>23</v>
      </c>
      <c r="H49" s="268">
        <v>93</v>
      </c>
      <c r="I49" s="269">
        <v>22</v>
      </c>
      <c r="J49" s="269">
        <v>5</v>
      </c>
      <c r="K49" s="270">
        <f>(I49+H49)/M49</f>
        <v>0.95833333333333337</v>
      </c>
      <c r="L49" s="270">
        <f>1-K49</f>
        <v>4.166666666666663E-2</v>
      </c>
      <c r="M49" s="269">
        <v>120</v>
      </c>
      <c r="N49" s="268">
        <f>H49+B49</f>
        <v>113</v>
      </c>
      <c r="O49" s="269">
        <f>C49+I49</f>
        <v>24</v>
      </c>
      <c r="P49" s="269">
        <f>SUM(N49:O49)</f>
        <v>137</v>
      </c>
      <c r="Q49" s="269">
        <f>D49+J49</f>
        <v>6</v>
      </c>
      <c r="R49" s="272">
        <f>P49/T49</f>
        <v>0.95804195804195802</v>
      </c>
      <c r="S49" s="272">
        <f>1-R49</f>
        <v>4.1958041958041981E-2</v>
      </c>
      <c r="T49" s="267">
        <f>SUM(P49:Q49)</f>
        <v>143</v>
      </c>
      <c r="U49" s="236">
        <v>45230</v>
      </c>
      <c r="Y49" s="80"/>
      <c r="Z49" s="80"/>
    </row>
    <row r="50" spans="1:26" ht="18" customHeight="1" x14ac:dyDescent="0.3">
      <c r="A50" s="228">
        <v>45231</v>
      </c>
      <c r="B50" s="262">
        <v>18</v>
      </c>
      <c r="C50" s="22">
        <v>3</v>
      </c>
      <c r="D50" s="22">
        <v>2</v>
      </c>
      <c r="E50" s="263">
        <f>(B50+C50)/24</f>
        <v>0.875</v>
      </c>
      <c r="F50" s="263">
        <f>1-E50</f>
        <v>0.125</v>
      </c>
      <c r="G50" s="267">
        <f>SUM(B50:D50)</f>
        <v>23</v>
      </c>
      <c r="H50" s="268"/>
      <c r="I50" s="269"/>
      <c r="J50" s="269"/>
      <c r="K50" s="270"/>
      <c r="L50" s="270"/>
      <c r="M50" s="269"/>
      <c r="N50" s="268">
        <v>120</v>
      </c>
      <c r="O50" s="269">
        <v>14</v>
      </c>
      <c r="P50" s="269">
        <v>134</v>
      </c>
      <c r="Q50" s="269">
        <v>12</v>
      </c>
      <c r="R50" s="272">
        <f>P50/T50</f>
        <v>0.9178082191780822</v>
      </c>
      <c r="S50" s="272">
        <f>1-R50</f>
        <v>8.2191780821917804E-2</v>
      </c>
      <c r="T50" s="267">
        <v>146</v>
      </c>
      <c r="U50" s="236"/>
      <c r="Y50" s="80"/>
      <c r="Z50" s="80"/>
    </row>
    <row r="51" spans="1:26" ht="31.4" customHeight="1" x14ac:dyDescent="0.3">
      <c r="A51" s="228">
        <v>45261</v>
      </c>
      <c r="B51" s="262">
        <v>16</v>
      </c>
      <c r="C51" s="22">
        <v>5</v>
      </c>
      <c r="D51" s="22">
        <v>3</v>
      </c>
      <c r="E51" s="263">
        <v>0.82599999999999996</v>
      </c>
      <c r="F51" s="263">
        <v>0.17399999999999999</v>
      </c>
      <c r="G51" s="267">
        <v>23</v>
      </c>
      <c r="H51" s="268">
        <v>95</v>
      </c>
      <c r="I51" s="269">
        <v>9</v>
      </c>
      <c r="J51" s="269">
        <v>18</v>
      </c>
      <c r="K51" s="270">
        <v>0.80300000000000005</v>
      </c>
      <c r="L51" s="270">
        <v>0.14699999999999999</v>
      </c>
      <c r="M51" s="269">
        <v>122</v>
      </c>
      <c r="N51" s="268">
        <v>101</v>
      </c>
      <c r="O51" s="269">
        <v>14</v>
      </c>
      <c r="P51" s="269">
        <v>115</v>
      </c>
      <c r="Q51" s="269">
        <v>21</v>
      </c>
      <c r="R51" s="272">
        <f>P51/T51</f>
        <v>0.7931034482758621</v>
      </c>
      <c r="S51" s="263">
        <v>0.14399999999999999</v>
      </c>
      <c r="T51" s="267">
        <v>145</v>
      </c>
      <c r="U51" s="236">
        <v>45301</v>
      </c>
      <c r="Y51" s="80"/>
      <c r="Z51" s="80"/>
    </row>
    <row r="52" spans="1:26" ht="31.4" customHeight="1" x14ac:dyDescent="0.3">
      <c r="A52" s="213">
        <v>45292</v>
      </c>
      <c r="B52" s="80">
        <v>14</v>
      </c>
      <c r="C52" s="80">
        <v>6</v>
      </c>
      <c r="D52" s="80">
        <v>3</v>
      </c>
      <c r="E52" s="401">
        <v>0.86950000000000005</v>
      </c>
      <c r="F52" s="401">
        <v>0.1305</v>
      </c>
      <c r="G52" s="402">
        <v>23</v>
      </c>
      <c r="H52" s="402">
        <v>85</v>
      </c>
      <c r="I52" s="402">
        <v>21</v>
      </c>
      <c r="J52" s="402">
        <v>14</v>
      </c>
      <c r="K52" s="401">
        <v>0.88300000000000001</v>
      </c>
      <c r="L52" s="401">
        <v>0.11700000000000001</v>
      </c>
      <c r="M52" s="402">
        <v>120</v>
      </c>
      <c r="N52" s="402">
        <v>99</v>
      </c>
      <c r="O52" s="402">
        <v>27</v>
      </c>
      <c r="P52" s="402">
        <v>126</v>
      </c>
      <c r="Q52" s="402">
        <v>17</v>
      </c>
      <c r="R52" s="403">
        <f>P52/T52</f>
        <v>0.88111888111888115</v>
      </c>
      <c r="S52" s="401">
        <v>0.1188</v>
      </c>
      <c r="T52" s="80">
        <v>143</v>
      </c>
      <c r="U52" s="100">
        <v>45345</v>
      </c>
      <c r="Y52" s="374">
        <f>R52</f>
        <v>0.88111888111888115</v>
      </c>
      <c r="Z52" s="375" t="s">
        <v>1235</v>
      </c>
    </row>
    <row r="53" spans="1:26" ht="31.4" customHeight="1" x14ac:dyDescent="0.3">
      <c r="A53" s="213">
        <v>45323</v>
      </c>
      <c r="B53" s="80">
        <v>16</v>
      </c>
      <c r="C53" s="80">
        <v>3</v>
      </c>
      <c r="D53" s="80">
        <v>5</v>
      </c>
      <c r="E53" s="401">
        <v>0.79100000000000004</v>
      </c>
      <c r="F53" s="401">
        <v>0.20830000000000001</v>
      </c>
      <c r="G53" s="80">
        <v>24</v>
      </c>
      <c r="H53" s="80">
        <v>76</v>
      </c>
      <c r="I53" s="80">
        <v>28</v>
      </c>
      <c r="J53" s="80">
        <v>19</v>
      </c>
      <c r="K53" s="401">
        <v>0.84550000000000003</v>
      </c>
      <c r="L53" s="401">
        <v>0.15440000000000001</v>
      </c>
      <c r="M53" s="80">
        <v>123</v>
      </c>
      <c r="N53" s="80">
        <v>92</v>
      </c>
      <c r="O53" s="80">
        <v>31</v>
      </c>
      <c r="P53" s="80">
        <v>123</v>
      </c>
      <c r="Q53" s="80">
        <v>24</v>
      </c>
      <c r="R53" s="401">
        <v>0.83599999999999997</v>
      </c>
      <c r="S53" s="401">
        <v>0.16320000000000001</v>
      </c>
      <c r="T53" s="80">
        <v>147</v>
      </c>
      <c r="U53" s="100">
        <v>45362</v>
      </c>
      <c r="Y53" s="374"/>
      <c r="Z53" s="375"/>
    </row>
    <row r="54" spans="1:26" ht="31.4" customHeight="1" x14ac:dyDescent="0.3">
      <c r="A54" s="213">
        <v>45352</v>
      </c>
      <c r="B54" s="80">
        <v>19</v>
      </c>
      <c r="C54" s="80">
        <v>3</v>
      </c>
      <c r="D54" s="80">
        <v>1</v>
      </c>
      <c r="E54" s="401">
        <v>0.95599999999999996</v>
      </c>
      <c r="F54" s="401">
        <v>4.3999999999999997E-2</v>
      </c>
      <c r="G54" s="80">
        <v>23</v>
      </c>
      <c r="H54" s="80">
        <v>82</v>
      </c>
      <c r="I54" s="80">
        <v>29</v>
      </c>
      <c r="J54" s="80">
        <v>10</v>
      </c>
      <c r="K54" s="401">
        <v>0.9173</v>
      </c>
      <c r="L54" s="401">
        <v>8.2600000000000007E-2</v>
      </c>
      <c r="M54" s="80">
        <v>121</v>
      </c>
      <c r="N54" s="80">
        <v>101</v>
      </c>
      <c r="O54" s="80">
        <v>32</v>
      </c>
      <c r="P54" s="80">
        <v>133</v>
      </c>
      <c r="Q54" s="80">
        <v>11</v>
      </c>
      <c r="R54" s="401">
        <v>0.92359999999999998</v>
      </c>
      <c r="S54" s="401">
        <v>7.6399999999999996E-2</v>
      </c>
      <c r="T54" s="80">
        <v>144</v>
      </c>
      <c r="U54" s="100">
        <v>45399</v>
      </c>
      <c r="Y54" s="374"/>
      <c r="Z54" s="375"/>
    </row>
    <row r="55" spans="1:26" x14ac:dyDescent="0.3">
      <c r="A55" s="213">
        <v>45383</v>
      </c>
      <c r="B55" s="80">
        <v>19</v>
      </c>
      <c r="C55" s="80">
        <v>3</v>
      </c>
      <c r="D55" s="80">
        <v>1</v>
      </c>
      <c r="E55" s="401">
        <v>0.95599999999999996</v>
      </c>
      <c r="F55" s="401">
        <v>4.3999999999999997E-2</v>
      </c>
      <c r="G55" s="80">
        <v>23</v>
      </c>
      <c r="H55" s="80">
        <v>83</v>
      </c>
      <c r="I55" s="80">
        <v>30</v>
      </c>
      <c r="J55" s="80">
        <v>8</v>
      </c>
      <c r="K55" s="401">
        <v>0.93330000000000002</v>
      </c>
      <c r="L55" s="401">
        <v>6.6699999999999995E-2</v>
      </c>
      <c r="M55" s="80">
        <v>121</v>
      </c>
      <c r="N55" s="80">
        <v>102</v>
      </c>
      <c r="O55" s="80">
        <v>33</v>
      </c>
      <c r="P55" s="80">
        <v>135</v>
      </c>
      <c r="Q55" s="80">
        <v>9</v>
      </c>
      <c r="R55" s="401">
        <v>0.9375</v>
      </c>
      <c r="S55" s="401">
        <v>6.25E-2</v>
      </c>
      <c r="T55" s="80">
        <v>144</v>
      </c>
      <c r="U55" s="100">
        <v>45441</v>
      </c>
    </row>
    <row r="56" spans="1:26" x14ac:dyDescent="0.3">
      <c r="A56" s="213">
        <v>45413</v>
      </c>
      <c r="B56" s="80">
        <v>18</v>
      </c>
      <c r="C56" s="80">
        <v>4</v>
      </c>
      <c r="D56" s="80">
        <v>1</v>
      </c>
      <c r="E56" s="401">
        <v>0.95650000000000002</v>
      </c>
      <c r="F56" s="401">
        <v>4.3400000000000001E-2</v>
      </c>
      <c r="G56" s="80">
        <v>23</v>
      </c>
      <c r="H56" s="80">
        <v>95</v>
      </c>
      <c r="I56" s="80">
        <v>20</v>
      </c>
      <c r="J56" s="80">
        <v>6</v>
      </c>
      <c r="K56" s="401">
        <v>0.95040000000000002</v>
      </c>
      <c r="L56" s="401">
        <v>4.9500000000000002E-2</v>
      </c>
      <c r="M56" s="80">
        <v>121</v>
      </c>
      <c r="N56" s="80">
        <v>113</v>
      </c>
      <c r="O56" s="80">
        <v>24</v>
      </c>
      <c r="P56" s="80">
        <v>137</v>
      </c>
      <c r="Q56" s="80">
        <v>7</v>
      </c>
      <c r="R56" s="401">
        <v>0.95130000000000003</v>
      </c>
      <c r="S56" s="401">
        <v>4.8599999999999997E-2</v>
      </c>
      <c r="T56" s="80">
        <v>144</v>
      </c>
      <c r="U56" s="100">
        <v>45456</v>
      </c>
    </row>
    <row r="57" spans="1:26" ht="13.5" customHeight="1" x14ac:dyDescent="0.3">
      <c r="A57" s="213">
        <v>45444</v>
      </c>
      <c r="B57" s="80">
        <v>20</v>
      </c>
      <c r="C57" s="80">
        <v>3</v>
      </c>
      <c r="D57" s="80">
        <v>0</v>
      </c>
      <c r="E57" s="401">
        <v>0.91300000000000003</v>
      </c>
      <c r="F57" s="401">
        <v>8.6900000000000005E-2</v>
      </c>
      <c r="G57" s="425">
        <v>23</v>
      </c>
      <c r="H57" s="425">
        <v>104</v>
      </c>
      <c r="I57" s="425">
        <v>18</v>
      </c>
      <c r="J57" s="425">
        <v>0</v>
      </c>
      <c r="K57" s="401">
        <v>0.90980000000000005</v>
      </c>
      <c r="L57" s="401">
        <v>9.0200000000000002E-2</v>
      </c>
      <c r="M57" s="425">
        <v>122</v>
      </c>
      <c r="N57" s="425">
        <v>124</v>
      </c>
      <c r="O57" s="425">
        <v>21</v>
      </c>
      <c r="P57" s="425">
        <v>145</v>
      </c>
      <c r="Q57" s="425">
        <v>0</v>
      </c>
      <c r="R57" s="401">
        <v>0.91300000000000003</v>
      </c>
      <c r="S57" s="401">
        <v>8.6999999999999994E-2</v>
      </c>
      <c r="T57" s="425">
        <v>145</v>
      </c>
      <c r="U57" s="100">
        <v>45496</v>
      </c>
    </row>
    <row r="58" spans="1:26" x14ac:dyDescent="0.3">
      <c r="A58" s="228">
        <v>45474</v>
      </c>
      <c r="B58" s="80">
        <v>20</v>
      </c>
      <c r="C58" s="80">
        <v>3</v>
      </c>
      <c r="D58" s="80">
        <v>0</v>
      </c>
      <c r="E58" s="401">
        <v>0.91300000000000003</v>
      </c>
      <c r="F58" s="401">
        <v>8.6900000000000005E-2</v>
      </c>
      <c r="G58" s="80">
        <v>23</v>
      </c>
      <c r="H58" s="80">
        <v>104</v>
      </c>
      <c r="I58" s="80">
        <v>18</v>
      </c>
      <c r="J58" s="80">
        <v>0</v>
      </c>
      <c r="K58" s="401">
        <v>0.90980000000000005</v>
      </c>
      <c r="L58" s="401">
        <v>9.0200000000000002E-2</v>
      </c>
      <c r="M58" s="80">
        <v>122</v>
      </c>
      <c r="N58" s="80">
        <v>124</v>
      </c>
      <c r="O58" s="80">
        <v>21</v>
      </c>
      <c r="P58" s="80">
        <v>145</v>
      </c>
      <c r="Q58" s="80">
        <v>0</v>
      </c>
      <c r="R58" s="401">
        <v>0.91300000000000003</v>
      </c>
      <c r="S58" s="401">
        <v>8.6999999999999994E-2</v>
      </c>
      <c r="T58" s="80">
        <v>145</v>
      </c>
      <c r="U58" s="100">
        <v>45496</v>
      </c>
    </row>
    <row r="59" spans="1:26" x14ac:dyDescent="0.3">
      <c r="A59" s="228">
        <v>45505</v>
      </c>
      <c r="B59" s="24">
        <v>20</v>
      </c>
      <c r="C59" s="24">
        <v>3</v>
      </c>
      <c r="D59" s="24">
        <v>0</v>
      </c>
      <c r="E59" s="258">
        <v>0.91300000000000003</v>
      </c>
      <c r="F59" s="258">
        <v>8.6900000000000005E-2</v>
      </c>
      <c r="G59" s="258">
        <v>0.23</v>
      </c>
      <c r="H59" s="444">
        <v>106</v>
      </c>
      <c r="I59" s="444">
        <v>17</v>
      </c>
      <c r="J59" s="444">
        <v>0</v>
      </c>
      <c r="K59" s="258">
        <v>0.90239999999999998</v>
      </c>
      <c r="L59" s="258">
        <v>9.7600000000000006E-2</v>
      </c>
      <c r="M59" s="444">
        <v>123</v>
      </c>
      <c r="N59" s="444">
        <v>126</v>
      </c>
      <c r="O59" s="444">
        <v>20</v>
      </c>
      <c r="P59" s="444">
        <v>146</v>
      </c>
      <c r="Q59" s="444">
        <v>0</v>
      </c>
      <c r="R59" s="258">
        <v>0.90410000000000001</v>
      </c>
      <c r="S59" s="258">
        <v>9.6000000000000002E-2</v>
      </c>
      <c r="T59" s="444">
        <v>146</v>
      </c>
      <c r="U59" s="25">
        <v>45551</v>
      </c>
    </row>
    <row r="75" spans="2:8" ht="19.399999999999999" customHeight="1" x14ac:dyDescent="0.3">
      <c r="B75" s="449" t="s">
        <v>1236</v>
      </c>
      <c r="C75" s="449"/>
      <c r="D75" s="449"/>
      <c r="E75" s="449"/>
      <c r="F75" s="449"/>
      <c r="G75" s="449"/>
      <c r="H75" s="449"/>
    </row>
    <row r="76" spans="2:8" ht="19.399999999999999" customHeight="1" x14ac:dyDescent="0.3">
      <c r="B76" s="423"/>
      <c r="C76" s="423"/>
      <c r="D76" s="423"/>
      <c r="E76" s="423"/>
      <c r="F76" s="423"/>
      <c r="G76" s="423"/>
      <c r="H76" s="423"/>
    </row>
    <row r="77" spans="2:8" ht="19.399999999999999" customHeight="1" x14ac:dyDescent="0.3">
      <c r="B77" s="423"/>
      <c r="C77" s="423"/>
      <c r="D77" s="423"/>
      <c r="E77" s="423"/>
      <c r="F77" s="423"/>
      <c r="G77" s="423"/>
      <c r="H77" s="423"/>
    </row>
    <row r="78" spans="2:8" ht="19.399999999999999" customHeight="1" x14ac:dyDescent="0.3">
      <c r="B78" s="423"/>
      <c r="C78" s="423"/>
      <c r="D78" s="423"/>
      <c r="E78" s="423"/>
      <c r="F78" s="423"/>
      <c r="G78" s="423"/>
      <c r="H78" s="423"/>
    </row>
    <row r="79" spans="2:8" ht="19.399999999999999" customHeight="1" x14ac:dyDescent="0.3">
      <c r="B79" s="423"/>
      <c r="C79" s="423"/>
      <c r="D79" s="423"/>
      <c r="E79" s="423"/>
      <c r="F79" s="423"/>
      <c r="G79" s="423"/>
      <c r="H79" s="423"/>
    </row>
    <row r="80" spans="2:8" ht="19.399999999999999" customHeight="1" x14ac:dyDescent="0.3">
      <c r="B80" s="423"/>
      <c r="C80" s="423"/>
      <c r="D80" s="423"/>
      <c r="E80" s="423"/>
      <c r="F80" s="423"/>
      <c r="G80" s="423"/>
      <c r="H80" s="423"/>
    </row>
    <row r="81" spans="1:14" ht="19.399999999999999" customHeight="1" x14ac:dyDescent="0.3">
      <c r="B81" s="423"/>
      <c r="C81" s="423"/>
      <c r="D81" s="423"/>
      <c r="E81" s="423"/>
      <c r="F81" s="423"/>
      <c r="G81" s="423"/>
      <c r="H81" s="423"/>
    </row>
    <row r="82" spans="1:14" ht="19.399999999999999" customHeight="1" x14ac:dyDescent="0.3">
      <c r="B82" s="423"/>
      <c r="C82" s="423"/>
      <c r="D82" s="423"/>
      <c r="E82" s="423"/>
      <c r="F82" s="423"/>
      <c r="G82" s="423"/>
      <c r="H82" s="423"/>
    </row>
    <row r="83" spans="1:14" ht="19.399999999999999" customHeight="1" x14ac:dyDescent="0.3">
      <c r="B83" s="423"/>
      <c r="C83" s="423"/>
      <c r="D83" s="423"/>
      <c r="E83" s="423"/>
      <c r="F83" s="423"/>
      <c r="G83" s="423"/>
      <c r="H83" s="423"/>
    </row>
    <row r="84" spans="1:14" ht="19.399999999999999" customHeight="1" x14ac:dyDescent="0.3">
      <c r="B84" s="423"/>
      <c r="C84" s="423"/>
      <c r="D84" s="423"/>
      <c r="E84" s="423"/>
      <c r="F84" s="423"/>
      <c r="G84" s="423"/>
      <c r="H84" s="423"/>
    </row>
    <row r="85" spans="1:14" ht="19.399999999999999" customHeight="1" x14ac:dyDescent="0.3">
      <c r="B85" s="423"/>
      <c r="C85" s="423"/>
      <c r="D85" s="423"/>
      <c r="E85" s="423"/>
      <c r="F85" s="423"/>
      <c r="G85" s="423"/>
      <c r="H85" s="423"/>
    </row>
    <row r="86" spans="1:14" ht="19.399999999999999" customHeight="1" x14ac:dyDescent="0.3">
      <c r="B86" s="423"/>
      <c r="C86" s="423"/>
      <c r="D86" s="423"/>
      <c r="E86" s="423"/>
      <c r="F86" s="423"/>
      <c r="G86" s="423"/>
      <c r="H86" s="423"/>
    </row>
    <row r="87" spans="1:14" ht="19.399999999999999" customHeight="1" x14ac:dyDescent="0.3">
      <c r="B87" s="423"/>
      <c r="C87" s="423"/>
      <c r="D87" s="423"/>
      <c r="E87" s="423"/>
      <c r="F87" s="423"/>
      <c r="G87" s="423"/>
      <c r="H87" s="423"/>
    </row>
    <row r="88" spans="1:14" ht="31.5" x14ac:dyDescent="0.3">
      <c r="B88" s="203" t="s">
        <v>0</v>
      </c>
      <c r="C88" s="203" t="s">
        <v>1</v>
      </c>
      <c r="D88" s="203" t="s">
        <v>2</v>
      </c>
      <c r="E88" s="203" t="s">
        <v>9</v>
      </c>
      <c r="F88" s="204" t="s">
        <v>12</v>
      </c>
      <c r="G88" s="203" t="s">
        <v>13</v>
      </c>
      <c r="H88" s="203" t="s">
        <v>1237</v>
      </c>
    </row>
    <row r="89" spans="1:14" ht="45.65" customHeight="1" x14ac:dyDescent="0.3">
      <c r="A89" s="24">
        <v>1</v>
      </c>
      <c r="B89" s="211">
        <v>14145</v>
      </c>
      <c r="C89" s="211" t="s">
        <v>223</v>
      </c>
      <c r="D89" s="211" t="s">
        <v>26</v>
      </c>
      <c r="E89" s="211">
        <v>18</v>
      </c>
      <c r="F89" s="214">
        <v>8.1000000000000003E-2</v>
      </c>
      <c r="G89" s="214">
        <v>0.55000000000000004</v>
      </c>
      <c r="H89" s="214" t="s">
        <v>1238</v>
      </c>
      <c r="I89" s="207"/>
      <c r="J89" s="207"/>
      <c r="K89" s="207"/>
      <c r="L89" s="207"/>
      <c r="M89" s="208"/>
      <c r="N89" s="209"/>
    </row>
    <row r="90" spans="1:14" ht="45.65" customHeight="1" x14ac:dyDescent="0.3">
      <c r="A90" s="24">
        <v>2</v>
      </c>
      <c r="B90" s="210">
        <v>15100</v>
      </c>
      <c r="C90" s="211" t="s">
        <v>1239</v>
      </c>
      <c r="D90" s="211" t="s">
        <v>26</v>
      </c>
      <c r="E90" s="211">
        <v>10</v>
      </c>
      <c r="F90" s="355">
        <v>5</v>
      </c>
      <c r="G90" s="212">
        <v>0.5</v>
      </c>
      <c r="H90" s="205" t="s">
        <v>1240</v>
      </c>
      <c r="I90" s="114"/>
      <c r="J90" s="117"/>
      <c r="K90" s="114"/>
      <c r="L90" s="114"/>
      <c r="M90" s="132"/>
      <c r="N90" s="134"/>
    </row>
    <row r="91" spans="1:14" ht="45.65" customHeight="1" x14ac:dyDescent="0.3">
      <c r="A91" s="24">
        <v>3</v>
      </c>
      <c r="B91" s="211">
        <v>13153</v>
      </c>
      <c r="C91" s="211" t="s">
        <v>1241</v>
      </c>
      <c r="D91" s="211" t="s">
        <v>34</v>
      </c>
      <c r="E91" s="211">
        <v>20</v>
      </c>
      <c r="F91" s="214">
        <v>0.1656</v>
      </c>
      <c r="G91" s="214">
        <v>0.17199999999999999</v>
      </c>
      <c r="H91" s="214" t="s">
        <v>1242</v>
      </c>
    </row>
    <row r="92" spans="1:14" ht="45.65" customHeight="1" x14ac:dyDescent="0.3">
      <c r="A92" s="24">
        <v>4</v>
      </c>
      <c r="B92" s="211">
        <v>14416</v>
      </c>
      <c r="C92" s="211" t="s">
        <v>1243</v>
      </c>
      <c r="D92" s="211" t="s">
        <v>29</v>
      </c>
      <c r="E92" s="211">
        <v>7</v>
      </c>
      <c r="F92" s="356">
        <v>5.97</v>
      </c>
      <c r="G92" s="319">
        <v>0.14710000000000001</v>
      </c>
      <c r="H92" s="211" t="s">
        <v>1244</v>
      </c>
    </row>
    <row r="93" spans="1:14" ht="45.65" customHeight="1" x14ac:dyDescent="0.3">
      <c r="A93" s="24">
        <v>5</v>
      </c>
      <c r="B93" s="211">
        <v>15244</v>
      </c>
      <c r="C93" s="211" t="s">
        <v>163</v>
      </c>
      <c r="D93" s="211" t="s">
        <v>34</v>
      </c>
      <c r="E93" s="211">
        <v>650</v>
      </c>
      <c r="F93" s="214">
        <v>5.5324999999999998</v>
      </c>
      <c r="G93" s="214">
        <v>0.14879999999999999</v>
      </c>
      <c r="H93" s="214" t="s">
        <v>1245</v>
      </c>
    </row>
    <row r="98" spans="2:11" ht="41.15" customHeight="1" x14ac:dyDescent="0.3">
      <c r="B98" s="203" t="s">
        <v>0</v>
      </c>
      <c r="C98" s="203" t="s">
        <v>1</v>
      </c>
      <c r="D98" s="203" t="s">
        <v>2</v>
      </c>
      <c r="E98" s="203" t="s">
        <v>9</v>
      </c>
      <c r="F98" s="204" t="s">
        <v>12</v>
      </c>
      <c r="G98" s="203" t="s">
        <v>13</v>
      </c>
      <c r="H98" s="203" t="s">
        <v>1237</v>
      </c>
      <c r="I98" s="208"/>
      <c r="J98" s="208"/>
      <c r="K98" s="207"/>
    </row>
    <row r="99" spans="2:11" ht="43.15" customHeight="1" x14ac:dyDescent="0.3">
      <c r="B99" s="408">
        <v>14116</v>
      </c>
      <c r="C99" s="409" t="s">
        <v>187</v>
      </c>
      <c r="D99" s="409" t="s">
        <v>29</v>
      </c>
      <c r="E99" s="408">
        <v>7</v>
      </c>
      <c r="F99" s="410">
        <v>5.09</v>
      </c>
      <c r="G99" s="411">
        <v>0.27285714285714285</v>
      </c>
      <c r="H99" s="211" t="s">
        <v>1244</v>
      </c>
      <c r="I99" s="125"/>
      <c r="J99" s="134"/>
      <c r="K99" s="137"/>
    </row>
    <row r="100" spans="2:11" ht="43.15" customHeight="1" x14ac:dyDescent="0.3">
      <c r="B100" s="211">
        <v>15244</v>
      </c>
      <c r="C100" s="412" t="s">
        <v>1246</v>
      </c>
      <c r="D100" s="412" t="s">
        <v>34</v>
      </c>
      <c r="E100" s="211">
        <v>650</v>
      </c>
      <c r="F100" s="413">
        <v>550</v>
      </c>
      <c r="G100" s="212">
        <v>0.15384615384615385</v>
      </c>
      <c r="H100" s="214" t="s">
        <v>1245</v>
      </c>
      <c r="I100" s="105"/>
      <c r="J100" s="62"/>
      <c r="K100" s="59"/>
    </row>
    <row r="101" spans="2:11" ht="43.15" customHeight="1" x14ac:dyDescent="0.3">
      <c r="B101" s="211">
        <v>14179</v>
      </c>
      <c r="C101" s="412" t="s">
        <v>1247</v>
      </c>
      <c r="D101" s="412" t="s">
        <v>26</v>
      </c>
      <c r="E101" s="412">
        <v>7</v>
      </c>
      <c r="F101" s="414">
        <v>6.1</v>
      </c>
      <c r="G101" s="212">
        <v>0.12857142857142861</v>
      </c>
      <c r="H101" s="412" t="s">
        <v>1248</v>
      </c>
      <c r="I101" s="105"/>
      <c r="J101" s="63"/>
      <c r="K101" s="59"/>
    </row>
    <row r="102" spans="2:11" ht="43.15" customHeight="1" x14ac:dyDescent="0.3">
      <c r="B102" s="408">
        <v>15207</v>
      </c>
      <c r="C102" s="409" t="s">
        <v>293</v>
      </c>
      <c r="D102" s="409" t="s">
        <v>34</v>
      </c>
      <c r="E102" s="408">
        <v>15</v>
      </c>
      <c r="F102" s="410">
        <v>13.42</v>
      </c>
      <c r="G102" s="411">
        <v>0.10533333333333333</v>
      </c>
      <c r="H102" s="211" t="s">
        <v>1249</v>
      </c>
      <c r="I102" s="125"/>
      <c r="J102" s="134"/>
      <c r="K102" s="137"/>
    </row>
    <row r="103" spans="2:11" ht="43.15" customHeight="1" x14ac:dyDescent="0.3">
      <c r="B103" s="408">
        <v>14185</v>
      </c>
      <c r="C103" s="409" t="s">
        <v>1250</v>
      </c>
      <c r="D103" s="409" t="s">
        <v>26</v>
      </c>
      <c r="E103" s="408">
        <v>60</v>
      </c>
      <c r="F103" s="410">
        <v>54.890500000000003</v>
      </c>
      <c r="G103" s="411">
        <v>8.515833333333328E-2</v>
      </c>
      <c r="H103" s="214" t="s">
        <v>1238</v>
      </c>
      <c r="I103" s="125"/>
      <c r="J103" s="134"/>
      <c r="K103" s="137"/>
    </row>
    <row r="105" spans="2:11" ht="42.75" customHeight="1" x14ac:dyDescent="0.3">
      <c r="B105" s="203" t="s">
        <v>0</v>
      </c>
      <c r="C105" s="203" t="s">
        <v>1</v>
      </c>
      <c r="D105" s="203" t="s">
        <v>2</v>
      </c>
      <c r="E105" s="203" t="s">
        <v>9</v>
      </c>
      <c r="F105" s="415" t="s">
        <v>12</v>
      </c>
      <c r="G105" s="203" t="s">
        <v>13</v>
      </c>
      <c r="H105" s="203" t="s">
        <v>1237</v>
      </c>
      <c r="I105" s="207"/>
      <c r="J105" s="208"/>
      <c r="K105" s="207"/>
    </row>
    <row r="106" spans="2:11" ht="27.75" customHeight="1" x14ac:dyDescent="0.3">
      <c r="B106" s="409">
        <v>15389</v>
      </c>
      <c r="C106" s="409" t="s">
        <v>134</v>
      </c>
      <c r="D106" s="409" t="s">
        <v>29</v>
      </c>
      <c r="E106" s="409">
        <v>19.2</v>
      </c>
      <c r="F106" s="416">
        <v>11.28</v>
      </c>
      <c r="G106" s="417">
        <v>0.41250000000000003</v>
      </c>
      <c r="H106" s="413" t="s">
        <v>1251</v>
      </c>
      <c r="I106" s="137"/>
      <c r="J106" s="134"/>
      <c r="K106" s="137"/>
    </row>
    <row r="107" spans="2:11" ht="27.75" customHeight="1" x14ac:dyDescent="0.3">
      <c r="B107" s="409">
        <v>14147</v>
      </c>
      <c r="C107" s="409" t="s">
        <v>177</v>
      </c>
      <c r="D107" s="409" t="s">
        <v>26</v>
      </c>
      <c r="E107" s="409">
        <v>155</v>
      </c>
      <c r="F107" s="416">
        <v>133.75</v>
      </c>
      <c r="G107" s="417">
        <v>0.13709677419354838</v>
      </c>
      <c r="H107" s="413" t="s">
        <v>1252</v>
      </c>
      <c r="I107" s="137"/>
      <c r="J107" s="134"/>
      <c r="K107" s="137"/>
    </row>
    <row r="108" spans="2:11" ht="27.75" customHeight="1" x14ac:dyDescent="0.3">
      <c r="B108" s="409">
        <v>14431</v>
      </c>
      <c r="C108" s="409" t="s">
        <v>205</v>
      </c>
      <c r="D108" s="409" t="s">
        <v>26</v>
      </c>
      <c r="E108" s="409">
        <v>19.600000000000001</v>
      </c>
      <c r="F108" s="416">
        <v>18.5</v>
      </c>
      <c r="G108" s="417">
        <v>5.6122448979591906E-2</v>
      </c>
      <c r="H108" s="413" t="s">
        <v>1253</v>
      </c>
      <c r="I108" s="137"/>
      <c r="J108" s="134"/>
      <c r="K108" s="137"/>
    </row>
    <row r="109" spans="2:11" ht="27.75" customHeight="1" x14ac:dyDescent="0.3">
      <c r="B109" s="409">
        <v>14265</v>
      </c>
      <c r="C109" s="409" t="s">
        <v>206</v>
      </c>
      <c r="D109" s="409" t="s">
        <v>34</v>
      </c>
      <c r="E109" s="409">
        <v>45</v>
      </c>
      <c r="F109" s="416">
        <v>43</v>
      </c>
      <c r="G109" s="417">
        <v>4.4444444444444446E-2</v>
      </c>
      <c r="H109" s="416" t="s">
        <v>1254</v>
      </c>
      <c r="I109" s="137"/>
      <c r="J109" s="134"/>
      <c r="K109" s="137"/>
    </row>
    <row r="110" spans="2:11" ht="27.75" customHeight="1" x14ac:dyDescent="0.3">
      <c r="B110" s="409">
        <v>14145</v>
      </c>
      <c r="C110" s="409" t="s">
        <v>223</v>
      </c>
      <c r="D110" s="409" t="s">
        <v>26</v>
      </c>
      <c r="E110" s="409">
        <v>18</v>
      </c>
      <c r="F110" s="416">
        <v>17.899999999999999</v>
      </c>
      <c r="G110" s="417">
        <v>5.5555555555556347E-3</v>
      </c>
      <c r="H110" s="214" t="s">
        <v>1238</v>
      </c>
      <c r="I110" s="137"/>
      <c r="J110" s="134"/>
      <c r="K110" s="137"/>
    </row>
    <row r="113" spans="2:9" ht="31.5" x14ac:dyDescent="0.3">
      <c r="B113" s="203" t="s">
        <v>0</v>
      </c>
      <c r="C113" s="203" t="s">
        <v>1</v>
      </c>
      <c r="D113" s="203" t="s">
        <v>2</v>
      </c>
      <c r="E113" s="203" t="s">
        <v>9</v>
      </c>
      <c r="F113" s="415" t="s">
        <v>12</v>
      </c>
      <c r="G113" s="203" t="s">
        <v>13</v>
      </c>
      <c r="H113" s="203" t="s">
        <v>1237</v>
      </c>
    </row>
    <row r="114" spans="2:9" ht="28.4" customHeight="1" x14ac:dyDescent="0.3">
      <c r="B114" s="426">
        <v>15158</v>
      </c>
      <c r="C114" s="427" t="s">
        <v>16328</v>
      </c>
      <c r="D114" s="412" t="s">
        <v>26</v>
      </c>
      <c r="E114" s="412">
        <v>21</v>
      </c>
      <c r="F114" s="429" t="s">
        <v>16326</v>
      </c>
      <c r="G114" s="428">
        <v>1</v>
      </c>
      <c r="H114" s="412" t="s">
        <v>16327</v>
      </c>
    </row>
    <row r="115" spans="2:9" ht="28.4" customHeight="1" x14ac:dyDescent="0.3">
      <c r="B115" s="409">
        <v>15389</v>
      </c>
      <c r="C115" s="409" t="s">
        <v>134</v>
      </c>
      <c r="D115" s="409" t="s">
        <v>29</v>
      </c>
      <c r="E115" s="409">
        <v>19.2</v>
      </c>
      <c r="F115" s="416">
        <v>10.62</v>
      </c>
      <c r="G115" s="417">
        <v>0.45</v>
      </c>
      <c r="H115" s="413" t="s">
        <v>1251</v>
      </c>
    </row>
    <row r="116" spans="2:9" ht="28.4" customHeight="1" x14ac:dyDescent="0.3">
      <c r="B116" s="426">
        <v>14197</v>
      </c>
      <c r="C116" s="430" t="s">
        <v>136</v>
      </c>
      <c r="D116" s="409" t="s">
        <v>26</v>
      </c>
      <c r="E116" s="409">
        <v>8</v>
      </c>
      <c r="F116" s="416">
        <v>5</v>
      </c>
      <c r="G116" s="417">
        <v>0.37</v>
      </c>
      <c r="H116" s="214" t="s">
        <v>1238</v>
      </c>
    </row>
    <row r="117" spans="2:9" ht="28.4" customHeight="1" x14ac:dyDescent="0.3">
      <c r="B117" s="409">
        <v>14431</v>
      </c>
      <c r="C117" s="409" t="s">
        <v>205</v>
      </c>
      <c r="D117" s="409" t="s">
        <v>26</v>
      </c>
      <c r="E117" s="409">
        <v>19.600000000000001</v>
      </c>
      <c r="F117" s="416">
        <v>15</v>
      </c>
      <c r="G117" s="417">
        <v>0.24</v>
      </c>
      <c r="H117" s="413" t="s">
        <v>16329</v>
      </c>
    </row>
    <row r="118" spans="2:9" ht="28.4" customHeight="1" x14ac:dyDescent="0.3">
      <c r="B118" s="426">
        <v>14391</v>
      </c>
      <c r="C118" s="427" t="s">
        <v>207</v>
      </c>
      <c r="D118" s="431" t="s">
        <v>29</v>
      </c>
      <c r="E118" s="409">
        <v>27</v>
      </c>
      <c r="F118" s="416">
        <v>21</v>
      </c>
      <c r="G118" s="417">
        <v>0.23</v>
      </c>
      <c r="H118" s="416" t="s">
        <v>16330</v>
      </c>
    </row>
    <row r="120" spans="2:9" ht="31.5" x14ac:dyDescent="0.3">
      <c r="B120" s="203" t="s">
        <v>0</v>
      </c>
      <c r="C120" s="203" t="s">
        <v>1</v>
      </c>
      <c r="D120" s="203" t="s">
        <v>2</v>
      </c>
      <c r="E120" s="203" t="s">
        <v>9</v>
      </c>
      <c r="F120" s="415" t="s">
        <v>12</v>
      </c>
      <c r="G120" s="203" t="s">
        <v>13</v>
      </c>
      <c r="H120" s="203" t="s">
        <v>1237</v>
      </c>
    </row>
    <row r="121" spans="2:9" ht="24.65" customHeight="1" x14ac:dyDescent="0.3">
      <c r="B121" s="426">
        <v>14197</v>
      </c>
      <c r="C121" s="430" t="s">
        <v>136</v>
      </c>
      <c r="D121" s="409" t="s">
        <v>26</v>
      </c>
      <c r="E121" s="409">
        <v>8</v>
      </c>
      <c r="F121" s="416">
        <v>5</v>
      </c>
      <c r="G121" s="417">
        <v>0.375</v>
      </c>
      <c r="H121" s="214" t="s">
        <v>1238</v>
      </c>
      <c r="I121" s="444">
        <v>1</v>
      </c>
    </row>
    <row r="122" spans="2:9" ht="24.65" customHeight="1" x14ac:dyDescent="0.3">
      <c r="B122" s="211">
        <v>14266</v>
      </c>
      <c r="C122" s="408" t="s">
        <v>274</v>
      </c>
      <c r="D122" s="211" t="s">
        <v>34</v>
      </c>
      <c r="E122" s="409">
        <v>60</v>
      </c>
      <c r="F122" s="416">
        <v>43.94</v>
      </c>
      <c r="G122" s="319">
        <v>0.27</v>
      </c>
      <c r="H122" s="416" t="s">
        <v>16340</v>
      </c>
      <c r="I122" s="258">
        <v>0.02</v>
      </c>
    </row>
    <row r="123" spans="2:9" ht="24.65" customHeight="1" x14ac:dyDescent="0.3">
      <c r="B123" s="211">
        <v>15244</v>
      </c>
      <c r="C123" s="412" t="s">
        <v>2358</v>
      </c>
      <c r="D123" s="412" t="s">
        <v>34</v>
      </c>
      <c r="E123" s="211">
        <v>650</v>
      </c>
      <c r="F123" s="413">
        <v>541.66</v>
      </c>
      <c r="G123" s="212">
        <v>0.16669999999999999</v>
      </c>
      <c r="H123" s="214" t="s">
        <v>1245</v>
      </c>
      <c r="I123" s="258">
        <v>0.03</v>
      </c>
    </row>
    <row r="124" spans="2:9" ht="24.65" customHeight="1" x14ac:dyDescent="0.3">
      <c r="B124" s="211">
        <v>15235</v>
      </c>
      <c r="C124" s="412" t="s">
        <v>1890</v>
      </c>
      <c r="D124" s="412" t="s">
        <v>34</v>
      </c>
      <c r="E124" s="211">
        <v>90</v>
      </c>
      <c r="F124" s="413">
        <v>74.2</v>
      </c>
      <c r="G124" s="212">
        <v>0.16669999999999999</v>
      </c>
      <c r="H124" s="214" t="s">
        <v>16341</v>
      </c>
      <c r="I124" s="258">
        <v>0.04</v>
      </c>
    </row>
    <row r="125" spans="2:9" ht="24.65" customHeight="1" x14ac:dyDescent="0.3">
      <c r="B125" s="409">
        <v>14147</v>
      </c>
      <c r="C125" s="409" t="s">
        <v>177</v>
      </c>
      <c r="D125" s="409" t="s">
        <v>26</v>
      </c>
      <c r="E125" s="409">
        <v>155</v>
      </c>
      <c r="F125" s="416">
        <v>136.4</v>
      </c>
      <c r="G125" s="417">
        <v>0.12</v>
      </c>
      <c r="H125" s="413" t="s">
        <v>1252</v>
      </c>
      <c r="I125" s="258">
        <v>0.05</v>
      </c>
    </row>
  </sheetData>
  <autoFilter ref="A4:AE59" xr:uid="{5F763A6D-B900-48B2-AB27-E8FE1386F50A}"/>
  <sortState xmlns:xlrd2="http://schemas.microsoft.com/office/spreadsheetml/2017/richdata2" ref="A89:H93">
    <sortCondition ref="A89:A93"/>
  </sortState>
  <mergeCells count="6">
    <mergeCell ref="B75:H75"/>
    <mergeCell ref="Y3:Z3"/>
    <mergeCell ref="A1:V1"/>
    <mergeCell ref="B3:G3"/>
    <mergeCell ref="H3:M3"/>
    <mergeCell ref="N3:T3"/>
  </mergeCells>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76D6A-82F9-43CE-9464-CA7BC576B0F6}">
  <sheetPr codeName="Sheet15">
    <tabColor rgb="FF002060"/>
  </sheetPr>
  <dimension ref="A1:N571"/>
  <sheetViews>
    <sheetView workbookViewId="0">
      <pane ySplit="1" topLeftCell="A534" activePane="bottomLeft" state="frozen"/>
      <selection pane="bottomLeft" activeCell="H539" sqref="H539"/>
    </sheetView>
  </sheetViews>
  <sheetFormatPr defaultColWidth="8" defaultRowHeight="10" x14ac:dyDescent="0.3"/>
  <cols>
    <col min="1" max="1" width="6.58203125" style="2" customWidth="1"/>
    <col min="2" max="2" width="26.08203125" style="2" customWidth="1"/>
    <col min="3" max="3" width="5.08203125" style="2" customWidth="1"/>
    <col min="4" max="4" width="6.08203125" style="2" customWidth="1"/>
    <col min="5" max="5" width="7.58203125" style="2" customWidth="1"/>
    <col min="6" max="6" width="8.08203125" style="2" customWidth="1"/>
    <col min="7" max="7" width="9.08203125" style="2" customWidth="1"/>
    <col min="8" max="8" width="30.08203125" style="2" customWidth="1"/>
    <col min="9" max="9" width="11.08203125" style="2" customWidth="1"/>
    <col min="10" max="10" width="8" style="2"/>
    <col min="11" max="11" width="12.5" style="2" customWidth="1"/>
    <col min="12" max="13" width="8" style="2"/>
    <col min="14" max="14" width="24.58203125" style="2" customWidth="1"/>
    <col min="15" max="16384" width="8" style="2"/>
  </cols>
  <sheetData>
    <row r="1" spans="1:13" s="3" customFormat="1" ht="31.5" x14ac:dyDescent="0.3">
      <c r="A1" s="51" t="s">
        <v>1255</v>
      </c>
      <c r="B1" s="51" t="s">
        <v>1256</v>
      </c>
      <c r="C1" s="51" t="s">
        <v>1257</v>
      </c>
      <c r="D1" s="51" t="s">
        <v>1258</v>
      </c>
      <c r="E1" s="51" t="s">
        <v>1259</v>
      </c>
      <c r="F1" s="51" t="s">
        <v>1260</v>
      </c>
      <c r="G1" s="51" t="s">
        <v>1261</v>
      </c>
      <c r="H1" s="51" t="s">
        <v>1262</v>
      </c>
      <c r="I1" s="51" t="s">
        <v>1263</v>
      </c>
      <c r="J1" s="3" t="s">
        <v>1264</v>
      </c>
      <c r="K1" s="3" t="s">
        <v>1265</v>
      </c>
      <c r="L1" s="30" t="s">
        <v>1266</v>
      </c>
      <c r="M1" s="3" t="s">
        <v>1267</v>
      </c>
    </row>
    <row r="2" spans="1:13" ht="50" x14ac:dyDescent="0.3">
      <c r="A2" s="52">
        <v>10312</v>
      </c>
      <c r="B2" s="52" t="s">
        <v>135</v>
      </c>
      <c r="C2" s="52" t="s">
        <v>1268</v>
      </c>
      <c r="D2" s="52" t="s">
        <v>1269</v>
      </c>
      <c r="E2" s="52" t="s">
        <v>1270</v>
      </c>
      <c r="F2" s="52" t="s">
        <v>1271</v>
      </c>
      <c r="G2" s="53">
        <v>36557</v>
      </c>
      <c r="H2" s="52" t="s">
        <v>1272</v>
      </c>
      <c r="I2" s="52" t="s">
        <v>1273</v>
      </c>
      <c r="J2" s="2">
        <v>400</v>
      </c>
      <c r="K2" s="2" t="s">
        <v>1274</v>
      </c>
      <c r="L2" s="2">
        <v>3</v>
      </c>
    </row>
    <row r="3" spans="1:13" ht="20" x14ac:dyDescent="0.3">
      <c r="A3" s="52">
        <v>13014</v>
      </c>
      <c r="B3" s="52" t="s">
        <v>1275</v>
      </c>
      <c r="C3" s="52" t="s">
        <v>1268</v>
      </c>
      <c r="D3" s="52" t="s">
        <v>1276</v>
      </c>
      <c r="E3" s="52" t="s">
        <v>1270</v>
      </c>
      <c r="F3" s="52" t="s">
        <v>1271</v>
      </c>
      <c r="G3" s="53">
        <v>39462</v>
      </c>
      <c r="H3" s="52" t="s">
        <v>662</v>
      </c>
      <c r="I3" s="52" t="s">
        <v>1277</v>
      </c>
      <c r="J3" s="2">
        <v>53.5</v>
      </c>
      <c r="K3" s="2" t="s">
        <v>1278</v>
      </c>
      <c r="L3" s="2">
        <v>2</v>
      </c>
    </row>
    <row r="4" spans="1:13" ht="30" x14ac:dyDescent="0.3">
      <c r="A4" s="52">
        <v>13074</v>
      </c>
      <c r="B4" s="52" t="s">
        <v>1279</v>
      </c>
      <c r="C4" s="52" t="s">
        <v>1268</v>
      </c>
      <c r="D4" s="52" t="s">
        <v>1280</v>
      </c>
      <c r="E4" s="52" t="s">
        <v>1270</v>
      </c>
      <c r="F4" s="52" t="s">
        <v>1271</v>
      </c>
      <c r="G4" s="53">
        <v>38926</v>
      </c>
      <c r="H4" s="52" t="s">
        <v>1281</v>
      </c>
      <c r="I4" s="52" t="s">
        <v>1282</v>
      </c>
      <c r="J4" s="2">
        <v>4.9000000000000004</v>
      </c>
      <c r="K4" s="2" t="s">
        <v>1278</v>
      </c>
      <c r="L4" s="2">
        <v>2</v>
      </c>
    </row>
    <row r="5" spans="1:13" ht="30" x14ac:dyDescent="0.3">
      <c r="A5" s="52">
        <v>13074</v>
      </c>
      <c r="B5" s="52" t="s">
        <v>1279</v>
      </c>
      <c r="C5" s="52" t="s">
        <v>1268</v>
      </c>
      <c r="D5" s="52" t="s">
        <v>1280</v>
      </c>
      <c r="E5" s="52" t="s">
        <v>1270</v>
      </c>
      <c r="F5" s="52" t="s">
        <v>1271</v>
      </c>
      <c r="G5" s="53">
        <v>38926</v>
      </c>
      <c r="H5" s="52" t="s">
        <v>1281</v>
      </c>
      <c r="I5" s="52" t="s">
        <v>1283</v>
      </c>
      <c r="J5" s="2">
        <v>4.9000000000000004</v>
      </c>
      <c r="K5" s="2" t="s">
        <v>1278</v>
      </c>
      <c r="L5" s="2">
        <v>2</v>
      </c>
    </row>
    <row r="6" spans="1:13" ht="20" x14ac:dyDescent="0.3">
      <c r="A6" s="52">
        <v>13093</v>
      </c>
      <c r="B6" s="52" t="s">
        <v>1284</v>
      </c>
      <c r="C6" s="52" t="s">
        <v>1268</v>
      </c>
      <c r="D6" s="52" t="s">
        <v>1285</v>
      </c>
      <c r="E6" s="52" t="s">
        <v>1270</v>
      </c>
      <c r="F6" s="52" t="s">
        <v>1271</v>
      </c>
      <c r="G6" s="53">
        <v>37649</v>
      </c>
      <c r="H6" s="52" t="s">
        <v>1286</v>
      </c>
      <c r="I6" s="52" t="s">
        <v>1277</v>
      </c>
      <c r="J6" s="2">
        <v>60</v>
      </c>
      <c r="K6" s="2" t="s">
        <v>1278</v>
      </c>
      <c r="L6" s="2">
        <v>8</v>
      </c>
    </row>
    <row r="7" spans="1:13" ht="20" x14ac:dyDescent="0.3">
      <c r="A7" s="52">
        <v>13153</v>
      </c>
      <c r="B7" s="52" t="s">
        <v>232</v>
      </c>
      <c r="C7" s="52" t="s">
        <v>1268</v>
      </c>
      <c r="D7" s="52" t="s">
        <v>1287</v>
      </c>
      <c r="E7" s="52" t="s">
        <v>1270</v>
      </c>
      <c r="F7" s="52" t="s">
        <v>1271</v>
      </c>
      <c r="G7" s="53">
        <v>32988</v>
      </c>
      <c r="H7" s="52" t="s">
        <v>1288</v>
      </c>
      <c r="I7" s="52" t="s">
        <v>1277</v>
      </c>
      <c r="J7" s="2">
        <v>20</v>
      </c>
      <c r="K7" s="2" t="s">
        <v>1274</v>
      </c>
      <c r="L7" s="2">
        <v>5</v>
      </c>
    </row>
    <row r="8" spans="1:13" ht="30" x14ac:dyDescent="0.3">
      <c r="A8" s="52">
        <v>13189</v>
      </c>
      <c r="B8" s="52" t="s">
        <v>1289</v>
      </c>
      <c r="C8" s="52" t="s">
        <v>1268</v>
      </c>
      <c r="D8" s="52" t="s">
        <v>1290</v>
      </c>
      <c r="E8" s="52" t="s">
        <v>1270</v>
      </c>
      <c r="F8" s="52" t="s">
        <v>1271</v>
      </c>
      <c r="G8" s="53">
        <v>33336</v>
      </c>
      <c r="H8" s="52" t="s">
        <v>1291</v>
      </c>
      <c r="I8" s="52" t="s">
        <v>1283</v>
      </c>
      <c r="J8" s="2" t="e">
        <v>#N/A</v>
      </c>
      <c r="K8" s="2" t="s">
        <v>1278</v>
      </c>
      <c r="L8" s="2">
        <v>2</v>
      </c>
    </row>
    <row r="9" spans="1:13" ht="20" x14ac:dyDescent="0.3">
      <c r="A9" s="52">
        <v>13216</v>
      </c>
      <c r="B9" s="52" t="s">
        <v>1292</v>
      </c>
      <c r="C9" s="52" t="s">
        <v>1268</v>
      </c>
      <c r="D9" s="52" t="s">
        <v>1293</v>
      </c>
      <c r="E9" s="52" t="s">
        <v>1270</v>
      </c>
      <c r="F9" s="52" t="s">
        <v>1271</v>
      </c>
      <c r="G9" s="53">
        <v>38442</v>
      </c>
      <c r="H9" s="52" t="s">
        <v>1294</v>
      </c>
      <c r="I9" s="52" t="s">
        <v>1283</v>
      </c>
      <c r="J9" s="2" t="e">
        <v>#N/A</v>
      </c>
      <c r="K9" s="2" t="s">
        <v>1278</v>
      </c>
      <c r="L9" s="2">
        <v>2</v>
      </c>
    </row>
    <row r="10" spans="1:13" ht="20" x14ac:dyDescent="0.3">
      <c r="A10" s="52">
        <v>13265</v>
      </c>
      <c r="B10" s="52" t="s">
        <v>314</v>
      </c>
      <c r="C10" s="52" t="s">
        <v>1268</v>
      </c>
      <c r="D10" s="52" t="s">
        <v>1295</v>
      </c>
      <c r="E10" s="52" t="s">
        <v>1270</v>
      </c>
      <c r="F10" s="52" t="s">
        <v>1271</v>
      </c>
      <c r="G10" s="53">
        <v>33900</v>
      </c>
      <c r="H10" s="52" t="s">
        <v>662</v>
      </c>
      <c r="I10" s="52" t="s">
        <v>1277</v>
      </c>
      <c r="J10" s="2">
        <v>7</v>
      </c>
      <c r="K10" s="2" t="s">
        <v>1278</v>
      </c>
      <c r="L10" s="2">
        <v>4</v>
      </c>
    </row>
    <row r="11" spans="1:13" ht="50" x14ac:dyDescent="0.3">
      <c r="A11" s="52">
        <v>13273</v>
      </c>
      <c r="B11" s="52" t="s">
        <v>334</v>
      </c>
      <c r="C11" s="52" t="s">
        <v>1268</v>
      </c>
      <c r="D11" s="52" t="s">
        <v>1296</v>
      </c>
      <c r="E11" s="52" t="s">
        <v>1270</v>
      </c>
      <c r="F11" s="52" t="s">
        <v>1271</v>
      </c>
      <c r="G11" s="53">
        <v>40031</v>
      </c>
      <c r="H11" s="52" t="s">
        <v>1297</v>
      </c>
      <c r="I11" s="52" t="s">
        <v>1277</v>
      </c>
      <c r="J11" s="2">
        <v>6.3</v>
      </c>
      <c r="K11" s="2" t="s">
        <v>1278</v>
      </c>
      <c r="L11" s="2">
        <v>4</v>
      </c>
    </row>
    <row r="12" spans="1:13" ht="20" x14ac:dyDescent="0.3">
      <c r="A12" s="52">
        <v>13283</v>
      </c>
      <c r="B12" s="52" t="s">
        <v>421</v>
      </c>
      <c r="C12" s="52" t="s">
        <v>1268</v>
      </c>
      <c r="D12" s="52" t="s">
        <v>1298</v>
      </c>
      <c r="E12" s="52" t="s">
        <v>1270</v>
      </c>
      <c r="F12" s="52" t="s">
        <v>1271</v>
      </c>
      <c r="G12" s="53">
        <v>32811</v>
      </c>
      <c r="H12" s="52" t="s">
        <v>1299</v>
      </c>
      <c r="I12" s="52" t="s">
        <v>1277</v>
      </c>
      <c r="J12" s="2">
        <v>11.5</v>
      </c>
      <c r="K12" s="2" t="s">
        <v>1278</v>
      </c>
      <c r="L12" s="2">
        <v>2</v>
      </c>
    </row>
    <row r="13" spans="1:13" ht="20" x14ac:dyDescent="0.3">
      <c r="A13" s="54">
        <v>13334</v>
      </c>
      <c r="B13" s="52" t="s">
        <v>1300</v>
      </c>
      <c r="C13" s="54" t="s">
        <v>1268</v>
      </c>
      <c r="D13" s="54" t="s">
        <v>1301</v>
      </c>
      <c r="E13" s="54" t="s">
        <v>1270</v>
      </c>
      <c r="F13" s="54" t="s">
        <v>1271</v>
      </c>
      <c r="G13" s="55">
        <v>36819</v>
      </c>
      <c r="H13" s="54" t="s">
        <v>1302</v>
      </c>
      <c r="I13" s="54" t="s">
        <v>1277</v>
      </c>
      <c r="J13" s="28">
        <v>414</v>
      </c>
      <c r="K13" s="28" t="s">
        <v>1278</v>
      </c>
      <c r="L13" s="28">
        <v>6</v>
      </c>
    </row>
    <row r="14" spans="1:13" ht="20" x14ac:dyDescent="0.3">
      <c r="A14" s="52">
        <v>13337</v>
      </c>
      <c r="B14" s="52" t="s">
        <v>245</v>
      </c>
      <c r="C14" s="52" t="s">
        <v>1268</v>
      </c>
      <c r="D14" s="52" t="s">
        <v>1303</v>
      </c>
      <c r="E14" s="52" t="s">
        <v>1270</v>
      </c>
      <c r="F14" s="52" t="s">
        <v>1271</v>
      </c>
      <c r="G14" s="53">
        <v>38435</v>
      </c>
      <c r="H14" s="52" t="s">
        <v>1304</v>
      </c>
      <c r="I14" s="52" t="s">
        <v>1277</v>
      </c>
      <c r="J14" s="2">
        <v>15.9</v>
      </c>
      <c r="K14" s="2" t="s">
        <v>1278</v>
      </c>
      <c r="L14" s="2">
        <v>7</v>
      </c>
    </row>
    <row r="15" spans="1:13" ht="30" x14ac:dyDescent="0.3">
      <c r="A15" s="54">
        <v>13340</v>
      </c>
      <c r="B15" s="52" t="s">
        <v>1305</v>
      </c>
      <c r="C15" s="54" t="s">
        <v>1268</v>
      </c>
      <c r="D15" s="54" t="s">
        <v>1306</v>
      </c>
      <c r="E15" s="54" t="s">
        <v>1270</v>
      </c>
      <c r="F15" s="54" t="s">
        <v>1271</v>
      </c>
      <c r="G15" s="55">
        <v>37593</v>
      </c>
      <c r="H15" s="54" t="s">
        <v>1307</v>
      </c>
      <c r="I15" s="54" t="s">
        <v>1273</v>
      </c>
      <c r="J15" s="56">
        <v>1000</v>
      </c>
      <c r="K15" s="28" t="s">
        <v>1274</v>
      </c>
      <c r="L15" s="28">
        <v>17</v>
      </c>
    </row>
    <row r="16" spans="1:13" ht="20" x14ac:dyDescent="0.3">
      <c r="A16" s="52">
        <v>13373</v>
      </c>
      <c r="B16" s="52" t="s">
        <v>91</v>
      </c>
      <c r="C16" s="52" t="s">
        <v>1268</v>
      </c>
      <c r="D16" s="52" t="s">
        <v>1308</v>
      </c>
      <c r="E16" s="52" t="s">
        <v>1270</v>
      </c>
      <c r="F16" s="52" t="s">
        <v>1271</v>
      </c>
      <c r="G16" s="53">
        <v>35727</v>
      </c>
      <c r="H16" s="52" t="s">
        <v>662</v>
      </c>
      <c r="I16" s="52" t="s">
        <v>1277</v>
      </c>
      <c r="J16" s="2">
        <v>7</v>
      </c>
      <c r="K16" s="2" t="s">
        <v>1278</v>
      </c>
      <c r="L16" s="2">
        <v>4</v>
      </c>
    </row>
    <row r="17" spans="1:12" ht="50" x14ac:dyDescent="0.3">
      <c r="A17" s="52">
        <v>13375</v>
      </c>
      <c r="B17" s="52" t="s">
        <v>1309</v>
      </c>
      <c r="C17" s="52" t="s">
        <v>1268</v>
      </c>
      <c r="D17" s="52" t="s">
        <v>1310</v>
      </c>
      <c r="E17" s="52" t="s">
        <v>1270</v>
      </c>
      <c r="F17" s="52" t="s">
        <v>1271</v>
      </c>
      <c r="G17" s="53">
        <v>34033</v>
      </c>
      <c r="H17" s="52" t="s">
        <v>1311</v>
      </c>
      <c r="I17" s="52" t="s">
        <v>1312</v>
      </c>
      <c r="J17" s="2" t="e">
        <v>#N/A</v>
      </c>
      <c r="K17" s="2" t="s">
        <v>1274</v>
      </c>
      <c r="L17" s="2">
        <v>6</v>
      </c>
    </row>
    <row r="18" spans="1:12" ht="20" x14ac:dyDescent="0.3">
      <c r="A18" s="52">
        <v>13389</v>
      </c>
      <c r="B18" s="52" t="s">
        <v>108</v>
      </c>
      <c r="C18" s="52" t="s">
        <v>1268</v>
      </c>
      <c r="D18" s="52" t="s">
        <v>1313</v>
      </c>
      <c r="E18" s="52" t="s">
        <v>1270</v>
      </c>
      <c r="F18" s="52" t="s">
        <v>1271</v>
      </c>
      <c r="G18" s="53">
        <v>35727</v>
      </c>
      <c r="H18" s="52" t="s">
        <v>662</v>
      </c>
      <c r="I18" s="52" t="s">
        <v>1277</v>
      </c>
      <c r="J18" s="2">
        <v>13</v>
      </c>
      <c r="K18" s="2" t="s">
        <v>1278</v>
      </c>
      <c r="L18" s="2">
        <v>3</v>
      </c>
    </row>
    <row r="19" spans="1:12" ht="20" x14ac:dyDescent="0.3">
      <c r="A19" s="54">
        <v>14002</v>
      </c>
      <c r="B19" s="52" t="s">
        <v>1314</v>
      </c>
      <c r="C19" s="54" t="s">
        <v>1268</v>
      </c>
      <c r="D19" s="54" t="s">
        <v>1315</v>
      </c>
      <c r="E19" s="54" t="s">
        <v>1270</v>
      </c>
      <c r="F19" s="54" t="s">
        <v>1271</v>
      </c>
      <c r="G19" s="55">
        <v>38196</v>
      </c>
      <c r="H19" s="54" t="s">
        <v>1316</v>
      </c>
      <c r="I19" s="54" t="s">
        <v>1277</v>
      </c>
      <c r="J19" s="56">
        <v>1050</v>
      </c>
      <c r="K19" s="28" t="s">
        <v>1278</v>
      </c>
      <c r="L19" s="28">
        <v>4</v>
      </c>
    </row>
    <row r="20" spans="1:12" ht="20" x14ac:dyDescent="0.3">
      <c r="A20" s="52">
        <v>14009</v>
      </c>
      <c r="B20" s="52" t="s">
        <v>1317</v>
      </c>
      <c r="C20" s="52" t="s">
        <v>1268</v>
      </c>
      <c r="D20" s="52" t="s">
        <v>1318</v>
      </c>
      <c r="E20" s="52" t="s">
        <v>1270</v>
      </c>
      <c r="F20" s="52" t="s">
        <v>1271</v>
      </c>
      <c r="G20" s="53">
        <v>34124</v>
      </c>
      <c r="H20" s="52" t="s">
        <v>662</v>
      </c>
      <c r="I20" s="52" t="s">
        <v>1283</v>
      </c>
      <c r="J20" s="2" t="e">
        <v>#N/A</v>
      </c>
      <c r="K20" s="2" t="s">
        <v>1278</v>
      </c>
      <c r="L20" s="2">
        <v>2</v>
      </c>
    </row>
    <row r="21" spans="1:12" ht="20" x14ac:dyDescent="0.3">
      <c r="A21" s="52">
        <v>14013</v>
      </c>
      <c r="B21" s="52" t="s">
        <v>1319</v>
      </c>
      <c r="C21" s="52" t="s">
        <v>1268</v>
      </c>
      <c r="D21" s="52" t="s">
        <v>1320</v>
      </c>
      <c r="E21" s="52" t="s">
        <v>1270</v>
      </c>
      <c r="F21" s="52" t="s">
        <v>1271</v>
      </c>
      <c r="G21" s="53">
        <v>38441</v>
      </c>
      <c r="H21" s="52" t="s">
        <v>1321</v>
      </c>
      <c r="I21" s="52" t="s">
        <v>1283</v>
      </c>
      <c r="J21" s="2" t="e">
        <v>#N/A</v>
      </c>
      <c r="K21" s="2" t="s">
        <v>1278</v>
      </c>
      <c r="L21" s="2">
        <v>3</v>
      </c>
    </row>
    <row r="22" spans="1:12" ht="20" x14ac:dyDescent="0.3">
      <c r="A22" s="52">
        <v>14014</v>
      </c>
      <c r="B22" s="52" t="s">
        <v>1322</v>
      </c>
      <c r="C22" s="52" t="s">
        <v>1268</v>
      </c>
      <c r="D22" s="52" t="s">
        <v>1323</v>
      </c>
      <c r="E22" s="52" t="s">
        <v>1270</v>
      </c>
      <c r="F22" s="52" t="s">
        <v>1271</v>
      </c>
      <c r="G22" s="53">
        <v>39157</v>
      </c>
      <c r="H22" s="52" t="s">
        <v>1324</v>
      </c>
      <c r="I22" s="52" t="s">
        <v>1283</v>
      </c>
      <c r="J22" s="2" t="e">
        <v>#N/A</v>
      </c>
      <c r="K22" s="2" t="s">
        <v>1278</v>
      </c>
      <c r="L22" s="2">
        <v>2</v>
      </c>
    </row>
    <row r="23" spans="1:12" ht="40" x14ac:dyDescent="0.3">
      <c r="A23" s="52">
        <v>14016</v>
      </c>
      <c r="B23" s="52" t="s">
        <v>1325</v>
      </c>
      <c r="C23" s="52" t="s">
        <v>1268</v>
      </c>
      <c r="D23" s="52" t="s">
        <v>1326</v>
      </c>
      <c r="E23" s="52" t="s">
        <v>1270</v>
      </c>
      <c r="F23" s="52" t="s">
        <v>1271</v>
      </c>
      <c r="G23" s="53">
        <v>38424</v>
      </c>
      <c r="H23" s="52" t="s">
        <v>1327</v>
      </c>
      <c r="I23" s="52" t="s">
        <v>1277</v>
      </c>
      <c r="J23" s="57">
        <v>2050</v>
      </c>
      <c r="K23" s="2" t="s">
        <v>1278</v>
      </c>
      <c r="L23" s="2">
        <v>18</v>
      </c>
    </row>
    <row r="24" spans="1:12" ht="20" x14ac:dyDescent="0.3">
      <c r="A24" s="52">
        <v>14020</v>
      </c>
      <c r="B24" s="52" t="s">
        <v>203</v>
      </c>
      <c r="C24" s="52" t="s">
        <v>1268</v>
      </c>
      <c r="D24" s="52" t="s">
        <v>1328</v>
      </c>
      <c r="E24" s="52" t="s">
        <v>1270</v>
      </c>
      <c r="F24" s="52" t="s">
        <v>1271</v>
      </c>
      <c r="G24" s="53">
        <v>34313</v>
      </c>
      <c r="H24" s="52" t="s">
        <v>662</v>
      </c>
      <c r="I24" s="52" t="s">
        <v>1277</v>
      </c>
      <c r="J24" s="2">
        <v>2.2999999999999998</v>
      </c>
      <c r="K24" s="2" t="s">
        <v>1278</v>
      </c>
      <c r="L24" s="2">
        <v>2</v>
      </c>
    </row>
    <row r="25" spans="1:12" ht="20" x14ac:dyDescent="0.3">
      <c r="A25" s="52">
        <v>14046</v>
      </c>
      <c r="B25" s="52" t="s">
        <v>242</v>
      </c>
      <c r="C25" s="52" t="s">
        <v>1268</v>
      </c>
      <c r="D25" s="52" t="s">
        <v>1329</v>
      </c>
      <c r="E25" s="52" t="s">
        <v>1270</v>
      </c>
      <c r="F25" s="52" t="s">
        <v>1271</v>
      </c>
      <c r="G25" s="53">
        <v>38121</v>
      </c>
      <c r="H25" s="52" t="s">
        <v>1330</v>
      </c>
      <c r="I25" s="52" t="s">
        <v>1277</v>
      </c>
      <c r="J25" s="2">
        <v>53</v>
      </c>
      <c r="K25" s="2" t="s">
        <v>1278</v>
      </c>
      <c r="L25" s="2">
        <v>6</v>
      </c>
    </row>
    <row r="26" spans="1:12" ht="30" x14ac:dyDescent="0.3">
      <c r="A26" s="52">
        <v>14047</v>
      </c>
      <c r="B26" s="52" t="s">
        <v>1331</v>
      </c>
      <c r="C26" s="52" t="s">
        <v>1268</v>
      </c>
      <c r="D26" s="52" t="s">
        <v>1332</v>
      </c>
      <c r="E26" s="52" t="s">
        <v>1270</v>
      </c>
      <c r="F26" s="52" t="s">
        <v>1271</v>
      </c>
      <c r="G26" s="53">
        <v>40095</v>
      </c>
      <c r="H26" s="52" t="s">
        <v>1333</v>
      </c>
      <c r="I26" s="52" t="s">
        <v>1277</v>
      </c>
      <c r="J26" s="2">
        <v>7.4</v>
      </c>
      <c r="K26" s="2" t="s">
        <v>1278</v>
      </c>
      <c r="L26" s="2">
        <v>2</v>
      </c>
    </row>
    <row r="27" spans="1:12" ht="30" x14ac:dyDescent="0.3">
      <c r="A27" s="52">
        <v>14049</v>
      </c>
      <c r="B27" s="52" t="s">
        <v>465</v>
      </c>
      <c r="C27" s="52" t="s">
        <v>1268</v>
      </c>
      <c r="D27" s="52" t="s">
        <v>1334</v>
      </c>
      <c r="E27" s="52" t="s">
        <v>1270</v>
      </c>
      <c r="F27" s="52" t="s">
        <v>1271</v>
      </c>
      <c r="G27" s="53">
        <v>39701</v>
      </c>
      <c r="H27" s="52" t="s">
        <v>1335</v>
      </c>
      <c r="I27" s="52" t="s">
        <v>1277</v>
      </c>
      <c r="J27" s="2">
        <v>4</v>
      </c>
      <c r="K27" s="2" t="s">
        <v>1278</v>
      </c>
      <c r="L27" s="2">
        <v>2</v>
      </c>
    </row>
    <row r="28" spans="1:12" ht="20" x14ac:dyDescent="0.3">
      <c r="A28" s="52">
        <v>14050</v>
      </c>
      <c r="B28" s="52" t="s">
        <v>1336</v>
      </c>
      <c r="C28" s="52" t="s">
        <v>1268</v>
      </c>
      <c r="D28" s="52" t="s">
        <v>1337</v>
      </c>
      <c r="E28" s="52" t="s">
        <v>1270</v>
      </c>
      <c r="F28" s="52" t="s">
        <v>1271</v>
      </c>
      <c r="G28" s="53">
        <v>38209</v>
      </c>
      <c r="H28" s="52" t="s">
        <v>1338</v>
      </c>
      <c r="I28" s="52" t="s">
        <v>1277</v>
      </c>
      <c r="J28" s="2">
        <v>20</v>
      </c>
      <c r="K28" s="2" t="s">
        <v>1278</v>
      </c>
      <c r="L28" s="2">
        <v>5</v>
      </c>
    </row>
    <row r="29" spans="1:12" ht="20" x14ac:dyDescent="0.3">
      <c r="A29" s="52">
        <v>14054</v>
      </c>
      <c r="B29" s="52" t="s">
        <v>1339</v>
      </c>
      <c r="C29" s="52" t="s">
        <v>1268</v>
      </c>
      <c r="D29" s="52" t="s">
        <v>1340</v>
      </c>
      <c r="E29" s="52" t="s">
        <v>1270</v>
      </c>
      <c r="F29" s="52" t="s">
        <v>1271</v>
      </c>
      <c r="G29" s="53">
        <v>38467</v>
      </c>
      <c r="H29" s="52" t="s">
        <v>662</v>
      </c>
      <c r="I29" s="52" t="s">
        <v>1283</v>
      </c>
      <c r="J29" s="2" t="e">
        <v>#N/A</v>
      </c>
      <c r="K29" s="2" t="s">
        <v>1278</v>
      </c>
      <c r="L29" s="2">
        <v>2</v>
      </c>
    </row>
    <row r="30" spans="1:12" ht="20" x14ac:dyDescent="0.3">
      <c r="A30" s="52">
        <v>14055</v>
      </c>
      <c r="B30" s="52" t="s">
        <v>255</v>
      </c>
      <c r="C30" s="52" t="s">
        <v>1268</v>
      </c>
      <c r="D30" s="52" t="s">
        <v>1341</v>
      </c>
      <c r="E30" s="52" t="s">
        <v>1270</v>
      </c>
      <c r="F30" s="52" t="s">
        <v>1271</v>
      </c>
      <c r="G30" s="53">
        <v>39412</v>
      </c>
      <c r="H30" s="52" t="s">
        <v>1342</v>
      </c>
      <c r="I30" s="52" t="s">
        <v>1277</v>
      </c>
      <c r="J30" s="2">
        <v>8</v>
      </c>
      <c r="K30" s="2" t="s">
        <v>1278</v>
      </c>
      <c r="L30" s="2">
        <v>2</v>
      </c>
    </row>
    <row r="31" spans="1:12" ht="20" x14ac:dyDescent="0.3">
      <c r="A31" s="52">
        <v>14057</v>
      </c>
      <c r="B31" s="52" t="s">
        <v>468</v>
      </c>
      <c r="C31" s="52" t="s">
        <v>1268</v>
      </c>
      <c r="D31" s="52" t="s">
        <v>1343</v>
      </c>
      <c r="E31" s="52" t="s">
        <v>1270</v>
      </c>
      <c r="F31" s="52" t="s">
        <v>1271</v>
      </c>
      <c r="G31" s="53">
        <v>25065</v>
      </c>
      <c r="H31" s="52" t="s">
        <v>662</v>
      </c>
      <c r="I31" s="52" t="s">
        <v>1277</v>
      </c>
      <c r="J31" s="2">
        <v>6</v>
      </c>
      <c r="K31" s="2" t="s">
        <v>1274</v>
      </c>
      <c r="L31" s="2">
        <v>2</v>
      </c>
    </row>
    <row r="32" spans="1:12" ht="20" x14ac:dyDescent="0.3">
      <c r="A32" s="52">
        <v>14058</v>
      </c>
      <c r="B32" s="52" t="s">
        <v>390</v>
      </c>
      <c r="C32" s="52" t="s">
        <v>1268</v>
      </c>
      <c r="D32" s="52" t="s">
        <v>1344</v>
      </c>
      <c r="E32" s="52" t="s">
        <v>1270</v>
      </c>
      <c r="F32" s="52" t="s">
        <v>1271</v>
      </c>
      <c r="G32" s="53">
        <v>37236</v>
      </c>
      <c r="H32" s="52" t="s">
        <v>1345</v>
      </c>
      <c r="I32" s="52" t="s">
        <v>1277</v>
      </c>
      <c r="J32" s="2">
        <v>5.6</v>
      </c>
      <c r="K32" s="2" t="s">
        <v>1278</v>
      </c>
      <c r="L32" s="2">
        <v>2</v>
      </c>
    </row>
    <row r="33" spans="1:12" ht="20" x14ac:dyDescent="0.3">
      <c r="A33" s="52">
        <v>14059</v>
      </c>
      <c r="B33" s="52" t="s">
        <v>466</v>
      </c>
      <c r="C33" s="52" t="s">
        <v>1268</v>
      </c>
      <c r="D33" s="52" t="s">
        <v>1346</v>
      </c>
      <c r="E33" s="52" t="s">
        <v>1270</v>
      </c>
      <c r="F33" s="52" t="s">
        <v>1271</v>
      </c>
      <c r="G33" s="53">
        <v>39366</v>
      </c>
      <c r="H33" s="52" t="s">
        <v>1347</v>
      </c>
      <c r="I33" s="52" t="s">
        <v>1277</v>
      </c>
      <c r="J33" s="2">
        <v>7.7</v>
      </c>
      <c r="K33" s="2" t="s">
        <v>1278</v>
      </c>
      <c r="L33" s="2">
        <v>2</v>
      </c>
    </row>
    <row r="34" spans="1:12" ht="30" x14ac:dyDescent="0.3">
      <c r="A34" s="52">
        <v>14064</v>
      </c>
      <c r="B34" s="52" t="s">
        <v>525</v>
      </c>
      <c r="C34" s="52" t="s">
        <v>1268</v>
      </c>
      <c r="D34" s="52" t="s">
        <v>1348</v>
      </c>
      <c r="E34" s="52" t="s">
        <v>1270</v>
      </c>
      <c r="F34" s="52" t="s">
        <v>1271</v>
      </c>
      <c r="G34" s="53">
        <v>39511</v>
      </c>
      <c r="H34" s="52" t="s">
        <v>1349</v>
      </c>
      <c r="I34" s="52" t="s">
        <v>1277</v>
      </c>
      <c r="J34" s="2">
        <v>30</v>
      </c>
      <c r="K34" s="2" t="s">
        <v>1278</v>
      </c>
      <c r="L34" s="2">
        <v>2</v>
      </c>
    </row>
    <row r="35" spans="1:12" ht="30" x14ac:dyDescent="0.3">
      <c r="A35" s="52">
        <v>14067</v>
      </c>
      <c r="B35" s="52" t="s">
        <v>409</v>
      </c>
      <c r="C35" s="52" t="s">
        <v>1268</v>
      </c>
      <c r="D35" s="52" t="s">
        <v>1350</v>
      </c>
      <c r="E35" s="52" t="s">
        <v>1270</v>
      </c>
      <c r="F35" s="52" t="s">
        <v>1351</v>
      </c>
      <c r="G35" s="53">
        <v>32812</v>
      </c>
      <c r="H35" s="52" t="s">
        <v>1352</v>
      </c>
      <c r="I35" s="52" t="s">
        <v>1277</v>
      </c>
      <c r="J35" s="2">
        <v>14.85</v>
      </c>
      <c r="K35" s="2" t="s">
        <v>1278</v>
      </c>
      <c r="L35" s="2">
        <v>2</v>
      </c>
    </row>
    <row r="36" spans="1:12" ht="20" x14ac:dyDescent="0.3">
      <c r="A36" s="52">
        <v>14068</v>
      </c>
      <c r="B36" s="52" t="s">
        <v>1353</v>
      </c>
      <c r="C36" s="52" t="s">
        <v>1268</v>
      </c>
      <c r="D36" s="52" t="s">
        <v>1354</v>
      </c>
      <c r="E36" s="52" t="s">
        <v>1270</v>
      </c>
      <c r="F36" s="52" t="s">
        <v>1271</v>
      </c>
      <c r="G36" s="53">
        <v>38223</v>
      </c>
      <c r="H36" s="52" t="s">
        <v>1355</v>
      </c>
      <c r="I36" s="52" t="s">
        <v>1283</v>
      </c>
      <c r="J36" s="2" t="e">
        <v>#N/A</v>
      </c>
      <c r="K36" s="2" t="s">
        <v>1278</v>
      </c>
      <c r="L36" s="2">
        <v>2</v>
      </c>
    </row>
    <row r="37" spans="1:12" ht="20" x14ac:dyDescent="0.3">
      <c r="A37" s="52">
        <v>14069</v>
      </c>
      <c r="B37" s="52" t="s">
        <v>367</v>
      </c>
      <c r="C37" s="52" t="s">
        <v>1268</v>
      </c>
      <c r="D37" s="52" t="s">
        <v>1356</v>
      </c>
      <c r="E37" s="52" t="s">
        <v>1270</v>
      </c>
      <c r="F37" s="52" t="s">
        <v>1271</v>
      </c>
      <c r="G37" s="53">
        <v>39157</v>
      </c>
      <c r="H37" s="52" t="s">
        <v>1357</v>
      </c>
      <c r="I37" s="52" t="s">
        <v>1277</v>
      </c>
      <c r="J37" s="2">
        <v>31.4</v>
      </c>
      <c r="K37" s="2" t="s">
        <v>1278</v>
      </c>
      <c r="L37" s="2">
        <v>2</v>
      </c>
    </row>
    <row r="38" spans="1:12" ht="20" x14ac:dyDescent="0.3">
      <c r="A38" s="52">
        <v>14070</v>
      </c>
      <c r="B38" s="52" t="s">
        <v>1358</v>
      </c>
      <c r="C38" s="52" t="s">
        <v>1268</v>
      </c>
      <c r="D38" s="52" t="s">
        <v>1359</v>
      </c>
      <c r="E38" s="52" t="s">
        <v>1270</v>
      </c>
      <c r="F38" s="52" t="s">
        <v>1271</v>
      </c>
      <c r="G38" s="53">
        <v>38223</v>
      </c>
      <c r="H38" s="52" t="s">
        <v>662</v>
      </c>
      <c r="I38" s="52" t="s">
        <v>1283</v>
      </c>
      <c r="J38" s="2" t="e">
        <v>#N/A</v>
      </c>
      <c r="K38" s="2" t="s">
        <v>1278</v>
      </c>
      <c r="L38" s="2">
        <v>2</v>
      </c>
    </row>
    <row r="39" spans="1:12" ht="20" x14ac:dyDescent="0.3">
      <c r="A39" s="52">
        <v>14071</v>
      </c>
      <c r="B39" s="52" t="s">
        <v>1360</v>
      </c>
      <c r="C39" s="52" t="s">
        <v>1268</v>
      </c>
      <c r="D39" s="52" t="s">
        <v>1361</v>
      </c>
      <c r="E39" s="52" t="s">
        <v>1270</v>
      </c>
      <c r="F39" s="52" t="s">
        <v>1271</v>
      </c>
      <c r="G39" s="53">
        <v>38223</v>
      </c>
      <c r="H39" s="52" t="s">
        <v>662</v>
      </c>
      <c r="I39" s="52" t="s">
        <v>1283</v>
      </c>
      <c r="J39" s="2" t="e">
        <v>#N/A</v>
      </c>
      <c r="K39" s="2" t="s">
        <v>1278</v>
      </c>
      <c r="L39" s="2">
        <v>2</v>
      </c>
    </row>
    <row r="40" spans="1:12" ht="20" x14ac:dyDescent="0.3">
      <c r="A40" s="52">
        <v>14072</v>
      </c>
      <c r="B40" s="52" t="s">
        <v>1362</v>
      </c>
      <c r="C40" s="52" t="s">
        <v>1268</v>
      </c>
      <c r="D40" s="52" t="s">
        <v>1363</v>
      </c>
      <c r="E40" s="52" t="s">
        <v>1270</v>
      </c>
      <c r="F40" s="52" t="s">
        <v>1271</v>
      </c>
      <c r="G40" s="53">
        <v>38021</v>
      </c>
      <c r="H40" s="52" t="s">
        <v>1364</v>
      </c>
      <c r="I40" s="52" t="s">
        <v>1277</v>
      </c>
      <c r="J40" s="2">
        <v>3.5</v>
      </c>
      <c r="K40" s="2" t="s">
        <v>1278</v>
      </c>
      <c r="L40" s="2">
        <v>2</v>
      </c>
    </row>
    <row r="41" spans="1:12" ht="20" x14ac:dyDescent="0.3">
      <c r="A41" s="52">
        <v>14074</v>
      </c>
      <c r="B41" s="52" t="s">
        <v>302</v>
      </c>
      <c r="C41" s="52" t="s">
        <v>1268</v>
      </c>
      <c r="D41" s="52" t="s">
        <v>1365</v>
      </c>
      <c r="E41" s="52" t="s">
        <v>1270</v>
      </c>
      <c r="F41" s="52" t="s">
        <v>1271</v>
      </c>
      <c r="G41" s="53">
        <v>39157</v>
      </c>
      <c r="H41" s="52" t="s">
        <v>1366</v>
      </c>
      <c r="I41" s="52" t="s">
        <v>1277</v>
      </c>
      <c r="J41" s="2">
        <v>16.5</v>
      </c>
      <c r="K41" s="2" t="s">
        <v>1278</v>
      </c>
      <c r="L41" s="2">
        <v>2</v>
      </c>
    </row>
    <row r="42" spans="1:12" ht="30" x14ac:dyDescent="0.3">
      <c r="A42" s="52">
        <v>14075</v>
      </c>
      <c r="B42" s="52" t="s">
        <v>155</v>
      </c>
      <c r="C42" s="52" t="s">
        <v>1268</v>
      </c>
      <c r="D42" s="52" t="s">
        <v>1367</v>
      </c>
      <c r="E42" s="52" t="s">
        <v>1270</v>
      </c>
      <c r="F42" s="52" t="s">
        <v>1271</v>
      </c>
      <c r="G42" s="53">
        <v>38223</v>
      </c>
      <c r="H42" s="52" t="s">
        <v>1368</v>
      </c>
      <c r="I42" s="52" t="s">
        <v>1277</v>
      </c>
      <c r="J42" s="2">
        <v>3</v>
      </c>
      <c r="K42" s="2" t="s">
        <v>1278</v>
      </c>
      <c r="L42" s="2">
        <v>2</v>
      </c>
    </row>
    <row r="43" spans="1:12" ht="20" x14ac:dyDescent="0.3">
      <c r="A43" s="52">
        <v>14076</v>
      </c>
      <c r="B43" s="52" t="s">
        <v>517</v>
      </c>
      <c r="C43" s="52" t="s">
        <v>1268</v>
      </c>
      <c r="D43" s="52" t="s">
        <v>1369</v>
      </c>
      <c r="E43" s="52" t="s">
        <v>1270</v>
      </c>
      <c r="F43" s="52" t="s">
        <v>1271</v>
      </c>
      <c r="G43" s="53">
        <v>39366</v>
      </c>
      <c r="H43" s="52" t="s">
        <v>1347</v>
      </c>
      <c r="I43" s="52" t="s">
        <v>1277</v>
      </c>
      <c r="J43" s="2">
        <v>6</v>
      </c>
      <c r="K43" s="2" t="s">
        <v>1278</v>
      </c>
      <c r="L43" s="2">
        <v>2</v>
      </c>
    </row>
    <row r="44" spans="1:12" ht="20" x14ac:dyDescent="0.3">
      <c r="A44" s="52">
        <v>14078</v>
      </c>
      <c r="B44" s="52" t="s">
        <v>1370</v>
      </c>
      <c r="C44" s="52" t="s">
        <v>1268</v>
      </c>
      <c r="D44" s="52" t="s">
        <v>1371</v>
      </c>
      <c r="E44" s="52" t="s">
        <v>1270</v>
      </c>
      <c r="F44" s="52" t="s">
        <v>1271</v>
      </c>
      <c r="G44" s="53">
        <v>38021</v>
      </c>
      <c r="H44" s="52" t="s">
        <v>1364</v>
      </c>
      <c r="I44" s="52" t="s">
        <v>1283</v>
      </c>
      <c r="J44" s="2" t="e">
        <v>#N/A</v>
      </c>
      <c r="K44" s="2" t="s">
        <v>1278</v>
      </c>
      <c r="L44" s="2">
        <v>4</v>
      </c>
    </row>
    <row r="45" spans="1:12" ht="20" x14ac:dyDescent="0.3">
      <c r="A45" s="52">
        <v>14080</v>
      </c>
      <c r="B45" s="52" t="s">
        <v>1372</v>
      </c>
      <c r="C45" s="52" t="s">
        <v>1268</v>
      </c>
      <c r="D45" s="52" t="s">
        <v>1373</v>
      </c>
      <c r="E45" s="52" t="s">
        <v>1270</v>
      </c>
      <c r="F45" s="52" t="s">
        <v>1271</v>
      </c>
      <c r="G45" s="53">
        <v>38021</v>
      </c>
      <c r="H45" s="52" t="s">
        <v>1364</v>
      </c>
      <c r="I45" s="52" t="s">
        <v>1283</v>
      </c>
      <c r="J45" s="2" t="e">
        <v>#N/A</v>
      </c>
      <c r="K45" s="2" t="s">
        <v>1278</v>
      </c>
      <c r="L45" s="2">
        <v>2</v>
      </c>
    </row>
    <row r="46" spans="1:12" ht="20" x14ac:dyDescent="0.3">
      <c r="A46" s="52">
        <v>14082</v>
      </c>
      <c r="B46" s="52" t="s">
        <v>225</v>
      </c>
      <c r="C46" s="52" t="s">
        <v>1268</v>
      </c>
      <c r="D46" s="52" t="s">
        <v>1374</v>
      </c>
      <c r="E46" s="52" t="s">
        <v>1270</v>
      </c>
      <c r="F46" s="52" t="s">
        <v>1271</v>
      </c>
      <c r="G46" s="53">
        <v>36383</v>
      </c>
      <c r="H46" s="52" t="s">
        <v>1375</v>
      </c>
      <c r="I46" s="52" t="s">
        <v>1277</v>
      </c>
      <c r="J46" s="2">
        <v>190</v>
      </c>
      <c r="K46" s="2" t="s">
        <v>1278</v>
      </c>
      <c r="L46" s="2">
        <v>3</v>
      </c>
    </row>
    <row r="47" spans="1:12" ht="20" x14ac:dyDescent="0.3">
      <c r="A47" s="52">
        <v>14083</v>
      </c>
      <c r="B47" s="52" t="s">
        <v>414</v>
      </c>
      <c r="C47" s="52" t="s">
        <v>1268</v>
      </c>
      <c r="D47" s="52" t="s">
        <v>1376</v>
      </c>
      <c r="E47" s="52" t="s">
        <v>1270</v>
      </c>
      <c r="F47" s="52" t="s">
        <v>1271</v>
      </c>
      <c r="G47" s="53">
        <v>38021</v>
      </c>
      <c r="H47" s="52" t="s">
        <v>1364</v>
      </c>
      <c r="I47" s="52" t="s">
        <v>1277</v>
      </c>
      <c r="J47" s="2">
        <v>8.1</v>
      </c>
      <c r="K47" s="2" t="s">
        <v>1278</v>
      </c>
      <c r="L47" s="2">
        <v>3</v>
      </c>
    </row>
    <row r="48" spans="1:12" ht="20" x14ac:dyDescent="0.3">
      <c r="A48" s="52">
        <v>14084</v>
      </c>
      <c r="B48" s="52" t="s">
        <v>230</v>
      </c>
      <c r="C48" s="52" t="s">
        <v>1268</v>
      </c>
      <c r="D48" s="52" t="s">
        <v>1377</v>
      </c>
      <c r="E48" s="52" t="s">
        <v>1270</v>
      </c>
      <c r="F48" s="52" t="s">
        <v>1271</v>
      </c>
      <c r="G48" s="53">
        <v>38223</v>
      </c>
      <c r="H48" s="52" t="s">
        <v>662</v>
      </c>
      <c r="I48" s="52" t="s">
        <v>1277</v>
      </c>
      <c r="J48" s="2">
        <v>21.9</v>
      </c>
      <c r="K48" s="2" t="s">
        <v>1278</v>
      </c>
      <c r="L48" s="2">
        <v>4</v>
      </c>
    </row>
    <row r="49" spans="1:12" ht="20" x14ac:dyDescent="0.3">
      <c r="A49" s="52">
        <v>14085</v>
      </c>
      <c r="B49" s="52" t="s">
        <v>174</v>
      </c>
      <c r="C49" s="52" t="s">
        <v>1268</v>
      </c>
      <c r="D49" s="52" t="s">
        <v>1378</v>
      </c>
      <c r="E49" s="52" t="s">
        <v>1270</v>
      </c>
      <c r="F49" s="52" t="s">
        <v>1271</v>
      </c>
      <c r="G49" s="53">
        <v>38021</v>
      </c>
      <c r="H49" s="52" t="s">
        <v>1379</v>
      </c>
      <c r="I49" s="52" t="s">
        <v>1277</v>
      </c>
      <c r="J49" s="2">
        <v>6</v>
      </c>
      <c r="K49" s="2" t="s">
        <v>1278</v>
      </c>
      <c r="L49" s="2">
        <v>2</v>
      </c>
    </row>
    <row r="50" spans="1:12" ht="20" x14ac:dyDescent="0.3">
      <c r="A50" s="52">
        <v>14089</v>
      </c>
      <c r="B50" s="52" t="s">
        <v>1380</v>
      </c>
      <c r="C50" s="52" t="s">
        <v>1268</v>
      </c>
      <c r="D50" s="52" t="s">
        <v>1381</v>
      </c>
      <c r="E50" s="52" t="s">
        <v>1270</v>
      </c>
      <c r="F50" s="52" t="s">
        <v>1271</v>
      </c>
      <c r="G50" s="53">
        <v>38223</v>
      </c>
      <c r="H50" s="52" t="s">
        <v>662</v>
      </c>
      <c r="I50" s="52" t="s">
        <v>1283</v>
      </c>
      <c r="J50" s="2" t="e">
        <v>#N/A</v>
      </c>
      <c r="K50" s="2" t="s">
        <v>1278</v>
      </c>
      <c r="L50" s="2">
        <v>2</v>
      </c>
    </row>
    <row r="51" spans="1:12" ht="20" x14ac:dyDescent="0.3">
      <c r="A51" s="52">
        <v>14090</v>
      </c>
      <c r="B51" s="52" t="s">
        <v>1382</v>
      </c>
      <c r="C51" s="52" t="s">
        <v>1268</v>
      </c>
      <c r="D51" s="52" t="s">
        <v>1383</v>
      </c>
      <c r="E51" s="52" t="s">
        <v>1270</v>
      </c>
      <c r="F51" s="52" t="s">
        <v>1271</v>
      </c>
      <c r="G51" s="53">
        <v>38223</v>
      </c>
      <c r="H51" s="52" t="s">
        <v>662</v>
      </c>
      <c r="I51" s="52" t="s">
        <v>1283</v>
      </c>
      <c r="J51" s="2" t="e">
        <v>#N/A</v>
      </c>
      <c r="K51" s="2" t="s">
        <v>1278</v>
      </c>
      <c r="L51" s="2">
        <v>2</v>
      </c>
    </row>
    <row r="52" spans="1:12" ht="20" x14ac:dyDescent="0.3">
      <c r="A52" s="52">
        <v>14092</v>
      </c>
      <c r="B52" s="52" t="s">
        <v>280</v>
      </c>
      <c r="C52" s="52" t="s">
        <v>1268</v>
      </c>
      <c r="D52" s="52" t="s">
        <v>1384</v>
      </c>
      <c r="E52" s="52" t="s">
        <v>1270</v>
      </c>
      <c r="F52" s="52" t="s">
        <v>1271</v>
      </c>
      <c r="G52" s="53">
        <v>38021</v>
      </c>
      <c r="H52" s="52" t="s">
        <v>1364</v>
      </c>
      <c r="I52" s="52" t="s">
        <v>1277</v>
      </c>
      <c r="J52" s="2">
        <v>12.8</v>
      </c>
      <c r="K52" s="2" t="s">
        <v>1278</v>
      </c>
      <c r="L52" s="2">
        <v>3</v>
      </c>
    </row>
    <row r="53" spans="1:12" ht="20" x14ac:dyDescent="0.3">
      <c r="A53" s="52">
        <v>14093</v>
      </c>
      <c r="B53" s="52" t="s">
        <v>482</v>
      </c>
      <c r="C53" s="52" t="s">
        <v>1268</v>
      </c>
      <c r="D53" s="52" t="s">
        <v>1385</v>
      </c>
      <c r="E53" s="52" t="s">
        <v>1270</v>
      </c>
      <c r="F53" s="52" t="s">
        <v>1271</v>
      </c>
      <c r="G53" s="53">
        <v>39366</v>
      </c>
      <c r="H53" s="52" t="s">
        <v>1386</v>
      </c>
      <c r="I53" s="52" t="s">
        <v>1277</v>
      </c>
      <c r="J53" s="2">
        <v>5</v>
      </c>
      <c r="K53" s="2" t="s">
        <v>1278</v>
      </c>
      <c r="L53" s="2">
        <v>2</v>
      </c>
    </row>
    <row r="54" spans="1:12" ht="20" x14ac:dyDescent="0.3">
      <c r="A54" s="52">
        <v>14094</v>
      </c>
      <c r="B54" s="52" t="s">
        <v>1387</v>
      </c>
      <c r="C54" s="52" t="s">
        <v>1268</v>
      </c>
      <c r="D54" s="52" t="s">
        <v>1388</v>
      </c>
      <c r="E54" s="52" t="s">
        <v>1270</v>
      </c>
      <c r="F54" s="52" t="s">
        <v>1271</v>
      </c>
      <c r="G54" s="53">
        <v>38021</v>
      </c>
      <c r="H54" s="52" t="s">
        <v>1364</v>
      </c>
      <c r="I54" s="52" t="s">
        <v>1283</v>
      </c>
      <c r="J54" s="2" t="e">
        <v>#N/A</v>
      </c>
      <c r="K54" s="2" t="s">
        <v>1278</v>
      </c>
      <c r="L54" s="2">
        <v>2</v>
      </c>
    </row>
    <row r="55" spans="1:12" ht="20" x14ac:dyDescent="0.3">
      <c r="A55" s="52">
        <v>14095</v>
      </c>
      <c r="B55" s="52" t="s">
        <v>129</v>
      </c>
      <c r="C55" s="52" t="s">
        <v>1268</v>
      </c>
      <c r="D55" s="52" t="s">
        <v>1389</v>
      </c>
      <c r="E55" s="52" t="s">
        <v>1270</v>
      </c>
      <c r="F55" s="52" t="s">
        <v>1271</v>
      </c>
      <c r="G55" s="53">
        <v>34033</v>
      </c>
      <c r="H55" s="52" t="s">
        <v>1390</v>
      </c>
      <c r="I55" s="52" t="s">
        <v>1277</v>
      </c>
      <c r="J55" s="2">
        <v>200</v>
      </c>
      <c r="K55" s="2" t="s">
        <v>1278</v>
      </c>
      <c r="L55" s="2">
        <v>6</v>
      </c>
    </row>
    <row r="56" spans="1:12" ht="20" x14ac:dyDescent="0.3">
      <c r="A56" s="52">
        <v>14096</v>
      </c>
      <c r="B56" s="52" t="s">
        <v>381</v>
      </c>
      <c r="C56" s="52" t="s">
        <v>1268</v>
      </c>
      <c r="D56" s="52" t="s">
        <v>1391</v>
      </c>
      <c r="E56" s="52" t="s">
        <v>1270</v>
      </c>
      <c r="F56" s="52" t="s">
        <v>1271</v>
      </c>
      <c r="G56" s="53">
        <v>38427</v>
      </c>
      <c r="H56" s="52" t="s">
        <v>1392</v>
      </c>
      <c r="I56" s="52" t="s">
        <v>1277</v>
      </c>
      <c r="J56" s="2">
        <v>10.8</v>
      </c>
      <c r="K56" s="2" t="s">
        <v>1278</v>
      </c>
      <c r="L56" s="2">
        <v>4</v>
      </c>
    </row>
    <row r="57" spans="1:12" ht="20" x14ac:dyDescent="0.3">
      <c r="A57" s="52">
        <v>14097</v>
      </c>
      <c r="B57" s="52" t="s">
        <v>315</v>
      </c>
      <c r="C57" s="52" t="s">
        <v>1268</v>
      </c>
      <c r="D57" s="52" t="s">
        <v>1393</v>
      </c>
      <c r="E57" s="52" t="s">
        <v>1270</v>
      </c>
      <c r="F57" s="52" t="s">
        <v>1271</v>
      </c>
      <c r="G57" s="53">
        <v>39045</v>
      </c>
      <c r="H57" s="52" t="s">
        <v>662</v>
      </c>
      <c r="I57" s="52" t="s">
        <v>1277</v>
      </c>
      <c r="J57" s="2">
        <v>17</v>
      </c>
      <c r="K57" s="2" t="s">
        <v>1278</v>
      </c>
      <c r="L57" s="2">
        <v>5</v>
      </c>
    </row>
    <row r="58" spans="1:12" ht="20" x14ac:dyDescent="0.3">
      <c r="A58" s="52">
        <v>14097</v>
      </c>
      <c r="B58" s="52" t="s">
        <v>315</v>
      </c>
      <c r="C58" s="52" t="s">
        <v>1268</v>
      </c>
      <c r="D58" s="52" t="s">
        <v>1393</v>
      </c>
      <c r="E58" s="52" t="s">
        <v>1270</v>
      </c>
      <c r="F58" s="52" t="s">
        <v>1271</v>
      </c>
      <c r="G58" s="53">
        <v>39045</v>
      </c>
      <c r="H58" s="52" t="s">
        <v>662</v>
      </c>
      <c r="I58" s="52" t="s">
        <v>1273</v>
      </c>
      <c r="J58" s="2">
        <v>17</v>
      </c>
      <c r="K58" s="2" t="s">
        <v>1278</v>
      </c>
      <c r="L58" s="2">
        <v>5</v>
      </c>
    </row>
    <row r="59" spans="1:12" ht="20" x14ac:dyDescent="0.3">
      <c r="A59" s="52">
        <v>14099</v>
      </c>
      <c r="B59" s="52" t="s">
        <v>399</v>
      </c>
      <c r="C59" s="52" t="s">
        <v>1268</v>
      </c>
      <c r="D59" s="52" t="s">
        <v>1394</v>
      </c>
      <c r="E59" s="52" t="s">
        <v>1270</v>
      </c>
      <c r="F59" s="52" t="s">
        <v>1271</v>
      </c>
      <c r="G59" s="53">
        <v>39366</v>
      </c>
      <c r="H59" s="52" t="s">
        <v>1386</v>
      </c>
      <c r="I59" s="52" t="s">
        <v>1277</v>
      </c>
      <c r="J59" s="2">
        <v>5</v>
      </c>
      <c r="K59" s="2" t="s">
        <v>1278</v>
      </c>
      <c r="L59" s="2">
        <v>2</v>
      </c>
    </row>
    <row r="60" spans="1:12" ht="20" x14ac:dyDescent="0.3">
      <c r="A60" s="52">
        <v>14102</v>
      </c>
      <c r="B60" s="52" t="s">
        <v>92</v>
      </c>
      <c r="C60" s="52" t="s">
        <v>1268</v>
      </c>
      <c r="D60" s="52" t="s">
        <v>1395</v>
      </c>
      <c r="E60" s="52" t="s">
        <v>1270</v>
      </c>
      <c r="F60" s="52" t="s">
        <v>1271</v>
      </c>
      <c r="G60" s="53">
        <v>38383</v>
      </c>
      <c r="H60" s="52" t="s">
        <v>1396</v>
      </c>
      <c r="I60" s="52" t="s">
        <v>1277</v>
      </c>
      <c r="J60" s="2">
        <v>5</v>
      </c>
      <c r="K60" s="2" t="s">
        <v>1278</v>
      </c>
      <c r="L60" s="2">
        <v>3</v>
      </c>
    </row>
    <row r="61" spans="1:12" ht="20" x14ac:dyDescent="0.3">
      <c r="A61" s="52">
        <v>14107</v>
      </c>
      <c r="B61" s="52" t="s">
        <v>164</v>
      </c>
      <c r="C61" s="52" t="s">
        <v>1268</v>
      </c>
      <c r="D61" s="52" t="s">
        <v>1397</v>
      </c>
      <c r="E61" s="52" t="s">
        <v>1270</v>
      </c>
      <c r="F61" s="52" t="s">
        <v>1271</v>
      </c>
      <c r="G61" s="53">
        <v>38383</v>
      </c>
      <c r="H61" s="52" t="s">
        <v>1396</v>
      </c>
      <c r="I61" s="52" t="s">
        <v>1277</v>
      </c>
      <c r="J61" s="2">
        <v>5</v>
      </c>
      <c r="K61" s="2" t="s">
        <v>1278</v>
      </c>
      <c r="L61" s="2">
        <v>2</v>
      </c>
    </row>
    <row r="62" spans="1:12" ht="20" x14ac:dyDescent="0.3">
      <c r="A62" s="52">
        <v>14108</v>
      </c>
      <c r="B62" s="52" t="s">
        <v>1398</v>
      </c>
      <c r="C62" s="52" t="s">
        <v>1268</v>
      </c>
      <c r="D62" s="52" t="s">
        <v>1399</v>
      </c>
      <c r="E62" s="52" t="s">
        <v>1270</v>
      </c>
      <c r="F62" s="52" t="s">
        <v>1271</v>
      </c>
      <c r="G62" s="53">
        <v>38383</v>
      </c>
      <c r="H62" s="52" t="s">
        <v>1396</v>
      </c>
      <c r="I62" s="52" t="s">
        <v>1277</v>
      </c>
      <c r="J62" s="2">
        <v>11</v>
      </c>
      <c r="K62" s="2" t="s">
        <v>1278</v>
      </c>
      <c r="L62" s="2">
        <v>2</v>
      </c>
    </row>
    <row r="63" spans="1:12" ht="20" x14ac:dyDescent="0.3">
      <c r="A63" s="52">
        <v>14110</v>
      </c>
      <c r="B63" s="52" t="s">
        <v>427</v>
      </c>
      <c r="C63" s="52" t="s">
        <v>1268</v>
      </c>
      <c r="D63" s="52" t="s">
        <v>1400</v>
      </c>
      <c r="E63" s="52" t="s">
        <v>1270</v>
      </c>
      <c r="F63" s="52" t="s">
        <v>1271</v>
      </c>
      <c r="G63" s="53">
        <v>38383</v>
      </c>
      <c r="H63" s="52" t="s">
        <v>1396</v>
      </c>
      <c r="I63" s="52" t="s">
        <v>1277</v>
      </c>
      <c r="J63" s="2">
        <v>11.3</v>
      </c>
      <c r="K63" s="2" t="s">
        <v>1278</v>
      </c>
      <c r="L63" s="2">
        <v>4</v>
      </c>
    </row>
    <row r="64" spans="1:12" ht="20" x14ac:dyDescent="0.3">
      <c r="A64" s="52">
        <v>14112</v>
      </c>
      <c r="B64" s="52" t="s">
        <v>1401</v>
      </c>
      <c r="C64" s="52" t="s">
        <v>1268</v>
      </c>
      <c r="D64" s="52" t="s">
        <v>1402</v>
      </c>
      <c r="E64" s="52" t="s">
        <v>1270</v>
      </c>
      <c r="F64" s="52" t="s">
        <v>1271</v>
      </c>
      <c r="G64" s="53">
        <v>38383</v>
      </c>
      <c r="H64" s="52" t="s">
        <v>1396</v>
      </c>
      <c r="I64" s="52" t="s">
        <v>1277</v>
      </c>
      <c r="J64" s="2">
        <v>7</v>
      </c>
      <c r="K64" s="2" t="s">
        <v>1278</v>
      </c>
      <c r="L64" s="2">
        <v>3</v>
      </c>
    </row>
    <row r="65" spans="1:12" ht="20" x14ac:dyDescent="0.3">
      <c r="A65" s="52">
        <v>14113</v>
      </c>
      <c r="B65" s="52" t="s">
        <v>1403</v>
      </c>
      <c r="C65" s="52" t="s">
        <v>1268</v>
      </c>
      <c r="D65" s="52" t="s">
        <v>1404</v>
      </c>
      <c r="E65" s="52" t="s">
        <v>1270</v>
      </c>
      <c r="F65" s="52" t="s">
        <v>1271</v>
      </c>
      <c r="G65" s="53">
        <v>38383</v>
      </c>
      <c r="H65" s="52" t="s">
        <v>1396</v>
      </c>
      <c r="I65" s="52" t="s">
        <v>1277</v>
      </c>
      <c r="J65" s="2">
        <v>6</v>
      </c>
      <c r="K65" s="2" t="s">
        <v>1278</v>
      </c>
      <c r="L65" s="2">
        <v>2</v>
      </c>
    </row>
    <row r="66" spans="1:12" ht="20" x14ac:dyDescent="0.3">
      <c r="A66" s="52">
        <v>14114</v>
      </c>
      <c r="B66" s="52" t="s">
        <v>316</v>
      </c>
      <c r="C66" s="52" t="s">
        <v>1268</v>
      </c>
      <c r="D66" s="52" t="s">
        <v>1405</v>
      </c>
      <c r="E66" s="52" t="s">
        <v>1270</v>
      </c>
      <c r="F66" s="52" t="s">
        <v>1271</v>
      </c>
      <c r="G66" s="53">
        <v>38021</v>
      </c>
      <c r="H66" s="52" t="s">
        <v>1364</v>
      </c>
      <c r="I66" s="52" t="s">
        <v>1277</v>
      </c>
      <c r="J66" s="2">
        <v>8</v>
      </c>
      <c r="K66" s="2" t="s">
        <v>1278</v>
      </c>
      <c r="L66" s="2">
        <v>3</v>
      </c>
    </row>
    <row r="67" spans="1:12" ht="20" x14ac:dyDescent="0.3">
      <c r="A67" s="52">
        <v>14116</v>
      </c>
      <c r="B67" s="52" t="s">
        <v>1406</v>
      </c>
      <c r="C67" s="52" t="s">
        <v>1268</v>
      </c>
      <c r="D67" s="52" t="s">
        <v>1407</v>
      </c>
      <c r="E67" s="52" t="s">
        <v>1270</v>
      </c>
      <c r="F67" s="52" t="s">
        <v>1271</v>
      </c>
      <c r="G67" s="53">
        <v>37482</v>
      </c>
      <c r="H67" s="52" t="s">
        <v>1408</v>
      </c>
      <c r="I67" s="52" t="s">
        <v>1277</v>
      </c>
      <c r="J67" s="2">
        <v>7</v>
      </c>
      <c r="K67" s="2" t="s">
        <v>1278</v>
      </c>
      <c r="L67" s="2">
        <v>2</v>
      </c>
    </row>
    <row r="68" spans="1:12" ht="20" x14ac:dyDescent="0.3">
      <c r="A68" s="52">
        <v>14117</v>
      </c>
      <c r="B68" s="52" t="s">
        <v>1409</v>
      </c>
      <c r="C68" s="52" t="s">
        <v>1268</v>
      </c>
      <c r="D68" s="52" t="s">
        <v>1410</v>
      </c>
      <c r="E68" s="52" t="s">
        <v>1270</v>
      </c>
      <c r="F68" s="52" t="s">
        <v>1271</v>
      </c>
      <c r="G68" s="53">
        <v>36383</v>
      </c>
      <c r="H68" s="52" t="s">
        <v>662</v>
      </c>
      <c r="I68" s="52" t="s">
        <v>1283</v>
      </c>
      <c r="J68" s="2" t="e">
        <v>#N/A</v>
      </c>
      <c r="K68" s="2" t="s">
        <v>1278</v>
      </c>
      <c r="L68" s="2">
        <v>2</v>
      </c>
    </row>
    <row r="69" spans="1:12" ht="20" x14ac:dyDescent="0.3">
      <c r="A69" s="52">
        <v>14119</v>
      </c>
      <c r="B69" s="52" t="s">
        <v>1411</v>
      </c>
      <c r="C69" s="52" t="s">
        <v>1268</v>
      </c>
      <c r="D69" s="52" t="s">
        <v>1412</v>
      </c>
      <c r="E69" s="52" t="s">
        <v>1270</v>
      </c>
      <c r="F69" s="52" t="s">
        <v>1271</v>
      </c>
      <c r="G69" s="53">
        <v>38021</v>
      </c>
      <c r="H69" s="52" t="s">
        <v>1364</v>
      </c>
      <c r="I69" s="52" t="s">
        <v>1283</v>
      </c>
      <c r="J69" s="2" t="e">
        <v>#N/A</v>
      </c>
      <c r="K69" s="2" t="s">
        <v>1278</v>
      </c>
      <c r="L69" s="2">
        <v>2</v>
      </c>
    </row>
    <row r="70" spans="1:12" ht="20" x14ac:dyDescent="0.3">
      <c r="A70" s="52">
        <v>14120</v>
      </c>
      <c r="B70" s="52" t="s">
        <v>325</v>
      </c>
      <c r="C70" s="52" t="s">
        <v>1268</v>
      </c>
      <c r="D70" s="52" t="s">
        <v>1413</v>
      </c>
      <c r="E70" s="52" t="s">
        <v>1270</v>
      </c>
      <c r="F70" s="52" t="s">
        <v>1271</v>
      </c>
      <c r="G70" s="53">
        <v>36383</v>
      </c>
      <c r="H70" s="52" t="s">
        <v>1414</v>
      </c>
      <c r="I70" s="52" t="s">
        <v>1277</v>
      </c>
      <c r="J70" s="2">
        <v>6</v>
      </c>
      <c r="K70" s="2" t="s">
        <v>1278</v>
      </c>
      <c r="L70" s="2">
        <v>2</v>
      </c>
    </row>
    <row r="71" spans="1:12" ht="20" x14ac:dyDescent="0.3">
      <c r="A71" s="52">
        <v>14125</v>
      </c>
      <c r="B71" s="52" t="s">
        <v>224</v>
      </c>
      <c r="C71" s="52" t="s">
        <v>1268</v>
      </c>
      <c r="D71" s="52" t="s">
        <v>1415</v>
      </c>
      <c r="E71" s="52" t="s">
        <v>1270</v>
      </c>
      <c r="F71" s="52" t="s">
        <v>1271</v>
      </c>
      <c r="G71" s="53">
        <v>33968</v>
      </c>
      <c r="H71" s="52" t="s">
        <v>1416</v>
      </c>
      <c r="I71" s="52" t="s">
        <v>1277</v>
      </c>
      <c r="J71" s="2">
        <v>149</v>
      </c>
      <c r="K71" s="2" t="s">
        <v>1278</v>
      </c>
      <c r="L71" s="2">
        <v>4</v>
      </c>
    </row>
    <row r="72" spans="1:12" ht="20" x14ac:dyDescent="0.3">
      <c r="A72" s="52">
        <v>14126</v>
      </c>
      <c r="B72" s="52" t="s">
        <v>140</v>
      </c>
      <c r="C72" s="52" t="s">
        <v>1268</v>
      </c>
      <c r="D72" s="52" t="s">
        <v>1417</v>
      </c>
      <c r="E72" s="52" t="s">
        <v>1270</v>
      </c>
      <c r="F72" s="52" t="s">
        <v>1271</v>
      </c>
      <c r="G72" s="53">
        <v>38938</v>
      </c>
      <c r="H72" s="52" t="s">
        <v>1418</v>
      </c>
      <c r="I72" s="52" t="s">
        <v>1277</v>
      </c>
      <c r="J72" s="2">
        <v>9.6</v>
      </c>
      <c r="K72" s="2" t="s">
        <v>1278</v>
      </c>
      <c r="L72" s="2">
        <v>2</v>
      </c>
    </row>
    <row r="73" spans="1:12" ht="20" x14ac:dyDescent="0.3">
      <c r="A73" s="52">
        <v>14127</v>
      </c>
      <c r="B73" s="52" t="s">
        <v>149</v>
      </c>
      <c r="C73" s="52" t="s">
        <v>1268</v>
      </c>
      <c r="D73" s="52" t="s">
        <v>1419</v>
      </c>
      <c r="E73" s="52" t="s">
        <v>1270</v>
      </c>
      <c r="F73" s="52" t="s">
        <v>1271</v>
      </c>
      <c r="G73" s="53">
        <v>37194</v>
      </c>
      <c r="H73" s="52" t="s">
        <v>1420</v>
      </c>
      <c r="I73" s="52" t="s">
        <v>1277</v>
      </c>
      <c r="J73" s="2">
        <v>65</v>
      </c>
      <c r="K73" s="2" t="s">
        <v>1278</v>
      </c>
      <c r="L73" s="2">
        <v>3</v>
      </c>
    </row>
    <row r="74" spans="1:12" ht="20" x14ac:dyDescent="0.3">
      <c r="A74" s="52">
        <v>14132</v>
      </c>
      <c r="B74" s="52" t="s">
        <v>371</v>
      </c>
      <c r="C74" s="52" t="s">
        <v>1268</v>
      </c>
      <c r="D74" s="52" t="s">
        <v>1421</v>
      </c>
      <c r="E74" s="52" t="s">
        <v>1270</v>
      </c>
      <c r="F74" s="52" t="s">
        <v>1271</v>
      </c>
      <c r="G74" s="53">
        <v>38036</v>
      </c>
      <c r="H74" s="52" t="s">
        <v>1422</v>
      </c>
      <c r="I74" s="52" t="s">
        <v>1273</v>
      </c>
      <c r="J74" s="2">
        <v>115</v>
      </c>
      <c r="K74" s="2" t="s">
        <v>1278</v>
      </c>
      <c r="L74" s="2">
        <v>4</v>
      </c>
    </row>
    <row r="75" spans="1:12" ht="30" x14ac:dyDescent="0.3">
      <c r="A75" s="52">
        <v>14139</v>
      </c>
      <c r="B75" s="52" t="s">
        <v>244</v>
      </c>
      <c r="C75" s="52" t="s">
        <v>1268</v>
      </c>
      <c r="D75" s="52" t="s">
        <v>1423</v>
      </c>
      <c r="E75" s="52" t="s">
        <v>1270</v>
      </c>
      <c r="F75" s="52" t="s">
        <v>1271</v>
      </c>
      <c r="G75" s="53">
        <v>40064</v>
      </c>
      <c r="H75" s="52" t="s">
        <v>1424</v>
      </c>
      <c r="I75" s="52" t="s">
        <v>1277</v>
      </c>
      <c r="J75" s="2">
        <v>10</v>
      </c>
      <c r="K75" s="2" t="s">
        <v>1278</v>
      </c>
      <c r="L75" s="2">
        <v>2</v>
      </c>
    </row>
    <row r="76" spans="1:12" ht="20" x14ac:dyDescent="0.3">
      <c r="A76" s="52">
        <v>14142</v>
      </c>
      <c r="B76" s="52" t="s">
        <v>32</v>
      </c>
      <c r="C76" s="52" t="s">
        <v>1268</v>
      </c>
      <c r="D76" s="52" t="s">
        <v>1425</v>
      </c>
      <c r="E76" s="52" t="s">
        <v>1270</v>
      </c>
      <c r="F76" s="52" t="s">
        <v>1271</v>
      </c>
      <c r="G76" s="53">
        <v>30691</v>
      </c>
      <c r="H76" s="52" t="s">
        <v>1426</v>
      </c>
      <c r="I76" s="52" t="s">
        <v>1273</v>
      </c>
      <c r="J76" s="2">
        <v>6.5</v>
      </c>
      <c r="K76" s="2" t="s">
        <v>1278</v>
      </c>
      <c r="L76" s="2">
        <v>7</v>
      </c>
    </row>
    <row r="77" spans="1:12" ht="20" x14ac:dyDescent="0.3">
      <c r="A77" s="52">
        <v>14142</v>
      </c>
      <c r="B77" s="52" t="s">
        <v>32</v>
      </c>
      <c r="C77" s="52" t="s">
        <v>1268</v>
      </c>
      <c r="D77" s="52" t="s">
        <v>1425</v>
      </c>
      <c r="E77" s="52" t="s">
        <v>1270</v>
      </c>
      <c r="F77" s="52" t="s">
        <v>1271</v>
      </c>
      <c r="G77" s="53">
        <v>30691</v>
      </c>
      <c r="H77" s="52" t="s">
        <v>1426</v>
      </c>
      <c r="I77" s="52" t="s">
        <v>1283</v>
      </c>
      <c r="J77" s="2">
        <v>6.5</v>
      </c>
      <c r="K77" s="2" t="s">
        <v>1278</v>
      </c>
      <c r="L77" s="2">
        <v>7</v>
      </c>
    </row>
    <row r="78" spans="1:12" ht="20" x14ac:dyDescent="0.3">
      <c r="A78" s="52">
        <v>14145</v>
      </c>
      <c r="B78" s="52" t="s">
        <v>1427</v>
      </c>
      <c r="C78" s="52" t="s">
        <v>1268</v>
      </c>
      <c r="D78" s="52" t="s">
        <v>1428</v>
      </c>
      <c r="E78" s="52" t="s">
        <v>1270</v>
      </c>
      <c r="F78" s="52" t="s">
        <v>1271</v>
      </c>
      <c r="G78" s="53">
        <v>39366</v>
      </c>
      <c r="H78" s="52" t="s">
        <v>662</v>
      </c>
      <c r="I78" s="52" t="s">
        <v>1277</v>
      </c>
      <c r="J78" s="2">
        <v>18</v>
      </c>
      <c r="K78" s="2" t="s">
        <v>1278</v>
      </c>
      <c r="L78" s="2">
        <v>2</v>
      </c>
    </row>
    <row r="79" spans="1:12" ht="20" x14ac:dyDescent="0.3">
      <c r="A79" s="52">
        <v>14147</v>
      </c>
      <c r="B79" s="52" t="s">
        <v>177</v>
      </c>
      <c r="C79" s="52" t="s">
        <v>1268</v>
      </c>
      <c r="D79" s="52" t="s">
        <v>1429</v>
      </c>
      <c r="E79" s="52" t="s">
        <v>1270</v>
      </c>
      <c r="F79" s="52" t="s">
        <v>1271</v>
      </c>
      <c r="G79" s="53">
        <v>36413</v>
      </c>
      <c r="H79" s="52" t="s">
        <v>662</v>
      </c>
      <c r="I79" s="52" t="s">
        <v>1277</v>
      </c>
      <c r="J79" s="2">
        <v>155</v>
      </c>
      <c r="K79" s="2" t="s">
        <v>1278</v>
      </c>
      <c r="L79" s="2">
        <v>5</v>
      </c>
    </row>
    <row r="80" spans="1:12" ht="20" x14ac:dyDescent="0.3">
      <c r="A80" s="52">
        <v>14149</v>
      </c>
      <c r="B80" s="52" t="s">
        <v>1430</v>
      </c>
      <c r="C80" s="52" t="s">
        <v>1268</v>
      </c>
      <c r="D80" s="52" t="s">
        <v>1431</v>
      </c>
      <c r="E80" s="52" t="s">
        <v>1270</v>
      </c>
      <c r="F80" s="52" t="s">
        <v>1271</v>
      </c>
      <c r="G80" s="53">
        <v>36413</v>
      </c>
      <c r="H80" s="52" t="s">
        <v>662</v>
      </c>
      <c r="I80" s="52" t="s">
        <v>1283</v>
      </c>
      <c r="J80" s="2" t="e">
        <v>#N/A</v>
      </c>
      <c r="K80" s="2" t="s">
        <v>1278</v>
      </c>
      <c r="L80" s="2">
        <v>2</v>
      </c>
    </row>
    <row r="81" spans="1:12" ht="20" x14ac:dyDescent="0.3">
      <c r="A81" s="52">
        <v>14151</v>
      </c>
      <c r="B81" s="52" t="s">
        <v>256</v>
      </c>
      <c r="C81" s="52" t="s">
        <v>1268</v>
      </c>
      <c r="D81" s="52" t="s">
        <v>1432</v>
      </c>
      <c r="E81" s="52" t="s">
        <v>1270</v>
      </c>
      <c r="F81" s="52" t="s">
        <v>1271</v>
      </c>
      <c r="G81" s="53">
        <v>37970</v>
      </c>
      <c r="H81" s="52" t="s">
        <v>1433</v>
      </c>
      <c r="I81" s="52" t="s">
        <v>1277</v>
      </c>
      <c r="J81" s="2">
        <v>5.6</v>
      </c>
      <c r="K81" s="2" t="s">
        <v>1278</v>
      </c>
      <c r="L81" s="2">
        <v>6</v>
      </c>
    </row>
    <row r="82" spans="1:12" ht="20" x14ac:dyDescent="0.3">
      <c r="A82" s="52">
        <v>14152</v>
      </c>
      <c r="B82" s="52" t="s">
        <v>1434</v>
      </c>
      <c r="C82" s="52" t="s">
        <v>1268</v>
      </c>
      <c r="D82" s="52" t="s">
        <v>1435</v>
      </c>
      <c r="E82" s="52" t="s">
        <v>1270</v>
      </c>
      <c r="F82" s="52" t="s">
        <v>1271</v>
      </c>
      <c r="G82" s="53">
        <v>37589</v>
      </c>
      <c r="H82" s="52" t="s">
        <v>1436</v>
      </c>
      <c r="I82" s="52" t="s">
        <v>1277</v>
      </c>
      <c r="J82" s="2">
        <v>7.6</v>
      </c>
      <c r="K82" s="2" t="s">
        <v>1278</v>
      </c>
      <c r="L82" s="2">
        <v>3</v>
      </c>
    </row>
    <row r="83" spans="1:12" ht="20" x14ac:dyDescent="0.3">
      <c r="A83" s="52">
        <v>14157</v>
      </c>
      <c r="B83" s="52" t="s">
        <v>1437</v>
      </c>
      <c r="C83" s="52" t="s">
        <v>1268</v>
      </c>
      <c r="D83" s="52" t="s">
        <v>1438</v>
      </c>
      <c r="E83" s="52" t="s">
        <v>1270</v>
      </c>
      <c r="F83" s="52" t="s">
        <v>1271</v>
      </c>
      <c r="G83" s="53">
        <v>36851</v>
      </c>
      <c r="H83" s="52" t="s">
        <v>1439</v>
      </c>
      <c r="I83" s="52" t="s">
        <v>1277</v>
      </c>
      <c r="J83" s="2">
        <v>20</v>
      </c>
      <c r="K83" s="2" t="s">
        <v>1278</v>
      </c>
      <c r="L83" s="2">
        <v>2</v>
      </c>
    </row>
    <row r="84" spans="1:12" ht="20" x14ac:dyDescent="0.3">
      <c r="A84" s="52">
        <v>14158</v>
      </c>
      <c r="B84" s="52" t="s">
        <v>535</v>
      </c>
      <c r="C84" s="52" t="s">
        <v>1268</v>
      </c>
      <c r="D84" s="52" t="s">
        <v>1440</v>
      </c>
      <c r="E84" s="52" t="s">
        <v>1270</v>
      </c>
      <c r="F84" s="52" t="s">
        <v>1271</v>
      </c>
      <c r="G84" s="53">
        <v>37267</v>
      </c>
      <c r="H84" s="52" t="s">
        <v>1441</v>
      </c>
      <c r="I84" s="52" t="s">
        <v>1277</v>
      </c>
      <c r="J84" s="2">
        <v>4.8</v>
      </c>
      <c r="K84" s="2" t="s">
        <v>1278</v>
      </c>
      <c r="L84" s="2">
        <v>2</v>
      </c>
    </row>
    <row r="85" spans="1:12" ht="20" x14ac:dyDescent="0.3">
      <c r="A85" s="52">
        <v>14161</v>
      </c>
      <c r="B85" s="52" t="s">
        <v>504</v>
      </c>
      <c r="C85" s="52" t="s">
        <v>1268</v>
      </c>
      <c r="D85" s="52" t="s">
        <v>1442</v>
      </c>
      <c r="E85" s="52" t="s">
        <v>1270</v>
      </c>
      <c r="F85" s="52" t="s">
        <v>1271</v>
      </c>
      <c r="G85" s="53">
        <v>38938</v>
      </c>
      <c r="H85" s="52" t="s">
        <v>1443</v>
      </c>
      <c r="I85" s="52" t="s">
        <v>1277</v>
      </c>
      <c r="J85" s="2">
        <v>6</v>
      </c>
      <c r="K85" s="2" t="s">
        <v>1278</v>
      </c>
      <c r="L85" s="2">
        <v>2</v>
      </c>
    </row>
    <row r="86" spans="1:12" ht="20" x14ac:dyDescent="0.3">
      <c r="A86" s="52">
        <v>14162</v>
      </c>
      <c r="B86" s="52" t="s">
        <v>471</v>
      </c>
      <c r="C86" s="52" t="s">
        <v>1268</v>
      </c>
      <c r="D86" s="52" t="s">
        <v>1444</v>
      </c>
      <c r="E86" s="52" t="s">
        <v>1270</v>
      </c>
      <c r="F86" s="52" t="s">
        <v>1271</v>
      </c>
      <c r="G86" s="53">
        <v>39206</v>
      </c>
      <c r="H86" s="52" t="s">
        <v>1445</v>
      </c>
      <c r="I86" s="52" t="s">
        <v>1277</v>
      </c>
      <c r="J86" s="2">
        <v>8</v>
      </c>
      <c r="K86" s="2" t="s">
        <v>1278</v>
      </c>
      <c r="L86" s="2">
        <v>2</v>
      </c>
    </row>
    <row r="87" spans="1:12" ht="40" x14ac:dyDescent="0.3">
      <c r="A87" s="52">
        <v>14174</v>
      </c>
      <c r="B87" s="52" t="s">
        <v>241</v>
      </c>
      <c r="C87" s="52" t="s">
        <v>1268</v>
      </c>
      <c r="D87" s="52" t="s">
        <v>1446</v>
      </c>
      <c r="E87" s="52" t="s">
        <v>1270</v>
      </c>
      <c r="F87" s="52" t="s">
        <v>1351</v>
      </c>
      <c r="G87" s="53">
        <v>32763</v>
      </c>
      <c r="H87" s="52" t="s">
        <v>1447</v>
      </c>
      <c r="I87" s="52" t="s">
        <v>1277</v>
      </c>
      <c r="J87" s="2">
        <v>27.3</v>
      </c>
      <c r="K87" s="2" t="s">
        <v>1278</v>
      </c>
      <c r="L87" s="2">
        <v>3</v>
      </c>
    </row>
    <row r="88" spans="1:12" ht="20" x14ac:dyDescent="0.3">
      <c r="A88" s="52">
        <v>14176</v>
      </c>
      <c r="B88" s="52" t="s">
        <v>102</v>
      </c>
      <c r="C88" s="52" t="s">
        <v>1268</v>
      </c>
      <c r="D88" s="52" t="s">
        <v>1448</v>
      </c>
      <c r="E88" s="52" t="s">
        <v>1270</v>
      </c>
      <c r="F88" s="52" t="s">
        <v>1271</v>
      </c>
      <c r="G88" s="53">
        <v>37274</v>
      </c>
      <c r="H88" s="52" t="s">
        <v>1449</v>
      </c>
      <c r="I88" s="52" t="s">
        <v>1277</v>
      </c>
      <c r="J88" s="2">
        <v>7</v>
      </c>
      <c r="K88" s="2" t="s">
        <v>1278</v>
      </c>
      <c r="L88" s="2">
        <v>2</v>
      </c>
    </row>
    <row r="89" spans="1:12" ht="20" x14ac:dyDescent="0.3">
      <c r="A89" s="52">
        <v>14179</v>
      </c>
      <c r="B89" s="52" t="s">
        <v>1450</v>
      </c>
      <c r="C89" s="52" t="s">
        <v>1268</v>
      </c>
      <c r="D89" s="52" t="s">
        <v>1451</v>
      </c>
      <c r="E89" s="52" t="s">
        <v>1270</v>
      </c>
      <c r="F89" s="52" t="s">
        <v>1271</v>
      </c>
      <c r="G89" s="53">
        <v>38285</v>
      </c>
      <c r="H89" s="52" t="s">
        <v>1452</v>
      </c>
      <c r="I89" s="52" t="s">
        <v>1277</v>
      </c>
      <c r="J89" s="2">
        <v>7</v>
      </c>
      <c r="K89" s="2" t="s">
        <v>1278</v>
      </c>
      <c r="L89" s="2">
        <v>6</v>
      </c>
    </row>
    <row r="90" spans="1:12" ht="20" x14ac:dyDescent="0.3">
      <c r="A90" s="52">
        <v>14185</v>
      </c>
      <c r="B90" s="52" t="s">
        <v>1453</v>
      </c>
      <c r="C90" s="52" t="s">
        <v>1268</v>
      </c>
      <c r="D90" s="52" t="s">
        <v>1454</v>
      </c>
      <c r="E90" s="52" t="s">
        <v>1270</v>
      </c>
      <c r="F90" s="52" t="s">
        <v>1271</v>
      </c>
      <c r="G90" s="53">
        <v>34985</v>
      </c>
      <c r="H90" s="52" t="s">
        <v>662</v>
      </c>
      <c r="I90" s="52" t="s">
        <v>1277</v>
      </c>
      <c r="J90" s="2">
        <v>60</v>
      </c>
      <c r="K90" s="2" t="s">
        <v>1278</v>
      </c>
      <c r="L90" s="2">
        <v>6</v>
      </c>
    </row>
    <row r="91" spans="1:12" ht="50" x14ac:dyDescent="0.3">
      <c r="A91" s="52">
        <v>14188</v>
      </c>
      <c r="B91" s="52" t="s">
        <v>1455</v>
      </c>
      <c r="C91" s="52" t="s">
        <v>1268</v>
      </c>
      <c r="D91" s="52" t="s">
        <v>1456</v>
      </c>
      <c r="E91" s="52" t="s">
        <v>1270</v>
      </c>
      <c r="F91" s="52" t="s">
        <v>1271</v>
      </c>
      <c r="G91" s="53">
        <v>41697</v>
      </c>
      <c r="H91" s="52" t="s">
        <v>1457</v>
      </c>
      <c r="I91" s="52" t="s">
        <v>1277</v>
      </c>
      <c r="J91" s="2">
        <v>27.7</v>
      </c>
      <c r="K91" s="2" t="s">
        <v>1278</v>
      </c>
      <c r="L91" s="2">
        <v>8</v>
      </c>
    </row>
    <row r="92" spans="1:12" ht="20" x14ac:dyDescent="0.3">
      <c r="A92" s="52">
        <v>14192</v>
      </c>
      <c r="B92" s="52" t="s">
        <v>1458</v>
      </c>
      <c r="C92" s="52" t="s">
        <v>1268</v>
      </c>
      <c r="D92" s="52" t="s">
        <v>1459</v>
      </c>
      <c r="E92" s="52" t="s">
        <v>1270</v>
      </c>
      <c r="F92" s="52" t="s">
        <v>1271</v>
      </c>
      <c r="G92" s="53">
        <v>33505</v>
      </c>
      <c r="H92" s="52" t="s">
        <v>662</v>
      </c>
      <c r="I92" s="52" t="s">
        <v>1283</v>
      </c>
      <c r="J92" s="2" t="e">
        <v>#N/A</v>
      </c>
      <c r="K92" s="2" t="s">
        <v>1278</v>
      </c>
      <c r="L92" s="2">
        <v>2</v>
      </c>
    </row>
    <row r="93" spans="1:12" ht="20" x14ac:dyDescent="0.3">
      <c r="A93" s="52">
        <v>14196</v>
      </c>
      <c r="B93" s="52" t="s">
        <v>398</v>
      </c>
      <c r="C93" s="52" t="s">
        <v>1268</v>
      </c>
      <c r="D93" s="52" t="s">
        <v>1460</v>
      </c>
      <c r="E93" s="52" t="s">
        <v>1270</v>
      </c>
      <c r="F93" s="52" t="s">
        <v>1271</v>
      </c>
      <c r="G93" s="53">
        <v>37274</v>
      </c>
      <c r="H93" s="52" t="s">
        <v>1461</v>
      </c>
      <c r="I93" s="52" t="s">
        <v>1277</v>
      </c>
      <c r="J93" s="2">
        <v>39</v>
      </c>
      <c r="K93" s="2" t="s">
        <v>1278</v>
      </c>
      <c r="L93" s="2">
        <v>2</v>
      </c>
    </row>
    <row r="94" spans="1:12" ht="20" x14ac:dyDescent="0.3">
      <c r="A94" s="52">
        <v>14199</v>
      </c>
      <c r="B94" s="52" t="s">
        <v>494</v>
      </c>
      <c r="C94" s="52" t="s">
        <v>1268</v>
      </c>
      <c r="D94" s="52" t="s">
        <v>1462</v>
      </c>
      <c r="E94" s="52" t="s">
        <v>1270</v>
      </c>
      <c r="F94" s="52" t="s">
        <v>1271</v>
      </c>
      <c r="G94" s="53">
        <v>38184</v>
      </c>
      <c r="H94" s="52" t="s">
        <v>1463</v>
      </c>
      <c r="I94" s="52" t="s">
        <v>1277</v>
      </c>
      <c r="J94" s="2">
        <v>12.5</v>
      </c>
      <c r="K94" s="2" t="s">
        <v>1278</v>
      </c>
      <c r="L94" s="2">
        <v>6</v>
      </c>
    </row>
    <row r="95" spans="1:12" ht="20" x14ac:dyDescent="0.3">
      <c r="A95" s="52">
        <v>14200</v>
      </c>
      <c r="B95" s="52" t="s">
        <v>173</v>
      </c>
      <c r="C95" s="52" t="s">
        <v>1268</v>
      </c>
      <c r="D95" s="52" t="s">
        <v>1464</v>
      </c>
      <c r="E95" s="52" t="s">
        <v>1270</v>
      </c>
      <c r="F95" s="52" t="s">
        <v>1271</v>
      </c>
      <c r="G95" s="53">
        <v>37267</v>
      </c>
      <c r="H95" s="52" t="s">
        <v>1441</v>
      </c>
      <c r="I95" s="52" t="s">
        <v>1277</v>
      </c>
      <c r="J95" s="2">
        <v>11.2</v>
      </c>
      <c r="K95" s="2" t="s">
        <v>1278</v>
      </c>
      <c r="L95" s="2">
        <v>2</v>
      </c>
    </row>
    <row r="96" spans="1:12" ht="20" x14ac:dyDescent="0.3">
      <c r="A96" s="52">
        <v>14202</v>
      </c>
      <c r="B96" s="52" t="s">
        <v>1465</v>
      </c>
      <c r="C96" s="52" t="s">
        <v>1268</v>
      </c>
      <c r="D96" s="52" t="s">
        <v>1466</v>
      </c>
      <c r="E96" s="52" t="s">
        <v>1270</v>
      </c>
      <c r="F96" s="52" t="s">
        <v>1271</v>
      </c>
      <c r="G96" s="53">
        <v>35339</v>
      </c>
      <c r="H96" s="52" t="s">
        <v>1467</v>
      </c>
      <c r="I96" s="52" t="s">
        <v>1273</v>
      </c>
      <c r="J96" s="2">
        <v>42</v>
      </c>
      <c r="K96" s="2" t="s">
        <v>1274</v>
      </c>
      <c r="L96" s="2">
        <v>2</v>
      </c>
    </row>
    <row r="97" spans="1:12" ht="20" x14ac:dyDescent="0.3">
      <c r="A97" s="52">
        <v>14216</v>
      </c>
      <c r="B97" s="52" t="s">
        <v>1468</v>
      </c>
      <c r="C97" s="52" t="s">
        <v>1268</v>
      </c>
      <c r="D97" s="52" t="s">
        <v>1469</v>
      </c>
      <c r="E97" s="52" t="s">
        <v>1270</v>
      </c>
      <c r="F97" s="52" t="s">
        <v>1271</v>
      </c>
      <c r="G97" s="53">
        <v>37370</v>
      </c>
      <c r="H97" s="52" t="s">
        <v>1408</v>
      </c>
      <c r="I97" s="52" t="s">
        <v>1277</v>
      </c>
      <c r="J97" s="2">
        <v>15.3</v>
      </c>
      <c r="K97" s="2" t="s">
        <v>1278</v>
      </c>
      <c r="L97" s="2">
        <v>2</v>
      </c>
    </row>
    <row r="98" spans="1:12" ht="20" x14ac:dyDescent="0.3">
      <c r="A98" s="52">
        <v>14219</v>
      </c>
      <c r="B98" s="52" t="s">
        <v>1470</v>
      </c>
      <c r="C98" s="52" t="s">
        <v>1268</v>
      </c>
      <c r="D98" s="52" t="s">
        <v>1471</v>
      </c>
      <c r="E98" s="52" t="s">
        <v>1270</v>
      </c>
      <c r="F98" s="52" t="s">
        <v>1271</v>
      </c>
      <c r="G98" s="53">
        <v>38901</v>
      </c>
      <c r="H98" s="52" t="s">
        <v>662</v>
      </c>
      <c r="I98" s="52" t="s">
        <v>1277</v>
      </c>
      <c r="J98" s="2">
        <v>6.4</v>
      </c>
      <c r="K98" s="2" t="s">
        <v>1278</v>
      </c>
      <c r="L98" s="2">
        <v>2</v>
      </c>
    </row>
    <row r="99" spans="1:12" ht="20" x14ac:dyDescent="0.3">
      <c r="A99" s="52">
        <v>14220</v>
      </c>
      <c r="B99" s="52" t="s">
        <v>1472</v>
      </c>
      <c r="C99" s="52" t="s">
        <v>1268</v>
      </c>
      <c r="D99" s="52" t="s">
        <v>1473</v>
      </c>
      <c r="E99" s="52" t="s">
        <v>1270</v>
      </c>
      <c r="F99" s="52" t="s">
        <v>1271</v>
      </c>
      <c r="G99" s="53">
        <v>37804</v>
      </c>
      <c r="H99" s="52" t="s">
        <v>1392</v>
      </c>
      <c r="I99" s="52" t="s">
        <v>1277</v>
      </c>
      <c r="J99" s="2">
        <v>26</v>
      </c>
      <c r="K99" s="2" t="s">
        <v>1278</v>
      </c>
      <c r="L99" s="2">
        <v>4</v>
      </c>
    </row>
    <row r="100" spans="1:12" ht="20" x14ac:dyDescent="0.3">
      <c r="A100" s="52">
        <v>14222</v>
      </c>
      <c r="B100" s="52" t="s">
        <v>210</v>
      </c>
      <c r="C100" s="52" t="s">
        <v>1268</v>
      </c>
      <c r="D100" s="52" t="s">
        <v>1474</v>
      </c>
      <c r="E100" s="52" t="s">
        <v>1270</v>
      </c>
      <c r="F100" s="52" t="s">
        <v>1271</v>
      </c>
      <c r="G100" s="53">
        <v>37341</v>
      </c>
      <c r="H100" s="52" t="s">
        <v>1475</v>
      </c>
      <c r="I100" s="52" t="s">
        <v>1277</v>
      </c>
      <c r="J100" s="2">
        <v>11</v>
      </c>
      <c r="K100" s="2" t="s">
        <v>1278</v>
      </c>
      <c r="L100" s="2">
        <v>3</v>
      </c>
    </row>
    <row r="101" spans="1:12" ht="20" x14ac:dyDescent="0.3">
      <c r="A101" s="52">
        <v>14226</v>
      </c>
      <c r="B101" s="52" t="s">
        <v>125</v>
      </c>
      <c r="C101" s="52" t="s">
        <v>1268</v>
      </c>
      <c r="D101" s="52" t="s">
        <v>1476</v>
      </c>
      <c r="E101" s="52" t="s">
        <v>1270</v>
      </c>
      <c r="F101" s="52" t="s">
        <v>1271</v>
      </c>
      <c r="G101" s="53">
        <v>39372</v>
      </c>
      <c r="H101" s="52" t="s">
        <v>662</v>
      </c>
      <c r="I101" s="52" t="s">
        <v>1277</v>
      </c>
      <c r="J101" s="2">
        <v>8</v>
      </c>
      <c r="K101" s="2" t="s">
        <v>1278</v>
      </c>
      <c r="L101" s="2">
        <v>2</v>
      </c>
    </row>
    <row r="102" spans="1:12" ht="20" x14ac:dyDescent="0.3">
      <c r="A102" s="52">
        <v>14227</v>
      </c>
      <c r="B102" s="52" t="s">
        <v>1477</v>
      </c>
      <c r="C102" s="52" t="s">
        <v>1268</v>
      </c>
      <c r="D102" s="52" t="s">
        <v>1478</v>
      </c>
      <c r="E102" s="52" t="s">
        <v>1270</v>
      </c>
      <c r="F102" s="52" t="s">
        <v>1271</v>
      </c>
      <c r="G102" s="53">
        <v>39372</v>
      </c>
      <c r="H102" s="52" t="s">
        <v>662</v>
      </c>
      <c r="I102" s="52" t="s">
        <v>1277</v>
      </c>
      <c r="J102" s="2">
        <v>11</v>
      </c>
      <c r="K102" s="2" t="s">
        <v>1278</v>
      </c>
      <c r="L102" s="2">
        <v>2</v>
      </c>
    </row>
    <row r="103" spans="1:12" ht="20" x14ac:dyDescent="0.3">
      <c r="A103" s="52">
        <v>14229</v>
      </c>
      <c r="B103" s="52" t="s">
        <v>33</v>
      </c>
      <c r="C103" s="52" t="s">
        <v>1268</v>
      </c>
      <c r="D103" s="52" t="s">
        <v>1479</v>
      </c>
      <c r="E103" s="52" t="s">
        <v>1270</v>
      </c>
      <c r="F103" s="52" t="s">
        <v>1271</v>
      </c>
      <c r="G103" s="53">
        <v>37361</v>
      </c>
      <c r="H103" s="52" t="s">
        <v>1408</v>
      </c>
      <c r="I103" s="52" t="s">
        <v>1277</v>
      </c>
      <c r="J103" s="2">
        <v>16.7</v>
      </c>
      <c r="K103" s="2" t="s">
        <v>1278</v>
      </c>
      <c r="L103" s="2">
        <v>2</v>
      </c>
    </row>
    <row r="104" spans="1:12" ht="20" x14ac:dyDescent="0.3">
      <c r="A104" s="52">
        <v>14232</v>
      </c>
      <c r="B104" s="52" t="s">
        <v>340</v>
      </c>
      <c r="C104" s="52" t="s">
        <v>1268</v>
      </c>
      <c r="D104" s="52" t="s">
        <v>1480</v>
      </c>
      <c r="E104" s="52" t="s">
        <v>1270</v>
      </c>
      <c r="F104" s="52" t="s">
        <v>1271</v>
      </c>
      <c r="G104" s="53">
        <v>39377</v>
      </c>
      <c r="H104" s="52" t="s">
        <v>662</v>
      </c>
      <c r="I104" s="52" t="s">
        <v>1277</v>
      </c>
      <c r="J104" s="2">
        <v>7</v>
      </c>
      <c r="K104" s="2" t="s">
        <v>1278</v>
      </c>
      <c r="L104" s="2">
        <v>2</v>
      </c>
    </row>
    <row r="105" spans="1:12" ht="20" x14ac:dyDescent="0.3">
      <c r="A105" s="52">
        <v>14235</v>
      </c>
      <c r="B105" s="52" t="s">
        <v>35</v>
      </c>
      <c r="C105" s="52" t="s">
        <v>1268</v>
      </c>
      <c r="D105" s="52" t="s">
        <v>1481</v>
      </c>
      <c r="E105" s="52" t="s">
        <v>1270</v>
      </c>
      <c r="F105" s="52" t="s">
        <v>1271</v>
      </c>
      <c r="G105" s="53">
        <v>39377</v>
      </c>
      <c r="H105" s="52" t="s">
        <v>662</v>
      </c>
      <c r="I105" s="52" t="s">
        <v>1277</v>
      </c>
      <c r="J105" s="2">
        <v>7</v>
      </c>
      <c r="K105" s="2" t="s">
        <v>1278</v>
      </c>
      <c r="L105" s="2">
        <v>2</v>
      </c>
    </row>
    <row r="106" spans="1:12" ht="20" x14ac:dyDescent="0.3">
      <c r="A106" s="52">
        <v>14237</v>
      </c>
      <c r="B106" s="52" t="s">
        <v>1482</v>
      </c>
      <c r="C106" s="52" t="s">
        <v>1268</v>
      </c>
      <c r="D106" s="52" t="s">
        <v>1483</v>
      </c>
      <c r="E106" s="52" t="s">
        <v>1270</v>
      </c>
      <c r="F106" s="52" t="s">
        <v>1271</v>
      </c>
      <c r="G106" s="53">
        <v>37341</v>
      </c>
      <c r="H106" s="52" t="s">
        <v>1475</v>
      </c>
      <c r="I106" s="52" t="s">
        <v>1283</v>
      </c>
      <c r="J106" s="2" t="e">
        <v>#N/A</v>
      </c>
      <c r="K106" s="2" t="s">
        <v>1278</v>
      </c>
      <c r="L106" s="2">
        <v>2</v>
      </c>
    </row>
    <row r="107" spans="1:12" ht="20" x14ac:dyDescent="0.3">
      <c r="A107" s="52">
        <v>14240</v>
      </c>
      <c r="B107" s="52" t="s">
        <v>506</v>
      </c>
      <c r="C107" s="52" t="s">
        <v>1268</v>
      </c>
      <c r="D107" s="52" t="s">
        <v>1484</v>
      </c>
      <c r="E107" s="52" t="s">
        <v>1270</v>
      </c>
      <c r="F107" s="52" t="s">
        <v>1271</v>
      </c>
      <c r="G107" s="53">
        <v>39377</v>
      </c>
      <c r="H107" s="52" t="s">
        <v>662</v>
      </c>
      <c r="I107" s="52" t="s">
        <v>1277</v>
      </c>
      <c r="J107" s="2">
        <v>2</v>
      </c>
      <c r="K107" s="2" t="s">
        <v>1278</v>
      </c>
      <c r="L107" s="2">
        <v>2</v>
      </c>
    </row>
    <row r="108" spans="1:12" ht="20" x14ac:dyDescent="0.3">
      <c r="A108" s="52">
        <v>14243</v>
      </c>
      <c r="B108" s="52" t="s">
        <v>309</v>
      </c>
      <c r="C108" s="52" t="s">
        <v>1268</v>
      </c>
      <c r="D108" s="52" t="s">
        <v>1485</v>
      </c>
      <c r="E108" s="52" t="s">
        <v>1270</v>
      </c>
      <c r="F108" s="52" t="s">
        <v>1271</v>
      </c>
      <c r="G108" s="53">
        <v>37284</v>
      </c>
      <c r="H108" s="52" t="s">
        <v>1441</v>
      </c>
      <c r="I108" s="52" t="s">
        <v>1277</v>
      </c>
      <c r="J108" s="2">
        <v>13.7</v>
      </c>
      <c r="K108" s="2" t="s">
        <v>1278</v>
      </c>
      <c r="L108" s="2">
        <v>2</v>
      </c>
    </row>
    <row r="109" spans="1:12" ht="20" x14ac:dyDescent="0.3">
      <c r="A109" s="52">
        <v>14244</v>
      </c>
      <c r="B109" s="52" t="s">
        <v>337</v>
      </c>
      <c r="C109" s="52" t="s">
        <v>1268</v>
      </c>
      <c r="D109" s="52" t="s">
        <v>1486</v>
      </c>
      <c r="E109" s="52" t="s">
        <v>1270</v>
      </c>
      <c r="F109" s="52" t="s">
        <v>1271</v>
      </c>
      <c r="G109" s="53">
        <v>39253</v>
      </c>
      <c r="H109" s="52" t="s">
        <v>1487</v>
      </c>
      <c r="I109" s="52" t="s">
        <v>1277</v>
      </c>
      <c r="J109" s="2">
        <v>11</v>
      </c>
      <c r="K109" s="2" t="s">
        <v>1278</v>
      </c>
      <c r="L109" s="2">
        <v>2</v>
      </c>
    </row>
    <row r="110" spans="1:12" ht="20" x14ac:dyDescent="0.3">
      <c r="A110" s="52">
        <v>14248</v>
      </c>
      <c r="B110" s="52" t="s">
        <v>374</v>
      </c>
      <c r="C110" s="52" t="s">
        <v>1268</v>
      </c>
      <c r="D110" s="52" t="s">
        <v>1488</v>
      </c>
      <c r="E110" s="52" t="s">
        <v>1270</v>
      </c>
      <c r="F110" s="52" t="s">
        <v>1271</v>
      </c>
      <c r="G110" s="53">
        <v>39377</v>
      </c>
      <c r="H110" s="52" t="s">
        <v>1392</v>
      </c>
      <c r="I110" s="52" t="s">
        <v>1277</v>
      </c>
      <c r="J110" s="2">
        <v>22</v>
      </c>
      <c r="K110" s="2" t="s">
        <v>1278</v>
      </c>
      <c r="L110" s="2">
        <v>3</v>
      </c>
    </row>
    <row r="111" spans="1:12" ht="20" x14ac:dyDescent="0.3">
      <c r="A111" s="52">
        <v>14252</v>
      </c>
      <c r="B111" s="52" t="s">
        <v>1489</v>
      </c>
      <c r="C111" s="52" t="s">
        <v>1268</v>
      </c>
      <c r="D111" s="52" t="s">
        <v>1490</v>
      </c>
      <c r="E111" s="52" t="s">
        <v>1270</v>
      </c>
      <c r="F111" s="52" t="s">
        <v>1271</v>
      </c>
      <c r="G111" s="53">
        <v>37361</v>
      </c>
      <c r="H111" s="52" t="s">
        <v>1408</v>
      </c>
      <c r="I111" s="52" t="s">
        <v>1277</v>
      </c>
      <c r="J111" s="2">
        <v>16.2</v>
      </c>
      <c r="K111" s="2" t="s">
        <v>1278</v>
      </c>
      <c r="L111" s="2">
        <v>2</v>
      </c>
    </row>
    <row r="112" spans="1:12" ht="20" x14ac:dyDescent="0.3">
      <c r="A112" s="52">
        <v>14255</v>
      </c>
      <c r="B112" s="52" t="s">
        <v>1491</v>
      </c>
      <c r="C112" s="52" t="s">
        <v>1268</v>
      </c>
      <c r="D112" s="52" t="s">
        <v>1492</v>
      </c>
      <c r="E112" s="52" t="s">
        <v>1270</v>
      </c>
      <c r="F112" s="52" t="s">
        <v>1271</v>
      </c>
      <c r="G112" s="53">
        <v>39377</v>
      </c>
      <c r="H112" s="52" t="s">
        <v>662</v>
      </c>
      <c r="I112" s="52" t="s">
        <v>1273</v>
      </c>
      <c r="J112" s="2">
        <v>5</v>
      </c>
      <c r="K112" s="2" t="s">
        <v>1278</v>
      </c>
      <c r="L112" s="2">
        <v>2</v>
      </c>
    </row>
    <row r="113" spans="1:12" ht="20" x14ac:dyDescent="0.3">
      <c r="A113" s="52">
        <v>14255</v>
      </c>
      <c r="B113" s="52" t="s">
        <v>1491</v>
      </c>
      <c r="C113" s="52" t="s">
        <v>1268</v>
      </c>
      <c r="D113" s="52" t="s">
        <v>1492</v>
      </c>
      <c r="E113" s="52" t="s">
        <v>1270</v>
      </c>
      <c r="F113" s="52" t="s">
        <v>1271</v>
      </c>
      <c r="G113" s="53">
        <v>39377</v>
      </c>
      <c r="H113" s="52" t="s">
        <v>662</v>
      </c>
      <c r="I113" s="52" t="s">
        <v>1283</v>
      </c>
      <c r="J113" s="2">
        <v>5</v>
      </c>
      <c r="K113" s="2" t="s">
        <v>1278</v>
      </c>
      <c r="L113" s="2">
        <v>2</v>
      </c>
    </row>
    <row r="114" spans="1:12" ht="20" x14ac:dyDescent="0.3">
      <c r="A114" s="52">
        <v>14256</v>
      </c>
      <c r="B114" s="52" t="s">
        <v>422</v>
      </c>
      <c r="C114" s="52" t="s">
        <v>1268</v>
      </c>
      <c r="D114" s="52" t="s">
        <v>1493</v>
      </c>
      <c r="E114" s="52" t="s">
        <v>1270</v>
      </c>
      <c r="F114" s="52" t="s">
        <v>1271</v>
      </c>
      <c r="G114" s="53">
        <v>39384</v>
      </c>
      <c r="H114" s="52" t="s">
        <v>662</v>
      </c>
      <c r="I114" s="52" t="s">
        <v>1277</v>
      </c>
      <c r="J114" s="2">
        <v>6</v>
      </c>
      <c r="K114" s="2" t="s">
        <v>1278</v>
      </c>
      <c r="L114" s="2">
        <v>2</v>
      </c>
    </row>
    <row r="115" spans="1:12" ht="20" x14ac:dyDescent="0.3">
      <c r="A115" s="52">
        <v>14259</v>
      </c>
      <c r="B115" s="52" t="s">
        <v>292</v>
      </c>
      <c r="C115" s="52" t="s">
        <v>1268</v>
      </c>
      <c r="D115" s="52" t="s">
        <v>1494</v>
      </c>
      <c r="E115" s="52" t="s">
        <v>1270</v>
      </c>
      <c r="F115" s="52" t="s">
        <v>1271</v>
      </c>
      <c r="G115" s="53">
        <v>39372</v>
      </c>
      <c r="H115" s="52" t="s">
        <v>1495</v>
      </c>
      <c r="I115" s="52" t="s">
        <v>1277</v>
      </c>
      <c r="J115" s="2">
        <v>54</v>
      </c>
      <c r="K115" s="2" t="s">
        <v>1278</v>
      </c>
      <c r="L115" s="2">
        <v>2</v>
      </c>
    </row>
    <row r="116" spans="1:12" ht="20" x14ac:dyDescent="0.3">
      <c r="A116" s="52">
        <v>14260</v>
      </c>
      <c r="B116" s="52" t="s">
        <v>307</v>
      </c>
      <c r="C116" s="52" t="s">
        <v>1268</v>
      </c>
      <c r="D116" s="52" t="s">
        <v>1496</v>
      </c>
      <c r="E116" s="52" t="s">
        <v>1270</v>
      </c>
      <c r="F116" s="52" t="s">
        <v>1351</v>
      </c>
      <c r="G116" s="53">
        <v>32812</v>
      </c>
      <c r="H116" s="52" t="s">
        <v>1497</v>
      </c>
      <c r="I116" s="52" t="s">
        <v>1277</v>
      </c>
      <c r="J116" s="2">
        <v>7</v>
      </c>
      <c r="K116" s="2" t="s">
        <v>1278</v>
      </c>
      <c r="L116" s="2">
        <v>2</v>
      </c>
    </row>
    <row r="117" spans="1:12" ht="20" x14ac:dyDescent="0.3">
      <c r="A117" s="52">
        <v>14261</v>
      </c>
      <c r="B117" s="52" t="s">
        <v>529</v>
      </c>
      <c r="C117" s="52" t="s">
        <v>1268</v>
      </c>
      <c r="D117" s="52" t="s">
        <v>1498</v>
      </c>
      <c r="E117" s="52" t="s">
        <v>1270</v>
      </c>
      <c r="F117" s="52" t="s">
        <v>1351</v>
      </c>
      <c r="G117" s="53">
        <v>32812</v>
      </c>
      <c r="H117" s="52" t="s">
        <v>1497</v>
      </c>
      <c r="I117" s="52" t="s">
        <v>1277</v>
      </c>
      <c r="J117" s="2">
        <v>2.5</v>
      </c>
      <c r="K117" s="2" t="s">
        <v>1278</v>
      </c>
      <c r="L117" s="2">
        <v>2</v>
      </c>
    </row>
    <row r="118" spans="1:12" ht="20" x14ac:dyDescent="0.3">
      <c r="A118" s="52">
        <v>14263</v>
      </c>
      <c r="B118" s="52" t="s">
        <v>127</v>
      </c>
      <c r="C118" s="52" t="s">
        <v>1268</v>
      </c>
      <c r="D118" s="52" t="s">
        <v>1499</v>
      </c>
      <c r="E118" s="52" t="s">
        <v>1270</v>
      </c>
      <c r="F118" s="52" t="s">
        <v>1271</v>
      </c>
      <c r="G118" s="53">
        <v>37361</v>
      </c>
      <c r="H118" s="52" t="s">
        <v>1408</v>
      </c>
      <c r="I118" s="52" t="s">
        <v>1277</v>
      </c>
      <c r="J118" s="2">
        <v>18.3</v>
      </c>
      <c r="K118" s="2" t="s">
        <v>1278</v>
      </c>
      <c r="L118" s="2">
        <v>2</v>
      </c>
    </row>
    <row r="119" spans="1:12" ht="20" x14ac:dyDescent="0.3">
      <c r="A119" s="52">
        <v>14264</v>
      </c>
      <c r="B119" s="52" t="s">
        <v>533</v>
      </c>
      <c r="C119" s="52" t="s">
        <v>1268</v>
      </c>
      <c r="D119" s="52" t="s">
        <v>1500</v>
      </c>
      <c r="E119" s="52" t="s">
        <v>1270</v>
      </c>
      <c r="F119" s="52" t="s">
        <v>1271</v>
      </c>
      <c r="G119" s="53">
        <v>39384</v>
      </c>
      <c r="H119" s="52" t="s">
        <v>662</v>
      </c>
      <c r="I119" s="52" t="s">
        <v>1277</v>
      </c>
      <c r="J119" s="2">
        <v>1</v>
      </c>
      <c r="K119" s="2" t="s">
        <v>1278</v>
      </c>
      <c r="L119" s="2">
        <v>2</v>
      </c>
    </row>
    <row r="120" spans="1:12" ht="30" x14ac:dyDescent="0.3">
      <c r="A120" s="52">
        <v>14265</v>
      </c>
      <c r="B120" s="52" t="s">
        <v>1501</v>
      </c>
      <c r="C120" s="52" t="s">
        <v>1268</v>
      </c>
      <c r="D120" s="52" t="s">
        <v>1502</v>
      </c>
      <c r="E120" s="52" t="s">
        <v>1270</v>
      </c>
      <c r="F120" s="52" t="s">
        <v>1271</v>
      </c>
      <c r="G120" s="53">
        <v>37509</v>
      </c>
      <c r="H120" s="52" t="s">
        <v>1503</v>
      </c>
      <c r="I120" s="52" t="s">
        <v>1277</v>
      </c>
      <c r="J120" s="2">
        <v>45</v>
      </c>
      <c r="K120" s="2" t="s">
        <v>1278</v>
      </c>
      <c r="L120" s="2">
        <v>9</v>
      </c>
    </row>
    <row r="121" spans="1:12" ht="20" x14ac:dyDescent="0.3">
      <c r="A121" s="52">
        <v>14266</v>
      </c>
      <c r="B121" s="52" t="s">
        <v>274</v>
      </c>
      <c r="C121" s="52" t="s">
        <v>1268</v>
      </c>
      <c r="D121" s="52" t="s">
        <v>1504</v>
      </c>
      <c r="E121" s="52" t="s">
        <v>1270</v>
      </c>
      <c r="F121" s="52" t="s">
        <v>1271</v>
      </c>
      <c r="G121" s="53">
        <v>37361</v>
      </c>
      <c r="H121" s="52" t="s">
        <v>1408</v>
      </c>
      <c r="I121" s="52" t="s">
        <v>1277</v>
      </c>
      <c r="J121" s="2">
        <v>60</v>
      </c>
      <c r="K121" s="2" t="s">
        <v>1278</v>
      </c>
      <c r="L121" s="2">
        <v>2</v>
      </c>
    </row>
    <row r="122" spans="1:12" ht="20" x14ac:dyDescent="0.3">
      <c r="A122" s="52">
        <v>14270</v>
      </c>
      <c r="B122" s="52" t="s">
        <v>239</v>
      </c>
      <c r="C122" s="52" t="s">
        <v>1268</v>
      </c>
      <c r="D122" s="52" t="s">
        <v>1505</v>
      </c>
      <c r="E122" s="52" t="s">
        <v>1270</v>
      </c>
      <c r="F122" s="52" t="s">
        <v>1271</v>
      </c>
      <c r="G122" s="53">
        <v>39384</v>
      </c>
      <c r="H122" s="52" t="s">
        <v>662</v>
      </c>
      <c r="I122" s="52" t="s">
        <v>1277</v>
      </c>
      <c r="J122" s="2">
        <v>55</v>
      </c>
      <c r="K122" s="2" t="s">
        <v>1278</v>
      </c>
      <c r="L122" s="2">
        <v>4</v>
      </c>
    </row>
    <row r="123" spans="1:12" ht="20" x14ac:dyDescent="0.3">
      <c r="A123" s="52">
        <v>14272</v>
      </c>
      <c r="B123" s="52" t="s">
        <v>347</v>
      </c>
      <c r="C123" s="52" t="s">
        <v>1268</v>
      </c>
      <c r="D123" s="52" t="s">
        <v>1506</v>
      </c>
      <c r="E123" s="52" t="s">
        <v>1270</v>
      </c>
      <c r="F123" s="52" t="s">
        <v>1271</v>
      </c>
      <c r="G123" s="53">
        <v>33505</v>
      </c>
      <c r="H123" s="52" t="s">
        <v>662</v>
      </c>
      <c r="I123" s="52" t="s">
        <v>1277</v>
      </c>
      <c r="J123" s="2">
        <v>6</v>
      </c>
      <c r="K123" s="2" t="s">
        <v>1278</v>
      </c>
      <c r="L123" s="2">
        <v>2</v>
      </c>
    </row>
    <row r="124" spans="1:12" ht="20" x14ac:dyDescent="0.3">
      <c r="A124" s="52">
        <v>14273</v>
      </c>
      <c r="B124" s="52" t="s">
        <v>36</v>
      </c>
      <c r="C124" s="52" t="s">
        <v>1268</v>
      </c>
      <c r="D124" s="52" t="s">
        <v>1507</v>
      </c>
      <c r="E124" s="52" t="s">
        <v>1270</v>
      </c>
      <c r="F124" s="52" t="s">
        <v>1271</v>
      </c>
      <c r="G124" s="53">
        <v>37284</v>
      </c>
      <c r="H124" s="52" t="s">
        <v>1508</v>
      </c>
      <c r="I124" s="52" t="s">
        <v>1277</v>
      </c>
      <c r="J124" s="2">
        <v>21</v>
      </c>
      <c r="K124" s="2" t="s">
        <v>1278</v>
      </c>
      <c r="L124" s="2">
        <v>4</v>
      </c>
    </row>
    <row r="125" spans="1:12" ht="20" x14ac:dyDescent="0.3">
      <c r="A125" s="52">
        <v>14274</v>
      </c>
      <c r="B125" s="52" t="s">
        <v>362</v>
      </c>
      <c r="C125" s="52" t="s">
        <v>1268</v>
      </c>
      <c r="D125" s="52" t="s">
        <v>1509</v>
      </c>
      <c r="E125" s="52" t="s">
        <v>1270</v>
      </c>
      <c r="F125" s="52" t="s">
        <v>1271</v>
      </c>
      <c r="G125" s="53">
        <v>39384</v>
      </c>
      <c r="H125" s="52" t="s">
        <v>662</v>
      </c>
      <c r="I125" s="52" t="s">
        <v>1277</v>
      </c>
      <c r="J125" s="2">
        <v>4</v>
      </c>
      <c r="K125" s="2" t="s">
        <v>1278</v>
      </c>
      <c r="L125" s="2">
        <v>2</v>
      </c>
    </row>
    <row r="126" spans="1:12" ht="20" x14ac:dyDescent="0.3">
      <c r="A126" s="52">
        <v>14275</v>
      </c>
      <c r="B126" s="52" t="s">
        <v>37</v>
      </c>
      <c r="C126" s="52" t="s">
        <v>1268</v>
      </c>
      <c r="D126" s="52" t="s">
        <v>1510</v>
      </c>
      <c r="E126" s="52" t="s">
        <v>1270</v>
      </c>
      <c r="F126" s="52" t="s">
        <v>1271</v>
      </c>
      <c r="G126" s="53">
        <v>39384</v>
      </c>
      <c r="H126" s="52" t="s">
        <v>662</v>
      </c>
      <c r="I126" s="52" t="s">
        <v>1277</v>
      </c>
      <c r="J126" s="2">
        <v>8</v>
      </c>
      <c r="K126" s="2" t="s">
        <v>1278</v>
      </c>
      <c r="L126" s="2">
        <v>2</v>
      </c>
    </row>
    <row r="127" spans="1:12" ht="20" x14ac:dyDescent="0.3">
      <c r="A127" s="52">
        <v>14276</v>
      </c>
      <c r="B127" s="52" t="s">
        <v>470</v>
      </c>
      <c r="C127" s="52" t="s">
        <v>1268</v>
      </c>
      <c r="D127" s="52" t="s">
        <v>1511</v>
      </c>
      <c r="E127" s="52" t="s">
        <v>1270</v>
      </c>
      <c r="F127" s="52" t="s">
        <v>1271</v>
      </c>
      <c r="G127" s="53">
        <v>39384</v>
      </c>
      <c r="H127" s="52" t="s">
        <v>662</v>
      </c>
      <c r="I127" s="52" t="s">
        <v>1277</v>
      </c>
      <c r="J127" s="2">
        <v>17</v>
      </c>
      <c r="K127" s="2" t="s">
        <v>1278</v>
      </c>
      <c r="L127" s="2">
        <v>2</v>
      </c>
    </row>
    <row r="128" spans="1:12" ht="20" x14ac:dyDescent="0.3">
      <c r="A128" s="52">
        <v>14283</v>
      </c>
      <c r="B128" s="52" t="s">
        <v>460</v>
      </c>
      <c r="C128" s="52" t="s">
        <v>1268</v>
      </c>
      <c r="D128" s="52" t="s">
        <v>1512</v>
      </c>
      <c r="E128" s="52" t="s">
        <v>1270</v>
      </c>
      <c r="F128" s="52" t="s">
        <v>1271</v>
      </c>
      <c r="G128" s="53">
        <v>42152</v>
      </c>
      <c r="H128" s="52" t="s">
        <v>1512</v>
      </c>
      <c r="I128" s="52" t="s">
        <v>1277</v>
      </c>
      <c r="J128" s="2">
        <v>5.5</v>
      </c>
      <c r="K128" s="2" t="s">
        <v>1278</v>
      </c>
      <c r="L128" s="2">
        <v>2</v>
      </c>
    </row>
    <row r="129" spans="1:12" ht="20" x14ac:dyDescent="0.3">
      <c r="A129" s="52">
        <v>14285</v>
      </c>
      <c r="B129" s="52" t="s">
        <v>1513</v>
      </c>
      <c r="C129" s="52" t="s">
        <v>1268</v>
      </c>
      <c r="D129" s="52" t="s">
        <v>1514</v>
      </c>
      <c r="E129" s="52" t="s">
        <v>1270</v>
      </c>
      <c r="F129" s="52" t="s">
        <v>1271</v>
      </c>
      <c r="G129" s="53">
        <v>39111</v>
      </c>
      <c r="H129" s="52" t="s">
        <v>1515</v>
      </c>
      <c r="I129" s="52" t="s">
        <v>1277</v>
      </c>
      <c r="J129" s="2">
        <v>19.8</v>
      </c>
      <c r="K129" s="2" t="s">
        <v>1278</v>
      </c>
      <c r="L129" s="2">
        <v>3</v>
      </c>
    </row>
    <row r="130" spans="1:12" ht="30" x14ac:dyDescent="0.3">
      <c r="A130" s="52">
        <v>14286</v>
      </c>
      <c r="B130" s="52" t="s">
        <v>1516</v>
      </c>
      <c r="C130" s="52" t="s">
        <v>1268</v>
      </c>
      <c r="D130" s="52" t="s">
        <v>1517</v>
      </c>
      <c r="E130" s="52" t="s">
        <v>1270</v>
      </c>
      <c r="F130" s="52" t="s">
        <v>1271</v>
      </c>
      <c r="G130" s="53">
        <v>39701</v>
      </c>
      <c r="H130" s="52" t="s">
        <v>1518</v>
      </c>
      <c r="I130" s="52" t="s">
        <v>1277</v>
      </c>
      <c r="J130" s="2">
        <v>11</v>
      </c>
      <c r="K130" s="2" t="s">
        <v>1278</v>
      </c>
      <c r="L130" s="2">
        <v>2</v>
      </c>
    </row>
    <row r="131" spans="1:12" ht="20" x14ac:dyDescent="0.3">
      <c r="A131" s="52">
        <v>14287</v>
      </c>
      <c r="B131" s="52" t="s">
        <v>1519</v>
      </c>
      <c r="C131" s="52" t="s">
        <v>1268</v>
      </c>
      <c r="D131" s="52" t="s">
        <v>1520</v>
      </c>
      <c r="E131" s="52" t="s">
        <v>1270</v>
      </c>
      <c r="F131" s="52" t="s">
        <v>1271</v>
      </c>
      <c r="G131" s="53">
        <v>38001</v>
      </c>
      <c r="H131" s="52" t="s">
        <v>1364</v>
      </c>
      <c r="I131" s="52" t="s">
        <v>1277</v>
      </c>
      <c r="J131" s="2">
        <v>7</v>
      </c>
      <c r="K131" s="2" t="s">
        <v>1278</v>
      </c>
      <c r="L131" s="2">
        <v>2</v>
      </c>
    </row>
    <row r="132" spans="1:12" ht="20" x14ac:dyDescent="0.3">
      <c r="A132" s="52">
        <v>14288</v>
      </c>
      <c r="B132" s="52" t="s">
        <v>463</v>
      </c>
      <c r="C132" s="52" t="s">
        <v>1268</v>
      </c>
      <c r="D132" s="52" t="s">
        <v>1521</v>
      </c>
      <c r="E132" s="52" t="s">
        <v>1270</v>
      </c>
      <c r="F132" s="52" t="s">
        <v>1271</v>
      </c>
      <c r="G132" s="53">
        <v>37383</v>
      </c>
      <c r="H132" s="52" t="s">
        <v>1408</v>
      </c>
      <c r="I132" s="52" t="s">
        <v>1277</v>
      </c>
      <c r="J132" s="2">
        <v>4</v>
      </c>
      <c r="K132" s="2" t="s">
        <v>1278</v>
      </c>
      <c r="L132" s="2">
        <v>2</v>
      </c>
    </row>
    <row r="133" spans="1:12" ht="20" x14ac:dyDescent="0.3">
      <c r="A133" s="52">
        <v>14289</v>
      </c>
      <c r="B133" s="52" t="s">
        <v>411</v>
      </c>
      <c r="C133" s="52" t="s">
        <v>1268</v>
      </c>
      <c r="D133" s="52" t="s">
        <v>1522</v>
      </c>
      <c r="E133" s="52" t="s">
        <v>1270</v>
      </c>
      <c r="F133" s="52" t="s">
        <v>1271</v>
      </c>
      <c r="G133" s="53">
        <v>35079</v>
      </c>
      <c r="H133" s="52" t="s">
        <v>662</v>
      </c>
      <c r="I133" s="52" t="s">
        <v>1277</v>
      </c>
      <c r="J133" s="2">
        <v>45</v>
      </c>
      <c r="K133" s="2" t="s">
        <v>1278</v>
      </c>
      <c r="L133" s="2">
        <v>2</v>
      </c>
    </row>
    <row r="134" spans="1:12" ht="20" x14ac:dyDescent="0.3">
      <c r="A134" s="52">
        <v>14291</v>
      </c>
      <c r="B134" s="52" t="s">
        <v>364</v>
      </c>
      <c r="C134" s="52" t="s">
        <v>1268</v>
      </c>
      <c r="D134" s="52" t="s">
        <v>1523</v>
      </c>
      <c r="E134" s="52" t="s">
        <v>1270</v>
      </c>
      <c r="F134" s="52" t="s">
        <v>1271</v>
      </c>
      <c r="G134" s="53">
        <v>37302</v>
      </c>
      <c r="H134" s="52" t="s">
        <v>1475</v>
      </c>
      <c r="I134" s="52" t="s">
        <v>1277</v>
      </c>
      <c r="J134" s="2">
        <v>3.5</v>
      </c>
      <c r="K134" s="2" t="s">
        <v>1278</v>
      </c>
      <c r="L134" s="2">
        <v>2</v>
      </c>
    </row>
    <row r="135" spans="1:12" ht="30" x14ac:dyDescent="0.3">
      <c r="A135" s="52">
        <v>14293</v>
      </c>
      <c r="B135" s="52" t="s">
        <v>479</v>
      </c>
      <c r="C135" s="52" t="s">
        <v>1268</v>
      </c>
      <c r="D135" s="52" t="s">
        <v>1524</v>
      </c>
      <c r="E135" s="52" t="s">
        <v>1270</v>
      </c>
      <c r="F135" s="52" t="s">
        <v>1351</v>
      </c>
      <c r="G135" s="53">
        <v>32763</v>
      </c>
      <c r="H135" s="52" t="s">
        <v>1525</v>
      </c>
      <c r="I135" s="52" t="s">
        <v>1277</v>
      </c>
      <c r="J135" s="2">
        <v>9.3000000000000007</v>
      </c>
      <c r="K135" s="2" t="s">
        <v>1274</v>
      </c>
      <c r="L135" s="2">
        <v>3</v>
      </c>
    </row>
    <row r="136" spans="1:12" ht="20" x14ac:dyDescent="0.3">
      <c r="A136" s="52">
        <v>14294</v>
      </c>
      <c r="B136" s="52" t="s">
        <v>338</v>
      </c>
      <c r="C136" s="52" t="s">
        <v>1268</v>
      </c>
      <c r="D136" s="52" t="s">
        <v>1526</v>
      </c>
      <c r="E136" s="52" t="s">
        <v>1270</v>
      </c>
      <c r="F136" s="52" t="s">
        <v>1271</v>
      </c>
      <c r="G136" s="53">
        <v>38106</v>
      </c>
      <c r="H136" s="52" t="s">
        <v>1392</v>
      </c>
      <c r="I136" s="52" t="s">
        <v>1277</v>
      </c>
      <c r="J136" s="2">
        <v>6</v>
      </c>
      <c r="K136" s="2" t="s">
        <v>1278</v>
      </c>
      <c r="L136" s="2">
        <v>3</v>
      </c>
    </row>
    <row r="137" spans="1:12" ht="20" x14ac:dyDescent="0.3">
      <c r="A137" s="52">
        <v>14295</v>
      </c>
      <c r="B137" s="52" t="s">
        <v>1527</v>
      </c>
      <c r="C137" s="52" t="s">
        <v>1268</v>
      </c>
      <c r="D137" s="52" t="s">
        <v>1528</v>
      </c>
      <c r="E137" s="52" t="s">
        <v>1270</v>
      </c>
      <c r="F137" s="52" t="s">
        <v>1271</v>
      </c>
      <c r="G137" s="53">
        <v>37302</v>
      </c>
      <c r="H137" s="52" t="s">
        <v>1475</v>
      </c>
      <c r="I137" s="52" t="s">
        <v>1277</v>
      </c>
      <c r="J137" s="2">
        <v>5</v>
      </c>
      <c r="K137" s="2" t="s">
        <v>1278</v>
      </c>
      <c r="L137" s="2">
        <v>5</v>
      </c>
    </row>
    <row r="138" spans="1:12" ht="20" x14ac:dyDescent="0.3">
      <c r="A138" s="52">
        <v>14301</v>
      </c>
      <c r="B138" s="52" t="s">
        <v>285</v>
      </c>
      <c r="C138" s="52" t="s">
        <v>1268</v>
      </c>
      <c r="D138" s="52" t="s">
        <v>1529</v>
      </c>
      <c r="E138" s="52" t="s">
        <v>1270</v>
      </c>
      <c r="F138" s="52" t="s">
        <v>1271</v>
      </c>
      <c r="G138" s="53">
        <v>30839</v>
      </c>
      <c r="H138" s="52" t="s">
        <v>1530</v>
      </c>
      <c r="I138" s="52" t="s">
        <v>1277</v>
      </c>
      <c r="J138" s="2">
        <v>61</v>
      </c>
      <c r="K138" s="2" t="s">
        <v>1278</v>
      </c>
      <c r="L138" s="2">
        <v>2</v>
      </c>
    </row>
    <row r="139" spans="1:12" ht="20" x14ac:dyDescent="0.3">
      <c r="A139" s="52">
        <v>14302</v>
      </c>
      <c r="B139" s="52" t="s">
        <v>1531</v>
      </c>
      <c r="C139" s="52" t="s">
        <v>1268</v>
      </c>
      <c r="D139" s="52" t="s">
        <v>1532</v>
      </c>
      <c r="E139" s="52" t="s">
        <v>1270</v>
      </c>
      <c r="F139" s="52" t="s">
        <v>1271</v>
      </c>
      <c r="G139" s="53">
        <v>38036</v>
      </c>
      <c r="H139" s="52" t="s">
        <v>1533</v>
      </c>
      <c r="I139" s="52" t="s">
        <v>1277</v>
      </c>
      <c r="J139" s="2">
        <v>14.5</v>
      </c>
      <c r="K139" s="2" t="s">
        <v>1278</v>
      </c>
      <c r="L139" s="2">
        <v>2</v>
      </c>
    </row>
    <row r="140" spans="1:12" ht="20" x14ac:dyDescent="0.3">
      <c r="A140" s="52">
        <v>14303</v>
      </c>
      <c r="B140" s="52" t="s">
        <v>1534</v>
      </c>
      <c r="C140" s="52" t="s">
        <v>1268</v>
      </c>
      <c r="D140" s="52" t="s">
        <v>1535</v>
      </c>
      <c r="E140" s="52" t="s">
        <v>1270</v>
      </c>
      <c r="F140" s="52" t="s">
        <v>1271</v>
      </c>
      <c r="G140" s="53">
        <v>32955</v>
      </c>
      <c r="H140" s="52" t="s">
        <v>662</v>
      </c>
      <c r="I140" s="52" t="s">
        <v>1283</v>
      </c>
      <c r="J140" s="2" t="e">
        <v>#N/A</v>
      </c>
      <c r="K140" s="2" t="s">
        <v>1278</v>
      </c>
      <c r="L140" s="2">
        <v>2</v>
      </c>
    </row>
    <row r="141" spans="1:12" ht="20" x14ac:dyDescent="0.3">
      <c r="A141" s="52">
        <v>14304</v>
      </c>
      <c r="B141" s="52" t="s">
        <v>153</v>
      </c>
      <c r="C141" s="52" t="s">
        <v>1268</v>
      </c>
      <c r="D141" s="52" t="s">
        <v>1536</v>
      </c>
      <c r="E141" s="52" t="s">
        <v>1270</v>
      </c>
      <c r="F141" s="52" t="s">
        <v>1271</v>
      </c>
      <c r="G141" s="53">
        <v>38036</v>
      </c>
      <c r="H141" s="52" t="s">
        <v>1533</v>
      </c>
      <c r="I141" s="52" t="s">
        <v>1277</v>
      </c>
      <c r="J141" s="2">
        <v>6.8</v>
      </c>
      <c r="K141" s="2" t="s">
        <v>1278</v>
      </c>
      <c r="L141" s="2">
        <v>2</v>
      </c>
    </row>
    <row r="142" spans="1:12" ht="20" x14ac:dyDescent="0.3">
      <c r="A142" s="52">
        <v>14309</v>
      </c>
      <c r="B142" s="52" t="s">
        <v>1537</v>
      </c>
      <c r="C142" s="52" t="s">
        <v>1268</v>
      </c>
      <c r="D142" s="52" t="s">
        <v>1538</v>
      </c>
      <c r="E142" s="52" t="s">
        <v>1270</v>
      </c>
      <c r="F142" s="52" t="s">
        <v>1271</v>
      </c>
      <c r="G142" s="53">
        <v>32955</v>
      </c>
      <c r="H142" s="52" t="s">
        <v>662</v>
      </c>
      <c r="I142" s="52" t="s">
        <v>1283</v>
      </c>
      <c r="J142" s="2" t="e">
        <v>#N/A</v>
      </c>
      <c r="K142" s="2" t="s">
        <v>1278</v>
      </c>
      <c r="L142" s="2">
        <v>6</v>
      </c>
    </row>
    <row r="143" spans="1:12" ht="20" x14ac:dyDescent="0.3">
      <c r="A143" s="52">
        <v>14311</v>
      </c>
      <c r="B143" s="52" t="s">
        <v>1539</v>
      </c>
      <c r="C143" s="52" t="s">
        <v>1268</v>
      </c>
      <c r="D143" s="52" t="s">
        <v>1540</v>
      </c>
      <c r="E143" s="52" t="s">
        <v>1270</v>
      </c>
      <c r="F143" s="52" t="s">
        <v>1271</v>
      </c>
      <c r="G143" s="53">
        <v>38443</v>
      </c>
      <c r="H143" s="52" t="s">
        <v>662</v>
      </c>
      <c r="I143" s="52" t="s">
        <v>1277</v>
      </c>
      <c r="J143" s="2">
        <v>12</v>
      </c>
      <c r="K143" s="2" t="s">
        <v>1274</v>
      </c>
      <c r="L143" s="2">
        <v>3</v>
      </c>
    </row>
    <row r="144" spans="1:12" ht="20" x14ac:dyDescent="0.3">
      <c r="A144" s="52">
        <v>14317</v>
      </c>
      <c r="B144" s="52" t="s">
        <v>157</v>
      </c>
      <c r="C144" s="52" t="s">
        <v>1268</v>
      </c>
      <c r="D144" s="52" t="s">
        <v>1541</v>
      </c>
      <c r="E144" s="52" t="s">
        <v>1270</v>
      </c>
      <c r="F144" s="52" t="s">
        <v>1271</v>
      </c>
      <c r="G144" s="53">
        <v>38036</v>
      </c>
      <c r="H144" s="52" t="s">
        <v>1533</v>
      </c>
      <c r="I144" s="52" t="s">
        <v>1277</v>
      </c>
      <c r="J144" s="2">
        <v>60</v>
      </c>
      <c r="K144" s="2" t="s">
        <v>1278</v>
      </c>
      <c r="L144" s="2">
        <v>5</v>
      </c>
    </row>
    <row r="145" spans="1:12" ht="20" x14ac:dyDescent="0.3">
      <c r="A145" s="52">
        <v>14323</v>
      </c>
      <c r="B145" s="52" t="s">
        <v>1542</v>
      </c>
      <c r="C145" s="52" t="s">
        <v>1268</v>
      </c>
      <c r="D145" s="52" t="s">
        <v>1543</v>
      </c>
      <c r="E145" s="52" t="s">
        <v>1270</v>
      </c>
      <c r="F145" s="52" t="s">
        <v>1271</v>
      </c>
      <c r="G145" s="53">
        <v>37046</v>
      </c>
      <c r="H145" s="52" t="s">
        <v>1544</v>
      </c>
      <c r="I145" s="52" t="s">
        <v>1277</v>
      </c>
      <c r="J145" s="2">
        <v>120</v>
      </c>
      <c r="K145" s="2" t="s">
        <v>1278</v>
      </c>
      <c r="L145" s="2">
        <v>3</v>
      </c>
    </row>
    <row r="146" spans="1:12" ht="50" x14ac:dyDescent="0.3">
      <c r="A146" s="52">
        <v>14328</v>
      </c>
      <c r="B146" s="52" t="s">
        <v>227</v>
      </c>
      <c r="C146" s="52" t="s">
        <v>1268</v>
      </c>
      <c r="D146" s="52" t="s">
        <v>1545</v>
      </c>
      <c r="E146" s="52" t="s">
        <v>1270</v>
      </c>
      <c r="F146" s="52" t="s">
        <v>1271</v>
      </c>
      <c r="G146" s="53">
        <v>39706</v>
      </c>
      <c r="H146" s="52" t="s">
        <v>1546</v>
      </c>
      <c r="I146" s="52" t="s">
        <v>1273</v>
      </c>
      <c r="J146" s="2">
        <v>12</v>
      </c>
      <c r="K146" s="2" t="s">
        <v>1278</v>
      </c>
      <c r="L146" s="2">
        <v>5</v>
      </c>
    </row>
    <row r="147" spans="1:12" ht="20" x14ac:dyDescent="0.3">
      <c r="A147" s="52">
        <v>14337</v>
      </c>
      <c r="B147" s="52" t="s">
        <v>1547</v>
      </c>
      <c r="C147" s="52" t="s">
        <v>1268</v>
      </c>
      <c r="D147" s="52" t="s">
        <v>1548</v>
      </c>
      <c r="E147" s="52" t="s">
        <v>1270</v>
      </c>
      <c r="F147" s="52" t="s">
        <v>1271</v>
      </c>
      <c r="G147" s="53">
        <v>34095</v>
      </c>
      <c r="H147" s="52" t="s">
        <v>662</v>
      </c>
      <c r="I147" s="52" t="s">
        <v>1277</v>
      </c>
      <c r="J147" s="2">
        <v>22.8</v>
      </c>
      <c r="K147" s="2" t="s">
        <v>1278</v>
      </c>
      <c r="L147" s="2">
        <v>2</v>
      </c>
    </row>
    <row r="148" spans="1:12" ht="20" x14ac:dyDescent="0.3">
      <c r="A148" s="52">
        <v>14346</v>
      </c>
      <c r="B148" s="52" t="s">
        <v>436</v>
      </c>
      <c r="C148" s="52" t="s">
        <v>1268</v>
      </c>
      <c r="D148" s="52" t="s">
        <v>1549</v>
      </c>
      <c r="E148" s="52" t="s">
        <v>1270</v>
      </c>
      <c r="F148" s="52" t="s">
        <v>1271</v>
      </c>
      <c r="G148" s="53">
        <v>33703</v>
      </c>
      <c r="H148" s="52" t="s">
        <v>662</v>
      </c>
      <c r="I148" s="52" t="s">
        <v>1277</v>
      </c>
      <c r="J148" s="2">
        <v>13</v>
      </c>
      <c r="K148" s="2" t="s">
        <v>1278</v>
      </c>
      <c r="L148" s="2">
        <v>2</v>
      </c>
    </row>
    <row r="149" spans="1:12" ht="20" x14ac:dyDescent="0.3">
      <c r="A149" s="52">
        <v>14354</v>
      </c>
      <c r="B149" s="52" t="s">
        <v>523</v>
      </c>
      <c r="C149" s="52" t="s">
        <v>1268</v>
      </c>
      <c r="D149" s="52" t="s">
        <v>1550</v>
      </c>
      <c r="E149" s="52" t="s">
        <v>1270</v>
      </c>
      <c r="F149" s="52" t="s">
        <v>1271</v>
      </c>
      <c r="G149" s="53">
        <v>28243</v>
      </c>
      <c r="H149" s="52" t="s">
        <v>746</v>
      </c>
      <c r="I149" s="52" t="s">
        <v>1277</v>
      </c>
      <c r="J149" s="2">
        <v>5</v>
      </c>
      <c r="K149" s="2" t="s">
        <v>1274</v>
      </c>
      <c r="L149" s="2">
        <v>2</v>
      </c>
    </row>
    <row r="150" spans="1:12" ht="20" x14ac:dyDescent="0.3">
      <c r="A150" s="52">
        <v>14362</v>
      </c>
      <c r="B150" s="52" t="s">
        <v>420</v>
      </c>
      <c r="C150" s="52" t="s">
        <v>1268</v>
      </c>
      <c r="D150" s="52" t="s">
        <v>1551</v>
      </c>
      <c r="E150" s="52" t="s">
        <v>1270</v>
      </c>
      <c r="F150" s="52" t="s">
        <v>1271</v>
      </c>
      <c r="G150" s="53">
        <v>32812</v>
      </c>
      <c r="H150" s="52" t="s">
        <v>1497</v>
      </c>
      <c r="I150" s="52" t="s">
        <v>1277</v>
      </c>
      <c r="J150" s="2">
        <v>4.9000000000000004</v>
      </c>
      <c r="K150" s="2" t="s">
        <v>1278</v>
      </c>
      <c r="L150" s="2">
        <v>2</v>
      </c>
    </row>
    <row r="151" spans="1:12" ht="20" x14ac:dyDescent="0.3">
      <c r="A151" s="52">
        <v>14368</v>
      </c>
      <c r="B151" s="52" t="s">
        <v>38</v>
      </c>
      <c r="C151" s="52" t="s">
        <v>1268</v>
      </c>
      <c r="D151" s="52" t="s">
        <v>1552</v>
      </c>
      <c r="E151" s="52" t="s">
        <v>1270</v>
      </c>
      <c r="F151" s="52" t="s">
        <v>1271</v>
      </c>
      <c r="G151" s="53">
        <v>37736</v>
      </c>
      <c r="H151" s="52" t="s">
        <v>1553</v>
      </c>
      <c r="I151" s="52" t="s">
        <v>1277</v>
      </c>
      <c r="J151" s="2">
        <v>11</v>
      </c>
      <c r="K151" s="2" t="s">
        <v>1278</v>
      </c>
      <c r="L151" s="2">
        <v>2</v>
      </c>
    </row>
    <row r="152" spans="1:12" ht="20" x14ac:dyDescent="0.3">
      <c r="A152" s="52">
        <v>14371</v>
      </c>
      <c r="B152" s="52" t="s">
        <v>1554</v>
      </c>
      <c r="C152" s="52" t="s">
        <v>1268</v>
      </c>
      <c r="D152" s="52" t="s">
        <v>1555</v>
      </c>
      <c r="E152" s="52" t="s">
        <v>1270</v>
      </c>
      <c r="F152" s="52" t="s">
        <v>1271</v>
      </c>
      <c r="G152" s="53">
        <v>37281</v>
      </c>
      <c r="H152" s="52" t="s">
        <v>1441</v>
      </c>
      <c r="I152" s="52" t="s">
        <v>1277</v>
      </c>
      <c r="J152" s="2">
        <v>48</v>
      </c>
      <c r="K152" s="2" t="s">
        <v>1278</v>
      </c>
      <c r="L152" s="2">
        <v>3</v>
      </c>
    </row>
    <row r="153" spans="1:12" ht="20" x14ac:dyDescent="0.3">
      <c r="A153" s="52">
        <v>14372</v>
      </c>
      <c r="B153" s="52" t="s">
        <v>1556</v>
      </c>
      <c r="C153" s="52" t="s">
        <v>1268</v>
      </c>
      <c r="D153" s="52" t="s">
        <v>1557</v>
      </c>
      <c r="E153" s="52" t="s">
        <v>1270</v>
      </c>
      <c r="F153" s="52" t="s">
        <v>1271</v>
      </c>
      <c r="G153" s="53">
        <v>36475</v>
      </c>
      <c r="H153" s="52" t="s">
        <v>662</v>
      </c>
      <c r="I153" s="52" t="s">
        <v>1277</v>
      </c>
      <c r="J153" s="2">
        <v>130</v>
      </c>
      <c r="K153" s="2" t="s">
        <v>1278</v>
      </c>
      <c r="L153" s="2">
        <v>7</v>
      </c>
    </row>
    <row r="154" spans="1:12" ht="30" x14ac:dyDescent="0.3">
      <c r="A154" s="52">
        <v>14374</v>
      </c>
      <c r="B154" s="52" t="s">
        <v>281</v>
      </c>
      <c r="C154" s="52" t="s">
        <v>1268</v>
      </c>
      <c r="D154" s="52" t="s">
        <v>1558</v>
      </c>
      <c r="E154" s="52" t="s">
        <v>1270</v>
      </c>
      <c r="F154" s="52" t="s">
        <v>1271</v>
      </c>
      <c r="G154" s="53">
        <v>38072</v>
      </c>
      <c r="H154" s="52" t="s">
        <v>1364</v>
      </c>
      <c r="I154" s="52" t="s">
        <v>1282</v>
      </c>
      <c r="J154" s="2">
        <v>300</v>
      </c>
      <c r="K154" s="2" t="s">
        <v>1278</v>
      </c>
      <c r="L154" s="2">
        <v>20</v>
      </c>
    </row>
    <row r="155" spans="1:12" ht="20" x14ac:dyDescent="0.3">
      <c r="A155" s="52">
        <v>14374</v>
      </c>
      <c r="B155" s="52" t="s">
        <v>281</v>
      </c>
      <c r="C155" s="52" t="s">
        <v>1268</v>
      </c>
      <c r="D155" s="52" t="s">
        <v>1558</v>
      </c>
      <c r="E155" s="52" t="s">
        <v>1270</v>
      </c>
      <c r="F155" s="52" t="s">
        <v>1271</v>
      </c>
      <c r="G155" s="53">
        <v>38072</v>
      </c>
      <c r="H155" s="52" t="s">
        <v>1364</v>
      </c>
      <c r="I155" s="52" t="s">
        <v>1277</v>
      </c>
      <c r="J155" s="2">
        <v>300</v>
      </c>
      <c r="K155" s="2" t="s">
        <v>1278</v>
      </c>
      <c r="L155" s="2">
        <v>20</v>
      </c>
    </row>
    <row r="156" spans="1:12" ht="20" x14ac:dyDescent="0.3">
      <c r="A156" s="52">
        <v>14375</v>
      </c>
      <c r="B156" s="52" t="s">
        <v>262</v>
      </c>
      <c r="C156" s="52" t="s">
        <v>1268</v>
      </c>
      <c r="D156" s="52" t="s">
        <v>1559</v>
      </c>
      <c r="E156" s="52" t="s">
        <v>1270</v>
      </c>
      <c r="F156" s="52" t="s">
        <v>1271</v>
      </c>
      <c r="G156" s="53">
        <v>38161</v>
      </c>
      <c r="H156" s="52" t="s">
        <v>1560</v>
      </c>
      <c r="I156" s="52" t="s">
        <v>1277</v>
      </c>
      <c r="J156" s="2">
        <v>16</v>
      </c>
      <c r="K156" s="2" t="s">
        <v>1278</v>
      </c>
      <c r="L156" s="2">
        <v>1</v>
      </c>
    </row>
    <row r="157" spans="1:12" ht="20" x14ac:dyDescent="0.3">
      <c r="A157" s="52">
        <v>14376</v>
      </c>
      <c r="B157" s="52" t="s">
        <v>77</v>
      </c>
      <c r="C157" s="52" t="s">
        <v>1268</v>
      </c>
      <c r="D157" s="52" t="s">
        <v>1561</v>
      </c>
      <c r="E157" s="52" t="s">
        <v>1270</v>
      </c>
      <c r="F157" s="52" t="s">
        <v>1271</v>
      </c>
      <c r="G157" s="53">
        <v>37321</v>
      </c>
      <c r="H157" s="52" t="s">
        <v>1562</v>
      </c>
      <c r="I157" s="52" t="s">
        <v>1283</v>
      </c>
      <c r="J157" s="2" t="e">
        <v>#N/A</v>
      </c>
      <c r="K157" s="2" t="s">
        <v>1278</v>
      </c>
      <c r="L157" s="2">
        <v>2</v>
      </c>
    </row>
    <row r="158" spans="1:12" ht="30" x14ac:dyDescent="0.3">
      <c r="A158" s="52">
        <v>14378</v>
      </c>
      <c r="B158" s="52" t="s">
        <v>1563</v>
      </c>
      <c r="C158" s="52" t="s">
        <v>1268</v>
      </c>
      <c r="D158" s="52" t="s">
        <v>1564</v>
      </c>
      <c r="E158" s="52" t="s">
        <v>1270</v>
      </c>
      <c r="F158" s="52" t="s">
        <v>1271</v>
      </c>
      <c r="G158" s="53">
        <v>38383</v>
      </c>
      <c r="H158" s="52" t="s">
        <v>1565</v>
      </c>
      <c r="I158" s="52" t="s">
        <v>1277</v>
      </c>
      <c r="J158" s="2">
        <v>90</v>
      </c>
      <c r="K158" s="2" t="s">
        <v>1278</v>
      </c>
      <c r="L158" s="2">
        <v>5</v>
      </c>
    </row>
    <row r="159" spans="1:12" ht="20" x14ac:dyDescent="0.3">
      <c r="A159" s="52">
        <v>14379</v>
      </c>
      <c r="B159" s="52" t="s">
        <v>1566</v>
      </c>
      <c r="C159" s="52" t="s">
        <v>1268</v>
      </c>
      <c r="D159" s="52" t="s">
        <v>1567</v>
      </c>
      <c r="E159" s="52" t="s">
        <v>1270</v>
      </c>
      <c r="F159" s="52" t="s">
        <v>1271</v>
      </c>
      <c r="G159" s="53">
        <v>37883</v>
      </c>
      <c r="H159" s="52" t="s">
        <v>1568</v>
      </c>
      <c r="I159" s="52" t="s">
        <v>1277</v>
      </c>
      <c r="J159" s="2">
        <v>5.3</v>
      </c>
      <c r="K159" s="2" t="s">
        <v>1278</v>
      </c>
      <c r="L159" s="2">
        <v>2</v>
      </c>
    </row>
    <row r="160" spans="1:12" ht="20" x14ac:dyDescent="0.3">
      <c r="A160" s="52">
        <v>14380</v>
      </c>
      <c r="B160" s="52" t="s">
        <v>246</v>
      </c>
      <c r="C160" s="52" t="s">
        <v>1268</v>
      </c>
      <c r="D160" s="52" t="s">
        <v>1569</v>
      </c>
      <c r="E160" s="52" t="s">
        <v>1270</v>
      </c>
      <c r="F160" s="52" t="s">
        <v>1271</v>
      </c>
      <c r="G160" s="53">
        <v>37403</v>
      </c>
      <c r="H160" s="52" t="s">
        <v>1408</v>
      </c>
      <c r="I160" s="52" t="s">
        <v>1277</v>
      </c>
      <c r="J160" s="2">
        <v>13.2</v>
      </c>
      <c r="K160" s="2" t="s">
        <v>1278</v>
      </c>
      <c r="L160" s="2">
        <v>2</v>
      </c>
    </row>
    <row r="161" spans="1:12" ht="20" x14ac:dyDescent="0.3">
      <c r="A161" s="52">
        <v>14383</v>
      </c>
      <c r="B161" s="52" t="s">
        <v>1570</v>
      </c>
      <c r="C161" s="52" t="s">
        <v>1268</v>
      </c>
      <c r="D161" s="52" t="s">
        <v>1571</v>
      </c>
      <c r="E161" s="52" t="s">
        <v>1270</v>
      </c>
      <c r="F161" s="52" t="s">
        <v>1271</v>
      </c>
      <c r="G161" s="53">
        <v>37302</v>
      </c>
      <c r="H161" s="52" t="s">
        <v>1475</v>
      </c>
      <c r="I161" s="52" t="s">
        <v>1283</v>
      </c>
      <c r="J161" s="2" t="e">
        <v>#N/A</v>
      </c>
      <c r="K161" s="2" t="s">
        <v>1278</v>
      </c>
      <c r="L161" s="2">
        <v>2</v>
      </c>
    </row>
    <row r="162" spans="1:12" ht="20" x14ac:dyDescent="0.3">
      <c r="A162" s="52">
        <v>14384</v>
      </c>
      <c r="B162" s="52" t="s">
        <v>1572</v>
      </c>
      <c r="C162" s="52" t="s">
        <v>1268</v>
      </c>
      <c r="D162" s="52" t="s">
        <v>1573</v>
      </c>
      <c r="E162" s="52" t="s">
        <v>1270</v>
      </c>
      <c r="F162" s="52" t="s">
        <v>1271</v>
      </c>
      <c r="G162" s="53">
        <v>38383</v>
      </c>
      <c r="H162" s="52" t="s">
        <v>1396</v>
      </c>
      <c r="I162" s="52" t="s">
        <v>1277</v>
      </c>
      <c r="J162" s="2">
        <v>242</v>
      </c>
      <c r="K162" s="2" t="s">
        <v>1278</v>
      </c>
      <c r="L162" s="2">
        <v>10</v>
      </c>
    </row>
    <row r="163" spans="1:12" ht="20" x14ac:dyDescent="0.3">
      <c r="A163" s="52">
        <v>14385</v>
      </c>
      <c r="B163" s="52" t="s">
        <v>1574</v>
      </c>
      <c r="C163" s="52" t="s">
        <v>1268</v>
      </c>
      <c r="D163" s="52" t="s">
        <v>1575</v>
      </c>
      <c r="E163" s="52" t="s">
        <v>1270</v>
      </c>
      <c r="F163" s="52" t="s">
        <v>1271</v>
      </c>
      <c r="G163" s="53">
        <v>30232</v>
      </c>
      <c r="H163" s="52" t="s">
        <v>662</v>
      </c>
      <c r="I163" s="52" t="s">
        <v>1277</v>
      </c>
      <c r="J163" s="2">
        <v>160</v>
      </c>
      <c r="K163" s="2" t="s">
        <v>1274</v>
      </c>
      <c r="L163" s="2">
        <v>9</v>
      </c>
    </row>
    <row r="164" spans="1:12" ht="30" x14ac:dyDescent="0.3">
      <c r="A164" s="52">
        <v>14386</v>
      </c>
      <c r="B164" s="52" t="s">
        <v>172</v>
      </c>
      <c r="C164" s="52" t="s">
        <v>1268</v>
      </c>
      <c r="D164" s="52" t="s">
        <v>1576</v>
      </c>
      <c r="E164" s="52" t="s">
        <v>1270</v>
      </c>
      <c r="F164" s="52" t="s">
        <v>1271</v>
      </c>
      <c r="G164" s="53">
        <v>38161</v>
      </c>
      <c r="H164" s="52" t="s">
        <v>1577</v>
      </c>
      <c r="I164" s="52" t="s">
        <v>1277</v>
      </c>
      <c r="J164" s="2">
        <v>34</v>
      </c>
      <c r="K164" s="2" t="s">
        <v>1278</v>
      </c>
      <c r="L164" s="2">
        <v>2</v>
      </c>
    </row>
    <row r="165" spans="1:12" ht="20" x14ac:dyDescent="0.3">
      <c r="A165" s="52">
        <v>14388</v>
      </c>
      <c r="B165" s="52" t="s">
        <v>491</v>
      </c>
      <c r="C165" s="52" t="s">
        <v>1268</v>
      </c>
      <c r="D165" s="52" t="s">
        <v>1578</v>
      </c>
      <c r="E165" s="52" t="s">
        <v>1270</v>
      </c>
      <c r="F165" s="52" t="s">
        <v>1271</v>
      </c>
      <c r="G165" s="53">
        <v>39372</v>
      </c>
      <c r="H165" s="52" t="s">
        <v>662</v>
      </c>
      <c r="I165" s="52" t="s">
        <v>1277</v>
      </c>
      <c r="J165" s="2">
        <v>40</v>
      </c>
      <c r="K165" s="2" t="s">
        <v>1278</v>
      </c>
      <c r="L165" s="2">
        <v>2</v>
      </c>
    </row>
    <row r="166" spans="1:12" ht="30" x14ac:dyDescent="0.3">
      <c r="A166" s="52">
        <v>14389</v>
      </c>
      <c r="B166" s="52" t="s">
        <v>488</v>
      </c>
      <c r="C166" s="52" t="s">
        <v>1268</v>
      </c>
      <c r="D166" s="52" t="s">
        <v>1579</v>
      </c>
      <c r="E166" s="52" t="s">
        <v>1270</v>
      </c>
      <c r="F166" s="52" t="s">
        <v>1271</v>
      </c>
      <c r="G166" s="53">
        <v>37993</v>
      </c>
      <c r="H166" s="52" t="s">
        <v>1580</v>
      </c>
      <c r="I166" s="52" t="s">
        <v>1282</v>
      </c>
      <c r="J166" s="2">
        <v>360</v>
      </c>
      <c r="K166" s="2" t="s">
        <v>1274</v>
      </c>
      <c r="L166" s="2">
        <v>10</v>
      </c>
    </row>
    <row r="167" spans="1:12" ht="20" x14ac:dyDescent="0.3">
      <c r="A167" s="52">
        <v>14389</v>
      </c>
      <c r="B167" s="52" t="s">
        <v>488</v>
      </c>
      <c r="C167" s="52" t="s">
        <v>1268</v>
      </c>
      <c r="D167" s="52" t="s">
        <v>1579</v>
      </c>
      <c r="E167" s="52" t="s">
        <v>1270</v>
      </c>
      <c r="F167" s="52" t="s">
        <v>1271</v>
      </c>
      <c r="G167" s="53">
        <v>37993</v>
      </c>
      <c r="H167" s="52" t="s">
        <v>1580</v>
      </c>
      <c r="I167" s="52" t="s">
        <v>1273</v>
      </c>
      <c r="J167" s="2">
        <v>360</v>
      </c>
      <c r="K167" s="2" t="s">
        <v>1274</v>
      </c>
      <c r="L167" s="2">
        <v>10</v>
      </c>
    </row>
    <row r="168" spans="1:12" ht="20" x14ac:dyDescent="0.3">
      <c r="A168" s="52">
        <v>14391</v>
      </c>
      <c r="B168" s="52" t="s">
        <v>1581</v>
      </c>
      <c r="C168" s="52" t="s">
        <v>1268</v>
      </c>
      <c r="D168" s="52" t="s">
        <v>1582</v>
      </c>
      <c r="E168" s="52" t="s">
        <v>1270</v>
      </c>
      <c r="F168" s="52" t="s">
        <v>1271</v>
      </c>
      <c r="G168" s="53">
        <v>37341</v>
      </c>
      <c r="H168" s="52" t="s">
        <v>1583</v>
      </c>
      <c r="I168" s="52" t="s">
        <v>1277</v>
      </c>
      <c r="J168" s="2">
        <v>27</v>
      </c>
      <c r="K168" s="2" t="s">
        <v>1278</v>
      </c>
      <c r="L168" s="2">
        <v>4</v>
      </c>
    </row>
    <row r="169" spans="1:12" ht="20" x14ac:dyDescent="0.3">
      <c r="A169" s="52">
        <v>14392</v>
      </c>
      <c r="B169" s="52" t="s">
        <v>1584</v>
      </c>
      <c r="C169" s="52" t="s">
        <v>1268</v>
      </c>
      <c r="D169" s="52" t="s">
        <v>1585</v>
      </c>
      <c r="E169" s="52" t="s">
        <v>1270</v>
      </c>
      <c r="F169" s="52" t="s">
        <v>1271</v>
      </c>
      <c r="G169" s="53">
        <v>37403</v>
      </c>
      <c r="H169" s="52" t="s">
        <v>1408</v>
      </c>
      <c r="I169" s="52" t="s">
        <v>1277</v>
      </c>
      <c r="J169" s="2">
        <v>10</v>
      </c>
      <c r="K169" s="2" t="s">
        <v>1278</v>
      </c>
      <c r="L169" s="2">
        <v>2</v>
      </c>
    </row>
    <row r="170" spans="1:12" ht="20" x14ac:dyDescent="0.3">
      <c r="A170" s="52">
        <v>14393</v>
      </c>
      <c r="B170" s="52" t="s">
        <v>1586</v>
      </c>
      <c r="C170" s="52" t="s">
        <v>1268</v>
      </c>
      <c r="D170" s="52" t="s">
        <v>1587</v>
      </c>
      <c r="E170" s="52" t="s">
        <v>1270</v>
      </c>
      <c r="F170" s="52" t="s">
        <v>1271</v>
      </c>
      <c r="G170" s="53">
        <v>37341</v>
      </c>
      <c r="H170" s="52" t="s">
        <v>1475</v>
      </c>
      <c r="I170" s="52" t="s">
        <v>1283</v>
      </c>
      <c r="J170" s="2" t="e">
        <v>#N/A</v>
      </c>
      <c r="K170" s="2" t="s">
        <v>1278</v>
      </c>
      <c r="L170" s="2">
        <v>2</v>
      </c>
    </row>
    <row r="171" spans="1:12" ht="20" x14ac:dyDescent="0.3">
      <c r="A171" s="52">
        <v>14394</v>
      </c>
      <c r="B171" s="52" t="s">
        <v>117</v>
      </c>
      <c r="C171" s="52" t="s">
        <v>1268</v>
      </c>
      <c r="D171" s="52" t="s">
        <v>1588</v>
      </c>
      <c r="E171" s="52" t="s">
        <v>1270</v>
      </c>
      <c r="F171" s="52" t="s">
        <v>1271</v>
      </c>
      <c r="G171" s="53">
        <v>35611</v>
      </c>
      <c r="H171" s="52" t="s">
        <v>1589</v>
      </c>
      <c r="I171" s="52" t="s">
        <v>1277</v>
      </c>
      <c r="J171" s="2">
        <v>70</v>
      </c>
      <c r="K171" s="2" t="s">
        <v>1274</v>
      </c>
      <c r="L171" s="2">
        <v>4</v>
      </c>
    </row>
    <row r="172" spans="1:12" ht="40" x14ac:dyDescent="0.3">
      <c r="A172" s="52">
        <v>14395</v>
      </c>
      <c r="B172" s="52" t="s">
        <v>39</v>
      </c>
      <c r="C172" s="52" t="s">
        <v>1268</v>
      </c>
      <c r="D172" s="52" t="s">
        <v>1590</v>
      </c>
      <c r="E172" s="52" t="s">
        <v>1270</v>
      </c>
      <c r="F172" s="52" t="s">
        <v>1271</v>
      </c>
      <c r="G172" s="53">
        <v>32763</v>
      </c>
      <c r="H172" s="52" t="s">
        <v>1591</v>
      </c>
      <c r="I172" s="52" t="s">
        <v>1273</v>
      </c>
      <c r="J172" s="2">
        <v>4</v>
      </c>
      <c r="K172" s="2" t="s">
        <v>1278</v>
      </c>
      <c r="L172" s="2">
        <v>2</v>
      </c>
    </row>
    <row r="173" spans="1:12" ht="30" x14ac:dyDescent="0.3">
      <c r="A173" s="52">
        <v>14397</v>
      </c>
      <c r="B173" s="52" t="s">
        <v>1592</v>
      </c>
      <c r="C173" s="52" t="s">
        <v>1268</v>
      </c>
      <c r="D173" s="52" t="s">
        <v>1593</v>
      </c>
      <c r="E173" s="52" t="s">
        <v>1270</v>
      </c>
      <c r="F173" s="52" t="s">
        <v>1271</v>
      </c>
      <c r="G173" s="53">
        <v>40060</v>
      </c>
      <c r="H173" s="52" t="s">
        <v>1594</v>
      </c>
      <c r="I173" s="52" t="s">
        <v>1277</v>
      </c>
      <c r="J173" s="2">
        <v>29</v>
      </c>
      <c r="K173" s="2" t="s">
        <v>1278</v>
      </c>
      <c r="L173" s="2">
        <v>2</v>
      </c>
    </row>
    <row r="174" spans="1:12" ht="30" x14ac:dyDescent="0.3">
      <c r="A174" s="52">
        <v>14399</v>
      </c>
      <c r="B174" s="52" t="s">
        <v>1595</v>
      </c>
      <c r="C174" s="52" t="s">
        <v>1268</v>
      </c>
      <c r="D174" s="52" t="s">
        <v>1596</v>
      </c>
      <c r="E174" s="52" t="s">
        <v>1270</v>
      </c>
      <c r="F174" s="52" t="s">
        <v>1271</v>
      </c>
      <c r="G174" s="53">
        <v>28158</v>
      </c>
      <c r="H174" s="52" t="s">
        <v>1597</v>
      </c>
      <c r="I174" s="52" t="s">
        <v>1283</v>
      </c>
      <c r="J174" s="2" t="e">
        <v>#N/A</v>
      </c>
      <c r="K174" s="2" t="s">
        <v>1274</v>
      </c>
      <c r="L174" s="2">
        <v>3</v>
      </c>
    </row>
    <row r="175" spans="1:12" ht="20" x14ac:dyDescent="0.3">
      <c r="A175" s="52">
        <v>14402</v>
      </c>
      <c r="B175" s="52" t="s">
        <v>431</v>
      </c>
      <c r="C175" s="52" t="s">
        <v>1268</v>
      </c>
      <c r="D175" s="52" t="s">
        <v>1598</v>
      </c>
      <c r="E175" s="52" t="s">
        <v>1270</v>
      </c>
      <c r="F175" s="52" t="s">
        <v>1271</v>
      </c>
      <c r="G175" s="53">
        <v>32065</v>
      </c>
      <c r="H175" s="52" t="s">
        <v>1497</v>
      </c>
      <c r="I175" s="52" t="s">
        <v>1277</v>
      </c>
      <c r="J175" s="2">
        <v>11</v>
      </c>
      <c r="K175" s="2" t="s">
        <v>1278</v>
      </c>
      <c r="L175" s="2">
        <v>2</v>
      </c>
    </row>
    <row r="176" spans="1:12" ht="20" x14ac:dyDescent="0.3">
      <c r="A176" s="52">
        <v>14404</v>
      </c>
      <c r="B176" s="52" t="s">
        <v>298</v>
      </c>
      <c r="C176" s="52" t="s">
        <v>1268</v>
      </c>
      <c r="D176" s="52" t="s">
        <v>1599</v>
      </c>
      <c r="E176" s="52" t="s">
        <v>1270</v>
      </c>
      <c r="F176" s="52" t="s">
        <v>1271</v>
      </c>
      <c r="G176" s="53">
        <v>38043</v>
      </c>
      <c r="H176" s="52" t="s">
        <v>1533</v>
      </c>
      <c r="I176" s="52" t="s">
        <v>1277</v>
      </c>
      <c r="J176" s="2">
        <v>31</v>
      </c>
      <c r="K176" s="2" t="s">
        <v>1278</v>
      </c>
      <c r="L176" s="2">
        <v>7</v>
      </c>
    </row>
    <row r="177" spans="1:12" ht="20" x14ac:dyDescent="0.3">
      <c r="A177" s="52">
        <v>14405</v>
      </c>
      <c r="B177" s="52" t="s">
        <v>40</v>
      </c>
      <c r="C177" s="52" t="s">
        <v>1268</v>
      </c>
      <c r="D177" s="52" t="s">
        <v>1600</v>
      </c>
      <c r="E177" s="52" t="s">
        <v>1270</v>
      </c>
      <c r="F177" s="52" t="s">
        <v>1271</v>
      </c>
      <c r="G177" s="53">
        <v>38686</v>
      </c>
      <c r="H177" s="52" t="s">
        <v>662</v>
      </c>
      <c r="I177" s="52" t="s">
        <v>1277</v>
      </c>
      <c r="J177" s="2">
        <v>14.1</v>
      </c>
      <c r="K177" s="2" t="s">
        <v>1278</v>
      </c>
      <c r="L177" s="2">
        <v>2</v>
      </c>
    </row>
    <row r="178" spans="1:12" ht="20" x14ac:dyDescent="0.3">
      <c r="A178" s="52">
        <v>14410</v>
      </c>
      <c r="B178" s="52" t="s">
        <v>397</v>
      </c>
      <c r="C178" s="52" t="s">
        <v>1268</v>
      </c>
      <c r="D178" s="52" t="s">
        <v>1601</v>
      </c>
      <c r="E178" s="52" t="s">
        <v>1270</v>
      </c>
      <c r="F178" s="52" t="s">
        <v>1271</v>
      </c>
      <c r="G178" s="53">
        <v>38686</v>
      </c>
      <c r="H178" s="52" t="s">
        <v>662</v>
      </c>
      <c r="I178" s="52" t="s">
        <v>1277</v>
      </c>
      <c r="J178" s="2">
        <v>12</v>
      </c>
      <c r="K178" s="2" t="s">
        <v>1278</v>
      </c>
      <c r="L178" s="2">
        <v>2</v>
      </c>
    </row>
    <row r="179" spans="1:12" ht="20" x14ac:dyDescent="0.3">
      <c r="A179" s="52">
        <v>14411</v>
      </c>
      <c r="B179" s="52" t="s">
        <v>120</v>
      </c>
      <c r="C179" s="52" t="s">
        <v>1268</v>
      </c>
      <c r="D179" s="52" t="s">
        <v>1602</v>
      </c>
      <c r="E179" s="52" t="s">
        <v>1270</v>
      </c>
      <c r="F179" s="52" t="s">
        <v>1271</v>
      </c>
      <c r="G179" s="53">
        <v>37305</v>
      </c>
      <c r="H179" s="52" t="s">
        <v>1408</v>
      </c>
      <c r="I179" s="52" t="s">
        <v>1277</v>
      </c>
      <c r="J179" s="2">
        <v>17</v>
      </c>
      <c r="K179" s="2" t="s">
        <v>1278</v>
      </c>
      <c r="L179" s="2">
        <v>3</v>
      </c>
    </row>
    <row r="180" spans="1:12" ht="20" x14ac:dyDescent="0.3">
      <c r="A180" s="52">
        <v>14412</v>
      </c>
      <c r="B180" s="52" t="s">
        <v>1603</v>
      </c>
      <c r="C180" s="52" t="s">
        <v>1268</v>
      </c>
      <c r="D180" s="52" t="s">
        <v>1604</v>
      </c>
      <c r="E180" s="52" t="s">
        <v>1270</v>
      </c>
      <c r="F180" s="52" t="s">
        <v>1271</v>
      </c>
      <c r="G180" s="53">
        <v>38686</v>
      </c>
      <c r="H180" s="52" t="s">
        <v>1392</v>
      </c>
      <c r="I180" s="52" t="s">
        <v>1283</v>
      </c>
      <c r="J180" s="2" t="e">
        <v>#N/A</v>
      </c>
      <c r="K180" s="2" t="s">
        <v>1278</v>
      </c>
      <c r="L180" s="2">
        <v>3</v>
      </c>
    </row>
    <row r="181" spans="1:12" ht="20" x14ac:dyDescent="0.3">
      <c r="A181" s="52">
        <v>14413</v>
      </c>
      <c r="B181" s="52" t="s">
        <v>1605</v>
      </c>
      <c r="C181" s="52" t="s">
        <v>1268</v>
      </c>
      <c r="D181" s="52" t="s">
        <v>1606</v>
      </c>
      <c r="E181" s="52" t="s">
        <v>1270</v>
      </c>
      <c r="F181" s="52" t="s">
        <v>1271</v>
      </c>
      <c r="G181" s="53">
        <v>35768</v>
      </c>
      <c r="H181" s="52" t="s">
        <v>662</v>
      </c>
      <c r="I181" s="52" t="s">
        <v>1277</v>
      </c>
      <c r="J181" s="2">
        <v>9.6999999999999993</v>
      </c>
      <c r="K181" s="2" t="s">
        <v>1278</v>
      </c>
      <c r="L181" s="2">
        <v>2</v>
      </c>
    </row>
    <row r="182" spans="1:12" ht="20" x14ac:dyDescent="0.3">
      <c r="A182" s="52">
        <v>14414</v>
      </c>
      <c r="B182" s="52" t="s">
        <v>231</v>
      </c>
      <c r="C182" s="52" t="s">
        <v>1268</v>
      </c>
      <c r="D182" s="52" t="s">
        <v>1607</v>
      </c>
      <c r="E182" s="52" t="s">
        <v>1270</v>
      </c>
      <c r="F182" s="52" t="s">
        <v>1271</v>
      </c>
      <c r="G182" s="53">
        <v>39346</v>
      </c>
      <c r="H182" s="52" t="s">
        <v>1608</v>
      </c>
      <c r="I182" s="52" t="s">
        <v>1277</v>
      </c>
      <c r="J182" s="2">
        <v>45</v>
      </c>
      <c r="K182" s="2" t="s">
        <v>1278</v>
      </c>
      <c r="L182" s="2">
        <v>4</v>
      </c>
    </row>
    <row r="183" spans="1:12" ht="20" x14ac:dyDescent="0.3">
      <c r="A183" s="52">
        <v>14415</v>
      </c>
      <c r="B183" s="52" t="s">
        <v>1609</v>
      </c>
      <c r="C183" s="52" t="s">
        <v>1268</v>
      </c>
      <c r="D183" s="52" t="s">
        <v>1610</v>
      </c>
      <c r="E183" s="52" t="s">
        <v>1270</v>
      </c>
      <c r="F183" s="52" t="s">
        <v>1271</v>
      </c>
      <c r="G183" s="53">
        <v>38043</v>
      </c>
      <c r="H183" s="52" t="s">
        <v>1364</v>
      </c>
      <c r="I183" s="52" t="s">
        <v>1277</v>
      </c>
      <c r="J183" s="2">
        <v>5.3</v>
      </c>
      <c r="K183" s="2" t="s">
        <v>1278</v>
      </c>
      <c r="L183" s="2">
        <v>3</v>
      </c>
    </row>
    <row r="184" spans="1:12" ht="20" x14ac:dyDescent="0.3">
      <c r="A184" s="52">
        <v>14417</v>
      </c>
      <c r="B184" s="52" t="s">
        <v>1611</v>
      </c>
      <c r="C184" s="52" t="s">
        <v>1268</v>
      </c>
      <c r="D184" s="52" t="s">
        <v>1612</v>
      </c>
      <c r="E184" s="52" t="s">
        <v>1270</v>
      </c>
      <c r="F184" s="52" t="s">
        <v>1271</v>
      </c>
      <c r="G184" s="53">
        <v>33336</v>
      </c>
      <c r="H184" s="52" t="s">
        <v>662</v>
      </c>
      <c r="I184" s="52" t="s">
        <v>1283</v>
      </c>
      <c r="J184" s="2" t="e">
        <v>#N/A</v>
      </c>
      <c r="K184" s="2" t="s">
        <v>1278</v>
      </c>
      <c r="L184" s="2">
        <v>1</v>
      </c>
    </row>
    <row r="185" spans="1:12" ht="20" x14ac:dyDescent="0.3">
      <c r="A185" s="52">
        <v>14420</v>
      </c>
      <c r="B185" s="52" t="s">
        <v>1613</v>
      </c>
      <c r="C185" s="52" t="s">
        <v>1268</v>
      </c>
      <c r="D185" s="52" t="s">
        <v>1614</v>
      </c>
      <c r="E185" s="52" t="s">
        <v>1270</v>
      </c>
      <c r="F185" s="52" t="s">
        <v>1271</v>
      </c>
      <c r="G185" s="53">
        <v>37337</v>
      </c>
      <c r="H185" s="52" t="s">
        <v>1615</v>
      </c>
      <c r="I185" s="52" t="s">
        <v>1277</v>
      </c>
      <c r="J185" s="2">
        <v>14</v>
      </c>
      <c r="K185" s="2" t="s">
        <v>1278</v>
      </c>
      <c r="L185" s="2">
        <v>3</v>
      </c>
    </row>
    <row r="186" spans="1:12" ht="20" x14ac:dyDescent="0.3">
      <c r="A186" s="52">
        <v>14421</v>
      </c>
      <c r="B186" s="52" t="s">
        <v>1616</v>
      </c>
      <c r="C186" s="52" t="s">
        <v>1268</v>
      </c>
      <c r="D186" s="52" t="s">
        <v>1617</v>
      </c>
      <c r="E186" s="52" t="s">
        <v>1270</v>
      </c>
      <c r="F186" s="52" t="s">
        <v>1271</v>
      </c>
      <c r="G186" s="53">
        <v>33296</v>
      </c>
      <c r="H186" s="52" t="s">
        <v>662</v>
      </c>
      <c r="I186" s="52" t="s">
        <v>1283</v>
      </c>
      <c r="J186" s="2" t="e">
        <v>#N/A</v>
      </c>
      <c r="K186" s="2" t="s">
        <v>1278</v>
      </c>
      <c r="L186" s="2">
        <v>2</v>
      </c>
    </row>
    <row r="187" spans="1:12" ht="20" x14ac:dyDescent="0.3">
      <c r="A187" s="52">
        <v>14423</v>
      </c>
      <c r="B187" s="52" t="s">
        <v>1618</v>
      </c>
      <c r="C187" s="52" t="s">
        <v>1268</v>
      </c>
      <c r="D187" s="52" t="s">
        <v>1619</v>
      </c>
      <c r="E187" s="52" t="s">
        <v>1270</v>
      </c>
      <c r="F187" s="52" t="s">
        <v>1271</v>
      </c>
      <c r="G187" s="53">
        <v>38762</v>
      </c>
      <c r="H187" s="52" t="s">
        <v>1392</v>
      </c>
      <c r="I187" s="52" t="s">
        <v>1277</v>
      </c>
      <c r="J187" s="2">
        <v>18</v>
      </c>
      <c r="K187" s="2" t="s">
        <v>1278</v>
      </c>
      <c r="L187" s="2">
        <v>6</v>
      </c>
    </row>
    <row r="188" spans="1:12" ht="20" x14ac:dyDescent="0.3">
      <c r="A188" s="52">
        <v>14425</v>
      </c>
      <c r="B188" s="52" t="s">
        <v>1620</v>
      </c>
      <c r="C188" s="52" t="s">
        <v>1268</v>
      </c>
      <c r="D188" s="52" t="s">
        <v>1621</v>
      </c>
      <c r="E188" s="52" t="s">
        <v>1270</v>
      </c>
      <c r="F188" s="52" t="s">
        <v>1271</v>
      </c>
      <c r="G188" s="53">
        <v>38539</v>
      </c>
      <c r="H188" s="52" t="s">
        <v>1392</v>
      </c>
      <c r="I188" s="52" t="s">
        <v>1277</v>
      </c>
      <c r="J188" s="2">
        <v>30.9</v>
      </c>
      <c r="K188" s="2" t="s">
        <v>1278</v>
      </c>
      <c r="L188" s="2">
        <v>3</v>
      </c>
    </row>
    <row r="189" spans="1:12" ht="20" x14ac:dyDescent="0.3">
      <c r="A189" s="52">
        <v>14426</v>
      </c>
      <c r="B189" s="52" t="s">
        <v>423</v>
      </c>
      <c r="C189" s="52" t="s">
        <v>1268</v>
      </c>
      <c r="D189" s="52" t="s">
        <v>1622</v>
      </c>
      <c r="E189" s="52" t="s">
        <v>1270</v>
      </c>
      <c r="F189" s="52" t="s">
        <v>1271</v>
      </c>
      <c r="G189" s="53">
        <v>37959</v>
      </c>
      <c r="H189" s="52" t="s">
        <v>1392</v>
      </c>
      <c r="I189" s="52" t="s">
        <v>1277</v>
      </c>
      <c r="J189" s="2">
        <v>50</v>
      </c>
      <c r="K189" s="2" t="s">
        <v>1278</v>
      </c>
      <c r="L189" s="2">
        <v>3</v>
      </c>
    </row>
    <row r="190" spans="1:12" ht="20" x14ac:dyDescent="0.3">
      <c r="A190" s="52">
        <v>14427</v>
      </c>
      <c r="B190" s="52" t="s">
        <v>384</v>
      </c>
      <c r="C190" s="52" t="s">
        <v>1268</v>
      </c>
      <c r="D190" s="52" t="s">
        <v>1623</v>
      </c>
      <c r="E190" s="52" t="s">
        <v>1270</v>
      </c>
      <c r="F190" s="52" t="s">
        <v>1271</v>
      </c>
      <c r="G190" s="53">
        <v>37482</v>
      </c>
      <c r="H190" s="52" t="s">
        <v>1408</v>
      </c>
      <c r="I190" s="52" t="s">
        <v>1277</v>
      </c>
      <c r="J190" s="2">
        <v>52</v>
      </c>
      <c r="K190" s="2" t="s">
        <v>1278</v>
      </c>
      <c r="L190" s="2">
        <v>5</v>
      </c>
    </row>
    <row r="191" spans="1:12" ht="20" x14ac:dyDescent="0.3">
      <c r="A191" s="52">
        <v>14428</v>
      </c>
      <c r="B191" s="52" t="s">
        <v>1624</v>
      </c>
      <c r="C191" s="52" t="s">
        <v>1268</v>
      </c>
      <c r="D191" s="52" t="s">
        <v>1625</v>
      </c>
      <c r="E191" s="52" t="s">
        <v>1270</v>
      </c>
      <c r="F191" s="52" t="s">
        <v>1271</v>
      </c>
      <c r="G191" s="53">
        <v>32672</v>
      </c>
      <c r="H191" s="52" t="s">
        <v>1626</v>
      </c>
      <c r="I191" s="52" t="s">
        <v>1277</v>
      </c>
      <c r="J191" s="2">
        <v>23.5</v>
      </c>
      <c r="K191" s="2" t="s">
        <v>1274</v>
      </c>
      <c r="L191" s="2">
        <v>2</v>
      </c>
    </row>
    <row r="192" spans="1:12" ht="20" x14ac:dyDescent="0.3">
      <c r="A192" s="52">
        <v>14429</v>
      </c>
      <c r="B192" s="52" t="s">
        <v>475</v>
      </c>
      <c r="C192" s="52" t="s">
        <v>1268</v>
      </c>
      <c r="D192" s="52" t="s">
        <v>1627</v>
      </c>
      <c r="E192" s="52" t="s">
        <v>1270</v>
      </c>
      <c r="F192" s="52" t="s">
        <v>1271</v>
      </c>
      <c r="G192" s="53">
        <v>24552</v>
      </c>
      <c r="H192" s="52" t="s">
        <v>662</v>
      </c>
      <c r="I192" s="52" t="s">
        <v>1277</v>
      </c>
      <c r="J192" s="2">
        <v>12.3</v>
      </c>
      <c r="K192" s="2" t="s">
        <v>1274</v>
      </c>
      <c r="L192" s="2">
        <v>4</v>
      </c>
    </row>
    <row r="193" spans="1:12" ht="20" x14ac:dyDescent="0.3">
      <c r="A193" s="52">
        <v>14430</v>
      </c>
      <c r="B193" s="52" t="s">
        <v>1628</v>
      </c>
      <c r="C193" s="52" t="s">
        <v>1268</v>
      </c>
      <c r="D193" s="52" t="s">
        <v>1629</v>
      </c>
      <c r="E193" s="52" t="s">
        <v>1270</v>
      </c>
      <c r="F193" s="52" t="s">
        <v>1271</v>
      </c>
      <c r="G193" s="53">
        <v>37959</v>
      </c>
      <c r="H193" s="52" t="s">
        <v>1630</v>
      </c>
      <c r="I193" s="52" t="s">
        <v>1277</v>
      </c>
      <c r="J193" s="2">
        <v>94</v>
      </c>
      <c r="K193" s="2" t="s">
        <v>1278</v>
      </c>
      <c r="L193" s="2">
        <v>6</v>
      </c>
    </row>
    <row r="194" spans="1:12" ht="20" x14ac:dyDescent="0.3">
      <c r="A194" s="52">
        <v>14431</v>
      </c>
      <c r="B194" s="52" t="s">
        <v>205</v>
      </c>
      <c r="C194" s="52" t="s">
        <v>1268</v>
      </c>
      <c r="D194" s="52" t="s">
        <v>1631</v>
      </c>
      <c r="E194" s="52" t="s">
        <v>1270</v>
      </c>
      <c r="F194" s="52" t="s">
        <v>1271</v>
      </c>
      <c r="G194" s="53">
        <v>41380</v>
      </c>
      <c r="H194" s="52" t="s">
        <v>1632</v>
      </c>
      <c r="I194" s="52" t="s">
        <v>1277</v>
      </c>
      <c r="J194" s="2">
        <v>19.600000000000001</v>
      </c>
      <c r="K194" s="2" t="s">
        <v>1278</v>
      </c>
      <c r="L194" s="2">
        <v>5</v>
      </c>
    </row>
    <row r="195" spans="1:12" ht="20" x14ac:dyDescent="0.3">
      <c r="A195" s="52">
        <v>14432</v>
      </c>
      <c r="B195" s="52" t="s">
        <v>521</v>
      </c>
      <c r="C195" s="52" t="s">
        <v>1268</v>
      </c>
      <c r="D195" s="52" t="s">
        <v>1633</v>
      </c>
      <c r="E195" s="52" t="s">
        <v>1270</v>
      </c>
      <c r="F195" s="52" t="s">
        <v>1271</v>
      </c>
      <c r="G195" s="53">
        <v>39206</v>
      </c>
      <c r="H195" s="52" t="s">
        <v>1634</v>
      </c>
      <c r="I195" s="52" t="s">
        <v>1277</v>
      </c>
      <c r="J195" s="2">
        <v>3.1</v>
      </c>
      <c r="K195" s="2" t="s">
        <v>1278</v>
      </c>
      <c r="L195" s="2">
        <v>4</v>
      </c>
    </row>
    <row r="196" spans="1:12" ht="20" x14ac:dyDescent="0.3">
      <c r="A196" s="52">
        <v>14437</v>
      </c>
      <c r="B196" s="52" t="s">
        <v>1635</v>
      </c>
      <c r="C196" s="52" t="s">
        <v>1268</v>
      </c>
      <c r="D196" s="52" t="s">
        <v>1636</v>
      </c>
      <c r="E196" s="52" t="s">
        <v>1270</v>
      </c>
      <c r="F196" s="52" t="s">
        <v>1271</v>
      </c>
      <c r="G196" s="53">
        <v>38760</v>
      </c>
      <c r="H196" s="52" t="s">
        <v>1392</v>
      </c>
      <c r="I196" s="52" t="s">
        <v>1283</v>
      </c>
      <c r="J196" s="2" t="e">
        <v>#N/A</v>
      </c>
      <c r="K196" s="2" t="s">
        <v>1278</v>
      </c>
      <c r="L196" s="2">
        <v>2</v>
      </c>
    </row>
    <row r="197" spans="1:12" ht="20" x14ac:dyDescent="0.3">
      <c r="A197" s="52">
        <v>14439</v>
      </c>
      <c r="B197" s="52" t="s">
        <v>1637</v>
      </c>
      <c r="C197" s="52" t="s">
        <v>1268</v>
      </c>
      <c r="D197" s="52" t="s">
        <v>1638</v>
      </c>
      <c r="E197" s="52" t="s">
        <v>1270</v>
      </c>
      <c r="F197" s="52" t="s">
        <v>1271</v>
      </c>
      <c r="G197" s="53">
        <v>37194</v>
      </c>
      <c r="H197" s="52" t="s">
        <v>1408</v>
      </c>
      <c r="I197" s="52" t="s">
        <v>1277</v>
      </c>
      <c r="J197" s="2">
        <v>95</v>
      </c>
      <c r="K197" s="2" t="s">
        <v>1278</v>
      </c>
      <c r="L197" s="2">
        <v>3</v>
      </c>
    </row>
    <row r="198" spans="1:12" ht="20" x14ac:dyDescent="0.3">
      <c r="A198" s="52">
        <v>14440</v>
      </c>
      <c r="B198" s="52" t="s">
        <v>41</v>
      </c>
      <c r="C198" s="52" t="s">
        <v>1268</v>
      </c>
      <c r="D198" s="52" t="s">
        <v>1639</v>
      </c>
      <c r="E198" s="52" t="s">
        <v>1270</v>
      </c>
      <c r="F198" s="52" t="s">
        <v>1271</v>
      </c>
      <c r="G198" s="53">
        <v>38705</v>
      </c>
      <c r="H198" s="52" t="s">
        <v>1640</v>
      </c>
      <c r="I198" s="52" t="s">
        <v>1277</v>
      </c>
      <c r="J198" s="2">
        <v>10</v>
      </c>
      <c r="K198" s="2" t="s">
        <v>1278</v>
      </c>
      <c r="L198" s="2">
        <v>2</v>
      </c>
    </row>
    <row r="199" spans="1:12" ht="20" x14ac:dyDescent="0.3">
      <c r="A199" s="52">
        <v>14444</v>
      </c>
      <c r="B199" s="52" t="s">
        <v>453</v>
      </c>
      <c r="C199" s="52" t="s">
        <v>1268</v>
      </c>
      <c r="D199" s="52" t="s">
        <v>1641</v>
      </c>
      <c r="E199" s="52" t="s">
        <v>1270</v>
      </c>
      <c r="F199" s="52" t="s">
        <v>1271</v>
      </c>
      <c r="G199" s="53">
        <v>37550</v>
      </c>
      <c r="H199" s="52" t="s">
        <v>1642</v>
      </c>
      <c r="I199" s="52" t="s">
        <v>1277</v>
      </c>
      <c r="J199" s="2">
        <v>2.9</v>
      </c>
      <c r="K199" s="2" t="s">
        <v>1278</v>
      </c>
      <c r="L199" s="2">
        <v>4</v>
      </c>
    </row>
    <row r="200" spans="1:12" ht="20" x14ac:dyDescent="0.3">
      <c r="A200" s="52">
        <v>14447</v>
      </c>
      <c r="B200" s="52" t="s">
        <v>43</v>
      </c>
      <c r="C200" s="52" t="s">
        <v>1268</v>
      </c>
      <c r="D200" s="52" t="s">
        <v>1643</v>
      </c>
      <c r="E200" s="52" t="s">
        <v>1270</v>
      </c>
      <c r="F200" s="52" t="s">
        <v>1271</v>
      </c>
      <c r="G200" s="53">
        <v>33296</v>
      </c>
      <c r="H200" s="52" t="s">
        <v>662</v>
      </c>
      <c r="I200" s="52" t="s">
        <v>1277</v>
      </c>
      <c r="J200" s="2">
        <v>37</v>
      </c>
      <c r="K200" s="2" t="s">
        <v>1278</v>
      </c>
      <c r="L200" s="2">
        <v>3</v>
      </c>
    </row>
    <row r="201" spans="1:12" ht="20" x14ac:dyDescent="0.3">
      <c r="A201" s="52">
        <v>14450</v>
      </c>
      <c r="B201" s="52" t="s">
        <v>1644</v>
      </c>
      <c r="C201" s="52" t="s">
        <v>1268</v>
      </c>
      <c r="D201" s="52" t="s">
        <v>1645</v>
      </c>
      <c r="E201" s="52" t="s">
        <v>1270</v>
      </c>
      <c r="F201" s="52" t="s">
        <v>1271</v>
      </c>
      <c r="G201" s="53">
        <v>39366</v>
      </c>
      <c r="H201" s="52" t="s">
        <v>1386</v>
      </c>
      <c r="I201" s="52" t="s">
        <v>1277</v>
      </c>
      <c r="J201" s="2">
        <v>3.4</v>
      </c>
      <c r="K201" s="2" t="s">
        <v>1278</v>
      </c>
      <c r="L201" s="2">
        <v>2</v>
      </c>
    </row>
    <row r="202" spans="1:12" ht="20" x14ac:dyDescent="0.3">
      <c r="A202" s="52">
        <v>14452</v>
      </c>
      <c r="B202" s="52" t="s">
        <v>393</v>
      </c>
      <c r="C202" s="52" t="s">
        <v>1268</v>
      </c>
      <c r="D202" s="52" t="s">
        <v>1646</v>
      </c>
      <c r="E202" s="52" t="s">
        <v>1270</v>
      </c>
      <c r="F202" s="52" t="s">
        <v>1271</v>
      </c>
      <c r="G202" s="53">
        <v>39366</v>
      </c>
      <c r="H202" s="52" t="s">
        <v>1386</v>
      </c>
      <c r="I202" s="52" t="s">
        <v>1277</v>
      </c>
      <c r="J202" s="2">
        <v>5</v>
      </c>
      <c r="K202" s="2" t="s">
        <v>1278</v>
      </c>
      <c r="L202" s="2">
        <v>2</v>
      </c>
    </row>
    <row r="203" spans="1:12" ht="20" x14ac:dyDescent="0.3">
      <c r="A203" s="52">
        <v>14453</v>
      </c>
      <c r="B203" s="52" t="s">
        <v>1647</v>
      </c>
      <c r="C203" s="52" t="s">
        <v>1268</v>
      </c>
      <c r="D203" s="52" t="s">
        <v>1648</v>
      </c>
      <c r="E203" s="52" t="s">
        <v>1270</v>
      </c>
      <c r="F203" s="52" t="s">
        <v>1271</v>
      </c>
      <c r="G203" s="53">
        <v>37550</v>
      </c>
      <c r="H203" s="52" t="s">
        <v>1649</v>
      </c>
      <c r="I203" s="52" t="s">
        <v>1283</v>
      </c>
      <c r="J203" s="2" t="e">
        <v>#N/A</v>
      </c>
      <c r="K203" s="2" t="s">
        <v>1278</v>
      </c>
      <c r="L203" s="2">
        <v>3</v>
      </c>
    </row>
    <row r="204" spans="1:12" ht="20" x14ac:dyDescent="0.3">
      <c r="A204" s="52">
        <v>14456</v>
      </c>
      <c r="B204" s="52" t="s">
        <v>1650</v>
      </c>
      <c r="C204" s="52" t="s">
        <v>1268</v>
      </c>
      <c r="D204" s="52" t="s">
        <v>1651</v>
      </c>
      <c r="E204" s="52" t="s">
        <v>1270</v>
      </c>
      <c r="F204" s="52" t="s">
        <v>1271</v>
      </c>
      <c r="G204" s="53">
        <v>39157</v>
      </c>
      <c r="H204" s="52" t="s">
        <v>662</v>
      </c>
      <c r="I204" s="52" t="s">
        <v>1277</v>
      </c>
      <c r="J204" s="2">
        <v>18</v>
      </c>
      <c r="K204" s="2" t="s">
        <v>1278</v>
      </c>
      <c r="L204" s="2">
        <v>2</v>
      </c>
    </row>
    <row r="205" spans="1:12" ht="40" x14ac:dyDescent="0.3">
      <c r="A205" s="52">
        <v>14457</v>
      </c>
      <c r="B205" s="52" t="s">
        <v>321</v>
      </c>
      <c r="C205" s="52" t="s">
        <v>1268</v>
      </c>
      <c r="D205" s="52" t="s">
        <v>1652</v>
      </c>
      <c r="E205" s="52" t="s">
        <v>1270</v>
      </c>
      <c r="F205" s="52" t="s">
        <v>1271</v>
      </c>
      <c r="G205" s="53">
        <v>32812</v>
      </c>
      <c r="H205" s="52" t="s">
        <v>1653</v>
      </c>
      <c r="I205" s="52" t="s">
        <v>1277</v>
      </c>
      <c r="J205" s="2">
        <v>3.3</v>
      </c>
      <c r="K205" s="2" t="s">
        <v>1278</v>
      </c>
      <c r="L205" s="2">
        <v>2</v>
      </c>
    </row>
    <row r="206" spans="1:12" ht="20" x14ac:dyDescent="0.3">
      <c r="A206" s="52">
        <v>14458</v>
      </c>
      <c r="B206" s="52" t="s">
        <v>457</v>
      </c>
      <c r="C206" s="52" t="s">
        <v>1268</v>
      </c>
      <c r="D206" s="52" t="s">
        <v>1654</v>
      </c>
      <c r="E206" s="52" t="s">
        <v>1270</v>
      </c>
      <c r="F206" s="52" t="s">
        <v>1271</v>
      </c>
      <c r="G206" s="53">
        <v>39157</v>
      </c>
      <c r="H206" s="52" t="s">
        <v>1655</v>
      </c>
      <c r="I206" s="52" t="s">
        <v>1277</v>
      </c>
      <c r="J206" s="2">
        <v>6</v>
      </c>
      <c r="K206" s="2" t="s">
        <v>1278</v>
      </c>
      <c r="L206" s="2">
        <v>2</v>
      </c>
    </row>
    <row r="207" spans="1:12" ht="20" x14ac:dyDescent="0.3">
      <c r="A207" s="52">
        <v>14459</v>
      </c>
      <c r="B207" s="52" t="s">
        <v>365</v>
      </c>
      <c r="C207" s="52" t="s">
        <v>1268</v>
      </c>
      <c r="D207" s="52" t="s">
        <v>1656</v>
      </c>
      <c r="E207" s="52" t="s">
        <v>1270</v>
      </c>
      <c r="F207" s="52" t="s">
        <v>1271</v>
      </c>
      <c r="G207" s="53">
        <v>29768</v>
      </c>
      <c r="H207" s="52" t="s">
        <v>1657</v>
      </c>
      <c r="I207" s="52" t="s">
        <v>1277</v>
      </c>
      <c r="J207" s="2">
        <v>22</v>
      </c>
      <c r="K207" s="2" t="s">
        <v>1278</v>
      </c>
      <c r="L207" s="2">
        <v>6</v>
      </c>
    </row>
    <row r="208" spans="1:12" ht="20" x14ac:dyDescent="0.3">
      <c r="A208" s="52">
        <v>14462</v>
      </c>
      <c r="B208" s="52" t="s">
        <v>257</v>
      </c>
      <c r="C208" s="52" t="s">
        <v>1268</v>
      </c>
      <c r="D208" s="52" t="s">
        <v>1658</v>
      </c>
      <c r="E208" s="52" t="s">
        <v>1270</v>
      </c>
      <c r="F208" s="52" t="s">
        <v>1271</v>
      </c>
      <c r="G208" s="53">
        <v>36320</v>
      </c>
      <c r="H208" s="52" t="s">
        <v>1659</v>
      </c>
      <c r="I208" s="52" t="s">
        <v>1277</v>
      </c>
      <c r="J208" s="2">
        <v>3</v>
      </c>
      <c r="K208" s="2" t="s">
        <v>1278</v>
      </c>
      <c r="L208" s="2">
        <v>2</v>
      </c>
    </row>
    <row r="209" spans="1:12" ht="20" x14ac:dyDescent="0.3">
      <c r="A209" s="52">
        <v>14463</v>
      </c>
      <c r="B209" s="52" t="s">
        <v>1660</v>
      </c>
      <c r="C209" s="52" t="s">
        <v>1268</v>
      </c>
      <c r="D209" s="52" t="s">
        <v>1661</v>
      </c>
      <c r="E209" s="52" t="s">
        <v>1270</v>
      </c>
      <c r="F209" s="52" t="s">
        <v>1271</v>
      </c>
      <c r="G209" s="53">
        <v>36320</v>
      </c>
      <c r="H209" s="52" t="s">
        <v>1662</v>
      </c>
      <c r="I209" s="52" t="s">
        <v>1283</v>
      </c>
      <c r="J209" s="2" t="e">
        <v>#N/A</v>
      </c>
      <c r="K209" s="2" t="s">
        <v>1278</v>
      </c>
      <c r="L209" s="2">
        <v>2</v>
      </c>
    </row>
    <row r="210" spans="1:12" ht="20" x14ac:dyDescent="0.3">
      <c r="A210" s="52">
        <v>14466</v>
      </c>
      <c r="B210" s="52" t="s">
        <v>1663</v>
      </c>
      <c r="C210" s="52" t="s">
        <v>1268</v>
      </c>
      <c r="D210" s="52" t="s">
        <v>1664</v>
      </c>
      <c r="E210" s="52" t="s">
        <v>1270</v>
      </c>
      <c r="F210" s="52" t="s">
        <v>1271</v>
      </c>
      <c r="G210" s="53">
        <v>38443</v>
      </c>
      <c r="H210" s="52" t="s">
        <v>662</v>
      </c>
      <c r="I210" s="52" t="s">
        <v>1277</v>
      </c>
      <c r="J210" s="2">
        <v>18</v>
      </c>
      <c r="K210" s="2" t="s">
        <v>1278</v>
      </c>
      <c r="L210" s="2">
        <v>3</v>
      </c>
    </row>
    <row r="211" spans="1:12" ht="20" x14ac:dyDescent="0.3">
      <c r="A211" s="52">
        <v>14467</v>
      </c>
      <c r="B211" s="52" t="s">
        <v>1665</v>
      </c>
      <c r="C211" s="52" t="s">
        <v>1268</v>
      </c>
      <c r="D211" s="52" t="s">
        <v>1666</v>
      </c>
      <c r="E211" s="52" t="s">
        <v>1270</v>
      </c>
      <c r="F211" s="52" t="s">
        <v>1271</v>
      </c>
      <c r="G211" s="53">
        <v>36475</v>
      </c>
      <c r="H211" s="52" t="s">
        <v>662</v>
      </c>
      <c r="I211" s="52" t="s">
        <v>1277</v>
      </c>
      <c r="J211" s="2">
        <v>101</v>
      </c>
      <c r="K211" s="2" t="s">
        <v>1274</v>
      </c>
      <c r="L211" s="2">
        <v>2</v>
      </c>
    </row>
    <row r="212" spans="1:12" ht="20" x14ac:dyDescent="0.3">
      <c r="A212" s="52">
        <v>14468</v>
      </c>
      <c r="B212" s="52" t="s">
        <v>258</v>
      </c>
      <c r="C212" s="52" t="s">
        <v>1268</v>
      </c>
      <c r="D212" s="52" t="s">
        <v>1667</v>
      </c>
      <c r="E212" s="52" t="s">
        <v>1270</v>
      </c>
      <c r="F212" s="52" t="s">
        <v>1271</v>
      </c>
      <c r="G212" s="53">
        <v>36320</v>
      </c>
      <c r="H212" s="52" t="s">
        <v>1659</v>
      </c>
      <c r="I212" s="52" t="s">
        <v>1277</v>
      </c>
      <c r="J212" s="2">
        <v>7</v>
      </c>
      <c r="K212" s="2" t="s">
        <v>1278</v>
      </c>
      <c r="L212" s="2">
        <v>2</v>
      </c>
    </row>
    <row r="213" spans="1:12" ht="30" x14ac:dyDescent="0.3">
      <c r="A213" s="52">
        <v>14469</v>
      </c>
      <c r="B213" s="52" t="s">
        <v>495</v>
      </c>
      <c r="C213" s="52" t="s">
        <v>1268</v>
      </c>
      <c r="D213" s="52" t="s">
        <v>1668</v>
      </c>
      <c r="E213" s="52" t="s">
        <v>1270</v>
      </c>
      <c r="F213" s="52" t="s">
        <v>1271</v>
      </c>
      <c r="G213" s="53">
        <v>40149</v>
      </c>
      <c r="H213" s="52" t="s">
        <v>1669</v>
      </c>
      <c r="I213" s="52" t="s">
        <v>1277</v>
      </c>
      <c r="J213" s="2">
        <v>1.6</v>
      </c>
      <c r="K213" s="2" t="s">
        <v>1278</v>
      </c>
      <c r="L213" s="2">
        <v>2</v>
      </c>
    </row>
    <row r="214" spans="1:12" ht="20" x14ac:dyDescent="0.3">
      <c r="A214" s="52">
        <v>14473</v>
      </c>
      <c r="B214" s="52" t="s">
        <v>1670</v>
      </c>
      <c r="C214" s="52" t="s">
        <v>1268</v>
      </c>
      <c r="D214" s="52" t="s">
        <v>1671</v>
      </c>
      <c r="E214" s="52" t="s">
        <v>1270</v>
      </c>
      <c r="F214" s="52" t="s">
        <v>1271</v>
      </c>
      <c r="G214" s="53">
        <v>39384</v>
      </c>
      <c r="H214" s="52" t="s">
        <v>662</v>
      </c>
      <c r="I214" s="52" t="s">
        <v>1283</v>
      </c>
      <c r="J214" s="2" t="e">
        <v>#N/A</v>
      </c>
      <c r="K214" s="2" t="s">
        <v>1278</v>
      </c>
      <c r="L214" s="2">
        <v>2</v>
      </c>
    </row>
    <row r="215" spans="1:12" ht="20" x14ac:dyDescent="0.3">
      <c r="A215" s="52">
        <v>14474</v>
      </c>
      <c r="B215" s="52" t="s">
        <v>483</v>
      </c>
      <c r="C215" s="52" t="s">
        <v>1268</v>
      </c>
      <c r="D215" s="52" t="s">
        <v>1672</v>
      </c>
      <c r="E215" s="52" t="s">
        <v>1270</v>
      </c>
      <c r="F215" s="52" t="s">
        <v>1271</v>
      </c>
      <c r="G215" s="53">
        <v>36320</v>
      </c>
      <c r="H215" s="52" t="s">
        <v>1673</v>
      </c>
      <c r="I215" s="52" t="s">
        <v>1277</v>
      </c>
      <c r="J215" s="2">
        <v>19</v>
      </c>
      <c r="K215" s="2" t="s">
        <v>1278</v>
      </c>
      <c r="L215" s="2">
        <v>2</v>
      </c>
    </row>
    <row r="216" spans="1:12" ht="30" x14ac:dyDescent="0.3">
      <c r="A216" s="52">
        <v>14475</v>
      </c>
      <c r="B216" s="52" t="s">
        <v>123</v>
      </c>
      <c r="C216" s="52" t="s">
        <v>1268</v>
      </c>
      <c r="D216" s="52" t="s">
        <v>1674</v>
      </c>
      <c r="E216" s="52" t="s">
        <v>1270</v>
      </c>
      <c r="F216" s="52" t="s">
        <v>1271</v>
      </c>
      <c r="G216" s="53">
        <v>36320</v>
      </c>
      <c r="H216" s="52" t="s">
        <v>1675</v>
      </c>
      <c r="I216" s="52" t="s">
        <v>1277</v>
      </c>
      <c r="J216" s="2">
        <v>12.2</v>
      </c>
      <c r="K216" s="2" t="s">
        <v>1278</v>
      </c>
      <c r="L216" s="2">
        <v>2</v>
      </c>
    </row>
    <row r="217" spans="1:12" ht="20" x14ac:dyDescent="0.3">
      <c r="A217" s="52">
        <v>14486</v>
      </c>
      <c r="B217" s="52" t="s">
        <v>1676</v>
      </c>
      <c r="C217" s="52" t="s">
        <v>1268</v>
      </c>
      <c r="D217" s="52" t="s">
        <v>1677</v>
      </c>
      <c r="E217" s="52" t="s">
        <v>1270</v>
      </c>
      <c r="F217" s="52" t="s">
        <v>1271</v>
      </c>
      <c r="G217" s="53">
        <v>37705</v>
      </c>
      <c r="H217" s="52" t="s">
        <v>1678</v>
      </c>
      <c r="I217" s="52" t="s">
        <v>1283</v>
      </c>
      <c r="J217" s="2" t="e">
        <v>#N/A</v>
      </c>
      <c r="K217" s="2" t="s">
        <v>1278</v>
      </c>
      <c r="L217" s="2">
        <v>2</v>
      </c>
    </row>
    <row r="218" spans="1:12" ht="20" x14ac:dyDescent="0.3">
      <c r="A218" s="52">
        <v>14487</v>
      </c>
      <c r="B218" s="52" t="s">
        <v>1679</v>
      </c>
      <c r="C218" s="52" t="s">
        <v>1268</v>
      </c>
      <c r="D218" s="52" t="s">
        <v>1680</v>
      </c>
      <c r="E218" s="52" t="s">
        <v>1270</v>
      </c>
      <c r="F218" s="52" t="s">
        <v>1271</v>
      </c>
      <c r="G218" s="53">
        <v>36321</v>
      </c>
      <c r="H218" s="52" t="s">
        <v>1681</v>
      </c>
      <c r="I218" s="52" t="s">
        <v>1283</v>
      </c>
      <c r="J218" s="2" t="e">
        <v>#N/A</v>
      </c>
      <c r="K218" s="2" t="s">
        <v>1278</v>
      </c>
      <c r="L218" s="2">
        <v>3</v>
      </c>
    </row>
    <row r="219" spans="1:12" ht="20" x14ac:dyDescent="0.3">
      <c r="A219" s="52">
        <v>14488</v>
      </c>
      <c r="B219" s="52" t="s">
        <v>1682</v>
      </c>
      <c r="C219" s="52" t="s">
        <v>1268</v>
      </c>
      <c r="D219" s="52" t="s">
        <v>1683</v>
      </c>
      <c r="E219" s="52" t="s">
        <v>1270</v>
      </c>
      <c r="F219" s="52" t="s">
        <v>1271</v>
      </c>
      <c r="G219" s="53">
        <v>35954</v>
      </c>
      <c r="H219" s="52" t="s">
        <v>662</v>
      </c>
      <c r="I219" s="52" t="s">
        <v>1283</v>
      </c>
      <c r="J219" s="2" t="e">
        <v>#N/A</v>
      </c>
      <c r="K219" s="2" t="s">
        <v>1278</v>
      </c>
      <c r="L219" s="2">
        <v>2</v>
      </c>
    </row>
    <row r="220" spans="1:12" ht="20" x14ac:dyDescent="0.3">
      <c r="A220" s="52">
        <v>14495</v>
      </c>
      <c r="B220" s="52" t="s">
        <v>1684</v>
      </c>
      <c r="C220" s="52" t="s">
        <v>1268</v>
      </c>
      <c r="D220" s="52" t="s">
        <v>1685</v>
      </c>
      <c r="E220" s="52" t="s">
        <v>1270</v>
      </c>
      <c r="F220" s="52" t="s">
        <v>1271</v>
      </c>
      <c r="G220" s="53">
        <v>38063</v>
      </c>
      <c r="H220" s="52" t="s">
        <v>1364</v>
      </c>
      <c r="I220" s="52" t="s">
        <v>1273</v>
      </c>
      <c r="J220" s="2">
        <v>335</v>
      </c>
      <c r="K220" s="2" t="s">
        <v>1278</v>
      </c>
      <c r="L220" s="2">
        <v>8</v>
      </c>
    </row>
    <row r="221" spans="1:12" ht="20" x14ac:dyDescent="0.3">
      <c r="A221" s="52">
        <v>14501</v>
      </c>
      <c r="B221" s="52" t="s">
        <v>240</v>
      </c>
      <c r="C221" s="52" t="s">
        <v>1268</v>
      </c>
      <c r="D221" s="52" t="s">
        <v>1686</v>
      </c>
      <c r="E221" s="52" t="s">
        <v>1270</v>
      </c>
      <c r="F221" s="52" t="s">
        <v>1271</v>
      </c>
      <c r="G221" s="53">
        <v>28126</v>
      </c>
      <c r="H221" s="52"/>
      <c r="I221" s="52" t="s">
        <v>1273</v>
      </c>
      <c r="J221" s="2">
        <v>92.1</v>
      </c>
      <c r="K221" s="2" t="s">
        <v>1274</v>
      </c>
      <c r="L221" s="2">
        <v>2</v>
      </c>
    </row>
    <row r="222" spans="1:12" ht="20" x14ac:dyDescent="0.3">
      <c r="A222" s="52">
        <v>14502</v>
      </c>
      <c r="B222" s="52" t="s">
        <v>259</v>
      </c>
      <c r="C222" s="52" t="s">
        <v>1268</v>
      </c>
      <c r="D222" s="52" t="s">
        <v>1687</v>
      </c>
      <c r="E222" s="52" t="s">
        <v>1270</v>
      </c>
      <c r="F222" s="52" t="s">
        <v>1271</v>
      </c>
      <c r="G222" s="53">
        <v>31990</v>
      </c>
      <c r="H222" s="52" t="s">
        <v>1688</v>
      </c>
      <c r="I222" s="52" t="s">
        <v>1277</v>
      </c>
      <c r="J222" s="2">
        <v>30</v>
      </c>
      <c r="K222" s="2" t="s">
        <v>1274</v>
      </c>
      <c r="L222" s="2">
        <v>2</v>
      </c>
    </row>
    <row r="223" spans="1:12" ht="20" x14ac:dyDescent="0.3">
      <c r="A223" s="52">
        <v>14505</v>
      </c>
      <c r="B223" s="52" t="s">
        <v>1689</v>
      </c>
      <c r="C223" s="52" t="s">
        <v>1268</v>
      </c>
      <c r="D223" s="52" t="s">
        <v>1690</v>
      </c>
      <c r="E223" s="52" t="s">
        <v>1270</v>
      </c>
      <c r="F223" s="52" t="s">
        <v>1271</v>
      </c>
      <c r="G223" s="53">
        <v>33248</v>
      </c>
      <c r="H223" s="52" t="s">
        <v>662</v>
      </c>
      <c r="I223" s="52" t="s">
        <v>1283</v>
      </c>
      <c r="J223" s="2" t="e">
        <v>#N/A</v>
      </c>
      <c r="K223" s="2" t="s">
        <v>1278</v>
      </c>
      <c r="L223" s="2">
        <v>2</v>
      </c>
    </row>
    <row r="224" spans="1:12" ht="20" x14ac:dyDescent="0.3">
      <c r="A224" s="52">
        <v>14507</v>
      </c>
      <c r="B224" s="52" t="s">
        <v>44</v>
      </c>
      <c r="C224" s="52" t="s">
        <v>1268</v>
      </c>
      <c r="D224" s="52" t="s">
        <v>1691</v>
      </c>
      <c r="E224" s="52" t="s">
        <v>1270</v>
      </c>
      <c r="F224" s="52" t="s">
        <v>1271</v>
      </c>
      <c r="G224" s="53">
        <v>33550</v>
      </c>
      <c r="H224" s="52" t="s">
        <v>662</v>
      </c>
      <c r="I224" s="52" t="s">
        <v>1277</v>
      </c>
      <c r="J224" s="2">
        <v>37</v>
      </c>
      <c r="K224" s="2" t="s">
        <v>1278</v>
      </c>
      <c r="L224" s="2">
        <v>2</v>
      </c>
    </row>
    <row r="225" spans="1:12" ht="20" x14ac:dyDescent="0.3">
      <c r="A225" s="52">
        <v>14508</v>
      </c>
      <c r="B225" s="52" t="s">
        <v>1692</v>
      </c>
      <c r="C225" s="52" t="s">
        <v>1268</v>
      </c>
      <c r="D225" s="52" t="s">
        <v>1693</v>
      </c>
      <c r="E225" s="52" t="s">
        <v>1270</v>
      </c>
      <c r="F225" s="52" t="s">
        <v>1271</v>
      </c>
      <c r="G225" s="53">
        <v>33550</v>
      </c>
      <c r="H225" s="52" t="s">
        <v>1694</v>
      </c>
      <c r="I225" s="52" t="s">
        <v>1283</v>
      </c>
      <c r="J225" s="2" t="e">
        <v>#N/A</v>
      </c>
      <c r="K225" s="2" t="s">
        <v>1278</v>
      </c>
      <c r="L225" s="2">
        <v>2</v>
      </c>
    </row>
    <row r="226" spans="1:12" ht="20" x14ac:dyDescent="0.3">
      <c r="A226" s="52">
        <v>14512</v>
      </c>
      <c r="B226" s="52" t="s">
        <v>1695</v>
      </c>
      <c r="C226" s="52" t="s">
        <v>1268</v>
      </c>
      <c r="D226" s="52" t="s">
        <v>1696</v>
      </c>
      <c r="E226" s="52" t="s">
        <v>1270</v>
      </c>
      <c r="F226" s="52" t="s">
        <v>1271</v>
      </c>
      <c r="G226" s="53">
        <v>33653</v>
      </c>
      <c r="H226" s="52" t="s">
        <v>662</v>
      </c>
      <c r="I226" s="52" t="s">
        <v>1283</v>
      </c>
      <c r="J226" s="2" t="e">
        <v>#N/A</v>
      </c>
      <c r="K226" s="2" t="s">
        <v>1278</v>
      </c>
      <c r="L226" s="2">
        <v>3</v>
      </c>
    </row>
    <row r="227" spans="1:12" ht="20" x14ac:dyDescent="0.3">
      <c r="A227" s="52">
        <v>14519</v>
      </c>
      <c r="B227" s="52" t="s">
        <v>1697</v>
      </c>
      <c r="C227" s="52" t="s">
        <v>1268</v>
      </c>
      <c r="D227" s="52" t="s">
        <v>1698</v>
      </c>
      <c r="E227" s="52" t="s">
        <v>1270</v>
      </c>
      <c r="F227" s="52" t="s">
        <v>1271</v>
      </c>
      <c r="G227" s="53">
        <v>32745</v>
      </c>
      <c r="H227" s="52" t="s">
        <v>1699</v>
      </c>
      <c r="I227" s="52" t="s">
        <v>1283</v>
      </c>
      <c r="J227" s="2" t="e">
        <v>#N/A</v>
      </c>
      <c r="K227" s="2" t="s">
        <v>1274</v>
      </c>
      <c r="L227" s="2">
        <v>2</v>
      </c>
    </row>
    <row r="228" spans="1:12" ht="20" x14ac:dyDescent="0.3">
      <c r="A228" s="52">
        <v>14520</v>
      </c>
      <c r="B228" s="52" t="s">
        <v>1700</v>
      </c>
      <c r="C228" s="52" t="s">
        <v>1268</v>
      </c>
      <c r="D228" s="52" t="s">
        <v>1701</v>
      </c>
      <c r="E228" s="52" t="s">
        <v>1270</v>
      </c>
      <c r="F228" s="52" t="s">
        <v>1271</v>
      </c>
      <c r="G228" s="53">
        <v>33578</v>
      </c>
      <c r="H228" s="52" t="s">
        <v>662</v>
      </c>
      <c r="I228" s="52" t="s">
        <v>1283</v>
      </c>
      <c r="J228" s="2" t="e">
        <v>#N/A</v>
      </c>
      <c r="K228" s="2" t="s">
        <v>1278</v>
      </c>
      <c r="L228" s="2">
        <v>2</v>
      </c>
    </row>
    <row r="229" spans="1:12" ht="20" x14ac:dyDescent="0.3">
      <c r="A229" s="52">
        <v>14521</v>
      </c>
      <c r="B229" s="52" t="s">
        <v>1702</v>
      </c>
      <c r="C229" s="52" t="s">
        <v>1268</v>
      </c>
      <c r="D229" s="52" t="s">
        <v>1703</v>
      </c>
      <c r="E229" s="52" t="s">
        <v>1270</v>
      </c>
      <c r="F229" s="52" t="s">
        <v>1271</v>
      </c>
      <c r="G229" s="53">
        <v>33666</v>
      </c>
      <c r="H229" s="52" t="s">
        <v>662</v>
      </c>
      <c r="I229" s="52" t="s">
        <v>1283</v>
      </c>
      <c r="J229" s="2" t="e">
        <v>#N/A</v>
      </c>
      <c r="K229" s="2" t="s">
        <v>1278</v>
      </c>
      <c r="L229" s="2">
        <v>2</v>
      </c>
    </row>
    <row r="230" spans="1:12" ht="20" x14ac:dyDescent="0.3">
      <c r="A230" s="52">
        <v>14525</v>
      </c>
      <c r="B230" s="52" t="s">
        <v>1704</v>
      </c>
      <c r="C230" s="52" t="s">
        <v>1268</v>
      </c>
      <c r="D230" s="52" t="s">
        <v>1705</v>
      </c>
      <c r="E230" s="52" t="s">
        <v>1270</v>
      </c>
      <c r="F230" s="52" t="s">
        <v>1271</v>
      </c>
      <c r="G230" s="53">
        <v>33505</v>
      </c>
      <c r="H230" s="52" t="s">
        <v>662</v>
      </c>
      <c r="I230" s="52" t="s">
        <v>1283</v>
      </c>
      <c r="J230" s="2" t="e">
        <v>#N/A</v>
      </c>
      <c r="K230" s="2" t="s">
        <v>1278</v>
      </c>
      <c r="L230" s="2">
        <v>2</v>
      </c>
    </row>
    <row r="231" spans="1:12" ht="20" x14ac:dyDescent="0.3">
      <c r="A231" s="52">
        <v>14526</v>
      </c>
      <c r="B231" s="52" t="s">
        <v>1706</v>
      </c>
      <c r="C231" s="52" t="s">
        <v>1268</v>
      </c>
      <c r="D231" s="52" t="s">
        <v>1707</v>
      </c>
      <c r="E231" s="52" t="s">
        <v>1270</v>
      </c>
      <c r="F231" s="52" t="s">
        <v>1271</v>
      </c>
      <c r="G231" s="53">
        <v>34019</v>
      </c>
      <c r="H231" s="52" t="s">
        <v>662</v>
      </c>
      <c r="I231" s="52" t="s">
        <v>1283</v>
      </c>
      <c r="J231" s="2" t="e">
        <v>#N/A</v>
      </c>
      <c r="K231" s="2" t="s">
        <v>1278</v>
      </c>
      <c r="L231" s="2">
        <v>2</v>
      </c>
    </row>
    <row r="232" spans="1:12" ht="20" x14ac:dyDescent="0.3">
      <c r="A232" s="52">
        <v>14528</v>
      </c>
      <c r="B232" s="52" t="s">
        <v>1708</v>
      </c>
      <c r="C232" s="52" t="s">
        <v>1268</v>
      </c>
      <c r="D232" s="52" t="s">
        <v>1709</v>
      </c>
      <c r="E232" s="52" t="s">
        <v>1270</v>
      </c>
      <c r="F232" s="52" t="s">
        <v>1271</v>
      </c>
      <c r="G232" s="53">
        <v>35338</v>
      </c>
      <c r="H232" s="52" t="s">
        <v>1710</v>
      </c>
      <c r="I232" s="52" t="s">
        <v>1277</v>
      </c>
      <c r="J232" s="2">
        <v>50</v>
      </c>
      <c r="K232" s="2" t="s">
        <v>1278</v>
      </c>
      <c r="L232" s="2">
        <v>3</v>
      </c>
    </row>
    <row r="233" spans="1:12" ht="30" x14ac:dyDescent="0.3">
      <c r="A233" s="52">
        <v>14531</v>
      </c>
      <c r="B233" s="52" t="s">
        <v>454</v>
      </c>
      <c r="C233" s="52" t="s">
        <v>1268</v>
      </c>
      <c r="D233" s="52" t="s">
        <v>1711</v>
      </c>
      <c r="E233" s="52" t="s">
        <v>1270</v>
      </c>
      <c r="F233" s="52" t="s">
        <v>1271</v>
      </c>
      <c r="G233" s="53">
        <v>26695</v>
      </c>
      <c r="H233" s="52"/>
      <c r="I233" s="52" t="s">
        <v>1282</v>
      </c>
      <c r="J233" s="2">
        <v>6</v>
      </c>
      <c r="K233" s="2" t="s">
        <v>1274</v>
      </c>
      <c r="L233" s="2">
        <v>2</v>
      </c>
    </row>
    <row r="234" spans="1:12" ht="20" x14ac:dyDescent="0.3">
      <c r="A234" s="52">
        <v>14532</v>
      </c>
      <c r="B234" s="52" t="s">
        <v>1712</v>
      </c>
      <c r="C234" s="52" t="s">
        <v>1268</v>
      </c>
      <c r="D234" s="52" t="s">
        <v>1713</v>
      </c>
      <c r="E234" s="52" t="s">
        <v>1270</v>
      </c>
      <c r="F234" s="52" t="s">
        <v>1271</v>
      </c>
      <c r="G234" s="53">
        <v>32955</v>
      </c>
      <c r="H234" s="52" t="s">
        <v>662</v>
      </c>
      <c r="I234" s="52" t="s">
        <v>1283</v>
      </c>
      <c r="J234" s="2" t="e">
        <v>#N/A</v>
      </c>
      <c r="K234" s="2" t="s">
        <v>1278</v>
      </c>
      <c r="L234" s="2">
        <v>2</v>
      </c>
    </row>
    <row r="235" spans="1:12" ht="20" x14ac:dyDescent="0.3">
      <c r="A235" s="52">
        <v>14535</v>
      </c>
      <c r="B235" s="52" t="s">
        <v>1714</v>
      </c>
      <c r="C235" s="52" t="s">
        <v>1268</v>
      </c>
      <c r="D235" s="52" t="s">
        <v>1715</v>
      </c>
      <c r="E235" s="52" t="s">
        <v>1270</v>
      </c>
      <c r="F235" s="52" t="s">
        <v>1271</v>
      </c>
      <c r="G235" s="53">
        <v>34054</v>
      </c>
      <c r="H235" s="52" t="s">
        <v>662</v>
      </c>
      <c r="I235" s="52" t="s">
        <v>1283</v>
      </c>
      <c r="J235" s="2" t="e">
        <v>#N/A</v>
      </c>
      <c r="K235" s="2" t="s">
        <v>1278</v>
      </c>
      <c r="L235" s="2">
        <v>3</v>
      </c>
    </row>
    <row r="236" spans="1:12" ht="20" x14ac:dyDescent="0.3">
      <c r="A236" s="52">
        <v>14540</v>
      </c>
      <c r="B236" s="52" t="s">
        <v>1716</v>
      </c>
      <c r="C236" s="52" t="s">
        <v>1268</v>
      </c>
      <c r="D236" s="52" t="s">
        <v>1717</v>
      </c>
      <c r="E236" s="52" t="s">
        <v>1270</v>
      </c>
      <c r="F236" s="52" t="s">
        <v>1271</v>
      </c>
      <c r="G236" s="53">
        <v>39384</v>
      </c>
      <c r="H236" s="52" t="s">
        <v>662</v>
      </c>
      <c r="I236" s="52" t="s">
        <v>1283</v>
      </c>
      <c r="J236" s="2" t="e">
        <v>#N/A</v>
      </c>
      <c r="K236" s="2" t="s">
        <v>1278</v>
      </c>
      <c r="L236" s="2">
        <v>2</v>
      </c>
    </row>
    <row r="237" spans="1:12" ht="30" x14ac:dyDescent="0.3">
      <c r="A237" s="52">
        <v>14542</v>
      </c>
      <c r="B237" s="52" t="s">
        <v>1718</v>
      </c>
      <c r="C237" s="52" t="s">
        <v>1268</v>
      </c>
      <c r="D237" s="52" t="s">
        <v>1719</v>
      </c>
      <c r="E237" s="52" t="s">
        <v>1270</v>
      </c>
      <c r="F237" s="52" t="s">
        <v>1271</v>
      </c>
      <c r="G237" s="53">
        <v>33703</v>
      </c>
      <c r="H237" s="52" t="s">
        <v>1720</v>
      </c>
      <c r="I237" s="52" t="s">
        <v>1277</v>
      </c>
      <c r="J237" s="2">
        <v>2.2000000000000002</v>
      </c>
      <c r="K237" s="2" t="s">
        <v>1278</v>
      </c>
      <c r="L237" s="2">
        <v>2</v>
      </c>
    </row>
    <row r="238" spans="1:12" ht="20" x14ac:dyDescent="0.3">
      <c r="A238" s="52">
        <v>14547</v>
      </c>
      <c r="B238" s="52" t="s">
        <v>1721</v>
      </c>
      <c r="C238" s="52" t="s">
        <v>1268</v>
      </c>
      <c r="D238" s="52" t="s">
        <v>1722</v>
      </c>
      <c r="E238" s="52" t="s">
        <v>1270</v>
      </c>
      <c r="F238" s="52" t="s">
        <v>1271</v>
      </c>
      <c r="G238" s="53">
        <v>33296</v>
      </c>
      <c r="H238" s="52" t="s">
        <v>662</v>
      </c>
      <c r="I238" s="52" t="s">
        <v>1283</v>
      </c>
      <c r="J238" s="2" t="e">
        <v>#N/A</v>
      </c>
      <c r="K238" s="2" t="s">
        <v>1278</v>
      </c>
      <c r="L238" s="2">
        <v>3</v>
      </c>
    </row>
    <row r="239" spans="1:12" ht="20" x14ac:dyDescent="0.3">
      <c r="A239" s="52">
        <v>14550</v>
      </c>
      <c r="B239" s="52" t="s">
        <v>243</v>
      </c>
      <c r="C239" s="52" t="s">
        <v>1268</v>
      </c>
      <c r="D239" s="52" t="s">
        <v>1723</v>
      </c>
      <c r="E239" s="52" t="s">
        <v>1270</v>
      </c>
      <c r="F239" s="52" t="s">
        <v>1271</v>
      </c>
      <c r="G239" s="53">
        <v>32812</v>
      </c>
      <c r="H239" s="52" t="s">
        <v>1497</v>
      </c>
      <c r="I239" s="52" t="s">
        <v>1277</v>
      </c>
      <c r="J239" s="2">
        <v>13.5</v>
      </c>
      <c r="K239" s="2" t="s">
        <v>1278</v>
      </c>
      <c r="L239" s="2">
        <v>3</v>
      </c>
    </row>
    <row r="240" spans="1:12" ht="20" x14ac:dyDescent="0.3">
      <c r="A240" s="52">
        <v>14554</v>
      </c>
      <c r="B240" s="52" t="s">
        <v>1724</v>
      </c>
      <c r="C240" s="52" t="s">
        <v>1268</v>
      </c>
      <c r="D240" s="52" t="s">
        <v>1725</v>
      </c>
      <c r="E240" s="52" t="s">
        <v>1270</v>
      </c>
      <c r="F240" s="52" t="s">
        <v>1271</v>
      </c>
      <c r="G240" s="53">
        <v>33322</v>
      </c>
      <c r="H240" s="52" t="s">
        <v>1726</v>
      </c>
      <c r="I240" s="52" t="s">
        <v>1283</v>
      </c>
      <c r="J240" s="2" t="e">
        <v>#N/A</v>
      </c>
      <c r="K240" s="2" t="s">
        <v>1278</v>
      </c>
      <c r="L240" s="2">
        <v>2</v>
      </c>
    </row>
    <row r="241" spans="1:12" ht="20" x14ac:dyDescent="0.3">
      <c r="A241" s="52">
        <v>14555</v>
      </c>
      <c r="B241" s="52" t="s">
        <v>441</v>
      </c>
      <c r="C241" s="52" t="s">
        <v>1268</v>
      </c>
      <c r="D241" s="52" t="s">
        <v>1727</v>
      </c>
      <c r="E241" s="52" t="s">
        <v>1270</v>
      </c>
      <c r="F241" s="52" t="s">
        <v>1271</v>
      </c>
      <c r="G241" s="53">
        <v>33799</v>
      </c>
      <c r="H241" s="52" t="s">
        <v>662</v>
      </c>
      <c r="I241" s="52" t="s">
        <v>1283</v>
      </c>
      <c r="J241" s="2" t="e">
        <v>#N/A</v>
      </c>
      <c r="K241" s="2" t="s">
        <v>1278</v>
      </c>
      <c r="L241" s="2">
        <v>4</v>
      </c>
    </row>
    <row r="242" spans="1:12" ht="20" x14ac:dyDescent="0.3">
      <c r="A242" s="52">
        <v>14562</v>
      </c>
      <c r="B242" s="52" t="s">
        <v>536</v>
      </c>
      <c r="C242" s="52" t="s">
        <v>1268</v>
      </c>
      <c r="D242" s="52" t="s">
        <v>1728</v>
      </c>
      <c r="E242" s="52" t="s">
        <v>1270</v>
      </c>
      <c r="F242" s="52" t="s">
        <v>1271</v>
      </c>
      <c r="G242" s="53">
        <v>39372</v>
      </c>
      <c r="H242" s="52" t="s">
        <v>662</v>
      </c>
      <c r="I242" s="52" t="s">
        <v>1277</v>
      </c>
      <c r="J242" s="2">
        <v>3</v>
      </c>
      <c r="K242" s="2" t="s">
        <v>1278</v>
      </c>
      <c r="L242" s="2">
        <v>4</v>
      </c>
    </row>
    <row r="243" spans="1:12" ht="20" x14ac:dyDescent="0.3">
      <c r="A243" s="52">
        <v>14563</v>
      </c>
      <c r="B243" s="52" t="s">
        <v>485</v>
      </c>
      <c r="C243" s="52" t="s">
        <v>1268</v>
      </c>
      <c r="D243" s="52" t="s">
        <v>1729</v>
      </c>
      <c r="E243" s="52" t="s">
        <v>1270</v>
      </c>
      <c r="F243" s="52" t="s">
        <v>1271</v>
      </c>
      <c r="G243" s="53">
        <v>38383</v>
      </c>
      <c r="H243" s="52" t="s">
        <v>1396</v>
      </c>
      <c r="I243" s="52" t="s">
        <v>1277</v>
      </c>
      <c r="J243" s="2">
        <v>8</v>
      </c>
      <c r="K243" s="2" t="s">
        <v>1278</v>
      </c>
      <c r="L243" s="2">
        <v>2</v>
      </c>
    </row>
    <row r="244" spans="1:12" ht="20" x14ac:dyDescent="0.3">
      <c r="A244" s="52">
        <v>14564</v>
      </c>
      <c r="B244" s="52" t="s">
        <v>1730</v>
      </c>
      <c r="C244" s="52" t="s">
        <v>1268</v>
      </c>
      <c r="D244" s="52" t="s">
        <v>1731</v>
      </c>
      <c r="E244" s="52" t="s">
        <v>1270</v>
      </c>
      <c r="F244" s="52" t="s">
        <v>1271</v>
      </c>
      <c r="G244" s="53">
        <v>34717</v>
      </c>
      <c r="H244" s="52" t="s">
        <v>662</v>
      </c>
      <c r="I244" s="52" t="s">
        <v>1283</v>
      </c>
      <c r="J244" s="2" t="e">
        <v>#N/A</v>
      </c>
      <c r="K244" s="2" t="s">
        <v>1278</v>
      </c>
      <c r="L244" s="2">
        <v>2</v>
      </c>
    </row>
    <row r="245" spans="1:12" ht="20" x14ac:dyDescent="0.3">
      <c r="A245" s="52">
        <v>14573</v>
      </c>
      <c r="B245" s="52" t="s">
        <v>1732</v>
      </c>
      <c r="C245" s="52" t="s">
        <v>1268</v>
      </c>
      <c r="D245" s="52" t="s">
        <v>1733</v>
      </c>
      <c r="E245" s="52" t="s">
        <v>1270</v>
      </c>
      <c r="F245" s="52" t="s">
        <v>1271</v>
      </c>
      <c r="G245" s="53">
        <v>33415</v>
      </c>
      <c r="H245" s="52" t="s">
        <v>662</v>
      </c>
      <c r="I245" s="52" t="s">
        <v>1283</v>
      </c>
      <c r="J245" s="2" t="e">
        <v>#N/A</v>
      </c>
      <c r="K245" s="2" t="s">
        <v>1278</v>
      </c>
      <c r="L245" s="2">
        <v>2</v>
      </c>
    </row>
    <row r="246" spans="1:12" ht="20" x14ac:dyDescent="0.3">
      <c r="A246" s="52">
        <v>14577</v>
      </c>
      <c r="B246" s="52" t="s">
        <v>1734</v>
      </c>
      <c r="C246" s="52" t="s">
        <v>1268</v>
      </c>
      <c r="D246" s="52" t="s">
        <v>1735</v>
      </c>
      <c r="E246" s="52" t="s">
        <v>1270</v>
      </c>
      <c r="F246" s="52" t="s">
        <v>1271</v>
      </c>
      <c r="G246" s="53">
        <v>38036</v>
      </c>
      <c r="H246" s="52" t="s">
        <v>1533</v>
      </c>
      <c r="I246" s="52" t="s">
        <v>1283</v>
      </c>
      <c r="J246" s="2" t="e">
        <v>#N/A</v>
      </c>
      <c r="K246" s="2" t="s">
        <v>1278</v>
      </c>
      <c r="L246" s="2">
        <v>2</v>
      </c>
    </row>
    <row r="247" spans="1:12" ht="20" x14ac:dyDescent="0.3">
      <c r="A247" s="52">
        <v>14580</v>
      </c>
      <c r="B247" s="52" t="s">
        <v>260</v>
      </c>
      <c r="C247" s="52" t="s">
        <v>1268</v>
      </c>
      <c r="D247" s="52" t="s">
        <v>1736</v>
      </c>
      <c r="E247" s="52" t="s">
        <v>1270</v>
      </c>
      <c r="F247" s="52" t="s">
        <v>1271</v>
      </c>
      <c r="G247" s="53">
        <v>39372</v>
      </c>
      <c r="H247" s="52" t="s">
        <v>1386</v>
      </c>
      <c r="I247" s="52" t="s">
        <v>1277</v>
      </c>
      <c r="J247" s="2">
        <v>12</v>
      </c>
      <c r="K247" s="2" t="s">
        <v>1278</v>
      </c>
      <c r="L247" s="2">
        <v>2</v>
      </c>
    </row>
    <row r="248" spans="1:12" ht="20" x14ac:dyDescent="0.3">
      <c r="A248" s="52">
        <v>14581</v>
      </c>
      <c r="B248" s="52" t="s">
        <v>45</v>
      </c>
      <c r="C248" s="52" t="s">
        <v>1268</v>
      </c>
      <c r="D248" s="52" t="s">
        <v>1737</v>
      </c>
      <c r="E248" s="52" t="s">
        <v>1270</v>
      </c>
      <c r="F248" s="52" t="s">
        <v>1271</v>
      </c>
      <c r="G248" s="53">
        <v>35269</v>
      </c>
      <c r="H248" s="52" t="s">
        <v>662</v>
      </c>
      <c r="I248" s="52" t="s">
        <v>1277</v>
      </c>
      <c r="J248" s="2">
        <v>111</v>
      </c>
      <c r="K248" s="2" t="s">
        <v>1278</v>
      </c>
      <c r="L248" s="2">
        <v>2</v>
      </c>
    </row>
    <row r="249" spans="1:12" ht="20" x14ac:dyDescent="0.3">
      <c r="A249" s="52">
        <v>14582</v>
      </c>
      <c r="B249" s="52" t="s">
        <v>1738</v>
      </c>
      <c r="C249" s="52" t="s">
        <v>1268</v>
      </c>
      <c r="D249" s="52" t="s">
        <v>1739</v>
      </c>
      <c r="E249" s="52" t="s">
        <v>1270</v>
      </c>
      <c r="F249" s="52" t="s">
        <v>1271</v>
      </c>
      <c r="G249" s="53">
        <v>35307</v>
      </c>
      <c r="H249" s="52" t="s">
        <v>1726</v>
      </c>
      <c r="I249" s="52" t="s">
        <v>1283</v>
      </c>
      <c r="J249" s="2" t="e">
        <v>#N/A</v>
      </c>
      <c r="K249" s="2" t="s">
        <v>1278</v>
      </c>
      <c r="L249" s="2">
        <v>2</v>
      </c>
    </row>
    <row r="250" spans="1:12" ht="20" x14ac:dyDescent="0.3">
      <c r="A250" s="52">
        <v>14583</v>
      </c>
      <c r="B250" s="52" t="s">
        <v>336</v>
      </c>
      <c r="C250" s="52" t="s">
        <v>1268</v>
      </c>
      <c r="D250" s="52" t="s">
        <v>1740</v>
      </c>
      <c r="E250" s="52" t="s">
        <v>1270</v>
      </c>
      <c r="F250" s="52" t="s">
        <v>1271</v>
      </c>
      <c r="G250" s="53">
        <v>37706</v>
      </c>
      <c r="H250" s="52" t="s">
        <v>1553</v>
      </c>
      <c r="I250" s="52" t="s">
        <v>1277</v>
      </c>
      <c r="J250" s="2">
        <v>40</v>
      </c>
      <c r="K250" s="2" t="s">
        <v>1278</v>
      </c>
      <c r="L250" s="2">
        <v>2</v>
      </c>
    </row>
    <row r="251" spans="1:12" ht="30" x14ac:dyDescent="0.3">
      <c r="A251" s="52">
        <v>14585</v>
      </c>
      <c r="B251" s="52" t="s">
        <v>424</v>
      </c>
      <c r="C251" s="52" t="s">
        <v>1268</v>
      </c>
      <c r="D251" s="52" t="s">
        <v>1741</v>
      </c>
      <c r="E251" s="52" t="s">
        <v>1270</v>
      </c>
      <c r="F251" s="52" t="s">
        <v>1271</v>
      </c>
      <c r="G251" s="53">
        <v>39944</v>
      </c>
      <c r="H251" s="52" t="s">
        <v>1742</v>
      </c>
      <c r="I251" s="52" t="s">
        <v>1277</v>
      </c>
      <c r="J251" s="2">
        <v>14</v>
      </c>
      <c r="K251" s="2" t="s">
        <v>1278</v>
      </c>
      <c r="L251" s="2">
        <v>2</v>
      </c>
    </row>
    <row r="252" spans="1:12" ht="30" x14ac:dyDescent="0.3">
      <c r="A252" s="52">
        <v>14588</v>
      </c>
      <c r="B252" s="52" t="s">
        <v>439</v>
      </c>
      <c r="C252" s="52" t="s">
        <v>1268</v>
      </c>
      <c r="D252" s="52" t="s">
        <v>1743</v>
      </c>
      <c r="E252" s="52" t="s">
        <v>1270</v>
      </c>
      <c r="F252" s="52" t="s">
        <v>1271</v>
      </c>
      <c r="G252" s="53">
        <v>38435</v>
      </c>
      <c r="H252" s="52" t="s">
        <v>1744</v>
      </c>
      <c r="I252" s="52" t="s">
        <v>1277</v>
      </c>
      <c r="J252" s="2">
        <v>10.5</v>
      </c>
      <c r="K252" s="2" t="s">
        <v>1278</v>
      </c>
      <c r="L252" s="2">
        <v>2</v>
      </c>
    </row>
    <row r="253" spans="1:12" ht="20" x14ac:dyDescent="0.3">
      <c r="A253" s="52">
        <v>14600</v>
      </c>
      <c r="B253" s="52" t="s">
        <v>1745</v>
      </c>
      <c r="C253" s="52" t="s">
        <v>1268</v>
      </c>
      <c r="D253" s="52" t="s">
        <v>1746</v>
      </c>
      <c r="E253" s="52" t="s">
        <v>1270</v>
      </c>
      <c r="F253" s="52" t="s">
        <v>1271</v>
      </c>
      <c r="G253" s="53">
        <v>32905</v>
      </c>
      <c r="H253" s="52"/>
      <c r="I253" s="52" t="s">
        <v>1747</v>
      </c>
      <c r="J253" s="2" t="e">
        <v>#N/A</v>
      </c>
      <c r="K253" s="2" t="s">
        <v>1274</v>
      </c>
      <c r="L253" s="2">
        <v>2</v>
      </c>
    </row>
    <row r="254" spans="1:12" ht="20" x14ac:dyDescent="0.3">
      <c r="A254" s="52">
        <v>14618</v>
      </c>
      <c r="B254" s="52" t="s">
        <v>1748</v>
      </c>
      <c r="C254" s="52" t="s">
        <v>1268</v>
      </c>
      <c r="D254" s="52" t="s">
        <v>1749</v>
      </c>
      <c r="E254" s="52" t="s">
        <v>1270</v>
      </c>
      <c r="F254" s="52" t="s">
        <v>1271</v>
      </c>
      <c r="G254" s="53">
        <v>35611</v>
      </c>
      <c r="H254" s="52" t="s">
        <v>1750</v>
      </c>
      <c r="I254" s="52" t="s">
        <v>1283</v>
      </c>
      <c r="J254" s="2" t="e">
        <v>#N/A</v>
      </c>
      <c r="K254" s="2" t="s">
        <v>1278</v>
      </c>
      <c r="L254" s="2">
        <v>2</v>
      </c>
    </row>
    <row r="255" spans="1:12" ht="20" x14ac:dyDescent="0.3">
      <c r="A255" s="52">
        <v>14620</v>
      </c>
      <c r="B255" s="52" t="s">
        <v>261</v>
      </c>
      <c r="C255" s="52" t="s">
        <v>1268</v>
      </c>
      <c r="D255" s="52" t="s">
        <v>1751</v>
      </c>
      <c r="E255" s="52" t="s">
        <v>1752</v>
      </c>
      <c r="F255" s="52" t="s">
        <v>1753</v>
      </c>
      <c r="G255" s="53">
        <v>33135</v>
      </c>
      <c r="H255" s="52" t="s">
        <v>1754</v>
      </c>
      <c r="I255" s="52" t="s">
        <v>1277</v>
      </c>
      <c r="J255" s="2">
        <v>11.3</v>
      </c>
      <c r="K255" s="2" t="s">
        <v>1278</v>
      </c>
      <c r="L255" s="2">
        <v>2</v>
      </c>
    </row>
    <row r="256" spans="1:12" ht="20" x14ac:dyDescent="0.3">
      <c r="A256" s="52">
        <v>14621</v>
      </c>
      <c r="B256" s="52" t="s">
        <v>1755</v>
      </c>
      <c r="C256" s="52" t="s">
        <v>1268</v>
      </c>
      <c r="D256" s="52" t="s">
        <v>1756</v>
      </c>
      <c r="E256" s="52" t="s">
        <v>1270</v>
      </c>
      <c r="F256" s="52" t="s">
        <v>1271</v>
      </c>
      <c r="G256" s="53">
        <v>31747</v>
      </c>
      <c r="H256" s="52" t="s">
        <v>1757</v>
      </c>
      <c r="I256" s="52" t="s">
        <v>1283</v>
      </c>
      <c r="J256" s="2">
        <v>260</v>
      </c>
      <c r="K256" s="2" t="s">
        <v>1278</v>
      </c>
      <c r="L256" s="2">
        <v>9</v>
      </c>
    </row>
    <row r="257" spans="1:12" ht="20" x14ac:dyDescent="0.3">
      <c r="A257" s="52">
        <v>14621</v>
      </c>
      <c r="B257" s="52" t="s">
        <v>1755</v>
      </c>
      <c r="C257" s="52" t="s">
        <v>1268</v>
      </c>
      <c r="D257" s="52" t="s">
        <v>1758</v>
      </c>
      <c r="E257" s="52" t="s">
        <v>1270</v>
      </c>
      <c r="F257" s="52" t="s">
        <v>1271</v>
      </c>
      <c r="G257" s="53">
        <v>31973</v>
      </c>
      <c r="H257" s="52" t="s">
        <v>1759</v>
      </c>
      <c r="I257" s="52" t="s">
        <v>1283</v>
      </c>
      <c r="J257" s="2">
        <v>260</v>
      </c>
      <c r="K257" s="2" t="s">
        <v>1278</v>
      </c>
      <c r="L257" s="2">
        <v>9</v>
      </c>
    </row>
    <row r="258" spans="1:12" ht="20" x14ac:dyDescent="0.3">
      <c r="A258" s="52">
        <v>14621</v>
      </c>
      <c r="B258" s="52" t="s">
        <v>1755</v>
      </c>
      <c r="C258" s="52" t="s">
        <v>1268</v>
      </c>
      <c r="D258" s="52" t="s">
        <v>1758</v>
      </c>
      <c r="E258" s="52" t="s">
        <v>1270</v>
      </c>
      <c r="F258" s="52" t="s">
        <v>1271</v>
      </c>
      <c r="G258" s="53">
        <v>31973</v>
      </c>
      <c r="H258" s="52" t="s">
        <v>1759</v>
      </c>
      <c r="I258" s="52" t="s">
        <v>1273</v>
      </c>
      <c r="J258" s="2">
        <v>260</v>
      </c>
      <c r="K258" s="2" t="s">
        <v>1278</v>
      </c>
      <c r="L258" s="2">
        <v>9</v>
      </c>
    </row>
    <row r="259" spans="1:12" ht="20" x14ac:dyDescent="0.3">
      <c r="A259" s="52">
        <v>14624</v>
      </c>
      <c r="B259" s="52" t="s">
        <v>46</v>
      </c>
      <c r="C259" s="52" t="s">
        <v>1268</v>
      </c>
      <c r="D259" s="52" t="s">
        <v>1760</v>
      </c>
      <c r="E259" s="52" t="s">
        <v>1270</v>
      </c>
      <c r="F259" s="52" t="s">
        <v>1271</v>
      </c>
      <c r="G259" s="53">
        <v>33703</v>
      </c>
      <c r="H259" s="52" t="s">
        <v>662</v>
      </c>
      <c r="I259" s="52" t="s">
        <v>1277</v>
      </c>
      <c r="J259" s="2">
        <v>7</v>
      </c>
      <c r="K259" s="2" t="s">
        <v>1278</v>
      </c>
      <c r="L259" s="2">
        <v>2</v>
      </c>
    </row>
    <row r="260" spans="1:12" ht="20" x14ac:dyDescent="0.3">
      <c r="A260" s="52">
        <v>14627</v>
      </c>
      <c r="B260" s="52" t="s">
        <v>1761</v>
      </c>
      <c r="C260" s="52" t="s">
        <v>1268</v>
      </c>
      <c r="D260" s="52" t="s">
        <v>1762</v>
      </c>
      <c r="E260" s="52" t="s">
        <v>1270</v>
      </c>
      <c r="F260" s="52" t="s">
        <v>1271</v>
      </c>
      <c r="G260" s="53">
        <v>33184</v>
      </c>
      <c r="H260" s="52" t="s">
        <v>662</v>
      </c>
      <c r="I260" s="52" t="s">
        <v>1283</v>
      </c>
      <c r="J260" s="2" t="e">
        <v>#N/A</v>
      </c>
      <c r="K260" s="2" t="s">
        <v>1278</v>
      </c>
      <c r="L260" s="2">
        <v>2</v>
      </c>
    </row>
    <row r="261" spans="1:12" ht="30" x14ac:dyDescent="0.3">
      <c r="A261" s="52">
        <v>14632</v>
      </c>
      <c r="B261" s="52" t="s">
        <v>269</v>
      </c>
      <c r="C261" s="52" t="s">
        <v>1268</v>
      </c>
      <c r="D261" s="52" t="s">
        <v>1763</v>
      </c>
      <c r="E261" s="52" t="s">
        <v>1270</v>
      </c>
      <c r="F261" s="52" t="s">
        <v>1271</v>
      </c>
      <c r="G261" s="53">
        <v>32812</v>
      </c>
      <c r="H261" s="52" t="s">
        <v>1764</v>
      </c>
      <c r="I261" s="52" t="s">
        <v>1277</v>
      </c>
      <c r="J261" s="2">
        <v>82.1</v>
      </c>
      <c r="K261" s="2" t="s">
        <v>1274</v>
      </c>
      <c r="L261" s="2">
        <v>3</v>
      </c>
    </row>
    <row r="262" spans="1:12" ht="20" x14ac:dyDescent="0.3">
      <c r="A262" s="52">
        <v>14634</v>
      </c>
      <c r="B262" s="52" t="s">
        <v>1765</v>
      </c>
      <c r="C262" s="52" t="s">
        <v>1268</v>
      </c>
      <c r="D262" s="52" t="s">
        <v>1766</v>
      </c>
      <c r="E262" s="52" t="s">
        <v>1270</v>
      </c>
      <c r="F262" s="52" t="s">
        <v>1271</v>
      </c>
      <c r="G262" s="53">
        <v>35513</v>
      </c>
      <c r="H262" s="52" t="s">
        <v>1767</v>
      </c>
      <c r="I262" s="52" t="s">
        <v>1283</v>
      </c>
      <c r="J262" s="2" t="e">
        <v>#N/A</v>
      </c>
      <c r="K262" s="2" t="s">
        <v>1278</v>
      </c>
      <c r="L262" s="2">
        <v>2</v>
      </c>
    </row>
    <row r="263" spans="1:12" ht="20" x14ac:dyDescent="0.3">
      <c r="A263" s="52">
        <v>14648</v>
      </c>
      <c r="B263" s="52" t="s">
        <v>1768</v>
      </c>
      <c r="C263" s="52" t="s">
        <v>1268</v>
      </c>
      <c r="D263" s="52" t="s">
        <v>1769</v>
      </c>
      <c r="E263" s="52" t="s">
        <v>1270</v>
      </c>
      <c r="F263" s="52" t="s">
        <v>1271</v>
      </c>
      <c r="G263" s="53">
        <v>33900</v>
      </c>
      <c r="H263" s="52" t="s">
        <v>662</v>
      </c>
      <c r="I263" s="52" t="s">
        <v>1277</v>
      </c>
      <c r="J263" s="2">
        <v>36</v>
      </c>
      <c r="K263" s="2" t="s">
        <v>1278</v>
      </c>
      <c r="L263" s="2">
        <v>2</v>
      </c>
    </row>
    <row r="264" spans="1:12" ht="20" x14ac:dyDescent="0.3">
      <c r="A264" s="52">
        <v>14649</v>
      </c>
      <c r="B264" s="52" t="s">
        <v>1770</v>
      </c>
      <c r="C264" s="52" t="s">
        <v>1268</v>
      </c>
      <c r="D264" s="52" t="s">
        <v>1771</v>
      </c>
      <c r="E264" s="52" t="s">
        <v>1270</v>
      </c>
      <c r="F264" s="52" t="s">
        <v>1271</v>
      </c>
      <c r="G264" s="53">
        <v>34800</v>
      </c>
      <c r="H264" s="52" t="s">
        <v>1772</v>
      </c>
      <c r="I264" s="52" t="s">
        <v>1283</v>
      </c>
      <c r="J264" s="2" t="e">
        <v>#N/A</v>
      </c>
      <c r="K264" s="2" t="s">
        <v>1278</v>
      </c>
      <c r="L264" s="2">
        <v>3</v>
      </c>
    </row>
    <row r="265" spans="1:12" ht="20" x14ac:dyDescent="0.3">
      <c r="A265" s="52">
        <v>15002</v>
      </c>
      <c r="B265" s="52" t="s">
        <v>277</v>
      </c>
      <c r="C265" s="52" t="s">
        <v>1268</v>
      </c>
      <c r="D265" s="52" t="s">
        <v>1773</v>
      </c>
      <c r="E265" s="52" t="s">
        <v>1270</v>
      </c>
      <c r="F265" s="52" t="s">
        <v>1271</v>
      </c>
      <c r="G265" s="53">
        <v>36550</v>
      </c>
      <c r="H265" s="52" t="s">
        <v>1774</v>
      </c>
      <c r="I265" s="52" t="s">
        <v>1277</v>
      </c>
      <c r="J265" s="2">
        <v>45</v>
      </c>
      <c r="K265" s="2" t="s">
        <v>1278</v>
      </c>
      <c r="L265" s="2">
        <v>4</v>
      </c>
    </row>
    <row r="266" spans="1:12" ht="20" x14ac:dyDescent="0.3">
      <c r="A266" s="52">
        <v>15007</v>
      </c>
      <c r="B266" s="52" t="s">
        <v>1775</v>
      </c>
      <c r="C266" s="52" t="s">
        <v>1268</v>
      </c>
      <c r="D266" s="52" t="s">
        <v>1776</v>
      </c>
      <c r="E266" s="52" t="s">
        <v>1270</v>
      </c>
      <c r="F266" s="52" t="s">
        <v>1271</v>
      </c>
      <c r="G266" s="53">
        <v>37543</v>
      </c>
      <c r="H266" s="52" t="s">
        <v>1777</v>
      </c>
      <c r="I266" s="52" t="s">
        <v>1277</v>
      </c>
      <c r="J266" s="2">
        <v>65</v>
      </c>
      <c r="K266" s="2" t="s">
        <v>1278</v>
      </c>
      <c r="L266" s="2">
        <v>3</v>
      </c>
    </row>
    <row r="267" spans="1:12" ht="20" x14ac:dyDescent="0.3">
      <c r="A267" s="52">
        <v>15013</v>
      </c>
      <c r="B267" s="52" t="s">
        <v>1778</v>
      </c>
      <c r="C267" s="52" t="s">
        <v>1268</v>
      </c>
      <c r="D267" s="52" t="s">
        <v>1779</v>
      </c>
      <c r="E267" s="52" t="s">
        <v>1270</v>
      </c>
      <c r="F267" s="52" t="s">
        <v>1271</v>
      </c>
      <c r="G267" s="53">
        <v>36550</v>
      </c>
      <c r="H267" s="52" t="s">
        <v>1780</v>
      </c>
      <c r="I267" s="52" t="s">
        <v>1277</v>
      </c>
      <c r="J267" s="2">
        <v>370</v>
      </c>
      <c r="K267" s="2" t="s">
        <v>1278</v>
      </c>
      <c r="L267" s="2">
        <v>3</v>
      </c>
    </row>
    <row r="268" spans="1:12" ht="20" x14ac:dyDescent="0.3">
      <c r="A268" s="52">
        <v>15019</v>
      </c>
      <c r="B268" s="52" t="s">
        <v>1781</v>
      </c>
      <c r="C268" s="52" t="s">
        <v>1268</v>
      </c>
      <c r="D268" s="52" t="s">
        <v>1782</v>
      </c>
      <c r="E268" s="52" t="s">
        <v>1270</v>
      </c>
      <c r="F268" s="52" t="s">
        <v>1271</v>
      </c>
      <c r="G268" s="53">
        <v>36550</v>
      </c>
      <c r="H268" s="52" t="s">
        <v>1774</v>
      </c>
      <c r="I268" s="52" t="s">
        <v>1277</v>
      </c>
      <c r="J268" s="2">
        <v>750</v>
      </c>
      <c r="K268" s="2" t="s">
        <v>1278</v>
      </c>
      <c r="L268" s="2">
        <v>6</v>
      </c>
    </row>
    <row r="269" spans="1:12" ht="20" x14ac:dyDescent="0.3">
      <c r="A269" s="52">
        <v>15042</v>
      </c>
      <c r="B269" s="52" t="s">
        <v>376</v>
      </c>
      <c r="C269" s="52" t="s">
        <v>1268</v>
      </c>
      <c r="D269" s="52" t="s">
        <v>1783</v>
      </c>
      <c r="E269" s="52" t="s">
        <v>1270</v>
      </c>
      <c r="F269" s="52" t="s">
        <v>1271</v>
      </c>
      <c r="G269" s="53">
        <v>39372</v>
      </c>
      <c r="H269" s="52" t="s">
        <v>662</v>
      </c>
      <c r="I269" s="52" t="s">
        <v>1277</v>
      </c>
      <c r="J269" s="2">
        <v>35</v>
      </c>
      <c r="K269" s="2" t="s">
        <v>1278</v>
      </c>
      <c r="L269" s="2">
        <v>4</v>
      </c>
    </row>
    <row r="270" spans="1:12" ht="20" x14ac:dyDescent="0.3">
      <c r="A270" s="52">
        <v>15043</v>
      </c>
      <c r="B270" s="52" t="s">
        <v>47</v>
      </c>
      <c r="C270" s="52" t="s">
        <v>1268</v>
      </c>
      <c r="D270" s="52" t="s">
        <v>1784</v>
      </c>
      <c r="E270" s="52" t="s">
        <v>1270</v>
      </c>
      <c r="F270" s="52" t="s">
        <v>1271</v>
      </c>
      <c r="G270" s="53">
        <v>38383</v>
      </c>
      <c r="H270" s="52" t="s">
        <v>662</v>
      </c>
      <c r="I270" s="52" t="s">
        <v>1277</v>
      </c>
      <c r="J270" s="2">
        <v>90</v>
      </c>
      <c r="K270" s="2" t="s">
        <v>1278</v>
      </c>
      <c r="L270" s="2">
        <v>4</v>
      </c>
    </row>
    <row r="271" spans="1:12" ht="20" x14ac:dyDescent="0.3">
      <c r="A271" s="52">
        <v>15047</v>
      </c>
      <c r="B271" s="52" t="s">
        <v>222</v>
      </c>
      <c r="C271" s="52" t="s">
        <v>1268</v>
      </c>
      <c r="D271" s="52" t="s">
        <v>1785</v>
      </c>
      <c r="E271" s="52" t="s">
        <v>1270</v>
      </c>
      <c r="F271" s="52" t="s">
        <v>1271</v>
      </c>
      <c r="G271" s="53">
        <v>36370</v>
      </c>
      <c r="H271" s="52" t="s">
        <v>662</v>
      </c>
      <c r="I271" s="52" t="s">
        <v>1277</v>
      </c>
      <c r="J271" s="2">
        <v>6.5</v>
      </c>
      <c r="K271" s="2" t="s">
        <v>1278</v>
      </c>
      <c r="L271" s="2">
        <v>2</v>
      </c>
    </row>
    <row r="272" spans="1:12" ht="20" x14ac:dyDescent="0.3">
      <c r="A272" s="52">
        <v>15048</v>
      </c>
      <c r="B272" s="52" t="s">
        <v>263</v>
      </c>
      <c r="C272" s="52" t="s">
        <v>1268</v>
      </c>
      <c r="D272" s="52" t="s">
        <v>1786</v>
      </c>
      <c r="E272" s="52" t="s">
        <v>1270</v>
      </c>
      <c r="F272" s="52" t="s">
        <v>1271</v>
      </c>
      <c r="G272" s="53">
        <v>36370</v>
      </c>
      <c r="H272" s="52" t="s">
        <v>662</v>
      </c>
      <c r="I272" s="52" t="s">
        <v>1277</v>
      </c>
      <c r="J272" s="2">
        <v>8</v>
      </c>
      <c r="K272" s="2" t="s">
        <v>1278</v>
      </c>
      <c r="L272" s="2">
        <v>2</v>
      </c>
    </row>
    <row r="273" spans="1:12" ht="20" x14ac:dyDescent="0.3">
      <c r="A273" s="52">
        <v>15051</v>
      </c>
      <c r="B273" s="52" t="s">
        <v>394</v>
      </c>
      <c r="C273" s="52" t="s">
        <v>1268</v>
      </c>
      <c r="D273" s="52" t="s">
        <v>1787</v>
      </c>
      <c r="E273" s="52" t="s">
        <v>1270</v>
      </c>
      <c r="F273" s="52" t="s">
        <v>1271</v>
      </c>
      <c r="G273" s="53">
        <v>37831</v>
      </c>
      <c r="H273" s="52" t="s">
        <v>1392</v>
      </c>
      <c r="I273" s="52" t="s">
        <v>1277</v>
      </c>
      <c r="J273" s="2">
        <v>25</v>
      </c>
      <c r="K273" s="2" t="s">
        <v>1278</v>
      </c>
      <c r="L273" s="2">
        <v>3</v>
      </c>
    </row>
    <row r="274" spans="1:12" ht="20" x14ac:dyDescent="0.3">
      <c r="A274" s="52">
        <v>15052</v>
      </c>
      <c r="B274" s="52" t="s">
        <v>152</v>
      </c>
      <c r="C274" s="52" t="s">
        <v>1268</v>
      </c>
      <c r="D274" s="52" t="s">
        <v>1788</v>
      </c>
      <c r="E274" s="52" t="s">
        <v>1270</v>
      </c>
      <c r="F274" s="52" t="s">
        <v>1271</v>
      </c>
      <c r="G274" s="53">
        <v>36370</v>
      </c>
      <c r="H274" s="52" t="s">
        <v>662</v>
      </c>
      <c r="I274" s="52" t="s">
        <v>1277</v>
      </c>
      <c r="J274" s="2">
        <v>5</v>
      </c>
      <c r="K274" s="2" t="s">
        <v>1278</v>
      </c>
      <c r="L274" s="2">
        <v>2</v>
      </c>
    </row>
    <row r="275" spans="1:12" ht="20" x14ac:dyDescent="0.3">
      <c r="A275" s="52">
        <v>15053</v>
      </c>
      <c r="B275" s="52" t="s">
        <v>48</v>
      </c>
      <c r="C275" s="52" t="s">
        <v>1268</v>
      </c>
      <c r="D275" s="52" t="s">
        <v>1789</v>
      </c>
      <c r="E275" s="52" t="s">
        <v>1270</v>
      </c>
      <c r="F275" s="52" t="s">
        <v>1271</v>
      </c>
      <c r="G275" s="53">
        <v>37691</v>
      </c>
      <c r="H275" s="52" t="s">
        <v>1553</v>
      </c>
      <c r="I275" s="52" t="s">
        <v>1277</v>
      </c>
      <c r="J275" s="2">
        <v>80</v>
      </c>
      <c r="K275" s="2" t="s">
        <v>1278</v>
      </c>
      <c r="L275" s="2">
        <v>3</v>
      </c>
    </row>
    <row r="276" spans="1:12" ht="20" x14ac:dyDescent="0.3">
      <c r="A276" s="52">
        <v>15057</v>
      </c>
      <c r="B276" s="52" t="s">
        <v>425</v>
      </c>
      <c r="C276" s="52" t="s">
        <v>1268</v>
      </c>
      <c r="D276" s="52" t="s">
        <v>1790</v>
      </c>
      <c r="E276" s="52" t="s">
        <v>1270</v>
      </c>
      <c r="F276" s="52" t="s">
        <v>1271</v>
      </c>
      <c r="G276" s="53">
        <v>37305</v>
      </c>
      <c r="H276" s="52" t="s">
        <v>1642</v>
      </c>
      <c r="I276" s="52" t="s">
        <v>1277</v>
      </c>
      <c r="J276" s="2">
        <v>14</v>
      </c>
      <c r="K276" s="2" t="s">
        <v>1278</v>
      </c>
      <c r="L276" s="2">
        <v>2</v>
      </c>
    </row>
    <row r="277" spans="1:12" ht="20" x14ac:dyDescent="0.3">
      <c r="A277" s="52">
        <v>15060</v>
      </c>
      <c r="B277" s="52" t="s">
        <v>1791</v>
      </c>
      <c r="C277" s="52" t="s">
        <v>1268</v>
      </c>
      <c r="D277" s="52" t="s">
        <v>1792</v>
      </c>
      <c r="E277" s="52" t="s">
        <v>1270</v>
      </c>
      <c r="F277" s="52" t="s">
        <v>1271</v>
      </c>
      <c r="G277" s="53">
        <v>36370</v>
      </c>
      <c r="H277" s="52" t="s">
        <v>662</v>
      </c>
      <c r="I277" s="52" t="s">
        <v>1277</v>
      </c>
      <c r="J277" s="2">
        <v>50</v>
      </c>
      <c r="K277" s="2" t="s">
        <v>1278</v>
      </c>
      <c r="L277" s="2">
        <v>2</v>
      </c>
    </row>
    <row r="278" spans="1:12" ht="20" x14ac:dyDescent="0.3">
      <c r="A278" s="52">
        <v>15063</v>
      </c>
      <c r="B278" s="52" t="s">
        <v>322</v>
      </c>
      <c r="C278" s="52" t="s">
        <v>1268</v>
      </c>
      <c r="D278" s="52" t="s">
        <v>1793</v>
      </c>
      <c r="E278" s="52" t="s">
        <v>1270</v>
      </c>
      <c r="F278" s="52" t="s">
        <v>1271</v>
      </c>
      <c r="G278" s="53">
        <v>37469</v>
      </c>
      <c r="H278" s="52" t="s">
        <v>1408</v>
      </c>
      <c r="I278" s="52" t="s">
        <v>1283</v>
      </c>
      <c r="J278" s="2" t="e">
        <v>#N/A</v>
      </c>
      <c r="K278" s="2" t="s">
        <v>1278</v>
      </c>
      <c r="L278" s="2">
        <v>2</v>
      </c>
    </row>
    <row r="279" spans="1:12" ht="20" x14ac:dyDescent="0.3">
      <c r="A279" s="52">
        <v>15068</v>
      </c>
      <c r="B279" s="52" t="s">
        <v>514</v>
      </c>
      <c r="C279" s="52" t="s">
        <v>1268</v>
      </c>
      <c r="D279" s="52" t="s">
        <v>1794</v>
      </c>
      <c r="E279" s="52" t="s">
        <v>1270</v>
      </c>
      <c r="F279" s="52" t="s">
        <v>1271</v>
      </c>
      <c r="G279" s="53">
        <v>39366</v>
      </c>
      <c r="H279" s="52" t="s">
        <v>662</v>
      </c>
      <c r="I279" s="52" t="s">
        <v>1277</v>
      </c>
      <c r="J279" s="2">
        <v>40</v>
      </c>
      <c r="K279" s="2" t="s">
        <v>1278</v>
      </c>
      <c r="L279" s="2">
        <v>4</v>
      </c>
    </row>
    <row r="280" spans="1:12" ht="20" x14ac:dyDescent="0.3">
      <c r="A280" s="52">
        <v>15069</v>
      </c>
      <c r="B280" s="52" t="s">
        <v>1795</v>
      </c>
      <c r="C280" s="52" t="s">
        <v>1268</v>
      </c>
      <c r="D280" s="52" t="s">
        <v>1796</v>
      </c>
      <c r="E280" s="52" t="s">
        <v>1270</v>
      </c>
      <c r="F280" s="52" t="s">
        <v>1271</v>
      </c>
      <c r="G280" s="53">
        <v>35671</v>
      </c>
      <c r="H280" s="52" t="s">
        <v>662</v>
      </c>
      <c r="I280" s="52" t="s">
        <v>1283</v>
      </c>
      <c r="J280" s="2" t="e">
        <v>#N/A</v>
      </c>
      <c r="K280" s="2" t="s">
        <v>1278</v>
      </c>
      <c r="L280" s="2">
        <v>3</v>
      </c>
    </row>
    <row r="281" spans="1:12" ht="20" x14ac:dyDescent="0.3">
      <c r="A281" s="52">
        <v>15070</v>
      </c>
      <c r="B281" s="52" t="s">
        <v>452</v>
      </c>
      <c r="C281" s="52" t="s">
        <v>1268</v>
      </c>
      <c r="D281" s="52" t="s">
        <v>1797</v>
      </c>
      <c r="E281" s="52" t="s">
        <v>1270</v>
      </c>
      <c r="F281" s="52" t="s">
        <v>1271</v>
      </c>
      <c r="G281" s="53">
        <v>38427</v>
      </c>
      <c r="H281" s="52" t="s">
        <v>1798</v>
      </c>
      <c r="I281" s="52" t="s">
        <v>1277</v>
      </c>
      <c r="J281" s="2">
        <v>100</v>
      </c>
      <c r="K281" s="2" t="s">
        <v>1278</v>
      </c>
      <c r="L281" s="2">
        <v>4</v>
      </c>
    </row>
    <row r="282" spans="1:12" ht="20" x14ac:dyDescent="0.3">
      <c r="A282" s="52">
        <v>15071</v>
      </c>
      <c r="B282" s="52" t="s">
        <v>473</v>
      </c>
      <c r="C282" s="52" t="s">
        <v>1268</v>
      </c>
      <c r="D282" s="52" t="s">
        <v>1799</v>
      </c>
      <c r="E282" s="52" t="s">
        <v>1270</v>
      </c>
      <c r="F282" s="52" t="s">
        <v>1271</v>
      </c>
      <c r="G282" s="53">
        <v>37462</v>
      </c>
      <c r="H282" s="52" t="s">
        <v>1800</v>
      </c>
      <c r="I282" s="52" t="s">
        <v>1277</v>
      </c>
      <c r="J282" s="2">
        <v>73</v>
      </c>
      <c r="K282" s="2" t="s">
        <v>1278</v>
      </c>
      <c r="L282" s="2">
        <v>4</v>
      </c>
    </row>
    <row r="283" spans="1:12" ht="20" x14ac:dyDescent="0.3">
      <c r="A283" s="52">
        <v>15072</v>
      </c>
      <c r="B283" s="52" t="s">
        <v>496</v>
      </c>
      <c r="C283" s="52" t="s">
        <v>1268</v>
      </c>
      <c r="D283" s="52" t="s">
        <v>1801</v>
      </c>
      <c r="E283" s="52" t="s">
        <v>1270</v>
      </c>
      <c r="F283" s="52" t="s">
        <v>1271</v>
      </c>
      <c r="G283" s="53">
        <v>36370</v>
      </c>
      <c r="H283" s="52" t="s">
        <v>662</v>
      </c>
      <c r="I283" s="52" t="s">
        <v>1277</v>
      </c>
      <c r="J283" s="2">
        <v>50</v>
      </c>
      <c r="K283" s="2" t="s">
        <v>1278</v>
      </c>
      <c r="L283" s="2">
        <v>2</v>
      </c>
    </row>
    <row r="284" spans="1:12" ht="20" x14ac:dyDescent="0.3">
      <c r="A284" s="52">
        <v>15073</v>
      </c>
      <c r="B284" s="52" t="s">
        <v>484</v>
      </c>
      <c r="C284" s="52" t="s">
        <v>1268</v>
      </c>
      <c r="D284" s="52" t="s">
        <v>1802</v>
      </c>
      <c r="E284" s="52" t="s">
        <v>1270</v>
      </c>
      <c r="F284" s="52" t="s">
        <v>1271</v>
      </c>
      <c r="G284" s="53">
        <v>34137</v>
      </c>
      <c r="H284" s="52" t="s">
        <v>662</v>
      </c>
      <c r="I284" s="52" t="s">
        <v>1277</v>
      </c>
      <c r="J284" s="2">
        <v>47</v>
      </c>
      <c r="K284" s="2" t="s">
        <v>1278</v>
      </c>
      <c r="L284" s="2">
        <v>3</v>
      </c>
    </row>
    <row r="285" spans="1:12" ht="20" x14ac:dyDescent="0.3">
      <c r="A285" s="52">
        <v>15075</v>
      </c>
      <c r="B285" s="52" t="s">
        <v>213</v>
      </c>
      <c r="C285" s="52" t="s">
        <v>1268</v>
      </c>
      <c r="D285" s="52" t="s">
        <v>1803</v>
      </c>
      <c r="E285" s="52" t="s">
        <v>1270</v>
      </c>
      <c r="F285" s="52" t="s">
        <v>1271</v>
      </c>
      <c r="G285" s="53">
        <v>38034</v>
      </c>
      <c r="H285" s="52" t="s">
        <v>1392</v>
      </c>
      <c r="I285" s="52" t="s">
        <v>1277</v>
      </c>
      <c r="J285" s="2">
        <v>42</v>
      </c>
      <c r="K285" s="2" t="s">
        <v>1278</v>
      </c>
      <c r="L285" s="2">
        <v>2</v>
      </c>
    </row>
    <row r="286" spans="1:12" ht="20" x14ac:dyDescent="0.3">
      <c r="A286" s="52">
        <v>15078</v>
      </c>
      <c r="B286" s="52" t="s">
        <v>284</v>
      </c>
      <c r="C286" s="52" t="s">
        <v>1268</v>
      </c>
      <c r="D286" s="52" t="s">
        <v>1804</v>
      </c>
      <c r="E286" s="52" t="s">
        <v>1270</v>
      </c>
      <c r="F286" s="52" t="s">
        <v>1271</v>
      </c>
      <c r="G286" s="53">
        <v>37305</v>
      </c>
      <c r="H286" s="52" t="s">
        <v>1642</v>
      </c>
      <c r="I286" s="52" t="s">
        <v>1277</v>
      </c>
      <c r="J286" s="2">
        <v>218</v>
      </c>
      <c r="K286" s="2" t="s">
        <v>1278</v>
      </c>
      <c r="L286" s="2">
        <v>3</v>
      </c>
    </row>
    <row r="287" spans="1:12" ht="20" x14ac:dyDescent="0.3">
      <c r="A287" s="52">
        <v>15079</v>
      </c>
      <c r="B287" s="52" t="s">
        <v>345</v>
      </c>
      <c r="C287" s="52" t="s">
        <v>1268</v>
      </c>
      <c r="D287" s="52" t="s">
        <v>1805</v>
      </c>
      <c r="E287" s="52" t="s">
        <v>1270</v>
      </c>
      <c r="F287" s="52" t="s">
        <v>1271</v>
      </c>
      <c r="G287" s="53">
        <v>38052</v>
      </c>
      <c r="H287" s="52" t="s">
        <v>1364</v>
      </c>
      <c r="I287" s="52" t="s">
        <v>1277</v>
      </c>
      <c r="J287" s="2">
        <v>55</v>
      </c>
      <c r="K287" s="2" t="s">
        <v>1278</v>
      </c>
      <c r="L287" s="2">
        <v>3</v>
      </c>
    </row>
    <row r="288" spans="1:12" ht="20" x14ac:dyDescent="0.3">
      <c r="A288" s="52">
        <v>15080</v>
      </c>
      <c r="B288" s="52" t="s">
        <v>380</v>
      </c>
      <c r="C288" s="52" t="s">
        <v>1268</v>
      </c>
      <c r="D288" s="52" t="s">
        <v>1806</v>
      </c>
      <c r="E288" s="52" t="s">
        <v>1270</v>
      </c>
      <c r="F288" s="52" t="s">
        <v>1271</v>
      </c>
      <c r="G288" s="53">
        <v>36370</v>
      </c>
      <c r="H288" s="52" t="s">
        <v>662</v>
      </c>
      <c r="I288" s="52" t="s">
        <v>1277</v>
      </c>
      <c r="J288" s="2">
        <v>173</v>
      </c>
      <c r="K288" s="2" t="s">
        <v>1278</v>
      </c>
      <c r="L288" s="2">
        <v>3</v>
      </c>
    </row>
    <row r="289" spans="1:12" ht="20" x14ac:dyDescent="0.3">
      <c r="A289" s="52">
        <v>15082</v>
      </c>
      <c r="B289" s="52" t="s">
        <v>180</v>
      </c>
      <c r="C289" s="52" t="s">
        <v>1268</v>
      </c>
      <c r="D289" s="52" t="s">
        <v>1807</v>
      </c>
      <c r="E289" s="52" t="s">
        <v>1270</v>
      </c>
      <c r="F289" s="52" t="s">
        <v>1271</v>
      </c>
      <c r="G289" s="53">
        <v>38427</v>
      </c>
      <c r="H289" s="52" t="s">
        <v>1321</v>
      </c>
      <c r="I289" s="52" t="s">
        <v>1277</v>
      </c>
      <c r="J289" s="2">
        <v>130</v>
      </c>
      <c r="K289" s="2" t="s">
        <v>1278</v>
      </c>
      <c r="L289" s="2">
        <v>3</v>
      </c>
    </row>
    <row r="290" spans="1:12" ht="20" x14ac:dyDescent="0.3">
      <c r="A290" s="52">
        <v>15083</v>
      </c>
      <c r="B290" s="52" t="s">
        <v>432</v>
      </c>
      <c r="C290" s="52" t="s">
        <v>1268</v>
      </c>
      <c r="D290" s="52" t="s">
        <v>1808</v>
      </c>
      <c r="E290" s="52" t="s">
        <v>1270</v>
      </c>
      <c r="F290" s="52" t="s">
        <v>1271</v>
      </c>
      <c r="G290" s="53">
        <v>39366</v>
      </c>
      <c r="H290" s="52" t="s">
        <v>1386</v>
      </c>
      <c r="I290" s="52" t="s">
        <v>1277</v>
      </c>
      <c r="J290" s="2">
        <v>10</v>
      </c>
      <c r="K290" s="2" t="s">
        <v>1278</v>
      </c>
      <c r="L290" s="2">
        <v>2</v>
      </c>
    </row>
    <row r="291" spans="1:12" ht="20" x14ac:dyDescent="0.3">
      <c r="A291" s="52">
        <v>15084</v>
      </c>
      <c r="B291" s="52" t="s">
        <v>469</v>
      </c>
      <c r="C291" s="52" t="s">
        <v>1268</v>
      </c>
      <c r="D291" s="52" t="s">
        <v>1809</v>
      </c>
      <c r="E291" s="52" t="s">
        <v>1270</v>
      </c>
      <c r="F291" s="52" t="s">
        <v>1271</v>
      </c>
      <c r="G291" s="53">
        <v>37305</v>
      </c>
      <c r="H291" s="52" t="s">
        <v>1642</v>
      </c>
      <c r="I291" s="52" t="s">
        <v>1277</v>
      </c>
      <c r="J291" s="2">
        <v>108</v>
      </c>
      <c r="K291" s="2" t="s">
        <v>1278</v>
      </c>
      <c r="L291" s="2">
        <v>4</v>
      </c>
    </row>
    <row r="292" spans="1:12" ht="20" x14ac:dyDescent="0.3">
      <c r="A292" s="52">
        <v>15088</v>
      </c>
      <c r="B292" s="52" t="s">
        <v>1810</v>
      </c>
      <c r="C292" s="52" t="s">
        <v>1268</v>
      </c>
      <c r="D292" s="52" t="s">
        <v>1811</v>
      </c>
      <c r="E292" s="52" t="s">
        <v>1270</v>
      </c>
      <c r="F292" s="52" t="s">
        <v>1271</v>
      </c>
      <c r="G292" s="53">
        <v>37543</v>
      </c>
      <c r="H292" s="52" t="s">
        <v>1812</v>
      </c>
      <c r="I292" s="52" t="s">
        <v>1283</v>
      </c>
      <c r="J292" s="2" t="e">
        <v>#N/A</v>
      </c>
      <c r="K292" s="2" t="s">
        <v>1278</v>
      </c>
      <c r="L292" s="2">
        <v>2</v>
      </c>
    </row>
    <row r="293" spans="1:12" ht="20" x14ac:dyDescent="0.3">
      <c r="A293" s="52">
        <v>15090</v>
      </c>
      <c r="B293" s="52" t="s">
        <v>1813</v>
      </c>
      <c r="C293" s="52" t="s">
        <v>1268</v>
      </c>
      <c r="D293" s="52" t="s">
        <v>1814</v>
      </c>
      <c r="E293" s="52" t="s">
        <v>1270</v>
      </c>
      <c r="F293" s="52" t="s">
        <v>1271</v>
      </c>
      <c r="G293" s="53">
        <v>37305</v>
      </c>
      <c r="H293" s="52" t="s">
        <v>1475</v>
      </c>
      <c r="I293" s="52" t="s">
        <v>1277</v>
      </c>
      <c r="J293" s="2">
        <v>118</v>
      </c>
      <c r="K293" s="2" t="s">
        <v>1278</v>
      </c>
      <c r="L293" s="2">
        <v>3</v>
      </c>
    </row>
    <row r="294" spans="1:12" ht="20" x14ac:dyDescent="0.3">
      <c r="A294" s="52">
        <v>15091</v>
      </c>
      <c r="B294" s="52" t="s">
        <v>49</v>
      </c>
      <c r="C294" s="52" t="s">
        <v>1268</v>
      </c>
      <c r="D294" s="52" t="s">
        <v>1815</v>
      </c>
      <c r="E294" s="52" t="s">
        <v>1270</v>
      </c>
      <c r="F294" s="52" t="s">
        <v>1271</v>
      </c>
      <c r="G294" s="53">
        <v>36370</v>
      </c>
      <c r="H294" s="52" t="s">
        <v>1816</v>
      </c>
      <c r="I294" s="52" t="s">
        <v>1277</v>
      </c>
      <c r="J294" s="2">
        <v>28</v>
      </c>
      <c r="K294" s="2" t="s">
        <v>1278</v>
      </c>
      <c r="L294" s="2">
        <v>2</v>
      </c>
    </row>
    <row r="295" spans="1:12" ht="20" x14ac:dyDescent="0.3">
      <c r="A295" s="52">
        <v>15095</v>
      </c>
      <c r="B295" s="52" t="s">
        <v>1817</v>
      </c>
      <c r="C295" s="52" t="s">
        <v>1268</v>
      </c>
      <c r="D295" s="52" t="s">
        <v>1818</v>
      </c>
      <c r="E295" s="52" t="s">
        <v>1270</v>
      </c>
      <c r="F295" s="52" t="s">
        <v>1271</v>
      </c>
      <c r="G295" s="53">
        <v>37385</v>
      </c>
      <c r="H295" s="52" t="s">
        <v>1408</v>
      </c>
      <c r="I295" s="52" t="s">
        <v>1283</v>
      </c>
      <c r="J295" s="2" t="e">
        <v>#N/A</v>
      </c>
      <c r="K295" s="2" t="s">
        <v>1278</v>
      </c>
      <c r="L295" s="2">
        <v>2</v>
      </c>
    </row>
    <row r="296" spans="1:12" ht="20" x14ac:dyDescent="0.3">
      <c r="A296" s="52">
        <v>15100</v>
      </c>
      <c r="B296" s="52" t="s">
        <v>502</v>
      </c>
      <c r="C296" s="52" t="s">
        <v>1268</v>
      </c>
      <c r="D296" s="52" t="s">
        <v>1819</v>
      </c>
      <c r="E296" s="52" t="s">
        <v>1270</v>
      </c>
      <c r="F296" s="52" t="s">
        <v>1271</v>
      </c>
      <c r="G296" s="53">
        <v>39232</v>
      </c>
      <c r="H296" s="52" t="s">
        <v>1820</v>
      </c>
      <c r="I296" s="52" t="s">
        <v>1277</v>
      </c>
      <c r="J296" s="2">
        <v>10</v>
      </c>
      <c r="K296" s="2" t="s">
        <v>1278</v>
      </c>
      <c r="L296" s="2">
        <v>2</v>
      </c>
    </row>
    <row r="297" spans="1:12" ht="20" x14ac:dyDescent="0.3">
      <c r="A297" s="52">
        <v>15101</v>
      </c>
      <c r="B297" s="52" t="s">
        <v>50</v>
      </c>
      <c r="C297" s="52" t="s">
        <v>1268</v>
      </c>
      <c r="D297" s="52" t="s">
        <v>1821</v>
      </c>
      <c r="E297" s="52" t="s">
        <v>1270</v>
      </c>
      <c r="F297" s="52" t="s">
        <v>1271</v>
      </c>
      <c r="G297" s="53">
        <v>37384</v>
      </c>
      <c r="H297" s="52" t="s">
        <v>1408</v>
      </c>
      <c r="I297" s="52" t="s">
        <v>1277</v>
      </c>
      <c r="J297" s="2">
        <v>2.9</v>
      </c>
      <c r="K297" s="2" t="s">
        <v>1278</v>
      </c>
      <c r="L297" s="2">
        <v>2</v>
      </c>
    </row>
    <row r="298" spans="1:12" ht="20" x14ac:dyDescent="0.3">
      <c r="A298" s="52">
        <v>15102</v>
      </c>
      <c r="B298" s="52" t="s">
        <v>1822</v>
      </c>
      <c r="C298" s="52" t="s">
        <v>1268</v>
      </c>
      <c r="D298" s="52" t="s">
        <v>1823</v>
      </c>
      <c r="E298" s="52" t="s">
        <v>1270</v>
      </c>
      <c r="F298" s="52" t="s">
        <v>1271</v>
      </c>
      <c r="G298" s="53">
        <v>37385</v>
      </c>
      <c r="H298" s="52" t="s">
        <v>1408</v>
      </c>
      <c r="I298" s="52" t="s">
        <v>1283</v>
      </c>
      <c r="J298" s="2" t="e">
        <v>#N/A</v>
      </c>
      <c r="K298" s="2" t="s">
        <v>1278</v>
      </c>
      <c r="L298" s="2">
        <v>2</v>
      </c>
    </row>
    <row r="299" spans="1:12" ht="20" x14ac:dyDescent="0.3">
      <c r="A299" s="52">
        <v>15103</v>
      </c>
      <c r="B299" s="52" t="s">
        <v>1824</v>
      </c>
      <c r="C299" s="52" t="s">
        <v>1268</v>
      </c>
      <c r="D299" s="52" t="s">
        <v>1825</v>
      </c>
      <c r="E299" s="52" t="s">
        <v>1270</v>
      </c>
      <c r="F299" s="52" t="s">
        <v>1271</v>
      </c>
      <c r="G299" s="53">
        <v>37267</v>
      </c>
      <c r="H299" s="52" t="s">
        <v>1508</v>
      </c>
      <c r="I299" s="52" t="s">
        <v>1283</v>
      </c>
      <c r="J299" s="2" t="e">
        <v>#N/A</v>
      </c>
      <c r="K299" s="2" t="s">
        <v>1278</v>
      </c>
      <c r="L299" s="2">
        <v>2</v>
      </c>
    </row>
    <row r="300" spans="1:12" ht="20" x14ac:dyDescent="0.3">
      <c r="A300" s="52">
        <v>15106</v>
      </c>
      <c r="B300" s="52" t="s">
        <v>392</v>
      </c>
      <c r="C300" s="52" t="s">
        <v>1268</v>
      </c>
      <c r="D300" s="52" t="s">
        <v>1826</v>
      </c>
      <c r="E300" s="52" t="s">
        <v>1270</v>
      </c>
      <c r="F300" s="52" t="s">
        <v>1271</v>
      </c>
      <c r="G300" s="53">
        <v>38057</v>
      </c>
      <c r="H300" s="52" t="s">
        <v>1364</v>
      </c>
      <c r="I300" s="52" t="s">
        <v>1277</v>
      </c>
      <c r="J300" s="2">
        <v>17</v>
      </c>
      <c r="K300" s="2" t="s">
        <v>1278</v>
      </c>
      <c r="L300" s="2">
        <v>3</v>
      </c>
    </row>
    <row r="301" spans="1:12" ht="20" x14ac:dyDescent="0.3">
      <c r="A301" s="52">
        <v>15111</v>
      </c>
      <c r="B301" s="52" t="s">
        <v>395</v>
      </c>
      <c r="C301" s="52" t="s">
        <v>1268</v>
      </c>
      <c r="D301" s="52" t="s">
        <v>1827</v>
      </c>
      <c r="E301" s="52" t="s">
        <v>1270</v>
      </c>
      <c r="F301" s="52" t="s">
        <v>1271</v>
      </c>
      <c r="G301" s="53">
        <v>37384</v>
      </c>
      <c r="H301" s="52" t="s">
        <v>1408</v>
      </c>
      <c r="I301" s="52" t="s">
        <v>1277</v>
      </c>
      <c r="J301" s="2">
        <v>8.5</v>
      </c>
      <c r="K301" s="2" t="s">
        <v>1278</v>
      </c>
      <c r="L301" s="2">
        <v>2</v>
      </c>
    </row>
    <row r="302" spans="1:12" ht="20" x14ac:dyDescent="0.3">
      <c r="A302" s="52">
        <v>15115</v>
      </c>
      <c r="B302" s="52" t="s">
        <v>508</v>
      </c>
      <c r="C302" s="52" t="s">
        <v>1268</v>
      </c>
      <c r="D302" s="52" t="s">
        <v>1828</v>
      </c>
      <c r="E302" s="52" t="s">
        <v>1270</v>
      </c>
      <c r="F302" s="52" t="s">
        <v>1271</v>
      </c>
      <c r="G302" s="53">
        <v>38383</v>
      </c>
      <c r="H302" s="52" t="s">
        <v>1396</v>
      </c>
      <c r="I302" s="52" t="s">
        <v>1277</v>
      </c>
      <c r="J302" s="2">
        <v>8</v>
      </c>
      <c r="K302" s="2" t="s">
        <v>1278</v>
      </c>
      <c r="L302" s="2">
        <v>2</v>
      </c>
    </row>
    <row r="303" spans="1:12" ht="20" x14ac:dyDescent="0.3">
      <c r="A303" s="52">
        <v>15117</v>
      </c>
      <c r="B303" s="52" t="s">
        <v>1829</v>
      </c>
      <c r="C303" s="52" t="s">
        <v>1268</v>
      </c>
      <c r="D303" s="52" t="s">
        <v>1830</v>
      </c>
      <c r="E303" s="52" t="s">
        <v>1270</v>
      </c>
      <c r="F303" s="52" t="s">
        <v>1271</v>
      </c>
      <c r="G303" s="53">
        <v>37383</v>
      </c>
      <c r="H303" s="52" t="s">
        <v>1408</v>
      </c>
      <c r="I303" s="52" t="s">
        <v>1277</v>
      </c>
      <c r="J303" s="2">
        <v>14.6</v>
      </c>
      <c r="K303" s="2" t="s">
        <v>1278</v>
      </c>
      <c r="L303" s="2">
        <v>2</v>
      </c>
    </row>
    <row r="304" spans="1:12" ht="20" x14ac:dyDescent="0.3">
      <c r="A304" s="52">
        <v>15120</v>
      </c>
      <c r="B304" s="52" t="s">
        <v>1831</v>
      </c>
      <c r="C304" s="52" t="s">
        <v>1268</v>
      </c>
      <c r="D304" s="52" t="s">
        <v>1832</v>
      </c>
      <c r="E304" s="52" t="s">
        <v>1270</v>
      </c>
      <c r="F304" s="52" t="s">
        <v>1271</v>
      </c>
      <c r="G304" s="53">
        <v>37384</v>
      </c>
      <c r="H304" s="52" t="s">
        <v>1408</v>
      </c>
      <c r="I304" s="52" t="s">
        <v>1283</v>
      </c>
      <c r="J304" s="2" t="e">
        <v>#N/A</v>
      </c>
      <c r="K304" s="2" t="s">
        <v>1278</v>
      </c>
      <c r="L304" s="2">
        <v>2</v>
      </c>
    </row>
    <row r="305" spans="1:12" ht="20" x14ac:dyDescent="0.3">
      <c r="A305" s="52">
        <v>15123</v>
      </c>
      <c r="B305" s="52" t="s">
        <v>1833</v>
      </c>
      <c r="C305" s="52" t="s">
        <v>1268</v>
      </c>
      <c r="D305" s="52" t="s">
        <v>1834</v>
      </c>
      <c r="E305" s="52" t="s">
        <v>1270</v>
      </c>
      <c r="F305" s="52" t="s">
        <v>1271</v>
      </c>
      <c r="G305" s="53">
        <v>38443</v>
      </c>
      <c r="H305" s="52" t="s">
        <v>662</v>
      </c>
      <c r="I305" s="52" t="s">
        <v>1277</v>
      </c>
      <c r="J305" s="2">
        <v>4</v>
      </c>
      <c r="K305" s="2" t="s">
        <v>1278</v>
      </c>
      <c r="L305" s="2">
        <v>2</v>
      </c>
    </row>
    <row r="306" spans="1:12" ht="20" x14ac:dyDescent="0.3">
      <c r="A306" s="52">
        <v>15125</v>
      </c>
      <c r="B306" s="52" t="s">
        <v>1835</v>
      </c>
      <c r="C306" s="52" t="s">
        <v>1268</v>
      </c>
      <c r="D306" s="52" t="s">
        <v>1836</v>
      </c>
      <c r="E306" s="52" t="s">
        <v>1270</v>
      </c>
      <c r="F306" s="52" t="s">
        <v>1271</v>
      </c>
      <c r="G306" s="53">
        <v>38057</v>
      </c>
      <c r="H306" s="52" t="s">
        <v>1364</v>
      </c>
      <c r="I306" s="52" t="s">
        <v>1277</v>
      </c>
      <c r="J306" s="2">
        <v>11</v>
      </c>
      <c r="K306" s="2" t="s">
        <v>1278</v>
      </c>
      <c r="L306" s="2">
        <v>2</v>
      </c>
    </row>
    <row r="307" spans="1:12" ht="20" x14ac:dyDescent="0.3">
      <c r="A307" s="52">
        <v>15128</v>
      </c>
      <c r="B307" s="52" t="s">
        <v>1837</v>
      </c>
      <c r="C307" s="52" t="s">
        <v>1268</v>
      </c>
      <c r="D307" s="52" t="s">
        <v>1838</v>
      </c>
      <c r="E307" s="52" t="s">
        <v>1270</v>
      </c>
      <c r="F307" s="52" t="s">
        <v>1271</v>
      </c>
      <c r="G307" s="53">
        <v>37385</v>
      </c>
      <c r="H307" s="52" t="s">
        <v>1408</v>
      </c>
      <c r="I307" s="52" t="s">
        <v>1283</v>
      </c>
      <c r="J307" s="2" t="e">
        <v>#N/A</v>
      </c>
      <c r="K307" s="2" t="s">
        <v>1278</v>
      </c>
      <c r="L307" s="2">
        <v>2</v>
      </c>
    </row>
    <row r="308" spans="1:12" ht="20" x14ac:dyDescent="0.3">
      <c r="A308" s="52">
        <v>15129</v>
      </c>
      <c r="B308" s="52" t="s">
        <v>312</v>
      </c>
      <c r="C308" s="52" t="s">
        <v>1268</v>
      </c>
      <c r="D308" s="52" t="s">
        <v>1839</v>
      </c>
      <c r="E308" s="52" t="s">
        <v>1270</v>
      </c>
      <c r="F308" s="52" t="s">
        <v>1271</v>
      </c>
      <c r="G308" s="53">
        <v>37385</v>
      </c>
      <c r="H308" s="52" t="s">
        <v>1408</v>
      </c>
      <c r="I308" s="52" t="s">
        <v>1277</v>
      </c>
      <c r="J308" s="2">
        <v>6.4</v>
      </c>
      <c r="K308" s="2" t="s">
        <v>1278</v>
      </c>
      <c r="L308" s="2">
        <v>2</v>
      </c>
    </row>
    <row r="309" spans="1:12" ht="20" x14ac:dyDescent="0.3">
      <c r="A309" s="52">
        <v>15139</v>
      </c>
      <c r="B309" s="52" t="s">
        <v>1840</v>
      </c>
      <c r="C309" s="52" t="s">
        <v>1268</v>
      </c>
      <c r="D309" s="52" t="s">
        <v>1841</v>
      </c>
      <c r="E309" s="52" t="s">
        <v>1270</v>
      </c>
      <c r="F309" s="52" t="s">
        <v>1271</v>
      </c>
      <c r="G309" s="53">
        <v>37600</v>
      </c>
      <c r="H309" s="52" t="s">
        <v>1392</v>
      </c>
      <c r="I309" s="52" t="s">
        <v>1277</v>
      </c>
      <c r="J309" s="2">
        <v>17</v>
      </c>
      <c r="K309" s="2" t="s">
        <v>1278</v>
      </c>
      <c r="L309" s="2">
        <v>2</v>
      </c>
    </row>
    <row r="310" spans="1:12" ht="20" x14ac:dyDescent="0.3">
      <c r="A310" s="52">
        <v>15146</v>
      </c>
      <c r="B310" s="52" t="s">
        <v>1842</v>
      </c>
      <c r="C310" s="52" t="s">
        <v>1268</v>
      </c>
      <c r="D310" s="52" t="s">
        <v>1843</v>
      </c>
      <c r="E310" s="52" t="s">
        <v>1270</v>
      </c>
      <c r="F310" s="52" t="s">
        <v>1271</v>
      </c>
      <c r="G310" s="53">
        <v>36592</v>
      </c>
      <c r="H310" s="52" t="s">
        <v>662</v>
      </c>
      <c r="I310" s="52" t="s">
        <v>1283</v>
      </c>
      <c r="J310" s="2" t="e">
        <v>#N/A</v>
      </c>
      <c r="K310" s="2" t="s">
        <v>1278</v>
      </c>
      <c r="L310" s="2">
        <v>2</v>
      </c>
    </row>
    <row r="311" spans="1:12" ht="20" x14ac:dyDescent="0.3">
      <c r="A311" s="52">
        <v>15158</v>
      </c>
      <c r="B311" s="52" t="s">
        <v>1844</v>
      </c>
      <c r="C311" s="52" t="s">
        <v>1268</v>
      </c>
      <c r="D311" s="52" t="s">
        <v>1845</v>
      </c>
      <c r="E311" s="52" t="s">
        <v>1270</v>
      </c>
      <c r="F311" s="52" t="s">
        <v>1271</v>
      </c>
      <c r="G311" s="53">
        <v>37480</v>
      </c>
      <c r="H311" s="52" t="s">
        <v>1642</v>
      </c>
      <c r="I311" s="52" t="s">
        <v>1277</v>
      </c>
      <c r="J311" s="2">
        <v>21</v>
      </c>
      <c r="K311" s="2" t="s">
        <v>1278</v>
      </c>
      <c r="L311" s="2">
        <v>2</v>
      </c>
    </row>
    <row r="312" spans="1:12" ht="20" x14ac:dyDescent="0.3">
      <c r="A312" s="52">
        <v>15166</v>
      </c>
      <c r="B312" s="52" t="s">
        <v>52</v>
      </c>
      <c r="C312" s="52" t="s">
        <v>1268</v>
      </c>
      <c r="D312" s="52" t="s">
        <v>1846</v>
      </c>
      <c r="E312" s="52" t="s">
        <v>1270</v>
      </c>
      <c r="F312" s="52" t="s">
        <v>1271</v>
      </c>
      <c r="G312" s="53">
        <v>38760</v>
      </c>
      <c r="H312" s="52" t="s">
        <v>1847</v>
      </c>
      <c r="I312" s="52" t="s">
        <v>1277</v>
      </c>
      <c r="J312" s="2">
        <v>8</v>
      </c>
      <c r="K312" s="2" t="s">
        <v>1278</v>
      </c>
      <c r="L312" s="2">
        <v>3</v>
      </c>
    </row>
    <row r="313" spans="1:12" ht="20" x14ac:dyDescent="0.3">
      <c r="A313" s="52">
        <v>15167</v>
      </c>
      <c r="B313" s="52" t="s">
        <v>53</v>
      </c>
      <c r="C313" s="52" t="s">
        <v>1268</v>
      </c>
      <c r="D313" s="52" t="s">
        <v>1848</v>
      </c>
      <c r="E313" s="52" t="s">
        <v>1270</v>
      </c>
      <c r="F313" s="52" t="s">
        <v>1271</v>
      </c>
      <c r="G313" s="53">
        <v>38923</v>
      </c>
      <c r="H313" s="52" t="s">
        <v>1849</v>
      </c>
      <c r="I313" s="52" t="s">
        <v>1277</v>
      </c>
      <c r="J313" s="2">
        <v>12</v>
      </c>
      <c r="K313" s="2" t="s">
        <v>1278</v>
      </c>
      <c r="L313" s="2">
        <v>4</v>
      </c>
    </row>
    <row r="314" spans="1:12" ht="20" x14ac:dyDescent="0.3">
      <c r="A314" s="52">
        <v>15170</v>
      </c>
      <c r="B314" s="52" t="s">
        <v>1850</v>
      </c>
      <c r="C314" s="52" t="s">
        <v>1268</v>
      </c>
      <c r="D314" s="52" t="s">
        <v>1851</v>
      </c>
      <c r="E314" s="52" t="s">
        <v>1270</v>
      </c>
      <c r="F314" s="52" t="s">
        <v>1271</v>
      </c>
      <c r="G314" s="53">
        <v>38538</v>
      </c>
      <c r="H314" s="52" t="s">
        <v>1392</v>
      </c>
      <c r="I314" s="52" t="s">
        <v>1283</v>
      </c>
      <c r="J314" s="2" t="e">
        <v>#N/A</v>
      </c>
      <c r="K314" s="2" t="s">
        <v>1278</v>
      </c>
      <c r="L314" s="2">
        <v>2</v>
      </c>
    </row>
    <row r="315" spans="1:12" ht="40" x14ac:dyDescent="0.3">
      <c r="A315" s="52">
        <v>15173</v>
      </c>
      <c r="B315" s="52" t="s">
        <v>1852</v>
      </c>
      <c r="C315" s="52" t="s">
        <v>1268</v>
      </c>
      <c r="D315" s="52" t="s">
        <v>1853</v>
      </c>
      <c r="E315" s="52" t="s">
        <v>1270</v>
      </c>
      <c r="F315" s="52" t="s">
        <v>1271</v>
      </c>
      <c r="G315" s="53">
        <v>36851</v>
      </c>
      <c r="H315" s="52" t="s">
        <v>1854</v>
      </c>
      <c r="I315" s="52" t="s">
        <v>1283</v>
      </c>
      <c r="J315" s="2" t="e">
        <v>#N/A</v>
      </c>
      <c r="K315" s="2" t="s">
        <v>1278</v>
      </c>
      <c r="L315" s="2">
        <v>3</v>
      </c>
    </row>
    <row r="316" spans="1:12" ht="20" x14ac:dyDescent="0.3">
      <c r="A316" s="52">
        <v>15186</v>
      </c>
      <c r="B316" s="52" t="s">
        <v>1855</v>
      </c>
      <c r="C316" s="52" t="s">
        <v>1268</v>
      </c>
      <c r="D316" s="52" t="s">
        <v>1856</v>
      </c>
      <c r="E316" s="52" t="s">
        <v>1270</v>
      </c>
      <c r="F316" s="52" t="s">
        <v>1271</v>
      </c>
      <c r="G316" s="53">
        <v>38538</v>
      </c>
      <c r="H316" s="52" t="s">
        <v>1392</v>
      </c>
      <c r="I316" s="52" t="s">
        <v>1283</v>
      </c>
      <c r="J316" s="2" t="e">
        <v>#N/A</v>
      </c>
      <c r="K316" s="2" t="s">
        <v>1278</v>
      </c>
      <c r="L316" s="2">
        <v>2</v>
      </c>
    </row>
    <row r="317" spans="1:12" ht="20" x14ac:dyDescent="0.3">
      <c r="A317" s="52">
        <v>15188</v>
      </c>
      <c r="B317" s="52" t="s">
        <v>451</v>
      </c>
      <c r="C317" s="52" t="s">
        <v>1268</v>
      </c>
      <c r="D317" s="52" t="s">
        <v>1857</v>
      </c>
      <c r="E317" s="52" t="s">
        <v>1270</v>
      </c>
      <c r="F317" s="52" t="s">
        <v>1271</v>
      </c>
      <c r="G317" s="53">
        <v>37180</v>
      </c>
      <c r="H317" s="52" t="s">
        <v>1858</v>
      </c>
      <c r="I317" s="52" t="s">
        <v>1277</v>
      </c>
      <c r="J317" s="2">
        <v>20</v>
      </c>
      <c r="K317" s="2" t="s">
        <v>1278</v>
      </c>
      <c r="L317" s="2">
        <v>2</v>
      </c>
    </row>
    <row r="318" spans="1:12" ht="20" x14ac:dyDescent="0.3">
      <c r="A318" s="52">
        <v>15189</v>
      </c>
      <c r="B318" s="52" t="s">
        <v>1859</v>
      </c>
      <c r="C318" s="52" t="s">
        <v>1268</v>
      </c>
      <c r="D318" s="52" t="s">
        <v>1860</v>
      </c>
      <c r="E318" s="52" t="s">
        <v>1270</v>
      </c>
      <c r="F318" s="52" t="s">
        <v>1271</v>
      </c>
      <c r="G318" s="53">
        <v>32812</v>
      </c>
      <c r="H318" s="52" t="s">
        <v>1497</v>
      </c>
      <c r="I318" s="52" t="s">
        <v>1277</v>
      </c>
      <c r="J318" s="2">
        <v>3.1</v>
      </c>
      <c r="K318" s="2" t="s">
        <v>1278</v>
      </c>
      <c r="L318" s="2">
        <v>2</v>
      </c>
    </row>
    <row r="319" spans="1:12" ht="20" x14ac:dyDescent="0.3">
      <c r="A319" s="52">
        <v>15190</v>
      </c>
      <c r="B319" s="52" t="s">
        <v>278</v>
      </c>
      <c r="C319" s="52" t="s">
        <v>1268</v>
      </c>
      <c r="D319" s="52" t="s">
        <v>1861</v>
      </c>
      <c r="E319" s="52" t="s">
        <v>1270</v>
      </c>
      <c r="F319" s="52" t="s">
        <v>1271</v>
      </c>
      <c r="G319" s="53">
        <v>33736</v>
      </c>
      <c r="H319" s="52" t="s">
        <v>662</v>
      </c>
      <c r="I319" s="52" t="s">
        <v>1277</v>
      </c>
      <c r="J319" s="2">
        <v>47</v>
      </c>
      <c r="K319" s="2" t="s">
        <v>1278</v>
      </c>
      <c r="L319" s="2">
        <v>6</v>
      </c>
    </row>
    <row r="320" spans="1:12" ht="20" x14ac:dyDescent="0.3">
      <c r="A320" s="52">
        <v>15193</v>
      </c>
      <c r="B320" s="52" t="s">
        <v>1862</v>
      </c>
      <c r="C320" s="52" t="s">
        <v>1268</v>
      </c>
      <c r="D320" s="52" t="s">
        <v>1863</v>
      </c>
      <c r="E320" s="52" t="s">
        <v>1270</v>
      </c>
      <c r="F320" s="52" t="s">
        <v>1271</v>
      </c>
      <c r="G320" s="53">
        <v>39206</v>
      </c>
      <c r="H320" s="52" t="s">
        <v>1864</v>
      </c>
      <c r="I320" s="52" t="s">
        <v>1277</v>
      </c>
      <c r="J320" s="2">
        <v>5.3</v>
      </c>
      <c r="K320" s="2" t="s">
        <v>1278</v>
      </c>
      <c r="L320" s="2">
        <v>3</v>
      </c>
    </row>
    <row r="321" spans="1:12" ht="20" x14ac:dyDescent="0.3">
      <c r="A321" s="52">
        <v>15196</v>
      </c>
      <c r="B321" s="52" t="s">
        <v>417</v>
      </c>
      <c r="C321" s="52" t="s">
        <v>1268</v>
      </c>
      <c r="D321" s="52" t="s">
        <v>1865</v>
      </c>
      <c r="E321" s="52" t="s">
        <v>1270</v>
      </c>
      <c r="F321" s="52" t="s">
        <v>1271</v>
      </c>
      <c r="G321" s="53">
        <v>39122</v>
      </c>
      <c r="H321" s="52" t="s">
        <v>662</v>
      </c>
      <c r="I321" s="52" t="s">
        <v>1277</v>
      </c>
      <c r="J321" s="2">
        <v>13.7</v>
      </c>
      <c r="K321" s="2" t="s">
        <v>1278</v>
      </c>
      <c r="L321" s="2">
        <v>2</v>
      </c>
    </row>
    <row r="322" spans="1:12" ht="20" x14ac:dyDescent="0.3">
      <c r="A322" s="52">
        <v>15197</v>
      </c>
      <c r="B322" s="52" t="s">
        <v>1866</v>
      </c>
      <c r="C322" s="52" t="s">
        <v>1268</v>
      </c>
      <c r="D322" s="52" t="s">
        <v>1867</v>
      </c>
      <c r="E322" s="52" t="s">
        <v>1270</v>
      </c>
      <c r="F322" s="52" t="s">
        <v>1271</v>
      </c>
      <c r="G322" s="53">
        <v>33164</v>
      </c>
      <c r="H322" s="52" t="s">
        <v>662</v>
      </c>
      <c r="I322" s="52" t="s">
        <v>1283</v>
      </c>
      <c r="J322" s="2" t="e">
        <v>#N/A</v>
      </c>
      <c r="K322" s="2" t="s">
        <v>1278</v>
      </c>
      <c r="L322" s="2">
        <v>3</v>
      </c>
    </row>
    <row r="323" spans="1:12" ht="20" x14ac:dyDescent="0.3">
      <c r="A323" s="52">
        <v>15200</v>
      </c>
      <c r="B323" s="52" t="s">
        <v>433</v>
      </c>
      <c r="C323" s="52" t="s">
        <v>1268</v>
      </c>
      <c r="D323" s="52" t="s">
        <v>1868</v>
      </c>
      <c r="E323" s="52" t="s">
        <v>1270</v>
      </c>
      <c r="F323" s="52" t="s">
        <v>1271</v>
      </c>
      <c r="G323" s="53">
        <v>39372</v>
      </c>
      <c r="H323" s="52" t="s">
        <v>662</v>
      </c>
      <c r="I323" s="52" t="s">
        <v>1277</v>
      </c>
      <c r="J323" s="2">
        <v>19</v>
      </c>
      <c r="K323" s="2" t="s">
        <v>1278</v>
      </c>
      <c r="L323" s="2">
        <v>3</v>
      </c>
    </row>
    <row r="324" spans="1:12" ht="20" x14ac:dyDescent="0.3">
      <c r="A324" s="52">
        <v>15201</v>
      </c>
      <c r="B324" s="52" t="s">
        <v>264</v>
      </c>
      <c r="C324" s="52" t="s">
        <v>1268</v>
      </c>
      <c r="D324" s="52" t="s">
        <v>1869</v>
      </c>
      <c r="E324" s="52" t="s">
        <v>1270</v>
      </c>
      <c r="F324" s="52" t="s">
        <v>1271</v>
      </c>
      <c r="G324" s="53">
        <v>39372</v>
      </c>
      <c r="H324" s="52" t="s">
        <v>1386</v>
      </c>
      <c r="I324" s="52" t="s">
        <v>1277</v>
      </c>
      <c r="J324" s="2">
        <v>7</v>
      </c>
      <c r="K324" s="2" t="s">
        <v>1274</v>
      </c>
      <c r="L324" s="2">
        <v>2</v>
      </c>
    </row>
    <row r="325" spans="1:12" ht="20" x14ac:dyDescent="0.3">
      <c r="A325" s="52">
        <v>15203</v>
      </c>
      <c r="B325" s="52" t="s">
        <v>265</v>
      </c>
      <c r="C325" s="52" t="s">
        <v>1268</v>
      </c>
      <c r="D325" s="52" t="s">
        <v>1870</v>
      </c>
      <c r="E325" s="52" t="s">
        <v>1270</v>
      </c>
      <c r="F325" s="52" t="s">
        <v>1271</v>
      </c>
      <c r="G325" s="53">
        <v>39372</v>
      </c>
      <c r="H325" s="52" t="s">
        <v>1386</v>
      </c>
      <c r="I325" s="52" t="s">
        <v>1277</v>
      </c>
      <c r="J325" s="2">
        <v>8.5</v>
      </c>
      <c r="K325" s="2" t="s">
        <v>1278</v>
      </c>
      <c r="L325" s="2">
        <v>2</v>
      </c>
    </row>
    <row r="326" spans="1:12" ht="20" x14ac:dyDescent="0.3">
      <c r="A326" s="52">
        <v>15205</v>
      </c>
      <c r="B326" s="52" t="s">
        <v>266</v>
      </c>
      <c r="C326" s="52" t="s">
        <v>1268</v>
      </c>
      <c r="D326" s="52" t="s">
        <v>1871</v>
      </c>
      <c r="E326" s="52" t="s">
        <v>1270</v>
      </c>
      <c r="F326" s="52" t="s">
        <v>1271</v>
      </c>
      <c r="G326" s="53">
        <v>39366</v>
      </c>
      <c r="H326" s="52" t="s">
        <v>1872</v>
      </c>
      <c r="I326" s="52" t="s">
        <v>1277</v>
      </c>
      <c r="J326" s="2">
        <v>12</v>
      </c>
      <c r="K326" s="2" t="s">
        <v>1278</v>
      </c>
      <c r="L326" s="2">
        <v>2</v>
      </c>
    </row>
    <row r="327" spans="1:12" ht="20" x14ac:dyDescent="0.3">
      <c r="A327" s="52">
        <v>15206</v>
      </c>
      <c r="B327" s="52" t="s">
        <v>1873</v>
      </c>
      <c r="C327" s="52" t="s">
        <v>1268</v>
      </c>
      <c r="D327" s="52" t="s">
        <v>1874</v>
      </c>
      <c r="E327" s="52" t="s">
        <v>1270</v>
      </c>
      <c r="F327" s="52" t="s">
        <v>1271</v>
      </c>
      <c r="G327" s="53">
        <v>37562</v>
      </c>
      <c r="H327" s="52" t="s">
        <v>1875</v>
      </c>
      <c r="I327" s="52" t="s">
        <v>1277</v>
      </c>
      <c r="J327" s="2">
        <v>89</v>
      </c>
      <c r="K327" s="2" t="s">
        <v>1278</v>
      </c>
      <c r="L327" s="2">
        <v>3</v>
      </c>
    </row>
    <row r="328" spans="1:12" ht="20" x14ac:dyDescent="0.3">
      <c r="A328" s="52">
        <v>15207</v>
      </c>
      <c r="B328" s="52" t="s">
        <v>1876</v>
      </c>
      <c r="C328" s="52" t="s">
        <v>1268</v>
      </c>
      <c r="D328" s="52" t="s">
        <v>1877</v>
      </c>
      <c r="E328" s="52" t="s">
        <v>1270</v>
      </c>
      <c r="F328" s="52" t="s">
        <v>1271</v>
      </c>
      <c r="G328" s="53">
        <v>37562</v>
      </c>
      <c r="H328" s="52" t="s">
        <v>1875</v>
      </c>
      <c r="I328" s="52" t="s">
        <v>1277</v>
      </c>
      <c r="J328" s="2">
        <v>15</v>
      </c>
      <c r="K328" s="2" t="s">
        <v>1278</v>
      </c>
      <c r="L328" s="2">
        <v>2</v>
      </c>
    </row>
    <row r="329" spans="1:12" ht="20" x14ac:dyDescent="0.3">
      <c r="A329" s="52">
        <v>15209</v>
      </c>
      <c r="B329" s="52" t="s">
        <v>1878</v>
      </c>
      <c r="C329" s="52" t="s">
        <v>1268</v>
      </c>
      <c r="D329" s="52" t="s">
        <v>1879</v>
      </c>
      <c r="E329" s="52" t="s">
        <v>1270</v>
      </c>
      <c r="F329" s="52" t="s">
        <v>1271</v>
      </c>
      <c r="G329" s="53">
        <v>39157</v>
      </c>
      <c r="H329" s="52" t="s">
        <v>662</v>
      </c>
      <c r="I329" s="52" t="s">
        <v>1277</v>
      </c>
      <c r="J329" s="2">
        <v>7</v>
      </c>
      <c r="K329" s="2" t="s">
        <v>1278</v>
      </c>
      <c r="L329" s="2">
        <v>2</v>
      </c>
    </row>
    <row r="330" spans="1:12" ht="20" x14ac:dyDescent="0.3">
      <c r="A330" s="52">
        <v>15228</v>
      </c>
      <c r="B330" s="52" t="s">
        <v>1880</v>
      </c>
      <c r="C330" s="52" t="s">
        <v>1268</v>
      </c>
      <c r="D330" s="52" t="s">
        <v>1881</v>
      </c>
      <c r="E330" s="52" t="s">
        <v>1270</v>
      </c>
      <c r="F330" s="52" t="s">
        <v>1271</v>
      </c>
      <c r="G330" s="53">
        <v>36570</v>
      </c>
      <c r="H330" s="52" t="s">
        <v>662</v>
      </c>
      <c r="I330" s="52" t="s">
        <v>1283</v>
      </c>
      <c r="J330" s="2" t="e">
        <v>#N/A</v>
      </c>
      <c r="K330" s="2" t="s">
        <v>1278</v>
      </c>
      <c r="L330" s="2">
        <v>2</v>
      </c>
    </row>
    <row r="331" spans="1:12" ht="20" x14ac:dyDescent="0.3">
      <c r="A331" s="52">
        <v>15229</v>
      </c>
      <c r="B331" s="52" t="s">
        <v>1882</v>
      </c>
      <c r="C331" s="52" t="s">
        <v>1268</v>
      </c>
      <c r="D331" s="52" t="s">
        <v>1883</v>
      </c>
      <c r="E331" s="52" t="s">
        <v>1270</v>
      </c>
      <c r="F331" s="52" t="s">
        <v>1271</v>
      </c>
      <c r="G331" s="53">
        <v>32065</v>
      </c>
      <c r="H331" s="52" t="s">
        <v>1497</v>
      </c>
      <c r="I331" s="52" t="s">
        <v>1283</v>
      </c>
      <c r="J331" s="2" t="e">
        <v>#N/A</v>
      </c>
      <c r="K331" s="2" t="s">
        <v>1278</v>
      </c>
      <c r="L331" s="2">
        <v>2</v>
      </c>
    </row>
    <row r="332" spans="1:12" ht="30" x14ac:dyDescent="0.3">
      <c r="A332" s="52">
        <v>15230</v>
      </c>
      <c r="B332" s="52" t="s">
        <v>267</v>
      </c>
      <c r="C332" s="52" t="s">
        <v>1268</v>
      </c>
      <c r="D332" s="52" t="s">
        <v>1884</v>
      </c>
      <c r="E332" s="52" t="s">
        <v>1270</v>
      </c>
      <c r="F332" s="52" t="s">
        <v>1271</v>
      </c>
      <c r="G332" s="53">
        <v>41513</v>
      </c>
      <c r="H332" s="52" t="s">
        <v>1885</v>
      </c>
      <c r="I332" s="52" t="s">
        <v>1277</v>
      </c>
      <c r="J332" s="2">
        <v>12</v>
      </c>
      <c r="K332" s="2" t="s">
        <v>1278</v>
      </c>
      <c r="L332" s="2">
        <v>2</v>
      </c>
    </row>
    <row r="333" spans="1:12" ht="40" x14ac:dyDescent="0.3">
      <c r="A333" s="52">
        <v>15231</v>
      </c>
      <c r="B333" s="52" t="s">
        <v>268</v>
      </c>
      <c r="C333" s="52" t="s">
        <v>1268</v>
      </c>
      <c r="D333" s="52" t="s">
        <v>1886</v>
      </c>
      <c r="E333" s="52" t="s">
        <v>1270</v>
      </c>
      <c r="F333" s="52" t="s">
        <v>1271</v>
      </c>
      <c r="G333" s="53">
        <v>32065</v>
      </c>
      <c r="H333" s="52" t="s">
        <v>1887</v>
      </c>
      <c r="I333" s="52" t="s">
        <v>1277</v>
      </c>
      <c r="J333" s="2">
        <v>18</v>
      </c>
      <c r="K333" s="2" t="s">
        <v>1278</v>
      </c>
      <c r="L333" s="2">
        <v>2</v>
      </c>
    </row>
    <row r="334" spans="1:12" ht="20" x14ac:dyDescent="0.3">
      <c r="A334" s="52">
        <v>15232</v>
      </c>
      <c r="B334" s="52" t="s">
        <v>1888</v>
      </c>
      <c r="C334" s="52" t="s">
        <v>1268</v>
      </c>
      <c r="D334" s="52" t="s">
        <v>1889</v>
      </c>
      <c r="E334" s="52" t="s">
        <v>1270</v>
      </c>
      <c r="F334" s="52" t="s">
        <v>1351</v>
      </c>
      <c r="G334" s="53">
        <v>32065</v>
      </c>
      <c r="H334" s="52" t="s">
        <v>1497</v>
      </c>
      <c r="I334" s="52" t="s">
        <v>1283</v>
      </c>
      <c r="J334" s="2" t="e">
        <v>#N/A</v>
      </c>
      <c r="K334" s="2" t="s">
        <v>1278</v>
      </c>
      <c r="L334" s="2">
        <v>2</v>
      </c>
    </row>
    <row r="335" spans="1:12" ht="50" x14ac:dyDescent="0.3">
      <c r="A335" s="52">
        <v>15235</v>
      </c>
      <c r="B335" s="52" t="s">
        <v>1890</v>
      </c>
      <c r="C335" s="52" t="s">
        <v>1268</v>
      </c>
      <c r="D335" s="52" t="s">
        <v>1891</v>
      </c>
      <c r="E335" s="52" t="s">
        <v>1270</v>
      </c>
      <c r="F335" s="52" t="s">
        <v>1271</v>
      </c>
      <c r="G335" s="53">
        <v>32065</v>
      </c>
      <c r="H335" s="52" t="s">
        <v>1892</v>
      </c>
      <c r="I335" s="52" t="s">
        <v>1277</v>
      </c>
      <c r="J335" s="2">
        <v>60</v>
      </c>
      <c r="K335" s="2" t="s">
        <v>1278</v>
      </c>
      <c r="L335" s="2">
        <v>10</v>
      </c>
    </row>
    <row r="336" spans="1:12" ht="20" x14ac:dyDescent="0.3">
      <c r="A336" s="52">
        <v>15236</v>
      </c>
      <c r="B336" s="52" t="s">
        <v>54</v>
      </c>
      <c r="C336" s="52" t="s">
        <v>1268</v>
      </c>
      <c r="D336" s="52" t="s">
        <v>1893</v>
      </c>
      <c r="E336" s="52" t="s">
        <v>1270</v>
      </c>
      <c r="F336" s="52" t="s">
        <v>1271</v>
      </c>
      <c r="G336" s="53">
        <v>38300</v>
      </c>
      <c r="H336" s="52" t="s">
        <v>662</v>
      </c>
      <c r="I336" s="52" t="s">
        <v>1277</v>
      </c>
      <c r="J336" s="2">
        <v>44</v>
      </c>
      <c r="K336" s="2" t="s">
        <v>1278</v>
      </c>
      <c r="L336" s="2">
        <v>4</v>
      </c>
    </row>
    <row r="337" spans="1:12" ht="20" x14ac:dyDescent="0.3">
      <c r="A337" s="52">
        <v>15237</v>
      </c>
      <c r="B337" s="52" t="s">
        <v>964</v>
      </c>
      <c r="C337" s="52" t="s">
        <v>1268</v>
      </c>
      <c r="D337" s="52" t="s">
        <v>1894</v>
      </c>
      <c r="E337" s="52" t="s">
        <v>1270</v>
      </c>
      <c r="F337" s="52" t="s">
        <v>1271</v>
      </c>
      <c r="G337" s="53">
        <v>36390</v>
      </c>
      <c r="H337" s="52" t="s">
        <v>1392</v>
      </c>
      <c r="I337" s="52" t="s">
        <v>1277</v>
      </c>
      <c r="J337" s="2">
        <v>100</v>
      </c>
      <c r="K337" s="2" t="s">
        <v>1278</v>
      </c>
      <c r="L337" s="2">
        <v>6</v>
      </c>
    </row>
    <row r="338" spans="1:12" ht="20" x14ac:dyDescent="0.3">
      <c r="A338" s="52">
        <v>15239</v>
      </c>
      <c r="B338" s="52" t="s">
        <v>82</v>
      </c>
      <c r="C338" s="52" t="s">
        <v>1268</v>
      </c>
      <c r="D338" s="52" t="s">
        <v>1895</v>
      </c>
      <c r="E338" s="52" t="s">
        <v>1270</v>
      </c>
      <c r="F338" s="52" t="s">
        <v>1271</v>
      </c>
      <c r="G338" s="53">
        <v>36570</v>
      </c>
      <c r="H338" s="52" t="s">
        <v>662</v>
      </c>
      <c r="I338" s="52" t="s">
        <v>1283</v>
      </c>
      <c r="J338" s="2" t="e">
        <v>#N/A</v>
      </c>
      <c r="K338" s="2" t="s">
        <v>1278</v>
      </c>
      <c r="L338" s="2">
        <v>3</v>
      </c>
    </row>
    <row r="339" spans="1:12" ht="40" x14ac:dyDescent="0.3">
      <c r="A339" s="52">
        <v>15240</v>
      </c>
      <c r="B339" s="52" t="s">
        <v>505</v>
      </c>
      <c r="C339" s="52" t="s">
        <v>1268</v>
      </c>
      <c r="D339" s="52" t="s">
        <v>1896</v>
      </c>
      <c r="E339" s="52" t="s">
        <v>1270</v>
      </c>
      <c r="F339" s="52" t="s">
        <v>1271</v>
      </c>
      <c r="G339" s="53">
        <v>39780</v>
      </c>
      <c r="H339" s="52" t="s">
        <v>1897</v>
      </c>
      <c r="I339" s="52" t="s">
        <v>1277</v>
      </c>
      <c r="J339" s="2">
        <v>58</v>
      </c>
      <c r="K339" s="2" t="s">
        <v>1278</v>
      </c>
      <c r="L339" s="2">
        <v>5</v>
      </c>
    </row>
    <row r="340" spans="1:12" ht="20" x14ac:dyDescent="0.3">
      <c r="A340" s="52">
        <v>15243</v>
      </c>
      <c r="B340" s="52" t="s">
        <v>1898</v>
      </c>
      <c r="C340" s="52" t="s">
        <v>1268</v>
      </c>
      <c r="D340" s="52" t="s">
        <v>1899</v>
      </c>
      <c r="E340" s="52" t="s">
        <v>1270</v>
      </c>
      <c r="F340" s="52" t="s">
        <v>1271</v>
      </c>
      <c r="G340" s="53">
        <v>33296</v>
      </c>
      <c r="H340" s="52" t="s">
        <v>662</v>
      </c>
      <c r="I340" s="52" t="s">
        <v>1277</v>
      </c>
      <c r="J340" s="2">
        <v>179</v>
      </c>
      <c r="K340" s="2" t="s">
        <v>1278</v>
      </c>
      <c r="L340" s="2">
        <v>9</v>
      </c>
    </row>
    <row r="341" spans="1:12" ht="20" x14ac:dyDescent="0.3">
      <c r="A341" s="52">
        <v>15246</v>
      </c>
      <c r="B341" s="52" t="s">
        <v>1900</v>
      </c>
      <c r="C341" s="52" t="s">
        <v>1268</v>
      </c>
      <c r="D341" s="52" t="s">
        <v>1901</v>
      </c>
      <c r="E341" s="52" t="s">
        <v>1270</v>
      </c>
      <c r="F341" s="52" t="s">
        <v>1271</v>
      </c>
      <c r="G341" s="53">
        <v>33505</v>
      </c>
      <c r="H341" s="52" t="s">
        <v>662</v>
      </c>
      <c r="I341" s="52" t="s">
        <v>1277</v>
      </c>
      <c r="J341" s="2">
        <v>80</v>
      </c>
      <c r="K341" s="2" t="s">
        <v>1278</v>
      </c>
      <c r="L341" s="2">
        <v>4</v>
      </c>
    </row>
    <row r="342" spans="1:12" ht="20" x14ac:dyDescent="0.3">
      <c r="A342" s="52">
        <v>15247</v>
      </c>
      <c r="B342" s="52" t="s">
        <v>1902</v>
      </c>
      <c r="C342" s="52" t="s">
        <v>1268</v>
      </c>
      <c r="D342" s="52" t="s">
        <v>1903</v>
      </c>
      <c r="E342" s="52" t="s">
        <v>1270</v>
      </c>
      <c r="F342" s="52" t="s">
        <v>1271</v>
      </c>
      <c r="G342" s="53">
        <v>36516</v>
      </c>
      <c r="H342" s="52" t="s">
        <v>662</v>
      </c>
      <c r="I342" s="52" t="s">
        <v>1283</v>
      </c>
      <c r="J342" s="2" t="e">
        <v>#N/A</v>
      </c>
      <c r="K342" s="2" t="s">
        <v>1278</v>
      </c>
      <c r="L342" s="2">
        <v>3</v>
      </c>
    </row>
    <row r="343" spans="1:12" ht="20" x14ac:dyDescent="0.3">
      <c r="A343" s="52">
        <v>15252</v>
      </c>
      <c r="B343" s="52" t="s">
        <v>450</v>
      </c>
      <c r="C343" s="52" t="s">
        <v>1268</v>
      </c>
      <c r="D343" s="52" t="s">
        <v>1904</v>
      </c>
      <c r="E343" s="52" t="s">
        <v>1270</v>
      </c>
      <c r="F343" s="52" t="s">
        <v>1271</v>
      </c>
      <c r="G343" s="53">
        <v>38901</v>
      </c>
      <c r="H343" s="52" t="s">
        <v>1905</v>
      </c>
      <c r="I343" s="52" t="s">
        <v>1277</v>
      </c>
      <c r="J343" s="2">
        <v>10.6</v>
      </c>
      <c r="K343" s="2" t="s">
        <v>1278</v>
      </c>
      <c r="L343" s="2">
        <v>2</v>
      </c>
    </row>
    <row r="344" spans="1:12" ht="20" x14ac:dyDescent="0.3">
      <c r="A344" s="52">
        <v>15253</v>
      </c>
      <c r="B344" s="52" t="s">
        <v>509</v>
      </c>
      <c r="C344" s="52" t="s">
        <v>1268</v>
      </c>
      <c r="D344" s="52" t="s">
        <v>1906</v>
      </c>
      <c r="E344" s="52" t="s">
        <v>1270</v>
      </c>
      <c r="F344" s="52" t="s">
        <v>1271</v>
      </c>
      <c r="G344" s="53">
        <v>37831</v>
      </c>
      <c r="H344" s="52" t="s">
        <v>1392</v>
      </c>
      <c r="I344" s="52" t="s">
        <v>1277</v>
      </c>
      <c r="J344" s="2">
        <v>13.3</v>
      </c>
      <c r="K344" s="2" t="s">
        <v>1278</v>
      </c>
      <c r="L344" s="2">
        <v>2</v>
      </c>
    </row>
    <row r="345" spans="1:12" ht="20" x14ac:dyDescent="0.3">
      <c r="A345" s="52">
        <v>15257</v>
      </c>
      <c r="B345" s="52" t="s">
        <v>1907</v>
      </c>
      <c r="C345" s="52" t="s">
        <v>1268</v>
      </c>
      <c r="D345" s="52" t="s">
        <v>1908</v>
      </c>
      <c r="E345" s="52" t="s">
        <v>1270</v>
      </c>
      <c r="F345" s="52" t="s">
        <v>1271</v>
      </c>
      <c r="G345" s="53">
        <v>36570</v>
      </c>
      <c r="H345" s="52" t="s">
        <v>1495</v>
      </c>
      <c r="I345" s="52" t="s">
        <v>1277</v>
      </c>
      <c r="J345" s="2">
        <v>15</v>
      </c>
      <c r="K345" s="2" t="s">
        <v>1278</v>
      </c>
      <c r="L345" s="2">
        <v>2</v>
      </c>
    </row>
    <row r="346" spans="1:12" ht="20" x14ac:dyDescent="0.3">
      <c r="A346" s="52">
        <v>15258</v>
      </c>
      <c r="B346" s="52" t="s">
        <v>1909</v>
      </c>
      <c r="C346" s="52" t="s">
        <v>1268</v>
      </c>
      <c r="D346" s="52" t="s">
        <v>1910</v>
      </c>
      <c r="E346" s="52" t="s">
        <v>1270</v>
      </c>
      <c r="F346" s="52" t="s">
        <v>1271</v>
      </c>
      <c r="G346" s="53">
        <v>38300</v>
      </c>
      <c r="H346" s="52" t="s">
        <v>662</v>
      </c>
      <c r="I346" s="52" t="s">
        <v>1283</v>
      </c>
      <c r="J346" s="2" t="e">
        <v>#N/A</v>
      </c>
      <c r="K346" s="2" t="s">
        <v>1278</v>
      </c>
      <c r="L346" s="2">
        <v>2</v>
      </c>
    </row>
    <row r="347" spans="1:12" ht="20" x14ac:dyDescent="0.3">
      <c r="A347" s="52">
        <v>15260</v>
      </c>
      <c r="B347" s="52" t="s">
        <v>1911</v>
      </c>
      <c r="C347" s="52" t="s">
        <v>1268</v>
      </c>
      <c r="D347" s="52" t="s">
        <v>1912</v>
      </c>
      <c r="E347" s="52" t="s">
        <v>1270</v>
      </c>
      <c r="F347" s="52" t="s">
        <v>1271</v>
      </c>
      <c r="G347" s="53">
        <v>36529</v>
      </c>
      <c r="H347" s="52" t="s">
        <v>662</v>
      </c>
      <c r="I347" s="52" t="s">
        <v>1283</v>
      </c>
      <c r="J347" s="2" t="e">
        <v>#N/A</v>
      </c>
      <c r="K347" s="2" t="s">
        <v>1278</v>
      </c>
      <c r="L347" s="2">
        <v>2</v>
      </c>
    </row>
    <row r="348" spans="1:12" ht="20" x14ac:dyDescent="0.3">
      <c r="A348" s="52">
        <v>15262</v>
      </c>
      <c r="B348" s="52" t="s">
        <v>1913</v>
      </c>
      <c r="C348" s="52" t="s">
        <v>1268</v>
      </c>
      <c r="D348" s="52" t="s">
        <v>1914</v>
      </c>
      <c r="E348" s="52" t="s">
        <v>1270</v>
      </c>
      <c r="F348" s="52" t="s">
        <v>1271</v>
      </c>
      <c r="G348" s="53">
        <v>36570</v>
      </c>
      <c r="H348" s="52" t="s">
        <v>662</v>
      </c>
      <c r="I348" s="52" t="s">
        <v>1283</v>
      </c>
      <c r="J348" s="2" t="e">
        <v>#N/A</v>
      </c>
      <c r="K348" s="2" t="s">
        <v>1278</v>
      </c>
      <c r="L348" s="2">
        <v>2</v>
      </c>
    </row>
    <row r="349" spans="1:12" ht="20" x14ac:dyDescent="0.3">
      <c r="A349" s="52">
        <v>15265</v>
      </c>
      <c r="B349" s="52" t="s">
        <v>1915</v>
      </c>
      <c r="C349" s="52" t="s">
        <v>1268</v>
      </c>
      <c r="D349" s="52" t="s">
        <v>1916</v>
      </c>
      <c r="E349" s="52" t="s">
        <v>1270</v>
      </c>
      <c r="F349" s="52" t="s">
        <v>1271</v>
      </c>
      <c r="G349" s="53">
        <v>37497</v>
      </c>
      <c r="H349" s="52" t="s">
        <v>1917</v>
      </c>
      <c r="I349" s="52" t="s">
        <v>1283</v>
      </c>
      <c r="J349" s="2" t="e">
        <v>#N/A</v>
      </c>
      <c r="K349" s="2" t="s">
        <v>1278</v>
      </c>
      <c r="L349" s="2">
        <v>2</v>
      </c>
    </row>
    <row r="350" spans="1:12" ht="20" x14ac:dyDescent="0.3">
      <c r="A350" s="52">
        <v>15266</v>
      </c>
      <c r="B350" s="52" t="s">
        <v>1918</v>
      </c>
      <c r="C350" s="52" t="s">
        <v>1268</v>
      </c>
      <c r="D350" s="52" t="s">
        <v>1919</v>
      </c>
      <c r="E350" s="52" t="s">
        <v>1270</v>
      </c>
      <c r="F350" s="52" t="s">
        <v>1271</v>
      </c>
      <c r="G350" s="53">
        <v>32412</v>
      </c>
      <c r="H350" s="52" t="s">
        <v>1920</v>
      </c>
      <c r="I350" s="52" t="s">
        <v>1283</v>
      </c>
      <c r="J350" s="2" t="e">
        <v>#N/A</v>
      </c>
      <c r="K350" s="2" t="s">
        <v>1274</v>
      </c>
      <c r="L350" s="2">
        <v>2</v>
      </c>
    </row>
    <row r="351" spans="1:12" ht="20" x14ac:dyDescent="0.3">
      <c r="A351" s="52">
        <v>15269</v>
      </c>
      <c r="B351" s="52" t="s">
        <v>1921</v>
      </c>
      <c r="C351" s="52" t="s">
        <v>1268</v>
      </c>
      <c r="D351" s="52" t="s">
        <v>1922</v>
      </c>
      <c r="E351" s="52" t="s">
        <v>1270</v>
      </c>
      <c r="F351" s="52" t="s">
        <v>1271</v>
      </c>
      <c r="G351" s="53">
        <v>36570</v>
      </c>
      <c r="H351" s="52" t="s">
        <v>1923</v>
      </c>
      <c r="I351" s="52" t="s">
        <v>1283</v>
      </c>
      <c r="J351" s="2" t="e">
        <v>#N/A</v>
      </c>
      <c r="K351" s="2" t="s">
        <v>1278</v>
      </c>
      <c r="L351" s="2">
        <v>2</v>
      </c>
    </row>
    <row r="352" spans="1:12" ht="20" x14ac:dyDescent="0.3">
      <c r="A352" s="52">
        <v>15270</v>
      </c>
      <c r="B352" s="52" t="s">
        <v>1924</v>
      </c>
      <c r="C352" s="52" t="s">
        <v>1268</v>
      </c>
      <c r="D352" s="52" t="s">
        <v>1925</v>
      </c>
      <c r="E352" s="52" t="s">
        <v>1270</v>
      </c>
      <c r="F352" s="52" t="s">
        <v>1271</v>
      </c>
      <c r="G352" s="53">
        <v>37245</v>
      </c>
      <c r="H352" s="52" t="s">
        <v>1926</v>
      </c>
      <c r="I352" s="52" t="s">
        <v>1273</v>
      </c>
      <c r="J352" s="2">
        <v>120</v>
      </c>
      <c r="K352" s="2" t="s">
        <v>1278</v>
      </c>
      <c r="L352" s="2">
        <v>2</v>
      </c>
    </row>
    <row r="353" spans="1:12" ht="20" x14ac:dyDescent="0.3">
      <c r="A353" s="52">
        <v>15270</v>
      </c>
      <c r="B353" s="52" t="s">
        <v>1924</v>
      </c>
      <c r="C353" s="52" t="s">
        <v>1268</v>
      </c>
      <c r="D353" s="52" t="s">
        <v>1925</v>
      </c>
      <c r="E353" s="52" t="s">
        <v>1270</v>
      </c>
      <c r="F353" s="52" t="s">
        <v>1271</v>
      </c>
      <c r="G353" s="53">
        <v>37245</v>
      </c>
      <c r="H353" s="52" t="s">
        <v>1926</v>
      </c>
      <c r="I353" s="52" t="s">
        <v>1283</v>
      </c>
      <c r="J353" s="2">
        <v>120</v>
      </c>
      <c r="K353" s="2" t="s">
        <v>1278</v>
      </c>
      <c r="L353" s="2">
        <v>2</v>
      </c>
    </row>
    <row r="354" spans="1:12" ht="20" x14ac:dyDescent="0.3">
      <c r="A354" s="52">
        <v>15271</v>
      </c>
      <c r="B354" s="52" t="s">
        <v>1927</v>
      </c>
      <c r="C354" s="52" t="s">
        <v>1268</v>
      </c>
      <c r="D354" s="52" t="s">
        <v>1928</v>
      </c>
      <c r="E354" s="52" t="s">
        <v>1270</v>
      </c>
      <c r="F354" s="52" t="s">
        <v>1271</v>
      </c>
      <c r="G354" s="53">
        <v>37469</v>
      </c>
      <c r="H354" s="52" t="s">
        <v>1408</v>
      </c>
      <c r="I354" s="52" t="s">
        <v>1283</v>
      </c>
      <c r="J354" s="2" t="e">
        <v>#N/A</v>
      </c>
      <c r="K354" s="2" t="s">
        <v>1278</v>
      </c>
      <c r="L354" s="2">
        <v>2</v>
      </c>
    </row>
    <row r="355" spans="1:12" ht="20" x14ac:dyDescent="0.3">
      <c r="A355" s="52">
        <v>15273</v>
      </c>
      <c r="B355" s="52" t="s">
        <v>236</v>
      </c>
      <c r="C355" s="52" t="s">
        <v>1268</v>
      </c>
      <c r="D355" s="52" t="s">
        <v>1929</v>
      </c>
      <c r="E355" s="52" t="s">
        <v>1270</v>
      </c>
      <c r="F355" s="52" t="s">
        <v>1271</v>
      </c>
      <c r="G355" s="53">
        <v>36570</v>
      </c>
      <c r="H355" s="52" t="s">
        <v>662</v>
      </c>
      <c r="I355" s="52" t="s">
        <v>1283</v>
      </c>
      <c r="J355" s="2">
        <v>345</v>
      </c>
      <c r="K355" s="2" t="s">
        <v>1278</v>
      </c>
      <c r="L355" s="2">
        <v>5</v>
      </c>
    </row>
    <row r="356" spans="1:12" ht="20" x14ac:dyDescent="0.3">
      <c r="A356" s="52">
        <v>15273</v>
      </c>
      <c r="B356" s="52" t="s">
        <v>236</v>
      </c>
      <c r="C356" s="52" t="s">
        <v>1268</v>
      </c>
      <c r="D356" s="52" t="s">
        <v>1930</v>
      </c>
      <c r="E356" s="52" t="s">
        <v>1270</v>
      </c>
      <c r="F356" s="52" t="s">
        <v>1271</v>
      </c>
      <c r="G356" s="53">
        <v>36570</v>
      </c>
      <c r="H356" s="52" t="s">
        <v>662</v>
      </c>
      <c r="I356" s="52" t="s">
        <v>1273</v>
      </c>
      <c r="J356" s="2">
        <v>345</v>
      </c>
      <c r="K356" s="2" t="s">
        <v>1278</v>
      </c>
      <c r="L356" s="2">
        <v>5</v>
      </c>
    </row>
    <row r="357" spans="1:12" ht="20" x14ac:dyDescent="0.3">
      <c r="A357" s="52">
        <v>15275</v>
      </c>
      <c r="B357" s="52" t="s">
        <v>438</v>
      </c>
      <c r="C357" s="52" t="s">
        <v>1268</v>
      </c>
      <c r="D357" s="52" t="s">
        <v>1931</v>
      </c>
      <c r="E357" s="52" t="s">
        <v>1270</v>
      </c>
      <c r="F357" s="52" t="s">
        <v>1271</v>
      </c>
      <c r="G357" s="53">
        <v>38901</v>
      </c>
      <c r="H357" s="52" t="s">
        <v>662</v>
      </c>
      <c r="I357" s="52" t="s">
        <v>1277</v>
      </c>
      <c r="J357" s="2">
        <v>15.8</v>
      </c>
      <c r="K357" s="2" t="s">
        <v>1278</v>
      </c>
      <c r="L357" s="2">
        <v>2</v>
      </c>
    </row>
    <row r="358" spans="1:12" ht="20" x14ac:dyDescent="0.3">
      <c r="A358" s="52">
        <v>15277</v>
      </c>
      <c r="B358" s="52" t="s">
        <v>305</v>
      </c>
      <c r="C358" s="52" t="s">
        <v>1268</v>
      </c>
      <c r="D358" s="52" t="s">
        <v>1932</v>
      </c>
      <c r="E358" s="52" t="s">
        <v>1270</v>
      </c>
      <c r="F358" s="52" t="s">
        <v>1271</v>
      </c>
      <c r="G358" s="53">
        <v>37497</v>
      </c>
      <c r="H358" s="52" t="s">
        <v>1933</v>
      </c>
      <c r="I358" s="52" t="s">
        <v>1277</v>
      </c>
      <c r="J358" s="2">
        <v>14.5</v>
      </c>
      <c r="K358" s="2" t="s">
        <v>1278</v>
      </c>
      <c r="L358" s="2">
        <v>2</v>
      </c>
    </row>
    <row r="359" spans="1:12" ht="20" x14ac:dyDescent="0.3">
      <c r="A359" s="52">
        <v>15278</v>
      </c>
      <c r="B359" s="52" t="s">
        <v>1934</v>
      </c>
      <c r="C359" s="52" t="s">
        <v>1268</v>
      </c>
      <c r="D359" s="52" t="s">
        <v>1935</v>
      </c>
      <c r="E359" s="52" t="s">
        <v>1270</v>
      </c>
      <c r="F359" s="52" t="s">
        <v>1271</v>
      </c>
      <c r="G359" s="53">
        <v>37965</v>
      </c>
      <c r="H359" s="52" t="s">
        <v>1364</v>
      </c>
      <c r="I359" s="52" t="s">
        <v>1277</v>
      </c>
      <c r="J359" s="2">
        <v>7.8</v>
      </c>
      <c r="K359" s="2" t="s">
        <v>1278</v>
      </c>
      <c r="L359" s="2">
        <v>2</v>
      </c>
    </row>
    <row r="360" spans="1:12" ht="20" x14ac:dyDescent="0.3">
      <c r="A360" s="52">
        <v>15282</v>
      </c>
      <c r="B360" s="52" t="s">
        <v>329</v>
      </c>
      <c r="C360" s="52" t="s">
        <v>1268</v>
      </c>
      <c r="D360" s="52" t="s">
        <v>1936</v>
      </c>
      <c r="E360" s="52" t="s">
        <v>1270</v>
      </c>
      <c r="F360" s="52" t="s">
        <v>1271</v>
      </c>
      <c r="G360" s="53">
        <v>37385</v>
      </c>
      <c r="H360" s="52" t="s">
        <v>1408</v>
      </c>
      <c r="I360" s="52" t="s">
        <v>1277</v>
      </c>
      <c r="J360" s="2">
        <v>14.3</v>
      </c>
      <c r="K360" s="2" t="s">
        <v>1278</v>
      </c>
      <c r="L360" s="2">
        <v>2</v>
      </c>
    </row>
    <row r="361" spans="1:12" ht="20" x14ac:dyDescent="0.3">
      <c r="A361" s="52">
        <v>15283</v>
      </c>
      <c r="B361" s="52" t="s">
        <v>55</v>
      </c>
      <c r="C361" s="52" t="s">
        <v>1268</v>
      </c>
      <c r="D361" s="52" t="s">
        <v>1937</v>
      </c>
      <c r="E361" s="52" t="s">
        <v>1270</v>
      </c>
      <c r="F361" s="52" t="s">
        <v>1271</v>
      </c>
      <c r="G361" s="53">
        <v>39366</v>
      </c>
      <c r="H361" s="52" t="s">
        <v>1938</v>
      </c>
      <c r="I361" s="52" t="s">
        <v>1277</v>
      </c>
      <c r="J361" s="2">
        <v>5</v>
      </c>
      <c r="K361" s="2" t="s">
        <v>1278</v>
      </c>
      <c r="L361" s="2">
        <v>2</v>
      </c>
    </row>
    <row r="362" spans="1:12" ht="30" x14ac:dyDescent="0.3">
      <c r="A362" s="52">
        <v>15284</v>
      </c>
      <c r="B362" s="52" t="s">
        <v>1939</v>
      </c>
      <c r="C362" s="52" t="s">
        <v>1268</v>
      </c>
      <c r="D362" s="52" t="s">
        <v>1940</v>
      </c>
      <c r="E362" s="52" t="s">
        <v>1270</v>
      </c>
      <c r="F362" s="52" t="s">
        <v>1271</v>
      </c>
      <c r="G362" s="53">
        <v>32812</v>
      </c>
      <c r="H362" s="52" t="s">
        <v>1941</v>
      </c>
      <c r="I362" s="52" t="s">
        <v>1277</v>
      </c>
      <c r="J362" s="2">
        <v>3</v>
      </c>
      <c r="K362" s="2" t="s">
        <v>1278</v>
      </c>
      <c r="L362" s="2">
        <v>2</v>
      </c>
    </row>
    <row r="363" spans="1:12" ht="20" x14ac:dyDescent="0.3">
      <c r="A363" s="52">
        <v>15290</v>
      </c>
      <c r="B363" s="52" t="s">
        <v>324</v>
      </c>
      <c r="C363" s="52" t="s">
        <v>1268</v>
      </c>
      <c r="D363" s="52" t="s">
        <v>1942</v>
      </c>
      <c r="E363" s="52" t="s">
        <v>1270</v>
      </c>
      <c r="F363" s="52" t="s">
        <v>1271</v>
      </c>
      <c r="G363" s="53">
        <v>32750</v>
      </c>
      <c r="H363" s="52"/>
      <c r="I363" s="52" t="s">
        <v>1273</v>
      </c>
      <c r="J363" s="2">
        <v>23</v>
      </c>
      <c r="K363" s="2" t="s">
        <v>1274</v>
      </c>
      <c r="L363" s="2">
        <v>3</v>
      </c>
    </row>
    <row r="364" spans="1:12" ht="20" x14ac:dyDescent="0.3">
      <c r="A364" s="52">
        <v>15297</v>
      </c>
      <c r="B364" s="52" t="s">
        <v>368</v>
      </c>
      <c r="C364" s="52" t="s">
        <v>1268</v>
      </c>
      <c r="D364" s="52" t="s">
        <v>1943</v>
      </c>
      <c r="E364" s="52" t="s">
        <v>1270</v>
      </c>
      <c r="F364" s="52" t="s">
        <v>1271</v>
      </c>
      <c r="G364" s="53">
        <v>37993</v>
      </c>
      <c r="H364" s="52" t="s">
        <v>1364</v>
      </c>
      <c r="I364" s="52" t="s">
        <v>1277</v>
      </c>
      <c r="J364" s="2">
        <v>45</v>
      </c>
      <c r="K364" s="2" t="s">
        <v>1278</v>
      </c>
      <c r="L364" s="2">
        <v>2</v>
      </c>
    </row>
    <row r="365" spans="1:12" ht="20" x14ac:dyDescent="0.3">
      <c r="A365" s="52">
        <v>15298</v>
      </c>
      <c r="B365" s="52" t="s">
        <v>456</v>
      </c>
      <c r="C365" s="52" t="s">
        <v>1268</v>
      </c>
      <c r="D365" s="52" t="s">
        <v>1944</v>
      </c>
      <c r="E365" s="52" t="s">
        <v>1270</v>
      </c>
      <c r="F365" s="52" t="s">
        <v>1271</v>
      </c>
      <c r="G365" s="53">
        <v>38107</v>
      </c>
      <c r="H365" s="52" t="s">
        <v>1392</v>
      </c>
      <c r="I365" s="52" t="s">
        <v>1277</v>
      </c>
      <c r="J365" s="2">
        <v>4</v>
      </c>
      <c r="K365" s="2" t="s">
        <v>1278</v>
      </c>
      <c r="L365" s="2">
        <v>2</v>
      </c>
    </row>
    <row r="366" spans="1:12" ht="30" x14ac:dyDescent="0.3">
      <c r="A366" s="52">
        <v>15299</v>
      </c>
      <c r="B366" s="52" t="s">
        <v>375</v>
      </c>
      <c r="C366" s="52" t="s">
        <v>1268</v>
      </c>
      <c r="D366" s="52" t="s">
        <v>1945</v>
      </c>
      <c r="E366" s="52" t="s">
        <v>1270</v>
      </c>
      <c r="F366" s="52" t="s">
        <v>1271</v>
      </c>
      <c r="G366" s="53">
        <v>37385</v>
      </c>
      <c r="H366" s="52" t="s">
        <v>1946</v>
      </c>
      <c r="I366" s="52" t="s">
        <v>1277</v>
      </c>
      <c r="J366" s="2">
        <v>4.4000000000000004</v>
      </c>
      <c r="K366" s="2" t="s">
        <v>1278</v>
      </c>
      <c r="L366" s="2">
        <v>2</v>
      </c>
    </row>
    <row r="367" spans="1:12" ht="20" x14ac:dyDescent="0.3">
      <c r="A367" s="52">
        <v>15304</v>
      </c>
      <c r="B367" s="52" t="s">
        <v>226</v>
      </c>
      <c r="C367" s="52" t="s">
        <v>1268</v>
      </c>
      <c r="D367" s="52" t="s">
        <v>1947</v>
      </c>
      <c r="E367" s="52" t="s">
        <v>1270</v>
      </c>
      <c r="F367" s="52" t="s">
        <v>1271</v>
      </c>
      <c r="G367" s="53">
        <v>39346</v>
      </c>
      <c r="H367" s="52" t="s">
        <v>1948</v>
      </c>
      <c r="I367" s="52" t="s">
        <v>1277</v>
      </c>
      <c r="J367" s="2">
        <v>8.8000000000000007</v>
      </c>
      <c r="K367" s="2" t="s">
        <v>1278</v>
      </c>
      <c r="L367" s="2">
        <v>4</v>
      </c>
    </row>
    <row r="368" spans="1:12" ht="20" x14ac:dyDescent="0.3">
      <c r="A368" s="52">
        <v>15306</v>
      </c>
      <c r="B368" s="52" t="s">
        <v>1949</v>
      </c>
      <c r="C368" s="52" t="s">
        <v>1268</v>
      </c>
      <c r="D368" s="52" t="s">
        <v>1950</v>
      </c>
      <c r="E368" s="52" t="s">
        <v>1270</v>
      </c>
      <c r="F368" s="52" t="s">
        <v>1271</v>
      </c>
      <c r="G368" s="53">
        <v>37847</v>
      </c>
      <c r="H368" s="52" t="s">
        <v>1392</v>
      </c>
      <c r="I368" s="52" t="s">
        <v>1283</v>
      </c>
      <c r="J368" s="2">
        <v>19.8</v>
      </c>
      <c r="K368" s="2" t="s">
        <v>1278</v>
      </c>
      <c r="L368" s="2">
        <v>2</v>
      </c>
    </row>
    <row r="369" spans="1:12" ht="20" x14ac:dyDescent="0.3">
      <c r="A369" s="52">
        <v>15309</v>
      </c>
      <c r="B369" s="52" t="s">
        <v>1951</v>
      </c>
      <c r="C369" s="52" t="s">
        <v>1268</v>
      </c>
      <c r="D369" s="52" t="s">
        <v>1952</v>
      </c>
      <c r="E369" s="52" t="s">
        <v>1270</v>
      </c>
      <c r="F369" s="52" t="s">
        <v>1271</v>
      </c>
      <c r="G369" s="53">
        <v>37847</v>
      </c>
      <c r="H369" s="52" t="s">
        <v>1392</v>
      </c>
      <c r="I369" s="52" t="s">
        <v>1283</v>
      </c>
      <c r="J369" s="2" t="e">
        <v>#N/A</v>
      </c>
      <c r="K369" s="2" t="s">
        <v>1278</v>
      </c>
      <c r="L369" s="2">
        <v>2</v>
      </c>
    </row>
    <row r="370" spans="1:12" ht="20" x14ac:dyDescent="0.3">
      <c r="A370" s="52">
        <v>15310</v>
      </c>
      <c r="B370" s="52" t="s">
        <v>1953</v>
      </c>
      <c r="C370" s="52" t="s">
        <v>1268</v>
      </c>
      <c r="D370" s="52" t="s">
        <v>1954</v>
      </c>
      <c r="E370" s="52" t="s">
        <v>1270</v>
      </c>
      <c r="F370" s="52" t="s">
        <v>1271</v>
      </c>
      <c r="G370" s="53">
        <v>32812</v>
      </c>
      <c r="H370" s="52" t="s">
        <v>1955</v>
      </c>
      <c r="I370" s="52" t="s">
        <v>1277</v>
      </c>
      <c r="J370" s="2" t="e">
        <v>#N/A</v>
      </c>
      <c r="K370" s="2" t="s">
        <v>1278</v>
      </c>
      <c r="L370" s="2">
        <v>3</v>
      </c>
    </row>
    <row r="371" spans="1:12" ht="30" x14ac:dyDescent="0.3">
      <c r="A371" s="52">
        <v>15311</v>
      </c>
      <c r="B371" s="52" t="s">
        <v>188</v>
      </c>
      <c r="C371" s="52" t="s">
        <v>1268</v>
      </c>
      <c r="D371" s="52" t="s">
        <v>1956</v>
      </c>
      <c r="E371" s="52" t="s">
        <v>1270</v>
      </c>
      <c r="F371" s="52" t="s">
        <v>1271</v>
      </c>
      <c r="G371" s="53">
        <v>39701</v>
      </c>
      <c r="H371" s="52" t="s">
        <v>1957</v>
      </c>
      <c r="I371" s="52" t="s">
        <v>1277</v>
      </c>
      <c r="J371" s="2">
        <v>9.3000000000000007</v>
      </c>
      <c r="K371" s="2" t="s">
        <v>1278</v>
      </c>
      <c r="L371" s="2">
        <v>2</v>
      </c>
    </row>
    <row r="372" spans="1:12" ht="30" x14ac:dyDescent="0.3">
      <c r="A372" s="52">
        <v>15313</v>
      </c>
      <c r="B372" s="52" t="s">
        <v>1958</v>
      </c>
      <c r="C372" s="52" t="s">
        <v>1268</v>
      </c>
      <c r="D372" s="52" t="s">
        <v>1959</v>
      </c>
      <c r="E372" s="52" t="s">
        <v>1270</v>
      </c>
      <c r="F372" s="52" t="s">
        <v>1351</v>
      </c>
      <c r="G372" s="53">
        <v>32812</v>
      </c>
      <c r="H372" s="52" t="s">
        <v>1960</v>
      </c>
      <c r="I372" s="52" t="s">
        <v>1277</v>
      </c>
      <c r="J372" s="2">
        <v>1.4</v>
      </c>
      <c r="K372" s="2" t="s">
        <v>1278</v>
      </c>
      <c r="L372" s="2">
        <v>2</v>
      </c>
    </row>
    <row r="373" spans="1:12" ht="20" x14ac:dyDescent="0.3">
      <c r="A373" s="52">
        <v>15314</v>
      </c>
      <c r="B373" s="52" t="s">
        <v>1961</v>
      </c>
      <c r="C373" s="52" t="s">
        <v>1268</v>
      </c>
      <c r="D373" s="52" t="s">
        <v>1962</v>
      </c>
      <c r="E373" s="52" t="s">
        <v>1270</v>
      </c>
      <c r="F373" s="52" t="s">
        <v>1271</v>
      </c>
      <c r="G373" s="53">
        <v>37998</v>
      </c>
      <c r="H373" s="52" t="s">
        <v>1364</v>
      </c>
      <c r="I373" s="52" t="s">
        <v>1277</v>
      </c>
      <c r="J373" s="2">
        <v>5</v>
      </c>
      <c r="K373" s="2" t="s">
        <v>1278</v>
      </c>
      <c r="L373" s="2">
        <v>2</v>
      </c>
    </row>
    <row r="374" spans="1:12" ht="30" x14ac:dyDescent="0.3">
      <c r="A374" s="52">
        <v>15315</v>
      </c>
      <c r="B374" s="52" t="s">
        <v>515</v>
      </c>
      <c r="C374" s="52" t="s">
        <v>1268</v>
      </c>
      <c r="D374" s="52" t="s">
        <v>1963</v>
      </c>
      <c r="E374" s="52" t="s">
        <v>1270</v>
      </c>
      <c r="F374" s="52" t="s">
        <v>1351</v>
      </c>
      <c r="G374" s="53">
        <v>32812</v>
      </c>
      <c r="H374" s="52" t="s">
        <v>1964</v>
      </c>
      <c r="I374" s="52" t="s">
        <v>1277</v>
      </c>
      <c r="J374" s="2">
        <v>0.25</v>
      </c>
      <c r="K374" s="2" t="s">
        <v>1278</v>
      </c>
      <c r="L374" s="2">
        <v>2</v>
      </c>
    </row>
    <row r="375" spans="1:12" ht="20" x14ac:dyDescent="0.3">
      <c r="A375" s="52">
        <v>15316</v>
      </c>
      <c r="B375" s="52" t="s">
        <v>221</v>
      </c>
      <c r="C375" s="52" t="s">
        <v>1268</v>
      </c>
      <c r="D375" s="52" t="s">
        <v>1965</v>
      </c>
      <c r="E375" s="52" t="s">
        <v>1270</v>
      </c>
      <c r="F375" s="52" t="s">
        <v>1271</v>
      </c>
      <c r="G375" s="53">
        <v>39157</v>
      </c>
      <c r="H375" s="52" t="s">
        <v>662</v>
      </c>
      <c r="I375" s="52" t="s">
        <v>1277</v>
      </c>
      <c r="J375" s="2">
        <v>2.4</v>
      </c>
      <c r="K375" s="2" t="s">
        <v>1278</v>
      </c>
      <c r="L375" s="2">
        <v>2</v>
      </c>
    </row>
    <row r="376" spans="1:12" ht="20" x14ac:dyDescent="0.3">
      <c r="A376" s="52">
        <v>15317</v>
      </c>
      <c r="B376" s="52" t="s">
        <v>1966</v>
      </c>
      <c r="C376" s="52" t="s">
        <v>1268</v>
      </c>
      <c r="D376" s="52" t="s">
        <v>1967</v>
      </c>
      <c r="E376" s="52" t="s">
        <v>1270</v>
      </c>
      <c r="F376" s="52" t="s">
        <v>1271</v>
      </c>
      <c r="G376" s="53">
        <v>39157</v>
      </c>
      <c r="H376" s="52" t="s">
        <v>662</v>
      </c>
      <c r="I376" s="52" t="s">
        <v>1277</v>
      </c>
      <c r="J376" s="2">
        <v>15.4</v>
      </c>
      <c r="K376" s="2" t="s">
        <v>1278</v>
      </c>
      <c r="L376" s="2">
        <v>2</v>
      </c>
    </row>
    <row r="377" spans="1:12" ht="20" x14ac:dyDescent="0.3">
      <c r="A377" s="52">
        <v>15318</v>
      </c>
      <c r="B377" s="52" t="s">
        <v>499</v>
      </c>
      <c r="C377" s="52" t="s">
        <v>1268</v>
      </c>
      <c r="D377" s="163" t="s">
        <v>1968</v>
      </c>
      <c r="E377" s="52" t="s">
        <v>1270</v>
      </c>
      <c r="F377" s="52" t="s">
        <v>1271</v>
      </c>
      <c r="G377" s="53">
        <v>44694</v>
      </c>
      <c r="H377" s="52" t="s">
        <v>1969</v>
      </c>
      <c r="I377" s="52" t="s">
        <v>1273</v>
      </c>
      <c r="J377" s="2">
        <v>12</v>
      </c>
      <c r="K377" s="2" t="s">
        <v>1274</v>
      </c>
      <c r="L377" s="2">
        <v>2</v>
      </c>
    </row>
    <row r="378" spans="1:12" ht="20" x14ac:dyDescent="0.3">
      <c r="A378" s="52">
        <v>15319</v>
      </c>
      <c r="B378" s="52" t="s">
        <v>1970</v>
      </c>
      <c r="C378" s="52" t="s">
        <v>1268</v>
      </c>
      <c r="D378" s="52" t="s">
        <v>1971</v>
      </c>
      <c r="E378" s="52" t="s">
        <v>1270</v>
      </c>
      <c r="F378" s="52" t="s">
        <v>1271</v>
      </c>
      <c r="G378" s="53">
        <v>37676</v>
      </c>
      <c r="H378" s="52" t="s">
        <v>1972</v>
      </c>
      <c r="I378" s="52" t="s">
        <v>1283</v>
      </c>
      <c r="J378" s="2" t="e">
        <v>#N/A</v>
      </c>
      <c r="K378" s="2" t="s">
        <v>1278</v>
      </c>
      <c r="L378" s="2">
        <v>2</v>
      </c>
    </row>
    <row r="379" spans="1:12" ht="20" x14ac:dyDescent="0.3">
      <c r="A379" s="52">
        <v>15320</v>
      </c>
      <c r="B379" s="52" t="s">
        <v>1973</v>
      </c>
      <c r="C379" s="52" t="s">
        <v>1268</v>
      </c>
      <c r="D379" s="52" t="s">
        <v>1974</v>
      </c>
      <c r="E379" s="52" t="s">
        <v>1270</v>
      </c>
      <c r="F379" s="52" t="s">
        <v>1271</v>
      </c>
      <c r="G379" s="53">
        <v>39157</v>
      </c>
      <c r="H379" s="52" t="s">
        <v>662</v>
      </c>
      <c r="I379" s="52" t="s">
        <v>1277</v>
      </c>
      <c r="J379" s="2">
        <v>2.8</v>
      </c>
      <c r="K379" s="2" t="s">
        <v>1278</v>
      </c>
      <c r="L379" s="2">
        <v>2</v>
      </c>
    </row>
    <row r="380" spans="1:12" ht="20" x14ac:dyDescent="0.3">
      <c r="A380" s="52">
        <v>15322</v>
      </c>
      <c r="B380" s="52" t="s">
        <v>352</v>
      </c>
      <c r="C380" s="52" t="s">
        <v>1268</v>
      </c>
      <c r="D380" s="52" t="s">
        <v>1975</v>
      </c>
      <c r="E380" s="52" t="s">
        <v>1270</v>
      </c>
      <c r="F380" s="52" t="s">
        <v>1271</v>
      </c>
      <c r="G380" s="53">
        <v>39157</v>
      </c>
      <c r="H380" s="52" t="s">
        <v>662</v>
      </c>
      <c r="I380" s="52" t="s">
        <v>1277</v>
      </c>
      <c r="J380" s="2">
        <v>5.3</v>
      </c>
      <c r="K380" s="2" t="s">
        <v>1278</v>
      </c>
      <c r="L380" s="2">
        <v>2</v>
      </c>
    </row>
    <row r="381" spans="1:12" ht="20" x14ac:dyDescent="0.3">
      <c r="A381" s="52">
        <v>15325</v>
      </c>
      <c r="B381" s="52" t="s">
        <v>474</v>
      </c>
      <c r="C381" s="52" t="s">
        <v>1268</v>
      </c>
      <c r="D381" s="52" t="s">
        <v>1976</v>
      </c>
      <c r="E381" s="52" t="s">
        <v>1270</v>
      </c>
      <c r="F381" s="52" t="s">
        <v>1271</v>
      </c>
      <c r="G381" s="53">
        <v>39157</v>
      </c>
      <c r="H381" s="52" t="s">
        <v>1977</v>
      </c>
      <c r="I381" s="52" t="s">
        <v>1277</v>
      </c>
      <c r="J381" s="2">
        <v>19.8</v>
      </c>
      <c r="K381" s="2" t="s">
        <v>1278</v>
      </c>
      <c r="L381" s="2">
        <v>2</v>
      </c>
    </row>
    <row r="382" spans="1:12" ht="20" x14ac:dyDescent="0.3">
      <c r="A382" s="52">
        <v>15327</v>
      </c>
      <c r="B382" s="52" t="s">
        <v>248</v>
      </c>
      <c r="C382" s="52" t="s">
        <v>1268</v>
      </c>
      <c r="D382" s="52" t="s">
        <v>1978</v>
      </c>
      <c r="E382" s="52" t="s">
        <v>1270</v>
      </c>
      <c r="F382" s="52" t="s">
        <v>1271</v>
      </c>
      <c r="G382" s="53">
        <v>38056</v>
      </c>
      <c r="H382" s="52" t="s">
        <v>1364</v>
      </c>
      <c r="I382" s="52" t="s">
        <v>1277</v>
      </c>
      <c r="J382" s="2">
        <v>20</v>
      </c>
      <c r="K382" s="2" t="s">
        <v>1278</v>
      </c>
      <c r="L382" s="2">
        <v>3</v>
      </c>
    </row>
    <row r="383" spans="1:12" ht="20" x14ac:dyDescent="0.3">
      <c r="A383" s="52">
        <v>15330</v>
      </c>
      <c r="B383" s="52" t="s">
        <v>1979</v>
      </c>
      <c r="C383" s="52" t="s">
        <v>1268</v>
      </c>
      <c r="D383" s="52" t="s">
        <v>1980</v>
      </c>
      <c r="E383" s="52" t="s">
        <v>1270</v>
      </c>
      <c r="F383" s="52" t="s">
        <v>1271</v>
      </c>
      <c r="G383" s="53">
        <v>37678</v>
      </c>
      <c r="H383" s="52" t="s">
        <v>1972</v>
      </c>
      <c r="I383" s="52" t="s">
        <v>1283</v>
      </c>
      <c r="J383" s="2" t="e">
        <v>#N/A</v>
      </c>
      <c r="K383" s="2" t="s">
        <v>1278</v>
      </c>
      <c r="L383" s="2">
        <v>2</v>
      </c>
    </row>
    <row r="384" spans="1:12" ht="20" x14ac:dyDescent="0.3">
      <c r="A384" s="52">
        <v>15331</v>
      </c>
      <c r="B384" s="52" t="s">
        <v>272</v>
      </c>
      <c r="C384" s="52" t="s">
        <v>1268</v>
      </c>
      <c r="D384" s="52" t="s">
        <v>1981</v>
      </c>
      <c r="E384" s="52" t="s">
        <v>1270</v>
      </c>
      <c r="F384" s="52" t="s">
        <v>1271</v>
      </c>
      <c r="G384" s="53">
        <v>37588</v>
      </c>
      <c r="H384" s="52" t="s">
        <v>1642</v>
      </c>
      <c r="I384" s="52" t="s">
        <v>1277</v>
      </c>
      <c r="J384" s="2">
        <v>12</v>
      </c>
      <c r="K384" s="2" t="s">
        <v>1278</v>
      </c>
      <c r="L384" s="2">
        <v>2</v>
      </c>
    </row>
    <row r="385" spans="1:14" ht="20" x14ac:dyDescent="0.3">
      <c r="A385" s="52">
        <v>15333</v>
      </c>
      <c r="B385" s="52" t="s">
        <v>219</v>
      </c>
      <c r="C385" s="52" t="s">
        <v>1268</v>
      </c>
      <c r="D385" s="52" t="s">
        <v>1982</v>
      </c>
      <c r="E385" s="52" t="s">
        <v>1270</v>
      </c>
      <c r="F385" s="52" t="s">
        <v>1271</v>
      </c>
      <c r="G385" s="53">
        <v>39157</v>
      </c>
      <c r="H385" s="52" t="s">
        <v>1977</v>
      </c>
      <c r="I385" s="52" t="s">
        <v>1277</v>
      </c>
      <c r="J385" s="2">
        <v>14</v>
      </c>
      <c r="K385" s="2" t="s">
        <v>1278</v>
      </c>
      <c r="L385" s="2">
        <v>2</v>
      </c>
    </row>
    <row r="386" spans="1:14" ht="20" x14ac:dyDescent="0.3">
      <c r="A386" s="52">
        <v>15334</v>
      </c>
      <c r="B386" s="52" t="s">
        <v>1983</v>
      </c>
      <c r="C386" s="52" t="s">
        <v>1268</v>
      </c>
      <c r="D386" s="52" t="s">
        <v>1984</v>
      </c>
      <c r="E386" s="52" t="s">
        <v>1270</v>
      </c>
      <c r="F386" s="52" t="s">
        <v>1271</v>
      </c>
      <c r="G386" s="53">
        <v>37180</v>
      </c>
      <c r="H386" s="52" t="s">
        <v>1392</v>
      </c>
      <c r="I386" s="52" t="s">
        <v>1277</v>
      </c>
      <c r="J386" s="2">
        <v>21</v>
      </c>
      <c r="K386" s="2" t="s">
        <v>1278</v>
      </c>
      <c r="L386" s="2">
        <v>3</v>
      </c>
    </row>
    <row r="387" spans="1:14" ht="20" x14ac:dyDescent="0.3">
      <c r="A387" s="52">
        <v>15339</v>
      </c>
      <c r="B387" s="52" t="s">
        <v>330</v>
      </c>
      <c r="C387" s="52" t="s">
        <v>1268</v>
      </c>
      <c r="D387" s="52" t="s">
        <v>1985</v>
      </c>
      <c r="E387" s="52" t="s">
        <v>1270</v>
      </c>
      <c r="F387" s="52" t="s">
        <v>1271</v>
      </c>
      <c r="G387" s="53">
        <v>37967</v>
      </c>
      <c r="H387" s="52" t="s">
        <v>1364</v>
      </c>
      <c r="I387" s="52" t="s">
        <v>1277</v>
      </c>
      <c r="J387" s="2">
        <v>5.7</v>
      </c>
      <c r="K387" s="2" t="s">
        <v>1278</v>
      </c>
      <c r="L387" s="2">
        <v>2</v>
      </c>
    </row>
    <row r="388" spans="1:14" ht="20" x14ac:dyDescent="0.3">
      <c r="A388" s="52">
        <v>15370</v>
      </c>
      <c r="B388" s="52" t="s">
        <v>151</v>
      </c>
      <c r="C388" s="52" t="s">
        <v>1268</v>
      </c>
      <c r="D388" s="52" t="s">
        <v>1986</v>
      </c>
      <c r="E388" s="52" t="s">
        <v>1270</v>
      </c>
      <c r="F388" s="52" t="s">
        <v>1271</v>
      </c>
      <c r="G388" s="53">
        <v>37302</v>
      </c>
      <c r="H388" s="52" t="s">
        <v>1475</v>
      </c>
      <c r="I388" s="52" t="s">
        <v>1273</v>
      </c>
      <c r="J388" s="2">
        <v>9</v>
      </c>
      <c r="K388" s="2" t="s">
        <v>1274</v>
      </c>
      <c r="L388" s="2">
        <v>2</v>
      </c>
    </row>
    <row r="389" spans="1:14" ht="20" x14ac:dyDescent="0.3">
      <c r="A389" s="52">
        <v>15371</v>
      </c>
      <c r="B389" s="52" t="s">
        <v>1987</v>
      </c>
      <c r="C389" s="52" t="s">
        <v>1268</v>
      </c>
      <c r="D389" s="52" t="s">
        <v>1988</v>
      </c>
      <c r="E389" s="52" t="s">
        <v>1270</v>
      </c>
      <c r="F389" s="52" t="s">
        <v>1271</v>
      </c>
      <c r="G389" s="53">
        <v>37281</v>
      </c>
      <c r="H389" s="52" t="s">
        <v>1989</v>
      </c>
      <c r="I389" s="52" t="s">
        <v>1277</v>
      </c>
      <c r="J389" s="2">
        <v>5.5</v>
      </c>
      <c r="K389" s="2" t="s">
        <v>1278</v>
      </c>
      <c r="L389" s="2">
        <v>2</v>
      </c>
    </row>
    <row r="390" spans="1:14" ht="20" x14ac:dyDescent="0.3">
      <c r="A390" s="52">
        <v>15373</v>
      </c>
      <c r="B390" s="52" t="s">
        <v>1990</v>
      </c>
      <c r="C390" s="52" t="s">
        <v>1268</v>
      </c>
      <c r="D390" s="52" t="s">
        <v>1991</v>
      </c>
      <c r="E390" s="52" t="s">
        <v>1270</v>
      </c>
      <c r="F390" s="52" t="s">
        <v>1271</v>
      </c>
      <c r="G390" s="53">
        <v>37302</v>
      </c>
      <c r="H390" s="52" t="s">
        <v>1475</v>
      </c>
      <c r="I390" s="52" t="s">
        <v>1283</v>
      </c>
      <c r="J390" s="2" t="e">
        <v>#N/A</v>
      </c>
      <c r="K390" s="2" t="s">
        <v>1278</v>
      </c>
      <c r="L390" s="2">
        <v>2</v>
      </c>
    </row>
    <row r="391" spans="1:14" ht="20" x14ac:dyDescent="0.3">
      <c r="A391" s="52">
        <v>15378</v>
      </c>
      <c r="B391" s="52" t="s">
        <v>56</v>
      </c>
      <c r="C391" s="52" t="s">
        <v>1268</v>
      </c>
      <c r="D391" s="52" t="s">
        <v>1992</v>
      </c>
      <c r="E391" s="52" t="s">
        <v>1270</v>
      </c>
      <c r="F391" s="52" t="s">
        <v>1271</v>
      </c>
      <c r="G391" s="53">
        <v>37302</v>
      </c>
      <c r="H391" s="52" t="s">
        <v>1993</v>
      </c>
      <c r="I391" s="52" t="s">
        <v>1277</v>
      </c>
      <c r="J391" s="2">
        <v>3</v>
      </c>
      <c r="K391" s="2" t="s">
        <v>1278</v>
      </c>
      <c r="L391" s="2">
        <v>1</v>
      </c>
    </row>
    <row r="392" spans="1:14" ht="20" x14ac:dyDescent="0.3">
      <c r="A392" s="52">
        <v>15381</v>
      </c>
      <c r="B392" s="52" t="s">
        <v>158</v>
      </c>
      <c r="C392" s="52" t="s">
        <v>1268</v>
      </c>
      <c r="D392" s="52" t="s">
        <v>1994</v>
      </c>
      <c r="E392" s="52" t="s">
        <v>1270</v>
      </c>
      <c r="F392" s="52" t="s">
        <v>1271</v>
      </c>
      <c r="G392" s="53">
        <v>38383</v>
      </c>
      <c r="H392" s="52" t="s">
        <v>1396</v>
      </c>
      <c r="I392" s="52" t="s">
        <v>1277</v>
      </c>
      <c r="J392" s="2">
        <v>52</v>
      </c>
      <c r="K392" s="2" t="s">
        <v>1278</v>
      </c>
      <c r="L392" s="2">
        <v>2</v>
      </c>
    </row>
    <row r="393" spans="1:14" ht="30" x14ac:dyDescent="0.3">
      <c r="A393" s="52">
        <v>15383</v>
      </c>
      <c r="B393" s="52" t="s">
        <v>1995</v>
      </c>
      <c r="C393" s="52" t="s">
        <v>1268</v>
      </c>
      <c r="D393" s="52" t="s">
        <v>1996</v>
      </c>
      <c r="E393" s="52" t="s">
        <v>1270</v>
      </c>
      <c r="F393" s="52" t="s">
        <v>1271</v>
      </c>
      <c r="G393" s="53">
        <v>39924</v>
      </c>
      <c r="H393" s="52" t="s">
        <v>1997</v>
      </c>
      <c r="I393" s="52" t="s">
        <v>1277</v>
      </c>
      <c r="J393" s="2">
        <v>202</v>
      </c>
      <c r="K393" s="2" t="s">
        <v>1278</v>
      </c>
      <c r="L393" s="2">
        <v>5</v>
      </c>
    </row>
    <row r="394" spans="1:14" ht="20" x14ac:dyDescent="0.3">
      <c r="A394" s="52">
        <v>15388</v>
      </c>
      <c r="B394" s="52" t="s">
        <v>199</v>
      </c>
      <c r="C394" s="52" t="s">
        <v>1268</v>
      </c>
      <c r="D394" s="52" t="s">
        <v>1998</v>
      </c>
      <c r="E394" s="52" t="s">
        <v>1270</v>
      </c>
      <c r="F394" s="52" t="s">
        <v>1271</v>
      </c>
      <c r="G394" s="53">
        <v>37302</v>
      </c>
      <c r="H394" s="52" t="s">
        <v>1441</v>
      </c>
      <c r="I394" s="52" t="s">
        <v>1277</v>
      </c>
      <c r="J394" s="2">
        <v>13.5</v>
      </c>
      <c r="K394" s="2" t="s">
        <v>1278</v>
      </c>
      <c r="L394" s="2">
        <v>2</v>
      </c>
    </row>
    <row r="395" spans="1:14" ht="20" x14ac:dyDescent="0.3">
      <c r="A395" s="52">
        <v>15389</v>
      </c>
      <c r="B395" s="52" t="s">
        <v>134</v>
      </c>
      <c r="C395" s="52" t="s">
        <v>1268</v>
      </c>
      <c r="D395" s="52" t="s">
        <v>1999</v>
      </c>
      <c r="E395" s="52" t="s">
        <v>1270</v>
      </c>
      <c r="F395" s="52" t="s">
        <v>1271</v>
      </c>
      <c r="G395" s="53">
        <v>38383</v>
      </c>
      <c r="H395" s="52" t="s">
        <v>2000</v>
      </c>
      <c r="I395" s="52" t="s">
        <v>1277</v>
      </c>
      <c r="J395" s="2">
        <v>19.2</v>
      </c>
      <c r="K395" s="2" t="s">
        <v>1278</v>
      </c>
      <c r="L395" s="2">
        <v>4</v>
      </c>
      <c r="M395" s="2">
        <v>2</v>
      </c>
    </row>
    <row r="396" spans="1:14" ht="20" x14ac:dyDescent="0.3">
      <c r="A396" s="52">
        <v>15391</v>
      </c>
      <c r="B396" s="52" t="s">
        <v>57</v>
      </c>
      <c r="C396" s="52" t="s">
        <v>1268</v>
      </c>
      <c r="D396" s="52" t="s">
        <v>2001</v>
      </c>
      <c r="E396" s="52" t="s">
        <v>1270</v>
      </c>
      <c r="F396" s="52" t="s">
        <v>1271</v>
      </c>
      <c r="G396" s="53">
        <v>37480</v>
      </c>
      <c r="H396" s="52" t="s">
        <v>2002</v>
      </c>
      <c r="I396" s="52" t="s">
        <v>1277</v>
      </c>
      <c r="J396" s="2">
        <v>5</v>
      </c>
      <c r="K396" s="2" t="s">
        <v>1278</v>
      </c>
      <c r="L396" s="2">
        <v>2</v>
      </c>
    </row>
    <row r="397" spans="1:14" ht="20" x14ac:dyDescent="0.3">
      <c r="A397" s="52">
        <v>15393</v>
      </c>
      <c r="B397" s="52" t="s">
        <v>2003</v>
      </c>
      <c r="C397" s="52" t="s">
        <v>1268</v>
      </c>
      <c r="D397" s="52" t="s">
        <v>2004</v>
      </c>
      <c r="E397" s="52" t="s">
        <v>1270</v>
      </c>
      <c r="F397" s="52" t="s">
        <v>1271</v>
      </c>
      <c r="G397" s="53">
        <v>38383</v>
      </c>
      <c r="H397" s="52" t="s">
        <v>2005</v>
      </c>
      <c r="I397" s="52" t="s">
        <v>1277</v>
      </c>
      <c r="J397" s="2">
        <v>70</v>
      </c>
      <c r="K397" s="2" t="s">
        <v>1278</v>
      </c>
      <c r="L397" s="2">
        <v>11</v>
      </c>
    </row>
    <row r="398" spans="1:14" ht="20" x14ac:dyDescent="0.3">
      <c r="A398" s="52">
        <v>15394</v>
      </c>
      <c r="B398" s="52" t="s">
        <v>2006</v>
      </c>
      <c r="C398" s="52" t="s">
        <v>1268</v>
      </c>
      <c r="D398" s="52" t="s">
        <v>2007</v>
      </c>
      <c r="E398" s="52" t="s">
        <v>1270</v>
      </c>
      <c r="F398" s="52" t="s">
        <v>1271</v>
      </c>
      <c r="G398" s="53">
        <v>37302</v>
      </c>
      <c r="H398" s="52" t="s">
        <v>2008</v>
      </c>
      <c r="I398" s="52" t="s">
        <v>1277</v>
      </c>
      <c r="J398" s="2">
        <v>5</v>
      </c>
      <c r="K398" s="2" t="s">
        <v>1278</v>
      </c>
      <c r="L398" s="2">
        <v>2</v>
      </c>
    </row>
    <row r="399" spans="1:14" ht="20" x14ac:dyDescent="0.3">
      <c r="A399" s="52">
        <v>15395</v>
      </c>
      <c r="B399" s="52" t="s">
        <v>2009</v>
      </c>
      <c r="C399" s="52" t="s">
        <v>1268</v>
      </c>
      <c r="D399" s="52" t="s">
        <v>2010</v>
      </c>
      <c r="E399" s="52" t="s">
        <v>1270</v>
      </c>
      <c r="F399" s="52" t="s">
        <v>1271</v>
      </c>
      <c r="G399" s="53">
        <v>37302</v>
      </c>
      <c r="H399" s="52" t="s">
        <v>1408</v>
      </c>
      <c r="I399" s="52" t="s">
        <v>1283</v>
      </c>
      <c r="J399" s="2" t="e">
        <v>#N/A</v>
      </c>
      <c r="K399" s="2" t="s">
        <v>1278</v>
      </c>
      <c r="L399" s="2">
        <v>2</v>
      </c>
    </row>
    <row r="400" spans="1:14" ht="20" x14ac:dyDescent="0.3">
      <c r="A400" s="52">
        <v>15396</v>
      </c>
      <c r="B400" s="52" t="s">
        <v>58</v>
      </c>
      <c r="C400" s="52" t="s">
        <v>1268</v>
      </c>
      <c r="D400" s="52" t="s">
        <v>2011</v>
      </c>
      <c r="E400" s="52" t="s">
        <v>1270</v>
      </c>
      <c r="F400" s="52" t="s">
        <v>1271</v>
      </c>
      <c r="G400" s="53">
        <v>37302</v>
      </c>
      <c r="H400" s="52" t="s">
        <v>1475</v>
      </c>
      <c r="I400" s="52" t="s">
        <v>1277</v>
      </c>
      <c r="J400" s="2">
        <v>33</v>
      </c>
      <c r="K400" s="2" t="s">
        <v>1278</v>
      </c>
      <c r="L400" s="58">
        <v>2</v>
      </c>
      <c r="N400" s="2" t="s">
        <v>2012</v>
      </c>
    </row>
    <row r="401" spans="1:12" ht="20" x14ac:dyDescent="0.3">
      <c r="A401" s="52">
        <v>15397</v>
      </c>
      <c r="B401" s="52" t="s">
        <v>2013</v>
      </c>
      <c r="C401" s="52" t="s">
        <v>1268</v>
      </c>
      <c r="D401" s="52" t="s">
        <v>2014</v>
      </c>
      <c r="E401" s="52" t="s">
        <v>1270</v>
      </c>
      <c r="F401" s="52" t="s">
        <v>1271</v>
      </c>
      <c r="G401" s="53">
        <v>37302</v>
      </c>
      <c r="H401" s="52" t="s">
        <v>1475</v>
      </c>
      <c r="I401" s="52" t="s">
        <v>1277</v>
      </c>
      <c r="J401" s="2">
        <v>3</v>
      </c>
      <c r="K401" s="2" t="s">
        <v>1278</v>
      </c>
      <c r="L401" s="2">
        <v>2</v>
      </c>
    </row>
    <row r="402" spans="1:12" ht="20" x14ac:dyDescent="0.3">
      <c r="A402" s="52">
        <v>15400</v>
      </c>
      <c r="B402" s="52" t="s">
        <v>2015</v>
      </c>
      <c r="C402" s="52" t="s">
        <v>1268</v>
      </c>
      <c r="D402" s="52" t="s">
        <v>2016</v>
      </c>
      <c r="E402" s="52" t="s">
        <v>1270</v>
      </c>
      <c r="F402" s="52" t="s">
        <v>1271</v>
      </c>
      <c r="G402" s="53">
        <v>38383</v>
      </c>
      <c r="H402" s="52" t="s">
        <v>1396</v>
      </c>
      <c r="I402" s="52" t="s">
        <v>1277</v>
      </c>
      <c r="J402" s="2">
        <v>206</v>
      </c>
      <c r="K402" s="2" t="s">
        <v>1278</v>
      </c>
      <c r="L402" s="2">
        <v>13</v>
      </c>
    </row>
    <row r="403" spans="1:12" ht="20" x14ac:dyDescent="0.3">
      <c r="A403" s="52">
        <v>15402</v>
      </c>
      <c r="B403" s="52" t="s">
        <v>459</v>
      </c>
      <c r="C403" s="52" t="s">
        <v>1268</v>
      </c>
      <c r="D403" s="52" t="s">
        <v>2017</v>
      </c>
      <c r="E403" s="52" t="s">
        <v>1270</v>
      </c>
      <c r="F403" s="52" t="s">
        <v>1271</v>
      </c>
      <c r="G403" s="53">
        <v>37302</v>
      </c>
      <c r="H403" s="52" t="s">
        <v>1475</v>
      </c>
      <c r="I403" s="52" t="s">
        <v>1277</v>
      </c>
      <c r="J403" s="2">
        <v>11</v>
      </c>
      <c r="K403" s="2" t="s">
        <v>1278</v>
      </c>
      <c r="L403" s="2">
        <v>2</v>
      </c>
    </row>
    <row r="404" spans="1:12" ht="20" x14ac:dyDescent="0.3">
      <c r="A404" s="52">
        <v>15410</v>
      </c>
      <c r="B404" s="52" t="s">
        <v>2018</v>
      </c>
      <c r="C404" s="52" t="s">
        <v>1268</v>
      </c>
      <c r="D404" s="52" t="s">
        <v>2019</v>
      </c>
      <c r="E404" s="52" t="s">
        <v>1270</v>
      </c>
      <c r="F404" s="52" t="s">
        <v>1271</v>
      </c>
      <c r="G404" s="53">
        <v>37302</v>
      </c>
      <c r="H404" s="52" t="s">
        <v>1475</v>
      </c>
      <c r="I404" s="52" t="s">
        <v>1283</v>
      </c>
      <c r="J404" s="2" t="e">
        <v>#N/A</v>
      </c>
      <c r="K404" s="2" t="s">
        <v>1278</v>
      </c>
      <c r="L404" s="2">
        <v>1</v>
      </c>
    </row>
    <row r="405" spans="1:12" ht="20" x14ac:dyDescent="0.3">
      <c r="A405" s="52">
        <v>15413</v>
      </c>
      <c r="B405" s="52" t="s">
        <v>2020</v>
      </c>
      <c r="C405" s="52" t="s">
        <v>1268</v>
      </c>
      <c r="D405" s="52" t="s">
        <v>2021</v>
      </c>
      <c r="E405" s="52" t="s">
        <v>1270</v>
      </c>
      <c r="F405" s="52" t="s">
        <v>1271</v>
      </c>
      <c r="G405" s="53">
        <v>30984</v>
      </c>
      <c r="H405" s="52" t="s">
        <v>2022</v>
      </c>
      <c r="I405" s="52" t="s">
        <v>1283</v>
      </c>
      <c r="J405" s="2" t="e">
        <v>#N/A</v>
      </c>
      <c r="K405" s="2" t="s">
        <v>1278</v>
      </c>
      <c r="L405" s="2">
        <v>2</v>
      </c>
    </row>
    <row r="406" spans="1:12" ht="20" x14ac:dyDescent="0.3">
      <c r="A406" s="52">
        <v>15414</v>
      </c>
      <c r="B406" s="52" t="s">
        <v>2023</v>
      </c>
      <c r="C406" s="52" t="s">
        <v>1268</v>
      </c>
      <c r="D406" s="52" t="s">
        <v>2024</v>
      </c>
      <c r="E406" s="52" t="s">
        <v>1270</v>
      </c>
      <c r="F406" s="52" t="s">
        <v>1271</v>
      </c>
      <c r="G406" s="53">
        <v>30763</v>
      </c>
      <c r="H406" s="52"/>
      <c r="I406" s="52" t="s">
        <v>1277</v>
      </c>
      <c r="J406" s="2" t="e">
        <v>#N/A</v>
      </c>
      <c r="K406" s="2" t="s">
        <v>1274</v>
      </c>
      <c r="L406" s="2">
        <v>2</v>
      </c>
    </row>
    <row r="407" spans="1:12" ht="20" x14ac:dyDescent="0.3">
      <c r="A407" s="52">
        <v>15415</v>
      </c>
      <c r="B407" s="52" t="s">
        <v>2025</v>
      </c>
      <c r="C407" s="52" t="s">
        <v>1268</v>
      </c>
      <c r="D407" s="52" t="s">
        <v>2026</v>
      </c>
      <c r="E407" s="52" t="s">
        <v>1270</v>
      </c>
      <c r="F407" s="52" t="s">
        <v>1271</v>
      </c>
      <c r="G407" s="53">
        <v>33469</v>
      </c>
      <c r="H407" s="52" t="s">
        <v>662</v>
      </c>
      <c r="I407" s="52" t="s">
        <v>1277</v>
      </c>
      <c r="J407" s="2">
        <v>123</v>
      </c>
      <c r="K407" s="2" t="s">
        <v>1278</v>
      </c>
      <c r="L407" s="2">
        <v>10</v>
      </c>
    </row>
    <row r="408" spans="1:12" ht="20" x14ac:dyDescent="0.3">
      <c r="A408" s="52">
        <v>15435</v>
      </c>
      <c r="B408" s="52" t="s">
        <v>318</v>
      </c>
      <c r="C408" s="52" t="s">
        <v>1268</v>
      </c>
      <c r="D408" s="52" t="s">
        <v>2027</v>
      </c>
      <c r="E408" s="52" t="s">
        <v>1270</v>
      </c>
      <c r="F408" s="52" t="s">
        <v>1271</v>
      </c>
      <c r="G408" s="53">
        <v>39157</v>
      </c>
      <c r="H408" s="52" t="s">
        <v>2028</v>
      </c>
      <c r="I408" s="52" t="s">
        <v>1277</v>
      </c>
      <c r="J408" s="2">
        <v>51</v>
      </c>
      <c r="K408" s="2" t="s">
        <v>1278</v>
      </c>
      <c r="L408" s="2">
        <v>4</v>
      </c>
    </row>
    <row r="409" spans="1:12" ht="30" x14ac:dyDescent="0.3">
      <c r="A409" s="52">
        <v>15436</v>
      </c>
      <c r="B409" s="52" t="s">
        <v>59</v>
      </c>
      <c r="C409" s="52" t="s">
        <v>1268</v>
      </c>
      <c r="D409" s="52" t="s">
        <v>2029</v>
      </c>
      <c r="E409" s="52" t="s">
        <v>1270</v>
      </c>
      <c r="F409" s="52" t="s">
        <v>1271</v>
      </c>
      <c r="G409" s="53">
        <v>39511</v>
      </c>
      <c r="H409" s="52" t="s">
        <v>2030</v>
      </c>
      <c r="I409" s="52" t="s">
        <v>1277</v>
      </c>
      <c r="J409" s="2">
        <v>16</v>
      </c>
      <c r="K409" s="2" t="s">
        <v>1278</v>
      </c>
      <c r="L409" s="2">
        <v>2</v>
      </c>
    </row>
    <row r="410" spans="1:12" ht="30" x14ac:dyDescent="0.3">
      <c r="A410" s="52">
        <v>15439</v>
      </c>
      <c r="B410" s="52" t="s">
        <v>500</v>
      </c>
      <c r="C410" s="52" t="s">
        <v>1268</v>
      </c>
      <c r="D410" s="52" t="s">
        <v>2031</v>
      </c>
      <c r="E410" s="52" t="s">
        <v>1270</v>
      </c>
      <c r="F410" s="52" t="s">
        <v>1271</v>
      </c>
      <c r="G410" s="53">
        <v>39462</v>
      </c>
      <c r="H410" s="52" t="s">
        <v>662</v>
      </c>
      <c r="I410" s="52" t="s">
        <v>1277</v>
      </c>
      <c r="J410" s="2">
        <v>4.8</v>
      </c>
      <c r="K410" s="2" t="s">
        <v>1278</v>
      </c>
      <c r="L410" s="2">
        <v>1</v>
      </c>
    </row>
    <row r="411" spans="1:12" ht="20" x14ac:dyDescent="0.3">
      <c r="A411" s="52">
        <v>15440</v>
      </c>
      <c r="B411" s="52" t="s">
        <v>181</v>
      </c>
      <c r="C411" s="52" t="s">
        <v>1268</v>
      </c>
      <c r="D411" s="52" t="s">
        <v>2032</v>
      </c>
      <c r="E411" s="52" t="s">
        <v>1270</v>
      </c>
      <c r="F411" s="52" t="s">
        <v>1271</v>
      </c>
      <c r="G411" s="53">
        <v>37403</v>
      </c>
      <c r="H411" s="52" t="s">
        <v>1408</v>
      </c>
      <c r="I411" s="52" t="s">
        <v>1277</v>
      </c>
      <c r="J411" s="2">
        <v>8.3000000000000007</v>
      </c>
      <c r="K411" s="2" t="s">
        <v>1278</v>
      </c>
      <c r="L411" s="2">
        <v>3</v>
      </c>
    </row>
    <row r="412" spans="1:12" ht="20" x14ac:dyDescent="0.3">
      <c r="A412" s="52">
        <v>15443</v>
      </c>
      <c r="B412" s="52" t="s">
        <v>60</v>
      </c>
      <c r="C412" s="52" t="s">
        <v>1268</v>
      </c>
      <c r="D412" s="52" t="s">
        <v>2033</v>
      </c>
      <c r="E412" s="52" t="s">
        <v>1270</v>
      </c>
      <c r="F412" s="52" t="s">
        <v>1271</v>
      </c>
      <c r="G412" s="53">
        <v>39157</v>
      </c>
      <c r="H412" s="52" t="s">
        <v>2034</v>
      </c>
      <c r="I412" s="52" t="s">
        <v>1273</v>
      </c>
      <c r="J412" s="2">
        <v>21</v>
      </c>
      <c r="K412" s="2" t="s">
        <v>1274</v>
      </c>
      <c r="L412" s="2">
        <v>2</v>
      </c>
    </row>
    <row r="413" spans="1:12" ht="30" x14ac:dyDescent="0.3">
      <c r="A413" s="52">
        <v>15446</v>
      </c>
      <c r="B413" s="52" t="s">
        <v>237</v>
      </c>
      <c r="C413" s="52" t="s">
        <v>1268</v>
      </c>
      <c r="D413" s="52" t="s">
        <v>2035</v>
      </c>
      <c r="E413" s="52" t="s">
        <v>1270</v>
      </c>
      <c r="F413" s="52" t="s">
        <v>1271</v>
      </c>
      <c r="G413" s="53">
        <v>39702</v>
      </c>
      <c r="H413" s="52" t="s">
        <v>2036</v>
      </c>
      <c r="I413" s="52" t="s">
        <v>1277</v>
      </c>
      <c r="J413" s="2">
        <v>8.6</v>
      </c>
      <c r="K413" s="2" t="s">
        <v>1278</v>
      </c>
      <c r="L413" s="2">
        <v>2</v>
      </c>
    </row>
    <row r="414" spans="1:12" ht="30" x14ac:dyDescent="0.3">
      <c r="A414" s="52">
        <v>15447</v>
      </c>
      <c r="B414" s="52" t="s">
        <v>161</v>
      </c>
      <c r="C414" s="52" t="s">
        <v>1268</v>
      </c>
      <c r="D414" s="52" t="s">
        <v>2037</v>
      </c>
      <c r="E414" s="52" t="s">
        <v>1270</v>
      </c>
      <c r="F414" s="52" t="s">
        <v>1271</v>
      </c>
      <c r="G414" s="53">
        <v>39157</v>
      </c>
      <c r="H414" s="52" t="s">
        <v>2038</v>
      </c>
      <c r="I414" s="52" t="s">
        <v>1273</v>
      </c>
      <c r="J414" s="2">
        <v>120</v>
      </c>
      <c r="K414" s="2" t="s">
        <v>1274</v>
      </c>
      <c r="L414" s="2">
        <v>2</v>
      </c>
    </row>
    <row r="415" spans="1:12" ht="20" x14ac:dyDescent="0.3">
      <c r="A415" s="52">
        <v>15448</v>
      </c>
      <c r="B415" s="52" t="s">
        <v>61</v>
      </c>
      <c r="C415" s="52" t="s">
        <v>1268</v>
      </c>
      <c r="D415" s="52" t="s">
        <v>2039</v>
      </c>
      <c r="E415" s="52" t="s">
        <v>1270</v>
      </c>
      <c r="F415" s="52" t="s">
        <v>1271</v>
      </c>
      <c r="G415" s="53">
        <v>39157</v>
      </c>
      <c r="H415" s="52" t="s">
        <v>2040</v>
      </c>
      <c r="I415" s="52" t="s">
        <v>1277</v>
      </c>
      <c r="J415" s="2">
        <v>7</v>
      </c>
      <c r="K415" s="2" t="s">
        <v>1278</v>
      </c>
      <c r="L415" s="2">
        <v>2</v>
      </c>
    </row>
    <row r="416" spans="1:12" ht="20" x14ac:dyDescent="0.3">
      <c r="A416" s="52">
        <v>15449</v>
      </c>
      <c r="B416" s="52" t="s">
        <v>200</v>
      </c>
      <c r="C416" s="52" t="s">
        <v>1268</v>
      </c>
      <c r="D416" s="52" t="s">
        <v>2041</v>
      </c>
      <c r="E416" s="52" t="s">
        <v>1270</v>
      </c>
      <c r="F416" s="52" t="s">
        <v>1271</v>
      </c>
      <c r="G416" s="53">
        <v>32812</v>
      </c>
      <c r="H416" s="52" t="s">
        <v>2042</v>
      </c>
      <c r="I416" s="52" t="s">
        <v>1277</v>
      </c>
      <c r="J416" s="2">
        <v>1</v>
      </c>
      <c r="K416" s="2" t="s">
        <v>1278</v>
      </c>
      <c r="L416" s="2">
        <v>2</v>
      </c>
    </row>
    <row r="417" spans="1:12" ht="20" x14ac:dyDescent="0.3">
      <c r="A417" s="52">
        <v>15450</v>
      </c>
      <c r="B417" s="52" t="s">
        <v>2043</v>
      </c>
      <c r="C417" s="52" t="s">
        <v>1268</v>
      </c>
      <c r="D417" s="52" t="s">
        <v>2044</v>
      </c>
      <c r="E417" s="52" t="s">
        <v>1270</v>
      </c>
      <c r="F417" s="52" t="s">
        <v>1271</v>
      </c>
      <c r="G417" s="53">
        <v>37404</v>
      </c>
      <c r="H417" s="52" t="s">
        <v>1408</v>
      </c>
      <c r="I417" s="52" t="s">
        <v>1277</v>
      </c>
      <c r="J417" s="2">
        <v>1.7</v>
      </c>
      <c r="K417" s="2" t="s">
        <v>1278</v>
      </c>
      <c r="L417" s="2">
        <v>2</v>
      </c>
    </row>
    <row r="418" spans="1:12" ht="20" x14ac:dyDescent="0.3">
      <c r="A418" s="52">
        <v>15454</v>
      </c>
      <c r="B418" s="52" t="s">
        <v>462</v>
      </c>
      <c r="C418" s="52" t="s">
        <v>1268</v>
      </c>
      <c r="D418" s="52" t="s">
        <v>2045</v>
      </c>
      <c r="E418" s="52" t="s">
        <v>1270</v>
      </c>
      <c r="F418" s="52" t="s">
        <v>1271</v>
      </c>
      <c r="G418" s="53">
        <v>37545</v>
      </c>
      <c r="H418" s="52" t="s">
        <v>2046</v>
      </c>
      <c r="I418" s="52" t="s">
        <v>1277</v>
      </c>
      <c r="J418" s="2">
        <v>26</v>
      </c>
      <c r="K418" s="2" t="s">
        <v>1278</v>
      </c>
      <c r="L418" s="2">
        <v>2</v>
      </c>
    </row>
    <row r="419" spans="1:12" ht="20" x14ac:dyDescent="0.3">
      <c r="A419" s="52">
        <v>15457</v>
      </c>
      <c r="B419" s="52" t="s">
        <v>290</v>
      </c>
      <c r="C419" s="52" t="s">
        <v>1268</v>
      </c>
      <c r="D419" s="52" t="s">
        <v>2047</v>
      </c>
      <c r="E419" s="52" t="s">
        <v>1270</v>
      </c>
      <c r="F419" s="52" t="s">
        <v>1271</v>
      </c>
      <c r="G419" s="53">
        <v>35937</v>
      </c>
      <c r="H419" s="52" t="s">
        <v>662</v>
      </c>
      <c r="I419" s="52" t="s">
        <v>1277</v>
      </c>
      <c r="J419" s="2">
        <v>13.8</v>
      </c>
      <c r="K419" s="2" t="s">
        <v>1278</v>
      </c>
      <c r="L419" s="2">
        <v>2</v>
      </c>
    </row>
    <row r="420" spans="1:12" ht="20" x14ac:dyDescent="0.3">
      <c r="A420" s="52">
        <v>15458</v>
      </c>
      <c r="B420" s="52" t="s">
        <v>62</v>
      </c>
      <c r="C420" s="52" t="s">
        <v>1268</v>
      </c>
      <c r="D420" s="52" t="s">
        <v>2048</v>
      </c>
      <c r="E420" s="52" t="s">
        <v>1270</v>
      </c>
      <c r="F420" s="52" t="s">
        <v>1271</v>
      </c>
      <c r="G420" s="53">
        <v>38182</v>
      </c>
      <c r="H420" s="52" t="s">
        <v>662</v>
      </c>
      <c r="I420" s="52" t="s">
        <v>1277</v>
      </c>
      <c r="J420" s="2">
        <v>2.2000000000000002</v>
      </c>
      <c r="K420" s="2" t="s">
        <v>1278</v>
      </c>
      <c r="L420" s="2">
        <v>3</v>
      </c>
    </row>
    <row r="421" spans="1:12" ht="20" x14ac:dyDescent="0.3">
      <c r="A421" s="52">
        <v>15459</v>
      </c>
      <c r="B421" s="52" t="s">
        <v>282</v>
      </c>
      <c r="C421" s="52" t="s">
        <v>1268</v>
      </c>
      <c r="D421" s="52" t="s">
        <v>2049</v>
      </c>
      <c r="E421" s="52" t="s">
        <v>1270</v>
      </c>
      <c r="F421" s="52" t="s">
        <v>1271</v>
      </c>
      <c r="G421" s="53">
        <v>30364</v>
      </c>
      <c r="H421" s="52"/>
      <c r="I421" s="52" t="s">
        <v>1277</v>
      </c>
      <c r="J421" s="2">
        <v>6.93</v>
      </c>
      <c r="K421" s="2" t="s">
        <v>1274</v>
      </c>
      <c r="L421" s="2">
        <v>2</v>
      </c>
    </row>
    <row r="422" spans="1:12" ht="40" x14ac:dyDescent="0.3">
      <c r="A422" s="52">
        <v>15460</v>
      </c>
      <c r="B422" s="52" t="s">
        <v>63</v>
      </c>
      <c r="C422" s="52" t="s">
        <v>1268</v>
      </c>
      <c r="D422" s="52" t="s">
        <v>2050</v>
      </c>
      <c r="E422" s="52" t="s">
        <v>1270</v>
      </c>
      <c r="F422" s="52" t="s">
        <v>1271</v>
      </c>
      <c r="G422" s="53">
        <v>32763</v>
      </c>
      <c r="H422" s="52" t="s">
        <v>2051</v>
      </c>
      <c r="I422" s="52" t="s">
        <v>1277</v>
      </c>
      <c r="J422" s="2">
        <v>0.4</v>
      </c>
      <c r="K422" s="2" t="s">
        <v>1278</v>
      </c>
      <c r="L422" s="2">
        <v>2</v>
      </c>
    </row>
    <row r="423" spans="1:12" ht="20" x14ac:dyDescent="0.3">
      <c r="A423" s="52">
        <v>15461</v>
      </c>
      <c r="B423" s="52" t="s">
        <v>64</v>
      </c>
      <c r="C423" s="52" t="s">
        <v>1268</v>
      </c>
      <c r="D423" s="52" t="s">
        <v>2052</v>
      </c>
      <c r="E423" s="52" t="s">
        <v>1270</v>
      </c>
      <c r="F423" s="52" t="s">
        <v>1271</v>
      </c>
      <c r="G423" s="53">
        <v>39157</v>
      </c>
      <c r="H423" s="52" t="s">
        <v>2053</v>
      </c>
      <c r="I423" s="52" t="s">
        <v>1277</v>
      </c>
      <c r="J423" s="2">
        <v>16</v>
      </c>
      <c r="K423" s="2" t="s">
        <v>1278</v>
      </c>
      <c r="L423" s="2">
        <v>2</v>
      </c>
    </row>
    <row r="424" spans="1:12" ht="20" x14ac:dyDescent="0.3">
      <c r="A424" s="52">
        <v>15463</v>
      </c>
      <c r="B424" s="52" t="s">
        <v>65</v>
      </c>
      <c r="C424" s="52" t="s">
        <v>1268</v>
      </c>
      <c r="D424" s="52" t="s">
        <v>2054</v>
      </c>
      <c r="E424" s="52" t="s">
        <v>1270</v>
      </c>
      <c r="F424" s="52" t="s">
        <v>1271</v>
      </c>
      <c r="G424" s="53">
        <v>39157</v>
      </c>
      <c r="H424" s="52" t="s">
        <v>2053</v>
      </c>
      <c r="I424" s="52" t="s">
        <v>1277</v>
      </c>
      <c r="J424" s="2">
        <v>0.5</v>
      </c>
      <c r="K424" s="2" t="s">
        <v>1278</v>
      </c>
      <c r="L424" s="2">
        <v>2</v>
      </c>
    </row>
    <row r="425" spans="1:12" ht="20" x14ac:dyDescent="0.3">
      <c r="A425" s="52">
        <v>15465</v>
      </c>
      <c r="B425" s="52" t="s">
        <v>175</v>
      </c>
      <c r="C425" s="52" t="s">
        <v>1268</v>
      </c>
      <c r="D425" s="52" t="s">
        <v>2055</v>
      </c>
      <c r="E425" s="52" t="s">
        <v>1270</v>
      </c>
      <c r="F425" s="52" t="s">
        <v>1271</v>
      </c>
      <c r="G425" s="53">
        <v>39157</v>
      </c>
      <c r="H425" s="52" t="s">
        <v>2028</v>
      </c>
      <c r="I425" s="52" t="s">
        <v>1277</v>
      </c>
      <c r="J425" s="2">
        <v>9</v>
      </c>
      <c r="K425" s="2" t="s">
        <v>1274</v>
      </c>
      <c r="L425" s="2">
        <v>2</v>
      </c>
    </row>
    <row r="426" spans="1:12" ht="20" x14ac:dyDescent="0.3">
      <c r="A426" s="52">
        <v>15467</v>
      </c>
      <c r="B426" s="52" t="s">
        <v>66</v>
      </c>
      <c r="C426" s="52" t="s">
        <v>1268</v>
      </c>
      <c r="D426" s="52" t="s">
        <v>2056</v>
      </c>
      <c r="E426" s="52" t="s">
        <v>1270</v>
      </c>
      <c r="F426" s="52" t="s">
        <v>1271</v>
      </c>
      <c r="G426" s="53">
        <v>39157</v>
      </c>
      <c r="H426" s="52" t="s">
        <v>2057</v>
      </c>
      <c r="I426" s="52" t="s">
        <v>1277</v>
      </c>
      <c r="J426" s="2">
        <v>16</v>
      </c>
      <c r="K426" s="2" t="s">
        <v>1278</v>
      </c>
      <c r="L426" s="2">
        <v>3</v>
      </c>
    </row>
    <row r="427" spans="1:12" ht="40" x14ac:dyDescent="0.3">
      <c r="A427" s="52">
        <v>15468</v>
      </c>
      <c r="B427" s="52" t="s">
        <v>2058</v>
      </c>
      <c r="C427" s="52" t="s">
        <v>1268</v>
      </c>
      <c r="D427" s="52" t="s">
        <v>2059</v>
      </c>
      <c r="E427" s="52" t="s">
        <v>1270</v>
      </c>
      <c r="F427" s="52" t="s">
        <v>1271</v>
      </c>
      <c r="G427" s="53">
        <v>32812</v>
      </c>
      <c r="H427" s="52" t="s">
        <v>2060</v>
      </c>
      <c r="I427" s="52" t="s">
        <v>1277</v>
      </c>
      <c r="J427" s="2">
        <v>6</v>
      </c>
      <c r="K427" s="2" t="s">
        <v>1278</v>
      </c>
      <c r="L427" s="2">
        <v>3</v>
      </c>
    </row>
    <row r="428" spans="1:12" ht="20" x14ac:dyDescent="0.3">
      <c r="A428" s="52">
        <v>15469</v>
      </c>
      <c r="B428" s="52" t="s">
        <v>171</v>
      </c>
      <c r="C428" s="52" t="s">
        <v>1268</v>
      </c>
      <c r="D428" s="52" t="s">
        <v>2061</v>
      </c>
      <c r="E428" s="52" t="s">
        <v>1270</v>
      </c>
      <c r="F428" s="52" t="s">
        <v>1271</v>
      </c>
      <c r="G428" s="53">
        <v>38505</v>
      </c>
      <c r="H428" s="52" t="s">
        <v>1392</v>
      </c>
      <c r="I428" s="52" t="s">
        <v>1277</v>
      </c>
      <c r="J428" s="2">
        <v>14</v>
      </c>
      <c r="K428" s="2" t="s">
        <v>1278</v>
      </c>
      <c r="L428" s="2">
        <v>4</v>
      </c>
    </row>
    <row r="429" spans="1:12" ht="20" x14ac:dyDescent="0.3">
      <c r="A429" s="52">
        <v>15481</v>
      </c>
      <c r="B429" s="52" t="s">
        <v>217</v>
      </c>
      <c r="C429" s="52" t="s">
        <v>1268</v>
      </c>
      <c r="D429" s="52" t="s">
        <v>2062</v>
      </c>
      <c r="E429" s="52" t="s">
        <v>1270</v>
      </c>
      <c r="F429" s="52" t="s">
        <v>1271</v>
      </c>
      <c r="G429" s="53">
        <v>39157</v>
      </c>
      <c r="H429" s="52" t="s">
        <v>662</v>
      </c>
      <c r="I429" s="52" t="s">
        <v>1277</v>
      </c>
      <c r="J429" s="2">
        <v>33</v>
      </c>
      <c r="K429" s="2" t="s">
        <v>1278</v>
      </c>
      <c r="L429" s="2">
        <v>2</v>
      </c>
    </row>
    <row r="430" spans="1:12" ht="40" x14ac:dyDescent="0.3">
      <c r="A430" s="52">
        <v>15486</v>
      </c>
      <c r="B430" s="52" t="s">
        <v>270</v>
      </c>
      <c r="C430" s="52" t="s">
        <v>1268</v>
      </c>
      <c r="D430" s="52" t="s">
        <v>2063</v>
      </c>
      <c r="E430" s="52" t="s">
        <v>1270</v>
      </c>
      <c r="F430" s="52" t="s">
        <v>1271</v>
      </c>
      <c r="G430" s="53">
        <v>32812</v>
      </c>
      <c r="H430" s="52" t="s">
        <v>2064</v>
      </c>
      <c r="I430" s="52" t="s">
        <v>1277</v>
      </c>
      <c r="J430" s="2">
        <v>1.5</v>
      </c>
      <c r="K430" s="2" t="s">
        <v>1278</v>
      </c>
      <c r="L430" s="2">
        <v>2</v>
      </c>
    </row>
    <row r="431" spans="1:12" ht="20" x14ac:dyDescent="0.3">
      <c r="A431" s="52">
        <v>15494</v>
      </c>
      <c r="B431" s="52" t="s">
        <v>196</v>
      </c>
      <c r="C431" s="52" t="s">
        <v>1268</v>
      </c>
      <c r="D431" s="52" t="s">
        <v>2065</v>
      </c>
      <c r="E431" s="52" t="s">
        <v>1270</v>
      </c>
      <c r="F431" s="52" t="s">
        <v>1271</v>
      </c>
      <c r="G431" s="53">
        <v>38505</v>
      </c>
      <c r="H431" s="52" t="s">
        <v>1392</v>
      </c>
      <c r="I431" s="52" t="s">
        <v>1277</v>
      </c>
      <c r="J431" s="2">
        <v>9.3000000000000007</v>
      </c>
      <c r="K431" s="2" t="s">
        <v>1278</v>
      </c>
      <c r="L431" s="2">
        <v>2</v>
      </c>
    </row>
    <row r="432" spans="1:12" ht="20" x14ac:dyDescent="0.3">
      <c r="A432" s="52">
        <v>15495</v>
      </c>
      <c r="B432" s="52" t="s">
        <v>443</v>
      </c>
      <c r="C432" s="52" t="s">
        <v>1268</v>
      </c>
      <c r="D432" s="52" t="s">
        <v>2066</v>
      </c>
      <c r="E432" s="52" t="s">
        <v>1270</v>
      </c>
      <c r="F432" s="52" t="s">
        <v>1271</v>
      </c>
      <c r="G432" s="53">
        <v>38993</v>
      </c>
      <c r="H432" s="52" t="s">
        <v>662</v>
      </c>
      <c r="I432" s="52" t="s">
        <v>1277</v>
      </c>
      <c r="J432" s="2">
        <v>3.8</v>
      </c>
      <c r="K432" s="2" t="s">
        <v>1278</v>
      </c>
      <c r="L432" s="2">
        <v>2</v>
      </c>
    </row>
    <row r="433" spans="1:12" ht="20" x14ac:dyDescent="0.3">
      <c r="A433" s="52">
        <v>15496</v>
      </c>
      <c r="B433" s="52" t="s">
        <v>366</v>
      </c>
      <c r="C433" s="52" t="s">
        <v>1268</v>
      </c>
      <c r="D433" s="52" t="s">
        <v>2067</v>
      </c>
      <c r="E433" s="52" t="s">
        <v>1270</v>
      </c>
      <c r="F433" s="52" t="s">
        <v>1271</v>
      </c>
      <c r="G433" s="53">
        <v>38505</v>
      </c>
      <c r="H433" s="52" t="s">
        <v>1392</v>
      </c>
      <c r="I433" s="52" t="s">
        <v>1277</v>
      </c>
      <c r="J433" s="2">
        <v>11.8</v>
      </c>
      <c r="K433" s="2" t="s">
        <v>1278</v>
      </c>
      <c r="L433" s="2">
        <v>2</v>
      </c>
    </row>
    <row r="434" spans="1:12" ht="20" x14ac:dyDescent="0.3">
      <c r="A434" s="52">
        <v>15497</v>
      </c>
      <c r="B434" s="52" t="s">
        <v>2068</v>
      </c>
      <c r="C434" s="52" t="s">
        <v>1268</v>
      </c>
      <c r="D434" s="52" t="s">
        <v>2069</v>
      </c>
      <c r="E434" s="52" t="s">
        <v>1270</v>
      </c>
      <c r="F434" s="52" t="s">
        <v>1271</v>
      </c>
      <c r="G434" s="53">
        <v>37959</v>
      </c>
      <c r="H434" s="52" t="s">
        <v>1533</v>
      </c>
      <c r="I434" s="52" t="s">
        <v>1273</v>
      </c>
      <c r="J434" s="2">
        <v>10</v>
      </c>
      <c r="K434" s="2" t="s">
        <v>1274</v>
      </c>
      <c r="L434" s="2">
        <v>7</v>
      </c>
    </row>
    <row r="435" spans="1:12" ht="20" x14ac:dyDescent="0.3">
      <c r="A435" s="52">
        <v>15500</v>
      </c>
      <c r="B435" s="52" t="s">
        <v>489</v>
      </c>
      <c r="C435" s="52" t="s">
        <v>1268</v>
      </c>
      <c r="D435" s="52" t="s">
        <v>2070</v>
      </c>
      <c r="E435" s="52" t="s">
        <v>1270</v>
      </c>
      <c r="F435" s="52" t="s">
        <v>1271</v>
      </c>
      <c r="G435" s="53">
        <v>39157</v>
      </c>
      <c r="H435" s="52" t="s">
        <v>2071</v>
      </c>
      <c r="I435" s="52" t="s">
        <v>1277</v>
      </c>
      <c r="J435" s="2">
        <v>7</v>
      </c>
      <c r="K435" s="2" t="s">
        <v>1278</v>
      </c>
      <c r="L435" s="2">
        <v>2</v>
      </c>
    </row>
    <row r="436" spans="1:12" ht="20" x14ac:dyDescent="0.3">
      <c r="A436" s="52">
        <v>15504</v>
      </c>
      <c r="B436" s="52" t="s">
        <v>2072</v>
      </c>
      <c r="C436" s="52" t="s">
        <v>1268</v>
      </c>
      <c r="D436" s="52" t="s">
        <v>2073</v>
      </c>
      <c r="E436" s="52" t="s">
        <v>1270</v>
      </c>
      <c r="F436" s="52" t="s">
        <v>1271</v>
      </c>
      <c r="G436" s="53">
        <v>36881</v>
      </c>
      <c r="H436" s="52" t="s">
        <v>2074</v>
      </c>
      <c r="I436" s="52" t="s">
        <v>1283</v>
      </c>
      <c r="J436" s="2" t="e">
        <v>#N/A</v>
      </c>
      <c r="K436" s="2" t="s">
        <v>1278</v>
      </c>
      <c r="L436" s="2">
        <v>2</v>
      </c>
    </row>
    <row r="437" spans="1:12" ht="20" x14ac:dyDescent="0.3">
      <c r="A437" s="52">
        <v>15505</v>
      </c>
      <c r="B437" s="52" t="s">
        <v>437</v>
      </c>
      <c r="C437" s="52" t="s">
        <v>1268</v>
      </c>
      <c r="D437" s="52" t="s">
        <v>2075</v>
      </c>
      <c r="E437" s="52" t="s">
        <v>1270</v>
      </c>
      <c r="F437" s="52" t="s">
        <v>1271</v>
      </c>
      <c r="G437" s="53">
        <v>39157</v>
      </c>
      <c r="H437" s="52" t="s">
        <v>662</v>
      </c>
      <c r="I437" s="52" t="s">
        <v>1277</v>
      </c>
      <c r="J437" s="2">
        <v>6</v>
      </c>
      <c r="K437" s="2" t="s">
        <v>1274</v>
      </c>
      <c r="L437" s="2">
        <v>2</v>
      </c>
    </row>
    <row r="438" spans="1:12" ht="20" x14ac:dyDescent="0.3">
      <c r="A438" s="52">
        <v>15507</v>
      </c>
      <c r="B438" s="52" t="s">
        <v>2076</v>
      </c>
      <c r="C438" s="52" t="s">
        <v>1268</v>
      </c>
      <c r="D438" s="52" t="s">
        <v>2077</v>
      </c>
      <c r="E438" s="52" t="s">
        <v>1270</v>
      </c>
      <c r="F438" s="52" t="s">
        <v>1271</v>
      </c>
      <c r="G438" s="53">
        <v>38912</v>
      </c>
      <c r="H438" s="52" t="s">
        <v>1392</v>
      </c>
      <c r="I438" s="52" t="s">
        <v>1277</v>
      </c>
      <c r="J438" s="2">
        <v>9.3000000000000007</v>
      </c>
      <c r="K438" s="2" t="s">
        <v>1278</v>
      </c>
      <c r="L438" s="2">
        <v>3</v>
      </c>
    </row>
    <row r="439" spans="1:12" ht="20" x14ac:dyDescent="0.3">
      <c r="A439" s="52">
        <v>15508</v>
      </c>
      <c r="B439" s="52" t="s">
        <v>67</v>
      </c>
      <c r="C439" s="52" t="s">
        <v>1268</v>
      </c>
      <c r="D439" s="52" t="s">
        <v>2078</v>
      </c>
      <c r="E439" s="52" t="s">
        <v>1270</v>
      </c>
      <c r="F439" s="52" t="s">
        <v>1271</v>
      </c>
      <c r="G439" s="53">
        <v>38166</v>
      </c>
      <c r="H439" s="52" t="s">
        <v>2079</v>
      </c>
      <c r="I439" s="52" t="s">
        <v>1277</v>
      </c>
      <c r="J439" s="2">
        <v>0.7</v>
      </c>
      <c r="K439" s="2" t="s">
        <v>1278</v>
      </c>
      <c r="L439" s="2">
        <v>2</v>
      </c>
    </row>
    <row r="440" spans="1:12" ht="20" x14ac:dyDescent="0.3">
      <c r="A440" s="52">
        <v>15511</v>
      </c>
      <c r="B440" s="52" t="s">
        <v>294</v>
      </c>
      <c r="C440" s="52" t="s">
        <v>1268</v>
      </c>
      <c r="D440" s="52" t="s">
        <v>2080</v>
      </c>
      <c r="E440" s="52" t="s">
        <v>1270</v>
      </c>
      <c r="F440" s="52" t="s">
        <v>1271</v>
      </c>
      <c r="G440" s="53">
        <v>38164</v>
      </c>
      <c r="H440" s="52" t="s">
        <v>2079</v>
      </c>
      <c r="I440" s="52" t="s">
        <v>1277</v>
      </c>
      <c r="J440" s="2">
        <v>2.5</v>
      </c>
      <c r="K440" s="2" t="s">
        <v>1278</v>
      </c>
      <c r="L440" s="2">
        <v>3</v>
      </c>
    </row>
    <row r="441" spans="1:12" ht="20" x14ac:dyDescent="0.3">
      <c r="A441" s="52">
        <v>15516</v>
      </c>
      <c r="B441" s="52" t="s">
        <v>291</v>
      </c>
      <c r="C441" s="52" t="s">
        <v>1268</v>
      </c>
      <c r="D441" s="52" t="s">
        <v>2081</v>
      </c>
      <c r="E441" s="52" t="s">
        <v>1270</v>
      </c>
      <c r="F441" s="52" t="s">
        <v>1271</v>
      </c>
      <c r="G441" s="53">
        <v>37274</v>
      </c>
      <c r="H441" s="52" t="s">
        <v>1449</v>
      </c>
      <c r="I441" s="52" t="s">
        <v>1277</v>
      </c>
      <c r="J441" s="2">
        <v>4</v>
      </c>
      <c r="K441" s="2" t="s">
        <v>1278</v>
      </c>
      <c r="L441" s="2">
        <v>2</v>
      </c>
    </row>
    <row r="442" spans="1:12" ht="20" x14ac:dyDescent="0.3">
      <c r="A442" s="52">
        <v>15519</v>
      </c>
      <c r="B442" s="52" t="s">
        <v>2082</v>
      </c>
      <c r="C442" s="52" t="s">
        <v>1268</v>
      </c>
      <c r="D442" s="52" t="s">
        <v>2083</v>
      </c>
      <c r="E442" s="52" t="s">
        <v>1270</v>
      </c>
      <c r="F442" s="52" t="s">
        <v>1271</v>
      </c>
      <c r="G442" s="53">
        <v>36724</v>
      </c>
      <c r="H442" s="52" t="s">
        <v>2084</v>
      </c>
      <c r="I442" s="52" t="s">
        <v>1277</v>
      </c>
      <c r="J442" s="2">
        <v>120</v>
      </c>
      <c r="K442" s="2" t="s">
        <v>1278</v>
      </c>
      <c r="L442" s="2">
        <v>3</v>
      </c>
    </row>
    <row r="443" spans="1:12" ht="20" x14ac:dyDescent="0.3">
      <c r="A443" s="52">
        <v>15521</v>
      </c>
      <c r="B443" s="52" t="s">
        <v>2085</v>
      </c>
      <c r="C443" s="52" t="s">
        <v>1268</v>
      </c>
      <c r="D443" s="52" t="s">
        <v>2086</v>
      </c>
      <c r="E443" s="52" t="s">
        <v>1270</v>
      </c>
      <c r="F443" s="52" t="s">
        <v>1271</v>
      </c>
      <c r="G443" s="53">
        <v>35338</v>
      </c>
      <c r="H443" s="52" t="s">
        <v>1392</v>
      </c>
      <c r="I443" s="52" t="s">
        <v>1283</v>
      </c>
      <c r="J443" s="2" t="e">
        <v>#N/A</v>
      </c>
      <c r="K443" s="2" t="s">
        <v>1278</v>
      </c>
      <c r="L443" s="2">
        <v>2</v>
      </c>
    </row>
    <row r="444" spans="1:12" ht="20" x14ac:dyDescent="0.3">
      <c r="A444" s="52">
        <v>15522</v>
      </c>
      <c r="B444" s="52" t="s">
        <v>2087</v>
      </c>
      <c r="C444" s="52" t="s">
        <v>1268</v>
      </c>
      <c r="D444" s="52" t="s">
        <v>2088</v>
      </c>
      <c r="E444" s="52" t="s">
        <v>1270</v>
      </c>
      <c r="F444" s="52" t="s">
        <v>1271</v>
      </c>
      <c r="G444" s="53">
        <v>33046</v>
      </c>
      <c r="H444" s="52" t="s">
        <v>662</v>
      </c>
      <c r="I444" s="52" t="s">
        <v>1283</v>
      </c>
      <c r="J444" s="2" t="e">
        <v>#N/A</v>
      </c>
      <c r="K444" s="2" t="s">
        <v>1278</v>
      </c>
      <c r="L444" s="2">
        <v>3</v>
      </c>
    </row>
    <row r="445" spans="1:12" ht="20" x14ac:dyDescent="0.3">
      <c r="A445" s="52">
        <v>15523</v>
      </c>
      <c r="B445" s="52" t="s">
        <v>477</v>
      </c>
      <c r="C445" s="52" t="s">
        <v>1268</v>
      </c>
      <c r="D445" s="52" t="s">
        <v>2089</v>
      </c>
      <c r="E445" s="52" t="s">
        <v>1270</v>
      </c>
      <c r="F445" s="52" t="s">
        <v>1271</v>
      </c>
      <c r="G445" s="53">
        <v>29013</v>
      </c>
      <c r="H445" s="52" t="s">
        <v>662</v>
      </c>
      <c r="I445" s="52" t="s">
        <v>1277</v>
      </c>
      <c r="J445" s="2">
        <v>3.8</v>
      </c>
      <c r="K445" s="2" t="s">
        <v>1274</v>
      </c>
      <c r="L445" s="2">
        <v>2</v>
      </c>
    </row>
    <row r="446" spans="1:12" ht="20" x14ac:dyDescent="0.3">
      <c r="A446" s="52">
        <v>15527</v>
      </c>
      <c r="B446" s="52" t="s">
        <v>317</v>
      </c>
      <c r="C446" s="52" t="s">
        <v>1268</v>
      </c>
      <c r="D446" s="52" t="s">
        <v>2090</v>
      </c>
      <c r="E446" s="52" t="s">
        <v>1270</v>
      </c>
      <c r="F446" s="52" t="s">
        <v>1271</v>
      </c>
      <c r="G446" s="53">
        <v>29013</v>
      </c>
      <c r="H446" s="52" t="s">
        <v>662</v>
      </c>
      <c r="I446" s="52" t="s">
        <v>1277</v>
      </c>
      <c r="J446" s="2">
        <v>3.8</v>
      </c>
      <c r="K446" s="2" t="s">
        <v>1274</v>
      </c>
      <c r="L446" s="2">
        <v>2</v>
      </c>
    </row>
    <row r="447" spans="1:12" ht="20" x14ac:dyDescent="0.3">
      <c r="A447" s="52">
        <v>15531</v>
      </c>
      <c r="B447" s="52" t="s">
        <v>2091</v>
      </c>
      <c r="C447" s="52" t="s">
        <v>1268</v>
      </c>
      <c r="D447" s="52" t="s">
        <v>2092</v>
      </c>
      <c r="E447" s="52" t="s">
        <v>1270</v>
      </c>
      <c r="F447" s="52" t="s">
        <v>1271</v>
      </c>
      <c r="G447" s="53">
        <v>35338</v>
      </c>
      <c r="H447" s="52" t="s">
        <v>1392</v>
      </c>
      <c r="I447" s="52" t="s">
        <v>1283</v>
      </c>
      <c r="J447" s="2" t="e">
        <v>#N/A</v>
      </c>
      <c r="K447" s="2" t="s">
        <v>1278</v>
      </c>
      <c r="L447" s="2">
        <v>1</v>
      </c>
    </row>
    <row r="448" spans="1:12" ht="20" x14ac:dyDescent="0.3">
      <c r="A448" s="52">
        <v>15533</v>
      </c>
      <c r="B448" s="52" t="s">
        <v>2093</v>
      </c>
      <c r="C448" s="52" t="s">
        <v>1268</v>
      </c>
      <c r="D448" s="52" t="s">
        <v>2094</v>
      </c>
      <c r="E448" s="52" t="s">
        <v>1270</v>
      </c>
      <c r="F448" s="52" t="s">
        <v>1271</v>
      </c>
      <c r="G448" s="53">
        <v>35955</v>
      </c>
      <c r="H448" s="52" t="s">
        <v>2095</v>
      </c>
      <c r="I448" s="52" t="s">
        <v>1283</v>
      </c>
      <c r="J448" s="2" t="e">
        <v>#N/A</v>
      </c>
      <c r="K448" s="2" t="s">
        <v>1278</v>
      </c>
      <c r="L448" s="2">
        <v>2</v>
      </c>
    </row>
    <row r="449" spans="1:12" ht="20" x14ac:dyDescent="0.3">
      <c r="A449" s="52">
        <v>15535</v>
      </c>
      <c r="B449" s="52" t="s">
        <v>299</v>
      </c>
      <c r="C449" s="52" t="s">
        <v>1268</v>
      </c>
      <c r="D449" s="52" t="s">
        <v>2096</v>
      </c>
      <c r="E449" s="52" t="s">
        <v>1270</v>
      </c>
      <c r="F449" s="52" t="s">
        <v>1271</v>
      </c>
      <c r="G449" s="53">
        <v>39206</v>
      </c>
      <c r="H449" s="52" t="s">
        <v>1864</v>
      </c>
      <c r="I449" s="52" t="s">
        <v>1277</v>
      </c>
      <c r="J449" s="2">
        <v>3.9</v>
      </c>
      <c r="K449" s="2" t="s">
        <v>1278</v>
      </c>
      <c r="L449" s="2">
        <v>2</v>
      </c>
    </row>
    <row r="450" spans="1:12" ht="20" x14ac:dyDescent="0.3">
      <c r="A450" s="52">
        <v>15536</v>
      </c>
      <c r="B450" s="52" t="s">
        <v>191</v>
      </c>
      <c r="C450" s="52" t="s">
        <v>1268</v>
      </c>
      <c r="D450" s="52" t="s">
        <v>2097</v>
      </c>
      <c r="E450" s="52" t="s">
        <v>1270</v>
      </c>
      <c r="F450" s="52" t="s">
        <v>1271</v>
      </c>
      <c r="G450" s="53">
        <v>39206</v>
      </c>
      <c r="H450" s="52" t="s">
        <v>1864</v>
      </c>
      <c r="I450" s="52" t="s">
        <v>1277</v>
      </c>
      <c r="J450" s="2">
        <v>5</v>
      </c>
      <c r="K450" s="2" t="s">
        <v>1278</v>
      </c>
      <c r="L450" s="2">
        <v>2</v>
      </c>
    </row>
    <row r="451" spans="1:12" ht="20" x14ac:dyDescent="0.3">
      <c r="A451" s="52">
        <v>15537</v>
      </c>
      <c r="B451" s="52" t="s">
        <v>513</v>
      </c>
      <c r="C451" s="52" t="s">
        <v>1268</v>
      </c>
      <c r="D451" s="52" t="s">
        <v>2098</v>
      </c>
      <c r="E451" s="52" t="s">
        <v>1270</v>
      </c>
      <c r="F451" s="52" t="s">
        <v>1271</v>
      </c>
      <c r="G451" s="53">
        <v>26999</v>
      </c>
      <c r="H451" s="52" t="s">
        <v>2099</v>
      </c>
      <c r="I451" s="52" t="s">
        <v>1277</v>
      </c>
      <c r="J451" s="2">
        <v>2</v>
      </c>
      <c r="K451" s="2" t="s">
        <v>1278</v>
      </c>
      <c r="L451" s="2">
        <v>2</v>
      </c>
    </row>
    <row r="452" spans="1:12" ht="20" x14ac:dyDescent="0.3">
      <c r="A452" s="52">
        <v>15538</v>
      </c>
      <c r="B452" s="52" t="s">
        <v>2100</v>
      </c>
      <c r="C452" s="52" t="s">
        <v>1268</v>
      </c>
      <c r="D452" s="52" t="s">
        <v>2101</v>
      </c>
      <c r="E452" s="52" t="s">
        <v>1270</v>
      </c>
      <c r="F452" s="52" t="s">
        <v>1271</v>
      </c>
      <c r="G452" s="53">
        <v>35338</v>
      </c>
      <c r="H452" s="52" t="s">
        <v>2102</v>
      </c>
      <c r="I452" s="52" t="s">
        <v>1283</v>
      </c>
      <c r="J452" s="2" t="e">
        <v>#N/A</v>
      </c>
      <c r="K452" s="2" t="s">
        <v>1278</v>
      </c>
      <c r="L452" s="2">
        <v>2</v>
      </c>
    </row>
    <row r="453" spans="1:12" ht="20" x14ac:dyDescent="0.3">
      <c r="A453" s="52">
        <v>15541</v>
      </c>
      <c r="B453" s="52" t="s">
        <v>119</v>
      </c>
      <c r="C453" s="52" t="s">
        <v>1268</v>
      </c>
      <c r="D453" s="52" t="s">
        <v>2103</v>
      </c>
      <c r="E453" s="52" t="s">
        <v>1270</v>
      </c>
      <c r="F453" s="52" t="s">
        <v>1271</v>
      </c>
      <c r="G453" s="53">
        <v>35338</v>
      </c>
      <c r="H453" s="52" t="s">
        <v>662</v>
      </c>
      <c r="I453" s="52" t="s">
        <v>1277</v>
      </c>
      <c r="J453" s="2">
        <v>23</v>
      </c>
      <c r="K453" s="2" t="s">
        <v>1278</v>
      </c>
      <c r="L453" s="2">
        <v>4</v>
      </c>
    </row>
    <row r="454" spans="1:12" ht="20" x14ac:dyDescent="0.3">
      <c r="A454" s="52">
        <v>15542</v>
      </c>
      <c r="B454" s="52" t="s">
        <v>190</v>
      </c>
      <c r="C454" s="52" t="s">
        <v>1268</v>
      </c>
      <c r="D454" s="52" t="s">
        <v>2104</v>
      </c>
      <c r="E454" s="52" t="s">
        <v>1270</v>
      </c>
      <c r="F454" s="52" t="s">
        <v>1271</v>
      </c>
      <c r="G454" s="53">
        <v>37833</v>
      </c>
      <c r="H454" s="52" t="s">
        <v>1433</v>
      </c>
      <c r="I454" s="52" t="s">
        <v>1277</v>
      </c>
      <c r="J454" s="2">
        <v>112</v>
      </c>
      <c r="K454" s="2" t="s">
        <v>1274</v>
      </c>
      <c r="L454" s="2">
        <v>3</v>
      </c>
    </row>
    <row r="455" spans="1:12" ht="20" x14ac:dyDescent="0.3">
      <c r="A455" s="52">
        <v>15544</v>
      </c>
      <c r="B455" s="52" t="s">
        <v>353</v>
      </c>
      <c r="C455" s="52" t="s">
        <v>1268</v>
      </c>
      <c r="D455" s="52" t="s">
        <v>2105</v>
      </c>
      <c r="E455" s="52" t="s">
        <v>1270</v>
      </c>
      <c r="F455" s="52" t="s">
        <v>1271</v>
      </c>
      <c r="G455" s="53">
        <v>26291</v>
      </c>
      <c r="H455" s="52"/>
      <c r="I455" s="52" t="s">
        <v>1273</v>
      </c>
      <c r="J455" s="2">
        <v>32</v>
      </c>
      <c r="K455" s="2" t="s">
        <v>1274</v>
      </c>
      <c r="L455" s="2">
        <v>4</v>
      </c>
    </row>
    <row r="456" spans="1:12" ht="20" x14ac:dyDescent="0.3">
      <c r="A456" s="52">
        <v>15547</v>
      </c>
      <c r="B456" s="52" t="s">
        <v>2106</v>
      </c>
      <c r="C456" s="52" t="s">
        <v>1268</v>
      </c>
      <c r="D456" s="52" t="s">
        <v>2107</v>
      </c>
      <c r="E456" s="52" t="s">
        <v>1270</v>
      </c>
      <c r="F456" s="52" t="s">
        <v>1271</v>
      </c>
      <c r="G456" s="53">
        <v>37833</v>
      </c>
      <c r="H456" s="52" t="s">
        <v>1433</v>
      </c>
      <c r="I456" s="52" t="s">
        <v>1283</v>
      </c>
      <c r="J456" s="2" t="e">
        <v>#N/A</v>
      </c>
      <c r="K456" s="2" t="s">
        <v>1278</v>
      </c>
      <c r="L456" s="2">
        <v>2</v>
      </c>
    </row>
    <row r="457" spans="1:12" ht="20" x14ac:dyDescent="0.3">
      <c r="A457" s="52">
        <v>15548</v>
      </c>
      <c r="B457" s="52" t="s">
        <v>387</v>
      </c>
      <c r="C457" s="52" t="s">
        <v>1268</v>
      </c>
      <c r="D457" s="52" t="s">
        <v>2108</v>
      </c>
      <c r="E457" s="52" t="s">
        <v>1270</v>
      </c>
      <c r="F457" s="52" t="s">
        <v>1271</v>
      </c>
      <c r="G457" s="53">
        <v>37833</v>
      </c>
      <c r="H457" s="52" t="s">
        <v>1433</v>
      </c>
      <c r="I457" s="52" t="s">
        <v>1277</v>
      </c>
      <c r="J457" s="2">
        <v>10</v>
      </c>
      <c r="K457" s="2" t="s">
        <v>1278</v>
      </c>
      <c r="L457" s="2">
        <v>2</v>
      </c>
    </row>
    <row r="458" spans="1:12" ht="20" x14ac:dyDescent="0.3">
      <c r="A458" s="52">
        <v>15551</v>
      </c>
      <c r="B458" s="52" t="s">
        <v>2109</v>
      </c>
      <c r="C458" s="52" t="s">
        <v>1268</v>
      </c>
      <c r="D458" s="52" t="s">
        <v>2110</v>
      </c>
      <c r="E458" s="52" t="s">
        <v>1270</v>
      </c>
      <c r="F458" s="52" t="s">
        <v>1271</v>
      </c>
      <c r="G458" s="53">
        <v>37378</v>
      </c>
      <c r="H458" s="52" t="s">
        <v>1553</v>
      </c>
      <c r="I458" s="52" t="s">
        <v>1283</v>
      </c>
      <c r="J458" s="2" t="e">
        <v>#N/A</v>
      </c>
      <c r="K458" s="2" t="s">
        <v>1278</v>
      </c>
      <c r="L458" s="2">
        <v>6</v>
      </c>
    </row>
    <row r="459" spans="1:12" ht="20" x14ac:dyDescent="0.3">
      <c r="A459" s="52">
        <v>15552</v>
      </c>
      <c r="B459" s="52" t="s">
        <v>516</v>
      </c>
      <c r="C459" s="52" t="s">
        <v>1268</v>
      </c>
      <c r="D459" s="52" t="s">
        <v>2111</v>
      </c>
      <c r="E459" s="52" t="s">
        <v>1270</v>
      </c>
      <c r="F459" s="52" t="s">
        <v>1271</v>
      </c>
      <c r="G459" s="53">
        <v>36819</v>
      </c>
      <c r="H459" s="52" t="s">
        <v>2112</v>
      </c>
      <c r="I459" s="52" t="s">
        <v>1277</v>
      </c>
      <c r="J459" s="2">
        <v>87</v>
      </c>
      <c r="K459" s="2" t="s">
        <v>1278</v>
      </c>
      <c r="L459" s="2">
        <v>3</v>
      </c>
    </row>
    <row r="460" spans="1:12" ht="40" x14ac:dyDescent="0.3">
      <c r="A460" s="54">
        <v>15553</v>
      </c>
      <c r="B460" s="52" t="s">
        <v>2113</v>
      </c>
      <c r="C460" s="54" t="s">
        <v>1268</v>
      </c>
      <c r="D460" s="54" t="s">
        <v>2114</v>
      </c>
      <c r="E460" s="54" t="s">
        <v>1270</v>
      </c>
      <c r="F460" s="54" t="s">
        <v>1271</v>
      </c>
      <c r="G460" s="55">
        <v>31533</v>
      </c>
      <c r="H460" s="54" t="s">
        <v>2115</v>
      </c>
      <c r="I460" s="54" t="s">
        <v>1273</v>
      </c>
      <c r="J460" s="28">
        <v>480</v>
      </c>
      <c r="K460" s="28" t="s">
        <v>1274</v>
      </c>
      <c r="L460" s="28">
        <v>12</v>
      </c>
    </row>
    <row r="461" spans="1:12" ht="20" x14ac:dyDescent="0.3">
      <c r="A461" s="52">
        <v>15554</v>
      </c>
      <c r="B461" s="52" t="s">
        <v>2116</v>
      </c>
      <c r="C461" s="52" t="s">
        <v>1268</v>
      </c>
      <c r="D461" s="52" t="s">
        <v>2117</v>
      </c>
      <c r="E461" s="52" t="s">
        <v>1270</v>
      </c>
      <c r="F461" s="52" t="s">
        <v>1271</v>
      </c>
      <c r="G461" s="53">
        <v>37378</v>
      </c>
      <c r="H461" s="52" t="s">
        <v>1553</v>
      </c>
      <c r="I461" s="52" t="s">
        <v>1283</v>
      </c>
      <c r="J461" s="2" t="e">
        <v>#N/A</v>
      </c>
      <c r="K461" s="2" t="s">
        <v>1278</v>
      </c>
      <c r="L461" s="2">
        <v>4</v>
      </c>
    </row>
    <row r="462" spans="1:12" ht="60" x14ac:dyDescent="0.3">
      <c r="A462" s="52">
        <v>15555</v>
      </c>
      <c r="B462" s="52" t="s">
        <v>2118</v>
      </c>
      <c r="C462" s="52" t="s">
        <v>1268</v>
      </c>
      <c r="D462" s="52" t="s">
        <v>2119</v>
      </c>
      <c r="E462" s="52" t="s">
        <v>1270</v>
      </c>
      <c r="F462" s="52" t="s">
        <v>1271</v>
      </c>
      <c r="G462" s="53">
        <v>39372</v>
      </c>
      <c r="H462" s="52" t="s">
        <v>2120</v>
      </c>
      <c r="I462" s="52" t="s">
        <v>1277</v>
      </c>
      <c r="J462" s="2">
        <v>150</v>
      </c>
      <c r="K462" s="2" t="s">
        <v>1278</v>
      </c>
      <c r="L462" s="2">
        <v>4</v>
      </c>
    </row>
    <row r="463" spans="1:12" ht="20" x14ac:dyDescent="0.3">
      <c r="A463" s="54">
        <v>15556</v>
      </c>
      <c r="B463" s="52" t="s">
        <v>2121</v>
      </c>
      <c r="C463" s="54" t="s">
        <v>1268</v>
      </c>
      <c r="D463" s="54" t="s">
        <v>2122</v>
      </c>
      <c r="E463" s="54" t="s">
        <v>1270</v>
      </c>
      <c r="F463" s="54" t="s">
        <v>1271</v>
      </c>
      <c r="G463" s="55">
        <v>37319</v>
      </c>
      <c r="H463" s="54" t="s">
        <v>2123</v>
      </c>
      <c r="I463" s="54" t="s">
        <v>1277</v>
      </c>
      <c r="J463" s="56">
        <v>2200</v>
      </c>
      <c r="K463" s="28" t="s">
        <v>1278</v>
      </c>
      <c r="L463" s="28">
        <v>11</v>
      </c>
    </row>
    <row r="464" spans="1:12" ht="20" x14ac:dyDescent="0.3">
      <c r="A464" s="52">
        <v>15557</v>
      </c>
      <c r="B464" s="52" t="s">
        <v>2124</v>
      </c>
      <c r="C464" s="52" t="s">
        <v>1268</v>
      </c>
      <c r="D464" s="52" t="s">
        <v>2125</v>
      </c>
      <c r="E464" s="52" t="s">
        <v>1270</v>
      </c>
      <c r="F464" s="52" t="s">
        <v>1271</v>
      </c>
      <c r="G464" s="53">
        <v>37334</v>
      </c>
      <c r="H464" s="52" t="s">
        <v>1475</v>
      </c>
      <c r="I464" s="52" t="s">
        <v>1283</v>
      </c>
      <c r="J464" s="2" t="e">
        <v>#N/A</v>
      </c>
      <c r="K464" s="2" t="s">
        <v>1278</v>
      </c>
      <c r="L464" s="2">
        <v>2</v>
      </c>
    </row>
    <row r="465" spans="1:12" ht="20" x14ac:dyDescent="0.3">
      <c r="A465" s="52">
        <v>15559</v>
      </c>
      <c r="B465" s="52" t="s">
        <v>271</v>
      </c>
      <c r="C465" s="52" t="s">
        <v>1268</v>
      </c>
      <c r="D465" s="52" t="s">
        <v>2126</v>
      </c>
      <c r="E465" s="52" t="s">
        <v>1270</v>
      </c>
      <c r="F465" s="52" t="s">
        <v>1271</v>
      </c>
      <c r="G465" s="53">
        <v>39177</v>
      </c>
      <c r="H465" s="52" t="s">
        <v>746</v>
      </c>
      <c r="I465" s="52" t="s">
        <v>1277</v>
      </c>
      <c r="J465" s="2">
        <v>5</v>
      </c>
      <c r="K465" s="2" t="s">
        <v>1278</v>
      </c>
      <c r="L465" s="2">
        <v>2</v>
      </c>
    </row>
    <row r="466" spans="1:12" ht="40" x14ac:dyDescent="0.3">
      <c r="A466" s="52">
        <v>15561</v>
      </c>
      <c r="B466" s="52" t="s">
        <v>511</v>
      </c>
      <c r="C466" s="52" t="s">
        <v>1268</v>
      </c>
      <c r="D466" s="52" t="s">
        <v>2127</v>
      </c>
      <c r="E466" s="52" t="s">
        <v>1270</v>
      </c>
      <c r="F466" s="52" t="s">
        <v>1271</v>
      </c>
      <c r="G466" s="53">
        <v>39372</v>
      </c>
      <c r="H466" s="52" t="s">
        <v>2128</v>
      </c>
      <c r="I466" s="52" t="s">
        <v>1277</v>
      </c>
      <c r="J466" s="2">
        <v>20</v>
      </c>
      <c r="K466" s="2" t="s">
        <v>1278</v>
      </c>
      <c r="L466" s="2">
        <v>3</v>
      </c>
    </row>
    <row r="467" spans="1:12" ht="60" x14ac:dyDescent="0.3">
      <c r="A467" s="52">
        <v>15569</v>
      </c>
      <c r="B467" s="52" t="s">
        <v>160</v>
      </c>
      <c r="C467" s="52" t="s">
        <v>1268</v>
      </c>
      <c r="D467" s="52" t="s">
        <v>2129</v>
      </c>
      <c r="E467" s="52" t="s">
        <v>1270</v>
      </c>
      <c r="F467" s="52" t="s">
        <v>1271</v>
      </c>
      <c r="G467" s="53">
        <v>32812</v>
      </c>
      <c r="H467" s="52" t="s">
        <v>2130</v>
      </c>
      <c r="I467" s="52" t="s">
        <v>1277</v>
      </c>
      <c r="J467" s="2">
        <v>92.3</v>
      </c>
      <c r="K467" s="2" t="s">
        <v>1278</v>
      </c>
      <c r="L467" s="2">
        <v>2</v>
      </c>
    </row>
    <row r="468" spans="1:12" ht="20" x14ac:dyDescent="0.3">
      <c r="A468" s="52">
        <v>15572</v>
      </c>
      <c r="B468" s="52" t="s">
        <v>2131</v>
      </c>
      <c r="C468" s="52" t="s">
        <v>1268</v>
      </c>
      <c r="D468" s="52" t="s">
        <v>2132</v>
      </c>
      <c r="E468" s="52" t="s">
        <v>1270</v>
      </c>
      <c r="F468" s="52" t="s">
        <v>1271</v>
      </c>
      <c r="G468" s="53">
        <v>35937</v>
      </c>
      <c r="H468" s="52" t="s">
        <v>662</v>
      </c>
      <c r="I468" s="52" t="s">
        <v>1277</v>
      </c>
      <c r="J468" s="2">
        <v>46</v>
      </c>
      <c r="K468" s="2" t="s">
        <v>1278</v>
      </c>
      <c r="L468" s="2">
        <v>2</v>
      </c>
    </row>
    <row r="469" spans="1:12" ht="20" x14ac:dyDescent="0.3">
      <c r="A469" s="52">
        <v>15573</v>
      </c>
      <c r="B469" s="52" t="s">
        <v>343</v>
      </c>
      <c r="C469" s="52" t="s">
        <v>1268</v>
      </c>
      <c r="D469" s="52" t="s">
        <v>2133</v>
      </c>
      <c r="E469" s="52" t="s">
        <v>1270</v>
      </c>
      <c r="F469" s="52" t="s">
        <v>1271</v>
      </c>
      <c r="G469" s="53">
        <v>37245</v>
      </c>
      <c r="H469" s="52" t="s">
        <v>1441</v>
      </c>
      <c r="I469" s="52" t="s">
        <v>1277</v>
      </c>
      <c r="J469" s="2">
        <v>17</v>
      </c>
      <c r="K469" s="2" t="s">
        <v>1278</v>
      </c>
      <c r="L469" s="2">
        <v>2</v>
      </c>
    </row>
    <row r="470" spans="1:12" ht="20" x14ac:dyDescent="0.3">
      <c r="A470" s="52">
        <v>15574</v>
      </c>
      <c r="B470" s="52" t="s">
        <v>497</v>
      </c>
      <c r="C470" s="52" t="s">
        <v>1268</v>
      </c>
      <c r="D470" s="52" t="s">
        <v>2134</v>
      </c>
      <c r="E470" s="52" t="s">
        <v>1270</v>
      </c>
      <c r="F470" s="52" t="s">
        <v>1271</v>
      </c>
      <c r="G470" s="53">
        <v>39206</v>
      </c>
      <c r="H470" s="52" t="s">
        <v>1864</v>
      </c>
      <c r="I470" s="52" t="s">
        <v>1277</v>
      </c>
      <c r="J470" s="2">
        <v>9.8000000000000007</v>
      </c>
      <c r="K470" s="2" t="s">
        <v>1278</v>
      </c>
      <c r="L470" s="2">
        <v>2</v>
      </c>
    </row>
    <row r="471" spans="1:12" ht="20" x14ac:dyDescent="0.3">
      <c r="A471" s="52">
        <v>15577</v>
      </c>
      <c r="B471" s="52" t="s">
        <v>379</v>
      </c>
      <c r="C471" s="52" t="s">
        <v>1268</v>
      </c>
      <c r="D471" s="52" t="s">
        <v>2135</v>
      </c>
      <c r="E471" s="52" t="s">
        <v>1270</v>
      </c>
      <c r="F471" s="52" t="s">
        <v>1271</v>
      </c>
      <c r="G471" s="53">
        <v>38760</v>
      </c>
      <c r="H471" s="52" t="s">
        <v>1849</v>
      </c>
      <c r="I471" s="52" t="s">
        <v>1277</v>
      </c>
      <c r="J471" s="2">
        <v>54</v>
      </c>
      <c r="K471" s="2" t="s">
        <v>1278</v>
      </c>
      <c r="L471" s="2">
        <v>2</v>
      </c>
    </row>
    <row r="472" spans="1:12" ht="20" x14ac:dyDescent="0.3">
      <c r="A472" s="52">
        <v>15580</v>
      </c>
      <c r="B472" s="52" t="s">
        <v>68</v>
      </c>
      <c r="C472" s="52" t="s">
        <v>1268</v>
      </c>
      <c r="D472" s="52" t="s">
        <v>2136</v>
      </c>
      <c r="E472" s="52" t="s">
        <v>1270</v>
      </c>
      <c r="F472" s="52" t="s">
        <v>1271</v>
      </c>
      <c r="G472" s="53">
        <v>35440</v>
      </c>
      <c r="H472" s="52" t="s">
        <v>662</v>
      </c>
      <c r="I472" s="52" t="s">
        <v>1277</v>
      </c>
      <c r="J472" s="2">
        <v>40</v>
      </c>
      <c r="K472" s="2" t="s">
        <v>1278</v>
      </c>
      <c r="L472" s="2">
        <v>2</v>
      </c>
    </row>
    <row r="473" spans="1:12" ht="20" x14ac:dyDescent="0.3">
      <c r="A473" s="52">
        <v>15582</v>
      </c>
      <c r="B473" s="52" t="s">
        <v>2137</v>
      </c>
      <c r="C473" s="52" t="s">
        <v>1268</v>
      </c>
      <c r="D473" s="52" t="s">
        <v>2138</v>
      </c>
      <c r="E473" s="52" t="s">
        <v>1270</v>
      </c>
      <c r="F473" s="52" t="s">
        <v>1271</v>
      </c>
      <c r="G473" s="53">
        <v>37281</v>
      </c>
      <c r="H473" s="52" t="s">
        <v>1441</v>
      </c>
      <c r="I473" s="52" t="s">
        <v>1283</v>
      </c>
      <c r="J473" s="2" t="e">
        <v>#N/A</v>
      </c>
      <c r="K473" s="2" t="s">
        <v>1278</v>
      </c>
      <c r="L473" s="2">
        <v>2</v>
      </c>
    </row>
    <row r="474" spans="1:12" ht="20" x14ac:dyDescent="0.3">
      <c r="A474" s="52">
        <v>15592</v>
      </c>
      <c r="B474" s="52" t="s">
        <v>2139</v>
      </c>
      <c r="C474" s="52" t="s">
        <v>1268</v>
      </c>
      <c r="D474" s="52" t="s">
        <v>2140</v>
      </c>
      <c r="E474" s="52" t="s">
        <v>1270</v>
      </c>
      <c r="F474" s="52" t="s">
        <v>1271</v>
      </c>
      <c r="G474" s="53">
        <v>35954</v>
      </c>
      <c r="H474" s="52" t="s">
        <v>662</v>
      </c>
      <c r="I474" s="52" t="s">
        <v>1283</v>
      </c>
      <c r="J474" s="2" t="e">
        <v>#N/A</v>
      </c>
      <c r="K474" s="2" t="s">
        <v>1278</v>
      </c>
      <c r="L474" s="2">
        <v>2</v>
      </c>
    </row>
    <row r="475" spans="1:12" ht="20" x14ac:dyDescent="0.3">
      <c r="A475" s="52">
        <v>15606</v>
      </c>
      <c r="B475" s="52" t="s">
        <v>115</v>
      </c>
      <c r="C475" s="52" t="s">
        <v>1268</v>
      </c>
      <c r="D475" s="52" t="s">
        <v>2141</v>
      </c>
      <c r="E475" s="52" t="s">
        <v>1270</v>
      </c>
      <c r="F475" s="52" t="s">
        <v>1271</v>
      </c>
      <c r="G475" s="53">
        <v>36489</v>
      </c>
      <c r="H475" s="52" t="s">
        <v>662</v>
      </c>
      <c r="I475" s="52" t="s">
        <v>1277</v>
      </c>
      <c r="J475" s="2">
        <v>71</v>
      </c>
      <c r="K475" s="2" t="s">
        <v>1278</v>
      </c>
      <c r="L475" s="2">
        <v>3</v>
      </c>
    </row>
    <row r="476" spans="1:12" ht="20" x14ac:dyDescent="0.3">
      <c r="A476" s="52">
        <v>15606</v>
      </c>
      <c r="B476" s="52" t="s">
        <v>115</v>
      </c>
      <c r="C476" s="52" t="s">
        <v>1268</v>
      </c>
      <c r="D476" s="52" t="s">
        <v>2141</v>
      </c>
      <c r="E476" s="52" t="s">
        <v>1270</v>
      </c>
      <c r="F476" s="52" t="s">
        <v>1271</v>
      </c>
      <c r="G476" s="53">
        <v>36489</v>
      </c>
      <c r="H476" s="52" t="s">
        <v>662</v>
      </c>
      <c r="I476" s="52" t="s">
        <v>1277</v>
      </c>
      <c r="J476" s="2">
        <v>71</v>
      </c>
      <c r="K476" s="2" t="s">
        <v>1278</v>
      </c>
      <c r="L476" s="2">
        <v>3</v>
      </c>
    </row>
    <row r="477" spans="1:12" ht="20" x14ac:dyDescent="0.3">
      <c r="A477" s="52">
        <v>15609</v>
      </c>
      <c r="B477" s="52" t="s">
        <v>2142</v>
      </c>
      <c r="C477" s="52" t="s">
        <v>1268</v>
      </c>
      <c r="D477" s="52" t="s">
        <v>2143</v>
      </c>
      <c r="E477" s="52" t="s">
        <v>1270</v>
      </c>
      <c r="F477" s="52" t="s">
        <v>1271</v>
      </c>
      <c r="G477" s="53">
        <v>33277</v>
      </c>
      <c r="H477" s="52" t="s">
        <v>2144</v>
      </c>
      <c r="I477" s="52" t="s">
        <v>1283</v>
      </c>
      <c r="J477" s="2" t="e">
        <v>#N/A</v>
      </c>
      <c r="K477" s="2" t="s">
        <v>1278</v>
      </c>
      <c r="L477" s="2">
        <v>2</v>
      </c>
    </row>
    <row r="478" spans="1:12" ht="20" x14ac:dyDescent="0.3">
      <c r="A478" s="52">
        <v>15621</v>
      </c>
      <c r="B478" s="52" t="s">
        <v>311</v>
      </c>
      <c r="C478" s="52" t="s">
        <v>1268</v>
      </c>
      <c r="D478" s="52" t="s">
        <v>2145</v>
      </c>
      <c r="E478" s="52" t="s">
        <v>1270</v>
      </c>
      <c r="F478" s="52" t="s">
        <v>1271</v>
      </c>
      <c r="G478" s="53">
        <v>38163</v>
      </c>
      <c r="H478" s="52" t="s">
        <v>2146</v>
      </c>
      <c r="I478" s="52" t="s">
        <v>1277</v>
      </c>
      <c r="J478" s="2">
        <v>35.5</v>
      </c>
      <c r="K478" s="2" t="s">
        <v>1278</v>
      </c>
      <c r="L478" s="2">
        <v>2</v>
      </c>
    </row>
    <row r="479" spans="1:12" ht="20" x14ac:dyDescent="0.3">
      <c r="A479" s="52">
        <v>15622</v>
      </c>
      <c r="B479" s="52" t="s">
        <v>104</v>
      </c>
      <c r="C479" s="52" t="s">
        <v>1268</v>
      </c>
      <c r="D479" s="52" t="s">
        <v>2147</v>
      </c>
      <c r="E479" s="52" t="s">
        <v>1270</v>
      </c>
      <c r="F479" s="52" t="s">
        <v>1271</v>
      </c>
      <c r="G479" s="53">
        <v>33184</v>
      </c>
      <c r="H479" s="52" t="s">
        <v>662</v>
      </c>
      <c r="I479" s="52" t="s">
        <v>1277</v>
      </c>
      <c r="J479" s="2">
        <v>42</v>
      </c>
      <c r="K479" s="2" t="s">
        <v>1278</v>
      </c>
      <c r="L479" s="2">
        <v>2</v>
      </c>
    </row>
    <row r="480" spans="1:12" ht="40" x14ac:dyDescent="0.3">
      <c r="A480" s="52">
        <v>15627</v>
      </c>
      <c r="B480" s="52" t="s">
        <v>354</v>
      </c>
      <c r="C480" s="52" t="s">
        <v>1268</v>
      </c>
      <c r="D480" s="52" t="s">
        <v>2148</v>
      </c>
      <c r="E480" s="52" t="s">
        <v>1270</v>
      </c>
      <c r="F480" s="52" t="s">
        <v>1271</v>
      </c>
      <c r="G480" s="53">
        <v>32745</v>
      </c>
      <c r="H480" s="52" t="s">
        <v>2149</v>
      </c>
      <c r="I480" s="52" t="s">
        <v>1277</v>
      </c>
      <c r="J480" s="2">
        <v>5.6</v>
      </c>
      <c r="K480" s="2" t="s">
        <v>1278</v>
      </c>
      <c r="L480" s="2">
        <v>3</v>
      </c>
    </row>
    <row r="481" spans="1:12" ht="30" x14ac:dyDescent="0.3">
      <c r="A481" s="52">
        <v>15629</v>
      </c>
      <c r="B481" s="52" t="s">
        <v>2150</v>
      </c>
      <c r="C481" s="52" t="s">
        <v>1268</v>
      </c>
      <c r="D481" s="52" t="s">
        <v>2151</v>
      </c>
      <c r="E481" s="52" t="s">
        <v>1270</v>
      </c>
      <c r="F481" s="52" t="s">
        <v>1271</v>
      </c>
      <c r="G481" s="53">
        <v>33666</v>
      </c>
      <c r="H481" s="52" t="s">
        <v>2152</v>
      </c>
      <c r="I481" s="52" t="s">
        <v>1283</v>
      </c>
      <c r="J481" s="2" t="e">
        <v>#N/A</v>
      </c>
      <c r="K481" s="2" t="s">
        <v>1278</v>
      </c>
      <c r="L481" s="2">
        <v>4</v>
      </c>
    </row>
    <row r="482" spans="1:12" ht="30" x14ac:dyDescent="0.3">
      <c r="A482" s="52">
        <v>15630</v>
      </c>
      <c r="B482" s="52" t="s">
        <v>2153</v>
      </c>
      <c r="C482" s="52" t="s">
        <v>1268</v>
      </c>
      <c r="D482" s="52" t="s">
        <v>2154</v>
      </c>
      <c r="E482" s="52" t="s">
        <v>1270</v>
      </c>
      <c r="F482" s="52" t="s">
        <v>1271</v>
      </c>
      <c r="G482" s="53">
        <v>41514</v>
      </c>
      <c r="H482" s="52" t="s">
        <v>2155</v>
      </c>
      <c r="I482" s="52" t="s">
        <v>1277</v>
      </c>
      <c r="J482" s="2">
        <v>15.5</v>
      </c>
      <c r="K482" s="2" t="s">
        <v>1274</v>
      </c>
      <c r="L482" s="2">
        <v>2</v>
      </c>
    </row>
    <row r="483" spans="1:12" ht="20" x14ac:dyDescent="0.3">
      <c r="A483" s="52">
        <v>15635</v>
      </c>
      <c r="B483" s="52" t="s">
        <v>2156</v>
      </c>
      <c r="C483" s="52" t="s">
        <v>1268</v>
      </c>
      <c r="D483" s="52" t="s">
        <v>2157</v>
      </c>
      <c r="E483" s="52" t="s">
        <v>1270</v>
      </c>
      <c r="F483" s="52" t="s">
        <v>1271</v>
      </c>
      <c r="G483" s="53">
        <v>35580</v>
      </c>
      <c r="H483" s="52" t="s">
        <v>2158</v>
      </c>
      <c r="I483" s="52" t="s">
        <v>1283</v>
      </c>
      <c r="J483" s="2" t="e">
        <v>#N/A</v>
      </c>
      <c r="K483" s="2" t="s">
        <v>1278</v>
      </c>
      <c r="L483" s="2">
        <v>2</v>
      </c>
    </row>
    <row r="484" spans="1:12" ht="20" x14ac:dyDescent="0.3">
      <c r="A484" s="52">
        <v>15638</v>
      </c>
      <c r="B484" s="52" t="s">
        <v>2159</v>
      </c>
      <c r="C484" s="52" t="s">
        <v>1268</v>
      </c>
      <c r="D484" s="52" t="s">
        <v>2160</v>
      </c>
      <c r="E484" s="52" t="s">
        <v>1270</v>
      </c>
      <c r="F484" s="52" t="s">
        <v>1271</v>
      </c>
      <c r="G484" s="53">
        <v>33505</v>
      </c>
      <c r="H484" s="52" t="s">
        <v>2161</v>
      </c>
      <c r="I484" s="52" t="s">
        <v>1283</v>
      </c>
      <c r="J484" s="2" t="e">
        <v>#N/A</v>
      </c>
      <c r="K484" s="2" t="s">
        <v>1278</v>
      </c>
      <c r="L484" s="2">
        <v>2</v>
      </c>
    </row>
    <row r="485" spans="1:12" ht="20" x14ac:dyDescent="0.3">
      <c r="A485" s="52">
        <v>15639</v>
      </c>
      <c r="B485" s="52" t="s">
        <v>2162</v>
      </c>
      <c r="C485" s="52" t="s">
        <v>1268</v>
      </c>
      <c r="D485" s="52" t="s">
        <v>2163</v>
      </c>
      <c r="E485" s="52" t="s">
        <v>1270</v>
      </c>
      <c r="F485" s="52" t="s">
        <v>1271</v>
      </c>
      <c r="G485" s="53">
        <v>32750</v>
      </c>
      <c r="H485" s="52" t="s">
        <v>2164</v>
      </c>
      <c r="I485" s="52" t="s">
        <v>1283</v>
      </c>
      <c r="J485" s="2" t="e">
        <v>#N/A</v>
      </c>
      <c r="K485" s="2" t="s">
        <v>1274</v>
      </c>
      <c r="L485" s="2">
        <v>2</v>
      </c>
    </row>
    <row r="486" spans="1:12" ht="20" x14ac:dyDescent="0.3">
      <c r="A486" s="52">
        <v>15641</v>
      </c>
      <c r="B486" s="52" t="s">
        <v>2165</v>
      </c>
      <c r="C486" s="52" t="s">
        <v>1268</v>
      </c>
      <c r="D486" s="52" t="s">
        <v>2166</v>
      </c>
      <c r="E486" s="52" t="s">
        <v>1270</v>
      </c>
      <c r="F486" s="52" t="s">
        <v>1271</v>
      </c>
      <c r="G486" s="53">
        <v>33505</v>
      </c>
      <c r="H486" s="52" t="s">
        <v>2167</v>
      </c>
      <c r="I486" s="52" t="s">
        <v>1283</v>
      </c>
      <c r="J486" s="2" t="e">
        <v>#N/A</v>
      </c>
      <c r="K486" s="2" t="s">
        <v>1278</v>
      </c>
      <c r="L486" s="2">
        <v>3</v>
      </c>
    </row>
    <row r="487" spans="1:12" ht="20" x14ac:dyDescent="0.3">
      <c r="A487" s="52">
        <v>15642</v>
      </c>
      <c r="B487" s="52" t="s">
        <v>2168</v>
      </c>
      <c r="C487" s="52" t="s">
        <v>1268</v>
      </c>
      <c r="D487" s="52" t="s">
        <v>2169</v>
      </c>
      <c r="E487" s="52" t="s">
        <v>1270</v>
      </c>
      <c r="F487" s="52" t="s">
        <v>1271</v>
      </c>
      <c r="G487" s="53">
        <v>33269</v>
      </c>
      <c r="H487" s="52" t="s">
        <v>2170</v>
      </c>
      <c r="I487" s="52" t="s">
        <v>1283</v>
      </c>
      <c r="J487" s="2" t="e">
        <v>#N/A</v>
      </c>
      <c r="K487" s="2" t="s">
        <v>1278</v>
      </c>
      <c r="L487" s="2">
        <v>3</v>
      </c>
    </row>
    <row r="488" spans="1:12" ht="20" x14ac:dyDescent="0.3">
      <c r="A488" s="52">
        <v>15644</v>
      </c>
      <c r="B488" s="52" t="s">
        <v>413</v>
      </c>
      <c r="C488" s="52" t="s">
        <v>1268</v>
      </c>
      <c r="D488" s="52" t="s">
        <v>2171</v>
      </c>
      <c r="E488" s="52" t="s">
        <v>1270</v>
      </c>
      <c r="F488" s="52" t="s">
        <v>1271</v>
      </c>
      <c r="G488" s="53">
        <v>33228</v>
      </c>
      <c r="H488" s="52" t="s">
        <v>2172</v>
      </c>
      <c r="I488" s="52" t="s">
        <v>1277</v>
      </c>
      <c r="J488" s="2">
        <v>6</v>
      </c>
      <c r="K488" s="2" t="s">
        <v>1278</v>
      </c>
      <c r="L488" s="2">
        <v>2</v>
      </c>
    </row>
    <row r="489" spans="1:12" ht="20" x14ac:dyDescent="0.3">
      <c r="A489" s="52">
        <v>15645</v>
      </c>
      <c r="B489" s="52" t="s">
        <v>2173</v>
      </c>
      <c r="C489" s="52" t="s">
        <v>1268</v>
      </c>
      <c r="D489" s="52" t="s">
        <v>2174</v>
      </c>
      <c r="E489" s="52" t="s">
        <v>1270</v>
      </c>
      <c r="F489" s="52" t="s">
        <v>1271</v>
      </c>
      <c r="G489" s="53">
        <v>33505</v>
      </c>
      <c r="H489" s="52" t="s">
        <v>2175</v>
      </c>
      <c r="I489" s="52" t="s">
        <v>1277</v>
      </c>
      <c r="J489" s="2">
        <v>80</v>
      </c>
      <c r="K489" s="2" t="s">
        <v>1278</v>
      </c>
      <c r="L489" s="2">
        <v>2</v>
      </c>
    </row>
    <row r="490" spans="1:12" ht="20" x14ac:dyDescent="0.3">
      <c r="A490" s="52">
        <v>15646</v>
      </c>
      <c r="B490" s="52" t="s">
        <v>2176</v>
      </c>
      <c r="C490" s="52" t="s">
        <v>1268</v>
      </c>
      <c r="D490" s="52" t="s">
        <v>2177</v>
      </c>
      <c r="E490" s="52" t="s">
        <v>1270</v>
      </c>
      <c r="F490" s="52" t="s">
        <v>1271</v>
      </c>
      <c r="G490" s="53">
        <v>33322</v>
      </c>
      <c r="H490" s="52" t="s">
        <v>662</v>
      </c>
      <c r="I490" s="52" t="s">
        <v>1283</v>
      </c>
      <c r="J490" s="2" t="e">
        <v>#N/A</v>
      </c>
      <c r="K490" s="2" t="s">
        <v>1278</v>
      </c>
      <c r="L490" s="2">
        <v>2</v>
      </c>
    </row>
    <row r="491" spans="1:12" ht="50" x14ac:dyDescent="0.3">
      <c r="A491" s="52">
        <v>15648</v>
      </c>
      <c r="B491" s="52" t="s">
        <v>346</v>
      </c>
      <c r="C491" s="52" t="s">
        <v>1268</v>
      </c>
      <c r="D491" s="52" t="s">
        <v>2178</v>
      </c>
      <c r="E491" s="52" t="s">
        <v>1270</v>
      </c>
      <c r="F491" s="52" t="s">
        <v>1271</v>
      </c>
      <c r="G491" s="53">
        <v>39177</v>
      </c>
      <c r="H491" s="52" t="s">
        <v>2179</v>
      </c>
      <c r="I491" s="52" t="s">
        <v>1277</v>
      </c>
      <c r="J491" s="2">
        <v>5.5</v>
      </c>
      <c r="K491" s="2" t="s">
        <v>1278</v>
      </c>
      <c r="L491" s="2">
        <v>2</v>
      </c>
    </row>
    <row r="492" spans="1:12" ht="20" x14ac:dyDescent="0.3">
      <c r="A492" s="52">
        <v>15649</v>
      </c>
      <c r="B492" s="52" t="s">
        <v>2180</v>
      </c>
      <c r="C492" s="52" t="s">
        <v>1268</v>
      </c>
      <c r="D492" s="52" t="s">
        <v>2181</v>
      </c>
      <c r="E492" s="52" t="s">
        <v>1270</v>
      </c>
      <c r="F492" s="52" t="s">
        <v>1271</v>
      </c>
      <c r="G492" s="53">
        <v>37302</v>
      </c>
      <c r="H492" s="52" t="s">
        <v>1475</v>
      </c>
      <c r="I492" s="52" t="s">
        <v>1283</v>
      </c>
      <c r="J492" s="2" t="e">
        <v>#N/A</v>
      </c>
      <c r="K492" s="2" t="s">
        <v>1278</v>
      </c>
      <c r="L492" s="2">
        <v>2</v>
      </c>
    </row>
    <row r="493" spans="1:12" ht="20" x14ac:dyDescent="0.3">
      <c r="A493" s="52">
        <v>15657</v>
      </c>
      <c r="B493" s="52" t="s">
        <v>2182</v>
      </c>
      <c r="C493" s="52" t="s">
        <v>1268</v>
      </c>
      <c r="D493" s="52" t="s">
        <v>2183</v>
      </c>
      <c r="E493" s="52" t="s">
        <v>1270</v>
      </c>
      <c r="F493" s="52" t="s">
        <v>1271</v>
      </c>
      <c r="G493" s="53">
        <v>37302</v>
      </c>
      <c r="H493" s="52" t="s">
        <v>1475</v>
      </c>
      <c r="I493" s="52" t="s">
        <v>1283</v>
      </c>
      <c r="J493" s="2" t="e">
        <v>#N/A</v>
      </c>
      <c r="K493" s="2" t="s">
        <v>1278</v>
      </c>
      <c r="L493" s="2">
        <v>2</v>
      </c>
    </row>
    <row r="494" spans="1:12" ht="20" x14ac:dyDescent="0.3">
      <c r="A494" s="52">
        <v>15660</v>
      </c>
      <c r="B494" s="52" t="s">
        <v>2184</v>
      </c>
      <c r="C494" s="52" t="s">
        <v>1268</v>
      </c>
      <c r="D494" s="52" t="s">
        <v>2185</v>
      </c>
      <c r="E494" s="52" t="s">
        <v>1270</v>
      </c>
      <c r="F494" s="52" t="s">
        <v>1271</v>
      </c>
      <c r="G494" s="53">
        <v>33505</v>
      </c>
      <c r="H494" s="52" t="s">
        <v>2186</v>
      </c>
      <c r="I494" s="52" t="s">
        <v>1283</v>
      </c>
      <c r="J494" s="2" t="e">
        <v>#N/A</v>
      </c>
      <c r="K494" s="2" t="s">
        <v>1278</v>
      </c>
      <c r="L494" s="2">
        <v>2</v>
      </c>
    </row>
    <row r="495" spans="1:12" ht="20" x14ac:dyDescent="0.3">
      <c r="A495" s="52">
        <v>15673</v>
      </c>
      <c r="B495" s="52" t="s">
        <v>186</v>
      </c>
      <c r="C495" s="52" t="s">
        <v>1268</v>
      </c>
      <c r="D495" s="52" t="s">
        <v>2187</v>
      </c>
      <c r="E495" s="52" t="s">
        <v>1270</v>
      </c>
      <c r="F495" s="52" t="s">
        <v>1271</v>
      </c>
      <c r="G495" s="53">
        <v>33550</v>
      </c>
      <c r="H495" s="52" t="s">
        <v>2188</v>
      </c>
      <c r="I495" s="52" t="s">
        <v>1277</v>
      </c>
      <c r="J495" s="2">
        <v>160</v>
      </c>
      <c r="K495" s="2" t="s">
        <v>1278</v>
      </c>
      <c r="L495" s="2">
        <v>3</v>
      </c>
    </row>
    <row r="496" spans="1:12" ht="20" x14ac:dyDescent="0.3">
      <c r="A496" s="52">
        <v>15674</v>
      </c>
      <c r="B496" s="52" t="s">
        <v>2189</v>
      </c>
      <c r="C496" s="52" t="s">
        <v>1268</v>
      </c>
      <c r="D496" s="52" t="s">
        <v>2190</v>
      </c>
      <c r="E496" s="52" t="s">
        <v>1270</v>
      </c>
      <c r="F496" s="52" t="s">
        <v>1271</v>
      </c>
      <c r="G496" s="53">
        <v>33499</v>
      </c>
      <c r="H496" s="52" t="s">
        <v>662</v>
      </c>
      <c r="I496" s="52" t="s">
        <v>1283</v>
      </c>
      <c r="J496" s="2" t="e">
        <v>#N/A</v>
      </c>
      <c r="K496" s="2" t="s">
        <v>1278</v>
      </c>
      <c r="L496" s="2">
        <v>4</v>
      </c>
    </row>
    <row r="497" spans="1:12" ht="20" x14ac:dyDescent="0.3">
      <c r="A497" s="52">
        <v>15680</v>
      </c>
      <c r="B497" s="52" t="s">
        <v>342</v>
      </c>
      <c r="C497" s="52" t="s">
        <v>1268</v>
      </c>
      <c r="D497" s="52" t="s">
        <v>2191</v>
      </c>
      <c r="E497" s="52" t="s">
        <v>1270</v>
      </c>
      <c r="F497" s="52" t="s">
        <v>1271</v>
      </c>
      <c r="G497" s="53">
        <v>33469</v>
      </c>
      <c r="H497" s="52" t="s">
        <v>662</v>
      </c>
      <c r="I497" s="52" t="s">
        <v>1277</v>
      </c>
      <c r="J497" s="2">
        <v>26</v>
      </c>
      <c r="K497" s="2" t="s">
        <v>1278</v>
      </c>
      <c r="L497" s="2">
        <v>2</v>
      </c>
    </row>
    <row r="498" spans="1:12" ht="20" x14ac:dyDescent="0.3">
      <c r="A498" s="52">
        <v>15682</v>
      </c>
      <c r="B498" s="52" t="s">
        <v>2192</v>
      </c>
      <c r="C498" s="52" t="s">
        <v>1268</v>
      </c>
      <c r="D498" s="52" t="s">
        <v>2193</v>
      </c>
      <c r="E498" s="52" t="s">
        <v>1270</v>
      </c>
      <c r="F498" s="52" t="s">
        <v>1271</v>
      </c>
      <c r="G498" s="53">
        <v>35256</v>
      </c>
      <c r="H498" s="52" t="s">
        <v>662</v>
      </c>
      <c r="I498" s="52" t="s">
        <v>1283</v>
      </c>
      <c r="J498" s="2" t="e">
        <v>#N/A</v>
      </c>
      <c r="K498" s="2" t="s">
        <v>1278</v>
      </c>
      <c r="L498" s="2">
        <v>2</v>
      </c>
    </row>
    <row r="499" spans="1:12" ht="40" x14ac:dyDescent="0.3">
      <c r="A499" s="52">
        <v>15683</v>
      </c>
      <c r="B499" s="52" t="s">
        <v>2194</v>
      </c>
      <c r="C499" s="52" t="s">
        <v>1268</v>
      </c>
      <c r="D499" s="52" t="s">
        <v>2195</v>
      </c>
      <c r="E499" s="52" t="s">
        <v>1270</v>
      </c>
      <c r="F499" s="52" t="s">
        <v>1271</v>
      </c>
      <c r="G499" s="53">
        <v>40029</v>
      </c>
      <c r="H499" s="52" t="s">
        <v>2196</v>
      </c>
      <c r="I499" s="52" t="s">
        <v>1283</v>
      </c>
      <c r="J499" s="2" t="e">
        <v>#N/A</v>
      </c>
      <c r="K499" s="2" t="s">
        <v>1278</v>
      </c>
      <c r="L499" s="2">
        <v>2</v>
      </c>
    </row>
    <row r="500" spans="1:12" ht="20" x14ac:dyDescent="0.3">
      <c r="A500" s="52">
        <v>15689</v>
      </c>
      <c r="B500" s="52" t="s">
        <v>2197</v>
      </c>
      <c r="C500" s="52" t="s">
        <v>1268</v>
      </c>
      <c r="D500" s="52" t="s">
        <v>2198</v>
      </c>
      <c r="E500" s="52" t="s">
        <v>1270</v>
      </c>
      <c r="F500" s="52" t="s">
        <v>1271</v>
      </c>
      <c r="G500" s="53">
        <v>33505</v>
      </c>
      <c r="H500" s="52" t="s">
        <v>662</v>
      </c>
      <c r="I500" s="52" t="s">
        <v>1283</v>
      </c>
      <c r="J500" s="2" t="e">
        <v>#N/A</v>
      </c>
      <c r="K500" s="2" t="s">
        <v>1278</v>
      </c>
      <c r="L500" s="2">
        <v>1</v>
      </c>
    </row>
    <row r="501" spans="1:12" ht="20" x14ac:dyDescent="0.3">
      <c r="A501" s="52">
        <v>15699</v>
      </c>
      <c r="B501" s="52" t="s">
        <v>2199</v>
      </c>
      <c r="C501" s="52" t="s">
        <v>1268</v>
      </c>
      <c r="D501" s="52" t="s">
        <v>2200</v>
      </c>
      <c r="E501" s="52" t="s">
        <v>1270</v>
      </c>
      <c r="F501" s="52" t="s">
        <v>1271</v>
      </c>
      <c r="G501" s="53">
        <v>33961</v>
      </c>
      <c r="H501" s="52" t="s">
        <v>2201</v>
      </c>
      <c r="I501" s="52" t="s">
        <v>1283</v>
      </c>
      <c r="J501" s="2" t="e">
        <v>#N/A</v>
      </c>
      <c r="K501" s="2" t="s">
        <v>1278</v>
      </c>
      <c r="L501" s="2">
        <v>2</v>
      </c>
    </row>
    <row r="502" spans="1:12" ht="20" x14ac:dyDescent="0.3">
      <c r="A502" s="52">
        <v>15702</v>
      </c>
      <c r="B502" s="52" t="s">
        <v>2202</v>
      </c>
      <c r="C502" s="52" t="s">
        <v>1268</v>
      </c>
      <c r="D502" s="52" t="s">
        <v>2203</v>
      </c>
      <c r="E502" s="52" t="s">
        <v>1270</v>
      </c>
      <c r="F502" s="52" t="s">
        <v>1271</v>
      </c>
      <c r="G502" s="53">
        <v>38071</v>
      </c>
      <c r="H502" s="52" t="s">
        <v>1364</v>
      </c>
      <c r="I502" s="52" t="s">
        <v>1283</v>
      </c>
      <c r="J502" s="2" t="e">
        <v>#N/A</v>
      </c>
      <c r="K502" s="2" t="s">
        <v>1278</v>
      </c>
      <c r="L502" s="2">
        <v>2</v>
      </c>
    </row>
    <row r="503" spans="1:12" ht="20" x14ac:dyDescent="0.3">
      <c r="A503" s="52">
        <v>15703</v>
      </c>
      <c r="B503" s="52" t="s">
        <v>2204</v>
      </c>
      <c r="C503" s="52" t="s">
        <v>1268</v>
      </c>
      <c r="D503" s="52" t="s">
        <v>2205</v>
      </c>
      <c r="E503" s="52" t="s">
        <v>1270</v>
      </c>
      <c r="F503" s="52" t="s">
        <v>1271</v>
      </c>
      <c r="G503" s="53">
        <v>33505</v>
      </c>
      <c r="H503" s="52" t="s">
        <v>662</v>
      </c>
      <c r="I503" s="52" t="s">
        <v>1283</v>
      </c>
      <c r="J503" s="2" t="e">
        <v>#N/A</v>
      </c>
      <c r="K503" s="2" t="s">
        <v>1278</v>
      </c>
      <c r="L503" s="2">
        <v>2</v>
      </c>
    </row>
    <row r="504" spans="1:12" ht="20" x14ac:dyDescent="0.3">
      <c r="A504" s="52">
        <v>15704</v>
      </c>
      <c r="B504" s="52" t="s">
        <v>2206</v>
      </c>
      <c r="C504" s="52" t="s">
        <v>1268</v>
      </c>
      <c r="D504" s="52" t="s">
        <v>2207</v>
      </c>
      <c r="E504" s="52" t="s">
        <v>1270</v>
      </c>
      <c r="F504" s="52" t="s">
        <v>1271</v>
      </c>
      <c r="G504" s="53">
        <v>33505</v>
      </c>
      <c r="H504" s="52"/>
      <c r="I504" s="52" t="s">
        <v>1283</v>
      </c>
      <c r="J504" s="2" t="e">
        <v>#N/A</v>
      </c>
      <c r="K504" s="2" t="s">
        <v>1278</v>
      </c>
      <c r="L504" s="2">
        <v>2</v>
      </c>
    </row>
    <row r="505" spans="1:12" ht="20" x14ac:dyDescent="0.3">
      <c r="A505" s="52">
        <v>15706</v>
      </c>
      <c r="B505" s="52" t="s">
        <v>2208</v>
      </c>
      <c r="C505" s="52" t="s">
        <v>1268</v>
      </c>
      <c r="D505" s="52" t="s">
        <v>2209</v>
      </c>
      <c r="E505" s="52" t="s">
        <v>1270</v>
      </c>
      <c r="F505" s="52" t="s">
        <v>1271</v>
      </c>
      <c r="G505" s="53">
        <v>32993</v>
      </c>
      <c r="H505" s="52" t="s">
        <v>2210</v>
      </c>
      <c r="I505" s="52" t="s">
        <v>1283</v>
      </c>
      <c r="J505" s="2" t="e">
        <v>#N/A</v>
      </c>
      <c r="K505" s="2" t="s">
        <v>1278</v>
      </c>
      <c r="L505" s="2">
        <v>2</v>
      </c>
    </row>
    <row r="506" spans="1:12" ht="20" x14ac:dyDescent="0.3">
      <c r="A506" s="52">
        <v>15714</v>
      </c>
      <c r="B506" s="52" t="s">
        <v>2211</v>
      </c>
      <c r="C506" s="52" t="s">
        <v>1268</v>
      </c>
      <c r="D506" s="52" t="s">
        <v>2212</v>
      </c>
      <c r="E506" s="52" t="s">
        <v>1270</v>
      </c>
      <c r="F506" s="52" t="s">
        <v>1271</v>
      </c>
      <c r="G506" s="53">
        <v>36570</v>
      </c>
      <c r="H506" s="52" t="s">
        <v>662</v>
      </c>
      <c r="I506" s="52" t="s">
        <v>1283</v>
      </c>
      <c r="J506" s="2" t="e">
        <v>#N/A</v>
      </c>
      <c r="K506" s="2" t="s">
        <v>1278</v>
      </c>
      <c r="L506" s="2">
        <v>2</v>
      </c>
    </row>
    <row r="507" spans="1:12" ht="20" x14ac:dyDescent="0.3">
      <c r="A507" s="52">
        <v>15715</v>
      </c>
      <c r="B507" s="52" t="s">
        <v>189</v>
      </c>
      <c r="C507" s="52" t="s">
        <v>1268</v>
      </c>
      <c r="D507" s="52" t="s">
        <v>2213</v>
      </c>
      <c r="E507" s="52" t="s">
        <v>1270</v>
      </c>
      <c r="F507" s="52" t="s">
        <v>1271</v>
      </c>
      <c r="G507" s="53">
        <v>37517</v>
      </c>
      <c r="H507" s="52" t="s">
        <v>1408</v>
      </c>
      <c r="I507" s="52" t="s">
        <v>1277</v>
      </c>
      <c r="J507" s="2">
        <v>54</v>
      </c>
      <c r="K507" s="2" t="s">
        <v>1278</v>
      </c>
      <c r="L507" s="2">
        <v>3</v>
      </c>
    </row>
    <row r="508" spans="1:12" ht="20" x14ac:dyDescent="0.3">
      <c r="A508" s="52">
        <v>15720</v>
      </c>
      <c r="B508" s="52" t="s">
        <v>2214</v>
      </c>
      <c r="C508" s="52" t="s">
        <v>1268</v>
      </c>
      <c r="D508" s="52" t="s">
        <v>2215</v>
      </c>
      <c r="E508" s="52" t="s">
        <v>1270</v>
      </c>
      <c r="F508" s="52" t="s">
        <v>1271</v>
      </c>
      <c r="G508" s="53">
        <v>35002</v>
      </c>
      <c r="H508" s="52" t="s">
        <v>1392</v>
      </c>
      <c r="I508" s="52" t="s">
        <v>1283</v>
      </c>
      <c r="J508" s="2" t="e">
        <v>#N/A</v>
      </c>
      <c r="K508" s="2" t="s">
        <v>1278</v>
      </c>
      <c r="L508" s="2">
        <v>2</v>
      </c>
    </row>
    <row r="509" spans="1:12" ht="20" x14ac:dyDescent="0.3">
      <c r="A509" s="52">
        <v>15722</v>
      </c>
      <c r="B509" s="52" t="s">
        <v>2216</v>
      </c>
      <c r="C509" s="52" t="s">
        <v>1268</v>
      </c>
      <c r="D509" s="52" t="s">
        <v>2217</v>
      </c>
      <c r="E509" s="52" t="s">
        <v>1270</v>
      </c>
      <c r="F509" s="52" t="s">
        <v>1271</v>
      </c>
      <c r="G509" s="53">
        <v>35937</v>
      </c>
      <c r="H509" s="52" t="s">
        <v>662</v>
      </c>
      <c r="I509" s="52" t="s">
        <v>1283</v>
      </c>
      <c r="J509" s="2" t="e">
        <v>#N/A</v>
      </c>
      <c r="K509" s="2" t="s">
        <v>1278</v>
      </c>
      <c r="L509" s="2">
        <v>2</v>
      </c>
    </row>
    <row r="510" spans="1:12" ht="20" x14ac:dyDescent="0.3">
      <c r="A510" s="52">
        <v>15723</v>
      </c>
      <c r="B510" s="52" t="s">
        <v>69</v>
      </c>
      <c r="C510" s="52" t="s">
        <v>1268</v>
      </c>
      <c r="D510" s="52" t="s">
        <v>2218</v>
      </c>
      <c r="E510" s="52" t="s">
        <v>1270</v>
      </c>
      <c r="F510" s="52" t="s">
        <v>1271</v>
      </c>
      <c r="G510" s="53">
        <v>39412</v>
      </c>
      <c r="H510" s="52" t="s">
        <v>662</v>
      </c>
      <c r="I510" s="52" t="s">
        <v>1277</v>
      </c>
      <c r="J510" s="2">
        <v>4</v>
      </c>
      <c r="K510" s="2" t="s">
        <v>1278</v>
      </c>
      <c r="L510" s="2">
        <v>2</v>
      </c>
    </row>
    <row r="511" spans="1:12" ht="20" x14ac:dyDescent="0.3">
      <c r="A511" s="52">
        <v>15725</v>
      </c>
      <c r="B511" s="52" t="s">
        <v>2219</v>
      </c>
      <c r="C511" s="52" t="s">
        <v>1268</v>
      </c>
      <c r="D511" s="52" t="s">
        <v>2220</v>
      </c>
      <c r="E511" s="52" t="s">
        <v>1270</v>
      </c>
      <c r="F511" s="52" t="s">
        <v>1271</v>
      </c>
      <c r="G511" s="53">
        <v>33135</v>
      </c>
      <c r="H511" s="52" t="s">
        <v>662</v>
      </c>
      <c r="I511" s="52" t="s">
        <v>1283</v>
      </c>
      <c r="J511" s="2" t="e">
        <v>#N/A</v>
      </c>
      <c r="K511" s="2" t="s">
        <v>1278</v>
      </c>
      <c r="L511" s="2">
        <v>2</v>
      </c>
    </row>
    <row r="512" spans="1:12" ht="20" x14ac:dyDescent="0.3">
      <c r="A512" s="52">
        <v>15726</v>
      </c>
      <c r="B512" s="52" t="s">
        <v>501</v>
      </c>
      <c r="C512" s="52" t="s">
        <v>1268</v>
      </c>
      <c r="D512" s="52" t="s">
        <v>2221</v>
      </c>
      <c r="E512" s="52" t="s">
        <v>1270</v>
      </c>
      <c r="F512" s="52" t="s">
        <v>1271</v>
      </c>
      <c r="G512" s="53">
        <v>37533</v>
      </c>
      <c r="H512" s="52" t="s">
        <v>2222</v>
      </c>
      <c r="I512" s="52" t="s">
        <v>1277</v>
      </c>
      <c r="J512" s="2">
        <v>8</v>
      </c>
      <c r="K512" s="2" t="s">
        <v>1278</v>
      </c>
      <c r="L512" s="2">
        <v>2</v>
      </c>
    </row>
    <row r="513" spans="1:12" ht="20" x14ac:dyDescent="0.3">
      <c r="A513" s="52">
        <v>15728</v>
      </c>
      <c r="B513" s="52" t="s">
        <v>2223</v>
      </c>
      <c r="C513" s="52" t="s">
        <v>1268</v>
      </c>
      <c r="D513" s="52" t="s">
        <v>2224</v>
      </c>
      <c r="E513" s="52" t="s">
        <v>1270</v>
      </c>
      <c r="F513" s="52" t="s">
        <v>1271</v>
      </c>
      <c r="G513" s="53">
        <v>31837</v>
      </c>
      <c r="H513" s="52" t="s">
        <v>2225</v>
      </c>
      <c r="I513" s="52" t="s">
        <v>1283</v>
      </c>
      <c r="J513" s="2" t="e">
        <v>#N/A</v>
      </c>
      <c r="K513" s="2" t="s">
        <v>1274</v>
      </c>
      <c r="L513" s="2">
        <v>1</v>
      </c>
    </row>
    <row r="514" spans="1:12" ht="20" x14ac:dyDescent="0.3">
      <c r="A514" s="52">
        <v>15734</v>
      </c>
      <c r="B514" s="52" t="s">
        <v>2226</v>
      </c>
      <c r="C514" s="52" t="s">
        <v>1268</v>
      </c>
      <c r="D514" s="52" t="s">
        <v>2227</v>
      </c>
      <c r="E514" s="52" t="s">
        <v>1270</v>
      </c>
      <c r="F514" s="52" t="s">
        <v>1271</v>
      </c>
      <c r="G514" s="53">
        <v>34717</v>
      </c>
      <c r="H514" s="52" t="s">
        <v>662</v>
      </c>
      <c r="I514" s="52" t="s">
        <v>1283</v>
      </c>
      <c r="J514" s="2" t="e">
        <v>#N/A</v>
      </c>
      <c r="K514" s="2" t="s">
        <v>1278</v>
      </c>
      <c r="L514" s="2">
        <v>2</v>
      </c>
    </row>
    <row r="515" spans="1:12" ht="20" x14ac:dyDescent="0.3">
      <c r="A515" s="52">
        <v>15772</v>
      </c>
      <c r="B515" s="52" t="s">
        <v>216</v>
      </c>
      <c r="C515" s="52" t="s">
        <v>1268</v>
      </c>
      <c r="D515" s="52" t="s">
        <v>2228</v>
      </c>
      <c r="E515" s="52" t="s">
        <v>1270</v>
      </c>
      <c r="F515" s="52" t="s">
        <v>1271</v>
      </c>
      <c r="G515" s="53">
        <v>39366</v>
      </c>
      <c r="H515" s="52" t="s">
        <v>662</v>
      </c>
      <c r="I515" s="52" t="s">
        <v>1277</v>
      </c>
      <c r="J515" s="2">
        <v>70</v>
      </c>
      <c r="K515" s="2" t="s">
        <v>1278</v>
      </c>
      <c r="L515" s="2">
        <v>2</v>
      </c>
    </row>
    <row r="516" spans="1:12" ht="20" x14ac:dyDescent="0.3">
      <c r="A516" s="52">
        <v>15775</v>
      </c>
      <c r="B516" s="52" t="s">
        <v>2229</v>
      </c>
      <c r="C516" s="52" t="s">
        <v>1268</v>
      </c>
      <c r="D516" s="52" t="s">
        <v>2230</v>
      </c>
      <c r="E516" s="52" t="s">
        <v>1270</v>
      </c>
      <c r="F516" s="52" t="s">
        <v>1271</v>
      </c>
      <c r="G516" s="53">
        <v>34668</v>
      </c>
      <c r="H516" s="52" t="s">
        <v>662</v>
      </c>
      <c r="I516" s="52" t="s">
        <v>1283</v>
      </c>
      <c r="J516" s="2" t="e">
        <v>#N/A</v>
      </c>
      <c r="K516" s="2" t="s">
        <v>1278</v>
      </c>
      <c r="L516" s="2">
        <v>1</v>
      </c>
    </row>
    <row r="517" spans="1:12" ht="20" x14ac:dyDescent="0.3">
      <c r="A517" s="52">
        <v>15782</v>
      </c>
      <c r="B517" s="52" t="s">
        <v>2231</v>
      </c>
      <c r="C517" s="52" t="s">
        <v>1268</v>
      </c>
      <c r="D517" s="52" t="s">
        <v>2232</v>
      </c>
      <c r="E517" s="52" t="s">
        <v>1270</v>
      </c>
      <c r="F517" s="52" t="s">
        <v>1271</v>
      </c>
      <c r="G517" s="53">
        <v>32874</v>
      </c>
      <c r="H517" s="52" t="s">
        <v>2233</v>
      </c>
      <c r="I517" s="52" t="s">
        <v>1283</v>
      </c>
      <c r="J517" s="2" t="e">
        <v>#N/A</v>
      </c>
      <c r="K517" s="2" t="s">
        <v>1278</v>
      </c>
      <c r="L517" s="2">
        <v>2</v>
      </c>
    </row>
    <row r="518" spans="1:12" ht="20" x14ac:dyDescent="0.3">
      <c r="A518" s="52">
        <v>15791</v>
      </c>
      <c r="B518" s="52" t="s">
        <v>2234</v>
      </c>
      <c r="C518" s="52" t="s">
        <v>1268</v>
      </c>
      <c r="D518" s="52" t="s">
        <v>2235</v>
      </c>
      <c r="E518" s="52" t="s">
        <v>1270</v>
      </c>
      <c r="F518" s="52" t="s">
        <v>1271</v>
      </c>
      <c r="G518" s="53">
        <v>37305</v>
      </c>
      <c r="H518" s="52" t="s">
        <v>1642</v>
      </c>
      <c r="I518" s="52" t="s">
        <v>1283</v>
      </c>
      <c r="J518" s="2" t="e">
        <v>#N/A</v>
      </c>
      <c r="K518" s="2" t="s">
        <v>1278</v>
      </c>
      <c r="L518" s="2">
        <v>2</v>
      </c>
    </row>
    <row r="519" spans="1:12" ht="20" x14ac:dyDescent="0.3">
      <c r="A519" s="52">
        <v>15792</v>
      </c>
      <c r="B519" s="52" t="s">
        <v>70</v>
      </c>
      <c r="C519" s="52" t="s">
        <v>1268</v>
      </c>
      <c r="D519" s="52" t="s">
        <v>2236</v>
      </c>
      <c r="E519" s="52" t="s">
        <v>1270</v>
      </c>
      <c r="F519" s="52" t="s">
        <v>1271</v>
      </c>
      <c r="G519" s="53">
        <v>34313</v>
      </c>
      <c r="H519" s="52" t="s">
        <v>662</v>
      </c>
      <c r="I519" s="52" t="s">
        <v>1273</v>
      </c>
      <c r="J519" s="2">
        <v>443</v>
      </c>
      <c r="K519" s="2" t="s">
        <v>1274</v>
      </c>
      <c r="L519" s="2">
        <v>3</v>
      </c>
    </row>
    <row r="520" spans="1:12" ht="20" x14ac:dyDescent="0.3">
      <c r="A520" s="52">
        <v>15804</v>
      </c>
      <c r="B520" s="52" t="s">
        <v>2237</v>
      </c>
      <c r="C520" s="52" t="s">
        <v>1268</v>
      </c>
      <c r="D520" s="52" t="s">
        <v>2238</v>
      </c>
      <c r="E520" s="52" t="s">
        <v>1270</v>
      </c>
      <c r="F520" s="52" t="s">
        <v>1271</v>
      </c>
      <c r="G520" s="53">
        <v>33135</v>
      </c>
      <c r="H520" s="52" t="s">
        <v>2239</v>
      </c>
      <c r="I520" s="52" t="s">
        <v>1283</v>
      </c>
      <c r="J520" s="2" t="e">
        <v>#N/A</v>
      </c>
      <c r="K520" s="2" t="s">
        <v>1278</v>
      </c>
      <c r="L520" s="2">
        <v>2</v>
      </c>
    </row>
    <row r="521" spans="1:12" ht="20" x14ac:dyDescent="0.3">
      <c r="A521" s="52">
        <v>15805</v>
      </c>
      <c r="B521" s="52" t="s">
        <v>2240</v>
      </c>
      <c r="C521" s="52" t="s">
        <v>1268</v>
      </c>
      <c r="D521" s="52" t="s">
        <v>2241</v>
      </c>
      <c r="E521" s="52" t="s">
        <v>1270</v>
      </c>
      <c r="F521" s="52" t="s">
        <v>1271</v>
      </c>
      <c r="G521" s="53">
        <v>33336</v>
      </c>
      <c r="H521" s="52" t="s">
        <v>2242</v>
      </c>
      <c r="I521" s="52" t="s">
        <v>1283</v>
      </c>
      <c r="J521" s="2" t="e">
        <v>#N/A</v>
      </c>
      <c r="K521" s="2" t="s">
        <v>1278</v>
      </c>
      <c r="L521" s="2">
        <v>2</v>
      </c>
    </row>
    <row r="522" spans="1:12" ht="30" x14ac:dyDescent="0.3">
      <c r="A522" s="52">
        <v>15810</v>
      </c>
      <c r="B522" s="52" t="s">
        <v>2243</v>
      </c>
      <c r="C522" s="52" t="s">
        <v>1268</v>
      </c>
      <c r="D522" s="52" t="s">
        <v>2244</v>
      </c>
      <c r="E522" s="52" t="s">
        <v>1270</v>
      </c>
      <c r="F522" s="52" t="s">
        <v>1271</v>
      </c>
      <c r="G522" s="53">
        <v>34754</v>
      </c>
      <c r="H522" s="52" t="s">
        <v>2245</v>
      </c>
      <c r="I522" s="52" t="s">
        <v>1283</v>
      </c>
      <c r="J522" s="2" t="e">
        <v>#N/A</v>
      </c>
      <c r="K522" s="2" t="s">
        <v>1278</v>
      </c>
      <c r="L522" s="2">
        <v>2</v>
      </c>
    </row>
    <row r="523" spans="1:12" ht="30" x14ac:dyDescent="0.3">
      <c r="A523" s="52">
        <v>15887</v>
      </c>
      <c r="B523" s="52" t="s">
        <v>2246</v>
      </c>
      <c r="C523" s="52" t="s">
        <v>1268</v>
      </c>
      <c r="D523" s="52" t="s">
        <v>2247</v>
      </c>
      <c r="E523" s="52" t="s">
        <v>1270</v>
      </c>
      <c r="F523" s="52" t="s">
        <v>1351</v>
      </c>
      <c r="G523" s="53">
        <v>35037</v>
      </c>
      <c r="H523" s="52" t="s">
        <v>2248</v>
      </c>
      <c r="I523" s="52" t="s">
        <v>1283</v>
      </c>
      <c r="J523" s="2" t="e">
        <v>#N/A</v>
      </c>
      <c r="K523" s="2" t="s">
        <v>1278</v>
      </c>
      <c r="L523" s="2">
        <v>2</v>
      </c>
    </row>
    <row r="524" spans="1:12" ht="20" x14ac:dyDescent="0.3">
      <c r="A524" s="52">
        <v>15900</v>
      </c>
      <c r="B524" s="52" t="s">
        <v>2249</v>
      </c>
      <c r="C524" s="52" t="s">
        <v>1268</v>
      </c>
      <c r="D524" s="52" t="s">
        <v>2250</v>
      </c>
      <c r="E524" s="52" t="s">
        <v>1270</v>
      </c>
      <c r="F524" s="52" t="s">
        <v>1271</v>
      </c>
      <c r="G524" s="53">
        <v>35383</v>
      </c>
      <c r="H524" s="52" t="s">
        <v>2251</v>
      </c>
      <c r="I524" s="52" t="s">
        <v>1283</v>
      </c>
      <c r="J524" s="2" t="e">
        <v>#N/A</v>
      </c>
      <c r="K524" s="2" t="s">
        <v>1278</v>
      </c>
      <c r="L524" s="2">
        <v>2</v>
      </c>
    </row>
    <row r="525" spans="1:12" ht="20" x14ac:dyDescent="0.3">
      <c r="A525" s="52">
        <v>15965</v>
      </c>
      <c r="B525" s="52" t="s">
        <v>2252</v>
      </c>
      <c r="C525" s="52" t="s">
        <v>1268</v>
      </c>
      <c r="D525" s="52" t="s">
        <v>2253</v>
      </c>
      <c r="E525" s="52" t="s">
        <v>1270</v>
      </c>
      <c r="F525" s="52" t="s">
        <v>1271</v>
      </c>
      <c r="G525" s="53">
        <v>34968</v>
      </c>
      <c r="H525" s="52" t="s">
        <v>2254</v>
      </c>
      <c r="I525" s="52" t="s">
        <v>1283</v>
      </c>
      <c r="J525" s="2" t="e">
        <v>#N/A</v>
      </c>
      <c r="K525" s="2" t="s">
        <v>1278</v>
      </c>
      <c r="L525" s="2">
        <v>2</v>
      </c>
    </row>
    <row r="526" spans="1:12" ht="20" x14ac:dyDescent="0.3">
      <c r="A526" s="52">
        <v>16050</v>
      </c>
      <c r="B526" s="52" t="s">
        <v>492</v>
      </c>
      <c r="C526" s="52" t="s">
        <v>1268</v>
      </c>
      <c r="D526" s="52" t="s">
        <v>2255</v>
      </c>
      <c r="E526" s="52" t="s">
        <v>1270</v>
      </c>
      <c r="F526" s="52" t="s">
        <v>1271</v>
      </c>
      <c r="G526" s="53">
        <v>38196</v>
      </c>
      <c r="H526" s="52" t="s">
        <v>2000</v>
      </c>
      <c r="I526" s="52" t="s">
        <v>1273</v>
      </c>
      <c r="J526" s="2">
        <v>29.9</v>
      </c>
      <c r="K526" s="2" t="s">
        <v>1274</v>
      </c>
      <c r="L526" s="2">
        <v>4</v>
      </c>
    </row>
    <row r="527" spans="1:12" ht="20" x14ac:dyDescent="0.3">
      <c r="A527" s="52">
        <v>16057</v>
      </c>
      <c r="B527" s="52" t="s">
        <v>532</v>
      </c>
      <c r="C527" s="52" t="s">
        <v>1268</v>
      </c>
      <c r="D527" s="52" t="s">
        <v>2256</v>
      </c>
      <c r="E527" s="52" t="s">
        <v>1270</v>
      </c>
      <c r="F527" s="52" t="s">
        <v>1271</v>
      </c>
      <c r="G527" s="53">
        <v>38196</v>
      </c>
      <c r="H527" s="52" t="s">
        <v>2000</v>
      </c>
      <c r="I527" s="52" t="s">
        <v>1273</v>
      </c>
      <c r="J527" s="2">
        <v>11</v>
      </c>
      <c r="K527" s="2" t="s">
        <v>1274</v>
      </c>
      <c r="L527" s="2">
        <v>5</v>
      </c>
    </row>
    <row r="528" spans="1:12" ht="20" x14ac:dyDescent="0.3">
      <c r="A528" s="52">
        <v>17027</v>
      </c>
      <c r="B528" s="52" t="s">
        <v>530</v>
      </c>
      <c r="C528" s="52" t="s">
        <v>1268</v>
      </c>
      <c r="D528" s="52" t="s">
        <v>2257</v>
      </c>
      <c r="E528" s="52" t="s">
        <v>1270</v>
      </c>
      <c r="F528" s="52" t="s">
        <v>1271</v>
      </c>
      <c r="G528" s="53">
        <v>37957</v>
      </c>
      <c r="H528" s="52" t="s">
        <v>2258</v>
      </c>
      <c r="I528" s="52" t="s">
        <v>1277</v>
      </c>
      <c r="J528" s="2">
        <v>6</v>
      </c>
      <c r="K528" s="2" t="s">
        <v>1278</v>
      </c>
      <c r="L528" s="2">
        <v>2</v>
      </c>
    </row>
    <row r="529" spans="1:12" ht="20" x14ac:dyDescent="0.3">
      <c r="A529" s="52">
        <v>17040</v>
      </c>
      <c r="B529" s="52" t="s">
        <v>2259</v>
      </c>
      <c r="C529" s="52" t="s">
        <v>1268</v>
      </c>
      <c r="D529" s="52" t="s">
        <v>2260</v>
      </c>
      <c r="E529" s="52" t="s">
        <v>1270</v>
      </c>
      <c r="F529" s="52" t="s">
        <v>1271</v>
      </c>
      <c r="G529" s="53">
        <v>37314</v>
      </c>
      <c r="H529" s="52" t="s">
        <v>2261</v>
      </c>
      <c r="I529" s="52" t="s">
        <v>1283</v>
      </c>
      <c r="J529" s="2" t="e">
        <v>#N/A</v>
      </c>
      <c r="K529" s="2" t="s">
        <v>1278</v>
      </c>
      <c r="L529" s="2">
        <v>2</v>
      </c>
    </row>
    <row r="530" spans="1:12" ht="30" x14ac:dyDescent="0.3">
      <c r="A530" s="52">
        <v>17169</v>
      </c>
      <c r="B530" s="52" t="s">
        <v>2262</v>
      </c>
      <c r="C530" s="52" t="s">
        <v>1268</v>
      </c>
      <c r="D530" s="52" t="s">
        <v>2263</v>
      </c>
      <c r="E530" s="52" t="s">
        <v>1270</v>
      </c>
      <c r="F530" s="52" t="s">
        <v>1271</v>
      </c>
      <c r="G530" s="53">
        <v>37162</v>
      </c>
      <c r="H530" s="52" t="s">
        <v>2264</v>
      </c>
      <c r="I530" s="52" t="s">
        <v>1283</v>
      </c>
      <c r="J530" s="2" t="e">
        <v>#N/A</v>
      </c>
      <c r="K530" s="2" t="s">
        <v>1278</v>
      </c>
      <c r="L530" s="2">
        <v>2</v>
      </c>
    </row>
    <row r="531" spans="1:12" ht="20" x14ac:dyDescent="0.3">
      <c r="A531" s="52">
        <v>17175</v>
      </c>
      <c r="B531" s="52" t="s">
        <v>71</v>
      </c>
      <c r="C531" s="52" t="s">
        <v>1268</v>
      </c>
      <c r="D531" s="52" t="s">
        <v>2265</v>
      </c>
      <c r="E531" s="52" t="s">
        <v>1270</v>
      </c>
      <c r="F531" s="52" t="s">
        <v>1271</v>
      </c>
      <c r="G531" s="53">
        <v>38434</v>
      </c>
      <c r="H531" s="52" t="s">
        <v>1392</v>
      </c>
      <c r="I531" s="52" t="s">
        <v>1277</v>
      </c>
      <c r="J531" s="2">
        <v>5</v>
      </c>
      <c r="K531" s="2" t="s">
        <v>1278</v>
      </c>
      <c r="L531" s="2">
        <v>2</v>
      </c>
    </row>
    <row r="532" spans="1:12" ht="20" x14ac:dyDescent="0.3">
      <c r="A532" s="52">
        <v>17203</v>
      </c>
      <c r="B532" s="52" t="s">
        <v>2266</v>
      </c>
      <c r="C532" s="52" t="s">
        <v>1268</v>
      </c>
      <c r="D532" s="52" t="s">
        <v>2267</v>
      </c>
      <c r="E532" s="52" t="s">
        <v>1270</v>
      </c>
      <c r="F532" s="52" t="s">
        <v>1271</v>
      </c>
      <c r="G532" s="53">
        <v>38560</v>
      </c>
      <c r="H532" s="52" t="s">
        <v>2268</v>
      </c>
      <c r="I532" s="52" t="s">
        <v>1283</v>
      </c>
      <c r="J532" s="2" t="e">
        <v>#N/A</v>
      </c>
      <c r="K532" s="2" t="s">
        <v>1278</v>
      </c>
      <c r="L532" s="2">
        <v>2</v>
      </c>
    </row>
    <row r="533" spans="1:12" ht="20" x14ac:dyDescent="0.3">
      <c r="A533" s="52">
        <v>17268</v>
      </c>
      <c r="B533" s="52" t="s">
        <v>478</v>
      </c>
      <c r="C533" s="52" t="s">
        <v>1268</v>
      </c>
      <c r="D533" s="52" t="s">
        <v>2269</v>
      </c>
      <c r="E533" s="52" t="s">
        <v>1270</v>
      </c>
      <c r="F533" s="52" t="s">
        <v>1271</v>
      </c>
      <c r="G533" s="53">
        <v>38589</v>
      </c>
      <c r="H533" s="52" t="s">
        <v>2270</v>
      </c>
      <c r="I533" s="52" t="s">
        <v>1273</v>
      </c>
      <c r="J533" s="2">
        <v>30</v>
      </c>
      <c r="K533" s="2" t="s">
        <v>1274</v>
      </c>
      <c r="L533" s="2">
        <v>2</v>
      </c>
    </row>
    <row r="534" spans="1:12" ht="20" x14ac:dyDescent="0.3">
      <c r="A534" s="52">
        <v>17585</v>
      </c>
      <c r="B534" s="52" t="s">
        <v>106</v>
      </c>
      <c r="C534" s="52" t="s">
        <v>1268</v>
      </c>
      <c r="D534" s="52" t="s">
        <v>2271</v>
      </c>
      <c r="E534" s="52" t="s">
        <v>1270</v>
      </c>
      <c r="F534" s="52" t="s">
        <v>1271</v>
      </c>
      <c r="G534" s="53">
        <v>36774</v>
      </c>
      <c r="H534" s="52" t="s">
        <v>2272</v>
      </c>
      <c r="I534" s="52" t="s">
        <v>1283</v>
      </c>
      <c r="J534" s="2" t="e">
        <v>#N/A</v>
      </c>
      <c r="K534" s="2" t="s">
        <v>1278</v>
      </c>
      <c r="L534" s="2">
        <v>2</v>
      </c>
    </row>
    <row r="535" spans="1:12" ht="30" x14ac:dyDescent="0.3">
      <c r="A535" s="52">
        <v>17771</v>
      </c>
      <c r="B535" s="52" t="s">
        <v>2273</v>
      </c>
      <c r="C535" s="52" t="s">
        <v>1268</v>
      </c>
      <c r="D535" s="52" t="s">
        <v>2274</v>
      </c>
      <c r="E535" s="52" t="s">
        <v>1270</v>
      </c>
      <c r="F535" s="52" t="s">
        <v>1271</v>
      </c>
      <c r="G535" s="53">
        <v>36320</v>
      </c>
      <c r="H535" s="52" t="s">
        <v>2275</v>
      </c>
      <c r="I535" s="52" t="s">
        <v>1283</v>
      </c>
      <c r="J535" s="2" t="e">
        <v>#N/A</v>
      </c>
      <c r="K535" s="2" t="s">
        <v>1278</v>
      </c>
      <c r="L535" s="2">
        <v>2</v>
      </c>
    </row>
    <row r="536" spans="1:12" ht="20" x14ac:dyDescent="0.3">
      <c r="A536" s="52">
        <v>18710</v>
      </c>
      <c r="B536" s="52" t="s">
        <v>2276</v>
      </c>
      <c r="C536" s="52" t="s">
        <v>1268</v>
      </c>
      <c r="D536" s="52" t="s">
        <v>2277</v>
      </c>
      <c r="E536" s="52" t="s">
        <v>1270</v>
      </c>
      <c r="F536" s="52" t="s">
        <v>1271</v>
      </c>
      <c r="G536" s="53">
        <v>34765</v>
      </c>
      <c r="H536" s="52"/>
      <c r="I536" s="52" t="s">
        <v>1283</v>
      </c>
      <c r="J536" s="2" t="e">
        <v>#N/A</v>
      </c>
      <c r="K536" s="2" t="s">
        <v>1278</v>
      </c>
      <c r="L536" s="2">
        <v>3</v>
      </c>
    </row>
    <row r="537" spans="1:12" ht="20" x14ac:dyDescent="0.3">
      <c r="A537" s="52">
        <v>18716</v>
      </c>
      <c r="B537" s="52" t="s">
        <v>2278</v>
      </c>
      <c r="C537" s="52" t="s">
        <v>1268</v>
      </c>
      <c r="D537" s="52" t="s">
        <v>2279</v>
      </c>
      <c r="E537" s="52" t="s">
        <v>1270</v>
      </c>
      <c r="F537" s="52" t="s">
        <v>1271</v>
      </c>
      <c r="G537" s="53">
        <v>35612</v>
      </c>
      <c r="H537" s="52" t="s">
        <v>662</v>
      </c>
      <c r="I537" s="52" t="s">
        <v>1283</v>
      </c>
      <c r="J537" s="2" t="e">
        <v>#N/A</v>
      </c>
      <c r="K537" s="2" t="s">
        <v>1278</v>
      </c>
      <c r="L537" s="2">
        <v>2</v>
      </c>
    </row>
    <row r="538" spans="1:12" ht="20" x14ac:dyDescent="0.3">
      <c r="A538" s="52">
        <v>18718</v>
      </c>
      <c r="B538" s="52" t="s">
        <v>486</v>
      </c>
      <c r="C538" s="52" t="s">
        <v>1268</v>
      </c>
      <c r="D538" s="52" t="s">
        <v>2280</v>
      </c>
      <c r="E538" s="52" t="s">
        <v>1270</v>
      </c>
      <c r="F538" s="52" t="s">
        <v>1271</v>
      </c>
      <c r="G538" s="53">
        <v>32812</v>
      </c>
      <c r="H538" s="52" t="s">
        <v>746</v>
      </c>
      <c r="I538" s="52" t="s">
        <v>1277</v>
      </c>
      <c r="J538" s="2">
        <v>5.2</v>
      </c>
      <c r="K538" s="2" t="s">
        <v>1278</v>
      </c>
      <c r="L538" s="2">
        <v>3</v>
      </c>
    </row>
    <row r="539" spans="1:12" ht="20" x14ac:dyDescent="0.3">
      <c r="A539" s="52">
        <v>19035</v>
      </c>
      <c r="B539" s="52" t="s">
        <v>72</v>
      </c>
      <c r="C539" s="52" t="s">
        <v>1268</v>
      </c>
      <c r="D539" s="52" t="s">
        <v>2281</v>
      </c>
      <c r="E539" s="52" t="s">
        <v>1270</v>
      </c>
      <c r="F539" s="52" t="s">
        <v>1271</v>
      </c>
      <c r="G539" s="53">
        <v>35376</v>
      </c>
      <c r="H539" s="52" t="s">
        <v>662</v>
      </c>
      <c r="I539" s="52" t="s">
        <v>1277</v>
      </c>
      <c r="J539" s="2">
        <v>14</v>
      </c>
      <c r="K539" s="2" t="s">
        <v>1278</v>
      </c>
      <c r="L539" s="2">
        <v>3</v>
      </c>
    </row>
    <row r="540" spans="1:12" ht="20" x14ac:dyDescent="0.3">
      <c r="A540" s="52">
        <v>19047</v>
      </c>
      <c r="B540" s="52" t="s">
        <v>2282</v>
      </c>
      <c r="C540" s="52" t="s">
        <v>1268</v>
      </c>
      <c r="D540" s="52" t="s">
        <v>2283</v>
      </c>
      <c r="E540" s="52" t="s">
        <v>1270</v>
      </c>
      <c r="F540" s="52" t="s">
        <v>1271</v>
      </c>
      <c r="G540" s="53">
        <v>35361</v>
      </c>
      <c r="H540" s="52" t="s">
        <v>2284</v>
      </c>
      <c r="I540" s="52" t="s">
        <v>1283</v>
      </c>
      <c r="J540" s="2" t="e">
        <v>#N/A</v>
      </c>
      <c r="K540" s="2" t="s">
        <v>1278</v>
      </c>
      <c r="L540" s="2">
        <v>2</v>
      </c>
    </row>
    <row r="541" spans="1:12" ht="20" x14ac:dyDescent="0.3">
      <c r="A541" s="52">
        <v>19053</v>
      </c>
      <c r="B541" s="52" t="s">
        <v>2285</v>
      </c>
      <c r="C541" s="52" t="s">
        <v>1268</v>
      </c>
      <c r="D541" s="52" t="s">
        <v>2286</v>
      </c>
      <c r="E541" s="52" t="s">
        <v>1270</v>
      </c>
      <c r="F541" s="52" t="s">
        <v>1271</v>
      </c>
      <c r="G541" s="53">
        <v>35136</v>
      </c>
      <c r="H541" s="52" t="s">
        <v>2287</v>
      </c>
      <c r="I541" s="52" t="s">
        <v>1283</v>
      </c>
      <c r="J541" s="2" t="e">
        <v>#N/A</v>
      </c>
      <c r="K541" s="2" t="s">
        <v>1278</v>
      </c>
      <c r="L541" s="2">
        <v>2</v>
      </c>
    </row>
    <row r="542" spans="1:12" ht="30" x14ac:dyDescent="0.3">
      <c r="A542" s="52">
        <v>19056</v>
      </c>
      <c r="B542" s="52" t="s">
        <v>480</v>
      </c>
      <c r="C542" s="52" t="s">
        <v>1268</v>
      </c>
      <c r="D542" s="52" t="s">
        <v>2288</v>
      </c>
      <c r="E542" s="52" t="s">
        <v>1270</v>
      </c>
      <c r="F542" s="52" t="s">
        <v>1271</v>
      </c>
      <c r="G542" s="53">
        <v>40395</v>
      </c>
      <c r="H542" s="52" t="s">
        <v>2289</v>
      </c>
      <c r="I542" s="52" t="s">
        <v>1277</v>
      </c>
      <c r="J542" s="2">
        <v>30</v>
      </c>
      <c r="K542" s="2" t="s">
        <v>1274</v>
      </c>
      <c r="L542" s="2">
        <v>3</v>
      </c>
    </row>
    <row r="543" spans="1:12" ht="20" x14ac:dyDescent="0.3">
      <c r="A543" s="52">
        <v>19057</v>
      </c>
      <c r="B543" s="52" t="s">
        <v>2290</v>
      </c>
      <c r="C543" s="52" t="s">
        <v>1268</v>
      </c>
      <c r="D543" s="52" t="s">
        <v>2291</v>
      </c>
      <c r="E543" s="52" t="s">
        <v>1270</v>
      </c>
      <c r="F543" s="52" t="s">
        <v>1271</v>
      </c>
      <c r="G543" s="53">
        <v>35612</v>
      </c>
      <c r="H543" s="52" t="s">
        <v>662</v>
      </c>
      <c r="I543" s="52" t="s">
        <v>1283</v>
      </c>
      <c r="J543" s="2" t="e">
        <v>#N/A</v>
      </c>
      <c r="K543" s="2" t="s">
        <v>1278</v>
      </c>
      <c r="L543" s="2">
        <v>4</v>
      </c>
    </row>
    <row r="544" spans="1:12" ht="20" x14ac:dyDescent="0.3">
      <c r="A544" s="52">
        <v>19058</v>
      </c>
      <c r="B544" s="52" t="s">
        <v>2292</v>
      </c>
      <c r="C544" s="52" t="s">
        <v>1268</v>
      </c>
      <c r="D544" s="52" t="s">
        <v>2293</v>
      </c>
      <c r="E544" s="52" t="s">
        <v>1270</v>
      </c>
      <c r="F544" s="52" t="s">
        <v>1271</v>
      </c>
      <c r="G544" s="53">
        <v>38548</v>
      </c>
      <c r="H544" s="52" t="s">
        <v>1392</v>
      </c>
      <c r="I544" s="52" t="s">
        <v>1283</v>
      </c>
      <c r="J544" s="2" t="e">
        <v>#N/A</v>
      </c>
      <c r="K544" s="2" t="s">
        <v>1278</v>
      </c>
      <c r="L544" s="2">
        <v>2</v>
      </c>
    </row>
    <row r="545" spans="1:12" ht="20" x14ac:dyDescent="0.3">
      <c r="A545" s="52">
        <v>19080</v>
      </c>
      <c r="B545" s="52" t="s">
        <v>2294</v>
      </c>
      <c r="C545" s="52" t="s">
        <v>1268</v>
      </c>
      <c r="D545" s="52" t="s">
        <v>2295</v>
      </c>
      <c r="E545" s="52" t="s">
        <v>1270</v>
      </c>
      <c r="F545" s="52" t="s">
        <v>1271</v>
      </c>
      <c r="G545" s="53">
        <v>34394</v>
      </c>
      <c r="H545" s="52" t="s">
        <v>662</v>
      </c>
      <c r="I545" s="52" t="s">
        <v>1283</v>
      </c>
      <c r="J545" s="2" t="e">
        <v>#N/A</v>
      </c>
      <c r="K545" s="2" t="s">
        <v>1278</v>
      </c>
      <c r="L545" s="2">
        <v>2</v>
      </c>
    </row>
    <row r="546" spans="1:12" ht="20" x14ac:dyDescent="0.3">
      <c r="A546" s="52">
        <v>19082</v>
      </c>
      <c r="B546" s="52" t="s">
        <v>2296</v>
      </c>
      <c r="C546" s="52" t="s">
        <v>1268</v>
      </c>
      <c r="D546" s="52" t="s">
        <v>2297</v>
      </c>
      <c r="E546" s="52" t="s">
        <v>1270</v>
      </c>
      <c r="F546" s="52" t="s">
        <v>1271</v>
      </c>
      <c r="G546" s="53">
        <v>35671</v>
      </c>
      <c r="H546" s="52" t="s">
        <v>662</v>
      </c>
      <c r="I546" s="52" t="s">
        <v>1283</v>
      </c>
      <c r="J546" s="2" t="e">
        <v>#N/A</v>
      </c>
      <c r="K546" s="2" t="s">
        <v>1278</v>
      </c>
      <c r="L546" s="2">
        <v>2</v>
      </c>
    </row>
    <row r="547" spans="1:12" ht="20" x14ac:dyDescent="0.3">
      <c r="A547" s="52">
        <v>19103</v>
      </c>
      <c r="B547" s="52" t="s">
        <v>2298</v>
      </c>
      <c r="C547" s="52" t="s">
        <v>1268</v>
      </c>
      <c r="D547" s="52" t="s">
        <v>2299</v>
      </c>
      <c r="E547" s="52" t="s">
        <v>1270</v>
      </c>
      <c r="F547" s="52" t="s">
        <v>1271</v>
      </c>
      <c r="G547" s="53">
        <v>34002</v>
      </c>
      <c r="H547" s="52" t="s">
        <v>662</v>
      </c>
      <c r="I547" s="52" t="s">
        <v>1283</v>
      </c>
      <c r="J547" s="2" t="e">
        <v>#N/A</v>
      </c>
      <c r="K547" s="2" t="s">
        <v>1278</v>
      </c>
      <c r="L547" s="2">
        <v>2</v>
      </c>
    </row>
    <row r="548" spans="1:12" ht="20" x14ac:dyDescent="0.3">
      <c r="A548" s="52">
        <v>19179</v>
      </c>
      <c r="B548" s="52" t="s">
        <v>2300</v>
      </c>
      <c r="C548" s="52" t="s">
        <v>1268</v>
      </c>
      <c r="D548" s="52" t="s">
        <v>2301</v>
      </c>
      <c r="E548" s="52" t="s">
        <v>1270</v>
      </c>
      <c r="F548" s="52" t="s">
        <v>1271</v>
      </c>
      <c r="G548" s="53">
        <v>35559</v>
      </c>
      <c r="H548" s="52" t="s">
        <v>662</v>
      </c>
      <c r="I548" s="52" t="s">
        <v>1283</v>
      </c>
      <c r="J548" s="2" t="e">
        <v>#N/A</v>
      </c>
      <c r="K548" s="2" t="s">
        <v>1278</v>
      </c>
      <c r="L548" s="2">
        <v>2</v>
      </c>
    </row>
    <row r="549" spans="1:12" ht="20" x14ac:dyDescent="0.3">
      <c r="A549" s="52">
        <v>19272</v>
      </c>
      <c r="B549" s="52" t="s">
        <v>2302</v>
      </c>
      <c r="C549" s="52" t="s">
        <v>1268</v>
      </c>
      <c r="D549" s="52" t="s">
        <v>2303</v>
      </c>
      <c r="E549" s="52" t="s">
        <v>1270</v>
      </c>
      <c r="F549" s="52" t="s">
        <v>1271</v>
      </c>
      <c r="G549" s="53">
        <v>36054</v>
      </c>
      <c r="H549" s="52" t="s">
        <v>2304</v>
      </c>
      <c r="I549" s="52" t="s">
        <v>1283</v>
      </c>
      <c r="J549" s="2" t="e">
        <v>#N/A</v>
      </c>
      <c r="K549" s="2" t="s">
        <v>1278</v>
      </c>
      <c r="L549" s="2">
        <v>2</v>
      </c>
    </row>
    <row r="550" spans="1:12" ht="20" x14ac:dyDescent="0.3">
      <c r="A550" s="52">
        <v>19279</v>
      </c>
      <c r="B550" s="52" t="s">
        <v>2305</v>
      </c>
      <c r="C550" s="52" t="s">
        <v>1268</v>
      </c>
      <c r="D550" s="52" t="s">
        <v>2306</v>
      </c>
      <c r="E550" s="52" t="s">
        <v>1270</v>
      </c>
      <c r="F550" s="52" t="s">
        <v>1271</v>
      </c>
      <c r="G550" s="53">
        <v>35671</v>
      </c>
      <c r="H550" s="52" t="s">
        <v>662</v>
      </c>
      <c r="I550" s="52" t="s">
        <v>1283</v>
      </c>
      <c r="J550" s="2" t="e">
        <v>#N/A</v>
      </c>
      <c r="K550" s="2" t="s">
        <v>1278</v>
      </c>
      <c r="L550" s="2">
        <v>2</v>
      </c>
    </row>
    <row r="551" spans="1:12" ht="20" x14ac:dyDescent="0.3">
      <c r="A551" s="52">
        <v>19506</v>
      </c>
      <c r="B551" s="52" t="s">
        <v>2307</v>
      </c>
      <c r="C551" s="52" t="s">
        <v>1268</v>
      </c>
      <c r="D551" s="52" t="s">
        <v>2308</v>
      </c>
      <c r="E551" s="52" t="s">
        <v>1270</v>
      </c>
      <c r="F551" s="52" t="s">
        <v>1271</v>
      </c>
      <c r="G551" s="53">
        <v>35571</v>
      </c>
      <c r="H551" s="52" t="s">
        <v>2309</v>
      </c>
      <c r="I551" s="52" t="s">
        <v>1283</v>
      </c>
      <c r="J551" s="2" t="e">
        <v>#N/A</v>
      </c>
      <c r="K551" s="2" t="s">
        <v>1278</v>
      </c>
      <c r="L551" s="2" t="e">
        <v>#N/A</v>
      </c>
    </row>
    <row r="552" spans="1:12" ht="30" x14ac:dyDescent="0.3">
      <c r="A552" s="52">
        <v>19542</v>
      </c>
      <c r="B552" s="52" t="s">
        <v>2310</v>
      </c>
      <c r="C552" s="52" t="s">
        <v>1268</v>
      </c>
      <c r="D552" s="52" t="s">
        <v>2311</v>
      </c>
      <c r="E552" s="52" t="s">
        <v>1270</v>
      </c>
      <c r="F552" s="52" t="s">
        <v>1271</v>
      </c>
      <c r="G552" s="53">
        <v>36389</v>
      </c>
      <c r="H552" s="52" t="s">
        <v>2312</v>
      </c>
      <c r="I552" s="52" t="s">
        <v>1283</v>
      </c>
      <c r="J552" s="2" t="e">
        <v>#N/A</v>
      </c>
      <c r="K552" s="2" t="s">
        <v>1278</v>
      </c>
      <c r="L552" s="2">
        <v>3</v>
      </c>
    </row>
    <row r="553" spans="1:12" ht="30" x14ac:dyDescent="0.3">
      <c r="A553" s="52">
        <v>19543</v>
      </c>
      <c r="B553" s="52" t="s">
        <v>2313</v>
      </c>
      <c r="C553" s="52" t="s">
        <v>1268</v>
      </c>
      <c r="D553" s="52" t="s">
        <v>2314</v>
      </c>
      <c r="E553" s="52" t="s">
        <v>1270</v>
      </c>
      <c r="F553" s="52" t="s">
        <v>1271</v>
      </c>
      <c r="G553" s="53">
        <v>36389</v>
      </c>
      <c r="H553" s="52" t="s">
        <v>2315</v>
      </c>
      <c r="I553" s="52" t="s">
        <v>1283</v>
      </c>
      <c r="J553" s="2" t="e">
        <v>#N/A</v>
      </c>
      <c r="K553" s="2" t="s">
        <v>1278</v>
      </c>
      <c r="L553" s="2">
        <v>2</v>
      </c>
    </row>
    <row r="554" spans="1:12" ht="20" x14ac:dyDescent="0.3">
      <c r="A554" s="52">
        <v>19544</v>
      </c>
      <c r="B554" s="52" t="s">
        <v>2316</v>
      </c>
      <c r="C554" s="52" t="s">
        <v>1268</v>
      </c>
      <c r="D554" s="52" t="s">
        <v>2317</v>
      </c>
      <c r="E554" s="52" t="s">
        <v>1270</v>
      </c>
      <c r="F554" s="52" t="s">
        <v>1271</v>
      </c>
      <c r="G554" s="53">
        <v>36630</v>
      </c>
      <c r="H554" s="52" t="s">
        <v>2318</v>
      </c>
      <c r="I554" s="52" t="s">
        <v>1283</v>
      </c>
      <c r="J554" s="2" t="e">
        <v>#N/A</v>
      </c>
      <c r="K554" s="2" t="s">
        <v>1278</v>
      </c>
      <c r="L554" s="2">
        <v>2</v>
      </c>
    </row>
    <row r="555" spans="1:12" ht="20" x14ac:dyDescent="0.3">
      <c r="A555" s="52">
        <v>19663</v>
      </c>
      <c r="B555" s="52" t="s">
        <v>2319</v>
      </c>
      <c r="C555" s="52" t="s">
        <v>1268</v>
      </c>
      <c r="D555" s="52" t="s">
        <v>2320</v>
      </c>
      <c r="E555" s="52" t="s">
        <v>1270</v>
      </c>
      <c r="F555" s="52" t="s">
        <v>1271</v>
      </c>
      <c r="G555" s="53">
        <v>36726</v>
      </c>
      <c r="H555" s="52" t="s">
        <v>2321</v>
      </c>
      <c r="I555" s="52" t="s">
        <v>1283</v>
      </c>
      <c r="J555" s="2" t="e">
        <v>#N/A</v>
      </c>
      <c r="K555" s="2" t="s">
        <v>1278</v>
      </c>
      <c r="L555" s="2">
        <v>2</v>
      </c>
    </row>
    <row r="556" spans="1:12" ht="20" x14ac:dyDescent="0.3">
      <c r="A556" s="52">
        <v>19664</v>
      </c>
      <c r="B556" s="52" t="s">
        <v>2322</v>
      </c>
      <c r="C556" s="52" t="s">
        <v>1268</v>
      </c>
      <c r="D556" s="52" t="s">
        <v>2323</v>
      </c>
      <c r="E556" s="52" t="s">
        <v>1270</v>
      </c>
      <c r="F556" s="52" t="s">
        <v>1271</v>
      </c>
      <c r="G556" s="53">
        <v>36726</v>
      </c>
      <c r="H556" s="52" t="s">
        <v>2324</v>
      </c>
      <c r="I556" s="52" t="s">
        <v>1283</v>
      </c>
      <c r="J556" s="2" t="e">
        <v>#N/A</v>
      </c>
      <c r="K556" s="2" t="s">
        <v>1278</v>
      </c>
      <c r="L556" s="2">
        <v>2</v>
      </c>
    </row>
    <row r="557" spans="1:12" ht="20" x14ac:dyDescent="0.3">
      <c r="A557" s="52">
        <v>19699</v>
      </c>
      <c r="B557" s="52" t="s">
        <v>73</v>
      </c>
      <c r="C557" s="52" t="s">
        <v>1268</v>
      </c>
      <c r="D557" s="52" t="s">
        <v>2325</v>
      </c>
      <c r="E557" s="52" t="s">
        <v>1270</v>
      </c>
      <c r="F557" s="52" t="s">
        <v>1271</v>
      </c>
      <c r="G557" s="53">
        <v>37055</v>
      </c>
      <c r="H557" s="52" t="s">
        <v>2326</v>
      </c>
      <c r="I557" s="52" t="s">
        <v>1277</v>
      </c>
      <c r="J557" s="2">
        <v>10</v>
      </c>
      <c r="K557" s="2" t="s">
        <v>1278</v>
      </c>
      <c r="L557" s="2">
        <v>2</v>
      </c>
    </row>
    <row r="558" spans="1:12" ht="20" x14ac:dyDescent="0.3">
      <c r="A558" s="52">
        <v>19712</v>
      </c>
      <c r="B558" s="52" t="s">
        <v>2327</v>
      </c>
      <c r="C558" s="52" t="s">
        <v>1268</v>
      </c>
      <c r="D558" s="52" t="s">
        <v>2328</v>
      </c>
      <c r="E558" s="52" t="s">
        <v>1270</v>
      </c>
      <c r="F558" s="52" t="s">
        <v>1271</v>
      </c>
      <c r="G558" s="53">
        <v>37176</v>
      </c>
      <c r="H558" s="52" t="s">
        <v>2329</v>
      </c>
      <c r="I558" s="52" t="s">
        <v>1283</v>
      </c>
      <c r="J558" s="2" t="e">
        <v>#N/A</v>
      </c>
      <c r="K558" s="2" t="s">
        <v>1278</v>
      </c>
      <c r="L558" s="2">
        <v>2</v>
      </c>
    </row>
    <row r="559" spans="1:12" ht="20" x14ac:dyDescent="0.3">
      <c r="A559" s="52">
        <v>19725</v>
      </c>
      <c r="B559" s="52" t="s">
        <v>2330</v>
      </c>
      <c r="C559" s="52" t="s">
        <v>1268</v>
      </c>
      <c r="D559" s="52" t="s">
        <v>2331</v>
      </c>
      <c r="E559" s="52" t="s">
        <v>1270</v>
      </c>
      <c r="F559" s="52" t="s">
        <v>1271</v>
      </c>
      <c r="G559" s="53">
        <v>37194</v>
      </c>
      <c r="H559" s="52" t="s">
        <v>2332</v>
      </c>
      <c r="I559" s="52" t="s">
        <v>1283</v>
      </c>
      <c r="J559" s="2" t="e">
        <v>#N/A</v>
      </c>
      <c r="K559" s="2" t="s">
        <v>1278</v>
      </c>
      <c r="L559" s="2">
        <v>2</v>
      </c>
    </row>
    <row r="560" spans="1:12" ht="20" x14ac:dyDescent="0.3">
      <c r="A560" s="52">
        <v>19731</v>
      </c>
      <c r="B560" s="52" t="s">
        <v>116</v>
      </c>
      <c r="C560" s="52" t="s">
        <v>1268</v>
      </c>
      <c r="D560" s="52" t="s">
        <v>2333</v>
      </c>
      <c r="E560" s="52" t="s">
        <v>1270</v>
      </c>
      <c r="F560" s="52" t="s">
        <v>1271</v>
      </c>
      <c r="G560" s="53">
        <v>37378</v>
      </c>
      <c r="H560" s="52" t="s">
        <v>1642</v>
      </c>
      <c r="I560" s="52" t="s">
        <v>1277</v>
      </c>
      <c r="J560" s="2">
        <v>7.5</v>
      </c>
      <c r="K560" s="2" t="s">
        <v>1278</v>
      </c>
      <c r="L560" s="2">
        <v>2</v>
      </c>
    </row>
    <row r="561" spans="1:12" ht="20" x14ac:dyDescent="0.3">
      <c r="A561" s="52">
        <v>19776</v>
      </c>
      <c r="B561" s="52" t="s">
        <v>2334</v>
      </c>
      <c r="C561" s="52" t="s">
        <v>1268</v>
      </c>
      <c r="D561" s="52" t="s">
        <v>2335</v>
      </c>
      <c r="E561" s="52" t="s">
        <v>1270</v>
      </c>
      <c r="F561" s="52" t="s">
        <v>1271</v>
      </c>
      <c r="G561" s="53">
        <v>38201</v>
      </c>
      <c r="H561" s="52" t="s">
        <v>2336</v>
      </c>
      <c r="I561" s="52" t="s">
        <v>1283</v>
      </c>
      <c r="J561" s="2" t="e">
        <v>#N/A</v>
      </c>
      <c r="K561" s="2" t="s">
        <v>1278</v>
      </c>
      <c r="L561" s="2">
        <v>2</v>
      </c>
    </row>
    <row r="562" spans="1:12" ht="20" x14ac:dyDescent="0.3">
      <c r="A562" s="52">
        <v>19787</v>
      </c>
      <c r="B562" s="52" t="s">
        <v>74</v>
      </c>
      <c r="C562" s="52" t="s">
        <v>1268</v>
      </c>
      <c r="D562" s="52" t="s">
        <v>2337</v>
      </c>
      <c r="E562" s="52" t="s">
        <v>1270</v>
      </c>
      <c r="F562" s="52" t="s">
        <v>1271</v>
      </c>
      <c r="G562" s="53">
        <v>37194</v>
      </c>
      <c r="H562" s="52" t="s">
        <v>2338</v>
      </c>
      <c r="I562" s="52" t="s">
        <v>1277</v>
      </c>
      <c r="J562" s="2">
        <v>6</v>
      </c>
      <c r="K562" s="2" t="s">
        <v>1278</v>
      </c>
      <c r="L562" s="2">
        <v>2</v>
      </c>
    </row>
    <row r="563" spans="1:12" ht="20" x14ac:dyDescent="0.3">
      <c r="A563" s="52">
        <v>19817</v>
      </c>
      <c r="B563" s="52" t="s">
        <v>214</v>
      </c>
      <c r="C563" s="52" t="s">
        <v>1268</v>
      </c>
      <c r="D563" s="52" t="s">
        <v>2339</v>
      </c>
      <c r="E563" s="52" t="s">
        <v>1270</v>
      </c>
      <c r="F563" s="52" t="s">
        <v>1271</v>
      </c>
      <c r="G563" s="53">
        <v>38217</v>
      </c>
      <c r="H563" s="52" t="s">
        <v>2340</v>
      </c>
      <c r="I563" s="52" t="s">
        <v>1277</v>
      </c>
      <c r="J563" s="2">
        <v>6</v>
      </c>
      <c r="K563" s="2" t="s">
        <v>1278</v>
      </c>
      <c r="L563" s="2">
        <v>2</v>
      </c>
    </row>
    <row r="564" spans="1:12" ht="20" x14ac:dyDescent="0.3">
      <c r="A564" s="52">
        <v>19819</v>
      </c>
      <c r="B564" s="52" t="s">
        <v>2341</v>
      </c>
      <c r="C564" s="52" t="s">
        <v>1268</v>
      </c>
      <c r="D564" s="52" t="s">
        <v>2342</v>
      </c>
      <c r="E564" s="52" t="s">
        <v>1270</v>
      </c>
      <c r="F564" s="52" t="s">
        <v>1271</v>
      </c>
      <c r="G564" s="53">
        <v>37545</v>
      </c>
      <c r="H564" s="52" t="s">
        <v>2343</v>
      </c>
      <c r="I564" s="52" t="s">
        <v>1283</v>
      </c>
      <c r="J564" s="2" t="e">
        <v>#N/A</v>
      </c>
      <c r="K564" s="2" t="s">
        <v>1278</v>
      </c>
      <c r="L564" s="2">
        <v>2</v>
      </c>
    </row>
    <row r="565" spans="1:12" ht="20" x14ac:dyDescent="0.3">
      <c r="A565" s="52">
        <v>19820</v>
      </c>
      <c r="B565" s="52" t="s">
        <v>2344</v>
      </c>
      <c r="C565" s="52" t="s">
        <v>1268</v>
      </c>
      <c r="D565" s="52" t="s">
        <v>2345</v>
      </c>
      <c r="E565" s="52" t="s">
        <v>1270</v>
      </c>
      <c r="F565" s="52" t="s">
        <v>1271</v>
      </c>
      <c r="G565" s="53">
        <v>37545</v>
      </c>
      <c r="H565" s="52" t="s">
        <v>2343</v>
      </c>
      <c r="I565" s="52" t="s">
        <v>1283</v>
      </c>
      <c r="J565" s="2" t="e">
        <v>#N/A</v>
      </c>
      <c r="K565" s="2" t="s">
        <v>1278</v>
      </c>
      <c r="L565" s="2">
        <v>2</v>
      </c>
    </row>
    <row r="566" spans="1:12" ht="20" x14ac:dyDescent="0.3">
      <c r="A566" s="52">
        <v>19821</v>
      </c>
      <c r="B566" s="52" t="s">
        <v>2346</v>
      </c>
      <c r="C566" s="52" t="s">
        <v>1268</v>
      </c>
      <c r="D566" s="52" t="s">
        <v>2347</v>
      </c>
      <c r="E566" s="52" t="s">
        <v>1270</v>
      </c>
      <c r="F566" s="52" t="s">
        <v>1271</v>
      </c>
      <c r="G566" s="53">
        <v>37551</v>
      </c>
      <c r="H566" s="52" t="s">
        <v>2343</v>
      </c>
      <c r="I566" s="52" t="s">
        <v>1283</v>
      </c>
      <c r="J566" s="2" t="e">
        <v>#N/A</v>
      </c>
      <c r="K566" s="2" t="s">
        <v>1278</v>
      </c>
      <c r="L566" s="2">
        <v>2</v>
      </c>
    </row>
    <row r="567" spans="1:12" ht="20" x14ac:dyDescent="0.3">
      <c r="A567" s="52">
        <v>19834</v>
      </c>
      <c r="B567" s="52" t="s">
        <v>2348</v>
      </c>
      <c r="C567" s="52" t="s">
        <v>1268</v>
      </c>
      <c r="D567" s="52" t="s">
        <v>2349</v>
      </c>
      <c r="E567" s="52" t="s">
        <v>1270</v>
      </c>
      <c r="F567" s="52" t="s">
        <v>1271</v>
      </c>
      <c r="G567" s="53">
        <v>37046</v>
      </c>
      <c r="H567" s="52" t="s">
        <v>2350</v>
      </c>
      <c r="I567" s="52" t="s">
        <v>1283</v>
      </c>
      <c r="J567" s="2" t="e">
        <v>#N/A</v>
      </c>
      <c r="K567" s="2" t="s">
        <v>1278</v>
      </c>
      <c r="L567" s="2">
        <v>2</v>
      </c>
    </row>
    <row r="568" spans="1:12" ht="20" x14ac:dyDescent="0.3">
      <c r="A568" s="52">
        <v>19935</v>
      </c>
      <c r="B568" s="52" t="s">
        <v>2351</v>
      </c>
      <c r="C568" s="52" t="s">
        <v>1268</v>
      </c>
      <c r="D568" s="52" t="s">
        <v>2352</v>
      </c>
      <c r="E568" s="52" t="s">
        <v>1270</v>
      </c>
      <c r="F568" s="52" t="s">
        <v>1271</v>
      </c>
      <c r="G568" s="53">
        <v>35513</v>
      </c>
      <c r="H568" s="52" t="s">
        <v>662</v>
      </c>
      <c r="I568" s="52" t="s">
        <v>1283</v>
      </c>
      <c r="J568" s="2" t="e">
        <v>#N/A</v>
      </c>
      <c r="K568" s="2" t="s">
        <v>1278</v>
      </c>
      <c r="L568" s="2">
        <v>2</v>
      </c>
    </row>
    <row r="569" spans="1:12" ht="30" x14ac:dyDescent="0.3">
      <c r="A569" s="52">
        <v>19948</v>
      </c>
      <c r="B569" s="52" t="s">
        <v>2353</v>
      </c>
      <c r="C569" s="52" t="s">
        <v>1268</v>
      </c>
      <c r="D569" s="52" t="s">
        <v>2354</v>
      </c>
      <c r="E569" s="52" t="s">
        <v>1270</v>
      </c>
      <c r="F569" s="52" t="s">
        <v>1271</v>
      </c>
      <c r="G569" s="53">
        <v>35515</v>
      </c>
      <c r="H569" s="52" t="s">
        <v>2355</v>
      </c>
      <c r="I569" s="52" t="s">
        <v>1283</v>
      </c>
      <c r="J569" s="2" t="e">
        <v>#N/A</v>
      </c>
      <c r="K569" s="2" t="s">
        <v>1278</v>
      </c>
      <c r="L569" s="2" t="e">
        <v>#N/A</v>
      </c>
    </row>
    <row r="570" spans="1:12" ht="20" x14ac:dyDescent="0.3">
      <c r="A570" s="52">
        <v>19978</v>
      </c>
      <c r="B570" s="52" t="s">
        <v>449</v>
      </c>
      <c r="C570" s="52" t="s">
        <v>1268</v>
      </c>
      <c r="D570" s="52" t="s">
        <v>2356</v>
      </c>
      <c r="E570" s="52" t="s">
        <v>1270</v>
      </c>
      <c r="F570" s="52" t="s">
        <v>1271</v>
      </c>
      <c r="G570" s="53">
        <v>37532</v>
      </c>
      <c r="H570" s="52" t="s">
        <v>2357</v>
      </c>
      <c r="I570" s="52" t="s">
        <v>1277</v>
      </c>
      <c r="J570" s="2">
        <v>8.5</v>
      </c>
      <c r="K570" s="2" t="s">
        <v>1278</v>
      </c>
      <c r="L570" s="2">
        <v>2</v>
      </c>
    </row>
    <row r="571" spans="1:12" ht="80" x14ac:dyDescent="0.3">
      <c r="A571" s="2">
        <v>15244</v>
      </c>
      <c r="B571" s="2" t="s">
        <v>2358</v>
      </c>
      <c r="C571" s="2" t="s">
        <v>1268</v>
      </c>
      <c r="D571" s="2">
        <v>51289</v>
      </c>
      <c r="E571" s="52" t="s">
        <v>1270</v>
      </c>
      <c r="F571" s="2" t="s">
        <v>1351</v>
      </c>
      <c r="G571" s="161">
        <v>32065</v>
      </c>
      <c r="H571" s="2" t="s">
        <v>2359</v>
      </c>
      <c r="I571" s="2" t="s">
        <v>1283</v>
      </c>
      <c r="J571" s="2">
        <v>650</v>
      </c>
      <c r="K571" s="2" t="s">
        <v>1278</v>
      </c>
      <c r="L571" s="2">
        <v>4</v>
      </c>
    </row>
  </sheetData>
  <autoFilter ref="A1:M571" xr:uid="{2D07EEA0-6ED2-4EA8-BE43-C08E14F0AD8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FC052-7624-44C2-A197-8A12539185F8}">
  <sheetPr codeName="Sheet17">
    <tabColor rgb="FFFF33CC"/>
  </sheetPr>
  <dimension ref="A1:Y1824"/>
  <sheetViews>
    <sheetView workbookViewId="0">
      <selection activeCell="C1846" sqref="C1846"/>
    </sheetView>
  </sheetViews>
  <sheetFormatPr defaultColWidth="8.58203125" defaultRowHeight="10" x14ac:dyDescent="0.2"/>
  <cols>
    <col min="1" max="1" width="7.08203125" style="31" customWidth="1"/>
    <col min="2" max="2" width="24.08203125" style="31" customWidth="1"/>
    <col min="3" max="3" width="8.58203125" style="31"/>
    <col min="4" max="5" width="8.58203125" style="49"/>
    <col min="6" max="16384" width="8.58203125" style="31"/>
  </cols>
  <sheetData>
    <row r="1" spans="1:25" x14ac:dyDescent="0.2">
      <c r="A1" s="170" t="s">
        <v>2360</v>
      </c>
      <c r="B1" s="119"/>
      <c r="C1" s="119"/>
      <c r="D1" s="119"/>
      <c r="E1" s="119"/>
      <c r="F1" s="119"/>
      <c r="G1" s="119"/>
      <c r="H1" s="119"/>
      <c r="I1" s="119"/>
      <c r="J1" s="119"/>
      <c r="K1" s="119"/>
    </row>
    <row r="2" spans="1:25" s="44" customFormat="1" ht="63" x14ac:dyDescent="0.25">
      <c r="A2" s="43" t="s">
        <v>1255</v>
      </c>
      <c r="B2" s="43" t="s">
        <v>1256</v>
      </c>
      <c r="C2" s="43" t="s">
        <v>2361</v>
      </c>
      <c r="D2" s="47" t="s">
        <v>2362</v>
      </c>
      <c r="E2" s="47" t="s">
        <v>2363</v>
      </c>
      <c r="F2" s="43" t="s">
        <v>2364</v>
      </c>
      <c r="G2" s="43" t="s">
        <v>2365</v>
      </c>
      <c r="H2" s="43" t="s">
        <v>2366</v>
      </c>
      <c r="I2" s="43" t="s">
        <v>2367</v>
      </c>
      <c r="J2" s="43" t="s">
        <v>2368</v>
      </c>
      <c r="K2" s="43" t="s">
        <v>2369</v>
      </c>
      <c r="L2" s="43" t="s">
        <v>2370</v>
      </c>
      <c r="M2" s="43" t="s">
        <v>2371</v>
      </c>
      <c r="N2" s="43" t="s">
        <v>2372</v>
      </c>
      <c r="O2" s="43" t="s">
        <v>2373</v>
      </c>
      <c r="P2" s="43" t="s">
        <v>2374</v>
      </c>
      <c r="Q2" s="43" t="s">
        <v>2375</v>
      </c>
      <c r="R2" s="43" t="s">
        <v>2376</v>
      </c>
      <c r="S2" s="43" t="s">
        <v>2377</v>
      </c>
      <c r="T2" s="43" t="s">
        <v>2378</v>
      </c>
      <c r="U2" s="43" t="s">
        <v>2379</v>
      </c>
      <c r="V2" s="43" t="s">
        <v>2380</v>
      </c>
      <c r="W2" s="43" t="s">
        <v>2381</v>
      </c>
      <c r="X2" s="43" t="s">
        <v>2382</v>
      </c>
      <c r="Y2" s="43" t="s">
        <v>2383</v>
      </c>
    </row>
    <row r="3" spans="1:25" ht="30" x14ac:dyDescent="0.2">
      <c r="A3" s="29">
        <v>14027</v>
      </c>
      <c r="B3" s="29" t="s">
        <v>2384</v>
      </c>
      <c r="C3" s="32">
        <v>1800</v>
      </c>
      <c r="D3" s="48">
        <v>7077.4621307000007</v>
      </c>
      <c r="E3" s="48">
        <v>1908.517537055799</v>
      </c>
      <c r="F3" s="32" t="s">
        <v>746</v>
      </c>
      <c r="G3" s="32">
        <v>1908.517537055799</v>
      </c>
      <c r="H3" s="32">
        <v>1413.1792375776299</v>
      </c>
      <c r="I3" s="32">
        <v>1.8</v>
      </c>
      <c r="J3" s="32">
        <v>0.75229709137686607</v>
      </c>
      <c r="K3" s="29" t="s">
        <v>2385</v>
      </c>
      <c r="L3" s="29" t="s">
        <v>2385</v>
      </c>
      <c r="M3" s="29" t="s">
        <v>2386</v>
      </c>
      <c r="N3" s="33">
        <v>2.88456123187611E-2</v>
      </c>
      <c r="O3" s="34">
        <v>1035328.518291353</v>
      </c>
      <c r="P3" s="35">
        <v>0.36313531148327249</v>
      </c>
      <c r="Q3" s="29" t="s">
        <v>2387</v>
      </c>
      <c r="R3" s="29" t="s">
        <v>2388</v>
      </c>
      <c r="S3" s="36">
        <v>9.8000000000000007</v>
      </c>
      <c r="T3" s="29" t="s">
        <v>2389</v>
      </c>
      <c r="U3" s="37">
        <v>1414</v>
      </c>
      <c r="V3" s="38">
        <v>0.36313531148327249</v>
      </c>
      <c r="W3" s="38">
        <v>10.16313531148327</v>
      </c>
      <c r="X3" s="39">
        <v>1.4031353114832741</v>
      </c>
      <c r="Y3" s="39">
        <v>1.0400000000000009</v>
      </c>
    </row>
    <row r="4" spans="1:25" ht="30" x14ac:dyDescent="0.2">
      <c r="A4" s="29">
        <v>14016</v>
      </c>
      <c r="B4" s="29" t="s">
        <v>1325</v>
      </c>
      <c r="C4" s="32">
        <v>2140</v>
      </c>
      <c r="D4" s="48">
        <v>4520.9859667000001</v>
      </c>
      <c r="E4" s="48">
        <v>2697.6070718212159</v>
      </c>
      <c r="F4" s="32">
        <v>2050</v>
      </c>
      <c r="G4" s="32">
        <v>2050</v>
      </c>
      <c r="H4" s="32">
        <v>34.548008615379999</v>
      </c>
      <c r="I4" s="32">
        <v>2.14</v>
      </c>
      <c r="J4" s="32">
        <v>0.57169520848023103</v>
      </c>
      <c r="K4" s="29" t="s">
        <v>2385</v>
      </c>
      <c r="L4" s="29" t="s">
        <v>2384</v>
      </c>
      <c r="M4" s="29" t="s">
        <v>2390</v>
      </c>
      <c r="N4" s="33">
        <v>1.665827784909556E-2</v>
      </c>
      <c r="O4" s="34">
        <v>935394.07515585225</v>
      </c>
      <c r="P4" s="35">
        <v>4.2061352671134604E-3</v>
      </c>
      <c r="Q4" s="29" t="s">
        <v>2391</v>
      </c>
      <c r="R4" s="29" t="s">
        <v>2392</v>
      </c>
      <c r="S4" s="36">
        <v>9.93</v>
      </c>
      <c r="T4" s="29" t="s">
        <v>2393</v>
      </c>
      <c r="U4" s="37">
        <v>28</v>
      </c>
      <c r="V4" s="38">
        <v>4.2061352671134604E-3</v>
      </c>
      <c r="W4" s="38">
        <v>9.9342061352671127</v>
      </c>
      <c r="X4" s="39">
        <v>4.2061352671129981E-3</v>
      </c>
      <c r="Y4" s="39">
        <v>0</v>
      </c>
    </row>
    <row r="5" spans="1:25" ht="30" x14ac:dyDescent="0.2">
      <c r="A5" s="29">
        <v>14002</v>
      </c>
      <c r="B5" s="29" t="s">
        <v>1314</v>
      </c>
      <c r="C5" s="32">
        <v>800</v>
      </c>
      <c r="D5" s="48">
        <v>970.97020260000011</v>
      </c>
      <c r="E5" s="48">
        <v>376.99111843077509</v>
      </c>
      <c r="F5" s="32">
        <v>1050</v>
      </c>
      <c r="G5" s="32">
        <v>1050</v>
      </c>
      <c r="H5" s="32">
        <v>15224.83247470901</v>
      </c>
      <c r="I5" s="32">
        <v>0.8</v>
      </c>
      <c r="J5" s="32">
        <v>2.0953065134099611</v>
      </c>
      <c r="K5" s="29" t="s">
        <v>2394</v>
      </c>
      <c r="L5" s="29" t="s">
        <v>2394</v>
      </c>
      <c r="M5" s="29" t="s">
        <v>2395</v>
      </c>
      <c r="N5" s="33">
        <v>0.2237670430753419</v>
      </c>
      <c r="O5" s="34">
        <v>1281603.9554117071</v>
      </c>
      <c r="P5" s="35">
        <v>79.66322650628814</v>
      </c>
      <c r="Q5" s="29" t="s">
        <v>746</v>
      </c>
      <c r="R5" s="29" t="s">
        <v>2396</v>
      </c>
      <c r="S5" s="36">
        <v>28.15</v>
      </c>
      <c r="T5" s="29" t="s">
        <v>2397</v>
      </c>
      <c r="U5" s="37">
        <v>7278</v>
      </c>
      <c r="V5" s="38">
        <v>79.66322650628814</v>
      </c>
      <c r="W5" s="38">
        <v>107.8132265062881</v>
      </c>
      <c r="X5" s="40" t="s">
        <v>746</v>
      </c>
      <c r="Y5" s="40" t="s">
        <v>746</v>
      </c>
    </row>
    <row r="6" spans="1:25" ht="30" x14ac:dyDescent="0.2">
      <c r="A6" s="29">
        <v>15588</v>
      </c>
      <c r="B6" s="29" t="s">
        <v>2398</v>
      </c>
      <c r="C6" s="32">
        <v>250</v>
      </c>
      <c r="D6" s="48">
        <v>758.9104585</v>
      </c>
      <c r="E6" s="48">
        <v>36.815538909255388</v>
      </c>
      <c r="F6" s="32" t="s">
        <v>746</v>
      </c>
      <c r="G6" s="32">
        <v>36.815538909255388</v>
      </c>
      <c r="H6" s="32">
        <v>1103.0180251869699</v>
      </c>
      <c r="I6" s="32">
        <v>0.25</v>
      </c>
      <c r="J6" s="32">
        <v>0.75229709137686618</v>
      </c>
      <c r="K6" s="29" t="s">
        <v>2399</v>
      </c>
      <c r="L6" s="29" t="s">
        <v>2399</v>
      </c>
      <c r="M6" s="29" t="s">
        <v>2400</v>
      </c>
      <c r="N6" s="33">
        <v>2.88456123187611E-2</v>
      </c>
      <c r="O6" s="34">
        <v>143795.62754046571</v>
      </c>
      <c r="P6" s="35">
        <v>3.2923782776350721</v>
      </c>
      <c r="Q6" s="29" t="s">
        <v>746</v>
      </c>
      <c r="R6" s="29" t="s">
        <v>2401</v>
      </c>
      <c r="S6" s="36">
        <v>6.3</v>
      </c>
      <c r="T6" s="29" t="s">
        <v>2402</v>
      </c>
      <c r="U6" s="37">
        <v>564</v>
      </c>
      <c r="V6" s="38">
        <v>3.2923782776350721</v>
      </c>
      <c r="W6" s="38">
        <v>9.5923782776350723</v>
      </c>
      <c r="X6" s="40" t="s">
        <v>746</v>
      </c>
      <c r="Y6" s="40" t="s">
        <v>746</v>
      </c>
    </row>
    <row r="7" spans="1:25" ht="30" x14ac:dyDescent="0.2">
      <c r="A7" s="29">
        <v>19130</v>
      </c>
      <c r="B7" s="29" t="s">
        <v>2403</v>
      </c>
      <c r="C7" s="32">
        <v>150</v>
      </c>
      <c r="D7" s="48">
        <v>721.29479600000002</v>
      </c>
      <c r="E7" s="48">
        <v>13.253594007331939</v>
      </c>
      <c r="F7" s="32" t="s">
        <v>746</v>
      </c>
      <c r="G7" s="32">
        <v>13.253594007331939</v>
      </c>
      <c r="H7" s="32">
        <v>4.5070842120999997</v>
      </c>
      <c r="I7" s="32">
        <v>0.15</v>
      </c>
      <c r="J7" s="32">
        <v>0.75229709137686618</v>
      </c>
      <c r="K7" s="29" t="s">
        <v>2385</v>
      </c>
      <c r="L7" s="29" t="s">
        <v>2384</v>
      </c>
      <c r="M7" s="29" t="s">
        <v>2404</v>
      </c>
      <c r="N7" s="33">
        <v>2.88456123187611E-2</v>
      </c>
      <c r="O7" s="34">
        <v>86277.376524279447</v>
      </c>
      <c r="P7" s="35">
        <v>2.5927950821771031E-2</v>
      </c>
      <c r="Q7" s="29" t="s">
        <v>2388</v>
      </c>
      <c r="R7" s="29" t="s">
        <v>2405</v>
      </c>
      <c r="S7" s="36">
        <v>8.84</v>
      </c>
      <c r="T7" s="29" t="s">
        <v>2406</v>
      </c>
      <c r="U7" s="37">
        <v>4</v>
      </c>
      <c r="V7" s="38">
        <v>2.5927950821771031E-2</v>
      </c>
      <c r="W7" s="38">
        <v>8.8659279508217708</v>
      </c>
      <c r="X7" s="39">
        <v>8.5927950821769628E-2</v>
      </c>
      <c r="Y7" s="39">
        <v>5.9999999999998721E-2</v>
      </c>
    </row>
    <row r="8" spans="1:25" ht="20" x14ac:dyDescent="0.2">
      <c r="A8" s="29">
        <v>15244</v>
      </c>
      <c r="B8" s="29" t="s">
        <v>2358</v>
      </c>
      <c r="C8" s="32">
        <v>800</v>
      </c>
      <c r="D8" s="48">
        <v>646.59587729999998</v>
      </c>
      <c r="E8" s="48">
        <v>376.99111843077509</v>
      </c>
      <c r="F8" s="32" t="s">
        <v>746</v>
      </c>
      <c r="G8" s="32">
        <v>376.99111843077509</v>
      </c>
      <c r="H8" s="32">
        <v>2198.67224353148</v>
      </c>
      <c r="I8" s="32">
        <v>0.8</v>
      </c>
      <c r="J8" s="32">
        <v>0.75229709137686596</v>
      </c>
      <c r="K8" s="29" t="s">
        <v>2407</v>
      </c>
      <c r="L8" s="29" t="s">
        <v>2407</v>
      </c>
      <c r="M8" s="29" t="s">
        <v>2408</v>
      </c>
      <c r="N8" s="33">
        <v>2.884561231876109E-2</v>
      </c>
      <c r="O8" s="34">
        <v>460146.00812949019</v>
      </c>
      <c r="P8" s="35">
        <v>1.5259498019833539</v>
      </c>
      <c r="Q8" s="29" t="s">
        <v>2409</v>
      </c>
      <c r="R8" s="29" t="s">
        <v>2410</v>
      </c>
      <c r="S8" s="36">
        <v>20.55</v>
      </c>
      <c r="T8" s="29" t="s">
        <v>2411</v>
      </c>
      <c r="U8" s="37">
        <v>2194</v>
      </c>
      <c r="V8" s="38">
        <v>1.5259498019833539</v>
      </c>
      <c r="W8" s="38">
        <v>22.075949801983359</v>
      </c>
      <c r="X8" s="39">
        <v>18.365949801983351</v>
      </c>
      <c r="Y8" s="39">
        <v>16.84</v>
      </c>
    </row>
    <row r="9" spans="1:25" ht="20" x14ac:dyDescent="0.2">
      <c r="A9" s="29">
        <v>15556</v>
      </c>
      <c r="B9" s="29" t="s">
        <v>2121</v>
      </c>
      <c r="C9" s="32">
        <v>1100</v>
      </c>
      <c r="D9" s="48">
        <v>596.57283319999999</v>
      </c>
      <c r="E9" s="48">
        <v>712.74883328318435</v>
      </c>
      <c r="F9" s="32">
        <v>2200</v>
      </c>
      <c r="G9" s="32">
        <v>2200</v>
      </c>
      <c r="H9" s="32">
        <v>2527.0135978216099</v>
      </c>
      <c r="I9" s="32">
        <v>1.1000000000000001</v>
      </c>
      <c r="J9" s="32">
        <v>2.3220712875885292</v>
      </c>
      <c r="K9" s="29" t="s">
        <v>2412</v>
      </c>
      <c r="L9" s="29" t="s">
        <v>2412</v>
      </c>
      <c r="M9" s="29" t="s">
        <v>2413</v>
      </c>
      <c r="N9" s="33">
        <v>0.27482237842217372</v>
      </c>
      <c r="O9" s="34">
        <v>1952920.3130083161</v>
      </c>
      <c r="P9" s="35">
        <v>10.95335097524964</v>
      </c>
      <c r="Q9" s="29" t="s">
        <v>746</v>
      </c>
      <c r="R9" s="29" t="s">
        <v>2414</v>
      </c>
      <c r="S9" s="36">
        <v>30.98</v>
      </c>
      <c r="T9" s="29" t="s">
        <v>2415</v>
      </c>
      <c r="U9" s="37">
        <v>1756</v>
      </c>
      <c r="V9" s="38">
        <v>10.95335097524964</v>
      </c>
      <c r="W9" s="38">
        <v>41.933350975249631</v>
      </c>
      <c r="X9" s="40" t="s">
        <v>746</v>
      </c>
      <c r="Y9" s="40" t="s">
        <v>746</v>
      </c>
    </row>
    <row r="10" spans="1:25" ht="30" x14ac:dyDescent="0.2">
      <c r="A10" s="29">
        <v>14510</v>
      </c>
      <c r="B10" s="29" t="s">
        <v>2416</v>
      </c>
      <c r="C10" s="32">
        <v>533</v>
      </c>
      <c r="D10" s="48">
        <v>516.0174452</v>
      </c>
      <c r="E10" s="48">
        <v>167.34223413106329</v>
      </c>
      <c r="F10" s="32" t="s">
        <v>746</v>
      </c>
      <c r="G10" s="32">
        <v>167.34223413106329</v>
      </c>
      <c r="H10" s="32">
        <v>796.25338787999999</v>
      </c>
      <c r="I10" s="32">
        <v>0.53300000000000003</v>
      </c>
      <c r="J10" s="32">
        <v>0.75229709137686618</v>
      </c>
      <c r="K10" s="29" t="s">
        <v>2417</v>
      </c>
      <c r="L10" s="29" t="s">
        <v>2417</v>
      </c>
      <c r="M10" s="29" t="s">
        <v>2418</v>
      </c>
      <c r="N10" s="33">
        <v>2.88456123187611E-2</v>
      </c>
      <c r="O10" s="34">
        <v>306572.27791627299</v>
      </c>
      <c r="P10" s="35">
        <v>0.91509879624402268</v>
      </c>
      <c r="Q10" s="29" t="s">
        <v>2419</v>
      </c>
      <c r="R10" s="29" t="s">
        <v>2420</v>
      </c>
      <c r="S10" s="36">
        <v>44.06</v>
      </c>
      <c r="T10" s="29" t="s">
        <v>2421</v>
      </c>
      <c r="U10" s="37">
        <v>796</v>
      </c>
      <c r="V10" s="38">
        <v>0.91509879624402268</v>
      </c>
      <c r="W10" s="38">
        <v>44.975098796244033</v>
      </c>
      <c r="X10" s="39">
        <v>1.1750987962440289</v>
      </c>
      <c r="Y10" s="39">
        <v>0.26000000000000512</v>
      </c>
    </row>
    <row r="11" spans="1:25" ht="30" x14ac:dyDescent="0.2">
      <c r="A11" s="29">
        <v>15019</v>
      </c>
      <c r="B11" s="29" t="s">
        <v>1781</v>
      </c>
      <c r="C11" s="32">
        <v>525</v>
      </c>
      <c r="D11" s="48">
        <v>425.90189190000001</v>
      </c>
      <c r="E11" s="48">
        <v>162.3565265898163</v>
      </c>
      <c r="F11" s="32">
        <v>750</v>
      </c>
      <c r="G11" s="32">
        <v>750</v>
      </c>
      <c r="H11" s="32">
        <v>386.06739967499999</v>
      </c>
      <c r="I11" s="32">
        <v>0.52500000000000002</v>
      </c>
      <c r="J11" s="32">
        <v>3.4752087297243288</v>
      </c>
      <c r="K11" s="29" t="s">
        <v>2422</v>
      </c>
      <c r="L11" s="29" t="s">
        <v>2422</v>
      </c>
      <c r="M11" s="29" t="s">
        <v>2423</v>
      </c>
      <c r="N11" s="33">
        <v>0.61554922095576869</v>
      </c>
      <c r="O11" s="34">
        <v>1394943.080720226</v>
      </c>
      <c r="P11" s="35">
        <v>9.3043086838202083</v>
      </c>
      <c r="Q11" s="29" t="s">
        <v>2424</v>
      </c>
      <c r="R11" s="29" t="s">
        <v>2425</v>
      </c>
      <c r="S11" s="36">
        <v>24.4</v>
      </c>
      <c r="T11" s="29" t="s">
        <v>2426</v>
      </c>
      <c r="U11" s="37">
        <v>386</v>
      </c>
      <c r="V11" s="38">
        <v>9.3043086838202083</v>
      </c>
      <c r="W11" s="38">
        <v>33.704308683820209</v>
      </c>
      <c r="X11" s="39">
        <v>26.274308683820209</v>
      </c>
      <c r="Y11" s="39">
        <v>16.97</v>
      </c>
    </row>
    <row r="12" spans="1:25" ht="30" x14ac:dyDescent="0.2">
      <c r="A12" s="29">
        <v>14013</v>
      </c>
      <c r="B12" s="29" t="s">
        <v>1319</v>
      </c>
      <c r="C12" s="32">
        <v>300</v>
      </c>
      <c r="D12" s="48">
        <v>422.36023260000002</v>
      </c>
      <c r="E12" s="48">
        <v>53.014376029327757</v>
      </c>
      <c r="F12" s="32" t="s">
        <v>746</v>
      </c>
      <c r="G12" s="32">
        <v>53.014376029327757</v>
      </c>
      <c r="H12" s="32">
        <v>4.8424964374600004</v>
      </c>
      <c r="I12" s="32">
        <v>0.3</v>
      </c>
      <c r="J12" s="32">
        <v>0.75229709137686618</v>
      </c>
      <c r="K12" s="29" t="s">
        <v>2385</v>
      </c>
      <c r="L12" s="29" t="s">
        <v>2384</v>
      </c>
      <c r="M12" s="29" t="s">
        <v>2427</v>
      </c>
      <c r="N12" s="33">
        <v>2.88456123187611E-2</v>
      </c>
      <c r="O12" s="34">
        <v>172554.75304855889</v>
      </c>
      <c r="P12" s="35">
        <v>1.146498009788908E-2</v>
      </c>
      <c r="Q12" s="29" t="s">
        <v>2428</v>
      </c>
      <c r="R12" s="29" t="s">
        <v>2429</v>
      </c>
      <c r="S12" s="36">
        <v>13.25</v>
      </c>
      <c r="T12" s="29" t="s">
        <v>2393</v>
      </c>
      <c r="U12" s="37">
        <v>4</v>
      </c>
      <c r="V12" s="38">
        <v>1.146498009788908E-2</v>
      </c>
      <c r="W12" s="38">
        <v>13.261464980097889</v>
      </c>
      <c r="X12" s="39">
        <v>1.146498009788921E-2</v>
      </c>
      <c r="Y12" s="39">
        <v>0</v>
      </c>
    </row>
    <row r="13" spans="1:25" ht="20" x14ac:dyDescent="0.2">
      <c r="A13" s="29">
        <v>15233</v>
      </c>
      <c r="B13" s="29" t="s">
        <v>2430</v>
      </c>
      <c r="C13" s="32">
        <v>600</v>
      </c>
      <c r="D13" s="48">
        <v>374.74459089999999</v>
      </c>
      <c r="E13" s="48">
        <v>212.05750411731111</v>
      </c>
      <c r="F13" s="32" t="s">
        <v>746</v>
      </c>
      <c r="G13" s="32">
        <v>212.05750411731111</v>
      </c>
      <c r="H13" s="32">
        <v>1869.675248735</v>
      </c>
      <c r="I13" s="32">
        <v>0.6</v>
      </c>
      <c r="J13" s="32">
        <v>0.75229709137686618</v>
      </c>
      <c r="K13" s="29" t="s">
        <v>2407</v>
      </c>
      <c r="L13" s="29" t="s">
        <v>2358</v>
      </c>
      <c r="M13" s="29" t="s">
        <v>2431</v>
      </c>
      <c r="N13" s="33">
        <v>2.88456123187611E-2</v>
      </c>
      <c r="O13" s="34">
        <v>345109.50609711779</v>
      </c>
      <c r="P13" s="35">
        <v>1.853934956402189</v>
      </c>
      <c r="Q13" s="29" t="s">
        <v>2432</v>
      </c>
      <c r="R13" s="29" t="s">
        <v>2433</v>
      </c>
      <c r="S13" s="36">
        <v>44.12</v>
      </c>
      <c r="T13" s="29" t="s">
        <v>746</v>
      </c>
      <c r="U13" s="37">
        <v>1870</v>
      </c>
      <c r="V13" s="38">
        <v>1.853934956402189</v>
      </c>
      <c r="W13" s="38">
        <v>45.973934956402204</v>
      </c>
      <c r="X13" s="39">
        <v>18.733934956402202</v>
      </c>
      <c r="Y13" s="39">
        <v>16.88000000000001</v>
      </c>
    </row>
    <row r="14" spans="1:25" ht="30" x14ac:dyDescent="0.2">
      <c r="A14" s="29">
        <v>15013</v>
      </c>
      <c r="B14" s="29" t="s">
        <v>1778</v>
      </c>
      <c r="C14" s="32">
        <v>500</v>
      </c>
      <c r="D14" s="48">
        <v>320.7169255</v>
      </c>
      <c r="E14" s="48">
        <v>147.26215563702161</v>
      </c>
      <c r="F14" s="32">
        <v>370</v>
      </c>
      <c r="G14" s="32">
        <v>370</v>
      </c>
      <c r="H14" s="32">
        <v>1417.0721000795299</v>
      </c>
      <c r="I14" s="32">
        <v>0.5</v>
      </c>
      <c r="J14" s="32">
        <v>1.890166028097062</v>
      </c>
      <c r="K14" s="29" t="s">
        <v>2422</v>
      </c>
      <c r="L14" s="29" t="s">
        <v>2422</v>
      </c>
      <c r="M14" s="29" t="s">
        <v>2434</v>
      </c>
      <c r="N14" s="33">
        <v>0.18209620865301859</v>
      </c>
      <c r="O14" s="34">
        <v>722580.51581307687</v>
      </c>
      <c r="P14" s="35">
        <v>10.839423560377559</v>
      </c>
      <c r="Q14" s="29" t="s">
        <v>2435</v>
      </c>
      <c r="R14" s="29" t="s">
        <v>2436</v>
      </c>
      <c r="S14" s="36">
        <v>28.69</v>
      </c>
      <c r="T14" s="29" t="s">
        <v>746</v>
      </c>
      <c r="U14" s="37">
        <v>1418</v>
      </c>
      <c r="V14" s="38">
        <v>10.839423560377559</v>
      </c>
      <c r="W14" s="38">
        <v>39.529423560377559</v>
      </c>
      <c r="X14" s="39">
        <v>32.249423560377558</v>
      </c>
      <c r="Y14" s="39">
        <v>21.41</v>
      </c>
    </row>
    <row r="15" spans="1:25" ht="20" x14ac:dyDescent="0.2">
      <c r="A15" s="29">
        <v>14384</v>
      </c>
      <c r="B15" s="29" t="s">
        <v>1572</v>
      </c>
      <c r="C15" s="32">
        <v>500</v>
      </c>
      <c r="D15" s="48">
        <v>306.96695410000001</v>
      </c>
      <c r="E15" s="48">
        <v>147.26215563702161</v>
      </c>
      <c r="F15" s="32">
        <v>242</v>
      </c>
      <c r="G15" s="32">
        <v>242</v>
      </c>
      <c r="H15" s="32">
        <v>681.26867708117993</v>
      </c>
      <c r="I15" s="32">
        <v>0.5</v>
      </c>
      <c r="J15" s="32">
        <v>1.2362707535121329</v>
      </c>
      <c r="K15" s="29" t="s">
        <v>2437</v>
      </c>
      <c r="L15" s="29" t="s">
        <v>2437</v>
      </c>
      <c r="M15" s="29" t="s">
        <v>2438</v>
      </c>
      <c r="N15" s="33">
        <v>7.7898337206394302E-2</v>
      </c>
      <c r="O15" s="34">
        <v>472606.71574801242</v>
      </c>
      <c r="P15" s="35">
        <v>2.2517149771651672</v>
      </c>
      <c r="Q15" s="29" t="s">
        <v>2439</v>
      </c>
      <c r="R15" s="29" t="s">
        <v>2440</v>
      </c>
      <c r="S15" s="36">
        <v>9.84</v>
      </c>
      <c r="T15" s="29" t="s">
        <v>2441</v>
      </c>
      <c r="U15" s="37">
        <v>650</v>
      </c>
      <c r="V15" s="38">
        <v>2.2517149771651672</v>
      </c>
      <c r="W15" s="38">
        <v>12.09171497716517</v>
      </c>
      <c r="X15" s="39">
        <v>6.4617149771651663</v>
      </c>
      <c r="Y15" s="39">
        <v>4.21</v>
      </c>
    </row>
    <row r="16" spans="1:25" ht="30" x14ac:dyDescent="0.2">
      <c r="A16" s="29">
        <v>15736</v>
      </c>
      <c r="B16" s="29" t="s">
        <v>2442</v>
      </c>
      <c r="C16" s="32">
        <v>100</v>
      </c>
      <c r="D16" s="48">
        <v>299.16604439999998</v>
      </c>
      <c r="E16" s="48">
        <v>5.8904862254808616</v>
      </c>
      <c r="F16" s="32" t="s">
        <v>746</v>
      </c>
      <c r="G16" s="32">
        <v>5.8904862254808616</v>
      </c>
      <c r="H16" s="32">
        <v>7.19283039907</v>
      </c>
      <c r="I16" s="32">
        <v>0.1</v>
      </c>
      <c r="J16" s="32">
        <v>0.75229709137686596</v>
      </c>
      <c r="K16" s="29" t="s">
        <v>2443</v>
      </c>
      <c r="L16" s="29" t="s">
        <v>2443</v>
      </c>
      <c r="M16" s="29" t="s">
        <v>2444</v>
      </c>
      <c r="N16" s="33">
        <v>2.884561231876109E-2</v>
      </c>
      <c r="O16" s="34">
        <v>57518.251016186281</v>
      </c>
      <c r="P16" s="35">
        <v>7.0221596463059435E-2</v>
      </c>
      <c r="Q16" s="29" t="s">
        <v>2445</v>
      </c>
      <c r="R16" s="29" t="s">
        <v>2446</v>
      </c>
      <c r="S16" s="36">
        <v>6.94</v>
      </c>
      <c r="T16" s="29" t="s">
        <v>2393</v>
      </c>
      <c r="U16" s="37">
        <v>8</v>
      </c>
      <c r="V16" s="38">
        <v>7.0221596463059435E-2</v>
      </c>
      <c r="W16" s="38">
        <v>7.0102215964630599</v>
      </c>
      <c r="X16" s="39">
        <v>7.0221596463059477E-2</v>
      </c>
      <c r="Y16" s="39">
        <v>0</v>
      </c>
    </row>
    <row r="17" spans="1:25" ht="50" x14ac:dyDescent="0.2">
      <c r="A17" s="29">
        <v>14374</v>
      </c>
      <c r="B17" s="29" t="s">
        <v>281</v>
      </c>
      <c r="C17" s="32" t="s">
        <v>746</v>
      </c>
      <c r="D17" s="48">
        <v>295.9253104</v>
      </c>
      <c r="E17" s="48" t="s">
        <v>746</v>
      </c>
      <c r="F17" s="32">
        <v>1950</v>
      </c>
      <c r="G17" s="32">
        <v>1950</v>
      </c>
      <c r="H17" s="32">
        <v>0</v>
      </c>
      <c r="I17" s="32" t="s">
        <v>746</v>
      </c>
      <c r="J17" s="32" t="s">
        <v>746</v>
      </c>
      <c r="K17" s="29" t="s">
        <v>2443</v>
      </c>
      <c r="L17" s="29" t="s">
        <v>2442</v>
      </c>
      <c r="M17" s="29" t="s">
        <v>2447</v>
      </c>
      <c r="N17" s="33" t="s">
        <v>746</v>
      </c>
      <c r="O17" s="34" t="s">
        <v>746</v>
      </c>
      <c r="P17" s="35" t="s">
        <v>746</v>
      </c>
      <c r="Q17" s="29" t="s">
        <v>746</v>
      </c>
      <c r="R17" s="29" t="s">
        <v>746</v>
      </c>
      <c r="S17" s="41" t="s">
        <v>746</v>
      </c>
      <c r="T17" s="29" t="s">
        <v>746</v>
      </c>
      <c r="U17" s="34" t="s">
        <v>746</v>
      </c>
      <c r="V17" s="42" t="s">
        <v>746</v>
      </c>
      <c r="W17" s="42" t="s">
        <v>746</v>
      </c>
      <c r="X17" s="40" t="s">
        <v>746</v>
      </c>
      <c r="Y17" s="40" t="s">
        <v>746</v>
      </c>
    </row>
    <row r="18" spans="1:25" ht="20" x14ac:dyDescent="0.2">
      <c r="A18" s="29">
        <v>15078</v>
      </c>
      <c r="B18" s="29" t="s">
        <v>284</v>
      </c>
      <c r="C18" s="32">
        <v>600</v>
      </c>
      <c r="D18" s="48">
        <v>287.05958809999998</v>
      </c>
      <c r="E18" s="48">
        <v>212.05750411731111</v>
      </c>
      <c r="F18" s="32">
        <v>218</v>
      </c>
      <c r="G18" s="32">
        <v>218</v>
      </c>
      <c r="H18" s="32">
        <v>3619.5059104584689</v>
      </c>
      <c r="I18" s="32">
        <v>0.6</v>
      </c>
      <c r="J18" s="32">
        <v>0.7733787427274017</v>
      </c>
      <c r="K18" s="29" t="s">
        <v>2448</v>
      </c>
      <c r="L18" s="29" t="s">
        <v>2448</v>
      </c>
      <c r="M18" s="29" t="s">
        <v>2449</v>
      </c>
      <c r="N18" s="33">
        <v>3.0484947997075261E-2</v>
      </c>
      <c r="O18" s="34">
        <v>354780.52352984413</v>
      </c>
      <c r="P18" s="35">
        <v>3.7887876205988729</v>
      </c>
      <c r="Q18" s="29" t="s">
        <v>746</v>
      </c>
      <c r="R18" s="29" t="s">
        <v>2450</v>
      </c>
      <c r="S18" s="36">
        <v>20.3</v>
      </c>
      <c r="T18" s="29" t="s">
        <v>2451</v>
      </c>
      <c r="U18" s="37">
        <v>1818</v>
      </c>
      <c r="V18" s="38">
        <v>3.7887876205988729</v>
      </c>
      <c r="W18" s="38">
        <v>24.088787620598879</v>
      </c>
      <c r="X18" s="40" t="s">
        <v>746</v>
      </c>
      <c r="Y18" s="40" t="s">
        <v>746</v>
      </c>
    </row>
    <row r="19" spans="1:25" ht="30" x14ac:dyDescent="0.2">
      <c r="A19" s="29">
        <v>13334</v>
      </c>
      <c r="B19" s="29" t="s">
        <v>1300</v>
      </c>
      <c r="C19" s="32">
        <v>500</v>
      </c>
      <c r="D19" s="48">
        <v>264.97630070000002</v>
      </c>
      <c r="E19" s="48">
        <v>147.26215563702161</v>
      </c>
      <c r="F19" s="32">
        <v>414</v>
      </c>
      <c r="G19" s="32">
        <v>414</v>
      </c>
      <c r="H19" s="32">
        <v>1121.251000086</v>
      </c>
      <c r="I19" s="32">
        <v>0.5</v>
      </c>
      <c r="J19" s="32">
        <v>2.1149425287356318</v>
      </c>
      <c r="K19" s="29" t="s">
        <v>2452</v>
      </c>
      <c r="L19" s="29" t="s">
        <v>2452</v>
      </c>
      <c r="M19" s="29" t="s">
        <v>2453</v>
      </c>
      <c r="N19" s="33">
        <v>0.22798072884070689</v>
      </c>
      <c r="O19" s="34">
        <v>808509.00958544284</v>
      </c>
      <c r="P19" s="35">
        <v>10.71501495959588</v>
      </c>
      <c r="Q19" s="29" t="s">
        <v>746</v>
      </c>
      <c r="R19" s="29" t="s">
        <v>2454</v>
      </c>
      <c r="S19" s="36">
        <v>6.1099999999999994</v>
      </c>
      <c r="T19" s="29" t="s">
        <v>2455</v>
      </c>
      <c r="U19" s="37">
        <v>588</v>
      </c>
      <c r="V19" s="38">
        <v>10.71501495959588</v>
      </c>
      <c r="W19" s="38">
        <v>16.82501495959588</v>
      </c>
      <c r="X19" s="40" t="s">
        <v>746</v>
      </c>
      <c r="Y19" s="40" t="s">
        <v>746</v>
      </c>
    </row>
    <row r="20" spans="1:25" ht="50" x14ac:dyDescent="0.2">
      <c r="A20" s="29">
        <v>14621</v>
      </c>
      <c r="B20" s="29" t="s">
        <v>1755</v>
      </c>
      <c r="C20" s="32">
        <v>750</v>
      </c>
      <c r="D20" s="48">
        <v>261.71241859999998</v>
      </c>
      <c r="E20" s="48">
        <v>331.33985018329849</v>
      </c>
      <c r="F20" s="32">
        <v>260</v>
      </c>
      <c r="G20" s="32">
        <v>260</v>
      </c>
      <c r="H20" s="32">
        <v>1603.0645281027</v>
      </c>
      <c r="I20" s="32">
        <v>0.75</v>
      </c>
      <c r="J20" s="32">
        <v>0.59032212288917263</v>
      </c>
      <c r="K20" s="29" t="s">
        <v>2456</v>
      </c>
      <c r="L20" s="29" t="s">
        <v>1755</v>
      </c>
      <c r="M20" s="29" t="s">
        <v>2457</v>
      </c>
      <c r="N20" s="33">
        <v>1.776147853070232E-2</v>
      </c>
      <c r="O20" s="34">
        <v>338506.18758810812</v>
      </c>
      <c r="P20" s="35">
        <v>0.74998891944638846</v>
      </c>
      <c r="Q20" s="29" t="s">
        <v>2458</v>
      </c>
      <c r="R20" s="29" t="s">
        <v>2459</v>
      </c>
      <c r="S20" s="36">
        <v>9.18</v>
      </c>
      <c r="T20" s="29" t="s">
        <v>2460</v>
      </c>
      <c r="U20" s="37">
        <v>1604</v>
      </c>
      <c r="V20" s="38">
        <v>0.74998891944638846</v>
      </c>
      <c r="W20" s="38">
        <v>9.9299889194463873</v>
      </c>
      <c r="X20" s="39">
        <v>4.2299889194463871</v>
      </c>
      <c r="Y20" s="39">
        <v>3.48</v>
      </c>
    </row>
    <row r="21" spans="1:25" ht="40" x14ac:dyDescent="0.2">
      <c r="A21" s="29">
        <v>14492</v>
      </c>
      <c r="B21" s="29" t="s">
        <v>2461</v>
      </c>
      <c r="C21" s="32" t="s">
        <v>746</v>
      </c>
      <c r="D21" s="48">
        <v>254.860581</v>
      </c>
      <c r="E21" s="48" t="s">
        <v>746</v>
      </c>
      <c r="F21" s="32" t="s">
        <v>746</v>
      </c>
      <c r="G21" s="32" t="s">
        <v>746</v>
      </c>
      <c r="H21" s="32">
        <v>0</v>
      </c>
      <c r="I21" s="32" t="s">
        <v>746</v>
      </c>
      <c r="J21" s="32" t="s">
        <v>746</v>
      </c>
      <c r="K21" s="29" t="s">
        <v>2462</v>
      </c>
      <c r="L21" s="29" t="s">
        <v>2462</v>
      </c>
      <c r="M21" s="29" t="s">
        <v>2463</v>
      </c>
      <c r="N21" s="33" t="s">
        <v>746</v>
      </c>
      <c r="O21" s="34" t="s">
        <v>746</v>
      </c>
      <c r="P21" s="35" t="s">
        <v>746</v>
      </c>
      <c r="Q21" s="29" t="s">
        <v>746</v>
      </c>
      <c r="R21" s="29" t="s">
        <v>746</v>
      </c>
      <c r="S21" s="41" t="s">
        <v>746</v>
      </c>
      <c r="T21" s="29" t="s">
        <v>746</v>
      </c>
      <c r="U21" s="34" t="s">
        <v>746</v>
      </c>
      <c r="V21" s="42" t="s">
        <v>746</v>
      </c>
      <c r="W21" s="42" t="s">
        <v>746</v>
      </c>
      <c r="X21" s="40" t="s">
        <v>746</v>
      </c>
      <c r="Y21" s="40" t="s">
        <v>746</v>
      </c>
    </row>
    <row r="22" spans="1:25" ht="40" x14ac:dyDescent="0.2">
      <c r="A22" s="29">
        <v>14495</v>
      </c>
      <c r="B22" s="29" t="s">
        <v>1684</v>
      </c>
      <c r="C22" s="32">
        <v>710</v>
      </c>
      <c r="D22" s="48">
        <v>240.53190710000001</v>
      </c>
      <c r="E22" s="48">
        <v>296.93941062649031</v>
      </c>
      <c r="F22" s="32">
        <v>335</v>
      </c>
      <c r="G22" s="32">
        <v>335</v>
      </c>
      <c r="H22" s="32">
        <v>2262.3710165982302</v>
      </c>
      <c r="I22" s="32">
        <v>0.71</v>
      </c>
      <c r="J22" s="32">
        <v>0.84872373485059804</v>
      </c>
      <c r="K22" s="29" t="s">
        <v>2462</v>
      </c>
      <c r="L22" s="29" t="s">
        <v>2462</v>
      </c>
      <c r="M22" s="29" t="s">
        <v>2464</v>
      </c>
      <c r="N22" s="33">
        <v>3.6714168098814892E-2</v>
      </c>
      <c r="O22" s="34">
        <v>460724.15835055342</v>
      </c>
      <c r="P22" s="35">
        <v>2.3058215369896109</v>
      </c>
      <c r="Q22" s="29" t="s">
        <v>2465</v>
      </c>
      <c r="R22" s="29" t="s">
        <v>2466</v>
      </c>
      <c r="S22" s="36">
        <v>8.3600000000000012</v>
      </c>
      <c r="T22" s="29" t="s">
        <v>2467</v>
      </c>
      <c r="U22" s="37">
        <v>2200</v>
      </c>
      <c r="V22" s="38">
        <v>2.3058215369896109</v>
      </c>
      <c r="W22" s="38">
        <v>10.665821536989609</v>
      </c>
      <c r="X22" s="39">
        <v>2.435821536989613</v>
      </c>
      <c r="Y22" s="39">
        <v>0.13000000000000261</v>
      </c>
    </row>
    <row r="23" spans="1:25" ht="40" x14ac:dyDescent="0.2">
      <c r="A23" s="29">
        <v>15400</v>
      </c>
      <c r="B23" s="29" t="s">
        <v>2015</v>
      </c>
      <c r="C23" s="32">
        <v>400</v>
      </c>
      <c r="D23" s="48">
        <v>189.14312509999999</v>
      </c>
      <c r="E23" s="48">
        <v>94.247779607693786</v>
      </c>
      <c r="F23" s="32">
        <v>206</v>
      </c>
      <c r="G23" s="32">
        <v>206</v>
      </c>
      <c r="H23" s="32">
        <v>544.79583537279996</v>
      </c>
      <c r="I23" s="32">
        <v>0.4</v>
      </c>
      <c r="J23" s="32">
        <v>1.644316730523627</v>
      </c>
      <c r="K23" s="29" t="s">
        <v>2437</v>
      </c>
      <c r="L23" s="29" t="s">
        <v>2015</v>
      </c>
      <c r="M23" s="29" t="s">
        <v>2468</v>
      </c>
      <c r="N23" s="33">
        <v>0.13780721255249281</v>
      </c>
      <c r="O23" s="34">
        <v>502876.98059964128</v>
      </c>
      <c r="P23" s="35">
        <v>4.183216334281334</v>
      </c>
      <c r="Q23" s="29" t="s">
        <v>746</v>
      </c>
      <c r="R23" s="29" t="s">
        <v>2459</v>
      </c>
      <c r="S23" s="36">
        <v>8.93</v>
      </c>
      <c r="T23" s="29" t="s">
        <v>2469</v>
      </c>
      <c r="U23" s="37">
        <v>504</v>
      </c>
      <c r="V23" s="38">
        <v>4.183216334281334</v>
      </c>
      <c r="W23" s="38">
        <v>13.113216334281329</v>
      </c>
      <c r="X23" s="40" t="s">
        <v>746</v>
      </c>
      <c r="Y23" s="40" t="s">
        <v>746</v>
      </c>
    </row>
    <row r="24" spans="1:25" ht="30" x14ac:dyDescent="0.2">
      <c r="A24" s="29">
        <v>14122</v>
      </c>
      <c r="B24" s="29" t="s">
        <v>2470</v>
      </c>
      <c r="C24" s="32">
        <v>350</v>
      </c>
      <c r="D24" s="48">
        <v>172.26816020000001</v>
      </c>
      <c r="E24" s="48">
        <v>72.158456262140561</v>
      </c>
      <c r="F24" s="32" t="s">
        <v>746</v>
      </c>
      <c r="G24" s="32">
        <v>72.158456262140561</v>
      </c>
      <c r="H24" s="32">
        <v>2310.10175871516</v>
      </c>
      <c r="I24" s="32">
        <v>0.35</v>
      </c>
      <c r="J24" s="32">
        <v>0.75229709137686607</v>
      </c>
      <c r="K24" s="29" t="s">
        <v>2471</v>
      </c>
      <c r="L24" s="29" t="s">
        <v>2471</v>
      </c>
      <c r="M24" s="29" t="s">
        <v>2472</v>
      </c>
      <c r="N24" s="33">
        <v>2.88456123187611E-2</v>
      </c>
      <c r="O24" s="34">
        <v>201313.87855665211</v>
      </c>
      <c r="P24" s="35">
        <v>4.500581891006016</v>
      </c>
      <c r="Q24" s="29" t="s">
        <v>2473</v>
      </c>
      <c r="R24" s="29" t="s">
        <v>2474</v>
      </c>
      <c r="S24" s="36">
        <v>28.94</v>
      </c>
      <c r="T24" s="29" t="s">
        <v>2475</v>
      </c>
      <c r="U24" s="37">
        <v>978</v>
      </c>
      <c r="V24" s="38">
        <v>4.500581891006016</v>
      </c>
      <c r="W24" s="38">
        <v>33.440581891006012</v>
      </c>
      <c r="X24" s="39">
        <v>4.6105818910060101</v>
      </c>
      <c r="Y24" s="39">
        <v>0.10999999999999591</v>
      </c>
    </row>
    <row r="25" spans="1:25" ht="30" x14ac:dyDescent="0.2">
      <c r="A25" s="29">
        <v>14035</v>
      </c>
      <c r="B25" s="29" t="s">
        <v>2476</v>
      </c>
      <c r="C25" s="32">
        <v>350</v>
      </c>
      <c r="D25" s="48">
        <v>171.4811248</v>
      </c>
      <c r="E25" s="48">
        <v>72.158456262140561</v>
      </c>
      <c r="F25" s="32" t="s">
        <v>746</v>
      </c>
      <c r="G25" s="32">
        <v>72.158456262140561</v>
      </c>
      <c r="H25" s="32">
        <v>1908.8925619612</v>
      </c>
      <c r="I25" s="32">
        <v>0.35</v>
      </c>
      <c r="J25" s="32">
        <v>0.75229709137686607</v>
      </c>
      <c r="K25" s="29" t="s">
        <v>2477</v>
      </c>
      <c r="L25" s="29" t="s">
        <v>2477</v>
      </c>
      <c r="M25" s="29" t="s">
        <v>2478</v>
      </c>
      <c r="N25" s="33">
        <v>2.88456123187611E-2</v>
      </c>
      <c r="O25" s="34">
        <v>201313.87855665211</v>
      </c>
      <c r="P25" s="35">
        <v>3.718938901209659</v>
      </c>
      <c r="Q25" s="29" t="s">
        <v>2435</v>
      </c>
      <c r="R25" s="29" t="s">
        <v>2479</v>
      </c>
      <c r="S25" s="36">
        <v>8.84</v>
      </c>
      <c r="T25" s="29" t="s">
        <v>2480</v>
      </c>
      <c r="U25" s="37">
        <v>1908</v>
      </c>
      <c r="V25" s="38">
        <v>3.718938901209659</v>
      </c>
      <c r="W25" s="38">
        <v>12.558938901209659</v>
      </c>
      <c r="X25" s="39">
        <v>5.2789389012096573</v>
      </c>
      <c r="Y25" s="39">
        <v>1.56</v>
      </c>
    </row>
    <row r="26" spans="1:25" ht="30" x14ac:dyDescent="0.2">
      <c r="A26" s="29">
        <v>15074</v>
      </c>
      <c r="B26" s="29" t="s">
        <v>2481</v>
      </c>
      <c r="C26" s="32">
        <v>200</v>
      </c>
      <c r="D26" s="48">
        <v>158.4487445</v>
      </c>
      <c r="E26" s="48">
        <v>23.56194490192345</v>
      </c>
      <c r="F26" s="32" t="s">
        <v>746</v>
      </c>
      <c r="G26" s="32">
        <v>23.56194490192345</v>
      </c>
      <c r="H26" s="32">
        <v>27.068540079600002</v>
      </c>
      <c r="I26" s="32">
        <v>0.2</v>
      </c>
      <c r="J26" s="32">
        <v>0.75229709137686596</v>
      </c>
      <c r="K26" s="29" t="s">
        <v>2448</v>
      </c>
      <c r="L26" s="29" t="s">
        <v>284</v>
      </c>
      <c r="M26" s="29" t="s">
        <v>2482</v>
      </c>
      <c r="N26" s="33">
        <v>2.884561231876109E-2</v>
      </c>
      <c r="O26" s="34">
        <v>115036.50203237261</v>
      </c>
      <c r="P26" s="35">
        <v>0.107472106743585</v>
      </c>
      <c r="Q26" s="29" t="s">
        <v>2483</v>
      </c>
      <c r="R26" s="29" t="s">
        <v>2483</v>
      </c>
      <c r="S26" s="36">
        <v>17.13</v>
      </c>
      <c r="T26" s="29" t="s">
        <v>2406</v>
      </c>
      <c r="U26" s="37">
        <v>14</v>
      </c>
      <c r="V26" s="38">
        <v>0.107472106743585</v>
      </c>
      <c r="W26" s="38">
        <v>17.237472106743589</v>
      </c>
      <c r="X26" s="39">
        <v>0.13747210674358709</v>
      </c>
      <c r="Y26" s="39">
        <v>3.000000000000114E-2</v>
      </c>
    </row>
    <row r="27" spans="1:25" ht="20" x14ac:dyDescent="0.2">
      <c r="A27" s="29">
        <v>15276</v>
      </c>
      <c r="B27" s="29" t="s">
        <v>2484</v>
      </c>
      <c r="C27" s="32">
        <v>600</v>
      </c>
      <c r="D27" s="48">
        <v>156.8515256</v>
      </c>
      <c r="E27" s="48">
        <v>212.05750411731111</v>
      </c>
      <c r="F27" s="32" t="s">
        <v>746</v>
      </c>
      <c r="G27" s="32">
        <v>212.05750411731111</v>
      </c>
      <c r="H27" s="32">
        <v>3063.7346047800002</v>
      </c>
      <c r="I27" s="32">
        <v>0.6</v>
      </c>
      <c r="J27" s="32">
        <v>0.75229709137686618</v>
      </c>
      <c r="K27" s="29" t="s">
        <v>2407</v>
      </c>
      <c r="L27" s="29" t="s">
        <v>2407</v>
      </c>
      <c r="M27" s="29" t="s">
        <v>2485</v>
      </c>
      <c r="N27" s="33">
        <v>2.88456123187611E-2</v>
      </c>
      <c r="O27" s="34">
        <v>345109.50609711779</v>
      </c>
      <c r="P27" s="35">
        <v>3.0379418483416738</v>
      </c>
      <c r="Q27" s="29" t="s">
        <v>2486</v>
      </c>
      <c r="R27" s="29" t="s">
        <v>2487</v>
      </c>
      <c r="S27" s="36">
        <v>59.49</v>
      </c>
      <c r="T27" s="29" t="s">
        <v>746</v>
      </c>
      <c r="U27" s="37">
        <v>3064</v>
      </c>
      <c r="V27" s="38">
        <v>3.0379418483416738</v>
      </c>
      <c r="W27" s="38">
        <v>62.527941848341683</v>
      </c>
      <c r="X27" s="39">
        <v>29.367941848341669</v>
      </c>
      <c r="Y27" s="39">
        <v>26.33</v>
      </c>
    </row>
    <row r="28" spans="1:25" ht="20" x14ac:dyDescent="0.2">
      <c r="A28" s="29">
        <v>15273</v>
      </c>
      <c r="B28" s="29" t="s">
        <v>236</v>
      </c>
      <c r="C28" s="32">
        <v>600</v>
      </c>
      <c r="D28" s="48">
        <v>149.99968799999999</v>
      </c>
      <c r="E28" s="48">
        <v>212.05750411731111</v>
      </c>
      <c r="F28" s="32">
        <v>345</v>
      </c>
      <c r="G28" s="32">
        <v>345</v>
      </c>
      <c r="H28" s="32">
        <v>5657.767117625931</v>
      </c>
      <c r="I28" s="32">
        <v>0.6</v>
      </c>
      <c r="J28" s="32">
        <v>1.2239250744997869</v>
      </c>
      <c r="K28" s="29" t="s">
        <v>2407</v>
      </c>
      <c r="L28" s="29" t="s">
        <v>2407</v>
      </c>
      <c r="M28" s="29" t="s">
        <v>2488</v>
      </c>
      <c r="N28" s="33">
        <v>7.6350284810872041E-2</v>
      </c>
      <c r="O28" s="34">
        <v>561464.58998989093</v>
      </c>
      <c r="P28" s="35">
        <v>14.60576650305048</v>
      </c>
      <c r="Q28" s="29" t="s">
        <v>746</v>
      </c>
      <c r="R28" s="29" t="s">
        <v>2489</v>
      </c>
      <c r="S28" s="36">
        <v>10.67</v>
      </c>
      <c r="T28" s="29" t="s">
        <v>2490</v>
      </c>
      <c r="U28" s="37">
        <v>2894</v>
      </c>
      <c r="V28" s="38">
        <v>14.60576650305048</v>
      </c>
      <c r="W28" s="38">
        <v>25.27576650305048</v>
      </c>
      <c r="X28" s="40" t="s">
        <v>746</v>
      </c>
      <c r="Y28" s="40" t="s">
        <v>746</v>
      </c>
    </row>
    <row r="29" spans="1:25" ht="30" x14ac:dyDescent="0.2">
      <c r="A29" s="29">
        <v>15417</v>
      </c>
      <c r="B29" s="29" t="s">
        <v>2491</v>
      </c>
      <c r="C29" s="32">
        <v>1350</v>
      </c>
      <c r="D29" s="48">
        <v>147.80061850000001</v>
      </c>
      <c r="E29" s="48">
        <v>1073.541114593887</v>
      </c>
      <c r="F29" s="32" t="s">
        <v>746</v>
      </c>
      <c r="G29" s="32">
        <v>1073.541114593887</v>
      </c>
      <c r="H29" s="32">
        <v>6.0006400048700002</v>
      </c>
      <c r="I29" s="32">
        <v>1.35</v>
      </c>
      <c r="J29" s="32">
        <v>0.75229709137686607</v>
      </c>
      <c r="K29" s="29" t="s">
        <v>2443</v>
      </c>
      <c r="L29" s="29" t="s">
        <v>281</v>
      </c>
      <c r="M29" s="29" t="s">
        <v>2492</v>
      </c>
      <c r="N29" s="33">
        <v>2.88456123187611E-2</v>
      </c>
      <c r="O29" s="34">
        <v>776496.38871851494</v>
      </c>
      <c r="P29" s="35">
        <v>2.189339680197089E-3</v>
      </c>
      <c r="Q29" s="29" t="s">
        <v>2493</v>
      </c>
      <c r="R29" s="29" t="s">
        <v>2493</v>
      </c>
      <c r="S29" s="36">
        <v>5.34</v>
      </c>
      <c r="T29" s="29" t="s">
        <v>746</v>
      </c>
      <c r="U29" s="37">
        <v>6</v>
      </c>
      <c r="V29" s="38">
        <v>2.189339680197089E-3</v>
      </c>
      <c r="W29" s="38">
        <v>5.3421893396801972</v>
      </c>
      <c r="X29" s="39">
        <v>2.2189339680197762E-2</v>
      </c>
      <c r="Y29" s="39">
        <v>2.0000000000000458E-2</v>
      </c>
    </row>
    <row r="30" spans="1:25" ht="30" x14ac:dyDescent="0.2">
      <c r="A30" s="29">
        <v>14082</v>
      </c>
      <c r="B30" s="29" t="s">
        <v>225</v>
      </c>
      <c r="C30" s="32">
        <v>450</v>
      </c>
      <c r="D30" s="48">
        <v>142.73118460000001</v>
      </c>
      <c r="E30" s="48">
        <v>119.2823460659874</v>
      </c>
      <c r="F30" s="32">
        <v>190</v>
      </c>
      <c r="G30" s="32">
        <v>190</v>
      </c>
      <c r="H30" s="32">
        <v>1377.0680431762801</v>
      </c>
      <c r="I30" s="32">
        <v>0.45</v>
      </c>
      <c r="J30" s="32">
        <v>1.198303454582722</v>
      </c>
      <c r="K30" s="29" t="s">
        <v>2494</v>
      </c>
      <c r="L30" s="29" t="s">
        <v>2494</v>
      </c>
      <c r="M30" s="29" t="s">
        <v>2495</v>
      </c>
      <c r="N30" s="33">
        <v>7.318711362206351E-2</v>
      </c>
      <c r="O30" s="34">
        <v>412283.17719064438</v>
      </c>
      <c r="P30" s="35">
        <v>4.883086600380099</v>
      </c>
      <c r="Q30" s="29" t="s">
        <v>2496</v>
      </c>
      <c r="R30" s="29" t="s">
        <v>2497</v>
      </c>
      <c r="S30" s="36">
        <v>12.04</v>
      </c>
      <c r="T30" s="29" t="s">
        <v>2498</v>
      </c>
      <c r="U30" s="37">
        <v>1340</v>
      </c>
      <c r="V30" s="38">
        <v>4.883086600380099</v>
      </c>
      <c r="W30" s="38">
        <v>16.923086600380099</v>
      </c>
      <c r="X30" s="39">
        <v>11.333086600380099</v>
      </c>
      <c r="Y30" s="39">
        <v>6.4499999999999993</v>
      </c>
    </row>
    <row r="31" spans="1:25" ht="30" x14ac:dyDescent="0.2">
      <c r="A31" s="29">
        <v>15084</v>
      </c>
      <c r="B31" s="29" t="s">
        <v>469</v>
      </c>
      <c r="C31" s="32">
        <v>100</v>
      </c>
      <c r="D31" s="48">
        <v>139.1663772</v>
      </c>
      <c r="E31" s="48">
        <v>5.8904862254808616</v>
      </c>
      <c r="F31" s="32">
        <v>108</v>
      </c>
      <c r="G31" s="32">
        <v>108</v>
      </c>
      <c r="H31" s="32">
        <v>4.4048213720899998</v>
      </c>
      <c r="I31" s="32">
        <v>0.1</v>
      </c>
      <c r="J31" s="32">
        <v>13.793103448275859</v>
      </c>
      <c r="K31" s="29" t="s">
        <v>2448</v>
      </c>
      <c r="L31" s="29" t="s">
        <v>2481</v>
      </c>
      <c r="M31" s="29" t="s">
        <v>2499</v>
      </c>
      <c r="N31" s="33">
        <v>9.6967228712966058</v>
      </c>
      <c r="O31" s="34">
        <v>1054576.9690244901</v>
      </c>
      <c r="P31" s="35">
        <v>13.764548977080921</v>
      </c>
      <c r="Q31" s="29" t="s">
        <v>2500</v>
      </c>
      <c r="R31" s="29" t="s">
        <v>2501</v>
      </c>
      <c r="S31" s="36">
        <v>23.57</v>
      </c>
      <c r="T31" s="29" t="s">
        <v>2502</v>
      </c>
      <c r="U31" s="37">
        <v>24</v>
      </c>
      <c r="V31" s="38">
        <v>13.764548977080921</v>
      </c>
      <c r="W31" s="38">
        <v>37.334548977080921</v>
      </c>
      <c r="X31" s="39">
        <v>14.05454897708092</v>
      </c>
      <c r="Y31" s="39">
        <v>0.2900000000000027</v>
      </c>
    </row>
    <row r="32" spans="1:25" ht="30" x14ac:dyDescent="0.2">
      <c r="A32" s="29">
        <v>15206</v>
      </c>
      <c r="B32" s="29" t="s">
        <v>1873</v>
      </c>
      <c r="C32" s="32">
        <v>350</v>
      </c>
      <c r="D32" s="48">
        <v>138.33304559999999</v>
      </c>
      <c r="E32" s="48">
        <v>72.158456262140561</v>
      </c>
      <c r="F32" s="32">
        <v>89</v>
      </c>
      <c r="G32" s="32">
        <v>89</v>
      </c>
      <c r="H32" s="32">
        <v>1326.30496630383</v>
      </c>
      <c r="I32" s="32">
        <v>0.35</v>
      </c>
      <c r="J32" s="32">
        <v>0.92788073083639555</v>
      </c>
      <c r="K32" s="29" t="s">
        <v>2471</v>
      </c>
      <c r="L32" s="29" t="s">
        <v>2470</v>
      </c>
      <c r="M32" s="29" t="s">
        <v>2503</v>
      </c>
      <c r="N32" s="33">
        <v>4.3881888412715779E-2</v>
      </c>
      <c r="O32" s="34">
        <v>248299.86836820011</v>
      </c>
      <c r="P32" s="35">
        <v>3.8993810731852578</v>
      </c>
      <c r="Q32" s="29" t="s">
        <v>746</v>
      </c>
      <c r="R32" s="29" t="s">
        <v>2504</v>
      </c>
      <c r="S32" s="36">
        <v>39.979999999999997</v>
      </c>
      <c r="T32" s="29" t="s">
        <v>746</v>
      </c>
      <c r="U32" s="37">
        <v>1320</v>
      </c>
      <c r="V32" s="38">
        <v>3.8993810731852578</v>
      </c>
      <c r="W32" s="38">
        <v>43.879381073185257</v>
      </c>
      <c r="X32" s="40" t="s">
        <v>746</v>
      </c>
      <c r="Y32" s="40" t="s">
        <v>746</v>
      </c>
    </row>
    <row r="33" spans="1:25" ht="30" x14ac:dyDescent="0.2">
      <c r="A33" s="29">
        <v>14416</v>
      </c>
      <c r="B33" s="29" t="s">
        <v>2505</v>
      </c>
      <c r="C33" s="32">
        <v>600</v>
      </c>
      <c r="D33" s="48">
        <v>135.94879130000001</v>
      </c>
      <c r="E33" s="48">
        <v>212.05750411731111</v>
      </c>
      <c r="F33" s="32" t="s">
        <v>746</v>
      </c>
      <c r="G33" s="32">
        <v>212.05750411731111</v>
      </c>
      <c r="H33" s="32">
        <v>1598.0106764007</v>
      </c>
      <c r="I33" s="32">
        <v>0.6</v>
      </c>
      <c r="J33" s="32">
        <v>0.75229709137686618</v>
      </c>
      <c r="K33" s="29" t="s">
        <v>2506</v>
      </c>
      <c r="L33" s="29" t="s">
        <v>2506</v>
      </c>
      <c r="M33" s="29" t="s">
        <v>2507</v>
      </c>
      <c r="N33" s="33">
        <v>2.88456123187611E-2</v>
      </c>
      <c r="O33" s="34">
        <v>345109.50609711779</v>
      </c>
      <c r="P33" s="35">
        <v>1.584557454931079</v>
      </c>
      <c r="Q33" s="29" t="s">
        <v>2508</v>
      </c>
      <c r="R33" s="29" t="s">
        <v>2493</v>
      </c>
      <c r="S33" s="36">
        <v>8.51</v>
      </c>
      <c r="T33" s="29" t="s">
        <v>2509</v>
      </c>
      <c r="U33" s="37">
        <v>1598</v>
      </c>
      <c r="V33" s="38">
        <v>1.584557454931079</v>
      </c>
      <c r="W33" s="38">
        <v>10.094557454931079</v>
      </c>
      <c r="X33" s="39">
        <v>3.434557454931078</v>
      </c>
      <c r="Y33" s="39">
        <v>1.850000000000001</v>
      </c>
    </row>
    <row r="34" spans="1:25" ht="60" x14ac:dyDescent="0.2">
      <c r="A34" s="29">
        <v>14498</v>
      </c>
      <c r="B34" s="29" t="s">
        <v>2510</v>
      </c>
      <c r="C34" s="32">
        <v>450</v>
      </c>
      <c r="D34" s="48">
        <v>130.90250549999999</v>
      </c>
      <c r="E34" s="48">
        <v>119.2823460659874</v>
      </c>
      <c r="F34" s="32" t="s">
        <v>746</v>
      </c>
      <c r="G34" s="32">
        <v>119.2823460659874</v>
      </c>
      <c r="H34" s="32">
        <v>1621.2192376610001</v>
      </c>
      <c r="I34" s="32">
        <v>0.45</v>
      </c>
      <c r="J34" s="32">
        <v>0.75229709137686607</v>
      </c>
      <c r="K34" s="29" t="s">
        <v>2511</v>
      </c>
      <c r="L34" s="29" t="s">
        <v>2511</v>
      </c>
      <c r="M34" s="29" t="s">
        <v>2512</v>
      </c>
      <c r="N34" s="33">
        <v>2.88456123187611E-2</v>
      </c>
      <c r="O34" s="34">
        <v>258832.12957283831</v>
      </c>
      <c r="P34" s="35">
        <v>2.3025523254644709</v>
      </c>
      <c r="Q34" s="29" t="s">
        <v>2513</v>
      </c>
      <c r="R34" s="29" t="s">
        <v>2514</v>
      </c>
      <c r="S34" s="36">
        <v>15.17</v>
      </c>
      <c r="T34" s="29" t="s">
        <v>2515</v>
      </c>
      <c r="U34" s="37">
        <v>1622</v>
      </c>
      <c r="V34" s="38">
        <v>2.3025523254644709</v>
      </c>
      <c r="W34" s="38">
        <v>17.47255232546447</v>
      </c>
      <c r="X34" s="39">
        <v>10.682552325464471</v>
      </c>
      <c r="Y34" s="39">
        <v>8.379999999999999</v>
      </c>
    </row>
    <row r="35" spans="1:25" ht="40" x14ac:dyDescent="0.2">
      <c r="A35" s="29">
        <v>14378</v>
      </c>
      <c r="B35" s="29" t="s">
        <v>1563</v>
      </c>
      <c r="C35" s="32">
        <v>560</v>
      </c>
      <c r="D35" s="48">
        <v>130.323803</v>
      </c>
      <c r="E35" s="48">
        <v>184.72564803107991</v>
      </c>
      <c r="F35" s="32">
        <v>90</v>
      </c>
      <c r="G35" s="32">
        <v>90</v>
      </c>
      <c r="H35" s="32">
        <v>183.28220552478999</v>
      </c>
      <c r="I35" s="32">
        <v>0.56000000000000005</v>
      </c>
      <c r="J35" s="32">
        <v>0.36652592071311269</v>
      </c>
      <c r="K35" s="29" t="s">
        <v>2437</v>
      </c>
      <c r="L35" s="29" t="s">
        <v>2015</v>
      </c>
      <c r="M35" s="29" t="s">
        <v>2516</v>
      </c>
      <c r="N35" s="33">
        <v>6.8471585399895512E-3</v>
      </c>
      <c r="O35" s="34">
        <v>156931.0965810254</v>
      </c>
      <c r="P35" s="35">
        <v>4.8850754246687188E-2</v>
      </c>
      <c r="Q35" s="29" t="s">
        <v>746</v>
      </c>
      <c r="R35" s="29" t="s">
        <v>2517</v>
      </c>
      <c r="S35" s="36">
        <v>8.2199999999999989</v>
      </c>
      <c r="T35" s="29" t="s">
        <v>2518</v>
      </c>
      <c r="U35" s="37">
        <v>174</v>
      </c>
      <c r="V35" s="38">
        <v>4.8850754246687188E-2</v>
      </c>
      <c r="W35" s="38">
        <v>8.2688507542466869</v>
      </c>
      <c r="X35" s="40" t="s">
        <v>746</v>
      </c>
      <c r="Y35" s="40" t="s">
        <v>746</v>
      </c>
    </row>
    <row r="36" spans="1:25" ht="20" x14ac:dyDescent="0.2">
      <c r="A36" s="29">
        <v>15553</v>
      </c>
      <c r="B36" s="29" t="s">
        <v>2113</v>
      </c>
      <c r="C36" s="32">
        <v>700</v>
      </c>
      <c r="D36" s="48">
        <v>122.2914123</v>
      </c>
      <c r="E36" s="48">
        <v>288.63382504856219</v>
      </c>
      <c r="F36" s="32">
        <v>480</v>
      </c>
      <c r="G36" s="32">
        <v>480</v>
      </c>
      <c r="H36" s="32">
        <v>3741.9464650566401</v>
      </c>
      <c r="I36" s="32">
        <v>0.70000000000000007</v>
      </c>
      <c r="J36" s="32">
        <v>1.251075142700758</v>
      </c>
      <c r="K36" s="29" t="s">
        <v>2412</v>
      </c>
      <c r="L36" s="29" t="s">
        <v>2412</v>
      </c>
      <c r="M36" s="29" t="s">
        <v>2519</v>
      </c>
      <c r="N36" s="33">
        <v>7.9775179035867574E-2</v>
      </c>
      <c r="O36" s="34">
        <v>669572.6787457082</v>
      </c>
      <c r="P36" s="35">
        <v>8.3299824790747277</v>
      </c>
      <c r="Q36" s="29" t="s">
        <v>746</v>
      </c>
      <c r="R36" s="29" t="s">
        <v>2520</v>
      </c>
      <c r="S36" s="36">
        <v>21.74</v>
      </c>
      <c r="T36" s="29" t="s">
        <v>2521</v>
      </c>
      <c r="U36" s="37">
        <v>3608</v>
      </c>
      <c r="V36" s="38">
        <v>8.3299824790747277</v>
      </c>
      <c r="W36" s="38">
        <v>30.069982479074721</v>
      </c>
      <c r="X36" s="40" t="s">
        <v>746</v>
      </c>
      <c r="Y36" s="40" t="s">
        <v>746</v>
      </c>
    </row>
    <row r="37" spans="1:25" ht="20" x14ac:dyDescent="0.2">
      <c r="A37" s="29">
        <v>16920</v>
      </c>
      <c r="B37" s="29" t="s">
        <v>2522</v>
      </c>
      <c r="C37" s="32">
        <v>315</v>
      </c>
      <c r="D37" s="48">
        <v>115.39327849999999</v>
      </c>
      <c r="E37" s="48">
        <v>58.448349572333868</v>
      </c>
      <c r="F37" s="32" t="s">
        <v>746</v>
      </c>
      <c r="G37" s="32">
        <v>58.448349572333868</v>
      </c>
      <c r="H37" s="32">
        <v>585.07751894102</v>
      </c>
      <c r="I37" s="32">
        <v>0.315</v>
      </c>
      <c r="J37" s="32">
        <v>0.7522970913768664</v>
      </c>
      <c r="K37" s="29" t="s">
        <v>2523</v>
      </c>
      <c r="L37" s="29" t="s">
        <v>2523</v>
      </c>
      <c r="M37" s="29" t="s">
        <v>2524</v>
      </c>
      <c r="N37" s="33">
        <v>2.8845612318761121E-2</v>
      </c>
      <c r="O37" s="34">
        <v>181182.49070098691</v>
      </c>
      <c r="P37" s="35">
        <v>1.3022067669418671</v>
      </c>
      <c r="Q37" s="29" t="s">
        <v>746</v>
      </c>
      <c r="R37" s="29" t="s">
        <v>2525</v>
      </c>
      <c r="S37" s="36">
        <v>46.08</v>
      </c>
      <c r="T37" s="29" t="s">
        <v>2526</v>
      </c>
      <c r="U37" s="37">
        <v>150</v>
      </c>
      <c r="V37" s="38">
        <v>1.3022067669418671</v>
      </c>
      <c r="W37" s="38">
        <v>47.382206766941863</v>
      </c>
      <c r="X37" s="40" t="s">
        <v>746</v>
      </c>
      <c r="Y37" s="40" t="s">
        <v>746</v>
      </c>
    </row>
    <row r="38" spans="1:25" ht="30" x14ac:dyDescent="0.2">
      <c r="A38" s="29">
        <v>15037</v>
      </c>
      <c r="B38" s="29" t="s">
        <v>2527</v>
      </c>
      <c r="C38" s="32">
        <v>400</v>
      </c>
      <c r="D38" s="48">
        <v>115.23124180000001</v>
      </c>
      <c r="E38" s="48">
        <v>94.247779607693786</v>
      </c>
      <c r="F38" s="32" t="s">
        <v>746</v>
      </c>
      <c r="G38" s="32">
        <v>94.247779607693786</v>
      </c>
      <c r="H38" s="32">
        <v>1635.734220410621</v>
      </c>
      <c r="I38" s="32">
        <v>0.4</v>
      </c>
      <c r="J38" s="32">
        <v>0.75229709137686596</v>
      </c>
      <c r="K38" s="29" t="s">
        <v>2477</v>
      </c>
      <c r="L38" s="29" t="s">
        <v>2477</v>
      </c>
      <c r="M38" s="29" t="s">
        <v>2528</v>
      </c>
      <c r="N38" s="33">
        <v>2.884561231876109E-2</v>
      </c>
      <c r="O38" s="34">
        <v>230073.0040647451</v>
      </c>
      <c r="P38" s="35">
        <v>2.6933920687032948</v>
      </c>
      <c r="Q38" s="29" t="s">
        <v>746</v>
      </c>
      <c r="R38" s="29" t="s">
        <v>2529</v>
      </c>
      <c r="S38" s="36">
        <v>6.37</v>
      </c>
      <c r="T38" s="29" t="s">
        <v>2530</v>
      </c>
      <c r="U38" s="37">
        <v>1634</v>
      </c>
      <c r="V38" s="38">
        <v>2.6933920687032948</v>
      </c>
      <c r="W38" s="38">
        <v>9.0633920687032941</v>
      </c>
      <c r="X38" s="40" t="s">
        <v>746</v>
      </c>
      <c r="Y38" s="40" t="s">
        <v>746</v>
      </c>
    </row>
    <row r="39" spans="1:25" ht="30" x14ac:dyDescent="0.2">
      <c r="A39" s="29">
        <v>14095</v>
      </c>
      <c r="B39" s="29" t="s">
        <v>129</v>
      </c>
      <c r="C39" s="32">
        <v>400</v>
      </c>
      <c r="D39" s="48">
        <v>114.120133</v>
      </c>
      <c r="E39" s="48">
        <v>94.247779607693786</v>
      </c>
      <c r="F39" s="32">
        <v>200</v>
      </c>
      <c r="G39" s="32">
        <v>200</v>
      </c>
      <c r="H39" s="32">
        <v>408.27677121469009</v>
      </c>
      <c r="I39" s="32">
        <v>0.4</v>
      </c>
      <c r="J39" s="32">
        <v>1.596424010217113</v>
      </c>
      <c r="K39" s="29" t="s">
        <v>2494</v>
      </c>
      <c r="L39" s="29" t="s">
        <v>2494</v>
      </c>
      <c r="M39" s="29" t="s">
        <v>2531</v>
      </c>
      <c r="N39" s="33">
        <v>0.12989651480110551</v>
      </c>
      <c r="O39" s="34">
        <v>488230.07825207891</v>
      </c>
      <c r="P39" s="35">
        <v>2.9569664785264842</v>
      </c>
      <c r="Q39" s="29" t="s">
        <v>746</v>
      </c>
      <c r="R39" s="29" t="s">
        <v>2532</v>
      </c>
      <c r="S39" s="36">
        <v>8.08</v>
      </c>
      <c r="T39" s="29" t="s">
        <v>2533</v>
      </c>
      <c r="U39" s="37">
        <v>392</v>
      </c>
      <c r="V39" s="38">
        <v>2.9569664785264842</v>
      </c>
      <c r="W39" s="38">
        <v>11.03696647852648</v>
      </c>
      <c r="X39" s="40" t="s">
        <v>746</v>
      </c>
      <c r="Y39" s="40" t="s">
        <v>746</v>
      </c>
    </row>
    <row r="40" spans="1:25" ht="20" x14ac:dyDescent="0.2">
      <c r="A40" s="29">
        <v>15542</v>
      </c>
      <c r="B40" s="29" t="s">
        <v>190</v>
      </c>
      <c r="C40" s="32">
        <v>320</v>
      </c>
      <c r="D40" s="48">
        <v>111.8747673</v>
      </c>
      <c r="E40" s="48">
        <v>60.318578948924028</v>
      </c>
      <c r="F40" s="32">
        <v>112</v>
      </c>
      <c r="G40" s="32">
        <v>112</v>
      </c>
      <c r="H40" s="32">
        <v>209.13909706800001</v>
      </c>
      <c r="I40" s="32">
        <v>0.32</v>
      </c>
      <c r="J40" s="32">
        <v>1.3968710089399741</v>
      </c>
      <c r="K40" s="29" t="s">
        <v>2534</v>
      </c>
      <c r="L40" s="29" t="s">
        <v>2534</v>
      </c>
      <c r="M40" s="29" t="s">
        <v>2535</v>
      </c>
      <c r="N40" s="33">
        <v>9.9452019144596407E-2</v>
      </c>
      <c r="O40" s="34">
        <v>341761.05477645528</v>
      </c>
      <c r="P40" s="35">
        <v>1.5413294120605019</v>
      </c>
      <c r="Q40" s="29" t="s">
        <v>2536</v>
      </c>
      <c r="R40" s="29" t="s">
        <v>2537</v>
      </c>
      <c r="S40" s="36">
        <v>23.98</v>
      </c>
      <c r="T40" s="29" t="s">
        <v>2538</v>
      </c>
      <c r="U40" s="37">
        <v>210</v>
      </c>
      <c r="V40" s="38">
        <v>1.5413294120605019</v>
      </c>
      <c r="W40" s="38">
        <v>25.521329412060499</v>
      </c>
      <c r="X40" s="39">
        <v>13.121329412060501</v>
      </c>
      <c r="Y40" s="39">
        <v>11.58</v>
      </c>
    </row>
    <row r="41" spans="1:25" ht="20" x14ac:dyDescent="0.2">
      <c r="A41" s="29">
        <v>15386</v>
      </c>
      <c r="B41" s="29" t="s">
        <v>2539</v>
      </c>
      <c r="C41" s="32" t="s">
        <v>746</v>
      </c>
      <c r="D41" s="48">
        <v>111.3886572</v>
      </c>
      <c r="E41" s="48" t="s">
        <v>746</v>
      </c>
      <c r="F41" s="32" t="s">
        <v>746</v>
      </c>
      <c r="G41" s="32" t="s">
        <v>746</v>
      </c>
      <c r="H41" s="32">
        <v>0</v>
      </c>
      <c r="I41" s="32" t="s">
        <v>746</v>
      </c>
      <c r="J41" s="32" t="s">
        <v>746</v>
      </c>
      <c r="K41" s="29" t="s">
        <v>2437</v>
      </c>
      <c r="L41" s="29" t="s">
        <v>2437</v>
      </c>
      <c r="M41" s="29" t="s">
        <v>2540</v>
      </c>
      <c r="N41" s="33" t="s">
        <v>746</v>
      </c>
      <c r="O41" s="34" t="s">
        <v>746</v>
      </c>
      <c r="P41" s="35" t="s">
        <v>746</v>
      </c>
      <c r="Q41" s="29" t="s">
        <v>746</v>
      </c>
      <c r="R41" s="29" t="s">
        <v>746</v>
      </c>
      <c r="S41" s="41" t="s">
        <v>746</v>
      </c>
      <c r="T41" s="29" t="s">
        <v>746</v>
      </c>
      <c r="U41" s="34" t="s">
        <v>746</v>
      </c>
      <c r="V41" s="42" t="s">
        <v>746</v>
      </c>
      <c r="W41" s="42" t="s">
        <v>746</v>
      </c>
      <c r="X41" s="40" t="s">
        <v>746</v>
      </c>
      <c r="Y41" s="40" t="s">
        <v>746</v>
      </c>
    </row>
    <row r="42" spans="1:25" ht="40" x14ac:dyDescent="0.2">
      <c r="A42" s="29">
        <v>15243</v>
      </c>
      <c r="B42" s="29" t="s">
        <v>1898</v>
      </c>
      <c r="C42" s="32">
        <v>560</v>
      </c>
      <c r="D42" s="48">
        <v>111.1803243</v>
      </c>
      <c r="E42" s="48">
        <v>184.72564803107991</v>
      </c>
      <c r="F42" s="32">
        <v>179</v>
      </c>
      <c r="G42" s="32">
        <v>179</v>
      </c>
      <c r="H42" s="32">
        <v>1419.50986506194</v>
      </c>
      <c r="I42" s="32">
        <v>0.56000000000000005</v>
      </c>
      <c r="J42" s="32">
        <v>0.72897933119607983</v>
      </c>
      <c r="K42" s="29" t="s">
        <v>2437</v>
      </c>
      <c r="L42" s="29" t="s">
        <v>2539</v>
      </c>
      <c r="M42" s="29" t="s">
        <v>2541</v>
      </c>
      <c r="N42" s="33">
        <v>2.708516133084015E-2</v>
      </c>
      <c r="O42" s="34">
        <v>312118.51431115047</v>
      </c>
      <c r="P42" s="35">
        <v>1.442121375907748</v>
      </c>
      <c r="Q42" s="29" t="s">
        <v>746</v>
      </c>
      <c r="R42" s="29" t="s">
        <v>2542</v>
      </c>
      <c r="S42" s="36">
        <v>8.69</v>
      </c>
      <c r="T42" s="29" t="s">
        <v>2543</v>
      </c>
      <c r="U42" s="37">
        <v>782</v>
      </c>
      <c r="V42" s="38">
        <v>1.442121375907748</v>
      </c>
      <c r="W42" s="38">
        <v>10.132121375907751</v>
      </c>
      <c r="X42" s="40" t="s">
        <v>746</v>
      </c>
      <c r="Y42" s="40" t="s">
        <v>746</v>
      </c>
    </row>
    <row r="43" spans="1:25" ht="20" x14ac:dyDescent="0.2">
      <c r="A43" s="29">
        <v>15519</v>
      </c>
      <c r="B43" s="29" t="s">
        <v>2082</v>
      </c>
      <c r="C43" s="32">
        <v>300</v>
      </c>
      <c r="D43" s="48">
        <v>109.2358839</v>
      </c>
      <c r="E43" s="48">
        <v>53.014376029327757</v>
      </c>
      <c r="F43" s="32">
        <v>120</v>
      </c>
      <c r="G43" s="32">
        <v>120</v>
      </c>
      <c r="H43" s="32">
        <v>949.87054173900003</v>
      </c>
      <c r="I43" s="32">
        <v>0.3</v>
      </c>
      <c r="J43" s="32">
        <v>1.7028522775649211</v>
      </c>
      <c r="K43" s="29" t="s">
        <v>2544</v>
      </c>
      <c r="L43" s="29" t="s">
        <v>2544</v>
      </c>
      <c r="M43" s="29" t="s">
        <v>2545</v>
      </c>
      <c r="N43" s="33">
        <v>0.1477933679514801</v>
      </c>
      <c r="O43" s="34">
        <v>390584.06260166317</v>
      </c>
      <c r="P43" s="35">
        <v>11.235577573642329</v>
      </c>
      <c r="Q43" s="29" t="s">
        <v>2546</v>
      </c>
      <c r="R43" s="29" t="s">
        <v>2547</v>
      </c>
      <c r="S43" s="36">
        <v>18.73</v>
      </c>
      <c r="T43" s="29" t="s">
        <v>2548</v>
      </c>
      <c r="U43" s="37">
        <v>950</v>
      </c>
      <c r="V43" s="38">
        <v>11.235577573642329</v>
      </c>
      <c r="W43" s="38">
        <v>29.965577573642339</v>
      </c>
      <c r="X43" s="39">
        <v>21.505577573642331</v>
      </c>
      <c r="Y43" s="39">
        <v>10.27</v>
      </c>
    </row>
    <row r="44" spans="1:25" ht="20" x14ac:dyDescent="0.2">
      <c r="A44" s="29">
        <v>14385</v>
      </c>
      <c r="B44" s="29" t="s">
        <v>1574</v>
      </c>
      <c r="C44" s="32">
        <v>475</v>
      </c>
      <c r="D44" s="48">
        <v>100.62479070000001</v>
      </c>
      <c r="E44" s="48">
        <v>132.9040954624119</v>
      </c>
      <c r="F44" s="32">
        <v>100</v>
      </c>
      <c r="G44" s="32">
        <v>100</v>
      </c>
      <c r="H44" s="32">
        <v>550.67568772536606</v>
      </c>
      <c r="I44" s="32">
        <v>0.47499999999999998</v>
      </c>
      <c r="J44" s="32">
        <v>0.56604507841493223</v>
      </c>
      <c r="K44" s="29" t="s">
        <v>2437</v>
      </c>
      <c r="L44" s="29" t="s">
        <v>2437</v>
      </c>
      <c r="M44" s="29" t="s">
        <v>2549</v>
      </c>
      <c r="N44" s="33">
        <v>1.6330633577867831E-2</v>
      </c>
      <c r="O44" s="34">
        <v>205570.55926403319</v>
      </c>
      <c r="P44" s="35">
        <v>0.41918920778514818</v>
      </c>
      <c r="Q44" s="29" t="s">
        <v>746</v>
      </c>
      <c r="R44" s="29" t="s">
        <v>2550</v>
      </c>
      <c r="S44" s="36">
        <v>8.5</v>
      </c>
      <c r="T44" s="29" t="s">
        <v>2551</v>
      </c>
      <c r="U44" s="37">
        <v>370</v>
      </c>
      <c r="V44" s="38">
        <v>0.41918920778514818</v>
      </c>
      <c r="W44" s="38">
        <v>8.9191892077851485</v>
      </c>
      <c r="X44" s="40" t="s">
        <v>746</v>
      </c>
      <c r="Y44" s="40" t="s">
        <v>746</v>
      </c>
    </row>
    <row r="45" spans="1:25" ht="40" x14ac:dyDescent="0.2">
      <c r="A45" s="29">
        <v>14323</v>
      </c>
      <c r="B45" s="29" t="s">
        <v>1542</v>
      </c>
      <c r="C45" s="32">
        <v>300</v>
      </c>
      <c r="D45" s="48">
        <v>99.745162900000011</v>
      </c>
      <c r="E45" s="48">
        <v>53.014376029327757</v>
      </c>
      <c r="F45" s="32">
        <v>120</v>
      </c>
      <c r="G45" s="32">
        <v>120</v>
      </c>
      <c r="H45" s="32">
        <v>279.40571483349999</v>
      </c>
      <c r="I45" s="32">
        <v>0.3</v>
      </c>
      <c r="J45" s="32">
        <v>1.7028522775649211</v>
      </c>
      <c r="K45" s="29" t="s">
        <v>2552</v>
      </c>
      <c r="L45" s="29" t="s">
        <v>2552</v>
      </c>
      <c r="M45" s="29" t="s">
        <v>2553</v>
      </c>
      <c r="N45" s="33">
        <v>0.1477933679514801</v>
      </c>
      <c r="O45" s="34">
        <v>390584.06260166317</v>
      </c>
      <c r="P45" s="35">
        <v>3.3049604610155101</v>
      </c>
      <c r="Q45" s="29" t="s">
        <v>2554</v>
      </c>
      <c r="R45" s="29" t="s">
        <v>2555</v>
      </c>
      <c r="S45" s="36">
        <v>71.69</v>
      </c>
      <c r="T45" s="29" t="s">
        <v>2556</v>
      </c>
      <c r="U45" s="37">
        <v>280</v>
      </c>
      <c r="V45" s="38">
        <v>3.3049604610155101</v>
      </c>
      <c r="W45" s="38">
        <v>74.994960461015509</v>
      </c>
      <c r="X45" s="39">
        <v>7.0049604610155143</v>
      </c>
      <c r="Y45" s="39">
        <v>3.7000000000000028</v>
      </c>
    </row>
    <row r="46" spans="1:25" ht="20" x14ac:dyDescent="0.2">
      <c r="A46" s="29">
        <v>15235</v>
      </c>
      <c r="B46" s="29" t="s">
        <v>1890</v>
      </c>
      <c r="C46" s="32">
        <v>355</v>
      </c>
      <c r="D46" s="48">
        <v>99.027571800000004</v>
      </c>
      <c r="E46" s="48">
        <v>74.234852656622564</v>
      </c>
      <c r="F46" s="32">
        <v>60</v>
      </c>
      <c r="G46" s="32">
        <v>60</v>
      </c>
      <c r="H46" s="32">
        <v>2902.0425771038231</v>
      </c>
      <c r="I46" s="32">
        <v>0.35499999999999998</v>
      </c>
      <c r="J46" s="32">
        <v>0.60804088466908512</v>
      </c>
      <c r="K46" s="29" t="s">
        <v>2407</v>
      </c>
      <c r="L46" s="29" t="s">
        <v>2358</v>
      </c>
      <c r="M46" s="29" t="s">
        <v>2557</v>
      </c>
      <c r="N46" s="33">
        <v>1.8843716484666859E-2</v>
      </c>
      <c r="O46" s="34">
        <v>165035.51940915341</v>
      </c>
      <c r="P46" s="35">
        <v>3.6627618866492679</v>
      </c>
      <c r="Q46" s="29" t="s">
        <v>746</v>
      </c>
      <c r="R46" s="29" t="s">
        <v>2558</v>
      </c>
      <c r="S46" s="36">
        <v>18.11</v>
      </c>
      <c r="T46" s="29" t="s">
        <v>2559</v>
      </c>
      <c r="U46" s="37">
        <v>2866</v>
      </c>
      <c r="V46" s="38">
        <v>3.6627618866492679</v>
      </c>
      <c r="W46" s="38">
        <v>21.77276188664927</v>
      </c>
      <c r="X46" s="40" t="s">
        <v>746</v>
      </c>
      <c r="Y46" s="40" t="s">
        <v>746</v>
      </c>
    </row>
    <row r="47" spans="1:25" ht="20" x14ac:dyDescent="0.2">
      <c r="A47" s="29">
        <v>15383</v>
      </c>
      <c r="B47" s="29" t="s">
        <v>1995</v>
      </c>
      <c r="C47" s="32">
        <v>760</v>
      </c>
      <c r="D47" s="48">
        <v>98.5877579</v>
      </c>
      <c r="E47" s="48">
        <v>340.2344843837746</v>
      </c>
      <c r="F47" s="32">
        <v>202</v>
      </c>
      <c r="G47" s="32">
        <v>202</v>
      </c>
      <c r="H47" s="32">
        <v>8055.0183771900311</v>
      </c>
      <c r="I47" s="32">
        <v>0.76</v>
      </c>
      <c r="J47" s="32">
        <v>0.44664494468678251</v>
      </c>
      <c r="K47" s="29" t="s">
        <v>2407</v>
      </c>
      <c r="L47" s="29" t="s">
        <v>2407</v>
      </c>
      <c r="M47" s="29" t="s">
        <v>2560</v>
      </c>
      <c r="N47" s="33">
        <v>1.016777301805601E-2</v>
      </c>
      <c r="O47" s="34">
        <v>259532.83107084199</v>
      </c>
      <c r="P47" s="35">
        <v>2.153998422140821</v>
      </c>
      <c r="Q47" s="29" t="s">
        <v>746</v>
      </c>
      <c r="R47" s="29" t="s">
        <v>2561</v>
      </c>
      <c r="S47" s="36">
        <v>10.71</v>
      </c>
      <c r="T47" s="29" t="s">
        <v>2562</v>
      </c>
      <c r="U47" s="37">
        <v>3594</v>
      </c>
      <c r="V47" s="38">
        <v>2.153998422140821</v>
      </c>
      <c r="W47" s="38">
        <v>12.863998422140821</v>
      </c>
      <c r="X47" s="40" t="s">
        <v>746</v>
      </c>
      <c r="Y47" s="40" t="s">
        <v>746</v>
      </c>
    </row>
    <row r="48" spans="1:25" ht="40" x14ac:dyDescent="0.2">
      <c r="A48" s="29">
        <v>15393</v>
      </c>
      <c r="B48" s="29" t="s">
        <v>2003</v>
      </c>
      <c r="C48" s="32">
        <v>315</v>
      </c>
      <c r="D48" s="48">
        <v>91.110921600000012</v>
      </c>
      <c r="E48" s="48">
        <v>58.448349572333868</v>
      </c>
      <c r="F48" s="32">
        <v>70</v>
      </c>
      <c r="G48" s="32">
        <v>70</v>
      </c>
      <c r="H48" s="32">
        <v>72.834576731200002</v>
      </c>
      <c r="I48" s="32">
        <v>0.315</v>
      </c>
      <c r="J48" s="32">
        <v>0.90098004103964091</v>
      </c>
      <c r="K48" s="29" t="s">
        <v>2437</v>
      </c>
      <c r="L48" s="29" t="s">
        <v>1563</v>
      </c>
      <c r="M48" s="29" t="s">
        <v>2563</v>
      </c>
      <c r="N48" s="33">
        <v>4.1374364645861007E-2</v>
      </c>
      <c r="O48" s="34">
        <v>216991.14588981291</v>
      </c>
      <c r="P48" s="35">
        <v>0.23089180189249181</v>
      </c>
      <c r="Q48" s="29" t="s">
        <v>746</v>
      </c>
      <c r="R48" s="29" t="s">
        <v>2446</v>
      </c>
      <c r="S48" s="36">
        <v>6.58</v>
      </c>
      <c r="T48" s="29" t="s">
        <v>2564</v>
      </c>
      <c r="U48" s="37">
        <v>62</v>
      </c>
      <c r="V48" s="38">
        <v>0.23089180189249181</v>
      </c>
      <c r="W48" s="38">
        <v>6.8108918018924918</v>
      </c>
      <c r="X48" s="40" t="s">
        <v>746</v>
      </c>
      <c r="Y48" s="40" t="s">
        <v>746</v>
      </c>
    </row>
    <row r="49" spans="1:25" ht="40" x14ac:dyDescent="0.2">
      <c r="A49" s="29">
        <v>14133</v>
      </c>
      <c r="B49" s="29" t="s">
        <v>2565</v>
      </c>
      <c r="C49" s="32">
        <v>300</v>
      </c>
      <c r="D49" s="48">
        <v>90.740552000000008</v>
      </c>
      <c r="E49" s="48">
        <v>53.014376029327757</v>
      </c>
      <c r="F49" s="32" t="s">
        <v>746</v>
      </c>
      <c r="G49" s="32">
        <v>53.014376029327757</v>
      </c>
      <c r="H49" s="32">
        <v>1305.2520022783999</v>
      </c>
      <c r="I49" s="32">
        <v>0.3</v>
      </c>
      <c r="J49" s="32">
        <v>0.75229709137686618</v>
      </c>
      <c r="K49" s="29" t="s">
        <v>2566</v>
      </c>
      <c r="L49" s="29" t="s">
        <v>2566</v>
      </c>
      <c r="M49" s="29" t="s">
        <v>2567</v>
      </c>
      <c r="N49" s="33">
        <v>2.88456123187611E-2</v>
      </c>
      <c r="O49" s="34">
        <v>172554.75304855889</v>
      </c>
      <c r="P49" s="35">
        <v>3.0902837869099291</v>
      </c>
      <c r="Q49" s="29" t="s">
        <v>2568</v>
      </c>
      <c r="R49" s="29" t="s">
        <v>2569</v>
      </c>
      <c r="S49" s="36">
        <v>15.46</v>
      </c>
      <c r="T49" s="29" t="s">
        <v>2570</v>
      </c>
      <c r="U49" s="37">
        <v>1302</v>
      </c>
      <c r="V49" s="38">
        <v>3.0902837869099291</v>
      </c>
      <c r="W49" s="38">
        <v>18.55028378690993</v>
      </c>
      <c r="X49" s="39">
        <v>5.0202837869099302</v>
      </c>
      <c r="Y49" s="39">
        <v>1.930000000000001</v>
      </c>
    </row>
    <row r="50" spans="1:25" ht="20" x14ac:dyDescent="0.2">
      <c r="A50" s="29">
        <v>15080</v>
      </c>
      <c r="B50" s="29" t="s">
        <v>380</v>
      </c>
      <c r="C50" s="32">
        <v>350</v>
      </c>
      <c r="D50" s="48">
        <v>87.453521800000004</v>
      </c>
      <c r="E50" s="48">
        <v>72.158456262140561</v>
      </c>
      <c r="F50" s="32">
        <v>173</v>
      </c>
      <c r="G50" s="32">
        <v>173</v>
      </c>
      <c r="H50" s="32">
        <v>1223.15373568</v>
      </c>
      <c r="I50" s="32">
        <v>0.35</v>
      </c>
      <c r="J50" s="32">
        <v>1.8036333307269261</v>
      </c>
      <c r="K50" s="29" t="s">
        <v>2448</v>
      </c>
      <c r="L50" s="29" t="s">
        <v>2448</v>
      </c>
      <c r="M50" s="29" t="s">
        <v>2571</v>
      </c>
      <c r="N50" s="33">
        <v>0.16580495370586679</v>
      </c>
      <c r="O50" s="34">
        <v>482650.30592919799</v>
      </c>
      <c r="P50" s="35">
        <v>13.34195550634729</v>
      </c>
      <c r="Q50" s="29" t="s">
        <v>2572</v>
      </c>
      <c r="R50" s="29" t="s">
        <v>2573</v>
      </c>
      <c r="S50" s="36">
        <v>24.59</v>
      </c>
      <c r="T50" s="29" t="s">
        <v>2574</v>
      </c>
      <c r="U50" s="37">
        <v>1224</v>
      </c>
      <c r="V50" s="38">
        <v>13.34195550634729</v>
      </c>
      <c r="W50" s="38">
        <v>37.931955506347293</v>
      </c>
      <c r="X50" s="39">
        <v>19.311955506347289</v>
      </c>
      <c r="Y50" s="39">
        <v>5.9699999999999989</v>
      </c>
    </row>
    <row r="51" spans="1:25" ht="20" x14ac:dyDescent="0.2">
      <c r="A51" s="29">
        <v>14439</v>
      </c>
      <c r="B51" s="29" t="s">
        <v>1637</v>
      </c>
      <c r="C51" s="32">
        <v>355</v>
      </c>
      <c r="D51" s="48">
        <v>87.430373700000004</v>
      </c>
      <c r="E51" s="48">
        <v>74.234852656622564</v>
      </c>
      <c r="F51" s="32">
        <v>95</v>
      </c>
      <c r="G51" s="32">
        <v>95</v>
      </c>
      <c r="H51" s="32">
        <v>755.58464611123009</v>
      </c>
      <c r="I51" s="32">
        <v>0.35499999999999998</v>
      </c>
      <c r="J51" s="32">
        <v>0.96273140072605146</v>
      </c>
      <c r="K51" s="29" t="s">
        <v>2575</v>
      </c>
      <c r="L51" s="29" t="s">
        <v>2575</v>
      </c>
      <c r="M51" s="29" t="s">
        <v>2576</v>
      </c>
      <c r="N51" s="33">
        <v>4.7240150353921762E-2</v>
      </c>
      <c r="O51" s="34">
        <v>261306.23906449301</v>
      </c>
      <c r="P51" s="35">
        <v>2.346030012479885</v>
      </c>
      <c r="Q51" s="29" t="s">
        <v>2577</v>
      </c>
      <c r="R51" s="29" t="s">
        <v>2578</v>
      </c>
      <c r="S51" s="36">
        <v>113.29</v>
      </c>
      <c r="T51" s="29" t="s">
        <v>2530</v>
      </c>
      <c r="U51" s="37">
        <v>756</v>
      </c>
      <c r="V51" s="38">
        <v>2.346030012479885</v>
      </c>
      <c r="W51" s="38">
        <v>115.63603001247991</v>
      </c>
      <c r="X51" s="39">
        <v>7.3860300124798934</v>
      </c>
      <c r="Y51" s="39">
        <v>5.0400000000000063</v>
      </c>
    </row>
    <row r="52" spans="1:25" ht="40" x14ac:dyDescent="0.2">
      <c r="A52" s="29">
        <v>14493</v>
      </c>
      <c r="B52" s="29" t="s">
        <v>2579</v>
      </c>
      <c r="C52" s="32">
        <v>780</v>
      </c>
      <c r="D52" s="48">
        <v>83.70352960000001</v>
      </c>
      <c r="E52" s="48">
        <v>358.37718195825562</v>
      </c>
      <c r="F52" s="32" t="s">
        <v>746</v>
      </c>
      <c r="G52" s="32">
        <v>358.37718195825562</v>
      </c>
      <c r="H52" s="32">
        <v>50.134698404600002</v>
      </c>
      <c r="I52" s="32">
        <v>0.78</v>
      </c>
      <c r="J52" s="32">
        <v>0.75229709137686607</v>
      </c>
      <c r="K52" s="29" t="s">
        <v>2462</v>
      </c>
      <c r="L52" s="29" t="s">
        <v>2462</v>
      </c>
      <c r="M52" s="29" t="s">
        <v>2580</v>
      </c>
      <c r="N52" s="33">
        <v>2.88456123187611E-2</v>
      </c>
      <c r="O52" s="34">
        <v>448642.35792625311</v>
      </c>
      <c r="P52" s="35">
        <v>3.5901512023221102E-2</v>
      </c>
      <c r="Q52" s="29" t="s">
        <v>2581</v>
      </c>
      <c r="R52" s="29" t="s">
        <v>2489</v>
      </c>
      <c r="S52" s="36">
        <v>7.69</v>
      </c>
      <c r="T52" s="29" t="s">
        <v>2582</v>
      </c>
      <c r="U52" s="37">
        <v>80</v>
      </c>
      <c r="V52" s="38">
        <v>3.5901512023221102E-2</v>
      </c>
      <c r="W52" s="38">
        <v>7.7259015120232206</v>
      </c>
      <c r="X52" s="39">
        <v>1.355901512023221</v>
      </c>
      <c r="Y52" s="39">
        <v>1.319999999999999</v>
      </c>
    </row>
    <row r="53" spans="1:25" ht="50" x14ac:dyDescent="0.2">
      <c r="A53" s="29">
        <v>15274</v>
      </c>
      <c r="B53" s="29" t="s">
        <v>2583</v>
      </c>
      <c r="C53" s="32">
        <v>100</v>
      </c>
      <c r="D53" s="48">
        <v>83.564641000000009</v>
      </c>
      <c r="E53" s="48">
        <v>5.8904862254808616</v>
      </c>
      <c r="F53" s="32" t="s">
        <v>746</v>
      </c>
      <c r="G53" s="32">
        <v>5.8904862254808616</v>
      </c>
      <c r="H53" s="32">
        <v>6.8944052616100002</v>
      </c>
      <c r="I53" s="32">
        <v>0.1</v>
      </c>
      <c r="J53" s="32">
        <v>0.75229709137686596</v>
      </c>
      <c r="K53" s="29" t="s">
        <v>2407</v>
      </c>
      <c r="L53" s="29" t="s">
        <v>236</v>
      </c>
      <c r="M53" s="29" t="s">
        <v>2584</v>
      </c>
      <c r="N53" s="33">
        <v>2.884561231876109E-2</v>
      </c>
      <c r="O53" s="34">
        <v>57518.251016186281</v>
      </c>
      <c r="P53" s="35">
        <v>6.7308155103471878E-2</v>
      </c>
      <c r="Q53" s="29" t="s">
        <v>2585</v>
      </c>
      <c r="R53" s="29" t="s">
        <v>2586</v>
      </c>
      <c r="S53" s="36">
        <v>3.46</v>
      </c>
      <c r="T53" s="29" t="s">
        <v>2406</v>
      </c>
      <c r="U53" s="37">
        <v>6</v>
      </c>
      <c r="V53" s="38">
        <v>6.7308155103471878E-2</v>
      </c>
      <c r="W53" s="38">
        <v>3.527308155103472</v>
      </c>
      <c r="X53" s="39">
        <v>0.23730815510347189</v>
      </c>
      <c r="Y53" s="39">
        <v>0.1699999999999999</v>
      </c>
    </row>
    <row r="54" spans="1:25" ht="30" x14ac:dyDescent="0.2">
      <c r="A54" s="29">
        <v>15247</v>
      </c>
      <c r="B54" s="29" t="s">
        <v>1902</v>
      </c>
      <c r="C54" s="32">
        <v>355</v>
      </c>
      <c r="D54" s="48">
        <v>80.972053799999998</v>
      </c>
      <c r="E54" s="48">
        <v>74.234852656622564</v>
      </c>
      <c r="F54" s="32" t="s">
        <v>746</v>
      </c>
      <c r="G54" s="32">
        <v>74.234852656622564</v>
      </c>
      <c r="H54" s="32">
        <v>1560.9135557587499</v>
      </c>
      <c r="I54" s="32">
        <v>0.35499999999999998</v>
      </c>
      <c r="J54" s="32">
        <v>0.75229709137686618</v>
      </c>
      <c r="K54" s="29" t="s">
        <v>2407</v>
      </c>
      <c r="L54" s="29" t="s">
        <v>2583</v>
      </c>
      <c r="M54" s="29" t="s">
        <v>2587</v>
      </c>
      <c r="N54" s="33">
        <v>2.88456123187611E-2</v>
      </c>
      <c r="O54" s="34">
        <v>204189.79110746129</v>
      </c>
      <c r="P54" s="35">
        <v>2.9870592137045739</v>
      </c>
      <c r="Q54" s="29" t="s">
        <v>2588</v>
      </c>
      <c r="R54" s="29" t="s">
        <v>2589</v>
      </c>
      <c r="S54" s="36">
        <v>5.37</v>
      </c>
      <c r="T54" s="29" t="s">
        <v>2590</v>
      </c>
      <c r="U54" s="37">
        <v>1562</v>
      </c>
      <c r="V54" s="38">
        <v>2.9870592137045739</v>
      </c>
      <c r="W54" s="38">
        <v>8.3570592137045736</v>
      </c>
      <c r="X54" s="39">
        <v>5.007059213704574</v>
      </c>
      <c r="Y54" s="39">
        <v>2.02</v>
      </c>
    </row>
    <row r="55" spans="1:25" ht="30" x14ac:dyDescent="0.2">
      <c r="A55" s="29">
        <v>14290</v>
      </c>
      <c r="B55" s="29" t="s">
        <v>2591</v>
      </c>
      <c r="C55" s="32">
        <v>350</v>
      </c>
      <c r="D55" s="48">
        <v>80.161870300000004</v>
      </c>
      <c r="E55" s="48">
        <v>72.158456262140561</v>
      </c>
      <c r="F55" s="32" t="s">
        <v>746</v>
      </c>
      <c r="G55" s="32">
        <v>72.158456262140561</v>
      </c>
      <c r="H55" s="32">
        <v>902.78733399251996</v>
      </c>
      <c r="I55" s="32">
        <v>0.35</v>
      </c>
      <c r="J55" s="32">
        <v>0.75229709137686607</v>
      </c>
      <c r="K55" s="29" t="s">
        <v>2592</v>
      </c>
      <c r="L55" s="29" t="s">
        <v>2592</v>
      </c>
      <c r="M55" s="29" t="s">
        <v>2593</v>
      </c>
      <c r="N55" s="33">
        <v>2.88456123187611E-2</v>
      </c>
      <c r="O55" s="34">
        <v>201313.87855665211</v>
      </c>
      <c r="P55" s="35">
        <v>1.7588265588162431</v>
      </c>
      <c r="Q55" s="29" t="s">
        <v>746</v>
      </c>
      <c r="R55" s="29" t="s">
        <v>2594</v>
      </c>
      <c r="S55" s="36">
        <v>17.59</v>
      </c>
      <c r="T55" s="29" t="s">
        <v>2595</v>
      </c>
      <c r="U55" s="37">
        <v>472</v>
      </c>
      <c r="V55" s="38">
        <v>1.7588265588162431</v>
      </c>
      <c r="W55" s="38">
        <v>19.348826558816238</v>
      </c>
      <c r="X55" s="40" t="s">
        <v>746</v>
      </c>
      <c r="Y55" s="40" t="s">
        <v>746</v>
      </c>
    </row>
    <row r="56" spans="1:25" ht="40" x14ac:dyDescent="0.2">
      <c r="A56" s="29">
        <v>14125</v>
      </c>
      <c r="B56" s="29" t="s">
        <v>224</v>
      </c>
      <c r="C56" s="32">
        <v>250</v>
      </c>
      <c r="D56" s="48">
        <v>77.337802100000005</v>
      </c>
      <c r="E56" s="48">
        <v>36.815538909255388</v>
      </c>
      <c r="F56" s="32">
        <v>149</v>
      </c>
      <c r="G56" s="32">
        <v>149</v>
      </c>
      <c r="H56" s="32">
        <v>625.71802160499999</v>
      </c>
      <c r="I56" s="32">
        <v>0.25</v>
      </c>
      <c r="J56" s="32">
        <v>3.044699872286079</v>
      </c>
      <c r="K56" s="29" t="s">
        <v>2596</v>
      </c>
      <c r="L56" s="29" t="s">
        <v>2596</v>
      </c>
      <c r="M56" s="29" t="s">
        <v>2597</v>
      </c>
      <c r="N56" s="33">
        <v>0.47248712091227651</v>
      </c>
      <c r="O56" s="34">
        <v>581970.25327647815</v>
      </c>
      <c r="P56" s="35">
        <v>29.52467142354908</v>
      </c>
      <c r="Q56" s="29" t="s">
        <v>2598</v>
      </c>
      <c r="R56" s="29" t="s">
        <v>2599</v>
      </c>
      <c r="S56" s="36">
        <v>75.03</v>
      </c>
      <c r="T56" s="29" t="s">
        <v>2600</v>
      </c>
      <c r="U56" s="37">
        <v>626</v>
      </c>
      <c r="V56" s="38">
        <v>29.52467142354908</v>
      </c>
      <c r="W56" s="38">
        <v>104.5546714235491</v>
      </c>
      <c r="X56" s="39">
        <v>33.334671423549082</v>
      </c>
      <c r="Y56" s="39">
        <v>3.8100000000000018</v>
      </c>
    </row>
    <row r="57" spans="1:25" ht="30" x14ac:dyDescent="0.2">
      <c r="A57" s="29">
        <v>15038</v>
      </c>
      <c r="B57" s="29" t="s">
        <v>2601</v>
      </c>
      <c r="C57" s="32">
        <v>400</v>
      </c>
      <c r="D57" s="48">
        <v>77.198913500000003</v>
      </c>
      <c r="E57" s="48">
        <v>94.247779607693786</v>
      </c>
      <c r="F57" s="32" t="s">
        <v>746</v>
      </c>
      <c r="G57" s="32">
        <v>94.247779607693786</v>
      </c>
      <c r="H57" s="32">
        <v>1275.1073393115</v>
      </c>
      <c r="I57" s="32">
        <v>0.4</v>
      </c>
      <c r="J57" s="32">
        <v>0.75229709137686596</v>
      </c>
      <c r="K57" s="29" t="s">
        <v>2477</v>
      </c>
      <c r="L57" s="29" t="s">
        <v>2477</v>
      </c>
      <c r="M57" s="29" t="s">
        <v>2602</v>
      </c>
      <c r="N57" s="33">
        <v>2.884561231876109E-2</v>
      </c>
      <c r="O57" s="34">
        <v>230073.0040647451</v>
      </c>
      <c r="P57" s="35">
        <v>2.0995855876786771</v>
      </c>
      <c r="Q57" s="29" t="s">
        <v>2603</v>
      </c>
      <c r="R57" s="29" t="s">
        <v>2479</v>
      </c>
      <c r="S57" s="36">
        <v>4.3499999999999996</v>
      </c>
      <c r="T57" s="29" t="s">
        <v>746</v>
      </c>
      <c r="U57" s="37">
        <v>1272</v>
      </c>
      <c r="V57" s="38">
        <v>2.0995855876786771</v>
      </c>
      <c r="W57" s="38">
        <v>6.4495855876786763</v>
      </c>
      <c r="X57" s="39">
        <v>3.7395855876786759</v>
      </c>
      <c r="Y57" s="39">
        <v>1.64</v>
      </c>
    </row>
    <row r="58" spans="1:25" x14ac:dyDescent="0.2">
      <c r="A58" s="29">
        <v>14363</v>
      </c>
      <c r="B58" s="29" t="s">
        <v>2604</v>
      </c>
      <c r="C58" s="32">
        <v>400</v>
      </c>
      <c r="D58" s="48">
        <v>75.694287000000003</v>
      </c>
      <c r="E58" s="48">
        <v>94.247779607693786</v>
      </c>
      <c r="F58" s="32" t="s">
        <v>746</v>
      </c>
      <c r="G58" s="32">
        <v>94.247779607693786</v>
      </c>
      <c r="H58" s="32">
        <v>1901.9716873327509</v>
      </c>
      <c r="I58" s="32">
        <v>0.4</v>
      </c>
      <c r="J58" s="32">
        <v>0.75229709137686596</v>
      </c>
      <c r="K58" s="29" t="s">
        <v>2605</v>
      </c>
      <c r="L58" s="29" t="s">
        <v>2605</v>
      </c>
      <c r="M58" s="29" t="s">
        <v>2606</v>
      </c>
      <c r="N58" s="33">
        <v>2.884561231876109E-2</v>
      </c>
      <c r="O58" s="34">
        <v>230073.0040647451</v>
      </c>
      <c r="P58" s="35">
        <v>3.1317773961311901</v>
      </c>
      <c r="Q58" s="29" t="s">
        <v>2607</v>
      </c>
      <c r="R58" s="29" t="s">
        <v>2608</v>
      </c>
      <c r="S58" s="36">
        <v>78.900000000000006</v>
      </c>
      <c r="T58" s="29" t="s">
        <v>2609</v>
      </c>
      <c r="U58" s="37">
        <v>710</v>
      </c>
      <c r="V58" s="38">
        <v>3.1317773961311901</v>
      </c>
      <c r="W58" s="38">
        <v>82.03177739613119</v>
      </c>
      <c r="X58" s="39">
        <v>9.511777396131194</v>
      </c>
      <c r="Y58" s="39">
        <v>6.3800000000000097</v>
      </c>
    </row>
    <row r="59" spans="1:25" ht="30" x14ac:dyDescent="0.2">
      <c r="A59" s="29">
        <v>15415</v>
      </c>
      <c r="B59" s="29" t="s">
        <v>2025</v>
      </c>
      <c r="C59" s="32">
        <v>600</v>
      </c>
      <c r="D59" s="48">
        <v>74.513733900000005</v>
      </c>
      <c r="E59" s="48">
        <v>212.05750411731111</v>
      </c>
      <c r="F59" s="32">
        <v>123</v>
      </c>
      <c r="G59" s="32">
        <v>123</v>
      </c>
      <c r="H59" s="32">
        <v>581.48736939730009</v>
      </c>
      <c r="I59" s="32">
        <v>0.6</v>
      </c>
      <c r="J59" s="32">
        <v>0.43635589612601111</v>
      </c>
      <c r="K59" s="29" t="s">
        <v>2437</v>
      </c>
      <c r="L59" s="29" t="s">
        <v>1898</v>
      </c>
      <c r="M59" s="29" t="s">
        <v>2610</v>
      </c>
      <c r="N59" s="33">
        <v>9.7047129502514859E-3</v>
      </c>
      <c r="O59" s="34">
        <v>200174.3320833524</v>
      </c>
      <c r="P59" s="35">
        <v>0.19932916463629891</v>
      </c>
      <c r="Q59" s="29" t="s">
        <v>746</v>
      </c>
      <c r="R59" s="29" t="s">
        <v>2611</v>
      </c>
      <c r="S59" s="36">
        <v>7.52</v>
      </c>
      <c r="T59" s="29" t="s">
        <v>746</v>
      </c>
      <c r="U59" s="37">
        <v>548</v>
      </c>
      <c r="V59" s="38">
        <v>0.19932916463629891</v>
      </c>
      <c r="W59" s="38">
        <v>7.7193291646362976</v>
      </c>
      <c r="X59" s="40" t="s">
        <v>746</v>
      </c>
      <c r="Y59" s="40" t="s">
        <v>746</v>
      </c>
    </row>
    <row r="60" spans="1:25" ht="30" x14ac:dyDescent="0.2">
      <c r="A60" s="29">
        <v>15554</v>
      </c>
      <c r="B60" s="29" t="s">
        <v>2116</v>
      </c>
      <c r="C60" s="32">
        <v>355</v>
      </c>
      <c r="D60" s="48">
        <v>73.101699800000006</v>
      </c>
      <c r="E60" s="48">
        <v>74.234852656622564</v>
      </c>
      <c r="F60" s="32" t="s">
        <v>746</v>
      </c>
      <c r="G60" s="32">
        <v>74.234852656622564</v>
      </c>
      <c r="H60" s="32">
        <v>784.01445264476001</v>
      </c>
      <c r="I60" s="32">
        <v>0.35499999999999998</v>
      </c>
      <c r="J60" s="32">
        <v>0.75229709137686618</v>
      </c>
      <c r="K60" s="29" t="s">
        <v>2412</v>
      </c>
      <c r="L60" s="29" t="s">
        <v>2121</v>
      </c>
      <c r="M60" s="29" t="s">
        <v>2612</v>
      </c>
      <c r="N60" s="33">
        <v>2.88456123187611E-2</v>
      </c>
      <c r="O60" s="34">
        <v>204189.79110746129</v>
      </c>
      <c r="P60" s="35">
        <v>1.5003377898859349</v>
      </c>
      <c r="Q60" s="29" t="s">
        <v>746</v>
      </c>
      <c r="R60" s="29" t="s">
        <v>2613</v>
      </c>
      <c r="S60" s="36">
        <v>11.51</v>
      </c>
      <c r="T60" s="29" t="s">
        <v>746</v>
      </c>
      <c r="U60" s="37">
        <v>402</v>
      </c>
      <c r="V60" s="38">
        <v>1.5003377898859349</v>
      </c>
      <c r="W60" s="38">
        <v>13.010337789885931</v>
      </c>
      <c r="X60" s="40" t="s">
        <v>746</v>
      </c>
      <c r="Y60" s="40" t="s">
        <v>746</v>
      </c>
    </row>
    <row r="61" spans="1:25" ht="30" x14ac:dyDescent="0.2">
      <c r="A61" s="29">
        <v>14036</v>
      </c>
      <c r="B61" s="29" t="s">
        <v>2614</v>
      </c>
      <c r="C61" s="32">
        <v>450</v>
      </c>
      <c r="D61" s="48">
        <v>72.939663100000004</v>
      </c>
      <c r="E61" s="48">
        <v>119.2823460659874</v>
      </c>
      <c r="F61" s="32" t="s">
        <v>746</v>
      </c>
      <c r="G61" s="32">
        <v>119.2823460659874</v>
      </c>
      <c r="H61" s="32">
        <v>541.27877143369005</v>
      </c>
      <c r="I61" s="32">
        <v>0.45</v>
      </c>
      <c r="J61" s="32">
        <v>0.75229709137686607</v>
      </c>
      <c r="K61" s="29" t="s">
        <v>2477</v>
      </c>
      <c r="L61" s="29" t="s">
        <v>2477</v>
      </c>
      <c r="M61" s="29" t="s">
        <v>2615</v>
      </c>
      <c r="N61" s="33">
        <v>2.88456123187611E-2</v>
      </c>
      <c r="O61" s="34">
        <v>258832.12957283831</v>
      </c>
      <c r="P61" s="35">
        <v>0.76875641797053695</v>
      </c>
      <c r="Q61" s="29" t="s">
        <v>2616</v>
      </c>
      <c r="R61" s="29" t="s">
        <v>2479</v>
      </c>
      <c r="S61" s="36">
        <v>3.49</v>
      </c>
      <c r="T61" s="29" t="s">
        <v>746</v>
      </c>
      <c r="U61" s="37">
        <v>542</v>
      </c>
      <c r="V61" s="38">
        <v>0.76875641797053695</v>
      </c>
      <c r="W61" s="38">
        <v>4.2587564179705364</v>
      </c>
      <c r="X61" s="39">
        <v>2.3287564179705371</v>
      </c>
      <c r="Y61" s="39">
        <v>1.56</v>
      </c>
    </row>
    <row r="62" spans="1:25" ht="30" x14ac:dyDescent="0.2">
      <c r="A62" s="29">
        <v>15240</v>
      </c>
      <c r="B62" s="29" t="s">
        <v>505</v>
      </c>
      <c r="C62" s="32">
        <v>300</v>
      </c>
      <c r="D62" s="48">
        <v>71.0415189</v>
      </c>
      <c r="E62" s="48">
        <v>53.014376029327757</v>
      </c>
      <c r="F62" s="32">
        <v>130</v>
      </c>
      <c r="G62" s="32">
        <v>130</v>
      </c>
      <c r="H62" s="32">
        <v>1830.1935258369999</v>
      </c>
      <c r="I62" s="32">
        <v>0.3</v>
      </c>
      <c r="J62" s="32">
        <v>1.844756634028665</v>
      </c>
      <c r="K62" s="29" t="s">
        <v>2407</v>
      </c>
      <c r="L62" s="29" t="s">
        <v>2430</v>
      </c>
      <c r="M62" s="29" t="s">
        <v>2617</v>
      </c>
      <c r="N62" s="33">
        <v>0.17345193877638981</v>
      </c>
      <c r="O62" s="34">
        <v>423132.73448513512</v>
      </c>
      <c r="P62" s="35">
        <v>25.363946663566718</v>
      </c>
      <c r="Q62" s="29" t="s">
        <v>2618</v>
      </c>
      <c r="R62" s="29" t="s">
        <v>2619</v>
      </c>
      <c r="S62" s="36">
        <v>28.35</v>
      </c>
      <c r="T62" s="29" t="s">
        <v>2620</v>
      </c>
      <c r="U62" s="37">
        <v>1830</v>
      </c>
      <c r="V62" s="38">
        <v>25.363946663566718</v>
      </c>
      <c r="W62" s="38">
        <v>53.713946663566723</v>
      </c>
      <c r="X62" s="39">
        <v>46.123946663566727</v>
      </c>
      <c r="Y62" s="39">
        <v>20.76</v>
      </c>
    </row>
    <row r="63" spans="1:25" ht="40" x14ac:dyDescent="0.2">
      <c r="A63" s="29">
        <v>15012</v>
      </c>
      <c r="B63" s="29" t="s">
        <v>2621</v>
      </c>
      <c r="C63" s="32">
        <v>250</v>
      </c>
      <c r="D63" s="48">
        <v>67.314674800000006</v>
      </c>
      <c r="E63" s="48">
        <v>36.815538909255388</v>
      </c>
      <c r="F63" s="32" t="s">
        <v>746</v>
      </c>
      <c r="G63" s="32">
        <v>36.815538909255388</v>
      </c>
      <c r="H63" s="32">
        <v>1472.0003955048601</v>
      </c>
      <c r="I63" s="32">
        <v>0.25</v>
      </c>
      <c r="J63" s="32">
        <v>0.75229709137686618</v>
      </c>
      <c r="K63" s="29" t="s">
        <v>2622</v>
      </c>
      <c r="L63" s="29" t="s">
        <v>2622</v>
      </c>
      <c r="M63" s="29" t="s">
        <v>2623</v>
      </c>
      <c r="N63" s="33">
        <v>2.88456123187611E-2</v>
      </c>
      <c r="O63" s="34">
        <v>143795.62754046571</v>
      </c>
      <c r="P63" s="35">
        <v>4.3937469888662397</v>
      </c>
      <c r="Q63" s="29" t="s">
        <v>2624</v>
      </c>
      <c r="R63" s="29" t="s">
        <v>2625</v>
      </c>
      <c r="S63" s="36">
        <v>14.33</v>
      </c>
      <c r="T63" s="29" t="s">
        <v>2626</v>
      </c>
      <c r="U63" s="37">
        <v>1472</v>
      </c>
      <c r="V63" s="38">
        <v>4.3937469888662397</v>
      </c>
      <c r="W63" s="38">
        <v>18.723746988866239</v>
      </c>
      <c r="X63" s="39">
        <v>4.9137469888662384</v>
      </c>
      <c r="Y63" s="39">
        <v>0.51999999999999957</v>
      </c>
    </row>
    <row r="64" spans="1:25" ht="40" x14ac:dyDescent="0.2">
      <c r="A64" s="29">
        <v>14130</v>
      </c>
      <c r="B64" s="29" t="s">
        <v>2627</v>
      </c>
      <c r="C64" s="32">
        <v>300</v>
      </c>
      <c r="D64" s="48">
        <v>66.828564700000001</v>
      </c>
      <c r="E64" s="48">
        <v>53.014376029327757</v>
      </c>
      <c r="F64" s="32" t="s">
        <v>746</v>
      </c>
      <c r="G64" s="32">
        <v>53.014376029327757</v>
      </c>
      <c r="H64" s="32">
        <v>1519.374323448</v>
      </c>
      <c r="I64" s="32">
        <v>0.3</v>
      </c>
      <c r="J64" s="32">
        <v>0.75229709137686618</v>
      </c>
      <c r="K64" s="29" t="s">
        <v>2566</v>
      </c>
      <c r="L64" s="29" t="s">
        <v>2566</v>
      </c>
      <c r="M64" s="29" t="s">
        <v>2628</v>
      </c>
      <c r="N64" s="33">
        <v>2.88456123187611E-2</v>
      </c>
      <c r="O64" s="34">
        <v>172554.75304855889</v>
      </c>
      <c r="P64" s="35">
        <v>3.597234733065076</v>
      </c>
      <c r="Q64" s="29" t="s">
        <v>2629</v>
      </c>
      <c r="R64" s="29" t="s">
        <v>2630</v>
      </c>
      <c r="S64" s="36">
        <v>19.850000000000001</v>
      </c>
      <c r="T64" s="29" t="s">
        <v>2631</v>
      </c>
      <c r="U64" s="37">
        <v>1520</v>
      </c>
      <c r="V64" s="38">
        <v>3.597234733065076</v>
      </c>
      <c r="W64" s="38">
        <v>23.447234733065081</v>
      </c>
      <c r="X64" s="39">
        <v>3.8972347330650758</v>
      </c>
      <c r="Y64" s="39">
        <v>0.30000000000000071</v>
      </c>
    </row>
    <row r="65" spans="1:25" ht="30" x14ac:dyDescent="0.2">
      <c r="A65" s="29">
        <v>15411</v>
      </c>
      <c r="B65" s="29" t="s">
        <v>2632</v>
      </c>
      <c r="C65" s="32">
        <v>750</v>
      </c>
      <c r="D65" s="48">
        <v>66.7359723</v>
      </c>
      <c r="E65" s="48">
        <v>331.33985018329849</v>
      </c>
      <c r="F65" s="32" t="s">
        <v>746</v>
      </c>
      <c r="G65" s="32">
        <v>331.33985018329849</v>
      </c>
      <c r="H65" s="32">
        <v>25.674425622899999</v>
      </c>
      <c r="I65" s="32">
        <v>0.75</v>
      </c>
      <c r="J65" s="32">
        <v>0.75229709137686607</v>
      </c>
      <c r="K65" s="29" t="s">
        <v>2443</v>
      </c>
      <c r="L65" s="29" t="s">
        <v>2491</v>
      </c>
      <c r="M65" s="29" t="s">
        <v>2633</v>
      </c>
      <c r="N65" s="33">
        <v>2.88456123187611E-2</v>
      </c>
      <c r="O65" s="34">
        <v>431386.88262139709</v>
      </c>
      <c r="P65" s="35">
        <v>1.9299700994036439E-2</v>
      </c>
      <c r="Q65" s="29" t="s">
        <v>2634</v>
      </c>
      <c r="R65" s="29" t="s">
        <v>2635</v>
      </c>
      <c r="S65" s="36">
        <v>6</v>
      </c>
      <c r="T65" s="29" t="s">
        <v>2393</v>
      </c>
      <c r="U65" s="37">
        <v>26</v>
      </c>
      <c r="V65" s="38">
        <v>1.9299700994036439E-2</v>
      </c>
      <c r="W65" s="38">
        <v>6.0192997009940363</v>
      </c>
      <c r="X65" s="39">
        <v>1.9299700994036328E-2</v>
      </c>
      <c r="Y65" s="39">
        <v>0</v>
      </c>
    </row>
    <row r="66" spans="1:25" ht="30" x14ac:dyDescent="0.2">
      <c r="A66" s="29">
        <v>15007</v>
      </c>
      <c r="B66" s="29" t="s">
        <v>1775</v>
      </c>
      <c r="C66" s="32">
        <v>400</v>
      </c>
      <c r="D66" s="48">
        <v>65.208197699999999</v>
      </c>
      <c r="E66" s="48">
        <v>94.247779607693786</v>
      </c>
      <c r="F66" s="32">
        <v>65</v>
      </c>
      <c r="G66" s="32">
        <v>65</v>
      </c>
      <c r="H66" s="32">
        <v>1379.78197256622</v>
      </c>
      <c r="I66" s="32">
        <v>0.4</v>
      </c>
      <c r="J66" s="32">
        <v>0.51883780332056184</v>
      </c>
      <c r="K66" s="29" t="s">
        <v>2422</v>
      </c>
      <c r="L66" s="29" t="s">
        <v>1778</v>
      </c>
      <c r="M66" s="29" t="s">
        <v>2636</v>
      </c>
      <c r="N66" s="33">
        <v>1.372031937586677E-2</v>
      </c>
      <c r="O66" s="34">
        <v>158674.77543192561</v>
      </c>
      <c r="P66" s="35">
        <v>1.099872163888896</v>
      </c>
      <c r="Q66" s="29" t="s">
        <v>746</v>
      </c>
      <c r="R66" s="29" t="s">
        <v>2637</v>
      </c>
      <c r="S66" s="36">
        <v>28.64</v>
      </c>
      <c r="T66" s="29" t="s">
        <v>2638</v>
      </c>
      <c r="U66" s="37">
        <v>1244</v>
      </c>
      <c r="V66" s="38">
        <v>1.099872163888896</v>
      </c>
      <c r="W66" s="38">
        <v>29.739872163888901</v>
      </c>
      <c r="X66" s="40" t="s">
        <v>746</v>
      </c>
      <c r="Y66" s="40" t="s">
        <v>746</v>
      </c>
    </row>
    <row r="67" spans="1:25" ht="30" x14ac:dyDescent="0.2">
      <c r="A67" s="29">
        <v>14147</v>
      </c>
      <c r="B67" s="29" t="s">
        <v>177</v>
      </c>
      <c r="C67" s="32">
        <v>300</v>
      </c>
      <c r="D67" s="48">
        <v>63.981348400000002</v>
      </c>
      <c r="E67" s="48">
        <v>53.014376029327757</v>
      </c>
      <c r="F67" s="32">
        <v>155</v>
      </c>
      <c r="G67" s="32">
        <v>155</v>
      </c>
      <c r="H67" s="32">
        <v>509.07905806299999</v>
      </c>
      <c r="I67" s="32">
        <v>0.3</v>
      </c>
      <c r="J67" s="32">
        <v>2.199517525188023</v>
      </c>
      <c r="K67" s="29" t="s">
        <v>2639</v>
      </c>
      <c r="L67" s="29" t="s">
        <v>2639</v>
      </c>
      <c r="M67" s="29" t="s">
        <v>2640</v>
      </c>
      <c r="N67" s="33">
        <v>0.24657886562738249</v>
      </c>
      <c r="O67" s="34">
        <v>504504.41419381491</v>
      </c>
      <c r="P67" s="35">
        <v>9.9960126501053654</v>
      </c>
      <c r="Q67" s="29" t="s">
        <v>2641</v>
      </c>
      <c r="R67" s="29" t="s">
        <v>2642</v>
      </c>
      <c r="S67" s="36">
        <v>46.94</v>
      </c>
      <c r="T67" s="29" t="s">
        <v>2643</v>
      </c>
      <c r="U67" s="37">
        <v>510</v>
      </c>
      <c r="V67" s="38">
        <v>9.9960126501053654</v>
      </c>
      <c r="W67" s="38">
        <v>56.936012650105361</v>
      </c>
      <c r="X67" s="39">
        <v>13.16601265010536</v>
      </c>
      <c r="Y67" s="39">
        <v>3.169999999999995</v>
      </c>
    </row>
    <row r="68" spans="1:25" ht="30" x14ac:dyDescent="0.2">
      <c r="A68" s="29">
        <v>15041</v>
      </c>
      <c r="B68" s="29" t="s">
        <v>2644</v>
      </c>
      <c r="C68" s="32">
        <v>300</v>
      </c>
      <c r="D68" s="48">
        <v>63.958200300000001</v>
      </c>
      <c r="E68" s="48">
        <v>53.014376029327757</v>
      </c>
      <c r="F68" s="32" t="s">
        <v>746</v>
      </c>
      <c r="G68" s="32">
        <v>53.014376029327757</v>
      </c>
      <c r="H68" s="32">
        <v>1128.3199447219999</v>
      </c>
      <c r="I68" s="32">
        <v>0.3</v>
      </c>
      <c r="J68" s="32">
        <v>0.75229709137686618</v>
      </c>
      <c r="K68" s="29" t="s">
        <v>2477</v>
      </c>
      <c r="L68" s="29" t="s">
        <v>2601</v>
      </c>
      <c r="M68" s="29" t="s">
        <v>2645</v>
      </c>
      <c r="N68" s="33">
        <v>2.88456123187611E-2</v>
      </c>
      <c r="O68" s="34">
        <v>172554.75304855889</v>
      </c>
      <c r="P68" s="35">
        <v>2.6713836297780218</v>
      </c>
      <c r="Q68" s="29" t="s">
        <v>2646</v>
      </c>
      <c r="R68" s="29" t="s">
        <v>2618</v>
      </c>
      <c r="S68" s="36">
        <v>8.18</v>
      </c>
      <c r="T68" s="29" t="s">
        <v>2647</v>
      </c>
      <c r="U68" s="37">
        <v>1128</v>
      </c>
      <c r="V68" s="38">
        <v>2.6713836297780218</v>
      </c>
      <c r="W68" s="38">
        <v>10.85138362977802</v>
      </c>
      <c r="X68" s="39">
        <v>6.5513836297780221</v>
      </c>
      <c r="Y68" s="39">
        <v>3.88</v>
      </c>
    </row>
    <row r="69" spans="1:25" ht="30" x14ac:dyDescent="0.2">
      <c r="A69" s="29">
        <v>14046</v>
      </c>
      <c r="B69" s="29" t="s">
        <v>242</v>
      </c>
      <c r="C69" s="32">
        <v>170</v>
      </c>
      <c r="D69" s="48">
        <v>63.171164900000001</v>
      </c>
      <c r="E69" s="48">
        <v>17.023505191639689</v>
      </c>
      <c r="F69" s="32">
        <v>53</v>
      </c>
      <c r="G69" s="32">
        <v>53</v>
      </c>
      <c r="H69" s="32">
        <v>1401.5120018683699</v>
      </c>
      <c r="I69" s="32">
        <v>0.17</v>
      </c>
      <c r="J69" s="32">
        <v>2.3421584094534809</v>
      </c>
      <c r="K69" s="29" t="s">
        <v>2648</v>
      </c>
      <c r="L69" s="29" t="s">
        <v>2648</v>
      </c>
      <c r="M69" s="29" t="s">
        <v>2649</v>
      </c>
      <c r="N69" s="33">
        <v>0.27959765621680222</v>
      </c>
      <c r="O69" s="34">
        <v>304425.8134983551</v>
      </c>
      <c r="P69" s="35">
        <v>64.377582914911187</v>
      </c>
      <c r="Q69" s="29" t="s">
        <v>2650</v>
      </c>
      <c r="R69" s="29" t="s">
        <v>2651</v>
      </c>
      <c r="S69" s="36">
        <v>110.08</v>
      </c>
      <c r="T69" s="29" t="s">
        <v>2652</v>
      </c>
      <c r="U69" s="37">
        <v>1398</v>
      </c>
      <c r="V69" s="38">
        <v>64.377582914911187</v>
      </c>
      <c r="W69" s="38">
        <v>174.4575829149112</v>
      </c>
      <c r="X69" s="39">
        <v>67.367582914911196</v>
      </c>
      <c r="Y69" s="39">
        <v>2.9899999999999949</v>
      </c>
    </row>
    <row r="70" spans="1:25" ht="30" x14ac:dyDescent="0.2">
      <c r="A70" s="29">
        <v>15070</v>
      </c>
      <c r="B70" s="29" t="s">
        <v>452</v>
      </c>
      <c r="C70" s="32">
        <v>400</v>
      </c>
      <c r="D70" s="48">
        <v>61.527649800000013</v>
      </c>
      <c r="E70" s="48">
        <v>94.247779607693786</v>
      </c>
      <c r="F70" s="32">
        <v>100</v>
      </c>
      <c r="G70" s="32">
        <v>100</v>
      </c>
      <c r="H70" s="32">
        <v>2601.3492934440001</v>
      </c>
      <c r="I70" s="32">
        <v>0.4</v>
      </c>
      <c r="J70" s="32">
        <v>0.79821200510855672</v>
      </c>
      <c r="K70" s="29" t="s">
        <v>2653</v>
      </c>
      <c r="L70" s="29" t="s">
        <v>2653</v>
      </c>
      <c r="M70" s="29" t="s">
        <v>2654</v>
      </c>
      <c r="N70" s="33">
        <v>3.2474128700276383E-2</v>
      </c>
      <c r="O70" s="34">
        <v>244115.03912603951</v>
      </c>
      <c r="P70" s="35">
        <v>4.8106686714225342</v>
      </c>
      <c r="Q70" s="29" t="s">
        <v>746</v>
      </c>
      <c r="R70" s="29" t="s">
        <v>2655</v>
      </c>
      <c r="S70" s="36">
        <v>18.149999999999999</v>
      </c>
      <c r="T70" s="29" t="s">
        <v>2656</v>
      </c>
      <c r="U70" s="37">
        <v>1310</v>
      </c>
      <c r="V70" s="38">
        <v>4.8106686714225342</v>
      </c>
      <c r="W70" s="38">
        <v>22.960668671422528</v>
      </c>
      <c r="X70" s="40" t="s">
        <v>746</v>
      </c>
      <c r="Y70" s="40" t="s">
        <v>746</v>
      </c>
    </row>
    <row r="71" spans="1:25" ht="20" x14ac:dyDescent="0.2">
      <c r="A71" s="29">
        <v>15068</v>
      </c>
      <c r="B71" s="29" t="s">
        <v>514</v>
      </c>
      <c r="C71" s="32">
        <v>300</v>
      </c>
      <c r="D71" s="48">
        <v>60.393392900000002</v>
      </c>
      <c r="E71" s="48">
        <v>53.014376029327757</v>
      </c>
      <c r="F71" s="32">
        <v>40</v>
      </c>
      <c r="G71" s="32">
        <v>40</v>
      </c>
      <c r="H71" s="32">
        <v>2002.929360591</v>
      </c>
      <c r="I71" s="32">
        <v>0.3</v>
      </c>
      <c r="J71" s="32">
        <v>0.56761742585497377</v>
      </c>
      <c r="K71" s="29" t="s">
        <v>2448</v>
      </c>
      <c r="L71" s="29" t="s">
        <v>2448</v>
      </c>
      <c r="M71" s="29" t="s">
        <v>2657</v>
      </c>
      <c r="N71" s="33">
        <v>1.6421485327942228E-2</v>
      </c>
      <c r="O71" s="34">
        <v>130194.6875338877</v>
      </c>
      <c r="P71" s="35">
        <v>2.7351721910070759</v>
      </c>
      <c r="Q71" s="29" t="s">
        <v>2658</v>
      </c>
      <c r="R71" s="29" t="s">
        <v>2659</v>
      </c>
      <c r="S71" s="36">
        <v>17.010000000000009</v>
      </c>
      <c r="T71" s="29" t="s">
        <v>2660</v>
      </c>
      <c r="U71" s="37">
        <v>2002</v>
      </c>
      <c r="V71" s="38">
        <v>2.7351721910070759</v>
      </c>
      <c r="W71" s="38">
        <v>19.745172191007079</v>
      </c>
      <c r="X71" s="39">
        <v>4.0851721910070822</v>
      </c>
      <c r="Y71" s="39">
        <v>1.350000000000005</v>
      </c>
    </row>
    <row r="72" spans="1:25" ht="40" x14ac:dyDescent="0.2">
      <c r="A72" s="29">
        <v>14390</v>
      </c>
      <c r="B72" s="29" t="s">
        <v>2661</v>
      </c>
      <c r="C72" s="32">
        <v>350</v>
      </c>
      <c r="D72" s="48">
        <v>59.398024600000007</v>
      </c>
      <c r="E72" s="48">
        <v>72.158456262140561</v>
      </c>
      <c r="F72" s="32" t="s">
        <v>746</v>
      </c>
      <c r="G72" s="32">
        <v>72.158456262140561</v>
      </c>
      <c r="H72" s="32">
        <v>1263.6152837469399</v>
      </c>
      <c r="I72" s="32">
        <v>0.35</v>
      </c>
      <c r="J72" s="32">
        <v>0.75229709137686607</v>
      </c>
      <c r="K72" s="29" t="s">
        <v>2662</v>
      </c>
      <c r="L72" s="29" t="s">
        <v>2662</v>
      </c>
      <c r="M72" s="29" t="s">
        <v>2663</v>
      </c>
      <c r="N72" s="33">
        <v>2.88456123187611E-2</v>
      </c>
      <c r="O72" s="34">
        <v>201313.87855665211</v>
      </c>
      <c r="P72" s="35">
        <v>2.4617980752470929</v>
      </c>
      <c r="Q72" s="29" t="s">
        <v>746</v>
      </c>
      <c r="R72" s="29" t="s">
        <v>2664</v>
      </c>
      <c r="S72" s="36">
        <v>21.31</v>
      </c>
      <c r="T72" s="29" t="s">
        <v>2665</v>
      </c>
      <c r="U72" s="37">
        <v>1218</v>
      </c>
      <c r="V72" s="38">
        <v>2.4617980752470929</v>
      </c>
      <c r="W72" s="38">
        <v>23.771798075247091</v>
      </c>
      <c r="X72" s="40" t="s">
        <v>746</v>
      </c>
      <c r="Y72" s="40" t="s">
        <v>746</v>
      </c>
    </row>
    <row r="73" spans="1:25" ht="30" x14ac:dyDescent="0.2">
      <c r="A73" s="29">
        <v>15079</v>
      </c>
      <c r="B73" s="29" t="s">
        <v>345</v>
      </c>
      <c r="C73" s="32">
        <v>300</v>
      </c>
      <c r="D73" s="48">
        <v>58.703581600000007</v>
      </c>
      <c r="E73" s="48">
        <v>53.014376029327757</v>
      </c>
      <c r="F73" s="32">
        <v>55</v>
      </c>
      <c r="G73" s="32">
        <v>55</v>
      </c>
      <c r="H73" s="32">
        <v>220.952066973</v>
      </c>
      <c r="I73" s="32">
        <v>0.3</v>
      </c>
      <c r="J73" s="32">
        <v>0.78047396055058882</v>
      </c>
      <c r="K73" s="29" t="s">
        <v>2653</v>
      </c>
      <c r="L73" s="29" t="s">
        <v>2653</v>
      </c>
      <c r="M73" s="29" t="s">
        <v>2666</v>
      </c>
      <c r="N73" s="33">
        <v>3.1046870698140779E-2</v>
      </c>
      <c r="O73" s="34">
        <v>179017.69535909561</v>
      </c>
      <c r="P73" s="35">
        <v>0.56218985508269503</v>
      </c>
      <c r="Q73" s="29" t="s">
        <v>2667</v>
      </c>
      <c r="R73" s="29" t="s">
        <v>2668</v>
      </c>
      <c r="S73" s="36">
        <v>18.52</v>
      </c>
      <c r="T73" s="29" t="s">
        <v>2669</v>
      </c>
      <c r="U73" s="37">
        <v>220</v>
      </c>
      <c r="V73" s="38">
        <v>0.56218985508269503</v>
      </c>
      <c r="W73" s="38">
        <v>19.082189855082699</v>
      </c>
      <c r="X73" s="39">
        <v>1.622189855082699</v>
      </c>
      <c r="Y73" s="39">
        <v>1.0600000000000021</v>
      </c>
    </row>
    <row r="74" spans="1:25" ht="40" x14ac:dyDescent="0.2">
      <c r="A74" s="29">
        <v>15053</v>
      </c>
      <c r="B74" s="29" t="s">
        <v>48</v>
      </c>
      <c r="C74" s="32">
        <v>250</v>
      </c>
      <c r="D74" s="48">
        <v>58.0322867</v>
      </c>
      <c r="E74" s="48">
        <v>36.815538909255388</v>
      </c>
      <c r="F74" s="32">
        <v>80</v>
      </c>
      <c r="G74" s="32">
        <v>80</v>
      </c>
      <c r="H74" s="32">
        <v>1492.5854836451999</v>
      </c>
      <c r="I74" s="32">
        <v>0.25</v>
      </c>
      <c r="J74" s="32">
        <v>1.634738186462324</v>
      </c>
      <c r="K74" s="29" t="s">
        <v>2622</v>
      </c>
      <c r="L74" s="29" t="s">
        <v>2622</v>
      </c>
      <c r="M74" s="29" t="s">
        <v>2670</v>
      </c>
      <c r="N74" s="33">
        <v>0.13620636790408411</v>
      </c>
      <c r="O74" s="34">
        <v>312467.25008133048</v>
      </c>
      <c r="P74" s="35">
        <v>20.528305340511341</v>
      </c>
      <c r="Q74" s="29" t="s">
        <v>746</v>
      </c>
      <c r="R74" s="29" t="s">
        <v>2671</v>
      </c>
      <c r="S74" s="36">
        <v>27.02</v>
      </c>
      <c r="T74" s="29" t="s">
        <v>2672</v>
      </c>
      <c r="U74" s="37">
        <v>898</v>
      </c>
      <c r="V74" s="38">
        <v>20.528305340511341</v>
      </c>
      <c r="W74" s="38">
        <v>47.548305340511348</v>
      </c>
      <c r="X74" s="40" t="s">
        <v>746</v>
      </c>
      <c r="Y74" s="40" t="s">
        <v>746</v>
      </c>
    </row>
    <row r="75" spans="1:25" x14ac:dyDescent="0.2">
      <c r="A75" s="29">
        <v>15109</v>
      </c>
      <c r="B75" s="29" t="s">
        <v>2673</v>
      </c>
      <c r="C75" s="32">
        <v>160</v>
      </c>
      <c r="D75" s="48">
        <v>56.620252600000001</v>
      </c>
      <c r="E75" s="48">
        <v>15.079644737231011</v>
      </c>
      <c r="F75" s="32" t="s">
        <v>746</v>
      </c>
      <c r="G75" s="32">
        <v>15.079644737231011</v>
      </c>
      <c r="H75" s="32">
        <v>106.35743545961</v>
      </c>
      <c r="I75" s="32">
        <v>0.16</v>
      </c>
      <c r="J75" s="32">
        <v>0.75229709137686607</v>
      </c>
      <c r="K75" s="29" t="s">
        <v>746</v>
      </c>
      <c r="L75" s="29" t="s">
        <v>746</v>
      </c>
      <c r="M75" s="29" t="s">
        <v>2674</v>
      </c>
      <c r="N75" s="33">
        <v>2.88456123187611E-2</v>
      </c>
      <c r="O75" s="34">
        <v>92029.201625898058</v>
      </c>
      <c r="P75" s="35">
        <v>0.56283261195690482</v>
      </c>
      <c r="Q75" s="29" t="s">
        <v>2675</v>
      </c>
      <c r="R75" s="29" t="s">
        <v>2676</v>
      </c>
      <c r="S75" s="36">
        <v>117.94</v>
      </c>
      <c r="T75" s="29" t="s">
        <v>2677</v>
      </c>
      <c r="U75" s="37">
        <v>106</v>
      </c>
      <c r="V75" s="38">
        <v>0.56283261195690482</v>
      </c>
      <c r="W75" s="38">
        <v>118.5028326119569</v>
      </c>
      <c r="X75" s="39">
        <v>8.4528326119569215</v>
      </c>
      <c r="Y75" s="39">
        <v>7.8900000000000148</v>
      </c>
    </row>
    <row r="76" spans="1:25" ht="20" x14ac:dyDescent="0.2">
      <c r="A76" s="29">
        <v>14551</v>
      </c>
      <c r="B76" s="29" t="s">
        <v>2678</v>
      </c>
      <c r="C76" s="32">
        <v>475</v>
      </c>
      <c r="D76" s="48">
        <v>56.018402000000002</v>
      </c>
      <c r="E76" s="48">
        <v>132.9040954624119</v>
      </c>
      <c r="F76" s="32" t="s">
        <v>746</v>
      </c>
      <c r="G76" s="32">
        <v>132.9040954624119</v>
      </c>
      <c r="H76" s="32">
        <v>3926.5469840432288</v>
      </c>
      <c r="I76" s="32">
        <v>0.47499999999999998</v>
      </c>
      <c r="J76" s="32">
        <v>0.75229709137686607</v>
      </c>
      <c r="K76" s="29" t="s">
        <v>2437</v>
      </c>
      <c r="L76" s="29" t="s">
        <v>2437</v>
      </c>
      <c r="M76" s="29" t="s">
        <v>2679</v>
      </c>
      <c r="N76" s="33">
        <v>2.88456123187611E-2</v>
      </c>
      <c r="O76" s="34">
        <v>273211.69232688489</v>
      </c>
      <c r="P76" s="35">
        <v>5.2115330572858563</v>
      </c>
      <c r="Q76" s="29" t="s">
        <v>2680</v>
      </c>
      <c r="R76" s="29" t="s">
        <v>2550</v>
      </c>
      <c r="S76" s="36">
        <v>8.3500000000000014</v>
      </c>
      <c r="T76" s="29" t="s">
        <v>2681</v>
      </c>
      <c r="U76" s="37">
        <v>3922</v>
      </c>
      <c r="V76" s="38">
        <v>5.2115330572858563</v>
      </c>
      <c r="W76" s="38">
        <v>13.56153305728586</v>
      </c>
      <c r="X76" s="39">
        <v>7.2915330572858563</v>
      </c>
      <c r="Y76" s="39">
        <v>2.080000000000001</v>
      </c>
    </row>
    <row r="77" spans="1:25" ht="60" x14ac:dyDescent="0.2">
      <c r="A77" s="29">
        <v>15582</v>
      </c>
      <c r="B77" s="29" t="s">
        <v>2137</v>
      </c>
      <c r="C77" s="32">
        <v>375</v>
      </c>
      <c r="D77" s="48">
        <v>55.462847600000003</v>
      </c>
      <c r="E77" s="48">
        <v>82.834962545824624</v>
      </c>
      <c r="F77" s="32" t="s">
        <v>746</v>
      </c>
      <c r="G77" s="32">
        <v>82.834962545824624</v>
      </c>
      <c r="H77" s="32">
        <v>1750.96589770218</v>
      </c>
      <c r="I77" s="32">
        <v>0.375</v>
      </c>
      <c r="J77" s="32">
        <v>0.75229709137686607</v>
      </c>
      <c r="K77" s="29" t="s">
        <v>2511</v>
      </c>
      <c r="L77" s="29" t="s">
        <v>2510</v>
      </c>
      <c r="M77" s="29" t="s">
        <v>2682</v>
      </c>
      <c r="N77" s="33">
        <v>2.88456123187611E-2</v>
      </c>
      <c r="O77" s="34">
        <v>215693.4413106986</v>
      </c>
      <c r="P77" s="35">
        <v>3.1270759546573799</v>
      </c>
      <c r="Q77" s="29" t="s">
        <v>2683</v>
      </c>
      <c r="R77" s="29" t="s">
        <v>2684</v>
      </c>
      <c r="S77" s="36">
        <v>26.18</v>
      </c>
      <c r="T77" s="29" t="s">
        <v>2685</v>
      </c>
      <c r="U77" s="37">
        <v>1750</v>
      </c>
      <c r="V77" s="38">
        <v>3.1270759546573799</v>
      </c>
      <c r="W77" s="38">
        <v>29.307075954657378</v>
      </c>
      <c r="X77" s="39">
        <v>23.79707595465738</v>
      </c>
      <c r="Y77" s="39">
        <v>20.67</v>
      </c>
    </row>
    <row r="78" spans="1:25" ht="30" x14ac:dyDescent="0.2">
      <c r="A78" s="29">
        <v>15043</v>
      </c>
      <c r="B78" s="29" t="s">
        <v>47</v>
      </c>
      <c r="C78" s="32">
        <v>225</v>
      </c>
      <c r="D78" s="48">
        <v>55.393403300000003</v>
      </c>
      <c r="E78" s="48">
        <v>29.82058651649686</v>
      </c>
      <c r="F78" s="32">
        <v>90</v>
      </c>
      <c r="G78" s="32">
        <v>90</v>
      </c>
      <c r="H78" s="32">
        <v>446.67533595700002</v>
      </c>
      <c r="I78" s="32">
        <v>0.22500000000000001</v>
      </c>
      <c r="J78" s="32">
        <v>2.2704697034198951</v>
      </c>
      <c r="K78" s="29" t="s">
        <v>2477</v>
      </c>
      <c r="L78" s="29" t="s">
        <v>2477</v>
      </c>
      <c r="M78" s="29" t="s">
        <v>2686</v>
      </c>
      <c r="N78" s="33">
        <v>0.26274376524707571</v>
      </c>
      <c r="O78" s="34">
        <v>390584.06260166311</v>
      </c>
      <c r="P78" s="35">
        <v>13.465953696517531</v>
      </c>
      <c r="Q78" s="29" t="s">
        <v>2687</v>
      </c>
      <c r="R78" s="29" t="s">
        <v>2688</v>
      </c>
      <c r="S78" s="36">
        <v>6.87</v>
      </c>
      <c r="T78" s="29" t="s">
        <v>2689</v>
      </c>
      <c r="U78" s="37">
        <v>446</v>
      </c>
      <c r="V78" s="38">
        <v>13.465953696517531</v>
      </c>
      <c r="W78" s="38">
        <v>20.335953696517532</v>
      </c>
      <c r="X78" s="39">
        <v>17.875953696517531</v>
      </c>
      <c r="Y78" s="39">
        <v>4.41</v>
      </c>
    </row>
    <row r="79" spans="1:25" ht="30" x14ac:dyDescent="0.2">
      <c r="A79" s="29">
        <v>15246</v>
      </c>
      <c r="B79" s="29" t="s">
        <v>1900</v>
      </c>
      <c r="C79" s="32">
        <v>200</v>
      </c>
      <c r="D79" s="48">
        <v>55.300810900000002</v>
      </c>
      <c r="E79" s="48">
        <v>23.56194490192345</v>
      </c>
      <c r="F79" s="32">
        <v>80</v>
      </c>
      <c r="G79" s="32">
        <v>80</v>
      </c>
      <c r="H79" s="32">
        <v>436.96244247300001</v>
      </c>
      <c r="I79" s="32">
        <v>0.2</v>
      </c>
      <c r="J79" s="32">
        <v>2.554278416347382</v>
      </c>
      <c r="K79" s="29" t="s">
        <v>2653</v>
      </c>
      <c r="L79" s="29" t="s">
        <v>2653</v>
      </c>
      <c r="M79" s="29" t="s">
        <v>2690</v>
      </c>
      <c r="N79" s="33">
        <v>0.33253507789083009</v>
      </c>
      <c r="O79" s="34">
        <v>390584.06260166311</v>
      </c>
      <c r="P79" s="35">
        <v>19.345549055811201</v>
      </c>
      <c r="Q79" s="29" t="s">
        <v>2691</v>
      </c>
      <c r="R79" s="29" t="s">
        <v>2692</v>
      </c>
      <c r="S79" s="36">
        <v>17.8</v>
      </c>
      <c r="T79" s="29" t="s">
        <v>2693</v>
      </c>
      <c r="U79" s="37">
        <v>436</v>
      </c>
      <c r="V79" s="38">
        <v>19.345549055811201</v>
      </c>
      <c r="W79" s="38">
        <v>37.145549055811202</v>
      </c>
      <c r="X79" s="39">
        <v>21.4955490558112</v>
      </c>
      <c r="Y79" s="39">
        <v>2.15</v>
      </c>
    </row>
    <row r="80" spans="1:25" ht="20" x14ac:dyDescent="0.2">
      <c r="A80" s="29">
        <v>14185</v>
      </c>
      <c r="B80" s="29" t="s">
        <v>1453</v>
      </c>
      <c r="C80" s="32">
        <v>270</v>
      </c>
      <c r="D80" s="48">
        <v>55.023033700000013</v>
      </c>
      <c r="E80" s="48">
        <v>42.94164458375549</v>
      </c>
      <c r="F80" s="32">
        <v>60</v>
      </c>
      <c r="G80" s="32">
        <v>60</v>
      </c>
      <c r="H80" s="32">
        <v>990.88170478899997</v>
      </c>
      <c r="I80" s="32">
        <v>0.27</v>
      </c>
      <c r="J80" s="32">
        <v>1.0511433812129141</v>
      </c>
      <c r="K80" s="29" t="s">
        <v>2694</v>
      </c>
      <c r="L80" s="29" t="s">
        <v>2694</v>
      </c>
      <c r="M80" s="29" t="s">
        <v>2695</v>
      </c>
      <c r="N80" s="33">
        <v>5.6315107434644143E-2</v>
      </c>
      <c r="O80" s="34">
        <v>216991.14588981291</v>
      </c>
      <c r="P80" s="35">
        <v>5.1711206304626494</v>
      </c>
      <c r="Q80" s="29" t="s">
        <v>2696</v>
      </c>
      <c r="R80" s="29" t="s">
        <v>2697</v>
      </c>
      <c r="S80" s="36">
        <v>73.25</v>
      </c>
      <c r="T80" s="29" t="s">
        <v>2698</v>
      </c>
      <c r="U80" s="37">
        <v>992</v>
      </c>
      <c r="V80" s="38">
        <v>5.1711206304626494</v>
      </c>
      <c r="W80" s="38">
        <v>78.421120630462653</v>
      </c>
      <c r="X80" s="39">
        <v>8.2111206304626592</v>
      </c>
      <c r="Y80" s="39">
        <v>3.0400000000000058</v>
      </c>
    </row>
    <row r="81" spans="1:25" ht="20" x14ac:dyDescent="0.2">
      <c r="A81" s="29">
        <v>15270</v>
      </c>
      <c r="B81" s="29" t="s">
        <v>1924</v>
      </c>
      <c r="C81" s="32">
        <v>450</v>
      </c>
      <c r="D81" s="48">
        <v>54.907293200000012</v>
      </c>
      <c r="E81" s="48">
        <v>119.2823460659874</v>
      </c>
      <c r="F81" s="32">
        <v>120</v>
      </c>
      <c r="G81" s="32">
        <v>120</v>
      </c>
      <c r="H81" s="32">
        <v>971.17772523206997</v>
      </c>
      <c r="I81" s="32">
        <v>0.45</v>
      </c>
      <c r="J81" s="32">
        <v>0.75682323447329825</v>
      </c>
      <c r="K81" s="29" t="s">
        <v>2407</v>
      </c>
      <c r="L81" s="29" t="s">
        <v>2407</v>
      </c>
      <c r="M81" s="29" t="s">
        <v>2699</v>
      </c>
      <c r="N81" s="33">
        <v>2.9193751694119519E-2</v>
      </c>
      <c r="O81" s="34">
        <v>260389.3750677754</v>
      </c>
      <c r="P81" s="35">
        <v>1.3956286735998249</v>
      </c>
      <c r="Q81" s="29" t="s">
        <v>2700</v>
      </c>
      <c r="R81" s="29" t="s">
        <v>2701</v>
      </c>
      <c r="S81" s="36">
        <v>8.06</v>
      </c>
      <c r="T81" s="29" t="s">
        <v>2702</v>
      </c>
      <c r="U81" s="37">
        <v>930</v>
      </c>
      <c r="V81" s="38">
        <v>1.3956286735998249</v>
      </c>
      <c r="W81" s="38">
        <v>9.4556286735998256</v>
      </c>
      <c r="X81" s="39">
        <v>7.1356286735998262</v>
      </c>
      <c r="Y81" s="39">
        <v>5.7400000000000011</v>
      </c>
    </row>
    <row r="82" spans="1:25" ht="40" x14ac:dyDescent="0.2">
      <c r="A82" s="29">
        <v>15071</v>
      </c>
      <c r="B82" s="29" t="s">
        <v>473</v>
      </c>
      <c r="C82" s="32">
        <v>300</v>
      </c>
      <c r="D82" s="48">
        <v>53.888776800000002</v>
      </c>
      <c r="E82" s="48">
        <v>53.014376029327757</v>
      </c>
      <c r="F82" s="32">
        <v>73</v>
      </c>
      <c r="G82" s="32">
        <v>73</v>
      </c>
      <c r="H82" s="32">
        <v>510.465193505</v>
      </c>
      <c r="I82" s="32">
        <v>0.3</v>
      </c>
      <c r="J82" s="32">
        <v>1.035901802185327</v>
      </c>
      <c r="K82" s="29" t="s">
        <v>2448</v>
      </c>
      <c r="L82" s="29" t="s">
        <v>514</v>
      </c>
      <c r="M82" s="29" t="s">
        <v>2703</v>
      </c>
      <c r="N82" s="33">
        <v>5.4693809570377588E-2</v>
      </c>
      <c r="O82" s="34">
        <v>237605.30474934509</v>
      </c>
      <c r="P82" s="35">
        <v>2.2645828396745351</v>
      </c>
      <c r="Q82" s="29" t="s">
        <v>2704</v>
      </c>
      <c r="R82" s="29" t="s">
        <v>2705</v>
      </c>
      <c r="S82" s="36">
        <v>24.96</v>
      </c>
      <c r="T82" s="29" t="s">
        <v>2706</v>
      </c>
      <c r="U82" s="37">
        <v>510</v>
      </c>
      <c r="V82" s="38">
        <v>2.2645828396745351</v>
      </c>
      <c r="W82" s="38">
        <v>27.224582839674529</v>
      </c>
      <c r="X82" s="39">
        <v>10.194582839674529</v>
      </c>
      <c r="Y82" s="39">
        <v>7.9299999999999962</v>
      </c>
    </row>
    <row r="83" spans="1:25" ht="40" x14ac:dyDescent="0.2">
      <c r="A83" s="29">
        <v>14265</v>
      </c>
      <c r="B83" s="29" t="s">
        <v>1501</v>
      </c>
      <c r="C83" s="32">
        <v>315</v>
      </c>
      <c r="D83" s="48">
        <v>53.587851500000014</v>
      </c>
      <c r="E83" s="48">
        <v>58.448349572333868</v>
      </c>
      <c r="F83" s="32">
        <v>45</v>
      </c>
      <c r="G83" s="32">
        <v>45</v>
      </c>
      <c r="H83" s="32">
        <v>1092.5019377650799</v>
      </c>
      <c r="I83" s="32">
        <v>0.315</v>
      </c>
      <c r="J83" s="32">
        <v>0.57920145495405484</v>
      </c>
      <c r="K83" s="29" t="s">
        <v>2707</v>
      </c>
      <c r="L83" s="29" t="s">
        <v>2707</v>
      </c>
      <c r="M83" s="29" t="s">
        <v>2708</v>
      </c>
      <c r="N83" s="33">
        <v>1.7098589470993578E-2</v>
      </c>
      <c r="O83" s="34">
        <v>139494.3080720226</v>
      </c>
      <c r="P83" s="35">
        <v>1.458788216464276</v>
      </c>
      <c r="Q83" s="29" t="s">
        <v>746</v>
      </c>
      <c r="R83" s="29" t="s">
        <v>2709</v>
      </c>
      <c r="S83" s="36">
        <v>3.24</v>
      </c>
      <c r="T83" s="29" t="s">
        <v>2710</v>
      </c>
      <c r="U83" s="37">
        <v>982</v>
      </c>
      <c r="V83" s="38">
        <v>1.458788216464276</v>
      </c>
      <c r="W83" s="38">
        <v>4.6987882164642762</v>
      </c>
      <c r="X83" s="40" t="s">
        <v>746</v>
      </c>
      <c r="Y83" s="40" t="s">
        <v>746</v>
      </c>
    </row>
    <row r="84" spans="1:25" ht="40" x14ac:dyDescent="0.2">
      <c r="A84" s="29">
        <v>15435</v>
      </c>
      <c r="B84" s="29" t="s">
        <v>318</v>
      </c>
      <c r="C84" s="32">
        <v>225</v>
      </c>
      <c r="D84" s="48">
        <v>53.310074299999997</v>
      </c>
      <c r="E84" s="48">
        <v>29.82058651649686</v>
      </c>
      <c r="F84" s="32">
        <v>51</v>
      </c>
      <c r="G84" s="32">
        <v>51</v>
      </c>
      <c r="H84" s="32">
        <v>403.67789398463998</v>
      </c>
      <c r="I84" s="32">
        <v>0.22500000000000001</v>
      </c>
      <c r="J84" s="32">
        <v>1.286599498604607</v>
      </c>
      <c r="K84" s="29" t="s">
        <v>2662</v>
      </c>
      <c r="L84" s="29" t="s">
        <v>2662</v>
      </c>
      <c r="M84" s="29" t="s">
        <v>2711</v>
      </c>
      <c r="N84" s="33">
        <v>8.4369942396005426E-2</v>
      </c>
      <c r="O84" s="34">
        <v>221330.96880760911</v>
      </c>
      <c r="P84" s="35">
        <v>3.957416452875322</v>
      </c>
      <c r="Q84" s="29" t="s">
        <v>2712</v>
      </c>
      <c r="R84" s="29" t="s">
        <v>2713</v>
      </c>
      <c r="S84" s="36">
        <v>12.26</v>
      </c>
      <c r="T84" s="29" t="s">
        <v>2714</v>
      </c>
      <c r="U84" s="37">
        <v>404</v>
      </c>
      <c r="V84" s="38">
        <v>3.957416452875322</v>
      </c>
      <c r="W84" s="38">
        <v>16.21741645287532</v>
      </c>
      <c r="X84" s="39">
        <v>5.7074164528753233</v>
      </c>
      <c r="Y84" s="39">
        <v>1.75</v>
      </c>
    </row>
    <row r="85" spans="1:25" ht="30" x14ac:dyDescent="0.2">
      <c r="A85" s="29">
        <v>15715</v>
      </c>
      <c r="B85" s="29" t="s">
        <v>189</v>
      </c>
      <c r="C85" s="32">
        <v>100</v>
      </c>
      <c r="D85" s="48">
        <v>52.476742700000003</v>
      </c>
      <c r="E85" s="48">
        <v>5.8904862254808616</v>
      </c>
      <c r="F85" s="32">
        <v>54</v>
      </c>
      <c r="G85" s="32">
        <v>54</v>
      </c>
      <c r="H85" s="32">
        <v>101.41491190718</v>
      </c>
      <c r="I85" s="32">
        <v>0.1</v>
      </c>
      <c r="J85" s="32">
        <v>6.8965517241379297</v>
      </c>
      <c r="K85" s="29" t="s">
        <v>2437</v>
      </c>
      <c r="L85" s="29" t="s">
        <v>1574</v>
      </c>
      <c r="M85" s="29" t="s">
        <v>2715</v>
      </c>
      <c r="N85" s="33">
        <v>2.424180717824151</v>
      </c>
      <c r="O85" s="34">
        <v>527288.48451224517</v>
      </c>
      <c r="P85" s="35">
        <v>79.513997818645507</v>
      </c>
      <c r="Q85" s="29" t="s">
        <v>2716</v>
      </c>
      <c r="R85" s="29" t="s">
        <v>2440</v>
      </c>
      <c r="S85" s="36">
        <v>7.01</v>
      </c>
      <c r="T85" s="29" t="s">
        <v>2717</v>
      </c>
      <c r="U85" s="37">
        <v>102</v>
      </c>
      <c r="V85" s="38">
        <v>79.513997818645507</v>
      </c>
      <c r="W85" s="38">
        <v>86.523997818645512</v>
      </c>
      <c r="X85" s="39">
        <v>79.993997818645511</v>
      </c>
      <c r="Y85" s="39">
        <v>0.47999999999999948</v>
      </c>
    </row>
    <row r="86" spans="1:25" ht="30" x14ac:dyDescent="0.2">
      <c r="A86" s="29">
        <v>13093</v>
      </c>
      <c r="B86" s="29" t="s">
        <v>1284</v>
      </c>
      <c r="C86" s="32">
        <v>315</v>
      </c>
      <c r="D86" s="48">
        <v>52.013780700000012</v>
      </c>
      <c r="E86" s="48">
        <v>58.448349572333868</v>
      </c>
      <c r="F86" s="32">
        <v>60</v>
      </c>
      <c r="G86" s="32">
        <v>60</v>
      </c>
      <c r="H86" s="32">
        <v>1042.1323207105499</v>
      </c>
      <c r="I86" s="32">
        <v>0.315</v>
      </c>
      <c r="J86" s="32">
        <v>0.77226860660540642</v>
      </c>
      <c r="K86" s="29" t="s">
        <v>2544</v>
      </c>
      <c r="L86" s="29" t="s">
        <v>2082</v>
      </c>
      <c r="M86" s="29" t="s">
        <v>2718</v>
      </c>
      <c r="N86" s="33">
        <v>3.0397492392877468E-2</v>
      </c>
      <c r="O86" s="34">
        <v>185992.41076269679</v>
      </c>
      <c r="P86" s="35">
        <v>2.4416209144513359</v>
      </c>
      <c r="Q86" s="29" t="s">
        <v>2719</v>
      </c>
      <c r="R86" s="29" t="s">
        <v>2720</v>
      </c>
      <c r="S86" s="36">
        <v>30.66</v>
      </c>
      <c r="T86" s="29" t="s">
        <v>2721</v>
      </c>
      <c r="U86" s="37">
        <v>1002</v>
      </c>
      <c r="V86" s="38">
        <v>2.4416209144513359</v>
      </c>
      <c r="W86" s="38">
        <v>33.101620914451338</v>
      </c>
      <c r="X86" s="39">
        <v>25.25162091445134</v>
      </c>
      <c r="Y86" s="39">
        <v>22.81</v>
      </c>
    </row>
    <row r="87" spans="1:25" ht="30" x14ac:dyDescent="0.2">
      <c r="A87" s="29">
        <v>15347</v>
      </c>
      <c r="B87" s="29" t="s">
        <v>2722</v>
      </c>
      <c r="C87" s="32">
        <v>400</v>
      </c>
      <c r="D87" s="48">
        <v>50.578598500000012</v>
      </c>
      <c r="E87" s="48">
        <v>94.247779607693786</v>
      </c>
      <c r="F87" s="32" t="s">
        <v>746</v>
      </c>
      <c r="G87" s="32">
        <v>94.247779607693786</v>
      </c>
      <c r="H87" s="32">
        <v>5213.2347078478506</v>
      </c>
      <c r="I87" s="32">
        <v>0.4</v>
      </c>
      <c r="J87" s="32">
        <v>0.75229709137686596</v>
      </c>
      <c r="K87" s="29" t="s">
        <v>2443</v>
      </c>
      <c r="L87" s="29" t="s">
        <v>2443</v>
      </c>
      <c r="M87" s="29" t="s">
        <v>2723</v>
      </c>
      <c r="N87" s="33">
        <v>2.884561231876109E-2</v>
      </c>
      <c r="O87" s="34">
        <v>230073.0040647451</v>
      </c>
      <c r="P87" s="35">
        <v>8.584087096301829</v>
      </c>
      <c r="Q87" s="29" t="s">
        <v>2724</v>
      </c>
      <c r="R87" s="29" t="s">
        <v>2725</v>
      </c>
      <c r="S87" s="36">
        <v>7.01</v>
      </c>
      <c r="T87" s="29" t="s">
        <v>2726</v>
      </c>
      <c r="U87" s="37">
        <v>5214</v>
      </c>
      <c r="V87" s="38">
        <v>8.584087096301829</v>
      </c>
      <c r="W87" s="38">
        <v>15.594087096301831</v>
      </c>
      <c r="X87" s="39">
        <v>10.60408709630183</v>
      </c>
      <c r="Y87" s="39">
        <v>2.02</v>
      </c>
    </row>
    <row r="88" spans="1:25" ht="30" x14ac:dyDescent="0.2">
      <c r="A88" s="29">
        <v>15082</v>
      </c>
      <c r="B88" s="29" t="s">
        <v>180</v>
      </c>
      <c r="C88" s="32">
        <v>350</v>
      </c>
      <c r="D88" s="48">
        <v>50.555450400000012</v>
      </c>
      <c r="E88" s="48">
        <v>72.158456262140561</v>
      </c>
      <c r="F88" s="32">
        <v>130</v>
      </c>
      <c r="G88" s="32">
        <v>130</v>
      </c>
      <c r="H88" s="32">
        <v>1049.5244711170001</v>
      </c>
      <c r="I88" s="32">
        <v>0.35</v>
      </c>
      <c r="J88" s="32">
        <v>1.355331404592488</v>
      </c>
      <c r="K88" s="29" t="s">
        <v>2653</v>
      </c>
      <c r="L88" s="29" t="s">
        <v>2653</v>
      </c>
      <c r="M88" s="29" t="s">
        <v>2727</v>
      </c>
      <c r="N88" s="33">
        <v>9.3625036507372389E-2</v>
      </c>
      <c r="O88" s="34">
        <v>362685.20098725858</v>
      </c>
      <c r="P88" s="35">
        <v>6.5076680143128716</v>
      </c>
      <c r="Q88" s="29" t="s">
        <v>746</v>
      </c>
      <c r="R88" s="29" t="s">
        <v>2692</v>
      </c>
      <c r="S88" s="36">
        <v>18.75</v>
      </c>
      <c r="T88" s="29" t="s">
        <v>2728</v>
      </c>
      <c r="U88" s="37">
        <v>524</v>
      </c>
      <c r="V88" s="38">
        <v>6.5076680143128716</v>
      </c>
      <c r="W88" s="38">
        <v>25.25766801431287</v>
      </c>
      <c r="X88" s="40" t="s">
        <v>746</v>
      </c>
      <c r="Y88" s="40" t="s">
        <v>746</v>
      </c>
    </row>
    <row r="89" spans="1:25" ht="30" x14ac:dyDescent="0.2">
      <c r="A89" s="29">
        <v>15409</v>
      </c>
      <c r="B89" s="29" t="s">
        <v>2729</v>
      </c>
      <c r="C89" s="32">
        <v>200</v>
      </c>
      <c r="D89" s="48">
        <v>50.185080800000001</v>
      </c>
      <c r="E89" s="48">
        <v>23.56194490192345</v>
      </c>
      <c r="F89" s="32" t="s">
        <v>746</v>
      </c>
      <c r="G89" s="32">
        <v>23.56194490192345</v>
      </c>
      <c r="H89" s="32">
        <v>1098.6293122760001</v>
      </c>
      <c r="I89" s="32">
        <v>0.2</v>
      </c>
      <c r="J89" s="32">
        <v>0.75229709137686596</v>
      </c>
      <c r="K89" s="29" t="s">
        <v>2437</v>
      </c>
      <c r="L89" s="29" t="s">
        <v>189</v>
      </c>
      <c r="M89" s="29" t="s">
        <v>2730</v>
      </c>
      <c r="N89" s="33">
        <v>2.884561231876109E-2</v>
      </c>
      <c r="O89" s="34">
        <v>115036.50203237261</v>
      </c>
      <c r="P89" s="35">
        <v>4.3619643458178849</v>
      </c>
      <c r="Q89" s="29" t="s">
        <v>746</v>
      </c>
      <c r="R89" s="29" t="s">
        <v>2581</v>
      </c>
      <c r="S89" s="36">
        <v>8.31</v>
      </c>
      <c r="T89" s="29" t="s">
        <v>2731</v>
      </c>
      <c r="U89" s="37">
        <v>778</v>
      </c>
      <c r="V89" s="38">
        <v>4.3619643458178849</v>
      </c>
      <c r="W89" s="38">
        <v>12.671964345817891</v>
      </c>
      <c r="X89" s="40" t="s">
        <v>746</v>
      </c>
      <c r="Y89" s="40" t="s">
        <v>746</v>
      </c>
    </row>
    <row r="90" spans="1:25" ht="30" x14ac:dyDescent="0.2">
      <c r="A90" s="29">
        <v>15027</v>
      </c>
      <c r="B90" s="29" t="s">
        <v>2732</v>
      </c>
      <c r="C90" s="32">
        <v>225</v>
      </c>
      <c r="D90" s="48">
        <v>48.773046700000002</v>
      </c>
      <c r="E90" s="48">
        <v>29.82058651649686</v>
      </c>
      <c r="F90" s="32" t="s">
        <v>746</v>
      </c>
      <c r="G90" s="32">
        <v>29.82058651649686</v>
      </c>
      <c r="H90" s="32">
        <v>8.2010058100199998</v>
      </c>
      <c r="I90" s="32">
        <v>0.22500000000000001</v>
      </c>
      <c r="J90" s="32">
        <v>0.75229709137686607</v>
      </c>
      <c r="K90" s="29" t="s">
        <v>2477</v>
      </c>
      <c r="L90" s="29" t="s">
        <v>2527</v>
      </c>
      <c r="M90" s="29" t="s">
        <v>2733</v>
      </c>
      <c r="N90" s="33">
        <v>2.88456123187611E-2</v>
      </c>
      <c r="O90" s="34">
        <v>129416.0647864191</v>
      </c>
      <c r="P90" s="35">
        <v>2.8002156919893689E-2</v>
      </c>
      <c r="Q90" s="29" t="s">
        <v>2424</v>
      </c>
      <c r="R90" s="29" t="s">
        <v>2734</v>
      </c>
      <c r="S90" s="36">
        <v>7.4300000000000006</v>
      </c>
      <c r="T90" s="29" t="s">
        <v>746</v>
      </c>
      <c r="U90" s="37">
        <v>8</v>
      </c>
      <c r="V90" s="38">
        <v>2.8002156919893689E-2</v>
      </c>
      <c r="W90" s="38">
        <v>7.4580021569198944</v>
      </c>
      <c r="X90" s="39">
        <v>2.8002156919893832E-2</v>
      </c>
      <c r="Y90" s="39">
        <v>0</v>
      </c>
    </row>
    <row r="91" spans="1:25" ht="40" x14ac:dyDescent="0.2">
      <c r="A91" s="29">
        <v>15090</v>
      </c>
      <c r="B91" s="29" t="s">
        <v>1813</v>
      </c>
      <c r="C91" s="32">
        <v>350</v>
      </c>
      <c r="D91" s="48">
        <v>48.078603700000002</v>
      </c>
      <c r="E91" s="48">
        <v>72.158456262140561</v>
      </c>
      <c r="F91" s="32">
        <v>118</v>
      </c>
      <c r="G91" s="32">
        <v>118</v>
      </c>
      <c r="H91" s="32">
        <v>1467.1666222111701</v>
      </c>
      <c r="I91" s="32">
        <v>0.35</v>
      </c>
      <c r="J91" s="32">
        <v>1.2302238903224121</v>
      </c>
      <c r="K91" s="29" t="s">
        <v>2622</v>
      </c>
      <c r="L91" s="29" t="s">
        <v>2622</v>
      </c>
      <c r="M91" s="29" t="s">
        <v>2735</v>
      </c>
      <c r="N91" s="33">
        <v>7.7138166173293068E-2</v>
      </c>
      <c r="O91" s="34">
        <v>329206.56704997318</v>
      </c>
      <c r="P91" s="35">
        <v>7.5150943771541021</v>
      </c>
      <c r="Q91" s="29" t="s">
        <v>746</v>
      </c>
      <c r="R91" s="29" t="s">
        <v>2736</v>
      </c>
      <c r="S91" s="36">
        <v>10.36</v>
      </c>
      <c r="T91" s="29" t="s">
        <v>2737</v>
      </c>
      <c r="U91" s="37">
        <v>746</v>
      </c>
      <c r="V91" s="38">
        <v>7.5150943771541021</v>
      </c>
      <c r="W91" s="38">
        <v>17.875094377154099</v>
      </c>
      <c r="X91" s="40" t="s">
        <v>746</v>
      </c>
      <c r="Y91" s="40" t="s">
        <v>746</v>
      </c>
    </row>
    <row r="92" spans="1:25" ht="30" x14ac:dyDescent="0.2">
      <c r="A92" s="29">
        <v>14502</v>
      </c>
      <c r="B92" s="29" t="s">
        <v>259</v>
      </c>
      <c r="C92" s="32">
        <v>200</v>
      </c>
      <c r="D92" s="48">
        <v>47.499901199999996</v>
      </c>
      <c r="E92" s="48">
        <v>23.56194490192345</v>
      </c>
      <c r="F92" s="32">
        <v>30</v>
      </c>
      <c r="G92" s="32">
        <v>30</v>
      </c>
      <c r="H92" s="32">
        <v>301.34434915330002</v>
      </c>
      <c r="I92" s="32">
        <v>0.2</v>
      </c>
      <c r="J92" s="32">
        <v>0.95785440613026795</v>
      </c>
      <c r="K92" s="29" t="s">
        <v>2385</v>
      </c>
      <c r="L92" s="29" t="s">
        <v>2403</v>
      </c>
      <c r="M92" s="29" t="s">
        <v>2738</v>
      </c>
      <c r="N92" s="33">
        <v>4.676274532839797E-2</v>
      </c>
      <c r="O92" s="34">
        <v>146469.02347562369</v>
      </c>
      <c r="P92" s="35">
        <v>1.9215190054733371</v>
      </c>
      <c r="Q92" s="29" t="s">
        <v>2739</v>
      </c>
      <c r="R92" s="29" t="s">
        <v>2740</v>
      </c>
      <c r="S92" s="36">
        <v>13.48</v>
      </c>
      <c r="T92" s="29" t="s">
        <v>2714</v>
      </c>
      <c r="U92" s="37">
        <v>292</v>
      </c>
      <c r="V92" s="38">
        <v>1.9215190054733371</v>
      </c>
      <c r="W92" s="38">
        <v>15.40151900547334</v>
      </c>
      <c r="X92" s="39">
        <v>5.4115190054733384</v>
      </c>
      <c r="Y92" s="39">
        <v>3.49</v>
      </c>
    </row>
    <row r="93" spans="1:25" ht="50" x14ac:dyDescent="0.2">
      <c r="A93" s="29">
        <v>14501</v>
      </c>
      <c r="B93" s="29" t="s">
        <v>240</v>
      </c>
      <c r="C93" s="32">
        <v>400</v>
      </c>
      <c r="D93" s="48">
        <v>46.111015199999997</v>
      </c>
      <c r="E93" s="48">
        <v>94.247779607693786</v>
      </c>
      <c r="F93" s="32">
        <v>92.1</v>
      </c>
      <c r="G93" s="32">
        <v>92.1</v>
      </c>
      <c r="H93" s="32">
        <v>697.72505638348798</v>
      </c>
      <c r="I93" s="32">
        <v>0.4</v>
      </c>
      <c r="J93" s="32">
        <v>0.73515325670498066</v>
      </c>
      <c r="K93" s="29" t="s">
        <v>2385</v>
      </c>
      <c r="L93" s="29" t="s">
        <v>259</v>
      </c>
      <c r="M93" s="29" t="s">
        <v>2741</v>
      </c>
      <c r="N93" s="33">
        <v>2.7545887402851129E-2</v>
      </c>
      <c r="O93" s="34">
        <v>224829.95103508231</v>
      </c>
      <c r="P93" s="35">
        <v>1.0981576625127001</v>
      </c>
      <c r="Q93" s="29" t="s">
        <v>2742</v>
      </c>
      <c r="R93" s="29" t="s">
        <v>2743</v>
      </c>
      <c r="S93" s="36">
        <v>16.350000000000001</v>
      </c>
      <c r="T93" s="29" t="s">
        <v>2744</v>
      </c>
      <c r="U93" s="37">
        <v>692</v>
      </c>
      <c r="V93" s="38">
        <v>1.0981576625127001</v>
      </c>
      <c r="W93" s="38">
        <v>17.448157662512699</v>
      </c>
      <c r="X93" s="39">
        <v>6.478157662512702</v>
      </c>
      <c r="Y93" s="39">
        <v>5.3800000000000008</v>
      </c>
    </row>
    <row r="94" spans="1:25" ht="30" x14ac:dyDescent="0.2">
      <c r="A94" s="29">
        <v>14259</v>
      </c>
      <c r="B94" s="29" t="s">
        <v>292</v>
      </c>
      <c r="C94" s="32">
        <v>375</v>
      </c>
      <c r="D94" s="48">
        <v>45.763793700000001</v>
      </c>
      <c r="E94" s="48">
        <v>82.834962545824624</v>
      </c>
      <c r="F94" s="32">
        <v>54</v>
      </c>
      <c r="G94" s="32">
        <v>54</v>
      </c>
      <c r="H94" s="32">
        <v>1128.5509142215001</v>
      </c>
      <c r="I94" s="32">
        <v>0.375</v>
      </c>
      <c r="J94" s="32">
        <v>0.49042145593869729</v>
      </c>
      <c r="K94" s="29" t="s">
        <v>2745</v>
      </c>
      <c r="L94" s="29" t="s">
        <v>2745</v>
      </c>
      <c r="M94" s="29" t="s">
        <v>2746</v>
      </c>
      <c r="N94" s="33">
        <v>1.2258573111367559E-2</v>
      </c>
      <c r="O94" s="34">
        <v>140610.26253659869</v>
      </c>
      <c r="P94" s="35">
        <v>0.87453888916264633</v>
      </c>
      <c r="Q94" s="29" t="s">
        <v>2747</v>
      </c>
      <c r="R94" s="29" t="s">
        <v>2748</v>
      </c>
      <c r="S94" s="36">
        <v>5.05</v>
      </c>
      <c r="T94" s="29" t="s">
        <v>2749</v>
      </c>
      <c r="U94" s="37">
        <v>1128</v>
      </c>
      <c r="V94" s="38">
        <v>0.87453888916264633</v>
      </c>
      <c r="W94" s="38">
        <v>5.9245388891626458</v>
      </c>
      <c r="X94" s="39">
        <v>3.6145388891626462</v>
      </c>
      <c r="Y94" s="39">
        <v>2.74</v>
      </c>
    </row>
    <row r="95" spans="1:25" ht="40" x14ac:dyDescent="0.2">
      <c r="A95" s="29">
        <v>15606</v>
      </c>
      <c r="B95" s="29" t="s">
        <v>115</v>
      </c>
      <c r="C95" s="32">
        <v>250</v>
      </c>
      <c r="D95" s="48">
        <v>45.601756999999999</v>
      </c>
      <c r="E95" s="48">
        <v>36.815538909255388</v>
      </c>
      <c r="F95" s="32" t="s">
        <v>746</v>
      </c>
      <c r="G95" s="32">
        <v>36.815538909255388</v>
      </c>
      <c r="H95" s="32">
        <v>91.041098937089998</v>
      </c>
      <c r="I95" s="32">
        <v>0.25</v>
      </c>
      <c r="J95" s="32">
        <v>0.75229709137686618</v>
      </c>
      <c r="K95" s="29" t="s">
        <v>2462</v>
      </c>
      <c r="L95" s="29" t="s">
        <v>1684</v>
      </c>
      <c r="M95" s="29" t="s">
        <v>2750</v>
      </c>
      <c r="N95" s="33">
        <v>2.88456123187611E-2</v>
      </c>
      <c r="O95" s="34">
        <v>143795.62754046571</v>
      </c>
      <c r="P95" s="35">
        <v>0.27174690682112113</v>
      </c>
      <c r="Q95" s="29" t="s">
        <v>2751</v>
      </c>
      <c r="R95" s="29" t="s">
        <v>2752</v>
      </c>
      <c r="S95" s="36">
        <v>16.36</v>
      </c>
      <c r="T95" s="29" t="s">
        <v>746</v>
      </c>
      <c r="U95" s="37">
        <v>90</v>
      </c>
      <c r="V95" s="38">
        <v>0.27174690682112113</v>
      </c>
      <c r="W95" s="38">
        <v>16.631746906821121</v>
      </c>
      <c r="X95" s="39">
        <v>6.0317469068211214</v>
      </c>
      <c r="Y95" s="39">
        <v>5.76</v>
      </c>
    </row>
    <row r="96" spans="1:25" ht="40" x14ac:dyDescent="0.2">
      <c r="A96" s="29">
        <v>17367</v>
      </c>
      <c r="B96" s="29" t="s">
        <v>2753</v>
      </c>
      <c r="C96" s="32">
        <v>200</v>
      </c>
      <c r="D96" s="48">
        <v>44.305463400000001</v>
      </c>
      <c r="E96" s="48">
        <v>23.56194490192345</v>
      </c>
      <c r="F96" s="32" t="s">
        <v>746</v>
      </c>
      <c r="G96" s="32">
        <v>23.56194490192345</v>
      </c>
      <c r="H96" s="32">
        <v>1192.8118763129301</v>
      </c>
      <c r="I96" s="32">
        <v>0.2</v>
      </c>
      <c r="J96" s="32">
        <v>0.75229709137686596</v>
      </c>
      <c r="K96" s="29" t="s">
        <v>2754</v>
      </c>
      <c r="L96" s="29" t="s">
        <v>2754</v>
      </c>
      <c r="M96" s="29" t="s">
        <v>2755</v>
      </c>
      <c r="N96" s="33">
        <v>2.884561231876109E-2</v>
      </c>
      <c r="O96" s="34">
        <v>115036.50203237261</v>
      </c>
      <c r="P96" s="35">
        <v>4.7359039282924433</v>
      </c>
      <c r="Q96" s="29" t="s">
        <v>2756</v>
      </c>
      <c r="R96" s="29" t="s">
        <v>2757</v>
      </c>
      <c r="S96" s="36">
        <v>57.56</v>
      </c>
      <c r="T96" s="29" t="s">
        <v>2656</v>
      </c>
      <c r="U96" s="37">
        <v>1192</v>
      </c>
      <c r="V96" s="38">
        <v>4.7359039282924433</v>
      </c>
      <c r="W96" s="38">
        <v>62.295903928292446</v>
      </c>
      <c r="X96" s="39">
        <v>9.8159039282924496</v>
      </c>
      <c r="Y96" s="39">
        <v>5.0800000000000054</v>
      </c>
    </row>
    <row r="97" spans="1:25" ht="30" x14ac:dyDescent="0.2">
      <c r="A97" s="29">
        <v>14132</v>
      </c>
      <c r="B97" s="29" t="s">
        <v>371</v>
      </c>
      <c r="C97" s="32">
        <v>300</v>
      </c>
      <c r="D97" s="48">
        <v>43.842501400000003</v>
      </c>
      <c r="E97" s="48">
        <v>53.014376029327757</v>
      </c>
      <c r="F97" s="32">
        <v>115</v>
      </c>
      <c r="G97" s="32">
        <v>115</v>
      </c>
      <c r="H97" s="32">
        <v>4427.4573828550001</v>
      </c>
      <c r="I97" s="32">
        <v>0.3</v>
      </c>
      <c r="J97" s="32">
        <v>1.631900099333049</v>
      </c>
      <c r="K97" s="29" t="s">
        <v>2477</v>
      </c>
      <c r="L97" s="29" t="s">
        <v>2477</v>
      </c>
      <c r="M97" s="29" t="s">
        <v>2758</v>
      </c>
      <c r="N97" s="33">
        <v>0.1357338396637725</v>
      </c>
      <c r="O97" s="34">
        <v>374309.72665992723</v>
      </c>
      <c r="P97" s="35">
        <v>48.142616011086503</v>
      </c>
      <c r="Q97" s="29" t="s">
        <v>2759</v>
      </c>
      <c r="R97" s="29" t="s">
        <v>2760</v>
      </c>
      <c r="S97" s="36">
        <v>14.93</v>
      </c>
      <c r="T97" s="29" t="s">
        <v>2761</v>
      </c>
      <c r="U97" s="37">
        <v>4428</v>
      </c>
      <c r="V97" s="38">
        <v>48.142616011086503</v>
      </c>
      <c r="W97" s="38">
        <v>63.072616011086502</v>
      </c>
      <c r="X97" s="39">
        <v>49.642616011086503</v>
      </c>
      <c r="Y97" s="39">
        <v>1.5</v>
      </c>
    </row>
    <row r="98" spans="1:25" ht="30" x14ac:dyDescent="0.2">
      <c r="A98" s="29">
        <v>15341</v>
      </c>
      <c r="B98" s="29" t="s">
        <v>2762</v>
      </c>
      <c r="C98" s="32">
        <v>600</v>
      </c>
      <c r="D98" s="48">
        <v>43.749909000000002</v>
      </c>
      <c r="E98" s="48">
        <v>212.05750411731111</v>
      </c>
      <c r="F98" s="32" t="s">
        <v>746</v>
      </c>
      <c r="G98" s="32">
        <v>212.05750411731111</v>
      </c>
      <c r="H98" s="32">
        <v>914.70201805199997</v>
      </c>
      <c r="I98" s="32">
        <v>0.6</v>
      </c>
      <c r="J98" s="32">
        <v>0.75229709137686618</v>
      </c>
      <c r="K98" s="29" t="s">
        <v>2443</v>
      </c>
      <c r="L98" s="29" t="s">
        <v>281</v>
      </c>
      <c r="M98" s="29" t="s">
        <v>2763</v>
      </c>
      <c r="N98" s="33">
        <v>2.88456123187611E-2</v>
      </c>
      <c r="O98" s="34">
        <v>345109.50609711779</v>
      </c>
      <c r="P98" s="35">
        <v>0.90700138813175457</v>
      </c>
      <c r="Q98" s="29" t="s">
        <v>2764</v>
      </c>
      <c r="R98" s="29" t="s">
        <v>2765</v>
      </c>
      <c r="S98" s="36">
        <v>6.6499999999999986</v>
      </c>
      <c r="T98" s="29" t="s">
        <v>2766</v>
      </c>
      <c r="U98" s="37">
        <v>914</v>
      </c>
      <c r="V98" s="38">
        <v>0.90700138813175457</v>
      </c>
      <c r="W98" s="38">
        <v>7.5570013881317539</v>
      </c>
      <c r="X98" s="39">
        <v>1.2270013881317541</v>
      </c>
      <c r="Y98" s="39">
        <v>0.3199999999999994</v>
      </c>
    </row>
    <row r="99" spans="1:25" ht="30" x14ac:dyDescent="0.2">
      <c r="A99" s="29">
        <v>14301</v>
      </c>
      <c r="B99" s="29" t="s">
        <v>285</v>
      </c>
      <c r="C99" s="32">
        <v>250</v>
      </c>
      <c r="D99" s="48">
        <v>43.078614100000003</v>
      </c>
      <c r="E99" s="48">
        <v>36.815538909255388</v>
      </c>
      <c r="F99" s="32">
        <v>61</v>
      </c>
      <c r="G99" s="32">
        <v>61</v>
      </c>
      <c r="H99" s="32">
        <v>2521.6804797047998</v>
      </c>
      <c r="I99" s="32">
        <v>0.25</v>
      </c>
      <c r="J99" s="32">
        <v>1.2464878671775219</v>
      </c>
      <c r="K99" s="29" t="s">
        <v>2767</v>
      </c>
      <c r="L99" s="29" t="s">
        <v>2767</v>
      </c>
      <c r="M99" s="29" t="s">
        <v>2768</v>
      </c>
      <c r="N99" s="33">
        <v>7.919123358923387E-2</v>
      </c>
      <c r="O99" s="34">
        <v>238256.2781870146</v>
      </c>
      <c r="P99" s="35">
        <v>20.303950156275029</v>
      </c>
      <c r="Q99" s="29" t="s">
        <v>2769</v>
      </c>
      <c r="R99" s="29" t="s">
        <v>2770</v>
      </c>
      <c r="S99" s="36">
        <v>60.96</v>
      </c>
      <c r="T99" s="29" t="s">
        <v>746</v>
      </c>
      <c r="U99" s="37">
        <v>2522</v>
      </c>
      <c r="V99" s="38">
        <v>20.303950156275029</v>
      </c>
      <c r="W99" s="38">
        <v>81.26395015627503</v>
      </c>
      <c r="X99" s="39">
        <v>20.303950156275029</v>
      </c>
      <c r="Y99" s="39">
        <v>0</v>
      </c>
    </row>
    <row r="100" spans="1:25" ht="20" x14ac:dyDescent="0.2">
      <c r="A100" s="29">
        <v>15555</v>
      </c>
      <c r="B100" s="29" t="s">
        <v>2118</v>
      </c>
      <c r="C100" s="32">
        <v>450</v>
      </c>
      <c r="D100" s="48">
        <v>42.430467299999997</v>
      </c>
      <c r="E100" s="48">
        <v>119.2823460659874</v>
      </c>
      <c r="F100" s="32">
        <v>150</v>
      </c>
      <c r="G100" s="32">
        <v>150</v>
      </c>
      <c r="H100" s="32">
        <v>426.018935785</v>
      </c>
      <c r="I100" s="32">
        <v>0.45</v>
      </c>
      <c r="J100" s="32">
        <v>0.94602904309162272</v>
      </c>
      <c r="K100" s="29" t="s">
        <v>2412</v>
      </c>
      <c r="L100" s="29" t="s">
        <v>2412</v>
      </c>
      <c r="M100" s="29" t="s">
        <v>2771</v>
      </c>
      <c r="N100" s="33">
        <v>4.5615237022061737E-2</v>
      </c>
      <c r="O100" s="34">
        <v>325486.71883471927</v>
      </c>
      <c r="P100" s="35">
        <v>0.94858422515383511</v>
      </c>
      <c r="Q100" s="29" t="s">
        <v>2772</v>
      </c>
      <c r="R100" s="29" t="s">
        <v>2773</v>
      </c>
      <c r="S100" s="36">
        <v>23.42</v>
      </c>
      <c r="T100" s="29" t="s">
        <v>2774</v>
      </c>
      <c r="U100" s="37">
        <v>426</v>
      </c>
      <c r="V100" s="38">
        <v>0.94858422515383511</v>
      </c>
      <c r="W100" s="38">
        <v>24.368584225153828</v>
      </c>
      <c r="X100" s="39">
        <v>16.188584225153829</v>
      </c>
      <c r="Y100" s="39">
        <v>15.24</v>
      </c>
    </row>
    <row r="101" spans="1:25" ht="30" x14ac:dyDescent="0.2">
      <c r="A101" s="29">
        <v>17122</v>
      </c>
      <c r="B101" s="29" t="s">
        <v>2775</v>
      </c>
      <c r="C101" s="32">
        <v>78</v>
      </c>
      <c r="D101" s="48">
        <v>42.314726800000003</v>
      </c>
      <c r="E101" s="48">
        <v>3.583771819582557</v>
      </c>
      <c r="F101" s="32" t="s">
        <v>746</v>
      </c>
      <c r="G101" s="32">
        <v>3.583771819582557</v>
      </c>
      <c r="H101" s="32">
        <v>241.71045003134</v>
      </c>
      <c r="I101" s="32">
        <v>7.8E-2</v>
      </c>
      <c r="J101" s="32">
        <v>0.75229709137686629</v>
      </c>
      <c r="K101" s="29" t="s">
        <v>2452</v>
      </c>
      <c r="L101" s="29" t="s">
        <v>1300</v>
      </c>
      <c r="M101" s="29" t="s">
        <v>2776</v>
      </c>
      <c r="N101" s="33">
        <v>2.8845612318761111E-2</v>
      </c>
      <c r="O101" s="34">
        <v>44864.235792625317</v>
      </c>
      <c r="P101" s="35">
        <v>3.276071250207063</v>
      </c>
      <c r="Q101" s="29" t="s">
        <v>2777</v>
      </c>
      <c r="R101" s="29" t="s">
        <v>2778</v>
      </c>
      <c r="S101" s="36">
        <v>31.1</v>
      </c>
      <c r="T101" s="29" t="s">
        <v>2779</v>
      </c>
      <c r="U101" s="37">
        <v>242</v>
      </c>
      <c r="V101" s="38">
        <v>3.276071250207063</v>
      </c>
      <c r="W101" s="38">
        <v>34.376071250207062</v>
      </c>
      <c r="X101" s="39">
        <v>3.8860712502070629</v>
      </c>
      <c r="Y101" s="39">
        <v>0.61000000000000298</v>
      </c>
    </row>
    <row r="102" spans="1:25" ht="20" x14ac:dyDescent="0.2">
      <c r="A102" s="29">
        <v>14317</v>
      </c>
      <c r="B102" s="29" t="s">
        <v>157</v>
      </c>
      <c r="C102" s="32">
        <v>250</v>
      </c>
      <c r="D102" s="48">
        <v>41.736024299999997</v>
      </c>
      <c r="E102" s="48">
        <v>36.815538909255388</v>
      </c>
      <c r="F102" s="32">
        <v>60</v>
      </c>
      <c r="G102" s="32">
        <v>60</v>
      </c>
      <c r="H102" s="32">
        <v>681.87235158236001</v>
      </c>
      <c r="I102" s="32">
        <v>0.25</v>
      </c>
      <c r="J102" s="32">
        <v>1.226053639846743</v>
      </c>
      <c r="K102" s="29" t="s">
        <v>2780</v>
      </c>
      <c r="L102" s="29" t="s">
        <v>2780</v>
      </c>
      <c r="M102" s="29" t="s">
        <v>2781</v>
      </c>
      <c r="N102" s="33">
        <v>7.6616081946047271E-2</v>
      </c>
      <c r="O102" s="34">
        <v>234350.4375609979</v>
      </c>
      <c r="P102" s="35">
        <v>5.3142400990274226</v>
      </c>
      <c r="Q102" s="29" t="s">
        <v>2782</v>
      </c>
      <c r="R102" s="29" t="s">
        <v>2783</v>
      </c>
      <c r="S102" s="36">
        <v>61.260000000000012</v>
      </c>
      <c r="T102" s="29" t="s">
        <v>2406</v>
      </c>
      <c r="U102" s="37">
        <v>682</v>
      </c>
      <c r="V102" s="38">
        <v>5.3142400990274226</v>
      </c>
      <c r="W102" s="38">
        <v>66.574240099027435</v>
      </c>
      <c r="X102" s="39">
        <v>5.4042400990274331</v>
      </c>
      <c r="Y102" s="39">
        <v>9.0000000000003411E-2</v>
      </c>
    </row>
    <row r="103" spans="1:25" ht="30" x14ac:dyDescent="0.2">
      <c r="A103" s="29">
        <v>15495</v>
      </c>
      <c r="B103" s="29" t="s">
        <v>443</v>
      </c>
      <c r="C103" s="32">
        <v>78</v>
      </c>
      <c r="D103" s="48">
        <v>41.736024299999997</v>
      </c>
      <c r="E103" s="48">
        <v>3.583771819582557</v>
      </c>
      <c r="F103" s="32">
        <v>3.8</v>
      </c>
      <c r="G103" s="32">
        <v>3.8</v>
      </c>
      <c r="H103" s="32">
        <v>52.262489920999997</v>
      </c>
      <c r="I103" s="32">
        <v>7.8E-2</v>
      </c>
      <c r="J103" s="32">
        <v>0.79768721089086547</v>
      </c>
      <c r="K103" s="29" t="s">
        <v>2452</v>
      </c>
      <c r="L103" s="29" t="s">
        <v>2775</v>
      </c>
      <c r="M103" s="29" t="s">
        <v>2781</v>
      </c>
      <c r="N103" s="33">
        <v>3.2431441713498883E-2</v>
      </c>
      <c r="O103" s="34">
        <v>47571.135829689752</v>
      </c>
      <c r="P103" s="35">
        <v>0.79435794654008673</v>
      </c>
      <c r="Q103" s="29" t="s">
        <v>2784</v>
      </c>
      <c r="R103" s="29" t="s">
        <v>2785</v>
      </c>
      <c r="S103" s="36">
        <v>36.24</v>
      </c>
      <c r="T103" s="29" t="s">
        <v>2737</v>
      </c>
      <c r="U103" s="37">
        <v>52</v>
      </c>
      <c r="V103" s="38">
        <v>0.79435794654008673</v>
      </c>
      <c r="W103" s="38">
        <v>37.034357946540091</v>
      </c>
      <c r="X103" s="39">
        <v>0.97435794654008845</v>
      </c>
      <c r="Y103" s="39">
        <v>0.17999999999999969</v>
      </c>
    </row>
    <row r="104" spans="1:25" ht="30" x14ac:dyDescent="0.2">
      <c r="A104" s="29">
        <v>15645</v>
      </c>
      <c r="B104" s="29" t="s">
        <v>2173</v>
      </c>
      <c r="C104" s="32">
        <v>300</v>
      </c>
      <c r="D104" s="48">
        <v>41.527691400000002</v>
      </c>
      <c r="E104" s="48">
        <v>53.014376029327757</v>
      </c>
      <c r="F104" s="32">
        <v>80</v>
      </c>
      <c r="G104" s="32">
        <v>80</v>
      </c>
      <c r="H104" s="32">
        <v>994.93791906895001</v>
      </c>
      <c r="I104" s="32">
        <v>0.3</v>
      </c>
      <c r="J104" s="32">
        <v>1.135234851709948</v>
      </c>
      <c r="K104" s="29" t="s">
        <v>2385</v>
      </c>
      <c r="L104" s="29" t="s">
        <v>2384</v>
      </c>
      <c r="M104" s="29" t="s">
        <v>2786</v>
      </c>
      <c r="N104" s="33">
        <v>6.5685941311768928E-2</v>
      </c>
      <c r="O104" s="34">
        <v>260389.37506777549</v>
      </c>
      <c r="P104" s="35">
        <v>5.2856924751799994</v>
      </c>
      <c r="Q104" s="29" t="s">
        <v>2787</v>
      </c>
      <c r="R104" s="29" t="s">
        <v>2788</v>
      </c>
      <c r="S104" s="36">
        <v>9.66</v>
      </c>
      <c r="T104" s="29" t="s">
        <v>2475</v>
      </c>
      <c r="U104" s="37">
        <v>994</v>
      </c>
      <c r="V104" s="38">
        <v>5.2856924751799994</v>
      </c>
      <c r="W104" s="38">
        <v>14.94569247518</v>
      </c>
      <c r="X104" s="39">
        <v>6.1956924751800004</v>
      </c>
      <c r="Y104" s="39">
        <v>0.91000000000000014</v>
      </c>
    </row>
    <row r="105" spans="1:25" ht="40" x14ac:dyDescent="0.2">
      <c r="A105" s="29">
        <v>14414</v>
      </c>
      <c r="B105" s="29" t="s">
        <v>231</v>
      </c>
      <c r="C105" s="32">
        <v>250</v>
      </c>
      <c r="D105" s="48">
        <v>40.717507900000001</v>
      </c>
      <c r="E105" s="48">
        <v>36.815538909255388</v>
      </c>
      <c r="F105" s="32">
        <v>45</v>
      </c>
      <c r="G105" s="32">
        <v>45</v>
      </c>
      <c r="H105" s="32">
        <v>1830.748609259</v>
      </c>
      <c r="I105" s="32">
        <v>0.25</v>
      </c>
      <c r="J105" s="32">
        <v>0.91954022988505735</v>
      </c>
      <c r="K105" s="29" t="s">
        <v>2754</v>
      </c>
      <c r="L105" s="29" t="s">
        <v>2753</v>
      </c>
      <c r="M105" s="29" t="s">
        <v>2789</v>
      </c>
      <c r="N105" s="33">
        <v>4.3096546094651578E-2</v>
      </c>
      <c r="O105" s="34">
        <v>175762.8281707484</v>
      </c>
      <c r="P105" s="35">
        <v>8.1006438193130261</v>
      </c>
      <c r="Q105" s="29" t="s">
        <v>2790</v>
      </c>
      <c r="R105" s="29" t="s">
        <v>2791</v>
      </c>
      <c r="S105" s="36">
        <v>81.489999999999995</v>
      </c>
      <c r="T105" s="29" t="s">
        <v>2792</v>
      </c>
      <c r="U105" s="37">
        <v>1830</v>
      </c>
      <c r="V105" s="38">
        <v>8.1006438193130261</v>
      </c>
      <c r="W105" s="38">
        <v>89.590643819313016</v>
      </c>
      <c r="X105" s="39">
        <v>8.5906438193130157</v>
      </c>
      <c r="Y105" s="39">
        <v>0.48999999999999488</v>
      </c>
    </row>
    <row r="106" spans="1:25" ht="30" x14ac:dyDescent="0.2">
      <c r="A106" s="29">
        <v>16050</v>
      </c>
      <c r="B106" s="29" t="s">
        <v>492</v>
      </c>
      <c r="C106" s="32">
        <v>200</v>
      </c>
      <c r="D106" s="48">
        <v>40.671211700000001</v>
      </c>
      <c r="E106" s="48">
        <v>23.56194490192345</v>
      </c>
      <c r="F106" s="32">
        <v>29.9</v>
      </c>
      <c r="G106" s="32">
        <v>29.9</v>
      </c>
      <c r="H106" s="32">
        <v>28.619765525510001</v>
      </c>
      <c r="I106" s="32">
        <v>0.2</v>
      </c>
      <c r="J106" s="32">
        <v>0.95466155810983377</v>
      </c>
      <c r="K106" s="29" t="s">
        <v>2394</v>
      </c>
      <c r="L106" s="29" t="s">
        <v>2394</v>
      </c>
      <c r="M106" s="29" t="s">
        <v>2793</v>
      </c>
      <c r="N106" s="33">
        <v>4.6451513278934528E-2</v>
      </c>
      <c r="O106" s="34">
        <v>145980.7933973716</v>
      </c>
      <c r="P106" s="35">
        <v>0.18130040224852931</v>
      </c>
      <c r="Q106" s="29" t="s">
        <v>2794</v>
      </c>
      <c r="R106" s="29" t="s">
        <v>2795</v>
      </c>
      <c r="S106" s="36">
        <v>17.670000000000009</v>
      </c>
      <c r="T106" s="29" t="s">
        <v>2796</v>
      </c>
      <c r="U106" s="37">
        <v>28</v>
      </c>
      <c r="V106" s="38">
        <v>0.18130040224852931</v>
      </c>
      <c r="W106" s="38">
        <v>17.85130040224853</v>
      </c>
      <c r="X106" s="39">
        <v>0.64130040224853246</v>
      </c>
      <c r="Y106" s="39">
        <v>0.46000000000000441</v>
      </c>
    </row>
    <row r="107" spans="1:25" ht="40" x14ac:dyDescent="0.2">
      <c r="A107" s="29">
        <v>14127</v>
      </c>
      <c r="B107" s="29" t="s">
        <v>149</v>
      </c>
      <c r="C107" s="32">
        <v>175</v>
      </c>
      <c r="D107" s="48">
        <v>40.092509200000002</v>
      </c>
      <c r="E107" s="48">
        <v>18.03961406553514</v>
      </c>
      <c r="F107" s="32">
        <v>65</v>
      </c>
      <c r="G107" s="32">
        <v>65</v>
      </c>
      <c r="H107" s="32">
        <v>381.777421328</v>
      </c>
      <c r="I107" s="32">
        <v>0.17499999999999999</v>
      </c>
      <c r="J107" s="32">
        <v>2.710662809184976</v>
      </c>
      <c r="K107" s="29" t="s">
        <v>2596</v>
      </c>
      <c r="L107" s="29" t="s">
        <v>2596</v>
      </c>
      <c r="M107" s="29" t="s">
        <v>2797</v>
      </c>
      <c r="N107" s="33">
        <v>0.37450014602948961</v>
      </c>
      <c r="O107" s="34">
        <v>362685.20098725858</v>
      </c>
      <c r="P107" s="35">
        <v>22.575376042311898</v>
      </c>
      <c r="Q107" s="29" t="s">
        <v>2798</v>
      </c>
      <c r="R107" s="29" t="s">
        <v>2599</v>
      </c>
      <c r="S107" s="36">
        <v>75.149999999999991</v>
      </c>
      <c r="T107" s="29" t="s">
        <v>2799</v>
      </c>
      <c r="U107" s="37">
        <v>382</v>
      </c>
      <c r="V107" s="38">
        <v>22.575376042311898</v>
      </c>
      <c r="W107" s="38">
        <v>97.725376042311893</v>
      </c>
      <c r="X107" s="39">
        <v>27.695376042311889</v>
      </c>
      <c r="Y107" s="39">
        <v>5.1199999999999903</v>
      </c>
    </row>
    <row r="108" spans="1:25" ht="30" x14ac:dyDescent="0.2">
      <c r="A108" s="29">
        <v>14033</v>
      </c>
      <c r="B108" s="29" t="s">
        <v>2800</v>
      </c>
      <c r="C108" s="32">
        <v>300</v>
      </c>
      <c r="D108" s="48">
        <v>40.069361100000002</v>
      </c>
      <c r="E108" s="48">
        <v>53.014376029327757</v>
      </c>
      <c r="F108" s="32" t="s">
        <v>746</v>
      </c>
      <c r="G108" s="32">
        <v>53.014376029327757</v>
      </c>
      <c r="H108" s="32">
        <v>766.71265063400006</v>
      </c>
      <c r="I108" s="32">
        <v>0.3</v>
      </c>
      <c r="J108" s="32">
        <v>0.75229709137686618</v>
      </c>
      <c r="K108" s="29" t="s">
        <v>2477</v>
      </c>
      <c r="L108" s="29" t="s">
        <v>2477</v>
      </c>
      <c r="M108" s="29" t="s">
        <v>2801</v>
      </c>
      <c r="N108" s="33">
        <v>2.88456123187611E-2</v>
      </c>
      <c r="O108" s="34">
        <v>172554.75304855889</v>
      </c>
      <c r="P108" s="35">
        <v>1.8152507480066069</v>
      </c>
      <c r="Q108" s="29" t="s">
        <v>2802</v>
      </c>
      <c r="R108" s="29" t="s">
        <v>2803</v>
      </c>
      <c r="S108" s="36">
        <v>3.46</v>
      </c>
      <c r="T108" s="29" t="s">
        <v>746</v>
      </c>
      <c r="U108" s="37">
        <v>766</v>
      </c>
      <c r="V108" s="38">
        <v>1.8152507480066069</v>
      </c>
      <c r="W108" s="38">
        <v>5.2752507480066066</v>
      </c>
      <c r="X108" s="39">
        <v>3.1252507480066072</v>
      </c>
      <c r="Y108" s="39">
        <v>1.31</v>
      </c>
    </row>
    <row r="109" spans="1:25" x14ac:dyDescent="0.2">
      <c r="A109" s="29">
        <v>14570</v>
      </c>
      <c r="B109" s="29" t="s">
        <v>2804</v>
      </c>
      <c r="C109" s="32">
        <v>250</v>
      </c>
      <c r="D109" s="48">
        <v>39.953620600000001</v>
      </c>
      <c r="E109" s="48">
        <v>36.815538909255388</v>
      </c>
      <c r="F109" s="32" t="s">
        <v>746</v>
      </c>
      <c r="G109" s="32">
        <v>36.815538909255388</v>
      </c>
      <c r="H109" s="32">
        <v>988.67184262260002</v>
      </c>
      <c r="I109" s="32">
        <v>0.25</v>
      </c>
      <c r="J109" s="32">
        <v>0.75229709137686618</v>
      </c>
      <c r="K109" s="29" t="s">
        <v>2605</v>
      </c>
      <c r="L109" s="29" t="s">
        <v>2605</v>
      </c>
      <c r="M109" s="29" t="s">
        <v>2805</v>
      </c>
      <c r="N109" s="33">
        <v>2.88456123187611E-2</v>
      </c>
      <c r="O109" s="34">
        <v>143795.62754046571</v>
      </c>
      <c r="P109" s="35">
        <v>2.9510684540339471</v>
      </c>
      <c r="Q109" s="29" t="s">
        <v>2806</v>
      </c>
      <c r="R109" s="29" t="s">
        <v>2807</v>
      </c>
      <c r="S109" s="36">
        <v>84.78</v>
      </c>
      <c r="T109" s="29" t="s">
        <v>2533</v>
      </c>
      <c r="U109" s="37">
        <v>988</v>
      </c>
      <c r="V109" s="38">
        <v>2.9510684540339471</v>
      </c>
      <c r="W109" s="38">
        <v>87.731068454033945</v>
      </c>
      <c r="X109" s="39">
        <v>14.10106845403395</v>
      </c>
      <c r="Y109" s="39">
        <v>11.150000000000009</v>
      </c>
    </row>
    <row r="110" spans="1:25" ht="20" x14ac:dyDescent="0.2">
      <c r="A110" s="29">
        <v>14145</v>
      </c>
      <c r="B110" s="29" t="s">
        <v>1427</v>
      </c>
      <c r="C110" s="32">
        <v>120</v>
      </c>
      <c r="D110" s="48">
        <v>39.513806700000004</v>
      </c>
      <c r="E110" s="48">
        <v>8.4823001646924414</v>
      </c>
      <c r="F110" s="32">
        <v>18</v>
      </c>
      <c r="G110" s="32">
        <v>18</v>
      </c>
      <c r="H110" s="32">
        <v>7.5827316918900003</v>
      </c>
      <c r="I110" s="32">
        <v>0.12</v>
      </c>
      <c r="J110" s="32">
        <v>1.5964240102171141</v>
      </c>
      <c r="K110" s="29" t="s">
        <v>2694</v>
      </c>
      <c r="L110" s="29" t="s">
        <v>2694</v>
      </c>
      <c r="M110" s="29" t="s">
        <v>2808</v>
      </c>
      <c r="N110" s="33">
        <v>0.12989651480110559</v>
      </c>
      <c r="O110" s="34">
        <v>146469.02347562369</v>
      </c>
      <c r="P110" s="35">
        <v>0.25612006364242962</v>
      </c>
      <c r="Q110" s="29" t="s">
        <v>2809</v>
      </c>
      <c r="R110" s="29" t="s">
        <v>2810</v>
      </c>
      <c r="S110" s="36">
        <v>70.45</v>
      </c>
      <c r="T110" s="29" t="s">
        <v>2393</v>
      </c>
      <c r="U110" s="37">
        <v>8</v>
      </c>
      <c r="V110" s="38">
        <v>0.25612006364242962</v>
      </c>
      <c r="W110" s="38">
        <v>70.70612006364243</v>
      </c>
      <c r="X110" s="39">
        <v>0.25612006364242751</v>
      </c>
      <c r="Y110" s="39">
        <v>0</v>
      </c>
    </row>
    <row r="111" spans="1:25" ht="40" x14ac:dyDescent="0.2">
      <c r="A111" s="29">
        <v>15447</v>
      </c>
      <c r="B111" s="29" t="s">
        <v>161</v>
      </c>
      <c r="C111" s="32">
        <v>150</v>
      </c>
      <c r="D111" s="48">
        <v>38.888807999999997</v>
      </c>
      <c r="E111" s="48">
        <v>13.253594007331939</v>
      </c>
      <c r="F111" s="32">
        <v>120</v>
      </c>
      <c r="G111" s="32">
        <v>120</v>
      </c>
      <c r="H111" s="32">
        <v>3.9348992800099998</v>
      </c>
      <c r="I111" s="32">
        <v>0.15</v>
      </c>
      <c r="J111" s="32">
        <v>6.8114091102596843</v>
      </c>
      <c r="K111" s="29" t="s">
        <v>2662</v>
      </c>
      <c r="L111" s="29" t="s">
        <v>2662</v>
      </c>
      <c r="M111" s="29" t="s">
        <v>2811</v>
      </c>
      <c r="N111" s="33">
        <v>2.3646938872236811</v>
      </c>
      <c r="O111" s="34">
        <v>781168.12520332634</v>
      </c>
      <c r="P111" s="35">
        <v>1.775148550650145</v>
      </c>
      <c r="Q111" s="29" t="s">
        <v>746</v>
      </c>
      <c r="R111" s="29" t="s">
        <v>746</v>
      </c>
      <c r="S111" s="41" t="s">
        <v>746</v>
      </c>
      <c r="T111" s="29" t="s">
        <v>746</v>
      </c>
      <c r="U111" s="34" t="s">
        <v>746</v>
      </c>
      <c r="V111" s="38">
        <v>1.775148550650145</v>
      </c>
      <c r="W111" s="42" t="s">
        <v>746</v>
      </c>
      <c r="X111" s="40" t="s">
        <v>746</v>
      </c>
      <c r="Y111" s="40" t="s">
        <v>746</v>
      </c>
    </row>
    <row r="112" spans="1:25" ht="50" x14ac:dyDescent="0.2">
      <c r="A112" s="29">
        <v>15680</v>
      </c>
      <c r="B112" s="29" t="s">
        <v>342</v>
      </c>
      <c r="C112" s="32">
        <v>225</v>
      </c>
      <c r="D112" s="48">
        <v>38.657327000000002</v>
      </c>
      <c r="E112" s="48">
        <v>29.82058651649686</v>
      </c>
      <c r="F112" s="32">
        <v>26</v>
      </c>
      <c r="G112" s="32">
        <v>26</v>
      </c>
      <c r="H112" s="32">
        <v>1945.5777672081699</v>
      </c>
      <c r="I112" s="32">
        <v>0.22500000000000001</v>
      </c>
      <c r="J112" s="32">
        <v>0.6559134698768585</v>
      </c>
      <c r="K112" s="29" t="s">
        <v>2456</v>
      </c>
      <c r="L112" s="29" t="s">
        <v>1755</v>
      </c>
      <c r="M112" s="29" t="s">
        <v>2812</v>
      </c>
      <c r="N112" s="33">
        <v>2.1927751272471999E-2</v>
      </c>
      <c r="O112" s="34">
        <v>112835.3958627027</v>
      </c>
      <c r="P112" s="35">
        <v>5.0808881004346862</v>
      </c>
      <c r="Q112" s="29" t="s">
        <v>2813</v>
      </c>
      <c r="R112" s="29" t="s">
        <v>2814</v>
      </c>
      <c r="S112" s="36">
        <v>24.07</v>
      </c>
      <c r="T112" s="29" t="s">
        <v>746</v>
      </c>
      <c r="U112" s="37">
        <v>1946</v>
      </c>
      <c r="V112" s="38">
        <v>5.0808881004346862</v>
      </c>
      <c r="W112" s="38">
        <v>29.150888100434681</v>
      </c>
      <c r="X112" s="39">
        <v>18.830888100434681</v>
      </c>
      <c r="Y112" s="39">
        <v>13.75</v>
      </c>
    </row>
    <row r="113" spans="1:25" ht="40" x14ac:dyDescent="0.2">
      <c r="A113" s="29">
        <v>14577</v>
      </c>
      <c r="B113" s="29" t="s">
        <v>1734</v>
      </c>
      <c r="C113" s="32">
        <v>225</v>
      </c>
      <c r="D113" s="48">
        <v>38.425846</v>
      </c>
      <c r="E113" s="48">
        <v>29.82058651649686</v>
      </c>
      <c r="F113" s="32" t="s">
        <v>746</v>
      </c>
      <c r="G113" s="32">
        <v>29.82058651649686</v>
      </c>
      <c r="H113" s="32">
        <v>880.02519786691005</v>
      </c>
      <c r="I113" s="32">
        <v>0.22500000000000001</v>
      </c>
      <c r="J113" s="32">
        <v>0.75229709137686607</v>
      </c>
      <c r="K113" s="29" t="s">
        <v>2815</v>
      </c>
      <c r="L113" s="29" t="s">
        <v>2815</v>
      </c>
      <c r="M113" s="29" t="s">
        <v>2816</v>
      </c>
      <c r="N113" s="33">
        <v>2.88456123187611E-2</v>
      </c>
      <c r="O113" s="34">
        <v>129416.0647864191</v>
      </c>
      <c r="P113" s="35">
        <v>3.0048269998810802</v>
      </c>
      <c r="Q113" s="29" t="s">
        <v>746</v>
      </c>
      <c r="R113" s="29" t="s">
        <v>2817</v>
      </c>
      <c r="S113" s="36">
        <v>63.7</v>
      </c>
      <c r="T113" s="29" t="s">
        <v>2818</v>
      </c>
      <c r="U113" s="37">
        <v>558</v>
      </c>
      <c r="V113" s="38">
        <v>3.0048269998810802</v>
      </c>
      <c r="W113" s="38">
        <v>66.704826999881078</v>
      </c>
      <c r="X113" s="40" t="s">
        <v>746</v>
      </c>
      <c r="Y113" s="40" t="s">
        <v>746</v>
      </c>
    </row>
    <row r="114" spans="1:25" ht="30" x14ac:dyDescent="0.2">
      <c r="A114" s="29">
        <v>14404</v>
      </c>
      <c r="B114" s="29" t="s">
        <v>298</v>
      </c>
      <c r="C114" s="32">
        <v>315</v>
      </c>
      <c r="D114" s="48">
        <v>38.148068799999997</v>
      </c>
      <c r="E114" s="48">
        <v>58.448349572333868</v>
      </c>
      <c r="F114" s="32">
        <v>31</v>
      </c>
      <c r="G114" s="32">
        <v>31</v>
      </c>
      <c r="H114" s="32">
        <v>9591.7627888497191</v>
      </c>
      <c r="I114" s="32">
        <v>0.315</v>
      </c>
      <c r="J114" s="32">
        <v>0.39900544674612659</v>
      </c>
      <c r="K114" s="29" t="s">
        <v>2452</v>
      </c>
      <c r="L114" s="29" t="s">
        <v>443</v>
      </c>
      <c r="M114" s="29" t="s">
        <v>2819</v>
      </c>
      <c r="N114" s="33">
        <v>8.1144417193209015E-3</v>
      </c>
      <c r="O114" s="34">
        <v>96096.078894059989</v>
      </c>
      <c r="P114" s="35">
        <v>6.210792657396877</v>
      </c>
      <c r="Q114" s="29" t="s">
        <v>2820</v>
      </c>
      <c r="R114" s="29" t="s">
        <v>2820</v>
      </c>
      <c r="S114" s="36">
        <v>68.959999999999994</v>
      </c>
      <c r="T114" s="29" t="s">
        <v>2819</v>
      </c>
      <c r="U114" s="37">
        <v>9584</v>
      </c>
      <c r="V114" s="38">
        <v>6.210792657396877</v>
      </c>
      <c r="W114" s="38">
        <v>75.170792657396873</v>
      </c>
      <c r="X114" s="39">
        <v>41.65079265739687</v>
      </c>
      <c r="Y114" s="39">
        <v>35.439999999999991</v>
      </c>
    </row>
    <row r="115" spans="1:25" ht="20" x14ac:dyDescent="0.2">
      <c r="A115" s="29">
        <v>15237</v>
      </c>
      <c r="B115" s="29" t="s">
        <v>964</v>
      </c>
      <c r="C115" s="32">
        <v>500</v>
      </c>
      <c r="D115" s="48">
        <v>38.055476400000003</v>
      </c>
      <c r="E115" s="48">
        <v>147.26215563702161</v>
      </c>
      <c r="F115" s="32">
        <v>100</v>
      </c>
      <c r="G115" s="32">
        <v>100</v>
      </c>
      <c r="H115" s="32">
        <v>5648.8026900034001</v>
      </c>
      <c r="I115" s="32">
        <v>0.5</v>
      </c>
      <c r="J115" s="32">
        <v>0.51085568326947639</v>
      </c>
      <c r="K115" s="29" t="s">
        <v>2407</v>
      </c>
      <c r="L115" s="29" t="s">
        <v>2407</v>
      </c>
      <c r="M115" s="29" t="s">
        <v>2821</v>
      </c>
      <c r="N115" s="33">
        <v>1.3301403115633209E-2</v>
      </c>
      <c r="O115" s="34">
        <v>195292.03130083159</v>
      </c>
      <c r="P115" s="35">
        <v>3.302317151369901</v>
      </c>
      <c r="Q115" s="29" t="s">
        <v>2822</v>
      </c>
      <c r="R115" s="29" t="s">
        <v>2823</v>
      </c>
      <c r="S115" s="36">
        <v>52.98</v>
      </c>
      <c r="T115" s="29" t="s">
        <v>2515</v>
      </c>
      <c r="U115" s="37">
        <v>5648</v>
      </c>
      <c r="V115" s="38">
        <v>3.302317151369901</v>
      </c>
      <c r="W115" s="38">
        <v>56.282317151369902</v>
      </c>
      <c r="X115" s="39">
        <v>23.642317151369891</v>
      </c>
      <c r="Y115" s="39">
        <v>20.34</v>
      </c>
    </row>
    <row r="116" spans="1:25" ht="30" x14ac:dyDescent="0.2">
      <c r="A116" s="29">
        <v>15060</v>
      </c>
      <c r="B116" s="29" t="s">
        <v>1791</v>
      </c>
      <c r="C116" s="32">
        <v>200</v>
      </c>
      <c r="D116" s="48">
        <v>37.847143500000001</v>
      </c>
      <c r="E116" s="48">
        <v>23.56194490192345</v>
      </c>
      <c r="F116" s="32">
        <v>50</v>
      </c>
      <c r="G116" s="32">
        <v>50</v>
      </c>
      <c r="H116" s="32">
        <v>420.48683640000002</v>
      </c>
      <c r="I116" s="32">
        <v>0.2</v>
      </c>
      <c r="J116" s="32">
        <v>1.596424010217113</v>
      </c>
      <c r="K116" s="29" t="s">
        <v>2448</v>
      </c>
      <c r="L116" s="29" t="s">
        <v>284</v>
      </c>
      <c r="M116" s="29" t="s">
        <v>2824</v>
      </c>
      <c r="N116" s="33">
        <v>0.12989651480110551</v>
      </c>
      <c r="O116" s="34">
        <v>244115.03912603951</v>
      </c>
      <c r="P116" s="35">
        <v>7.3384708985904794</v>
      </c>
      <c r="Q116" s="29" t="s">
        <v>2825</v>
      </c>
      <c r="R116" s="29" t="s">
        <v>2826</v>
      </c>
      <c r="S116" s="36">
        <v>17.73</v>
      </c>
      <c r="T116" s="29" t="s">
        <v>2827</v>
      </c>
      <c r="U116" s="37">
        <v>420</v>
      </c>
      <c r="V116" s="38">
        <v>7.3384708985904794</v>
      </c>
      <c r="W116" s="38">
        <v>25.06847089859048</v>
      </c>
      <c r="X116" s="39">
        <v>10.37847089859048</v>
      </c>
      <c r="Y116" s="39">
        <v>3.0400000000000009</v>
      </c>
    </row>
    <row r="117" spans="1:25" ht="20" x14ac:dyDescent="0.2">
      <c r="A117" s="29">
        <v>14220</v>
      </c>
      <c r="B117" s="29" t="s">
        <v>1472</v>
      </c>
      <c r="C117" s="32">
        <v>200</v>
      </c>
      <c r="D117" s="48">
        <v>36.620294199999996</v>
      </c>
      <c r="E117" s="48">
        <v>23.56194490192345</v>
      </c>
      <c r="F117" s="32">
        <v>26</v>
      </c>
      <c r="G117" s="32">
        <v>26</v>
      </c>
      <c r="H117" s="32">
        <v>4811.269664592649</v>
      </c>
      <c r="I117" s="32">
        <v>0.2</v>
      </c>
      <c r="J117" s="32">
        <v>0.83014048531289897</v>
      </c>
      <c r="K117" s="29" t="s">
        <v>2828</v>
      </c>
      <c r="L117" s="29" t="s">
        <v>2828</v>
      </c>
      <c r="M117" s="29" t="s">
        <v>2829</v>
      </c>
      <c r="N117" s="33">
        <v>3.5124017602218928E-2</v>
      </c>
      <c r="O117" s="34">
        <v>126939.8203455405</v>
      </c>
      <c r="P117" s="35">
        <v>23.166689116278729</v>
      </c>
      <c r="Q117" s="29" t="s">
        <v>2830</v>
      </c>
      <c r="R117" s="29" t="s">
        <v>2831</v>
      </c>
      <c r="S117" s="36">
        <v>36.75</v>
      </c>
      <c r="T117" s="29" t="s">
        <v>746</v>
      </c>
      <c r="U117" s="37">
        <v>4812</v>
      </c>
      <c r="V117" s="38">
        <v>23.166689116278729</v>
      </c>
      <c r="W117" s="38">
        <v>59.916689116278732</v>
      </c>
      <c r="X117" s="39">
        <v>26.476689116278731</v>
      </c>
      <c r="Y117" s="39">
        <v>3.3100000000000018</v>
      </c>
    </row>
    <row r="118" spans="1:25" ht="30" x14ac:dyDescent="0.2">
      <c r="A118" s="29">
        <v>19830</v>
      </c>
      <c r="B118" s="29" t="s">
        <v>2832</v>
      </c>
      <c r="C118" s="32">
        <v>250</v>
      </c>
      <c r="D118" s="48">
        <v>35.856406900000003</v>
      </c>
      <c r="E118" s="48">
        <v>36.815538909255388</v>
      </c>
      <c r="F118" s="32" t="s">
        <v>746</v>
      </c>
      <c r="G118" s="32">
        <v>36.815538909255388</v>
      </c>
      <c r="H118" s="32">
        <v>2215.3522473405201</v>
      </c>
      <c r="I118" s="32">
        <v>0.25</v>
      </c>
      <c r="J118" s="32">
        <v>0.75229709137686618</v>
      </c>
      <c r="K118" s="29" t="s">
        <v>2399</v>
      </c>
      <c r="L118" s="29" t="s">
        <v>2399</v>
      </c>
      <c r="M118" s="29" t="s">
        <v>2833</v>
      </c>
      <c r="N118" s="33">
        <v>2.88456123187611E-2</v>
      </c>
      <c r="O118" s="34">
        <v>143795.62754046571</v>
      </c>
      <c r="P118" s="35">
        <v>6.6125643007670849</v>
      </c>
      <c r="Q118" s="29" t="s">
        <v>746</v>
      </c>
      <c r="R118" s="29" t="s">
        <v>2834</v>
      </c>
      <c r="S118" s="36">
        <v>6.6599999999999993</v>
      </c>
      <c r="T118" s="29" t="s">
        <v>746</v>
      </c>
      <c r="U118" s="37">
        <v>1584</v>
      </c>
      <c r="V118" s="38">
        <v>6.6125643007670849</v>
      </c>
      <c r="W118" s="38">
        <v>13.27256430076708</v>
      </c>
      <c r="X118" s="40" t="s">
        <v>746</v>
      </c>
      <c r="Y118" s="40" t="s">
        <v>746</v>
      </c>
    </row>
    <row r="119" spans="1:25" x14ac:dyDescent="0.2">
      <c r="A119" s="29">
        <v>14447</v>
      </c>
      <c r="B119" s="29" t="s">
        <v>43</v>
      </c>
      <c r="C119" s="32">
        <v>170</v>
      </c>
      <c r="D119" s="48">
        <v>35.5323335</v>
      </c>
      <c r="E119" s="48">
        <v>17.023505191639689</v>
      </c>
      <c r="F119" s="32">
        <v>37</v>
      </c>
      <c r="G119" s="32">
        <v>37</v>
      </c>
      <c r="H119" s="32">
        <v>466.49019475368999</v>
      </c>
      <c r="I119" s="32">
        <v>0.17</v>
      </c>
      <c r="J119" s="32">
        <v>1.6350917198071471</v>
      </c>
      <c r="K119" s="29" t="s">
        <v>2835</v>
      </c>
      <c r="L119" s="29" t="s">
        <v>2835</v>
      </c>
      <c r="M119" s="29" t="s">
        <v>2836</v>
      </c>
      <c r="N119" s="33">
        <v>0.1362652870632973</v>
      </c>
      <c r="O119" s="34">
        <v>212523.68112149319</v>
      </c>
      <c r="P119" s="35">
        <v>10.51840968463776</v>
      </c>
      <c r="Q119" s="29" t="s">
        <v>2837</v>
      </c>
      <c r="R119" s="29" t="s">
        <v>2838</v>
      </c>
      <c r="S119" s="36">
        <v>53.25</v>
      </c>
      <c r="T119" s="29" t="s">
        <v>2839</v>
      </c>
      <c r="U119" s="37">
        <v>468</v>
      </c>
      <c r="V119" s="38">
        <v>10.51840968463776</v>
      </c>
      <c r="W119" s="38">
        <v>63.76840968463776</v>
      </c>
      <c r="X119" s="39">
        <v>13.51840968463776</v>
      </c>
      <c r="Y119" s="39">
        <v>3</v>
      </c>
    </row>
    <row r="120" spans="1:25" ht="30" x14ac:dyDescent="0.2">
      <c r="A120" s="29">
        <v>15075</v>
      </c>
      <c r="B120" s="29" t="s">
        <v>213</v>
      </c>
      <c r="C120" s="32">
        <v>250</v>
      </c>
      <c r="D120" s="48">
        <v>35.185111999999997</v>
      </c>
      <c r="E120" s="48">
        <v>36.815538909255388</v>
      </c>
      <c r="F120" s="32">
        <v>42</v>
      </c>
      <c r="G120" s="32">
        <v>42</v>
      </c>
      <c r="H120" s="32">
        <v>718.76819458539001</v>
      </c>
      <c r="I120" s="32">
        <v>0.25</v>
      </c>
      <c r="J120" s="32">
        <v>0.85823754789272033</v>
      </c>
      <c r="K120" s="29" t="s">
        <v>2840</v>
      </c>
      <c r="L120" s="29" t="s">
        <v>2840</v>
      </c>
      <c r="M120" s="29" t="s">
        <v>2841</v>
      </c>
      <c r="N120" s="33">
        <v>3.7541880153563169E-2</v>
      </c>
      <c r="O120" s="34">
        <v>164045.30629269849</v>
      </c>
      <c r="P120" s="35">
        <v>2.7775547443318058</v>
      </c>
      <c r="Q120" s="29" t="s">
        <v>2842</v>
      </c>
      <c r="R120" s="29" t="s">
        <v>2843</v>
      </c>
      <c r="S120" s="36">
        <v>65.790000000000006</v>
      </c>
      <c r="T120" s="29" t="s">
        <v>2844</v>
      </c>
      <c r="U120" s="37">
        <v>722</v>
      </c>
      <c r="V120" s="38">
        <v>2.7775547443318058</v>
      </c>
      <c r="W120" s="38">
        <v>68.567554744331815</v>
      </c>
      <c r="X120" s="39">
        <v>38.097554744331823</v>
      </c>
      <c r="Y120" s="39">
        <v>35.320000000000007</v>
      </c>
    </row>
    <row r="121" spans="1:25" ht="30" x14ac:dyDescent="0.2">
      <c r="A121" s="29">
        <v>15051</v>
      </c>
      <c r="B121" s="29" t="s">
        <v>394</v>
      </c>
      <c r="C121" s="32">
        <v>200</v>
      </c>
      <c r="D121" s="48">
        <v>34.999927200000002</v>
      </c>
      <c r="E121" s="48">
        <v>23.56194490192345</v>
      </c>
      <c r="F121" s="32">
        <v>25</v>
      </c>
      <c r="G121" s="32">
        <v>25</v>
      </c>
      <c r="H121" s="32">
        <v>351.16153694885003</v>
      </c>
      <c r="I121" s="32">
        <v>0.2</v>
      </c>
      <c r="J121" s="32">
        <v>0.79821200510855672</v>
      </c>
      <c r="K121" s="29" t="s">
        <v>2840</v>
      </c>
      <c r="L121" s="29" t="s">
        <v>2840</v>
      </c>
      <c r="M121" s="29" t="s">
        <v>2845</v>
      </c>
      <c r="N121" s="33">
        <v>3.2474128700276383E-2</v>
      </c>
      <c r="O121" s="34">
        <v>122057.5195630197</v>
      </c>
      <c r="P121" s="35">
        <v>1.565763627756237</v>
      </c>
      <c r="Q121" s="29" t="s">
        <v>2846</v>
      </c>
      <c r="R121" s="29" t="s">
        <v>2847</v>
      </c>
      <c r="S121" s="36">
        <v>75.569999999999993</v>
      </c>
      <c r="T121" s="29" t="s">
        <v>746</v>
      </c>
      <c r="U121" s="37">
        <v>352</v>
      </c>
      <c r="V121" s="38">
        <v>1.565763627756237</v>
      </c>
      <c r="W121" s="38">
        <v>77.135763627756234</v>
      </c>
      <c r="X121" s="39">
        <v>20.97576362775623</v>
      </c>
      <c r="Y121" s="39">
        <v>19.409999999999989</v>
      </c>
    </row>
    <row r="122" spans="1:25" ht="30" x14ac:dyDescent="0.2">
      <c r="A122" s="29">
        <v>14496</v>
      </c>
      <c r="B122" s="29" t="s">
        <v>2848</v>
      </c>
      <c r="C122" s="32">
        <v>350</v>
      </c>
      <c r="D122" s="48">
        <v>34.259188000000002</v>
      </c>
      <c r="E122" s="48">
        <v>72.158456262140561</v>
      </c>
      <c r="F122" s="32" t="s">
        <v>746</v>
      </c>
      <c r="G122" s="32">
        <v>72.158456262140561</v>
      </c>
      <c r="H122" s="32">
        <v>3860.21400100868</v>
      </c>
      <c r="I122" s="32">
        <v>0.35</v>
      </c>
      <c r="J122" s="32">
        <v>0.75229709137686607</v>
      </c>
      <c r="K122" s="29" t="s">
        <v>2399</v>
      </c>
      <c r="L122" s="29" t="s">
        <v>2399</v>
      </c>
      <c r="M122" s="29" t="s">
        <v>2849</v>
      </c>
      <c r="N122" s="33">
        <v>2.88456123187611E-2</v>
      </c>
      <c r="O122" s="34">
        <v>201313.87855665211</v>
      </c>
      <c r="P122" s="35">
        <v>7.5205385056328566</v>
      </c>
      <c r="Q122" s="29" t="s">
        <v>2850</v>
      </c>
      <c r="R122" s="29" t="s">
        <v>2834</v>
      </c>
      <c r="S122" s="36">
        <v>6.94</v>
      </c>
      <c r="T122" s="29" t="s">
        <v>2851</v>
      </c>
      <c r="U122" s="37">
        <v>3860</v>
      </c>
      <c r="V122" s="38">
        <v>7.5205385056328566</v>
      </c>
      <c r="W122" s="38">
        <v>14.46053850563286</v>
      </c>
      <c r="X122" s="39">
        <v>8.8205385056328574</v>
      </c>
      <c r="Y122" s="39">
        <v>1.3000000000000009</v>
      </c>
    </row>
    <row r="123" spans="1:25" ht="60" x14ac:dyDescent="0.2">
      <c r="A123" s="29">
        <v>15792</v>
      </c>
      <c r="B123" s="29" t="s">
        <v>70</v>
      </c>
      <c r="C123" s="32">
        <v>250</v>
      </c>
      <c r="D123" s="48">
        <v>34.212891800000001</v>
      </c>
      <c r="E123" s="48">
        <v>36.815538909255388</v>
      </c>
      <c r="F123" s="32">
        <v>443</v>
      </c>
      <c r="G123" s="32">
        <v>443</v>
      </c>
      <c r="H123" s="32">
        <v>238.64099487332001</v>
      </c>
      <c r="I123" s="32">
        <v>0.25</v>
      </c>
      <c r="J123" s="32">
        <v>9.0523627075351207</v>
      </c>
      <c r="K123" s="29" t="s">
        <v>2511</v>
      </c>
      <c r="L123" s="29" t="s">
        <v>2511</v>
      </c>
      <c r="M123" s="29" t="s">
        <v>2852</v>
      </c>
      <c r="N123" s="33">
        <v>4.1766192960638424</v>
      </c>
      <c r="O123" s="34">
        <v>1730287.3973253679</v>
      </c>
      <c r="P123" s="35">
        <v>98.587735602210032</v>
      </c>
      <c r="Q123" s="29" t="s">
        <v>2853</v>
      </c>
      <c r="R123" s="29" t="s">
        <v>2854</v>
      </c>
      <c r="S123" s="36">
        <v>8.0400000000000009</v>
      </c>
      <c r="T123" s="29" t="s">
        <v>746</v>
      </c>
      <c r="U123" s="37">
        <v>238</v>
      </c>
      <c r="V123" s="38">
        <v>98.587735602210032</v>
      </c>
      <c r="W123" s="38">
        <v>106.62773560221</v>
      </c>
      <c r="X123" s="39">
        <v>98.767735602210038</v>
      </c>
      <c r="Y123" s="39">
        <v>0.18000000000000149</v>
      </c>
    </row>
    <row r="124" spans="1:25" ht="20" x14ac:dyDescent="0.2">
      <c r="A124" s="29">
        <v>15147</v>
      </c>
      <c r="B124" s="29" t="s">
        <v>2855</v>
      </c>
      <c r="C124" s="32">
        <v>200</v>
      </c>
      <c r="D124" s="48">
        <v>34.0508551</v>
      </c>
      <c r="E124" s="48">
        <v>23.56194490192345</v>
      </c>
      <c r="F124" s="32" t="s">
        <v>746</v>
      </c>
      <c r="G124" s="32">
        <v>23.56194490192345</v>
      </c>
      <c r="H124" s="32">
        <v>167.14776523200001</v>
      </c>
      <c r="I124" s="32">
        <v>0.2</v>
      </c>
      <c r="J124" s="32">
        <v>0.75229709137686596</v>
      </c>
      <c r="K124" s="29" t="s">
        <v>2856</v>
      </c>
      <c r="L124" s="29" t="s">
        <v>2856</v>
      </c>
      <c r="M124" s="29" t="s">
        <v>2857</v>
      </c>
      <c r="N124" s="33">
        <v>2.884561231876109E-2</v>
      </c>
      <c r="O124" s="34">
        <v>115036.50203237261</v>
      </c>
      <c r="P124" s="35">
        <v>0.66363839402271307</v>
      </c>
      <c r="Q124" s="29" t="s">
        <v>2611</v>
      </c>
      <c r="R124" s="29" t="s">
        <v>2858</v>
      </c>
      <c r="S124" s="36">
        <v>7.69</v>
      </c>
      <c r="T124" s="29" t="s">
        <v>2859</v>
      </c>
      <c r="U124" s="37">
        <v>170</v>
      </c>
      <c r="V124" s="38">
        <v>0.66363839402271307</v>
      </c>
      <c r="W124" s="38">
        <v>8.3536383940227132</v>
      </c>
      <c r="X124" s="39">
        <v>1.053638394022713</v>
      </c>
      <c r="Y124" s="39">
        <v>0.38999999999999968</v>
      </c>
    </row>
    <row r="125" spans="1:25" ht="30" x14ac:dyDescent="0.2">
      <c r="A125" s="29">
        <v>15669</v>
      </c>
      <c r="B125" s="29" t="s">
        <v>2860</v>
      </c>
      <c r="C125" s="32">
        <v>250</v>
      </c>
      <c r="D125" s="48">
        <v>33.958262699999999</v>
      </c>
      <c r="E125" s="48">
        <v>36.815538909255388</v>
      </c>
      <c r="F125" s="32" t="s">
        <v>746</v>
      </c>
      <c r="G125" s="32">
        <v>36.815538909255388</v>
      </c>
      <c r="H125" s="32">
        <v>722.32020169800001</v>
      </c>
      <c r="I125" s="32">
        <v>0.25</v>
      </c>
      <c r="J125" s="32">
        <v>0.75229709137686618</v>
      </c>
      <c r="K125" s="29" t="s">
        <v>2861</v>
      </c>
      <c r="L125" s="29" t="s">
        <v>2861</v>
      </c>
      <c r="M125" s="29" t="s">
        <v>2862</v>
      </c>
      <c r="N125" s="33">
        <v>2.88456123187611E-2</v>
      </c>
      <c r="O125" s="34">
        <v>143795.62754046571</v>
      </c>
      <c r="P125" s="35">
        <v>2.1560403250566682</v>
      </c>
      <c r="Q125" s="29" t="s">
        <v>2863</v>
      </c>
      <c r="R125" s="29" t="s">
        <v>2864</v>
      </c>
      <c r="S125" s="36">
        <v>43.09</v>
      </c>
      <c r="T125" s="29" t="s">
        <v>2865</v>
      </c>
      <c r="U125" s="37">
        <v>722</v>
      </c>
      <c r="V125" s="38">
        <v>2.1560403250566682</v>
      </c>
      <c r="W125" s="38">
        <v>45.246040325056669</v>
      </c>
      <c r="X125" s="39">
        <v>6.9060403250566722</v>
      </c>
      <c r="Y125" s="39">
        <v>4.7500000000000071</v>
      </c>
    </row>
    <row r="126" spans="1:25" ht="40" x14ac:dyDescent="0.2">
      <c r="A126" s="29">
        <v>15658</v>
      </c>
      <c r="B126" s="29" t="s">
        <v>2866</v>
      </c>
      <c r="C126" s="32">
        <v>375</v>
      </c>
      <c r="D126" s="48">
        <v>33.564745000000002</v>
      </c>
      <c r="E126" s="48">
        <v>82.834962545824624</v>
      </c>
      <c r="F126" s="32" t="s">
        <v>746</v>
      </c>
      <c r="G126" s="32">
        <v>82.834962545824624</v>
      </c>
      <c r="H126" s="32">
        <v>135.07464743599999</v>
      </c>
      <c r="I126" s="32">
        <v>0.375</v>
      </c>
      <c r="J126" s="32">
        <v>0.75229709137686607</v>
      </c>
      <c r="K126" s="29" t="s">
        <v>2437</v>
      </c>
      <c r="L126" s="29" t="s">
        <v>2729</v>
      </c>
      <c r="M126" s="29" t="s">
        <v>2867</v>
      </c>
      <c r="N126" s="33">
        <v>2.88456123187611E-2</v>
      </c>
      <c r="O126" s="34">
        <v>215693.4413106986</v>
      </c>
      <c r="P126" s="35">
        <v>0.24123181532846871</v>
      </c>
      <c r="Q126" s="29" t="s">
        <v>2868</v>
      </c>
      <c r="R126" s="29" t="s">
        <v>2550</v>
      </c>
      <c r="S126" s="36">
        <v>6.58</v>
      </c>
      <c r="T126" s="29" t="s">
        <v>2467</v>
      </c>
      <c r="U126" s="37">
        <v>136</v>
      </c>
      <c r="V126" s="38">
        <v>0.24123181532846871</v>
      </c>
      <c r="W126" s="38">
        <v>6.8212318153284688</v>
      </c>
      <c r="X126" s="39">
        <v>0.28123181532846869</v>
      </c>
      <c r="Y126" s="39">
        <v>4.0000000000000042E-2</v>
      </c>
    </row>
    <row r="127" spans="1:25" ht="20" x14ac:dyDescent="0.2">
      <c r="A127" s="29">
        <v>14394</v>
      </c>
      <c r="B127" s="29" t="s">
        <v>117</v>
      </c>
      <c r="C127" s="32">
        <v>180</v>
      </c>
      <c r="D127" s="48">
        <v>33.425856400000001</v>
      </c>
      <c r="E127" s="48">
        <v>19.085175370557991</v>
      </c>
      <c r="F127" s="32">
        <v>70</v>
      </c>
      <c r="G127" s="32">
        <v>70</v>
      </c>
      <c r="H127" s="32">
        <v>1419.6824988917001</v>
      </c>
      <c r="I127" s="32">
        <v>0.18</v>
      </c>
      <c r="J127" s="32">
        <v>2.7592513756839012</v>
      </c>
      <c r="K127" s="29" t="s">
        <v>2869</v>
      </c>
      <c r="L127" s="29" t="s">
        <v>2869</v>
      </c>
      <c r="M127" s="29" t="s">
        <v>2870</v>
      </c>
      <c r="N127" s="33">
        <v>0.38804628716684503</v>
      </c>
      <c r="O127" s="34">
        <v>379734.50530717272</v>
      </c>
      <c r="P127" s="35">
        <v>83.867632313185197</v>
      </c>
      <c r="Q127" s="29" t="s">
        <v>2871</v>
      </c>
      <c r="R127" s="29" t="s">
        <v>2871</v>
      </c>
      <c r="S127" s="36">
        <v>66.05</v>
      </c>
      <c r="T127" s="29" t="s">
        <v>2872</v>
      </c>
      <c r="U127" s="37">
        <v>1420</v>
      </c>
      <c r="V127" s="38">
        <v>83.867632313185197</v>
      </c>
      <c r="W127" s="38">
        <v>149.91763231318521</v>
      </c>
      <c r="X127" s="39">
        <v>91.077632313185205</v>
      </c>
      <c r="Y127" s="39">
        <v>7.2100000000000009</v>
      </c>
    </row>
    <row r="128" spans="1:25" ht="60" x14ac:dyDescent="0.2">
      <c r="A128" s="29">
        <v>15587</v>
      </c>
      <c r="B128" s="29" t="s">
        <v>2873</v>
      </c>
      <c r="C128" s="32">
        <v>100</v>
      </c>
      <c r="D128" s="48">
        <v>33.032338699999997</v>
      </c>
      <c r="E128" s="48">
        <v>5.8904862254808616</v>
      </c>
      <c r="F128" s="32" t="s">
        <v>746</v>
      </c>
      <c r="G128" s="32">
        <v>5.8904862254808616</v>
      </c>
      <c r="H128" s="32">
        <v>150.84761242499999</v>
      </c>
      <c r="I128" s="32">
        <v>0.1</v>
      </c>
      <c r="J128" s="32">
        <v>0.75229709137686596</v>
      </c>
      <c r="K128" s="29" t="s">
        <v>2511</v>
      </c>
      <c r="L128" s="29" t="s">
        <v>2137</v>
      </c>
      <c r="M128" s="29" t="s">
        <v>2874</v>
      </c>
      <c r="N128" s="33">
        <v>2.884561231876109E-2</v>
      </c>
      <c r="O128" s="34">
        <v>57518.251016186281</v>
      </c>
      <c r="P128" s="35">
        <v>1.472683155228286</v>
      </c>
      <c r="Q128" s="29" t="s">
        <v>2875</v>
      </c>
      <c r="R128" s="29" t="s">
        <v>2876</v>
      </c>
      <c r="S128" s="36">
        <v>21.58</v>
      </c>
      <c r="T128" s="29" t="s">
        <v>2877</v>
      </c>
      <c r="U128" s="37">
        <v>150</v>
      </c>
      <c r="V128" s="38">
        <v>1.472683155228286</v>
      </c>
      <c r="W128" s="38">
        <v>23.05268315522828</v>
      </c>
      <c r="X128" s="39">
        <v>7.2126831552282837</v>
      </c>
      <c r="Y128" s="39">
        <v>5.7399999999999984</v>
      </c>
    </row>
    <row r="129" spans="1:25" ht="30" x14ac:dyDescent="0.2">
      <c r="A129" s="29">
        <v>15042</v>
      </c>
      <c r="B129" s="29" t="s">
        <v>376</v>
      </c>
      <c r="C129" s="32">
        <v>315</v>
      </c>
      <c r="D129" s="48">
        <v>32.986042500000003</v>
      </c>
      <c r="E129" s="48">
        <v>58.448349572333868</v>
      </c>
      <c r="F129" s="32">
        <v>35</v>
      </c>
      <c r="G129" s="32">
        <v>35</v>
      </c>
      <c r="H129" s="32">
        <v>1384.5937136739001</v>
      </c>
      <c r="I129" s="32">
        <v>0.315</v>
      </c>
      <c r="J129" s="32">
        <v>0.45049002051982051</v>
      </c>
      <c r="K129" s="29" t="s">
        <v>2477</v>
      </c>
      <c r="L129" s="29" t="s">
        <v>2477</v>
      </c>
      <c r="M129" s="29" t="s">
        <v>2878</v>
      </c>
      <c r="N129" s="33">
        <v>1.034359116146525E-2</v>
      </c>
      <c r="O129" s="34">
        <v>108495.5729449065</v>
      </c>
      <c r="P129" s="35">
        <v>1.1341089357122129</v>
      </c>
      <c r="Q129" s="29" t="s">
        <v>2879</v>
      </c>
      <c r="R129" s="29" t="s">
        <v>2585</v>
      </c>
      <c r="S129" s="36">
        <v>10.14</v>
      </c>
      <c r="T129" s="29" t="s">
        <v>2880</v>
      </c>
      <c r="U129" s="37">
        <v>1384</v>
      </c>
      <c r="V129" s="38">
        <v>1.1341089357122129</v>
      </c>
      <c r="W129" s="38">
        <v>11.27410893571221</v>
      </c>
      <c r="X129" s="39">
        <v>7.8341089357122122</v>
      </c>
      <c r="Y129" s="39">
        <v>6.6999999999999993</v>
      </c>
    </row>
    <row r="130" spans="1:25" ht="60" x14ac:dyDescent="0.2">
      <c r="A130" s="29">
        <v>15577</v>
      </c>
      <c r="B130" s="29" t="s">
        <v>379</v>
      </c>
      <c r="C130" s="32">
        <v>250</v>
      </c>
      <c r="D130" s="48">
        <v>32.685117200000001</v>
      </c>
      <c r="E130" s="48">
        <v>36.815538909255388</v>
      </c>
      <c r="F130" s="32">
        <v>54</v>
      </c>
      <c r="G130" s="32">
        <v>54</v>
      </c>
      <c r="H130" s="32">
        <v>2760.3392380063801</v>
      </c>
      <c r="I130" s="32">
        <v>0.25</v>
      </c>
      <c r="J130" s="32">
        <v>1.103448275862069</v>
      </c>
      <c r="K130" s="29" t="s">
        <v>2511</v>
      </c>
      <c r="L130" s="29" t="s">
        <v>2873</v>
      </c>
      <c r="M130" s="29" t="s">
        <v>2881</v>
      </c>
      <c r="N130" s="33">
        <v>6.2059026376298287E-2</v>
      </c>
      <c r="O130" s="34">
        <v>210915.39380489811</v>
      </c>
      <c r="P130" s="35">
        <v>17.48060065126894</v>
      </c>
      <c r="Q130" s="29" t="s">
        <v>746</v>
      </c>
      <c r="R130" s="29" t="s">
        <v>2882</v>
      </c>
      <c r="S130" s="36">
        <v>21.26</v>
      </c>
      <c r="T130" s="29" t="s">
        <v>2883</v>
      </c>
      <c r="U130" s="37">
        <v>2748</v>
      </c>
      <c r="V130" s="38">
        <v>17.48060065126894</v>
      </c>
      <c r="W130" s="38">
        <v>38.740600651268942</v>
      </c>
      <c r="X130" s="40" t="s">
        <v>746</v>
      </c>
      <c r="Y130" s="40" t="s">
        <v>746</v>
      </c>
    </row>
    <row r="131" spans="1:25" ht="30" x14ac:dyDescent="0.2">
      <c r="A131" s="29">
        <v>14196</v>
      </c>
      <c r="B131" s="29" t="s">
        <v>398</v>
      </c>
      <c r="C131" s="32">
        <v>300</v>
      </c>
      <c r="D131" s="48">
        <v>31.990674200000001</v>
      </c>
      <c r="E131" s="48">
        <v>53.014376029327757</v>
      </c>
      <c r="F131" s="32">
        <v>39</v>
      </c>
      <c r="G131" s="32">
        <v>39</v>
      </c>
      <c r="H131" s="32">
        <v>2443.8774953486</v>
      </c>
      <c r="I131" s="32">
        <v>0.3</v>
      </c>
      <c r="J131" s="32">
        <v>0.55342699020859931</v>
      </c>
      <c r="K131" s="29" t="s">
        <v>2694</v>
      </c>
      <c r="L131" s="29" t="s">
        <v>1427</v>
      </c>
      <c r="M131" s="29" t="s">
        <v>2884</v>
      </c>
      <c r="N131" s="33">
        <v>1.5610674489875079E-2</v>
      </c>
      <c r="O131" s="34">
        <v>126939.8203455405</v>
      </c>
      <c r="P131" s="35">
        <v>3.1767176906366501</v>
      </c>
      <c r="Q131" s="29" t="s">
        <v>2885</v>
      </c>
      <c r="R131" s="29" t="s">
        <v>2697</v>
      </c>
      <c r="S131" s="36">
        <v>87.240000000000009</v>
      </c>
      <c r="T131" s="29" t="s">
        <v>746</v>
      </c>
      <c r="U131" s="37">
        <v>2444</v>
      </c>
      <c r="V131" s="38">
        <v>3.1767176906366501</v>
      </c>
      <c r="W131" s="38">
        <v>90.416717690636659</v>
      </c>
      <c r="X131" s="39">
        <v>12.406717690636651</v>
      </c>
      <c r="Y131" s="39">
        <v>9.230000000000004</v>
      </c>
    </row>
    <row r="132" spans="1:25" ht="20" x14ac:dyDescent="0.2">
      <c r="A132" s="29">
        <v>14435</v>
      </c>
      <c r="B132" s="29" t="s">
        <v>2886</v>
      </c>
      <c r="C132" s="32">
        <v>200</v>
      </c>
      <c r="D132" s="48">
        <v>31.712897000000002</v>
      </c>
      <c r="E132" s="48">
        <v>23.56194490192345</v>
      </c>
      <c r="F132" s="32" t="s">
        <v>746</v>
      </c>
      <c r="G132" s="32">
        <v>23.56194490192345</v>
      </c>
      <c r="H132" s="32">
        <v>2017.4898830428001</v>
      </c>
      <c r="I132" s="32">
        <v>0.2</v>
      </c>
      <c r="J132" s="32">
        <v>0.75229709137686596</v>
      </c>
      <c r="K132" s="29" t="s">
        <v>2575</v>
      </c>
      <c r="L132" s="29" t="s">
        <v>2575</v>
      </c>
      <c r="M132" s="29" t="s">
        <v>2887</v>
      </c>
      <c r="N132" s="33">
        <v>2.884561231876109E-2</v>
      </c>
      <c r="O132" s="34">
        <v>115036.50203237261</v>
      </c>
      <c r="P132" s="35">
        <v>8.0101803579678936</v>
      </c>
      <c r="Q132" s="29" t="s">
        <v>2888</v>
      </c>
      <c r="R132" s="29" t="s">
        <v>2889</v>
      </c>
      <c r="S132" s="36">
        <v>113.44</v>
      </c>
      <c r="T132" s="29" t="s">
        <v>2890</v>
      </c>
      <c r="U132" s="37">
        <v>2018</v>
      </c>
      <c r="V132" s="38">
        <v>8.0101803579678936</v>
      </c>
      <c r="W132" s="38">
        <v>121.45018035796789</v>
      </c>
      <c r="X132" s="39">
        <v>18.380180357967919</v>
      </c>
      <c r="Y132" s="39">
        <v>10.370000000000021</v>
      </c>
    </row>
    <row r="133" spans="1:25" ht="30" x14ac:dyDescent="0.2">
      <c r="A133" s="29">
        <v>14430</v>
      </c>
      <c r="B133" s="29" t="s">
        <v>1628</v>
      </c>
      <c r="C133" s="32">
        <v>355</v>
      </c>
      <c r="D133" s="48">
        <v>31.689748900000001</v>
      </c>
      <c r="E133" s="48">
        <v>74.234852656622564</v>
      </c>
      <c r="F133" s="32">
        <v>94</v>
      </c>
      <c r="G133" s="32">
        <v>94</v>
      </c>
      <c r="H133" s="32">
        <v>1242.3166560918701</v>
      </c>
      <c r="I133" s="32">
        <v>0.35499999999999998</v>
      </c>
      <c r="J133" s="32">
        <v>0.95259738598156674</v>
      </c>
      <c r="K133" s="29" t="s">
        <v>2891</v>
      </c>
      <c r="L133" s="29" t="s">
        <v>2891</v>
      </c>
      <c r="M133" s="29" t="s">
        <v>2397</v>
      </c>
      <c r="N133" s="33">
        <v>4.625085523847676E-2</v>
      </c>
      <c r="O133" s="34">
        <v>258555.64707434041</v>
      </c>
      <c r="P133" s="35">
        <v>3.7778917969764909</v>
      </c>
      <c r="Q133" s="29" t="s">
        <v>2892</v>
      </c>
      <c r="R133" s="29" t="s">
        <v>2893</v>
      </c>
      <c r="S133" s="36">
        <v>51</v>
      </c>
      <c r="T133" s="29" t="s">
        <v>2894</v>
      </c>
      <c r="U133" s="37">
        <v>1228</v>
      </c>
      <c r="V133" s="38">
        <v>3.7778917969764909</v>
      </c>
      <c r="W133" s="38">
        <v>54.77789179697649</v>
      </c>
      <c r="X133" s="39">
        <v>13.677891796976491</v>
      </c>
      <c r="Y133" s="39">
        <v>9.8999999999999986</v>
      </c>
    </row>
    <row r="134" spans="1:25" ht="20" x14ac:dyDescent="0.2">
      <c r="A134" s="29">
        <v>14371</v>
      </c>
      <c r="B134" s="29" t="s">
        <v>1554</v>
      </c>
      <c r="C134" s="32">
        <v>250</v>
      </c>
      <c r="D134" s="48">
        <v>31.435119799999999</v>
      </c>
      <c r="E134" s="48">
        <v>36.815538909255388</v>
      </c>
      <c r="F134" s="32">
        <v>48</v>
      </c>
      <c r="G134" s="32">
        <v>48</v>
      </c>
      <c r="H134" s="32">
        <v>1428.1963517408001</v>
      </c>
      <c r="I134" s="32">
        <v>0.25</v>
      </c>
      <c r="J134" s="32">
        <v>0.98084291187739459</v>
      </c>
      <c r="K134" s="29" t="s">
        <v>2895</v>
      </c>
      <c r="L134" s="29" t="s">
        <v>2895</v>
      </c>
      <c r="M134" s="29" t="s">
        <v>2896</v>
      </c>
      <c r="N134" s="33">
        <v>4.9034292445470251E-2</v>
      </c>
      <c r="O134" s="34">
        <v>187480.35004879831</v>
      </c>
      <c r="P134" s="35">
        <v>7.1738284132170982</v>
      </c>
      <c r="Q134" s="29" t="s">
        <v>2897</v>
      </c>
      <c r="R134" s="29" t="s">
        <v>2898</v>
      </c>
      <c r="S134" s="36">
        <v>12.27</v>
      </c>
      <c r="T134" s="29" t="s">
        <v>2899</v>
      </c>
      <c r="U134" s="37">
        <v>1428</v>
      </c>
      <c r="V134" s="38">
        <v>7.1738284132170982</v>
      </c>
      <c r="W134" s="38">
        <v>19.443828413217101</v>
      </c>
      <c r="X134" s="39">
        <v>11.0938284132171</v>
      </c>
      <c r="Y134" s="39">
        <v>3.9199999999999982</v>
      </c>
    </row>
    <row r="135" spans="1:25" ht="30" x14ac:dyDescent="0.2">
      <c r="A135" s="29">
        <v>14583</v>
      </c>
      <c r="B135" s="29" t="s">
        <v>336</v>
      </c>
      <c r="C135" s="32">
        <v>170</v>
      </c>
      <c r="D135" s="48">
        <v>31.249935000000001</v>
      </c>
      <c r="E135" s="48">
        <v>17.023505191639689</v>
      </c>
      <c r="F135" s="32">
        <v>40</v>
      </c>
      <c r="G135" s="32">
        <v>40</v>
      </c>
      <c r="H135" s="32">
        <v>27.550185432599999</v>
      </c>
      <c r="I135" s="32">
        <v>0.17</v>
      </c>
      <c r="J135" s="32">
        <v>1.767666724115835</v>
      </c>
      <c r="K135" s="29" t="s">
        <v>2385</v>
      </c>
      <c r="L135" s="29" t="s">
        <v>2384</v>
      </c>
      <c r="M135" s="29" t="s">
        <v>2900</v>
      </c>
      <c r="N135" s="33">
        <v>0.15925818794833879</v>
      </c>
      <c r="O135" s="34">
        <v>229755.3309421548</v>
      </c>
      <c r="P135" s="35">
        <v>0.72475485966108832</v>
      </c>
      <c r="Q135" s="29" t="s">
        <v>2901</v>
      </c>
      <c r="R135" s="29" t="s">
        <v>2902</v>
      </c>
      <c r="S135" s="36">
        <v>9.5500000000000007</v>
      </c>
      <c r="T135" s="29" t="s">
        <v>2393</v>
      </c>
      <c r="U135" s="37">
        <v>28</v>
      </c>
      <c r="V135" s="38">
        <v>0.72475485966108832</v>
      </c>
      <c r="W135" s="38">
        <v>10.27475485966109</v>
      </c>
      <c r="X135" s="39">
        <v>0.72475485966108799</v>
      </c>
      <c r="Y135" s="39">
        <v>0</v>
      </c>
    </row>
    <row r="136" spans="1:25" ht="30" x14ac:dyDescent="0.2">
      <c r="A136" s="29">
        <v>15396</v>
      </c>
      <c r="B136" s="29" t="s">
        <v>58</v>
      </c>
      <c r="C136" s="32">
        <v>300</v>
      </c>
      <c r="D136" s="48">
        <v>31.2036388</v>
      </c>
      <c r="E136" s="48">
        <v>53.014376029327757</v>
      </c>
      <c r="F136" s="32">
        <v>33</v>
      </c>
      <c r="G136" s="32">
        <v>33</v>
      </c>
      <c r="H136" s="32">
        <v>960.77749772590005</v>
      </c>
      <c r="I136" s="32">
        <v>0.3</v>
      </c>
      <c r="J136" s="32">
        <v>0.46828437633035341</v>
      </c>
      <c r="K136" s="29" t="s">
        <v>2443</v>
      </c>
      <c r="L136" s="29" t="s">
        <v>2722</v>
      </c>
      <c r="M136" s="29" t="s">
        <v>2903</v>
      </c>
      <c r="N136" s="33">
        <v>1.117687345133068E-2</v>
      </c>
      <c r="O136" s="34">
        <v>107410.6172154574</v>
      </c>
      <c r="P136" s="35">
        <v>0.9025269308596181</v>
      </c>
      <c r="Q136" s="29" t="s">
        <v>2904</v>
      </c>
      <c r="R136" s="29" t="s">
        <v>2724</v>
      </c>
      <c r="S136" s="36">
        <v>5.57</v>
      </c>
      <c r="T136" s="29" t="s">
        <v>2393</v>
      </c>
      <c r="U136" s="37">
        <v>960</v>
      </c>
      <c r="V136" s="38">
        <v>0.9025269308596181</v>
      </c>
      <c r="W136" s="38">
        <v>6.4725269308596181</v>
      </c>
      <c r="X136" s="39">
        <v>0.90252693085961777</v>
      </c>
      <c r="Y136" s="39">
        <v>0</v>
      </c>
    </row>
    <row r="137" spans="1:25" ht="30" x14ac:dyDescent="0.2">
      <c r="A137" s="29">
        <v>14266</v>
      </c>
      <c r="B137" s="29" t="s">
        <v>274</v>
      </c>
      <c r="C137" s="32">
        <v>200</v>
      </c>
      <c r="D137" s="48">
        <v>31.2036388</v>
      </c>
      <c r="E137" s="48">
        <v>23.56194490192345</v>
      </c>
      <c r="F137" s="32">
        <v>60</v>
      </c>
      <c r="G137" s="32">
        <v>60</v>
      </c>
      <c r="H137" s="32">
        <v>1841.82165363231</v>
      </c>
      <c r="I137" s="32">
        <v>0.2</v>
      </c>
      <c r="J137" s="32">
        <v>1.9157088122605359</v>
      </c>
      <c r="K137" s="29" t="s">
        <v>2745</v>
      </c>
      <c r="L137" s="29" t="s">
        <v>2745</v>
      </c>
      <c r="M137" s="29" t="s">
        <v>2903</v>
      </c>
      <c r="N137" s="33">
        <v>0.18705098131359191</v>
      </c>
      <c r="O137" s="34">
        <v>292938.04695124732</v>
      </c>
      <c r="P137" s="35">
        <v>46.10447783521046</v>
      </c>
      <c r="Q137" s="29" t="s">
        <v>2905</v>
      </c>
      <c r="R137" s="29" t="s">
        <v>2906</v>
      </c>
      <c r="S137" s="36">
        <v>9.68</v>
      </c>
      <c r="T137" s="29" t="s">
        <v>2907</v>
      </c>
      <c r="U137" s="37">
        <v>1842</v>
      </c>
      <c r="V137" s="38">
        <v>46.10447783521046</v>
      </c>
      <c r="W137" s="38">
        <v>55.78447783521046</v>
      </c>
      <c r="X137" s="39">
        <v>53.394477835210459</v>
      </c>
      <c r="Y137" s="39">
        <v>7.29</v>
      </c>
    </row>
    <row r="138" spans="1:25" x14ac:dyDescent="0.2">
      <c r="A138" s="29">
        <v>14248</v>
      </c>
      <c r="B138" s="29" t="s">
        <v>374</v>
      </c>
      <c r="C138" s="32">
        <v>150</v>
      </c>
      <c r="D138" s="48">
        <v>31.041602099999999</v>
      </c>
      <c r="E138" s="48">
        <v>13.253594007331939</v>
      </c>
      <c r="F138" s="32">
        <v>22</v>
      </c>
      <c r="G138" s="32">
        <v>22</v>
      </c>
      <c r="H138" s="32">
        <v>1102.149161323</v>
      </c>
      <c r="I138" s="32">
        <v>0.15</v>
      </c>
      <c r="J138" s="32">
        <v>1.2487583368809421</v>
      </c>
      <c r="K138" s="29" t="s">
        <v>2908</v>
      </c>
      <c r="L138" s="29" t="s">
        <v>2908</v>
      </c>
      <c r="M138" s="29" t="s">
        <v>2909</v>
      </c>
      <c r="N138" s="33">
        <v>7.9479988987240388E-2</v>
      </c>
      <c r="O138" s="34">
        <v>143214.15628727651</v>
      </c>
      <c r="P138" s="35">
        <v>17.157240110383931</v>
      </c>
      <c r="Q138" s="29" t="s">
        <v>2910</v>
      </c>
      <c r="R138" s="29" t="s">
        <v>2911</v>
      </c>
      <c r="S138" s="36">
        <v>25.43</v>
      </c>
      <c r="T138" s="29" t="s">
        <v>2912</v>
      </c>
      <c r="U138" s="37">
        <v>1102</v>
      </c>
      <c r="V138" s="38">
        <v>17.157240110383931</v>
      </c>
      <c r="W138" s="38">
        <v>42.587240110383931</v>
      </c>
      <c r="X138" s="39">
        <v>26.00724011038394</v>
      </c>
      <c r="Y138" s="39">
        <v>8.850000000000005</v>
      </c>
    </row>
    <row r="139" spans="1:25" ht="30" x14ac:dyDescent="0.2">
      <c r="A139" s="29">
        <v>14528</v>
      </c>
      <c r="B139" s="29" t="s">
        <v>1708</v>
      </c>
      <c r="C139" s="32">
        <v>250</v>
      </c>
      <c r="D139" s="48">
        <v>30.8564173</v>
      </c>
      <c r="E139" s="48">
        <v>36.815538909255388</v>
      </c>
      <c r="F139" s="32">
        <v>50</v>
      </c>
      <c r="G139" s="32">
        <v>50</v>
      </c>
      <c r="H139" s="32">
        <v>539.05863062035996</v>
      </c>
      <c r="I139" s="32">
        <v>0.25</v>
      </c>
      <c r="J139" s="32">
        <v>1.021711366538953</v>
      </c>
      <c r="K139" s="29" t="s">
        <v>2913</v>
      </c>
      <c r="L139" s="29" t="s">
        <v>2913</v>
      </c>
      <c r="M139" s="29" t="s">
        <v>2914</v>
      </c>
      <c r="N139" s="33">
        <v>5.3205612462532838E-2</v>
      </c>
      <c r="O139" s="34">
        <v>195292.03130083159</v>
      </c>
      <c r="P139" s="35">
        <v>2.933990243565713</v>
      </c>
      <c r="Q139" s="29" t="s">
        <v>2915</v>
      </c>
      <c r="R139" s="29" t="s">
        <v>2916</v>
      </c>
      <c r="S139" s="36">
        <v>66.739999999999995</v>
      </c>
      <c r="T139" s="29" t="s">
        <v>746</v>
      </c>
      <c r="U139" s="37">
        <v>506</v>
      </c>
      <c r="V139" s="38">
        <v>2.933990243565713</v>
      </c>
      <c r="W139" s="38">
        <v>69.673990243565711</v>
      </c>
      <c r="X139" s="39">
        <v>8.7839902435657109</v>
      </c>
      <c r="Y139" s="39">
        <v>5.8499999999999943</v>
      </c>
    </row>
    <row r="140" spans="1:25" ht="30" x14ac:dyDescent="0.2">
      <c r="A140" s="29">
        <v>14381</v>
      </c>
      <c r="B140" s="29" t="s">
        <v>2917</v>
      </c>
      <c r="C140" s="32">
        <v>305</v>
      </c>
      <c r="D140" s="48">
        <v>30.740676799999999</v>
      </c>
      <c r="E140" s="48">
        <v>54.796248112535721</v>
      </c>
      <c r="F140" s="32" t="s">
        <v>746</v>
      </c>
      <c r="G140" s="32">
        <v>54.796248112535721</v>
      </c>
      <c r="H140" s="32">
        <v>4935.6433374509497</v>
      </c>
      <c r="I140" s="32">
        <v>0.30499999999999999</v>
      </c>
      <c r="J140" s="32">
        <v>0.75229709137686618</v>
      </c>
      <c r="K140" s="29" t="s">
        <v>2437</v>
      </c>
      <c r="L140" s="29" t="s">
        <v>2678</v>
      </c>
      <c r="M140" s="29" t="s">
        <v>2918</v>
      </c>
      <c r="N140" s="33">
        <v>2.88456123187611E-2</v>
      </c>
      <c r="O140" s="34">
        <v>175430.66559936819</v>
      </c>
      <c r="P140" s="35">
        <v>11.443305844315651</v>
      </c>
      <c r="Q140" s="29" t="s">
        <v>2919</v>
      </c>
      <c r="R140" s="29" t="s">
        <v>2680</v>
      </c>
      <c r="S140" s="36">
        <v>7.63</v>
      </c>
      <c r="T140" s="29" t="s">
        <v>2920</v>
      </c>
      <c r="U140" s="37">
        <v>4936</v>
      </c>
      <c r="V140" s="38">
        <v>11.443305844315651</v>
      </c>
      <c r="W140" s="38">
        <v>19.073305844315652</v>
      </c>
      <c r="X140" s="39">
        <v>14.023305844315651</v>
      </c>
      <c r="Y140" s="39">
        <v>2.58</v>
      </c>
    </row>
    <row r="141" spans="1:25" ht="30" x14ac:dyDescent="0.2">
      <c r="A141" s="29">
        <v>15524</v>
      </c>
      <c r="B141" s="29" t="s">
        <v>2921</v>
      </c>
      <c r="C141" s="32">
        <v>225</v>
      </c>
      <c r="D141" s="48">
        <v>29.884197100000002</v>
      </c>
      <c r="E141" s="48">
        <v>29.82058651649686</v>
      </c>
      <c r="F141" s="32" t="s">
        <v>746</v>
      </c>
      <c r="G141" s="32">
        <v>29.82058651649686</v>
      </c>
      <c r="H141" s="32">
        <v>156.20326528410001</v>
      </c>
      <c r="I141" s="32">
        <v>0.22500000000000001</v>
      </c>
      <c r="J141" s="32">
        <v>0.75229709137686607</v>
      </c>
      <c r="K141" s="29" t="s">
        <v>2394</v>
      </c>
      <c r="L141" s="29" t="s">
        <v>1314</v>
      </c>
      <c r="M141" s="29" t="s">
        <v>2922</v>
      </c>
      <c r="N141" s="33">
        <v>2.88456123187611E-2</v>
      </c>
      <c r="O141" s="34">
        <v>129416.0647864191</v>
      </c>
      <c r="P141" s="35">
        <v>0.53335267005188025</v>
      </c>
      <c r="Q141" s="29" t="s">
        <v>2923</v>
      </c>
      <c r="R141" s="29" t="s">
        <v>2924</v>
      </c>
      <c r="S141" s="36">
        <v>24.54</v>
      </c>
      <c r="T141" s="29" t="s">
        <v>2925</v>
      </c>
      <c r="U141" s="37">
        <v>156</v>
      </c>
      <c r="V141" s="38">
        <v>0.53335267005188025</v>
      </c>
      <c r="W141" s="38">
        <v>25.073352670051879</v>
      </c>
      <c r="X141" s="39">
        <v>2.913352670051879</v>
      </c>
      <c r="Y141" s="39">
        <v>2.379999999999999</v>
      </c>
    </row>
    <row r="142" spans="1:25" ht="30" x14ac:dyDescent="0.2">
      <c r="A142" s="29">
        <v>15072</v>
      </c>
      <c r="B142" s="29" t="s">
        <v>496</v>
      </c>
      <c r="C142" s="32">
        <v>250</v>
      </c>
      <c r="D142" s="48">
        <v>29.7453085</v>
      </c>
      <c r="E142" s="48">
        <v>36.815538909255388</v>
      </c>
      <c r="F142" s="32">
        <v>50</v>
      </c>
      <c r="G142" s="32">
        <v>50</v>
      </c>
      <c r="H142" s="32">
        <v>875.31458105073</v>
      </c>
      <c r="I142" s="32">
        <v>0.25</v>
      </c>
      <c r="J142" s="32">
        <v>1.021711366538953</v>
      </c>
      <c r="K142" s="29" t="s">
        <v>2448</v>
      </c>
      <c r="L142" s="29" t="s">
        <v>380</v>
      </c>
      <c r="M142" s="29" t="s">
        <v>2926</v>
      </c>
      <c r="N142" s="33">
        <v>5.3205612462532838E-2</v>
      </c>
      <c r="O142" s="34">
        <v>195292.03130083159</v>
      </c>
      <c r="P142" s="35">
        <v>4.7641653337377301</v>
      </c>
      <c r="Q142" s="29" t="s">
        <v>746</v>
      </c>
      <c r="R142" s="29" t="s">
        <v>2927</v>
      </c>
      <c r="S142" s="36">
        <v>31.16</v>
      </c>
      <c r="T142" s="29" t="s">
        <v>2928</v>
      </c>
      <c r="U142" s="37">
        <v>872</v>
      </c>
      <c r="V142" s="38">
        <v>4.7641653337377301</v>
      </c>
      <c r="W142" s="38">
        <v>35.924165333737733</v>
      </c>
      <c r="X142" s="40" t="s">
        <v>746</v>
      </c>
      <c r="Y142" s="40" t="s">
        <v>746</v>
      </c>
    </row>
    <row r="143" spans="1:25" ht="40" x14ac:dyDescent="0.2">
      <c r="A143" s="29">
        <v>19709</v>
      </c>
      <c r="B143" s="29" t="s">
        <v>2929</v>
      </c>
      <c r="C143" s="32">
        <v>180</v>
      </c>
      <c r="D143" s="48">
        <v>29.652716099999999</v>
      </c>
      <c r="E143" s="48">
        <v>19.085175370557991</v>
      </c>
      <c r="F143" s="32" t="s">
        <v>746</v>
      </c>
      <c r="G143" s="32">
        <v>19.085175370557991</v>
      </c>
      <c r="H143" s="32">
        <v>23.595177172490001</v>
      </c>
      <c r="I143" s="32">
        <v>0.18</v>
      </c>
      <c r="J143" s="32">
        <v>0.75229709137686607</v>
      </c>
      <c r="K143" s="29" t="s">
        <v>2417</v>
      </c>
      <c r="L143" s="29" t="s">
        <v>2416</v>
      </c>
      <c r="M143" s="29" t="s">
        <v>2930</v>
      </c>
      <c r="N143" s="33">
        <v>2.88456123187611E-2</v>
      </c>
      <c r="O143" s="34">
        <v>103532.8518291353</v>
      </c>
      <c r="P143" s="35">
        <v>0.1072650975986376</v>
      </c>
      <c r="Q143" s="29" t="s">
        <v>2931</v>
      </c>
      <c r="R143" s="29" t="s">
        <v>2932</v>
      </c>
      <c r="S143" s="36">
        <v>40.380000000000003</v>
      </c>
      <c r="T143" s="29" t="s">
        <v>2406</v>
      </c>
      <c r="U143" s="37">
        <v>24</v>
      </c>
      <c r="V143" s="38">
        <v>0.1072650975986376</v>
      </c>
      <c r="W143" s="38">
        <v>40.48726509759863</v>
      </c>
      <c r="X143" s="39">
        <v>0.15726509759863211</v>
      </c>
      <c r="Y143" s="39">
        <v>4.9999999999997158E-2</v>
      </c>
    </row>
    <row r="144" spans="1:25" ht="30" x14ac:dyDescent="0.2">
      <c r="A144" s="29">
        <v>14202</v>
      </c>
      <c r="B144" s="29" t="s">
        <v>1465</v>
      </c>
      <c r="C144" s="32">
        <v>200</v>
      </c>
      <c r="D144" s="48">
        <v>29.467531300000001</v>
      </c>
      <c r="E144" s="48">
        <v>23.56194490192345</v>
      </c>
      <c r="F144" s="32">
        <v>42</v>
      </c>
      <c r="G144" s="32">
        <v>42</v>
      </c>
      <c r="H144" s="32">
        <v>3070.5800164851998</v>
      </c>
      <c r="I144" s="32">
        <v>0.2</v>
      </c>
      <c r="J144" s="32">
        <v>1.340996168582375</v>
      </c>
      <c r="K144" s="29" t="s">
        <v>2694</v>
      </c>
      <c r="L144" s="29" t="s">
        <v>398</v>
      </c>
      <c r="M144" s="29" t="s">
        <v>2933</v>
      </c>
      <c r="N144" s="33">
        <v>9.1654980843660042E-2</v>
      </c>
      <c r="O144" s="34">
        <v>205056.63286587311</v>
      </c>
      <c r="P144" s="35">
        <v>37.978325740509533</v>
      </c>
      <c r="Q144" s="29" t="s">
        <v>2934</v>
      </c>
      <c r="R144" s="29" t="s">
        <v>2935</v>
      </c>
      <c r="S144" s="36">
        <v>94.69</v>
      </c>
      <c r="T144" s="29" t="s">
        <v>2936</v>
      </c>
      <c r="U144" s="37">
        <v>2374</v>
      </c>
      <c r="V144" s="38">
        <v>37.978325740509533</v>
      </c>
      <c r="W144" s="38">
        <v>132.66832574050949</v>
      </c>
      <c r="X144" s="39">
        <v>43.688325740509512</v>
      </c>
      <c r="Y144" s="39">
        <v>5.7099999999999937</v>
      </c>
    </row>
    <row r="145" spans="1:25" ht="20" x14ac:dyDescent="0.2">
      <c r="A145" s="29">
        <v>13014</v>
      </c>
      <c r="B145" s="29" t="s">
        <v>1275</v>
      </c>
      <c r="C145" s="32">
        <v>250</v>
      </c>
      <c r="D145" s="48">
        <v>29.3517908</v>
      </c>
      <c r="E145" s="48">
        <v>36.815538909255388</v>
      </c>
      <c r="F145" s="32">
        <v>53.5</v>
      </c>
      <c r="G145" s="32">
        <v>53.5</v>
      </c>
      <c r="H145" s="32">
        <v>2755.3401918711902</v>
      </c>
      <c r="I145" s="32">
        <v>0.25</v>
      </c>
      <c r="J145" s="32">
        <v>1.093231162196679</v>
      </c>
      <c r="K145" s="29" t="s">
        <v>2895</v>
      </c>
      <c r="L145" s="29" t="s">
        <v>2895</v>
      </c>
      <c r="M145" s="29" t="s">
        <v>2937</v>
      </c>
      <c r="N145" s="33">
        <v>6.0915105708353838E-2</v>
      </c>
      <c r="O145" s="34">
        <v>208962.4734918898</v>
      </c>
      <c r="P145" s="35">
        <v>17.132305182849141</v>
      </c>
      <c r="Q145" s="29" t="s">
        <v>2508</v>
      </c>
      <c r="R145" s="29" t="s">
        <v>2938</v>
      </c>
      <c r="S145" s="36">
        <v>12.66</v>
      </c>
      <c r="T145" s="29" t="s">
        <v>2939</v>
      </c>
      <c r="U145" s="37">
        <v>2754</v>
      </c>
      <c r="V145" s="38">
        <v>17.132305182849141</v>
      </c>
      <c r="W145" s="38">
        <v>29.792305182849141</v>
      </c>
      <c r="X145" s="39">
        <v>23.132305182849141</v>
      </c>
      <c r="Y145" s="39">
        <v>6</v>
      </c>
    </row>
    <row r="146" spans="1:25" ht="20" x14ac:dyDescent="0.2">
      <c r="A146" s="29">
        <v>15541</v>
      </c>
      <c r="B146" s="29" t="s">
        <v>119</v>
      </c>
      <c r="C146" s="32">
        <v>200</v>
      </c>
      <c r="D146" s="48">
        <v>29.282346499999999</v>
      </c>
      <c r="E146" s="48">
        <v>23.56194490192345</v>
      </c>
      <c r="F146" s="32">
        <v>23</v>
      </c>
      <c r="G146" s="32">
        <v>23</v>
      </c>
      <c r="H146" s="32">
        <v>1032.9951035093</v>
      </c>
      <c r="I146" s="32">
        <v>0.2</v>
      </c>
      <c r="J146" s="32">
        <v>0.73435504469987212</v>
      </c>
      <c r="K146" s="29" t="s">
        <v>2534</v>
      </c>
      <c r="L146" s="29" t="s">
        <v>2534</v>
      </c>
      <c r="M146" s="29" t="s">
        <v>2940</v>
      </c>
      <c r="N146" s="33">
        <v>2.7486102531913921E-2</v>
      </c>
      <c r="O146" s="34">
        <v>112292.9179979781</v>
      </c>
      <c r="P146" s="35">
        <v>3.9121222168404222</v>
      </c>
      <c r="Q146" s="29" t="s">
        <v>2941</v>
      </c>
      <c r="R146" s="29" t="s">
        <v>2942</v>
      </c>
      <c r="S146" s="36">
        <v>23.93</v>
      </c>
      <c r="T146" s="29" t="s">
        <v>2894</v>
      </c>
      <c r="U146" s="37">
        <v>1032</v>
      </c>
      <c r="V146" s="38">
        <v>3.9121222168404222</v>
      </c>
      <c r="W146" s="38">
        <v>27.842122216840419</v>
      </c>
      <c r="X146" s="39">
        <v>16.472122216840422</v>
      </c>
      <c r="Y146" s="39">
        <v>12.56</v>
      </c>
    </row>
    <row r="147" spans="1:25" ht="30" x14ac:dyDescent="0.2">
      <c r="A147" s="29">
        <v>19827</v>
      </c>
      <c r="B147" s="29" t="s">
        <v>2943</v>
      </c>
      <c r="C147" s="32">
        <v>150</v>
      </c>
      <c r="D147" s="48">
        <v>28.449014900000002</v>
      </c>
      <c r="E147" s="48">
        <v>13.253594007331939</v>
      </c>
      <c r="F147" s="32" t="s">
        <v>746</v>
      </c>
      <c r="G147" s="32">
        <v>13.253594007331939</v>
      </c>
      <c r="H147" s="32">
        <v>9.4019089404099994</v>
      </c>
      <c r="I147" s="32">
        <v>0.15</v>
      </c>
      <c r="J147" s="32">
        <v>0.75229709137686618</v>
      </c>
      <c r="K147" s="29" t="s">
        <v>2399</v>
      </c>
      <c r="L147" s="29" t="s">
        <v>2399</v>
      </c>
      <c r="M147" s="29" t="s">
        <v>2944</v>
      </c>
      <c r="N147" s="33">
        <v>2.88456123187611E-2</v>
      </c>
      <c r="O147" s="34">
        <v>86277.376524279447</v>
      </c>
      <c r="P147" s="35">
        <v>5.4086460595360902E-2</v>
      </c>
      <c r="Q147" s="29" t="s">
        <v>2945</v>
      </c>
      <c r="R147" s="29" t="s">
        <v>2946</v>
      </c>
      <c r="S147" s="36">
        <v>5.9300000000000006</v>
      </c>
      <c r="T147" s="29" t="s">
        <v>2947</v>
      </c>
      <c r="U147" s="37">
        <v>10</v>
      </c>
      <c r="V147" s="38">
        <v>5.4086460595360902E-2</v>
      </c>
      <c r="W147" s="38">
        <v>5.9840864605953614</v>
      </c>
      <c r="X147" s="39">
        <v>7.4086460595361281E-2</v>
      </c>
      <c r="Y147" s="39">
        <v>2.0000000000000458E-2</v>
      </c>
    </row>
    <row r="148" spans="1:25" ht="30" x14ac:dyDescent="0.2">
      <c r="A148" s="29">
        <v>15349</v>
      </c>
      <c r="B148" s="29" t="s">
        <v>2948</v>
      </c>
      <c r="C148" s="32">
        <v>100</v>
      </c>
      <c r="D148" s="48">
        <v>28.449014900000002</v>
      </c>
      <c r="E148" s="48">
        <v>5.8904862254808616</v>
      </c>
      <c r="F148" s="32" t="s">
        <v>746</v>
      </c>
      <c r="G148" s="32">
        <v>5.8904862254808616</v>
      </c>
      <c r="H148" s="32">
        <v>5.5920673796000004</v>
      </c>
      <c r="I148" s="32">
        <v>0.1</v>
      </c>
      <c r="J148" s="32">
        <v>0.75229709137686596</v>
      </c>
      <c r="K148" s="29" t="s">
        <v>2443</v>
      </c>
      <c r="L148" s="29" t="s">
        <v>2632</v>
      </c>
      <c r="M148" s="29" t="s">
        <v>2944</v>
      </c>
      <c r="N148" s="33">
        <v>2.884561231876109E-2</v>
      </c>
      <c r="O148" s="34">
        <v>57518.251016186281</v>
      </c>
      <c r="P148" s="35">
        <v>5.4593793699804397E-2</v>
      </c>
      <c r="Q148" s="29" t="s">
        <v>2949</v>
      </c>
      <c r="R148" s="29" t="s">
        <v>2950</v>
      </c>
      <c r="S148" s="36">
        <v>5.77</v>
      </c>
      <c r="T148" s="29" t="s">
        <v>746</v>
      </c>
      <c r="U148" s="37">
        <v>6</v>
      </c>
      <c r="V148" s="38">
        <v>5.4593793699804397E-2</v>
      </c>
      <c r="W148" s="38">
        <v>5.8245937936998047</v>
      </c>
      <c r="X148" s="39">
        <v>5.4593793699804223E-2</v>
      </c>
      <c r="Y148" s="39">
        <v>0</v>
      </c>
    </row>
    <row r="149" spans="1:25" ht="30" x14ac:dyDescent="0.2">
      <c r="A149" s="29">
        <v>15088</v>
      </c>
      <c r="B149" s="29" t="s">
        <v>1810</v>
      </c>
      <c r="C149" s="32">
        <v>205</v>
      </c>
      <c r="D149" s="48">
        <v>28.148089599999999</v>
      </c>
      <c r="E149" s="48">
        <v>24.75476836258332</v>
      </c>
      <c r="F149" s="32" t="s">
        <v>746</v>
      </c>
      <c r="G149" s="32">
        <v>24.75476836258332</v>
      </c>
      <c r="H149" s="32">
        <v>1421.7050029679999</v>
      </c>
      <c r="I149" s="32">
        <v>0.20499999999999999</v>
      </c>
      <c r="J149" s="32">
        <v>0.75229709137686607</v>
      </c>
      <c r="K149" s="29" t="s">
        <v>2951</v>
      </c>
      <c r="L149" s="29" t="s">
        <v>2951</v>
      </c>
      <c r="M149" s="29" t="s">
        <v>2952</v>
      </c>
      <c r="N149" s="33">
        <v>2.88456123187611E-2</v>
      </c>
      <c r="O149" s="34">
        <v>117912.4145831819</v>
      </c>
      <c r="P149" s="35">
        <v>5.4687409070275264</v>
      </c>
      <c r="Q149" s="29" t="s">
        <v>2953</v>
      </c>
      <c r="R149" s="29" t="s">
        <v>2954</v>
      </c>
      <c r="S149" s="36">
        <v>55.19</v>
      </c>
      <c r="T149" s="29" t="s">
        <v>2955</v>
      </c>
      <c r="U149" s="37">
        <v>1422</v>
      </c>
      <c r="V149" s="38">
        <v>5.4687409070275264</v>
      </c>
      <c r="W149" s="38">
        <v>60.658740907027529</v>
      </c>
      <c r="X149" s="39">
        <v>19.068740907027529</v>
      </c>
      <c r="Y149" s="39">
        <v>13.6</v>
      </c>
    </row>
    <row r="150" spans="1:25" ht="30" x14ac:dyDescent="0.2">
      <c r="A150" s="29">
        <v>14273</v>
      </c>
      <c r="B150" s="29" t="s">
        <v>36</v>
      </c>
      <c r="C150" s="32">
        <v>150</v>
      </c>
      <c r="D150" s="48">
        <v>28.078645300000002</v>
      </c>
      <c r="E150" s="48">
        <v>13.253594007331939</v>
      </c>
      <c r="F150" s="32">
        <v>21</v>
      </c>
      <c r="G150" s="32">
        <v>21</v>
      </c>
      <c r="H150" s="32">
        <v>734.83067778060001</v>
      </c>
      <c r="I150" s="32">
        <v>0.15</v>
      </c>
      <c r="J150" s="32">
        <v>1.1919965942954449</v>
      </c>
      <c r="K150" s="29" t="s">
        <v>2908</v>
      </c>
      <c r="L150" s="29" t="s">
        <v>374</v>
      </c>
      <c r="M150" s="29" t="s">
        <v>2956</v>
      </c>
      <c r="N150" s="33">
        <v>7.2418750296225257E-2</v>
      </c>
      <c r="O150" s="34">
        <v>136704.42191058211</v>
      </c>
      <c r="P150" s="35">
        <v>10.43718481387755</v>
      </c>
      <c r="Q150" s="29" t="s">
        <v>2957</v>
      </c>
      <c r="R150" s="29" t="s">
        <v>2958</v>
      </c>
      <c r="S150" s="36">
        <v>17.59</v>
      </c>
      <c r="T150" s="29" t="s">
        <v>2959</v>
      </c>
      <c r="U150" s="37">
        <v>734</v>
      </c>
      <c r="V150" s="38">
        <v>10.43718481387755</v>
      </c>
      <c r="W150" s="38">
        <v>28.02718481387755</v>
      </c>
      <c r="X150" s="39">
        <v>12.78718481387755</v>
      </c>
      <c r="Y150" s="39">
        <v>2.350000000000001</v>
      </c>
    </row>
    <row r="151" spans="1:25" ht="30" x14ac:dyDescent="0.2">
      <c r="A151" s="29">
        <v>15219</v>
      </c>
      <c r="B151" s="29" t="s">
        <v>2960</v>
      </c>
      <c r="C151" s="32">
        <v>100</v>
      </c>
      <c r="D151" s="48">
        <v>27.847164299999999</v>
      </c>
      <c r="E151" s="48">
        <v>5.8904862254808616</v>
      </c>
      <c r="F151" s="32" t="s">
        <v>746</v>
      </c>
      <c r="G151" s="32">
        <v>5.8904862254808616</v>
      </c>
      <c r="H151" s="32">
        <v>15.877754313900001</v>
      </c>
      <c r="I151" s="32">
        <v>0.1</v>
      </c>
      <c r="J151" s="32">
        <v>0.75229709137686596</v>
      </c>
      <c r="K151" s="29" t="s">
        <v>2951</v>
      </c>
      <c r="L151" s="29" t="s">
        <v>2951</v>
      </c>
      <c r="M151" s="29" t="s">
        <v>2961</v>
      </c>
      <c r="N151" s="33">
        <v>2.884561231876109E-2</v>
      </c>
      <c r="O151" s="34">
        <v>57518.251016186281</v>
      </c>
      <c r="P151" s="35">
        <v>0.1550100856422871</v>
      </c>
      <c r="Q151" s="29" t="s">
        <v>2962</v>
      </c>
      <c r="R151" s="29" t="s">
        <v>2963</v>
      </c>
      <c r="S151" s="36">
        <v>29.91</v>
      </c>
      <c r="T151" s="29" t="s">
        <v>2393</v>
      </c>
      <c r="U151" s="37">
        <v>16</v>
      </c>
      <c r="V151" s="38">
        <v>0.1550100856422871</v>
      </c>
      <c r="W151" s="38">
        <v>30.065010085642289</v>
      </c>
      <c r="X151" s="39">
        <v>0.15501008564228869</v>
      </c>
      <c r="Y151" s="39">
        <v>0</v>
      </c>
    </row>
    <row r="152" spans="1:25" ht="30" x14ac:dyDescent="0.2">
      <c r="A152" s="29">
        <v>15647</v>
      </c>
      <c r="B152" s="29" t="s">
        <v>2964</v>
      </c>
      <c r="C152" s="32">
        <v>150</v>
      </c>
      <c r="D152" s="48">
        <v>27.754571899999998</v>
      </c>
      <c r="E152" s="48">
        <v>13.253594007331939</v>
      </c>
      <c r="F152" s="32" t="s">
        <v>746</v>
      </c>
      <c r="G152" s="32">
        <v>13.253594007331939</v>
      </c>
      <c r="H152" s="32">
        <v>153.685196867</v>
      </c>
      <c r="I152" s="32">
        <v>0.15</v>
      </c>
      <c r="J152" s="32">
        <v>0.75229709137686618</v>
      </c>
      <c r="K152" s="29" t="s">
        <v>2437</v>
      </c>
      <c r="L152" s="29" t="s">
        <v>2866</v>
      </c>
      <c r="M152" s="29" t="s">
        <v>2965</v>
      </c>
      <c r="N152" s="33">
        <v>2.88456123187611E-2</v>
      </c>
      <c r="O152" s="34">
        <v>86277.376524279447</v>
      </c>
      <c r="P152" s="35">
        <v>0.88410645084111961</v>
      </c>
      <c r="Q152" s="29" t="s">
        <v>2966</v>
      </c>
      <c r="R152" s="29" t="s">
        <v>2967</v>
      </c>
      <c r="S152" s="36">
        <v>6.24</v>
      </c>
      <c r="T152" s="29" t="s">
        <v>2467</v>
      </c>
      <c r="U152" s="37">
        <v>154</v>
      </c>
      <c r="V152" s="38">
        <v>0.88410645084111961</v>
      </c>
      <c r="W152" s="38">
        <v>7.1241064508411203</v>
      </c>
      <c r="X152" s="39">
        <v>0.94410645084112055</v>
      </c>
      <c r="Y152" s="39">
        <v>6.0000000000000497E-2</v>
      </c>
    </row>
    <row r="153" spans="1:25" ht="20" x14ac:dyDescent="0.2">
      <c r="A153" s="29">
        <v>14249</v>
      </c>
      <c r="B153" s="29" t="s">
        <v>75</v>
      </c>
      <c r="C153" s="32">
        <v>150</v>
      </c>
      <c r="D153" s="48">
        <v>27.337906100000001</v>
      </c>
      <c r="E153" s="48">
        <v>13.253594007331939</v>
      </c>
      <c r="F153" s="32" t="s">
        <v>746</v>
      </c>
      <c r="G153" s="32">
        <v>13.253594007331939</v>
      </c>
      <c r="H153" s="32">
        <v>2358.76957606</v>
      </c>
      <c r="I153" s="32">
        <v>0.15</v>
      </c>
      <c r="J153" s="32">
        <v>0.75229709137686618</v>
      </c>
      <c r="K153" s="29" t="s">
        <v>2828</v>
      </c>
      <c r="L153" s="29" t="s">
        <v>2828</v>
      </c>
      <c r="M153" s="29" t="s">
        <v>2968</v>
      </c>
      <c r="N153" s="33">
        <v>2.88456123187611E-2</v>
      </c>
      <c r="O153" s="34">
        <v>86277.376524279447</v>
      </c>
      <c r="P153" s="35">
        <v>13.5693185860128</v>
      </c>
      <c r="Q153" s="29" t="s">
        <v>2969</v>
      </c>
      <c r="R153" s="29" t="s">
        <v>2970</v>
      </c>
      <c r="S153" s="36">
        <v>32.220000000000013</v>
      </c>
      <c r="T153" s="29" t="s">
        <v>746</v>
      </c>
      <c r="U153" s="37">
        <v>2364</v>
      </c>
      <c r="V153" s="38">
        <v>13.5693185860128</v>
      </c>
      <c r="W153" s="38">
        <v>45.789318586012797</v>
      </c>
      <c r="X153" s="39">
        <v>15.069318586012811</v>
      </c>
      <c r="Y153" s="39">
        <v>1.5000000000000071</v>
      </c>
    </row>
    <row r="154" spans="1:25" ht="30" x14ac:dyDescent="0.2">
      <c r="A154" s="29">
        <v>15342</v>
      </c>
      <c r="B154" s="29" t="s">
        <v>2971</v>
      </c>
      <c r="C154" s="32">
        <v>315</v>
      </c>
      <c r="D154" s="48">
        <v>27.245313700000001</v>
      </c>
      <c r="E154" s="48">
        <v>58.448349572333868</v>
      </c>
      <c r="F154" s="32" t="s">
        <v>746</v>
      </c>
      <c r="G154" s="32">
        <v>58.448349572333868</v>
      </c>
      <c r="H154" s="32">
        <v>3031.056208149701</v>
      </c>
      <c r="I154" s="32">
        <v>0.315</v>
      </c>
      <c r="J154" s="32">
        <v>0.7522970913768664</v>
      </c>
      <c r="K154" s="29" t="s">
        <v>2443</v>
      </c>
      <c r="L154" s="29" t="s">
        <v>2491</v>
      </c>
      <c r="M154" s="29" t="s">
        <v>2972</v>
      </c>
      <c r="N154" s="33">
        <v>2.8845612318761121E-2</v>
      </c>
      <c r="O154" s="34">
        <v>181182.49070098691</v>
      </c>
      <c r="P154" s="35">
        <v>6.7462204194374236</v>
      </c>
      <c r="Q154" s="29" t="s">
        <v>2973</v>
      </c>
      <c r="R154" s="29" t="s">
        <v>2974</v>
      </c>
      <c r="S154" s="36">
        <v>6.45</v>
      </c>
      <c r="T154" s="29" t="s">
        <v>2975</v>
      </c>
      <c r="U154" s="37">
        <v>1918</v>
      </c>
      <c r="V154" s="38">
        <v>6.7462204194374236</v>
      </c>
      <c r="W154" s="38">
        <v>13.19622041943742</v>
      </c>
      <c r="X154" s="39">
        <v>7.7062204194374244</v>
      </c>
      <c r="Y154" s="39">
        <v>0.96</v>
      </c>
    </row>
    <row r="155" spans="1:25" ht="20" x14ac:dyDescent="0.2">
      <c r="A155" s="29">
        <v>15236</v>
      </c>
      <c r="B155" s="29" t="s">
        <v>54</v>
      </c>
      <c r="C155" s="32">
        <v>200</v>
      </c>
      <c r="D155" s="48">
        <v>27.2221656</v>
      </c>
      <c r="E155" s="48">
        <v>23.56194490192345</v>
      </c>
      <c r="F155" s="32">
        <v>44</v>
      </c>
      <c r="G155" s="32">
        <v>44</v>
      </c>
      <c r="H155" s="32">
        <v>477.11582034100002</v>
      </c>
      <c r="I155" s="32">
        <v>0.2</v>
      </c>
      <c r="J155" s="32">
        <v>1.40485312899106</v>
      </c>
      <c r="K155" s="29" t="s">
        <v>2407</v>
      </c>
      <c r="L155" s="29" t="s">
        <v>2407</v>
      </c>
      <c r="M155" s="29" t="s">
        <v>2976</v>
      </c>
      <c r="N155" s="33">
        <v>0.1005918610619761</v>
      </c>
      <c r="O155" s="34">
        <v>214821.23443091469</v>
      </c>
      <c r="P155" s="35">
        <v>6.4686159805161223</v>
      </c>
      <c r="Q155" s="29" t="s">
        <v>2977</v>
      </c>
      <c r="R155" s="29" t="s">
        <v>2978</v>
      </c>
      <c r="S155" s="36">
        <v>15.52</v>
      </c>
      <c r="T155" s="29" t="s">
        <v>2979</v>
      </c>
      <c r="U155" s="37">
        <v>478</v>
      </c>
      <c r="V155" s="38">
        <v>6.4686159805161223</v>
      </c>
      <c r="W155" s="38">
        <v>21.988615980516119</v>
      </c>
      <c r="X155" s="39">
        <v>12.328615980516121</v>
      </c>
      <c r="Y155" s="39">
        <v>5.8599999999999994</v>
      </c>
    </row>
    <row r="156" spans="1:25" ht="30" x14ac:dyDescent="0.2">
      <c r="A156" s="29">
        <v>15374</v>
      </c>
      <c r="B156" s="29" t="s">
        <v>2980</v>
      </c>
      <c r="C156" s="32">
        <v>75</v>
      </c>
      <c r="D156" s="48">
        <v>27.106425099999999</v>
      </c>
      <c r="E156" s="48">
        <v>3.3133985018329848</v>
      </c>
      <c r="F156" s="32" t="s">
        <v>746</v>
      </c>
      <c r="G156" s="32">
        <v>3.3133985018329848</v>
      </c>
      <c r="H156" s="32">
        <v>223.72578893299999</v>
      </c>
      <c r="I156" s="32">
        <v>7.4999999999999997E-2</v>
      </c>
      <c r="J156" s="32">
        <v>0.75229709137686618</v>
      </c>
      <c r="K156" s="29" t="s">
        <v>2437</v>
      </c>
      <c r="L156" s="29" t="s">
        <v>2003</v>
      </c>
      <c r="M156" s="29" t="s">
        <v>2981</v>
      </c>
      <c r="N156" s="33">
        <v>2.88456123187611E-2</v>
      </c>
      <c r="O156" s="34">
        <v>43138.688262139724</v>
      </c>
      <c r="P156" s="35">
        <v>3.1944456351454429</v>
      </c>
      <c r="Q156" s="29" t="s">
        <v>2701</v>
      </c>
      <c r="R156" s="29" t="s">
        <v>2982</v>
      </c>
      <c r="S156" s="36">
        <v>6.8</v>
      </c>
      <c r="T156" s="29" t="s">
        <v>2983</v>
      </c>
      <c r="U156" s="37">
        <v>224</v>
      </c>
      <c r="V156" s="38">
        <v>3.1944456351454429</v>
      </c>
      <c r="W156" s="38">
        <v>9.9944456351454427</v>
      </c>
      <c r="X156" s="39">
        <v>4.1744456351454433</v>
      </c>
      <c r="Y156" s="39">
        <v>0.98000000000000043</v>
      </c>
    </row>
    <row r="157" spans="1:25" ht="30" x14ac:dyDescent="0.2">
      <c r="A157" s="29">
        <v>17562</v>
      </c>
      <c r="B157" s="29" t="s">
        <v>2984</v>
      </c>
      <c r="C157" s="32">
        <v>200</v>
      </c>
      <c r="D157" s="48">
        <v>26.898092200000001</v>
      </c>
      <c r="E157" s="48">
        <v>23.56194490192345</v>
      </c>
      <c r="F157" s="32" t="s">
        <v>746</v>
      </c>
      <c r="G157" s="32">
        <v>23.56194490192345</v>
      </c>
      <c r="H157" s="32">
        <v>358.31679698890002</v>
      </c>
      <c r="I157" s="32">
        <v>0.2</v>
      </c>
      <c r="J157" s="32">
        <v>0.75229709137686596</v>
      </c>
      <c r="K157" s="29" t="s">
        <v>2437</v>
      </c>
      <c r="L157" s="29" t="s">
        <v>2980</v>
      </c>
      <c r="M157" s="29" t="s">
        <v>2985</v>
      </c>
      <c r="N157" s="33">
        <v>2.884561231876109E-2</v>
      </c>
      <c r="O157" s="34">
        <v>115036.50203237261</v>
      </c>
      <c r="P157" s="35">
        <v>1.422650092718986</v>
      </c>
      <c r="Q157" s="29" t="s">
        <v>746</v>
      </c>
      <c r="R157" s="29" t="s">
        <v>746</v>
      </c>
      <c r="S157" s="41" t="s">
        <v>746</v>
      </c>
      <c r="T157" s="29" t="s">
        <v>746</v>
      </c>
      <c r="U157" s="34" t="s">
        <v>746</v>
      </c>
      <c r="V157" s="38">
        <v>1.422650092718986</v>
      </c>
      <c r="W157" s="42" t="s">
        <v>746</v>
      </c>
      <c r="X157" s="40" t="s">
        <v>746</v>
      </c>
      <c r="Y157" s="40" t="s">
        <v>746</v>
      </c>
    </row>
    <row r="158" spans="1:25" ht="30" x14ac:dyDescent="0.2">
      <c r="A158" s="29">
        <v>15810</v>
      </c>
      <c r="B158" s="29" t="s">
        <v>2243</v>
      </c>
      <c r="C158" s="32">
        <v>160</v>
      </c>
      <c r="D158" s="48">
        <v>26.666611199999998</v>
      </c>
      <c r="E158" s="48">
        <v>15.079644737231011</v>
      </c>
      <c r="F158" s="32" t="s">
        <v>746</v>
      </c>
      <c r="G158" s="32">
        <v>15.079644737231011</v>
      </c>
      <c r="H158" s="32">
        <v>364.25935197817</v>
      </c>
      <c r="I158" s="32">
        <v>0.16</v>
      </c>
      <c r="J158" s="32">
        <v>0.75229709137686607</v>
      </c>
      <c r="K158" s="29" t="s">
        <v>2861</v>
      </c>
      <c r="L158" s="29" t="s">
        <v>2860</v>
      </c>
      <c r="M158" s="29" t="s">
        <v>2986</v>
      </c>
      <c r="N158" s="33">
        <v>2.88456123187611E-2</v>
      </c>
      <c r="O158" s="34">
        <v>92029.201625898058</v>
      </c>
      <c r="P158" s="35">
        <v>1.927623034700378</v>
      </c>
      <c r="Q158" s="29" t="s">
        <v>2987</v>
      </c>
      <c r="R158" s="29" t="s">
        <v>2988</v>
      </c>
      <c r="S158" s="36">
        <v>39.720000000000013</v>
      </c>
      <c r="T158" s="29" t="s">
        <v>2989</v>
      </c>
      <c r="U158" s="37">
        <v>356</v>
      </c>
      <c r="V158" s="38">
        <v>1.927623034700378</v>
      </c>
      <c r="W158" s="38">
        <v>41.647623034700381</v>
      </c>
      <c r="X158" s="39">
        <v>4.3676230347003786</v>
      </c>
      <c r="Y158" s="39">
        <v>2.4400000000000048</v>
      </c>
    </row>
    <row r="159" spans="1:25" ht="20" x14ac:dyDescent="0.2">
      <c r="A159" s="29">
        <v>14388</v>
      </c>
      <c r="B159" s="29" t="s">
        <v>491</v>
      </c>
      <c r="C159" s="32">
        <v>320</v>
      </c>
      <c r="D159" s="48">
        <v>26.597166900000001</v>
      </c>
      <c r="E159" s="48">
        <v>60.318578948924028</v>
      </c>
      <c r="F159" s="32">
        <v>40</v>
      </c>
      <c r="G159" s="32">
        <v>40</v>
      </c>
      <c r="H159" s="32">
        <v>2622.6341176890601</v>
      </c>
      <c r="I159" s="32">
        <v>0.32</v>
      </c>
      <c r="J159" s="32">
        <v>0.49888250319284799</v>
      </c>
      <c r="K159" s="29" t="s">
        <v>2990</v>
      </c>
      <c r="L159" s="29" t="s">
        <v>2990</v>
      </c>
      <c r="M159" s="29" t="s">
        <v>2991</v>
      </c>
      <c r="N159" s="33">
        <v>1.268520652354546E-2</v>
      </c>
      <c r="O159" s="34">
        <v>122057.5195630197</v>
      </c>
      <c r="P159" s="35">
        <v>2.5671254558058552</v>
      </c>
      <c r="Q159" s="29" t="s">
        <v>2992</v>
      </c>
      <c r="R159" s="29" t="s">
        <v>2993</v>
      </c>
      <c r="S159" s="36">
        <v>13.66</v>
      </c>
      <c r="T159" s="29" t="s">
        <v>2994</v>
      </c>
      <c r="U159" s="37">
        <v>2622</v>
      </c>
      <c r="V159" s="38">
        <v>2.5671254558058552</v>
      </c>
      <c r="W159" s="38">
        <v>16.227125455805851</v>
      </c>
      <c r="X159" s="39">
        <v>6.1271254558058548</v>
      </c>
      <c r="Y159" s="39">
        <v>3.56</v>
      </c>
    </row>
    <row r="160" spans="1:25" x14ac:dyDescent="0.2">
      <c r="A160" s="29">
        <v>14078</v>
      </c>
      <c r="B160" s="29" t="s">
        <v>1370</v>
      </c>
      <c r="C160" s="32">
        <v>300</v>
      </c>
      <c r="D160" s="48">
        <v>26.4351302</v>
      </c>
      <c r="E160" s="48">
        <v>53.014376029327757</v>
      </c>
      <c r="F160" s="32" t="s">
        <v>746</v>
      </c>
      <c r="G160" s="32">
        <v>53.014376029327757</v>
      </c>
      <c r="H160" s="32">
        <v>1102.2707436779999</v>
      </c>
      <c r="I160" s="32">
        <v>0.3</v>
      </c>
      <c r="J160" s="32">
        <v>0.75229709137686618</v>
      </c>
      <c r="K160" s="29" t="s">
        <v>2995</v>
      </c>
      <c r="L160" s="29" t="s">
        <v>2995</v>
      </c>
      <c r="M160" s="29" t="s">
        <v>2996</v>
      </c>
      <c r="N160" s="33">
        <v>2.88456123187611E-2</v>
      </c>
      <c r="O160" s="34">
        <v>172554.75304855889</v>
      </c>
      <c r="P160" s="35">
        <v>2.6097101571400079</v>
      </c>
      <c r="Q160" s="29" t="s">
        <v>2997</v>
      </c>
      <c r="R160" s="29" t="s">
        <v>2998</v>
      </c>
      <c r="S160" s="36">
        <v>52.71</v>
      </c>
      <c r="T160" s="29" t="s">
        <v>746</v>
      </c>
      <c r="U160" s="37">
        <v>1102</v>
      </c>
      <c r="V160" s="38">
        <v>2.6097101571400079</v>
      </c>
      <c r="W160" s="38">
        <v>55.319710157140008</v>
      </c>
      <c r="X160" s="39">
        <v>20.789710157140011</v>
      </c>
      <c r="Y160" s="39">
        <v>18.18</v>
      </c>
    </row>
    <row r="161" spans="1:25" ht="30" x14ac:dyDescent="0.2">
      <c r="A161" s="29">
        <v>14269</v>
      </c>
      <c r="B161" s="29" t="s">
        <v>2999</v>
      </c>
      <c r="C161" s="32">
        <v>225</v>
      </c>
      <c r="D161" s="48">
        <v>25.624946699999999</v>
      </c>
      <c r="E161" s="48">
        <v>29.82058651649686</v>
      </c>
      <c r="F161" s="32" t="s">
        <v>746</v>
      </c>
      <c r="G161" s="32">
        <v>29.82058651649686</v>
      </c>
      <c r="H161" s="32">
        <v>4082.5313842857699</v>
      </c>
      <c r="I161" s="32">
        <v>0.22500000000000001</v>
      </c>
      <c r="J161" s="32">
        <v>0.75229709137686607</v>
      </c>
      <c r="K161" s="29" t="s">
        <v>2828</v>
      </c>
      <c r="L161" s="29" t="s">
        <v>75</v>
      </c>
      <c r="M161" s="29" t="s">
        <v>3000</v>
      </c>
      <c r="N161" s="33">
        <v>2.88456123187611E-2</v>
      </c>
      <c r="O161" s="34">
        <v>129416.0647864191</v>
      </c>
      <c r="P161" s="35">
        <v>13.93971509122515</v>
      </c>
      <c r="Q161" s="29" t="s">
        <v>3001</v>
      </c>
      <c r="R161" s="29" t="s">
        <v>3002</v>
      </c>
      <c r="S161" s="36">
        <v>39.450000000000003</v>
      </c>
      <c r="T161" s="29" t="s">
        <v>746</v>
      </c>
      <c r="U161" s="37">
        <v>4086</v>
      </c>
      <c r="V161" s="38">
        <v>13.93971509122515</v>
      </c>
      <c r="W161" s="38">
        <v>53.389715091225142</v>
      </c>
      <c r="X161" s="39">
        <v>20.179715091225141</v>
      </c>
      <c r="Y161" s="39">
        <v>6.2399999999999949</v>
      </c>
    </row>
    <row r="162" spans="1:25" ht="20" x14ac:dyDescent="0.2">
      <c r="A162" s="29">
        <v>14427</v>
      </c>
      <c r="B162" s="29" t="s">
        <v>384</v>
      </c>
      <c r="C162" s="32">
        <v>225</v>
      </c>
      <c r="D162" s="48">
        <v>25.462910000000001</v>
      </c>
      <c r="E162" s="48">
        <v>29.82058651649686</v>
      </c>
      <c r="F162" s="32">
        <v>52</v>
      </c>
      <c r="G162" s="32">
        <v>52</v>
      </c>
      <c r="H162" s="32">
        <v>1737.792648788</v>
      </c>
      <c r="I162" s="32">
        <v>0.22500000000000001</v>
      </c>
      <c r="J162" s="32">
        <v>1.311826939753717</v>
      </c>
      <c r="K162" s="29" t="s">
        <v>3003</v>
      </c>
      <c r="L162" s="29" t="s">
        <v>3003</v>
      </c>
      <c r="M162" s="29" t="s">
        <v>3004</v>
      </c>
      <c r="N162" s="33">
        <v>8.7711005089887981E-2</v>
      </c>
      <c r="O162" s="34">
        <v>225670.7917254054</v>
      </c>
      <c r="P162" s="35">
        <v>17.701453932522409</v>
      </c>
      <c r="Q162" s="29" t="s">
        <v>3005</v>
      </c>
      <c r="R162" s="29" t="s">
        <v>3006</v>
      </c>
      <c r="S162" s="36">
        <v>89.169999999999987</v>
      </c>
      <c r="T162" s="29" t="s">
        <v>3007</v>
      </c>
      <c r="U162" s="37">
        <v>1940</v>
      </c>
      <c r="V162" s="38">
        <v>17.701453932522409</v>
      </c>
      <c r="W162" s="38">
        <v>106.8714539325224</v>
      </c>
      <c r="X162" s="39">
        <v>25.05145393252241</v>
      </c>
      <c r="Y162" s="39">
        <v>7.3499999999999943</v>
      </c>
    </row>
    <row r="163" spans="1:25" ht="30" x14ac:dyDescent="0.2">
      <c r="A163" s="29">
        <v>19129</v>
      </c>
      <c r="B163" s="29" t="s">
        <v>3008</v>
      </c>
      <c r="C163" s="32">
        <v>450</v>
      </c>
      <c r="D163" s="48">
        <v>25.277725199999999</v>
      </c>
      <c r="E163" s="48">
        <v>119.2823460659874</v>
      </c>
      <c r="F163" s="32" t="s">
        <v>746</v>
      </c>
      <c r="G163" s="32">
        <v>119.2823460659874</v>
      </c>
      <c r="H163" s="32">
        <v>4948.8719244126314</v>
      </c>
      <c r="I163" s="32">
        <v>0.45</v>
      </c>
      <c r="J163" s="32">
        <v>0.75229709137686607</v>
      </c>
      <c r="K163" s="29" t="s">
        <v>2399</v>
      </c>
      <c r="L163" s="29" t="s">
        <v>2399</v>
      </c>
      <c r="M163" s="29" t="s">
        <v>3009</v>
      </c>
      <c r="N163" s="33">
        <v>2.88456123187611E-2</v>
      </c>
      <c r="O163" s="34">
        <v>258832.12957283831</v>
      </c>
      <c r="P163" s="35">
        <v>7.0286832855636661</v>
      </c>
      <c r="Q163" s="29" t="s">
        <v>746</v>
      </c>
      <c r="R163" s="29" t="s">
        <v>3010</v>
      </c>
      <c r="S163" s="36">
        <v>6.98</v>
      </c>
      <c r="T163" s="29" t="s">
        <v>3011</v>
      </c>
      <c r="U163" s="37">
        <v>4936</v>
      </c>
      <c r="V163" s="38">
        <v>7.0286832855636661</v>
      </c>
      <c r="W163" s="38">
        <v>14.00868328556367</v>
      </c>
      <c r="X163" s="40" t="s">
        <v>746</v>
      </c>
      <c r="Y163" s="40" t="s">
        <v>746</v>
      </c>
    </row>
    <row r="164" spans="1:25" ht="30" x14ac:dyDescent="0.2">
      <c r="A164" s="29">
        <v>14353</v>
      </c>
      <c r="B164" s="29" t="s">
        <v>3012</v>
      </c>
      <c r="C164" s="32">
        <v>200</v>
      </c>
      <c r="D164" s="48">
        <v>25.185132800000002</v>
      </c>
      <c r="E164" s="48">
        <v>23.56194490192345</v>
      </c>
      <c r="F164" s="32" t="s">
        <v>746</v>
      </c>
      <c r="G164" s="32">
        <v>23.56194490192345</v>
      </c>
      <c r="H164" s="32">
        <v>911.93260780399999</v>
      </c>
      <c r="I164" s="32">
        <v>0.2</v>
      </c>
      <c r="J164" s="32">
        <v>0.75229709137686596</v>
      </c>
      <c r="K164" s="29" t="s">
        <v>3013</v>
      </c>
      <c r="L164" s="29" t="s">
        <v>3013</v>
      </c>
      <c r="M164" s="29" t="s">
        <v>3014</v>
      </c>
      <c r="N164" s="33">
        <v>2.884561231876109E-2</v>
      </c>
      <c r="O164" s="34">
        <v>115036.50203237261</v>
      </c>
      <c r="P164" s="35">
        <v>3.620709439100108</v>
      </c>
      <c r="Q164" s="29" t="s">
        <v>3015</v>
      </c>
      <c r="R164" s="29" t="s">
        <v>3016</v>
      </c>
      <c r="S164" s="36">
        <v>39.92</v>
      </c>
      <c r="T164" s="29" t="s">
        <v>3017</v>
      </c>
      <c r="U164" s="37">
        <v>912</v>
      </c>
      <c r="V164" s="38">
        <v>3.620709439100108</v>
      </c>
      <c r="W164" s="38">
        <v>43.540709439100112</v>
      </c>
      <c r="X164" s="39">
        <v>8.3007094391001104</v>
      </c>
      <c r="Y164" s="39">
        <v>4.68</v>
      </c>
    </row>
    <row r="165" spans="1:25" ht="40" x14ac:dyDescent="0.2">
      <c r="A165" s="29">
        <v>14329</v>
      </c>
      <c r="B165" s="29" t="s">
        <v>3018</v>
      </c>
      <c r="C165" s="32">
        <v>225</v>
      </c>
      <c r="D165" s="48">
        <v>25.138836600000001</v>
      </c>
      <c r="E165" s="48">
        <v>29.82058651649686</v>
      </c>
      <c r="F165" s="32" t="s">
        <v>746</v>
      </c>
      <c r="G165" s="32">
        <v>29.82058651649686</v>
      </c>
      <c r="H165" s="32">
        <v>1079.6520631665001</v>
      </c>
      <c r="I165" s="32">
        <v>0.22500000000000001</v>
      </c>
      <c r="J165" s="32">
        <v>0.75229709137686607</v>
      </c>
      <c r="K165" s="29" t="s">
        <v>2815</v>
      </c>
      <c r="L165" s="29" t="s">
        <v>2815</v>
      </c>
      <c r="M165" s="29" t="s">
        <v>3019</v>
      </c>
      <c r="N165" s="33">
        <v>2.88456123187611E-2</v>
      </c>
      <c r="O165" s="34">
        <v>129416.0647864191</v>
      </c>
      <c r="P165" s="35">
        <v>3.6864486127710201</v>
      </c>
      <c r="Q165" s="29" t="s">
        <v>3020</v>
      </c>
      <c r="R165" s="29" t="s">
        <v>3021</v>
      </c>
      <c r="S165" s="36">
        <v>43.94</v>
      </c>
      <c r="T165" s="29" t="s">
        <v>3022</v>
      </c>
      <c r="U165" s="37">
        <v>1080</v>
      </c>
      <c r="V165" s="38">
        <v>3.6864486127710201</v>
      </c>
      <c r="W165" s="38">
        <v>47.626448612771007</v>
      </c>
      <c r="X165" s="39">
        <v>4.4764486127710157</v>
      </c>
      <c r="Y165" s="39">
        <v>0.78999999999999915</v>
      </c>
    </row>
    <row r="166" spans="1:25" ht="20" x14ac:dyDescent="0.2">
      <c r="A166" s="29">
        <v>14174</v>
      </c>
      <c r="B166" s="29" t="s">
        <v>241</v>
      </c>
      <c r="C166" s="32">
        <v>170</v>
      </c>
      <c r="D166" s="48">
        <v>24.120320199999998</v>
      </c>
      <c r="E166" s="48">
        <v>17.023505191639689</v>
      </c>
      <c r="F166" s="32">
        <v>27.3</v>
      </c>
      <c r="G166" s="32">
        <v>27.3</v>
      </c>
      <c r="H166" s="32">
        <v>168.919252801</v>
      </c>
      <c r="I166" s="32">
        <v>0.17</v>
      </c>
      <c r="J166" s="32">
        <v>1.2064325392090569</v>
      </c>
      <c r="K166" s="29" t="s">
        <v>3023</v>
      </c>
      <c r="L166" s="29" t="s">
        <v>3024</v>
      </c>
      <c r="M166" s="29" t="s">
        <v>3025</v>
      </c>
      <c r="N166" s="33">
        <v>7.4183459310010885E-2</v>
      </c>
      <c r="O166" s="34">
        <v>156808.01336802071</v>
      </c>
      <c r="P166" s="35">
        <v>2.0901152800234151</v>
      </c>
      <c r="Q166" s="29" t="s">
        <v>3026</v>
      </c>
      <c r="R166" s="29" t="s">
        <v>3027</v>
      </c>
      <c r="S166" s="36">
        <v>42.63</v>
      </c>
      <c r="T166" s="29" t="s">
        <v>746</v>
      </c>
      <c r="U166" s="37">
        <v>168</v>
      </c>
      <c r="V166" s="38">
        <v>2.0901152800234151</v>
      </c>
      <c r="W166" s="38">
        <v>44.720115280023407</v>
      </c>
      <c r="X166" s="39">
        <v>10.970115280023411</v>
      </c>
      <c r="Y166" s="39">
        <v>8.8800000000000026</v>
      </c>
    </row>
    <row r="167" spans="1:25" ht="30" x14ac:dyDescent="0.2">
      <c r="A167" s="29">
        <v>15297</v>
      </c>
      <c r="B167" s="29" t="s">
        <v>368</v>
      </c>
      <c r="C167" s="32">
        <v>250</v>
      </c>
      <c r="D167" s="48">
        <v>23.657358200000001</v>
      </c>
      <c r="E167" s="48">
        <v>36.815538909255388</v>
      </c>
      <c r="F167" s="32">
        <v>45</v>
      </c>
      <c r="G167" s="32">
        <v>45</v>
      </c>
      <c r="H167" s="32">
        <v>1667.3047752049999</v>
      </c>
      <c r="I167" s="32">
        <v>0.25</v>
      </c>
      <c r="J167" s="32">
        <v>0.91954022988505735</v>
      </c>
      <c r="K167" s="29" t="s">
        <v>2592</v>
      </c>
      <c r="L167" s="29" t="s">
        <v>2591</v>
      </c>
      <c r="M167" s="29" t="s">
        <v>3028</v>
      </c>
      <c r="N167" s="33">
        <v>4.3096546094651578E-2</v>
      </c>
      <c r="O167" s="34">
        <v>175762.8281707484</v>
      </c>
      <c r="P167" s="35">
        <v>7.3774422407684703</v>
      </c>
      <c r="Q167" s="29" t="s">
        <v>3029</v>
      </c>
      <c r="R167" s="29" t="s">
        <v>3030</v>
      </c>
      <c r="S167" s="36">
        <v>29.91</v>
      </c>
      <c r="T167" s="29" t="s">
        <v>3031</v>
      </c>
      <c r="U167" s="37">
        <v>1668</v>
      </c>
      <c r="V167" s="38">
        <v>7.3774422407684703</v>
      </c>
      <c r="W167" s="38">
        <v>37.28744224076847</v>
      </c>
      <c r="X167" s="39">
        <v>26.907442240768471</v>
      </c>
      <c r="Y167" s="39">
        <v>19.53</v>
      </c>
    </row>
    <row r="168" spans="1:25" ht="30" x14ac:dyDescent="0.2">
      <c r="A168" s="29">
        <v>15309</v>
      </c>
      <c r="B168" s="29" t="s">
        <v>1951</v>
      </c>
      <c r="C168" s="32">
        <v>250</v>
      </c>
      <c r="D168" s="48">
        <v>23.5184696</v>
      </c>
      <c r="E168" s="48">
        <v>36.815538909255388</v>
      </c>
      <c r="F168" s="32" t="s">
        <v>746</v>
      </c>
      <c r="G168" s="32">
        <v>36.815538909255388</v>
      </c>
      <c r="H168" s="32">
        <v>3548.3384592699999</v>
      </c>
      <c r="I168" s="32">
        <v>0.25</v>
      </c>
      <c r="J168" s="32">
        <v>0.75229709137686618</v>
      </c>
      <c r="K168" s="29" t="s">
        <v>3032</v>
      </c>
      <c r="L168" s="29" t="s">
        <v>3032</v>
      </c>
      <c r="M168" s="29" t="s">
        <v>3033</v>
      </c>
      <c r="N168" s="33">
        <v>2.88456123187611E-2</v>
      </c>
      <c r="O168" s="34">
        <v>143795.62754046571</v>
      </c>
      <c r="P168" s="35">
        <v>10.59137040214495</v>
      </c>
      <c r="Q168" s="29" t="s">
        <v>3034</v>
      </c>
      <c r="R168" s="29" t="s">
        <v>3035</v>
      </c>
      <c r="S168" s="36">
        <v>27.37</v>
      </c>
      <c r="T168" s="29" t="s">
        <v>2852</v>
      </c>
      <c r="U168" s="37">
        <v>3548</v>
      </c>
      <c r="V168" s="38">
        <v>10.59137040214495</v>
      </c>
      <c r="W168" s="38">
        <v>37.961370402144951</v>
      </c>
      <c r="X168" s="39">
        <v>22.511370402144951</v>
      </c>
      <c r="Y168" s="39">
        <v>11.92</v>
      </c>
    </row>
    <row r="169" spans="1:25" ht="30" x14ac:dyDescent="0.2">
      <c r="A169" s="29">
        <v>14064</v>
      </c>
      <c r="B169" s="29" t="s">
        <v>525</v>
      </c>
      <c r="C169" s="32">
        <v>320</v>
      </c>
      <c r="D169" s="48">
        <v>23.449025299999999</v>
      </c>
      <c r="E169" s="48">
        <v>60.318578948924028</v>
      </c>
      <c r="F169" s="32">
        <v>30</v>
      </c>
      <c r="G169" s="32">
        <v>30</v>
      </c>
      <c r="H169" s="32">
        <v>101.05410991238</v>
      </c>
      <c r="I169" s="32">
        <v>0.32</v>
      </c>
      <c r="J169" s="32">
        <v>0.37416187739463602</v>
      </c>
      <c r="K169" s="29" t="s">
        <v>2385</v>
      </c>
      <c r="L169" s="29" t="s">
        <v>1325</v>
      </c>
      <c r="M169" s="29" t="s">
        <v>3036</v>
      </c>
      <c r="N169" s="33">
        <v>7.135428669494322E-3</v>
      </c>
      <c r="O169" s="34">
        <v>91543.139672264806</v>
      </c>
      <c r="P169" s="35">
        <v>5.664686052812587E-2</v>
      </c>
      <c r="Q169" s="29" t="s">
        <v>3037</v>
      </c>
      <c r="R169" s="29" t="s">
        <v>3038</v>
      </c>
      <c r="S169" s="36">
        <v>28.87</v>
      </c>
      <c r="T169" s="29" t="s">
        <v>3039</v>
      </c>
      <c r="U169" s="37">
        <v>102</v>
      </c>
      <c r="V169" s="38">
        <v>5.664686052812587E-2</v>
      </c>
      <c r="W169" s="38">
        <v>28.92664686052813</v>
      </c>
      <c r="X169" s="39">
        <v>15.476646860528129</v>
      </c>
      <c r="Y169" s="39">
        <v>15.42</v>
      </c>
    </row>
    <row r="170" spans="1:25" ht="40" x14ac:dyDescent="0.2">
      <c r="A170" s="29">
        <v>14337</v>
      </c>
      <c r="B170" s="29" t="s">
        <v>1547</v>
      </c>
      <c r="C170" s="32">
        <v>200</v>
      </c>
      <c r="D170" s="48">
        <v>23.124951899999999</v>
      </c>
      <c r="E170" s="48">
        <v>23.56194490192345</v>
      </c>
      <c r="F170" s="32">
        <v>22.8</v>
      </c>
      <c r="G170" s="32">
        <v>22.8</v>
      </c>
      <c r="H170" s="32">
        <v>2236.0935322017799</v>
      </c>
      <c r="I170" s="32">
        <v>0.2</v>
      </c>
      <c r="J170" s="32">
        <v>0.72796934865900365</v>
      </c>
      <c r="K170" s="29" t="s">
        <v>2815</v>
      </c>
      <c r="L170" s="29" t="s">
        <v>3018</v>
      </c>
      <c r="M170" s="29" t="s">
        <v>3040</v>
      </c>
      <c r="N170" s="33">
        <v>2.7010161701682672E-2</v>
      </c>
      <c r="O170" s="34">
        <v>111316.457841474</v>
      </c>
      <c r="P170" s="35">
        <v>8.324975012709416</v>
      </c>
      <c r="Q170" s="29" t="s">
        <v>3041</v>
      </c>
      <c r="R170" s="29" t="s">
        <v>3020</v>
      </c>
      <c r="S170" s="36">
        <v>43.15</v>
      </c>
      <c r="T170" s="29" t="s">
        <v>746</v>
      </c>
      <c r="U170" s="37">
        <v>2236</v>
      </c>
      <c r="V170" s="38">
        <v>8.324975012709416</v>
      </c>
      <c r="W170" s="38">
        <v>51.474975012709407</v>
      </c>
      <c r="X170" s="39">
        <v>9.9449750127094134</v>
      </c>
      <c r="Y170" s="39">
        <v>1.619999999999997</v>
      </c>
    </row>
    <row r="171" spans="1:25" ht="30" x14ac:dyDescent="0.2">
      <c r="A171" s="29">
        <v>15551</v>
      </c>
      <c r="B171" s="29" t="s">
        <v>2109</v>
      </c>
      <c r="C171" s="32">
        <v>400</v>
      </c>
      <c r="D171" s="48">
        <v>23.009211400000002</v>
      </c>
      <c r="E171" s="48">
        <v>94.247779607693786</v>
      </c>
      <c r="F171" s="32" t="s">
        <v>746</v>
      </c>
      <c r="G171" s="32">
        <v>94.247779607693786</v>
      </c>
      <c r="H171" s="32">
        <v>3997.2205315630899</v>
      </c>
      <c r="I171" s="32">
        <v>0.4</v>
      </c>
      <c r="J171" s="32">
        <v>0.75229709137686596</v>
      </c>
      <c r="K171" s="29" t="s">
        <v>2412</v>
      </c>
      <c r="L171" s="29" t="s">
        <v>2121</v>
      </c>
      <c r="M171" s="29" t="s">
        <v>3042</v>
      </c>
      <c r="N171" s="33">
        <v>2.884561231876109E-2</v>
      </c>
      <c r="O171" s="34">
        <v>230073.0040647451</v>
      </c>
      <c r="P171" s="35">
        <v>6.5818040255142254</v>
      </c>
      <c r="Q171" s="29" t="s">
        <v>746</v>
      </c>
      <c r="R171" s="29" t="s">
        <v>3043</v>
      </c>
      <c r="S171" s="36">
        <v>45.05</v>
      </c>
      <c r="T171" s="29" t="s">
        <v>3044</v>
      </c>
      <c r="U171" s="37">
        <v>4046</v>
      </c>
      <c r="V171" s="38">
        <v>6.5818040255142254</v>
      </c>
      <c r="W171" s="38">
        <v>51.631804025514221</v>
      </c>
      <c r="X171" s="40" t="s">
        <v>746</v>
      </c>
      <c r="Y171" s="40" t="s">
        <v>746</v>
      </c>
    </row>
    <row r="172" spans="1:25" ht="30" x14ac:dyDescent="0.2">
      <c r="A172" s="29">
        <v>15487</v>
      </c>
      <c r="B172" s="29" t="s">
        <v>3045</v>
      </c>
      <c r="C172" s="32">
        <v>200</v>
      </c>
      <c r="D172" s="48">
        <v>22.962915200000001</v>
      </c>
      <c r="E172" s="48">
        <v>23.56194490192345</v>
      </c>
      <c r="F172" s="32" t="s">
        <v>746</v>
      </c>
      <c r="G172" s="32">
        <v>23.56194490192345</v>
      </c>
      <c r="H172" s="32">
        <v>12.465193014204001</v>
      </c>
      <c r="I172" s="32">
        <v>0.2</v>
      </c>
      <c r="J172" s="32">
        <v>0.75229709137686596</v>
      </c>
      <c r="K172" s="29" t="s">
        <v>2452</v>
      </c>
      <c r="L172" s="29" t="s">
        <v>1300</v>
      </c>
      <c r="M172" s="29" t="s">
        <v>3046</v>
      </c>
      <c r="N172" s="33">
        <v>2.884561231876109E-2</v>
      </c>
      <c r="O172" s="34">
        <v>115036.50203237261</v>
      </c>
      <c r="P172" s="35">
        <v>4.9491422524539738E-2</v>
      </c>
      <c r="Q172" s="29" t="s">
        <v>746</v>
      </c>
      <c r="R172" s="29" t="s">
        <v>3047</v>
      </c>
      <c r="S172" s="36">
        <v>8</v>
      </c>
      <c r="T172" s="29" t="s">
        <v>746</v>
      </c>
      <c r="U172" s="37">
        <v>8</v>
      </c>
      <c r="V172" s="38">
        <v>4.9491422524539738E-2</v>
      </c>
      <c r="W172" s="38">
        <v>8.0494914225245395</v>
      </c>
      <c r="X172" s="40" t="s">
        <v>746</v>
      </c>
      <c r="Y172" s="40" t="s">
        <v>746</v>
      </c>
    </row>
    <row r="173" spans="1:25" ht="40" x14ac:dyDescent="0.2">
      <c r="A173" s="29">
        <v>13326</v>
      </c>
      <c r="B173" s="29" t="s">
        <v>3048</v>
      </c>
      <c r="C173" s="32">
        <v>280</v>
      </c>
      <c r="D173" s="48">
        <v>22.8471747</v>
      </c>
      <c r="E173" s="48">
        <v>46.181412007769957</v>
      </c>
      <c r="F173" s="32" t="s">
        <v>746</v>
      </c>
      <c r="G173" s="32">
        <v>46.181412007769957</v>
      </c>
      <c r="H173" s="32">
        <v>7680.7455111345989</v>
      </c>
      <c r="I173" s="32">
        <v>0.28000000000000003</v>
      </c>
      <c r="J173" s="32">
        <v>0.75229709137686607</v>
      </c>
      <c r="K173" s="29" t="s">
        <v>2754</v>
      </c>
      <c r="L173" s="29" t="s">
        <v>2754</v>
      </c>
      <c r="M173" s="29" t="s">
        <v>3049</v>
      </c>
      <c r="N173" s="33">
        <v>2.88456123187611E-2</v>
      </c>
      <c r="O173" s="34">
        <v>161051.10284532161</v>
      </c>
      <c r="P173" s="35">
        <v>19.848219606490641</v>
      </c>
      <c r="Q173" s="29" t="s">
        <v>3050</v>
      </c>
      <c r="R173" s="29" t="s">
        <v>3051</v>
      </c>
      <c r="S173" s="36">
        <v>62.1</v>
      </c>
      <c r="T173" s="29" t="s">
        <v>3052</v>
      </c>
      <c r="U173" s="37">
        <v>7682</v>
      </c>
      <c r="V173" s="38">
        <v>19.848219606490641</v>
      </c>
      <c r="W173" s="38">
        <v>81.948219606490653</v>
      </c>
      <c r="X173" s="39">
        <v>33.688219606490648</v>
      </c>
      <c r="Y173" s="39">
        <v>13.84</v>
      </c>
    </row>
    <row r="174" spans="1:25" ht="30" x14ac:dyDescent="0.2">
      <c r="A174" s="29">
        <v>19285</v>
      </c>
      <c r="B174" s="29" t="s">
        <v>3053</v>
      </c>
      <c r="C174" s="32">
        <v>100</v>
      </c>
      <c r="D174" s="48">
        <v>22.8240266</v>
      </c>
      <c r="E174" s="48">
        <v>5.8904862254808616</v>
      </c>
      <c r="F174" s="32" t="s">
        <v>746</v>
      </c>
      <c r="G174" s="32">
        <v>5.8904862254808616</v>
      </c>
      <c r="H174" s="32">
        <v>242.83779380551999</v>
      </c>
      <c r="I174" s="32">
        <v>0.1</v>
      </c>
      <c r="J174" s="32">
        <v>0.75229709137686596</v>
      </c>
      <c r="K174" s="29" t="s">
        <v>2385</v>
      </c>
      <c r="L174" s="29" t="s">
        <v>1325</v>
      </c>
      <c r="M174" s="29" t="s">
        <v>3054</v>
      </c>
      <c r="N174" s="33">
        <v>2.884561231876109E-2</v>
      </c>
      <c r="O174" s="34">
        <v>57518.251016186281</v>
      </c>
      <c r="P174" s="35">
        <v>2.3707576317656058</v>
      </c>
      <c r="Q174" s="29" t="s">
        <v>3055</v>
      </c>
      <c r="R174" s="29" t="s">
        <v>3056</v>
      </c>
      <c r="S174" s="36">
        <v>71.05</v>
      </c>
      <c r="T174" s="29" t="s">
        <v>2766</v>
      </c>
      <c r="U174" s="37">
        <v>124</v>
      </c>
      <c r="V174" s="38">
        <v>2.3707576317656058</v>
      </c>
      <c r="W174" s="38">
        <v>73.420757631765611</v>
      </c>
      <c r="X174" s="39">
        <v>4.8307576317656071</v>
      </c>
      <c r="Y174" s="39">
        <v>2.4599999999999942</v>
      </c>
    </row>
    <row r="175" spans="1:25" ht="20" x14ac:dyDescent="0.2">
      <c r="A175" s="29">
        <v>19152</v>
      </c>
      <c r="B175" s="29" t="s">
        <v>3057</v>
      </c>
      <c r="C175" s="32">
        <v>200</v>
      </c>
      <c r="D175" s="48">
        <v>22.546249400000001</v>
      </c>
      <c r="E175" s="48">
        <v>23.56194490192345</v>
      </c>
      <c r="F175" s="32" t="s">
        <v>746</v>
      </c>
      <c r="G175" s="32">
        <v>23.56194490192345</v>
      </c>
      <c r="H175" s="32">
        <v>1375.1228506845</v>
      </c>
      <c r="I175" s="32">
        <v>0.2</v>
      </c>
      <c r="J175" s="32">
        <v>0.75229709137686596</v>
      </c>
      <c r="K175" s="29" t="s">
        <v>3058</v>
      </c>
      <c r="L175" s="29" t="s">
        <v>3058</v>
      </c>
      <c r="M175" s="29" t="s">
        <v>3059</v>
      </c>
      <c r="N175" s="33">
        <v>2.884561231876109E-2</v>
      </c>
      <c r="O175" s="34">
        <v>115036.50203237261</v>
      </c>
      <c r="P175" s="35">
        <v>5.4597458658542974</v>
      </c>
      <c r="Q175" s="29" t="s">
        <v>3060</v>
      </c>
      <c r="R175" s="29" t="s">
        <v>3061</v>
      </c>
      <c r="S175" s="36">
        <v>156.84</v>
      </c>
      <c r="T175" s="29" t="s">
        <v>746</v>
      </c>
      <c r="U175" s="37">
        <v>1376</v>
      </c>
      <c r="V175" s="38">
        <v>5.4597458658542974</v>
      </c>
      <c r="W175" s="38">
        <v>162.29974586585431</v>
      </c>
      <c r="X175" s="39">
        <v>33.379745865854318</v>
      </c>
      <c r="Y175" s="39">
        <v>27.920000000000019</v>
      </c>
    </row>
    <row r="176" spans="1:25" ht="20" x14ac:dyDescent="0.2">
      <c r="A176" s="29">
        <v>15673</v>
      </c>
      <c r="B176" s="29" t="s">
        <v>186</v>
      </c>
      <c r="C176" s="32">
        <v>400</v>
      </c>
      <c r="D176" s="48">
        <v>22.453657</v>
      </c>
      <c r="E176" s="48">
        <v>94.247779607693786</v>
      </c>
      <c r="F176" s="32">
        <v>160</v>
      </c>
      <c r="G176" s="32">
        <v>160</v>
      </c>
      <c r="H176" s="32">
        <v>1727.3235449460001</v>
      </c>
      <c r="I176" s="32">
        <v>0.4</v>
      </c>
      <c r="J176" s="32">
        <v>1.277139208173691</v>
      </c>
      <c r="K176" s="29" t="s">
        <v>2412</v>
      </c>
      <c r="L176" s="29" t="s">
        <v>2412</v>
      </c>
      <c r="M176" s="29" t="s">
        <v>3062</v>
      </c>
      <c r="N176" s="33">
        <v>8.3133769472707536E-2</v>
      </c>
      <c r="O176" s="34">
        <v>390584.06260166311</v>
      </c>
      <c r="P176" s="35">
        <v>8.0513831520873147</v>
      </c>
      <c r="Q176" s="29" t="s">
        <v>3063</v>
      </c>
      <c r="R176" s="29" t="s">
        <v>3064</v>
      </c>
      <c r="S176" s="36">
        <v>73.400000000000006</v>
      </c>
      <c r="T176" s="29" t="s">
        <v>2994</v>
      </c>
      <c r="U176" s="37">
        <v>1728</v>
      </c>
      <c r="V176" s="38">
        <v>8.0513831520873147</v>
      </c>
      <c r="W176" s="38">
        <v>81.451383152087317</v>
      </c>
      <c r="X176" s="39">
        <v>46.231383152087311</v>
      </c>
      <c r="Y176" s="39">
        <v>38.18</v>
      </c>
    </row>
    <row r="177" spans="1:25" ht="40" x14ac:dyDescent="0.2">
      <c r="A177" s="29">
        <v>19459</v>
      </c>
      <c r="B177" s="29" t="s">
        <v>3065</v>
      </c>
      <c r="C177" s="32">
        <v>225</v>
      </c>
      <c r="D177" s="48">
        <v>22.361064599999999</v>
      </c>
      <c r="E177" s="48">
        <v>29.82058651649686</v>
      </c>
      <c r="F177" s="32" t="s">
        <v>746</v>
      </c>
      <c r="G177" s="32">
        <v>29.82058651649686</v>
      </c>
      <c r="H177" s="32">
        <v>2023.73779569098</v>
      </c>
      <c r="I177" s="32">
        <v>0.22500000000000001</v>
      </c>
      <c r="J177" s="32">
        <v>0.75229709137686607</v>
      </c>
      <c r="K177" s="29" t="s">
        <v>2662</v>
      </c>
      <c r="L177" s="29" t="s">
        <v>2661</v>
      </c>
      <c r="M177" s="29" t="s">
        <v>3066</v>
      </c>
      <c r="N177" s="33">
        <v>2.88456123187611E-2</v>
      </c>
      <c r="O177" s="34">
        <v>129416.0647864191</v>
      </c>
      <c r="P177" s="35">
        <v>6.9100089223714809</v>
      </c>
      <c r="Q177" s="29" t="s">
        <v>746</v>
      </c>
      <c r="R177" s="29" t="s">
        <v>3067</v>
      </c>
      <c r="S177" s="36">
        <v>26.49</v>
      </c>
      <c r="T177" s="29" t="s">
        <v>3068</v>
      </c>
      <c r="U177" s="37">
        <v>1936</v>
      </c>
      <c r="V177" s="38">
        <v>6.9100089223714809</v>
      </c>
      <c r="W177" s="38">
        <v>33.400008922371477</v>
      </c>
      <c r="X177" s="40" t="s">
        <v>746</v>
      </c>
      <c r="Y177" s="40" t="s">
        <v>746</v>
      </c>
    </row>
    <row r="178" spans="1:25" ht="20" x14ac:dyDescent="0.2">
      <c r="A178" s="29">
        <v>15134</v>
      </c>
      <c r="B178" s="29" t="s">
        <v>3069</v>
      </c>
      <c r="C178" s="32">
        <v>300</v>
      </c>
      <c r="D178" s="48">
        <v>22.268472200000001</v>
      </c>
      <c r="E178" s="48">
        <v>53.014376029327757</v>
      </c>
      <c r="F178" s="32" t="s">
        <v>746</v>
      </c>
      <c r="G178" s="32">
        <v>53.014376029327757</v>
      </c>
      <c r="H178" s="32">
        <v>1969.2554370499799</v>
      </c>
      <c r="I178" s="32">
        <v>0.3</v>
      </c>
      <c r="J178" s="32">
        <v>0.75229709137686618</v>
      </c>
      <c r="K178" s="29" t="s">
        <v>2856</v>
      </c>
      <c r="L178" s="29" t="s">
        <v>2855</v>
      </c>
      <c r="M178" s="29" t="s">
        <v>3070</v>
      </c>
      <c r="N178" s="33">
        <v>2.88456123187611E-2</v>
      </c>
      <c r="O178" s="34">
        <v>172554.75304855889</v>
      </c>
      <c r="P178" s="35">
        <v>4.6623626232919424</v>
      </c>
      <c r="Q178" s="29" t="s">
        <v>746</v>
      </c>
      <c r="R178" s="29" t="s">
        <v>3071</v>
      </c>
      <c r="S178" s="36">
        <v>11.01</v>
      </c>
      <c r="T178" s="29" t="s">
        <v>3072</v>
      </c>
      <c r="U178" s="37">
        <v>1808</v>
      </c>
      <c r="V178" s="38">
        <v>4.6623626232919424</v>
      </c>
      <c r="W178" s="38">
        <v>15.67236262329194</v>
      </c>
      <c r="X178" s="40" t="s">
        <v>746</v>
      </c>
      <c r="Y178" s="40" t="s">
        <v>746</v>
      </c>
    </row>
    <row r="179" spans="1:25" ht="40" x14ac:dyDescent="0.2">
      <c r="A179" s="29">
        <v>15318</v>
      </c>
      <c r="B179" s="29" t="s">
        <v>499</v>
      </c>
      <c r="C179" s="32">
        <v>150</v>
      </c>
      <c r="D179" s="48">
        <v>21.828658300000001</v>
      </c>
      <c r="E179" s="48">
        <v>13.253594007331939</v>
      </c>
      <c r="F179" s="32">
        <v>36</v>
      </c>
      <c r="G179" s="32">
        <v>36</v>
      </c>
      <c r="H179" s="32">
        <v>2483.3009389992999</v>
      </c>
      <c r="I179" s="32">
        <v>0.15</v>
      </c>
      <c r="J179" s="32">
        <v>2.043422733077906</v>
      </c>
      <c r="K179" s="29" t="s">
        <v>3073</v>
      </c>
      <c r="L179" s="29" t="s">
        <v>3073</v>
      </c>
      <c r="M179" s="29" t="s">
        <v>3074</v>
      </c>
      <c r="N179" s="33">
        <v>0.21282244985013141</v>
      </c>
      <c r="O179" s="34">
        <v>234350.4375609979</v>
      </c>
      <c r="P179" s="35">
        <v>102.3056677991392</v>
      </c>
      <c r="Q179" s="29" t="s">
        <v>3075</v>
      </c>
      <c r="R179" s="29" t="s">
        <v>3076</v>
      </c>
      <c r="S179" s="36">
        <v>45.58</v>
      </c>
      <c r="T179" s="29" t="s">
        <v>746</v>
      </c>
      <c r="U179" s="37">
        <v>2484</v>
      </c>
      <c r="V179" s="38">
        <v>102.3056677991392</v>
      </c>
      <c r="W179" s="38">
        <v>147.88566779913921</v>
      </c>
      <c r="X179" s="39">
        <v>113.4956677991392</v>
      </c>
      <c r="Y179" s="39">
        <v>11.19</v>
      </c>
    </row>
    <row r="180" spans="1:25" ht="70" x14ac:dyDescent="0.2">
      <c r="A180" s="29">
        <v>19487</v>
      </c>
      <c r="B180" s="29" t="s">
        <v>3077</v>
      </c>
      <c r="C180" s="32">
        <v>225</v>
      </c>
      <c r="D180" s="48">
        <v>21.7823621</v>
      </c>
      <c r="E180" s="48">
        <v>29.82058651649686</v>
      </c>
      <c r="F180" s="32" t="s">
        <v>746</v>
      </c>
      <c r="G180" s="32">
        <v>29.82058651649686</v>
      </c>
      <c r="H180" s="32">
        <v>1387.8870137481899</v>
      </c>
      <c r="I180" s="32">
        <v>0.22500000000000001</v>
      </c>
      <c r="J180" s="32">
        <v>0.75229709137686607</v>
      </c>
      <c r="K180" s="29" t="s">
        <v>2662</v>
      </c>
      <c r="L180" s="29" t="s">
        <v>3065</v>
      </c>
      <c r="M180" s="29" t="s">
        <v>3078</v>
      </c>
      <c r="N180" s="33">
        <v>2.88456123187611E-2</v>
      </c>
      <c r="O180" s="34">
        <v>129416.0647864191</v>
      </c>
      <c r="P180" s="35">
        <v>4.7389101832577154</v>
      </c>
      <c r="Q180" s="29" t="s">
        <v>746</v>
      </c>
      <c r="R180" s="29" t="s">
        <v>3079</v>
      </c>
      <c r="S180" s="36">
        <v>40.93</v>
      </c>
      <c r="T180" s="29" t="s">
        <v>746</v>
      </c>
      <c r="U180" s="37">
        <v>1376</v>
      </c>
      <c r="V180" s="38">
        <v>4.7389101832577154</v>
      </c>
      <c r="W180" s="38">
        <v>45.668910183257722</v>
      </c>
      <c r="X180" s="40" t="s">
        <v>746</v>
      </c>
      <c r="Y180" s="40" t="s">
        <v>746</v>
      </c>
    </row>
    <row r="181" spans="1:25" ht="30" x14ac:dyDescent="0.2">
      <c r="A181" s="29">
        <v>14581</v>
      </c>
      <c r="B181" s="29" t="s">
        <v>45</v>
      </c>
      <c r="C181" s="32">
        <v>300</v>
      </c>
      <c r="D181" s="48">
        <v>21.550881100000002</v>
      </c>
      <c r="E181" s="48">
        <v>53.014376029327757</v>
      </c>
      <c r="F181" s="32">
        <v>111</v>
      </c>
      <c r="G181" s="32">
        <v>111</v>
      </c>
      <c r="H181" s="32">
        <v>584.79751129032002</v>
      </c>
      <c r="I181" s="32">
        <v>0.3</v>
      </c>
      <c r="J181" s="32">
        <v>1.5751383567475521</v>
      </c>
      <c r="K181" s="29" t="s">
        <v>2385</v>
      </c>
      <c r="L181" s="29" t="s">
        <v>2384</v>
      </c>
      <c r="M181" s="29" t="s">
        <v>3080</v>
      </c>
      <c r="N181" s="33">
        <v>0.12645570045348509</v>
      </c>
      <c r="O181" s="34">
        <v>361290.25790653849</v>
      </c>
      <c r="P181" s="35">
        <v>5.9290366694156953</v>
      </c>
      <c r="Q181" s="29" t="s">
        <v>3081</v>
      </c>
      <c r="R181" s="29" t="s">
        <v>3082</v>
      </c>
      <c r="S181" s="36">
        <v>9.57</v>
      </c>
      <c r="T181" s="29" t="s">
        <v>2393</v>
      </c>
      <c r="U181" s="37">
        <v>584</v>
      </c>
      <c r="V181" s="38">
        <v>5.9290366694156953</v>
      </c>
      <c r="W181" s="38">
        <v>15.499036669415689</v>
      </c>
      <c r="X181" s="39">
        <v>5.9290366694156944</v>
      </c>
      <c r="Y181" s="39">
        <v>0</v>
      </c>
    </row>
    <row r="182" spans="1:25" ht="30" x14ac:dyDescent="0.2">
      <c r="A182" s="29">
        <v>14397</v>
      </c>
      <c r="B182" s="29" t="s">
        <v>1592</v>
      </c>
      <c r="C182" s="32">
        <v>200</v>
      </c>
      <c r="D182" s="48">
        <v>21.481436800000001</v>
      </c>
      <c r="E182" s="48">
        <v>23.56194490192345</v>
      </c>
      <c r="F182" s="32">
        <v>29</v>
      </c>
      <c r="G182" s="32">
        <v>29</v>
      </c>
      <c r="H182" s="32">
        <v>2366.0210415444699</v>
      </c>
      <c r="I182" s="32">
        <v>0.2</v>
      </c>
      <c r="J182" s="32">
        <v>0.92592592592592571</v>
      </c>
      <c r="K182" s="29" t="s">
        <v>3083</v>
      </c>
      <c r="L182" s="29" t="s">
        <v>3083</v>
      </c>
      <c r="M182" s="29" t="s">
        <v>3084</v>
      </c>
      <c r="N182" s="33">
        <v>4.3697187579091891E-2</v>
      </c>
      <c r="O182" s="34">
        <v>141586.7226931029</v>
      </c>
      <c r="P182" s="35">
        <v>14.114965633092559</v>
      </c>
      <c r="Q182" s="29" t="s">
        <v>746</v>
      </c>
      <c r="R182" s="29" t="s">
        <v>3085</v>
      </c>
      <c r="S182" s="36">
        <v>49.68</v>
      </c>
      <c r="T182" s="29" t="s">
        <v>746</v>
      </c>
      <c r="U182" s="37">
        <v>1210</v>
      </c>
      <c r="V182" s="38">
        <v>14.114965633092559</v>
      </c>
      <c r="W182" s="38">
        <v>63.794965633092559</v>
      </c>
      <c r="X182" s="40" t="s">
        <v>746</v>
      </c>
      <c r="Y182" s="40" t="s">
        <v>746</v>
      </c>
    </row>
    <row r="183" spans="1:25" ht="20" x14ac:dyDescent="0.2">
      <c r="A183" s="29">
        <v>14312</v>
      </c>
      <c r="B183" s="29" t="s">
        <v>3086</v>
      </c>
      <c r="C183" s="32">
        <v>225</v>
      </c>
      <c r="D183" s="48">
        <v>21.458288700000001</v>
      </c>
      <c r="E183" s="48">
        <v>29.82058651649686</v>
      </c>
      <c r="F183" s="32" t="s">
        <v>746</v>
      </c>
      <c r="G183" s="32">
        <v>29.82058651649686</v>
      </c>
      <c r="H183" s="32">
        <v>1477.0815066600001</v>
      </c>
      <c r="I183" s="32">
        <v>0.22500000000000001</v>
      </c>
      <c r="J183" s="32">
        <v>0.75229709137686607</v>
      </c>
      <c r="K183" s="29" t="s">
        <v>3087</v>
      </c>
      <c r="L183" s="29" t="s">
        <v>3087</v>
      </c>
      <c r="M183" s="29" t="s">
        <v>3088</v>
      </c>
      <c r="N183" s="33">
        <v>2.88456123187611E-2</v>
      </c>
      <c r="O183" s="34">
        <v>129416.0647864191</v>
      </c>
      <c r="P183" s="35">
        <v>5.0434628496947056</v>
      </c>
      <c r="Q183" s="29" t="s">
        <v>3089</v>
      </c>
      <c r="R183" s="29" t="s">
        <v>3090</v>
      </c>
      <c r="S183" s="36">
        <v>86</v>
      </c>
      <c r="T183" s="29" t="s">
        <v>2406</v>
      </c>
      <c r="U183" s="37">
        <v>1474</v>
      </c>
      <c r="V183" s="38">
        <v>5.0434628496947056</v>
      </c>
      <c r="W183" s="38">
        <v>91.043462849694706</v>
      </c>
      <c r="X183" s="39">
        <v>5.1234628496947039</v>
      </c>
      <c r="Y183" s="39">
        <v>7.9999999999998295E-2</v>
      </c>
    </row>
    <row r="184" spans="1:25" ht="30" x14ac:dyDescent="0.2">
      <c r="A184" s="29">
        <v>14289</v>
      </c>
      <c r="B184" s="29" t="s">
        <v>411</v>
      </c>
      <c r="C184" s="32">
        <v>200</v>
      </c>
      <c r="D184" s="48">
        <v>21.296251999999999</v>
      </c>
      <c r="E184" s="48">
        <v>23.56194490192345</v>
      </c>
      <c r="F184" s="32">
        <v>45</v>
      </c>
      <c r="G184" s="32">
        <v>45</v>
      </c>
      <c r="H184" s="32">
        <v>649.46587859077999</v>
      </c>
      <c r="I184" s="32">
        <v>0.2</v>
      </c>
      <c r="J184" s="32">
        <v>1.436781609195402</v>
      </c>
      <c r="K184" s="29" t="s">
        <v>3091</v>
      </c>
      <c r="L184" s="29" t="s">
        <v>3091</v>
      </c>
      <c r="M184" s="29" t="s">
        <v>3092</v>
      </c>
      <c r="N184" s="33">
        <v>0.1052161769888954</v>
      </c>
      <c r="O184" s="34">
        <v>219703.53521343551</v>
      </c>
      <c r="P184" s="35">
        <v>9.2047594668694614</v>
      </c>
      <c r="Q184" s="29" t="s">
        <v>3093</v>
      </c>
      <c r="R184" s="29" t="s">
        <v>3094</v>
      </c>
      <c r="S184" s="36">
        <v>13.55</v>
      </c>
      <c r="T184" s="29" t="s">
        <v>3095</v>
      </c>
      <c r="U184" s="37">
        <v>650</v>
      </c>
      <c r="V184" s="38">
        <v>9.2047594668694614</v>
      </c>
      <c r="W184" s="38">
        <v>22.754759466869459</v>
      </c>
      <c r="X184" s="39">
        <v>9.9147594668694623</v>
      </c>
      <c r="Y184" s="39">
        <v>0.71000000000000085</v>
      </c>
    </row>
    <row r="185" spans="1:25" ht="30" x14ac:dyDescent="0.2">
      <c r="A185" s="29">
        <v>14417</v>
      </c>
      <c r="B185" s="29" t="s">
        <v>1611</v>
      </c>
      <c r="C185" s="32">
        <v>120</v>
      </c>
      <c r="D185" s="48">
        <v>21.087919100000001</v>
      </c>
      <c r="E185" s="48">
        <v>8.4823001646924414</v>
      </c>
      <c r="F185" s="32" t="s">
        <v>746</v>
      </c>
      <c r="G185" s="32">
        <v>8.4823001646924414</v>
      </c>
      <c r="H185" s="32">
        <v>427.60652060807001</v>
      </c>
      <c r="I185" s="32">
        <v>0.12</v>
      </c>
      <c r="J185" s="32">
        <v>0.75229709137686618</v>
      </c>
      <c r="K185" s="29" t="s">
        <v>2506</v>
      </c>
      <c r="L185" s="29" t="s">
        <v>2506</v>
      </c>
      <c r="M185" s="29" t="s">
        <v>3096</v>
      </c>
      <c r="N185" s="33">
        <v>2.88456123187611E-2</v>
      </c>
      <c r="O185" s="34">
        <v>69021.901219423555</v>
      </c>
      <c r="P185" s="35">
        <v>3.2878681186604148</v>
      </c>
      <c r="Q185" s="29" t="s">
        <v>3097</v>
      </c>
      <c r="R185" s="29" t="s">
        <v>3071</v>
      </c>
      <c r="S185" s="36">
        <v>6.9700000000000006</v>
      </c>
      <c r="T185" s="29" t="s">
        <v>2393</v>
      </c>
      <c r="U185" s="37">
        <v>408</v>
      </c>
      <c r="V185" s="38">
        <v>3.2878681186604148</v>
      </c>
      <c r="W185" s="38">
        <v>10.25786811866042</v>
      </c>
      <c r="X185" s="39">
        <v>3.287868118660414</v>
      </c>
      <c r="Y185" s="39">
        <v>0</v>
      </c>
    </row>
    <row r="186" spans="1:25" ht="30" x14ac:dyDescent="0.2">
      <c r="A186" s="29">
        <v>15152</v>
      </c>
      <c r="B186" s="29" t="s">
        <v>3098</v>
      </c>
      <c r="C186" s="32">
        <v>150</v>
      </c>
      <c r="D186" s="48">
        <v>21.064771</v>
      </c>
      <c r="E186" s="48">
        <v>13.253594007331939</v>
      </c>
      <c r="F186" s="32" t="s">
        <v>746</v>
      </c>
      <c r="G186" s="32">
        <v>13.253594007331939</v>
      </c>
      <c r="H186" s="32">
        <v>19.313111833899999</v>
      </c>
      <c r="I186" s="32">
        <v>0.15</v>
      </c>
      <c r="J186" s="32">
        <v>0.75229709137686618</v>
      </c>
      <c r="K186" s="29" t="s">
        <v>2385</v>
      </c>
      <c r="L186" s="29" t="s">
        <v>1325</v>
      </c>
      <c r="M186" s="29" t="s">
        <v>3099</v>
      </c>
      <c r="N186" s="33">
        <v>2.88456123187611E-2</v>
      </c>
      <c r="O186" s="34">
        <v>86277.376524279447</v>
      </c>
      <c r="P186" s="35">
        <v>0.111102741879191</v>
      </c>
      <c r="Q186" s="29" t="s">
        <v>3100</v>
      </c>
      <c r="R186" s="29" t="s">
        <v>3101</v>
      </c>
      <c r="S186" s="36">
        <v>62.349999999999987</v>
      </c>
      <c r="T186" s="29" t="s">
        <v>2406</v>
      </c>
      <c r="U186" s="37">
        <v>20</v>
      </c>
      <c r="V186" s="38">
        <v>0.111102741879191</v>
      </c>
      <c r="W186" s="38">
        <v>62.461102741879188</v>
      </c>
      <c r="X186" s="39">
        <v>0.26110274187918492</v>
      </c>
      <c r="Y186" s="39">
        <v>0.1499999999999915</v>
      </c>
    </row>
    <row r="187" spans="1:25" ht="40" x14ac:dyDescent="0.2">
      <c r="A187" s="29">
        <v>14305</v>
      </c>
      <c r="B187" s="29" t="s">
        <v>3102</v>
      </c>
      <c r="C187" s="32">
        <v>100</v>
      </c>
      <c r="D187" s="48">
        <v>20.833290000000002</v>
      </c>
      <c r="E187" s="48">
        <v>5.8904862254808616</v>
      </c>
      <c r="F187" s="32" t="s">
        <v>746</v>
      </c>
      <c r="G187" s="32">
        <v>5.8904862254808616</v>
      </c>
      <c r="H187" s="32">
        <v>261.04920259400001</v>
      </c>
      <c r="I187" s="32">
        <v>0.1</v>
      </c>
      <c r="J187" s="32">
        <v>0.75229709137686596</v>
      </c>
      <c r="K187" s="29" t="s">
        <v>2815</v>
      </c>
      <c r="L187" s="29" t="s">
        <v>1734</v>
      </c>
      <c r="M187" s="29" t="s">
        <v>3103</v>
      </c>
      <c r="N187" s="33">
        <v>2.884561231876109E-2</v>
      </c>
      <c r="O187" s="34">
        <v>57518.251016186281</v>
      </c>
      <c r="P187" s="35">
        <v>2.5485505349784789</v>
      </c>
      <c r="Q187" s="29" t="s">
        <v>3104</v>
      </c>
      <c r="R187" s="29" t="s">
        <v>3105</v>
      </c>
      <c r="S187" s="36">
        <v>79.7</v>
      </c>
      <c r="T187" s="29" t="s">
        <v>3106</v>
      </c>
      <c r="U187" s="37">
        <v>262</v>
      </c>
      <c r="V187" s="38">
        <v>2.5485505349784789</v>
      </c>
      <c r="W187" s="38">
        <v>82.248550534978477</v>
      </c>
      <c r="X187" s="39">
        <v>7.2485505349784773</v>
      </c>
      <c r="Y187" s="39">
        <v>4.7000000000000028</v>
      </c>
    </row>
    <row r="188" spans="1:25" ht="40" x14ac:dyDescent="0.2">
      <c r="A188" s="29">
        <v>19053</v>
      </c>
      <c r="B188" s="29" t="s">
        <v>2285</v>
      </c>
      <c r="C188" s="32">
        <v>200</v>
      </c>
      <c r="D188" s="48">
        <v>20.810141900000001</v>
      </c>
      <c r="E188" s="48">
        <v>23.56194490192345</v>
      </c>
      <c r="F188" s="32" t="s">
        <v>746</v>
      </c>
      <c r="G188" s="32">
        <v>23.56194490192345</v>
      </c>
      <c r="H188" s="32">
        <v>432.2519085751</v>
      </c>
      <c r="I188" s="32">
        <v>0.2</v>
      </c>
      <c r="J188" s="32">
        <v>0.75229709137686596</v>
      </c>
      <c r="K188" s="29" t="s">
        <v>3073</v>
      </c>
      <c r="L188" s="29" t="s">
        <v>3073</v>
      </c>
      <c r="M188" s="29" t="s">
        <v>3107</v>
      </c>
      <c r="N188" s="33">
        <v>2.884561231876109E-2</v>
      </c>
      <c r="O188" s="34">
        <v>115036.50203237261</v>
      </c>
      <c r="P188" s="35">
        <v>1.716199806930554</v>
      </c>
      <c r="Q188" s="29" t="s">
        <v>3108</v>
      </c>
      <c r="R188" s="29" t="s">
        <v>3109</v>
      </c>
      <c r="S188" s="36">
        <v>64.510000000000005</v>
      </c>
      <c r="T188" s="29" t="s">
        <v>2955</v>
      </c>
      <c r="U188" s="37">
        <v>432</v>
      </c>
      <c r="V188" s="38">
        <v>1.716199806930554</v>
      </c>
      <c r="W188" s="38">
        <v>66.226199806930552</v>
      </c>
      <c r="X188" s="39">
        <v>9.98619980693055</v>
      </c>
      <c r="Y188" s="39">
        <v>8.2700000000000031</v>
      </c>
    </row>
    <row r="189" spans="1:25" ht="20" x14ac:dyDescent="0.2">
      <c r="A189" s="29">
        <v>15544</v>
      </c>
      <c r="B189" s="29" t="s">
        <v>353</v>
      </c>
      <c r="C189" s="32">
        <v>150</v>
      </c>
      <c r="D189" s="48">
        <v>20.786993800000001</v>
      </c>
      <c r="E189" s="48">
        <v>13.253594007331939</v>
      </c>
      <c r="F189" s="32">
        <v>32</v>
      </c>
      <c r="G189" s="32">
        <v>32</v>
      </c>
      <c r="H189" s="32">
        <v>991.15599409721005</v>
      </c>
      <c r="I189" s="32">
        <v>0.15</v>
      </c>
      <c r="J189" s="32">
        <v>1.8163757627359161</v>
      </c>
      <c r="K189" s="29" t="s">
        <v>3003</v>
      </c>
      <c r="L189" s="29" t="s">
        <v>384</v>
      </c>
      <c r="M189" s="29" t="s">
        <v>3110</v>
      </c>
      <c r="N189" s="33">
        <v>0.16815600975812839</v>
      </c>
      <c r="O189" s="34">
        <v>208311.50005422041</v>
      </c>
      <c r="P189" s="35">
        <v>32.340379545989563</v>
      </c>
      <c r="Q189" s="29" t="s">
        <v>3111</v>
      </c>
      <c r="R189" s="29" t="s">
        <v>3112</v>
      </c>
      <c r="S189" s="36">
        <v>102.35</v>
      </c>
      <c r="T189" s="29" t="s">
        <v>3113</v>
      </c>
      <c r="U189" s="37">
        <v>986</v>
      </c>
      <c r="V189" s="38">
        <v>32.340379545989563</v>
      </c>
      <c r="W189" s="38">
        <v>134.69037954598949</v>
      </c>
      <c r="X189" s="39">
        <v>45.610379545989552</v>
      </c>
      <c r="Y189" s="39">
        <v>13.27</v>
      </c>
    </row>
    <row r="190" spans="1:25" ht="20" x14ac:dyDescent="0.2">
      <c r="A190" s="29">
        <v>14437</v>
      </c>
      <c r="B190" s="29" t="s">
        <v>1635</v>
      </c>
      <c r="C190" s="32">
        <v>400</v>
      </c>
      <c r="D190" s="48">
        <v>20.486068499999998</v>
      </c>
      <c r="E190" s="48">
        <v>94.247779607693786</v>
      </c>
      <c r="F190" s="32" t="s">
        <v>746</v>
      </c>
      <c r="G190" s="32">
        <v>94.247779607693786</v>
      </c>
      <c r="H190" s="32">
        <v>2444.9393498009999</v>
      </c>
      <c r="I190" s="32">
        <v>0.4</v>
      </c>
      <c r="J190" s="32">
        <v>0.75229709137686596</v>
      </c>
      <c r="K190" s="29" t="s">
        <v>2575</v>
      </c>
      <c r="L190" s="29" t="s">
        <v>2575</v>
      </c>
      <c r="M190" s="29" t="s">
        <v>3114</v>
      </c>
      <c r="N190" s="33">
        <v>2.884561231876109E-2</v>
      </c>
      <c r="O190" s="34">
        <v>230073.0040647451</v>
      </c>
      <c r="P190" s="35">
        <v>4.0258253272720044</v>
      </c>
      <c r="Q190" s="29" t="s">
        <v>3115</v>
      </c>
      <c r="R190" s="29" t="s">
        <v>3116</v>
      </c>
      <c r="S190" s="36">
        <v>116.79</v>
      </c>
      <c r="T190" s="29" t="s">
        <v>3117</v>
      </c>
      <c r="U190" s="37">
        <v>2444</v>
      </c>
      <c r="V190" s="38">
        <v>4.0258253272720044</v>
      </c>
      <c r="W190" s="38">
        <v>120.81582532727199</v>
      </c>
      <c r="X190" s="39">
        <v>8.9258253272720083</v>
      </c>
      <c r="Y190" s="39">
        <v>4.9000000000000057</v>
      </c>
    </row>
    <row r="191" spans="1:25" ht="40" x14ac:dyDescent="0.2">
      <c r="A191" s="29">
        <v>15269</v>
      </c>
      <c r="B191" s="29" t="s">
        <v>1921</v>
      </c>
      <c r="C191" s="32">
        <v>150</v>
      </c>
      <c r="D191" s="48">
        <v>20.462920400000002</v>
      </c>
      <c r="E191" s="48">
        <v>13.253594007331939</v>
      </c>
      <c r="F191" s="32" t="s">
        <v>746</v>
      </c>
      <c r="G191" s="32">
        <v>13.253594007331939</v>
      </c>
      <c r="H191" s="32">
        <v>321.678216233</v>
      </c>
      <c r="I191" s="32">
        <v>0.15</v>
      </c>
      <c r="J191" s="32">
        <v>0.75229709137686618</v>
      </c>
      <c r="K191" s="29" t="s">
        <v>2407</v>
      </c>
      <c r="L191" s="29" t="s">
        <v>1902</v>
      </c>
      <c r="M191" s="29" t="s">
        <v>3118</v>
      </c>
      <c r="N191" s="33">
        <v>2.88456123187611E-2</v>
      </c>
      <c r="O191" s="34">
        <v>86277.376524279447</v>
      </c>
      <c r="P191" s="35">
        <v>1.850521662881945</v>
      </c>
      <c r="Q191" s="29" t="s">
        <v>3119</v>
      </c>
      <c r="R191" s="29" t="s">
        <v>3120</v>
      </c>
      <c r="S191" s="36">
        <v>3.4</v>
      </c>
      <c r="T191" s="29" t="s">
        <v>746</v>
      </c>
      <c r="U191" s="37">
        <v>320</v>
      </c>
      <c r="V191" s="38">
        <v>1.850521662881945</v>
      </c>
      <c r="W191" s="38">
        <v>5.2505216628819449</v>
      </c>
      <c r="X191" s="39">
        <v>2.0005216628819449</v>
      </c>
      <c r="Y191" s="39">
        <v>0.14999999999999991</v>
      </c>
    </row>
    <row r="192" spans="1:25" ht="20" x14ac:dyDescent="0.2">
      <c r="A192" s="29">
        <v>15271</v>
      </c>
      <c r="B192" s="29" t="s">
        <v>1927</v>
      </c>
      <c r="C192" s="32">
        <v>150</v>
      </c>
      <c r="D192" s="48">
        <v>20.231439399999999</v>
      </c>
      <c r="E192" s="48">
        <v>13.253594007331939</v>
      </c>
      <c r="F192" s="32" t="s">
        <v>746</v>
      </c>
      <c r="G192" s="32">
        <v>13.253594007331939</v>
      </c>
      <c r="H192" s="32">
        <v>121.45466872599999</v>
      </c>
      <c r="I192" s="32">
        <v>0.15</v>
      </c>
      <c r="J192" s="32">
        <v>0.75229709137686618</v>
      </c>
      <c r="K192" s="29" t="s">
        <v>2407</v>
      </c>
      <c r="L192" s="29" t="s">
        <v>964</v>
      </c>
      <c r="M192" s="29" t="s">
        <v>3121</v>
      </c>
      <c r="N192" s="33">
        <v>2.88456123187611E-2</v>
      </c>
      <c r="O192" s="34">
        <v>86277.376524279447</v>
      </c>
      <c r="P192" s="35">
        <v>0.69869355210804085</v>
      </c>
      <c r="Q192" s="29" t="s">
        <v>3122</v>
      </c>
      <c r="R192" s="29" t="s">
        <v>3123</v>
      </c>
      <c r="S192" s="36">
        <v>33.200000000000003</v>
      </c>
      <c r="T192" s="29" t="s">
        <v>3124</v>
      </c>
      <c r="U192" s="37">
        <v>122</v>
      </c>
      <c r="V192" s="38">
        <v>0.69869355210804085</v>
      </c>
      <c r="W192" s="38">
        <v>33.898693552108043</v>
      </c>
      <c r="X192" s="39">
        <v>8.1786935521080437</v>
      </c>
      <c r="Y192" s="39">
        <v>7.480000000000004</v>
      </c>
    </row>
    <row r="193" spans="1:25" ht="50" x14ac:dyDescent="0.2">
      <c r="A193" s="29">
        <v>15614</v>
      </c>
      <c r="B193" s="29" t="s">
        <v>3125</v>
      </c>
      <c r="C193" s="32">
        <v>400</v>
      </c>
      <c r="D193" s="48">
        <v>20.138846999999998</v>
      </c>
      <c r="E193" s="48">
        <v>94.247779607693786</v>
      </c>
      <c r="F193" s="32" t="s">
        <v>746</v>
      </c>
      <c r="G193" s="32">
        <v>94.247779607693786</v>
      </c>
      <c r="H193" s="32">
        <v>1480.6401169845999</v>
      </c>
      <c r="I193" s="32">
        <v>0.4</v>
      </c>
      <c r="J193" s="32">
        <v>0.75229709137686596</v>
      </c>
      <c r="K193" s="29" t="s">
        <v>2456</v>
      </c>
      <c r="L193" s="29" t="s">
        <v>2456</v>
      </c>
      <c r="M193" s="29" t="s">
        <v>3126</v>
      </c>
      <c r="N193" s="33">
        <v>2.884561231876109E-2</v>
      </c>
      <c r="O193" s="34">
        <v>230073.0040647451</v>
      </c>
      <c r="P193" s="35">
        <v>2.4380148669196031</v>
      </c>
      <c r="Q193" s="29" t="s">
        <v>2788</v>
      </c>
      <c r="R193" s="29" t="s">
        <v>3127</v>
      </c>
      <c r="S193" s="36">
        <v>10.55</v>
      </c>
      <c r="T193" s="29" t="s">
        <v>746</v>
      </c>
      <c r="U193" s="37">
        <v>1480</v>
      </c>
      <c r="V193" s="38">
        <v>2.4380148669196031</v>
      </c>
      <c r="W193" s="38">
        <v>12.988014866919601</v>
      </c>
      <c r="X193" s="39">
        <v>3.8480148669196041</v>
      </c>
      <c r="Y193" s="39">
        <v>1.4100000000000019</v>
      </c>
    </row>
    <row r="194" spans="1:25" x14ac:dyDescent="0.2">
      <c r="A194" s="29">
        <v>14270</v>
      </c>
      <c r="B194" s="29" t="s">
        <v>239</v>
      </c>
      <c r="C194" s="32">
        <v>315</v>
      </c>
      <c r="D194" s="48">
        <v>19.907366</v>
      </c>
      <c r="E194" s="48">
        <v>58.448349572333868</v>
      </c>
      <c r="F194" s="32">
        <v>55</v>
      </c>
      <c r="G194" s="32">
        <v>55</v>
      </c>
      <c r="H194" s="32">
        <v>1892.0083024134301</v>
      </c>
      <c r="I194" s="32">
        <v>0.315</v>
      </c>
      <c r="J194" s="32">
        <v>0.70791288938828922</v>
      </c>
      <c r="K194" s="29" t="s">
        <v>2908</v>
      </c>
      <c r="L194" s="29" t="s">
        <v>2908</v>
      </c>
      <c r="M194" s="29" t="s">
        <v>3128</v>
      </c>
      <c r="N194" s="33">
        <v>2.5542337357903989E-2</v>
      </c>
      <c r="O194" s="34">
        <v>170493.04319913869</v>
      </c>
      <c r="P194" s="35">
        <v>3.7384864770712918</v>
      </c>
      <c r="Q194" s="29" t="s">
        <v>3129</v>
      </c>
      <c r="R194" s="29" t="s">
        <v>3130</v>
      </c>
      <c r="S194" s="36">
        <v>24.27</v>
      </c>
      <c r="T194" s="29" t="s">
        <v>3131</v>
      </c>
      <c r="U194" s="37">
        <v>1710</v>
      </c>
      <c r="V194" s="38">
        <v>3.7384864770712918</v>
      </c>
      <c r="W194" s="38">
        <v>28.00848647707129</v>
      </c>
      <c r="X194" s="39">
        <v>8.7284864770712929</v>
      </c>
      <c r="Y194" s="39">
        <v>4.990000000000002</v>
      </c>
    </row>
    <row r="195" spans="1:25" ht="20" x14ac:dyDescent="0.2">
      <c r="A195" s="29">
        <v>14205</v>
      </c>
      <c r="B195" s="29" t="s">
        <v>3132</v>
      </c>
      <c r="C195" s="32">
        <v>280</v>
      </c>
      <c r="D195" s="48">
        <v>19.837921699999999</v>
      </c>
      <c r="E195" s="48">
        <v>46.181412007769957</v>
      </c>
      <c r="F195" s="32" t="s">
        <v>746</v>
      </c>
      <c r="G195" s="32">
        <v>46.181412007769957</v>
      </c>
      <c r="H195" s="32">
        <v>1455.7342126603201</v>
      </c>
      <c r="I195" s="32">
        <v>0.28000000000000003</v>
      </c>
      <c r="J195" s="32">
        <v>0.75229709137686607</v>
      </c>
      <c r="K195" s="29" t="s">
        <v>2694</v>
      </c>
      <c r="L195" s="29" t="s">
        <v>2694</v>
      </c>
      <c r="M195" s="29" t="s">
        <v>3133</v>
      </c>
      <c r="N195" s="33">
        <v>2.88456123187611E-2</v>
      </c>
      <c r="O195" s="34">
        <v>161051.10284532161</v>
      </c>
      <c r="P195" s="35">
        <v>3.7618395635784578</v>
      </c>
      <c r="Q195" s="29" t="s">
        <v>2555</v>
      </c>
      <c r="R195" s="29" t="s">
        <v>3134</v>
      </c>
      <c r="S195" s="36">
        <v>93.73</v>
      </c>
      <c r="T195" s="29" t="s">
        <v>3135</v>
      </c>
      <c r="U195" s="37">
        <v>1456</v>
      </c>
      <c r="V195" s="38">
        <v>3.7618395635784578</v>
      </c>
      <c r="W195" s="38">
        <v>97.491839563578466</v>
      </c>
      <c r="X195" s="39">
        <v>25.801839563578469</v>
      </c>
      <c r="Y195" s="39">
        <v>22.04000000000001</v>
      </c>
    </row>
    <row r="196" spans="1:25" ht="40" x14ac:dyDescent="0.2">
      <c r="A196" s="29">
        <v>14459</v>
      </c>
      <c r="B196" s="29" t="s">
        <v>365</v>
      </c>
      <c r="C196" s="32">
        <v>150</v>
      </c>
      <c r="D196" s="48">
        <v>19.791625499999999</v>
      </c>
      <c r="E196" s="48">
        <v>13.253594007331939</v>
      </c>
      <c r="F196" s="32">
        <v>35</v>
      </c>
      <c r="G196" s="32">
        <v>35</v>
      </c>
      <c r="H196" s="32">
        <v>639.91522414300005</v>
      </c>
      <c r="I196" s="32">
        <v>0.15</v>
      </c>
      <c r="J196" s="32">
        <v>1.986660990492408</v>
      </c>
      <c r="K196" s="29" t="s">
        <v>2417</v>
      </c>
      <c r="L196" s="29" t="s">
        <v>2416</v>
      </c>
      <c r="M196" s="29" t="s">
        <v>3136</v>
      </c>
      <c r="N196" s="33">
        <v>0.2011631952672924</v>
      </c>
      <c r="O196" s="34">
        <v>227840.70318430359</v>
      </c>
      <c r="P196" s="35">
        <v>24.932332772328799</v>
      </c>
      <c r="Q196" s="29" t="s">
        <v>3137</v>
      </c>
      <c r="R196" s="29" t="s">
        <v>3138</v>
      </c>
      <c r="S196" s="36">
        <v>48.65</v>
      </c>
      <c r="T196" s="29" t="s">
        <v>746</v>
      </c>
      <c r="U196" s="37">
        <v>640</v>
      </c>
      <c r="V196" s="38">
        <v>24.932332772328799</v>
      </c>
      <c r="W196" s="38">
        <v>73.582332772328797</v>
      </c>
      <c r="X196" s="39">
        <v>30.542332772328798</v>
      </c>
      <c r="Y196" s="39">
        <v>5.6099999999999994</v>
      </c>
    </row>
    <row r="197" spans="1:25" ht="50" x14ac:dyDescent="0.2">
      <c r="A197" s="29">
        <v>15569</v>
      </c>
      <c r="B197" s="29" t="s">
        <v>160</v>
      </c>
      <c r="C197" s="32">
        <v>400</v>
      </c>
      <c r="D197" s="48">
        <v>19.398107799999998</v>
      </c>
      <c r="E197" s="48">
        <v>94.247779607693786</v>
      </c>
      <c r="F197" s="32">
        <v>92.3</v>
      </c>
      <c r="G197" s="32">
        <v>92.3</v>
      </c>
      <c r="H197" s="32">
        <v>1974.1739935831999</v>
      </c>
      <c r="I197" s="32">
        <v>0.4</v>
      </c>
      <c r="J197" s="32">
        <v>0.73674968071519775</v>
      </c>
      <c r="K197" s="29" t="s">
        <v>2456</v>
      </c>
      <c r="L197" s="29" t="s">
        <v>3125</v>
      </c>
      <c r="M197" s="29" t="s">
        <v>3139</v>
      </c>
      <c r="N197" s="33">
        <v>2.7665651989497751E-2</v>
      </c>
      <c r="O197" s="34">
        <v>225318.1811133344</v>
      </c>
      <c r="P197" s="35">
        <v>3.1204012349998189</v>
      </c>
      <c r="Q197" s="29" t="s">
        <v>3140</v>
      </c>
      <c r="R197" s="29" t="s">
        <v>3141</v>
      </c>
      <c r="S197" s="36">
        <v>10.62</v>
      </c>
      <c r="T197" s="29" t="s">
        <v>3142</v>
      </c>
      <c r="U197" s="37">
        <v>1974</v>
      </c>
      <c r="V197" s="38">
        <v>3.1204012349998189</v>
      </c>
      <c r="W197" s="38">
        <v>13.740401234999821</v>
      </c>
      <c r="X197" s="39">
        <v>7.1504012349998192</v>
      </c>
      <c r="Y197" s="39">
        <v>4.0299999999999994</v>
      </c>
    </row>
    <row r="198" spans="1:25" ht="30" x14ac:dyDescent="0.2">
      <c r="A198" s="29">
        <v>14648</v>
      </c>
      <c r="B198" s="29" t="s">
        <v>1768</v>
      </c>
      <c r="C198" s="32">
        <v>225</v>
      </c>
      <c r="D198" s="48">
        <v>19.374959700000002</v>
      </c>
      <c r="E198" s="48">
        <v>29.82058651649686</v>
      </c>
      <c r="F198" s="32">
        <v>36</v>
      </c>
      <c r="G198" s="32">
        <v>36</v>
      </c>
      <c r="H198" s="32">
        <v>4638.3199459731004</v>
      </c>
      <c r="I198" s="32">
        <v>0.22500000000000001</v>
      </c>
      <c r="J198" s="32">
        <v>0.90818788136795803</v>
      </c>
      <c r="K198" s="29" t="s">
        <v>2443</v>
      </c>
      <c r="L198" s="29" t="s">
        <v>2722</v>
      </c>
      <c r="M198" s="29" t="s">
        <v>3143</v>
      </c>
      <c r="N198" s="33">
        <v>4.2039002439532118E-2</v>
      </c>
      <c r="O198" s="34">
        <v>156233.6250406653</v>
      </c>
      <c r="P198" s="35">
        <v>22.910721367729369</v>
      </c>
      <c r="Q198" s="29" t="s">
        <v>3144</v>
      </c>
      <c r="R198" s="29" t="s">
        <v>2724</v>
      </c>
      <c r="S198" s="36">
        <v>12.54</v>
      </c>
      <c r="T198" s="29" t="s">
        <v>3145</v>
      </c>
      <c r="U198" s="37">
        <v>4638</v>
      </c>
      <c r="V198" s="38">
        <v>22.910721367729369</v>
      </c>
      <c r="W198" s="38">
        <v>35.450721367729372</v>
      </c>
      <c r="X198" s="39">
        <v>24.19072136772937</v>
      </c>
      <c r="Y198" s="39">
        <v>1.2799999999999989</v>
      </c>
    </row>
    <row r="199" spans="1:25" ht="30" x14ac:dyDescent="0.2">
      <c r="A199" s="29">
        <v>15399</v>
      </c>
      <c r="B199" s="29" t="s">
        <v>3146</v>
      </c>
      <c r="C199" s="32">
        <v>225</v>
      </c>
      <c r="D199" s="48">
        <v>19.074034399999999</v>
      </c>
      <c r="E199" s="48">
        <v>29.82058651649686</v>
      </c>
      <c r="F199" s="32" t="s">
        <v>746</v>
      </c>
      <c r="G199" s="32">
        <v>29.82058651649686</v>
      </c>
      <c r="H199" s="32">
        <v>2147.22369743953</v>
      </c>
      <c r="I199" s="32">
        <v>0.22500000000000001</v>
      </c>
      <c r="J199" s="32">
        <v>0.75229709137686607</v>
      </c>
      <c r="K199" s="29" t="s">
        <v>2443</v>
      </c>
      <c r="L199" s="29" t="s">
        <v>2443</v>
      </c>
      <c r="M199" s="29" t="s">
        <v>3147</v>
      </c>
      <c r="N199" s="33">
        <v>2.88456123187611E-2</v>
      </c>
      <c r="O199" s="34">
        <v>129416.0647864191</v>
      </c>
      <c r="P199" s="35">
        <v>7.3316488624301313</v>
      </c>
      <c r="Q199" s="29" t="s">
        <v>746</v>
      </c>
      <c r="R199" s="29" t="s">
        <v>3148</v>
      </c>
      <c r="S199" s="36">
        <v>6.59</v>
      </c>
      <c r="T199" s="29" t="s">
        <v>746</v>
      </c>
      <c r="U199" s="37">
        <v>2128</v>
      </c>
      <c r="V199" s="38">
        <v>7.3316488624301313</v>
      </c>
      <c r="W199" s="38">
        <v>13.92164886243013</v>
      </c>
      <c r="X199" s="40" t="s">
        <v>746</v>
      </c>
      <c r="Y199" s="40" t="s">
        <v>746</v>
      </c>
    </row>
    <row r="200" spans="1:25" ht="20" x14ac:dyDescent="0.2">
      <c r="A200" s="29">
        <v>14338</v>
      </c>
      <c r="B200" s="29" t="s">
        <v>3149</v>
      </c>
      <c r="C200" s="32">
        <v>150</v>
      </c>
      <c r="D200" s="48">
        <v>18.8888496</v>
      </c>
      <c r="E200" s="48">
        <v>13.253594007331939</v>
      </c>
      <c r="F200" s="32" t="s">
        <v>746</v>
      </c>
      <c r="G200" s="32">
        <v>13.253594007331939</v>
      </c>
      <c r="H200" s="32">
        <v>554.05493741810005</v>
      </c>
      <c r="I200" s="32">
        <v>0.15</v>
      </c>
      <c r="J200" s="32">
        <v>0.75229709137686618</v>
      </c>
      <c r="K200" s="29" t="s">
        <v>3150</v>
      </c>
      <c r="L200" s="29" t="s">
        <v>3150</v>
      </c>
      <c r="M200" s="29" t="s">
        <v>3151</v>
      </c>
      <c r="N200" s="33">
        <v>2.88456123187611E-2</v>
      </c>
      <c r="O200" s="34">
        <v>86277.376524279447</v>
      </c>
      <c r="P200" s="35">
        <v>3.1873176745553988</v>
      </c>
      <c r="Q200" s="29" t="s">
        <v>3152</v>
      </c>
      <c r="R200" s="29" t="s">
        <v>3153</v>
      </c>
      <c r="S200" s="36">
        <v>91.33</v>
      </c>
      <c r="T200" s="29" t="s">
        <v>3154</v>
      </c>
      <c r="U200" s="37">
        <v>554</v>
      </c>
      <c r="V200" s="38">
        <v>3.1873176745553988</v>
      </c>
      <c r="W200" s="38">
        <v>94.5173176745554</v>
      </c>
      <c r="X200" s="39">
        <v>12.97731767455539</v>
      </c>
      <c r="Y200" s="39">
        <v>9.789999999999992</v>
      </c>
    </row>
    <row r="201" spans="1:25" ht="30" x14ac:dyDescent="0.2">
      <c r="A201" s="29">
        <v>15073</v>
      </c>
      <c r="B201" s="29" t="s">
        <v>484</v>
      </c>
      <c r="C201" s="32">
        <v>315</v>
      </c>
      <c r="D201" s="48">
        <v>18.8657015</v>
      </c>
      <c r="E201" s="48">
        <v>58.448349572333868</v>
      </c>
      <c r="F201" s="32">
        <v>47</v>
      </c>
      <c r="G201" s="32">
        <v>47</v>
      </c>
      <c r="H201" s="32">
        <v>817.16773726099996</v>
      </c>
      <c r="I201" s="32">
        <v>0.315</v>
      </c>
      <c r="J201" s="32">
        <v>0.60494374184090172</v>
      </c>
      <c r="K201" s="29" t="s">
        <v>2653</v>
      </c>
      <c r="L201" s="29" t="s">
        <v>452</v>
      </c>
      <c r="M201" s="29" t="s">
        <v>3155</v>
      </c>
      <c r="N201" s="33">
        <v>1.865223908218509E-2</v>
      </c>
      <c r="O201" s="34">
        <v>145694.05509744579</v>
      </c>
      <c r="P201" s="35">
        <v>1.1877136405477651</v>
      </c>
      <c r="Q201" s="29" t="s">
        <v>3156</v>
      </c>
      <c r="R201" s="29" t="s">
        <v>3157</v>
      </c>
      <c r="S201" s="36">
        <v>67.31</v>
      </c>
      <c r="T201" s="29" t="s">
        <v>3158</v>
      </c>
      <c r="U201" s="37">
        <v>818</v>
      </c>
      <c r="V201" s="38">
        <v>1.1877136405477651</v>
      </c>
      <c r="W201" s="38">
        <v>68.497713640547772</v>
      </c>
      <c r="X201" s="39">
        <v>27.377713640547771</v>
      </c>
      <c r="Y201" s="39">
        <v>26.19</v>
      </c>
    </row>
    <row r="202" spans="1:25" ht="60" x14ac:dyDescent="0.2">
      <c r="A202" s="29">
        <v>15572</v>
      </c>
      <c r="B202" s="29" t="s">
        <v>2131</v>
      </c>
      <c r="C202" s="32">
        <v>150</v>
      </c>
      <c r="D202" s="48">
        <v>18.379591399999999</v>
      </c>
      <c r="E202" s="48">
        <v>13.253594007331939</v>
      </c>
      <c r="F202" s="32">
        <v>46</v>
      </c>
      <c r="G202" s="32">
        <v>46</v>
      </c>
      <c r="H202" s="32">
        <v>633.55295295400003</v>
      </c>
      <c r="I202" s="32">
        <v>0.15</v>
      </c>
      <c r="J202" s="32">
        <v>2.6110401589328789</v>
      </c>
      <c r="K202" s="29" t="s">
        <v>2511</v>
      </c>
      <c r="L202" s="29" t="s">
        <v>2510</v>
      </c>
      <c r="M202" s="29" t="s">
        <v>3159</v>
      </c>
      <c r="N202" s="33">
        <v>0.34747862953925762</v>
      </c>
      <c r="O202" s="34">
        <v>299447.78132794169</v>
      </c>
      <c r="P202" s="35">
        <v>42.433186875502017</v>
      </c>
      <c r="Q202" s="29" t="s">
        <v>2458</v>
      </c>
      <c r="R202" s="29" t="s">
        <v>2974</v>
      </c>
      <c r="S202" s="36">
        <v>13.69</v>
      </c>
      <c r="T202" s="29" t="s">
        <v>2669</v>
      </c>
      <c r="U202" s="37">
        <v>634</v>
      </c>
      <c r="V202" s="38">
        <v>42.433186875502017</v>
      </c>
      <c r="W202" s="38">
        <v>56.123186875502007</v>
      </c>
      <c r="X202" s="39">
        <v>50.423186875502012</v>
      </c>
      <c r="Y202" s="39">
        <v>7.9899999999999993</v>
      </c>
    </row>
    <row r="203" spans="1:25" ht="60" x14ac:dyDescent="0.2">
      <c r="A203" s="29">
        <v>15580</v>
      </c>
      <c r="B203" s="29" t="s">
        <v>68</v>
      </c>
      <c r="C203" s="32">
        <v>250</v>
      </c>
      <c r="D203" s="48">
        <v>18.286999000000002</v>
      </c>
      <c r="E203" s="48">
        <v>36.815538909255388</v>
      </c>
      <c r="F203" s="32">
        <v>40</v>
      </c>
      <c r="G203" s="32">
        <v>40</v>
      </c>
      <c r="H203" s="32">
        <v>3336.2008547770001</v>
      </c>
      <c r="I203" s="32">
        <v>0.25</v>
      </c>
      <c r="J203" s="32">
        <v>0.81736909323116214</v>
      </c>
      <c r="K203" s="29" t="s">
        <v>2511</v>
      </c>
      <c r="L203" s="29" t="s">
        <v>379</v>
      </c>
      <c r="M203" s="29" t="s">
        <v>3160</v>
      </c>
      <c r="N203" s="33">
        <v>3.4051591976021013E-2</v>
      </c>
      <c r="O203" s="34">
        <v>156233.6250406653</v>
      </c>
      <c r="P203" s="35">
        <v>11.715704412829339</v>
      </c>
      <c r="Q203" s="29" t="s">
        <v>3161</v>
      </c>
      <c r="R203" s="29" t="s">
        <v>3162</v>
      </c>
      <c r="S203" s="36">
        <v>34.99</v>
      </c>
      <c r="T203" s="29" t="s">
        <v>746</v>
      </c>
      <c r="U203" s="37">
        <v>3336</v>
      </c>
      <c r="V203" s="38">
        <v>11.715704412829339</v>
      </c>
      <c r="W203" s="38">
        <v>46.705704412829341</v>
      </c>
      <c r="X203" s="39">
        <v>27.96570441282935</v>
      </c>
      <c r="Y203" s="39">
        <v>16.250000000000011</v>
      </c>
    </row>
    <row r="204" spans="1:25" ht="30" x14ac:dyDescent="0.2">
      <c r="A204" s="29">
        <v>15035</v>
      </c>
      <c r="B204" s="29" t="s">
        <v>3163</v>
      </c>
      <c r="C204" s="32">
        <v>125</v>
      </c>
      <c r="D204" s="48">
        <v>18.240702800000001</v>
      </c>
      <c r="E204" s="48">
        <v>9.2038847273138469</v>
      </c>
      <c r="F204" s="32" t="s">
        <v>746</v>
      </c>
      <c r="G204" s="32">
        <v>9.2038847273138469</v>
      </c>
      <c r="H204" s="32">
        <v>231.24484919299999</v>
      </c>
      <c r="I204" s="32">
        <v>0.125</v>
      </c>
      <c r="J204" s="32">
        <v>0.75229709137686618</v>
      </c>
      <c r="K204" s="29" t="s">
        <v>2477</v>
      </c>
      <c r="L204" s="29" t="s">
        <v>2800</v>
      </c>
      <c r="M204" s="29" t="s">
        <v>3164</v>
      </c>
      <c r="N204" s="33">
        <v>2.88456123187611E-2</v>
      </c>
      <c r="O204" s="34">
        <v>71897.813770232868</v>
      </c>
      <c r="P204" s="35">
        <v>1.685846221906935</v>
      </c>
      <c r="Q204" s="29" t="s">
        <v>3165</v>
      </c>
      <c r="R204" s="29" t="s">
        <v>3166</v>
      </c>
      <c r="S204" s="36">
        <v>4.41</v>
      </c>
      <c r="T204" s="29" t="s">
        <v>3167</v>
      </c>
      <c r="U204" s="37">
        <v>232</v>
      </c>
      <c r="V204" s="38">
        <v>1.685846221906935</v>
      </c>
      <c r="W204" s="38">
        <v>6.0958462219069354</v>
      </c>
      <c r="X204" s="39">
        <v>3.1858462219069361</v>
      </c>
      <c r="Y204" s="39">
        <v>1.5</v>
      </c>
    </row>
    <row r="205" spans="1:25" ht="30" x14ac:dyDescent="0.2">
      <c r="A205" s="29">
        <v>15089</v>
      </c>
      <c r="B205" s="29" t="s">
        <v>3168</v>
      </c>
      <c r="C205" s="32">
        <v>175</v>
      </c>
      <c r="D205" s="48">
        <v>18.217554700000001</v>
      </c>
      <c r="E205" s="48">
        <v>18.03961406553514</v>
      </c>
      <c r="F205" s="32" t="s">
        <v>746</v>
      </c>
      <c r="G205" s="32">
        <v>18.03961406553514</v>
      </c>
      <c r="H205" s="32">
        <v>548.49449872380001</v>
      </c>
      <c r="I205" s="32">
        <v>0.17499999999999999</v>
      </c>
      <c r="J205" s="32">
        <v>0.75229709137686607</v>
      </c>
      <c r="K205" s="29" t="s">
        <v>2448</v>
      </c>
      <c r="L205" s="29" t="s">
        <v>473</v>
      </c>
      <c r="M205" s="29" t="s">
        <v>3169</v>
      </c>
      <c r="N205" s="33">
        <v>2.88456123187611E-2</v>
      </c>
      <c r="O205" s="34">
        <v>100656.939278326</v>
      </c>
      <c r="P205" s="35">
        <v>2.5856168878393508</v>
      </c>
      <c r="Q205" s="29" t="s">
        <v>3170</v>
      </c>
      <c r="R205" s="29" t="s">
        <v>3171</v>
      </c>
      <c r="S205" s="36">
        <v>23.92</v>
      </c>
      <c r="T205" s="29" t="s">
        <v>2693</v>
      </c>
      <c r="U205" s="37">
        <v>548</v>
      </c>
      <c r="V205" s="38">
        <v>2.5856168878393508</v>
      </c>
      <c r="W205" s="38">
        <v>26.505616887839349</v>
      </c>
      <c r="X205" s="39">
        <v>5.5356168878393497</v>
      </c>
      <c r="Y205" s="39">
        <v>2.9499999999999988</v>
      </c>
    </row>
    <row r="206" spans="1:25" ht="40" x14ac:dyDescent="0.2">
      <c r="A206" s="29">
        <v>15091</v>
      </c>
      <c r="B206" s="29" t="s">
        <v>49</v>
      </c>
      <c r="C206" s="32">
        <v>200</v>
      </c>
      <c r="D206" s="48">
        <v>18.055517999999999</v>
      </c>
      <c r="E206" s="48">
        <v>23.56194490192345</v>
      </c>
      <c r="F206" s="32">
        <v>28</v>
      </c>
      <c r="G206" s="32">
        <v>28</v>
      </c>
      <c r="H206" s="32">
        <v>981.06946241228991</v>
      </c>
      <c r="I206" s="32">
        <v>0.2</v>
      </c>
      <c r="J206" s="32">
        <v>0.89399744572158346</v>
      </c>
      <c r="K206" s="29" t="s">
        <v>2622</v>
      </c>
      <c r="L206" s="29" t="s">
        <v>1813</v>
      </c>
      <c r="M206" s="29" t="s">
        <v>3172</v>
      </c>
      <c r="N206" s="33">
        <v>4.0735547041626692E-2</v>
      </c>
      <c r="O206" s="34">
        <v>136704.42191058211</v>
      </c>
      <c r="P206" s="35">
        <v>5.4631170325727929</v>
      </c>
      <c r="Q206" s="29" t="s">
        <v>746</v>
      </c>
      <c r="R206" s="29" t="s">
        <v>3173</v>
      </c>
      <c r="S206" s="36">
        <v>27.95</v>
      </c>
      <c r="T206" s="29" t="s">
        <v>746</v>
      </c>
      <c r="U206" s="37">
        <v>346</v>
      </c>
      <c r="V206" s="38">
        <v>5.4631170325727929</v>
      </c>
      <c r="W206" s="38">
        <v>33.413117032572792</v>
      </c>
      <c r="X206" s="40" t="s">
        <v>746</v>
      </c>
      <c r="Y206" s="40" t="s">
        <v>746</v>
      </c>
    </row>
    <row r="207" spans="1:25" ht="40" x14ac:dyDescent="0.2">
      <c r="A207" s="29">
        <v>14467</v>
      </c>
      <c r="B207" s="29" t="s">
        <v>1665</v>
      </c>
      <c r="C207" s="32">
        <v>200</v>
      </c>
      <c r="D207" s="48">
        <v>17.939777500000002</v>
      </c>
      <c r="E207" s="48">
        <v>23.56194490192345</v>
      </c>
      <c r="F207" s="32">
        <v>101</v>
      </c>
      <c r="G207" s="32">
        <v>101</v>
      </c>
      <c r="H207" s="32">
        <v>1633.0644574091</v>
      </c>
      <c r="I207" s="32">
        <v>0.2</v>
      </c>
      <c r="J207" s="32">
        <v>2.063856960408684</v>
      </c>
      <c r="K207" s="29" t="s">
        <v>2417</v>
      </c>
      <c r="L207" s="29" t="s">
        <v>2416</v>
      </c>
      <c r="M207" s="29" t="s">
        <v>3174</v>
      </c>
      <c r="N207" s="33">
        <v>0.21710018109211901</v>
      </c>
      <c r="O207" s="34">
        <v>394489.90322767978</v>
      </c>
      <c r="P207" s="35">
        <v>35.627457719391643</v>
      </c>
      <c r="Q207" s="29" t="s">
        <v>3175</v>
      </c>
      <c r="R207" s="29" t="s">
        <v>3176</v>
      </c>
      <c r="S207" s="36">
        <v>42.27</v>
      </c>
      <c r="T207" s="29" t="s">
        <v>3177</v>
      </c>
      <c r="U207" s="37">
        <v>1634</v>
      </c>
      <c r="V207" s="38">
        <v>35.627457719391643</v>
      </c>
      <c r="W207" s="38">
        <v>77.897457719391639</v>
      </c>
      <c r="X207" s="39">
        <v>43.387457719391641</v>
      </c>
      <c r="Y207" s="39">
        <v>7.7600000000000051</v>
      </c>
    </row>
    <row r="208" spans="1:25" ht="30" x14ac:dyDescent="0.2">
      <c r="A208" s="29">
        <v>15306</v>
      </c>
      <c r="B208" s="29" t="s">
        <v>1949</v>
      </c>
      <c r="C208" s="32">
        <v>200</v>
      </c>
      <c r="D208" s="48">
        <v>17.7777408</v>
      </c>
      <c r="E208" s="48">
        <v>23.56194490192345</v>
      </c>
      <c r="F208" s="32" t="s">
        <v>746</v>
      </c>
      <c r="G208" s="32">
        <v>23.56194490192345</v>
      </c>
      <c r="H208" s="32">
        <v>953.63397560700002</v>
      </c>
      <c r="I208" s="32">
        <v>0.2</v>
      </c>
      <c r="J208" s="32">
        <v>0.75229709137686596</v>
      </c>
      <c r="K208" s="29" t="s">
        <v>3032</v>
      </c>
      <c r="L208" s="29" t="s">
        <v>3032</v>
      </c>
      <c r="M208" s="29" t="s">
        <v>3178</v>
      </c>
      <c r="N208" s="33">
        <v>2.884561231876109E-2</v>
      </c>
      <c r="O208" s="34">
        <v>115036.50203237261</v>
      </c>
      <c r="P208" s="35">
        <v>3.786279279168991</v>
      </c>
      <c r="Q208" s="29" t="s">
        <v>3179</v>
      </c>
      <c r="R208" s="29" t="s">
        <v>3035</v>
      </c>
      <c r="S208" s="36">
        <v>30.46</v>
      </c>
      <c r="T208" s="29" t="s">
        <v>3180</v>
      </c>
      <c r="U208" s="37">
        <v>954</v>
      </c>
      <c r="V208" s="38">
        <v>3.786279279168991</v>
      </c>
      <c r="W208" s="38">
        <v>34.246279279168988</v>
      </c>
      <c r="X208" s="39">
        <v>15.56627927916899</v>
      </c>
      <c r="Y208" s="39">
        <v>11.78</v>
      </c>
    </row>
    <row r="209" spans="1:25" ht="30" x14ac:dyDescent="0.2">
      <c r="A209" s="29">
        <v>15405</v>
      </c>
      <c r="B209" s="29" t="s">
        <v>3181</v>
      </c>
      <c r="C209" s="32">
        <v>150</v>
      </c>
      <c r="D209" s="48">
        <v>17.7314446</v>
      </c>
      <c r="E209" s="48">
        <v>13.253594007331939</v>
      </c>
      <c r="F209" s="32" t="s">
        <v>746</v>
      </c>
      <c r="G209" s="32">
        <v>13.253594007331939</v>
      </c>
      <c r="H209" s="32">
        <v>47.882692166600002</v>
      </c>
      <c r="I209" s="32">
        <v>0.15</v>
      </c>
      <c r="J209" s="32">
        <v>0.75229709137686618</v>
      </c>
      <c r="K209" s="29" t="s">
        <v>2437</v>
      </c>
      <c r="L209" s="29" t="s">
        <v>2964</v>
      </c>
      <c r="M209" s="29" t="s">
        <v>3182</v>
      </c>
      <c r="N209" s="33">
        <v>2.88456123187611E-2</v>
      </c>
      <c r="O209" s="34">
        <v>86277.376524279447</v>
      </c>
      <c r="P209" s="35">
        <v>0.27545526759331379</v>
      </c>
      <c r="Q209" s="29" t="s">
        <v>3183</v>
      </c>
      <c r="R209" s="29" t="s">
        <v>2946</v>
      </c>
      <c r="S209" s="36">
        <v>6.03</v>
      </c>
      <c r="T209" s="29" t="s">
        <v>2947</v>
      </c>
      <c r="U209" s="37">
        <v>48</v>
      </c>
      <c r="V209" s="38">
        <v>0.27545526759331379</v>
      </c>
      <c r="W209" s="38">
        <v>6.305455267593314</v>
      </c>
      <c r="X209" s="39">
        <v>0.33545526759331329</v>
      </c>
      <c r="Y209" s="39">
        <v>5.9999999999999609E-2</v>
      </c>
    </row>
    <row r="210" spans="1:25" ht="40" x14ac:dyDescent="0.2">
      <c r="A210" s="29">
        <v>19714</v>
      </c>
      <c r="B210" s="29" t="s">
        <v>3184</v>
      </c>
      <c r="C210" s="32">
        <v>100</v>
      </c>
      <c r="D210" s="48">
        <v>17.245334499999998</v>
      </c>
      <c r="E210" s="48">
        <v>5.8904862254808616</v>
      </c>
      <c r="F210" s="32" t="s">
        <v>746</v>
      </c>
      <c r="G210" s="32">
        <v>5.8904862254808616</v>
      </c>
      <c r="H210" s="32">
        <v>28.866422009800001</v>
      </c>
      <c r="I210" s="32">
        <v>0.1</v>
      </c>
      <c r="J210" s="32">
        <v>0.75229709137686596</v>
      </c>
      <c r="K210" s="29" t="s">
        <v>3185</v>
      </c>
      <c r="L210" s="29" t="s">
        <v>3185</v>
      </c>
      <c r="M210" s="29" t="s">
        <v>3186</v>
      </c>
      <c r="N210" s="33">
        <v>2.884561231876109E-2</v>
      </c>
      <c r="O210" s="34">
        <v>57518.251016186281</v>
      </c>
      <c r="P210" s="35">
        <v>0.28181482465743107</v>
      </c>
      <c r="Q210" s="29" t="s">
        <v>3187</v>
      </c>
      <c r="R210" s="29" t="s">
        <v>3188</v>
      </c>
      <c r="S210" s="36">
        <v>94.88</v>
      </c>
      <c r="T210" s="29" t="s">
        <v>746</v>
      </c>
      <c r="U210" s="37">
        <v>14</v>
      </c>
      <c r="V210" s="38">
        <v>0.28181482465743107</v>
      </c>
      <c r="W210" s="38">
        <v>95.161814824657426</v>
      </c>
      <c r="X210" s="39">
        <v>0.90181482465742135</v>
      </c>
      <c r="Y210" s="39">
        <v>0.61999999999999034</v>
      </c>
    </row>
    <row r="211" spans="1:25" ht="40" x14ac:dyDescent="0.2">
      <c r="A211" s="29">
        <v>15621</v>
      </c>
      <c r="B211" s="29" t="s">
        <v>311</v>
      </c>
      <c r="C211" s="32">
        <v>200</v>
      </c>
      <c r="D211" s="48">
        <v>17.199038300000002</v>
      </c>
      <c r="E211" s="48">
        <v>23.56194490192345</v>
      </c>
      <c r="F211" s="32">
        <v>35.5</v>
      </c>
      <c r="G211" s="32">
        <v>35.5</v>
      </c>
      <c r="H211" s="32">
        <v>399.88659817375998</v>
      </c>
      <c r="I211" s="32">
        <v>0.2</v>
      </c>
      <c r="J211" s="32">
        <v>1.1334610472541511</v>
      </c>
      <c r="K211" s="29" t="s">
        <v>2462</v>
      </c>
      <c r="L211" s="29" t="s">
        <v>115</v>
      </c>
      <c r="M211" s="29" t="s">
        <v>2975</v>
      </c>
      <c r="N211" s="33">
        <v>6.5480833111237299E-2</v>
      </c>
      <c r="O211" s="34">
        <v>173321.677779488</v>
      </c>
      <c r="P211" s="35">
        <v>3.5507391894371891</v>
      </c>
      <c r="Q211" s="29" t="s">
        <v>3189</v>
      </c>
      <c r="R211" s="29" t="s">
        <v>2504</v>
      </c>
      <c r="S211" s="36">
        <v>39.92</v>
      </c>
      <c r="T211" s="29" t="s">
        <v>3190</v>
      </c>
      <c r="U211" s="37">
        <v>400</v>
      </c>
      <c r="V211" s="38">
        <v>3.5507391894371891</v>
      </c>
      <c r="W211" s="38">
        <v>43.47073918943719</v>
      </c>
      <c r="X211" s="39">
        <v>22.620739189437192</v>
      </c>
      <c r="Y211" s="39">
        <v>19.07</v>
      </c>
    </row>
    <row r="212" spans="1:25" ht="40" x14ac:dyDescent="0.2">
      <c r="A212" s="29">
        <v>14221</v>
      </c>
      <c r="B212" s="29" t="s">
        <v>3191</v>
      </c>
      <c r="C212" s="32">
        <v>200</v>
      </c>
      <c r="D212" s="48">
        <v>17.175890200000001</v>
      </c>
      <c r="E212" s="48">
        <v>23.56194490192345</v>
      </c>
      <c r="F212" s="32" t="s">
        <v>746</v>
      </c>
      <c r="G212" s="32">
        <v>23.56194490192345</v>
      </c>
      <c r="H212" s="32">
        <v>361.67176475082999</v>
      </c>
      <c r="I212" s="32">
        <v>0.2</v>
      </c>
      <c r="J212" s="32">
        <v>0.75229709137686596</v>
      </c>
      <c r="K212" s="29" t="s">
        <v>2707</v>
      </c>
      <c r="L212" s="29" t="s">
        <v>2707</v>
      </c>
      <c r="M212" s="29" t="s">
        <v>3192</v>
      </c>
      <c r="N212" s="33">
        <v>2.884561231876109E-2</v>
      </c>
      <c r="O212" s="34">
        <v>115036.50203237261</v>
      </c>
      <c r="P212" s="35">
        <v>1.4359705544938399</v>
      </c>
      <c r="Q212" s="29" t="s">
        <v>3193</v>
      </c>
      <c r="R212" s="29" t="s">
        <v>3194</v>
      </c>
      <c r="S212" s="36">
        <v>9.44</v>
      </c>
      <c r="T212" s="29" t="s">
        <v>2728</v>
      </c>
      <c r="U212" s="37">
        <v>362</v>
      </c>
      <c r="V212" s="38">
        <v>1.4359705544938399</v>
      </c>
      <c r="W212" s="38">
        <v>10.87597055449384</v>
      </c>
      <c r="X212" s="39">
        <v>6.0559705544938396</v>
      </c>
      <c r="Y212" s="39">
        <v>4.62</v>
      </c>
    </row>
    <row r="213" spans="1:25" ht="40" x14ac:dyDescent="0.2">
      <c r="A213" s="29">
        <v>14406</v>
      </c>
      <c r="B213" s="29" t="s">
        <v>3195</v>
      </c>
      <c r="C213" s="32">
        <v>50</v>
      </c>
      <c r="D213" s="48">
        <v>17.152742100000001</v>
      </c>
      <c r="E213" s="48">
        <v>1.472621556370215</v>
      </c>
      <c r="F213" s="32" t="s">
        <v>746</v>
      </c>
      <c r="G213" s="32">
        <v>1.472621556370215</v>
      </c>
      <c r="H213" s="32">
        <v>1670.3244918790001</v>
      </c>
      <c r="I213" s="32">
        <v>0.05</v>
      </c>
      <c r="J213" s="32">
        <v>0.75229709137686596</v>
      </c>
      <c r="K213" s="29" t="s">
        <v>3196</v>
      </c>
      <c r="L213" s="29" t="s">
        <v>3196</v>
      </c>
      <c r="M213" s="29" t="s">
        <v>3197</v>
      </c>
      <c r="N213" s="33">
        <v>2.884561231876109E-2</v>
      </c>
      <c r="O213" s="34">
        <v>28759.125508093141</v>
      </c>
      <c r="P213" s="35">
        <v>41.07472240994035</v>
      </c>
      <c r="Q213" s="29" t="s">
        <v>3198</v>
      </c>
      <c r="R213" s="29" t="s">
        <v>3199</v>
      </c>
      <c r="S213" s="36">
        <v>107.89</v>
      </c>
      <c r="T213" s="29" t="s">
        <v>3200</v>
      </c>
      <c r="U213" s="37">
        <v>1670</v>
      </c>
      <c r="V213" s="38">
        <v>41.07472240994035</v>
      </c>
      <c r="W213" s="38">
        <v>148.96472240994041</v>
      </c>
      <c r="X213" s="39">
        <v>43.944722409940347</v>
      </c>
      <c r="Y213" s="39">
        <v>2.870000000000005</v>
      </c>
    </row>
    <row r="214" spans="1:25" ht="40" x14ac:dyDescent="0.2">
      <c r="A214" s="29">
        <v>15317</v>
      </c>
      <c r="B214" s="29" t="s">
        <v>1966</v>
      </c>
      <c r="C214" s="32">
        <v>150</v>
      </c>
      <c r="D214" s="48">
        <v>17.152742100000001</v>
      </c>
      <c r="E214" s="48">
        <v>13.253594007331939</v>
      </c>
      <c r="F214" s="32">
        <v>15.4</v>
      </c>
      <c r="G214" s="32">
        <v>15.4</v>
      </c>
      <c r="H214" s="32">
        <v>3563.2626187451001</v>
      </c>
      <c r="I214" s="32">
        <v>0.15</v>
      </c>
      <c r="J214" s="32">
        <v>0.87413083581665951</v>
      </c>
      <c r="K214" s="29" t="s">
        <v>3201</v>
      </c>
      <c r="L214" s="29" t="s">
        <v>3201</v>
      </c>
      <c r="M214" s="29" t="s">
        <v>3197</v>
      </c>
      <c r="N214" s="33">
        <v>3.894519460374779E-2</v>
      </c>
      <c r="O214" s="34">
        <v>100249.9094010936</v>
      </c>
      <c r="P214" s="35">
        <v>27.50666111468065</v>
      </c>
      <c r="Q214" s="29" t="s">
        <v>3202</v>
      </c>
      <c r="R214" s="29" t="s">
        <v>3203</v>
      </c>
      <c r="S214" s="36">
        <v>45.37</v>
      </c>
      <c r="T214" s="29" t="s">
        <v>746</v>
      </c>
      <c r="U214" s="37">
        <v>3524</v>
      </c>
      <c r="V214" s="38">
        <v>27.50666111468065</v>
      </c>
      <c r="W214" s="38">
        <v>72.876661114680644</v>
      </c>
      <c r="X214" s="39">
        <v>46.356661114680648</v>
      </c>
      <c r="Y214" s="39">
        <v>18.850000000000001</v>
      </c>
    </row>
    <row r="215" spans="1:25" ht="20" x14ac:dyDescent="0.2">
      <c r="A215" s="29">
        <v>14387</v>
      </c>
      <c r="B215" s="29" t="s">
        <v>3204</v>
      </c>
      <c r="C215" s="32">
        <v>220</v>
      </c>
      <c r="D215" s="48">
        <v>17.106445900000001</v>
      </c>
      <c r="E215" s="48">
        <v>28.50995333132737</v>
      </c>
      <c r="F215" s="32" t="s">
        <v>746</v>
      </c>
      <c r="G215" s="32">
        <v>28.50995333132737</v>
      </c>
      <c r="H215" s="32">
        <v>748.37362914036009</v>
      </c>
      <c r="I215" s="32">
        <v>0.22</v>
      </c>
      <c r="J215" s="32">
        <v>0.75229709137686618</v>
      </c>
      <c r="K215" s="29" t="s">
        <v>2990</v>
      </c>
      <c r="L215" s="29" t="s">
        <v>2990</v>
      </c>
      <c r="M215" s="29" t="s">
        <v>3205</v>
      </c>
      <c r="N215" s="33">
        <v>2.88456123187611E-2</v>
      </c>
      <c r="O215" s="34">
        <v>126540.1522356098</v>
      </c>
      <c r="P215" s="35">
        <v>2.6298013219457559</v>
      </c>
      <c r="Q215" s="29" t="s">
        <v>3206</v>
      </c>
      <c r="R215" s="29" t="s">
        <v>3207</v>
      </c>
      <c r="S215" s="36">
        <v>12.38</v>
      </c>
      <c r="T215" s="29" t="s">
        <v>746</v>
      </c>
      <c r="U215" s="37">
        <v>746</v>
      </c>
      <c r="V215" s="38">
        <v>2.6298013219457559</v>
      </c>
      <c r="W215" s="38">
        <v>15.00980132194576</v>
      </c>
      <c r="X215" s="39">
        <v>3.1098013219457559</v>
      </c>
      <c r="Y215" s="39">
        <v>0.48000000000000043</v>
      </c>
    </row>
    <row r="216" spans="1:25" ht="30" x14ac:dyDescent="0.2">
      <c r="A216" s="29">
        <v>14409</v>
      </c>
      <c r="B216" s="29" t="s">
        <v>3208</v>
      </c>
      <c r="C216" s="32">
        <v>200</v>
      </c>
      <c r="D216" s="48">
        <v>17.0832978</v>
      </c>
      <c r="E216" s="48">
        <v>23.56194490192345</v>
      </c>
      <c r="F216" s="32" t="s">
        <v>746</v>
      </c>
      <c r="G216" s="32">
        <v>23.56194490192345</v>
      </c>
      <c r="H216" s="32">
        <v>1269.0159927119</v>
      </c>
      <c r="I216" s="32">
        <v>0.2</v>
      </c>
      <c r="J216" s="32">
        <v>0.75229709137686596</v>
      </c>
      <c r="K216" s="29" t="s">
        <v>2452</v>
      </c>
      <c r="L216" s="29" t="s">
        <v>1300</v>
      </c>
      <c r="M216" s="29" t="s">
        <v>3209</v>
      </c>
      <c r="N216" s="33">
        <v>2.884561231876109E-2</v>
      </c>
      <c r="O216" s="34">
        <v>115036.50203237261</v>
      </c>
      <c r="P216" s="35">
        <v>5.0384624300752137</v>
      </c>
      <c r="Q216" s="29" t="s">
        <v>3210</v>
      </c>
      <c r="R216" s="29" t="s">
        <v>3211</v>
      </c>
      <c r="S216" s="36">
        <v>31.34</v>
      </c>
      <c r="T216" s="29" t="s">
        <v>746</v>
      </c>
      <c r="U216" s="37">
        <v>1270</v>
      </c>
      <c r="V216" s="38">
        <v>5.0384624300752137</v>
      </c>
      <c r="W216" s="38">
        <v>36.378462430075217</v>
      </c>
      <c r="X216" s="39">
        <v>29.938462430075219</v>
      </c>
      <c r="Y216" s="39">
        <v>24.9</v>
      </c>
    </row>
    <row r="217" spans="1:25" ht="30" x14ac:dyDescent="0.2">
      <c r="A217" s="29">
        <v>15024</v>
      </c>
      <c r="B217" s="29" t="s">
        <v>3212</v>
      </c>
      <c r="C217" s="32">
        <v>225</v>
      </c>
      <c r="D217" s="48">
        <v>17.0138535</v>
      </c>
      <c r="E217" s="48">
        <v>29.82058651649686</v>
      </c>
      <c r="F217" s="32" t="s">
        <v>746</v>
      </c>
      <c r="G217" s="32">
        <v>29.82058651649686</v>
      </c>
      <c r="H217" s="32">
        <v>236.95911642499999</v>
      </c>
      <c r="I217" s="32">
        <v>0.22500000000000001</v>
      </c>
      <c r="J217" s="32">
        <v>0.75229709137686607</v>
      </c>
      <c r="K217" s="29" t="s">
        <v>2477</v>
      </c>
      <c r="L217" s="29" t="s">
        <v>2476</v>
      </c>
      <c r="M217" s="29" t="s">
        <v>3213</v>
      </c>
      <c r="N217" s="33">
        <v>2.88456123187611E-2</v>
      </c>
      <c r="O217" s="34">
        <v>129416.0647864191</v>
      </c>
      <c r="P217" s="35">
        <v>0.80909177672147325</v>
      </c>
      <c r="Q217" s="29" t="s">
        <v>3214</v>
      </c>
      <c r="R217" s="29" t="s">
        <v>3215</v>
      </c>
      <c r="S217" s="36">
        <v>8.91</v>
      </c>
      <c r="T217" s="29" t="s">
        <v>746</v>
      </c>
      <c r="U217" s="37">
        <v>236</v>
      </c>
      <c r="V217" s="38">
        <v>0.80909177672147325</v>
      </c>
      <c r="W217" s="38">
        <v>9.7190917767214735</v>
      </c>
      <c r="X217" s="39">
        <v>1.7290917767214731</v>
      </c>
      <c r="Y217" s="39">
        <v>0.91999999999999993</v>
      </c>
    </row>
    <row r="218" spans="1:25" ht="30" x14ac:dyDescent="0.2">
      <c r="A218" s="29">
        <v>14326</v>
      </c>
      <c r="B218" s="29" t="s">
        <v>3216</v>
      </c>
      <c r="C218" s="32">
        <v>125</v>
      </c>
      <c r="D218" s="48">
        <v>16.9907054</v>
      </c>
      <c r="E218" s="48">
        <v>9.2038847273138469</v>
      </c>
      <c r="F218" s="32" t="s">
        <v>746</v>
      </c>
      <c r="G218" s="32">
        <v>9.2038847273138469</v>
      </c>
      <c r="H218" s="32">
        <v>401.69168525499998</v>
      </c>
      <c r="I218" s="32">
        <v>0.125</v>
      </c>
      <c r="J218" s="32">
        <v>0.75229709137686618</v>
      </c>
      <c r="K218" s="29" t="s">
        <v>3217</v>
      </c>
      <c r="L218" s="29" t="s">
        <v>3217</v>
      </c>
      <c r="M218" s="29" t="s">
        <v>3218</v>
      </c>
      <c r="N218" s="33">
        <v>2.88456123187611E-2</v>
      </c>
      <c r="O218" s="34">
        <v>71897.813770232868</v>
      </c>
      <c r="P218" s="35">
        <v>2.9284561897133519</v>
      </c>
      <c r="Q218" s="29" t="s">
        <v>3219</v>
      </c>
      <c r="R218" s="29" t="s">
        <v>3220</v>
      </c>
      <c r="S218" s="36">
        <v>58.89</v>
      </c>
      <c r="T218" s="29" t="s">
        <v>3221</v>
      </c>
      <c r="U218" s="37">
        <v>402</v>
      </c>
      <c r="V218" s="38">
        <v>2.9284561897133519</v>
      </c>
      <c r="W218" s="38">
        <v>61.818456189713352</v>
      </c>
      <c r="X218" s="39">
        <v>3.4884561897133541</v>
      </c>
      <c r="Y218" s="39">
        <v>0.56000000000000227</v>
      </c>
    </row>
    <row r="219" spans="1:25" ht="30" x14ac:dyDescent="0.2">
      <c r="A219" s="29">
        <v>15056</v>
      </c>
      <c r="B219" s="29" t="s">
        <v>3222</v>
      </c>
      <c r="C219" s="32">
        <v>100</v>
      </c>
      <c r="D219" s="48">
        <v>16.6434839</v>
      </c>
      <c r="E219" s="48">
        <v>5.8904862254808616</v>
      </c>
      <c r="F219" s="32" t="s">
        <v>746</v>
      </c>
      <c r="G219" s="32">
        <v>5.8904862254808616</v>
      </c>
      <c r="H219" s="32">
        <v>183.881011218</v>
      </c>
      <c r="I219" s="32">
        <v>0.1</v>
      </c>
      <c r="J219" s="32">
        <v>0.75229709137686596</v>
      </c>
      <c r="K219" s="29" t="s">
        <v>2471</v>
      </c>
      <c r="L219" s="29" t="s">
        <v>2471</v>
      </c>
      <c r="M219" s="29" t="s">
        <v>3223</v>
      </c>
      <c r="N219" s="33">
        <v>2.884561231876109E-2</v>
      </c>
      <c r="O219" s="34">
        <v>57518.251016186281</v>
      </c>
      <c r="P219" s="35">
        <v>1.795179011677964</v>
      </c>
      <c r="Q219" s="29" t="s">
        <v>3224</v>
      </c>
      <c r="R219" s="29" t="s">
        <v>3225</v>
      </c>
      <c r="S219" s="36">
        <v>25.6</v>
      </c>
      <c r="T219" s="29" t="s">
        <v>3226</v>
      </c>
      <c r="U219" s="37">
        <v>184</v>
      </c>
      <c r="V219" s="38">
        <v>1.795179011677964</v>
      </c>
      <c r="W219" s="38">
        <v>27.395179011677961</v>
      </c>
      <c r="X219" s="39">
        <v>1.885179011677963</v>
      </c>
      <c r="Y219" s="39">
        <v>8.9999999999999858E-2</v>
      </c>
    </row>
    <row r="220" spans="1:25" ht="30" x14ac:dyDescent="0.2">
      <c r="A220" s="29">
        <v>15290</v>
      </c>
      <c r="B220" s="29" t="s">
        <v>324</v>
      </c>
      <c r="C220" s="32">
        <v>150</v>
      </c>
      <c r="D220" s="48">
        <v>16.2731143</v>
      </c>
      <c r="E220" s="48">
        <v>13.253594007331939</v>
      </c>
      <c r="F220" s="32">
        <v>23</v>
      </c>
      <c r="G220" s="32">
        <v>23</v>
      </c>
      <c r="H220" s="32">
        <v>3237.7273484689999</v>
      </c>
      <c r="I220" s="32">
        <v>0.15</v>
      </c>
      <c r="J220" s="32">
        <v>1.305520079466439</v>
      </c>
      <c r="K220" s="29" t="s">
        <v>2767</v>
      </c>
      <c r="L220" s="29" t="s">
        <v>285</v>
      </c>
      <c r="M220" s="29" t="s">
        <v>3227</v>
      </c>
      <c r="N220" s="33">
        <v>8.6869657384814392E-2</v>
      </c>
      <c r="O220" s="34">
        <v>149723.8906639709</v>
      </c>
      <c r="P220" s="35">
        <v>55.018512347472317</v>
      </c>
      <c r="Q220" s="29" t="s">
        <v>3228</v>
      </c>
      <c r="R220" s="29" t="s">
        <v>3228</v>
      </c>
      <c r="S220" s="36">
        <v>64.72</v>
      </c>
      <c r="T220" s="29" t="s">
        <v>746</v>
      </c>
      <c r="U220" s="37">
        <v>3238</v>
      </c>
      <c r="V220" s="38">
        <v>55.018512347472317</v>
      </c>
      <c r="W220" s="38">
        <v>119.73851234747229</v>
      </c>
      <c r="X220" s="39">
        <v>55.14851234747232</v>
      </c>
      <c r="Y220" s="39">
        <v>0.12999999999999551</v>
      </c>
    </row>
    <row r="221" spans="1:25" ht="30" x14ac:dyDescent="0.2">
      <c r="A221" s="29">
        <v>15190</v>
      </c>
      <c r="B221" s="29" t="s">
        <v>278</v>
      </c>
      <c r="C221" s="32">
        <v>200</v>
      </c>
      <c r="D221" s="48">
        <v>16.226818099999999</v>
      </c>
      <c r="E221" s="48">
        <v>23.56194490192345</v>
      </c>
      <c r="F221" s="32">
        <v>47</v>
      </c>
      <c r="G221" s="32">
        <v>47</v>
      </c>
      <c r="H221" s="32">
        <v>353.30701934136999</v>
      </c>
      <c r="I221" s="32">
        <v>0.2</v>
      </c>
      <c r="J221" s="32">
        <v>1.500638569604086</v>
      </c>
      <c r="K221" s="29" t="s">
        <v>3229</v>
      </c>
      <c r="L221" s="29" t="s">
        <v>3229</v>
      </c>
      <c r="M221" s="29" t="s">
        <v>3230</v>
      </c>
      <c r="N221" s="33">
        <v>0.11477656047825679</v>
      </c>
      <c r="O221" s="34">
        <v>229468.13677847711</v>
      </c>
      <c r="P221" s="35">
        <v>5.4563973141918209</v>
      </c>
      <c r="Q221" s="29" t="s">
        <v>3231</v>
      </c>
      <c r="R221" s="29" t="s">
        <v>3232</v>
      </c>
      <c r="S221" s="36">
        <v>76.900000000000006</v>
      </c>
      <c r="T221" s="29" t="s">
        <v>2393</v>
      </c>
      <c r="U221" s="37">
        <v>344</v>
      </c>
      <c r="V221" s="38">
        <v>5.4563973141918209</v>
      </c>
      <c r="W221" s="38">
        <v>82.356397314191824</v>
      </c>
      <c r="X221" s="39">
        <v>5.4563973141918183</v>
      </c>
      <c r="Y221" s="39">
        <v>0</v>
      </c>
    </row>
    <row r="222" spans="1:25" ht="30" x14ac:dyDescent="0.2">
      <c r="A222" s="29">
        <v>19169</v>
      </c>
      <c r="B222" s="29" t="s">
        <v>3233</v>
      </c>
      <c r="C222" s="32">
        <v>150</v>
      </c>
      <c r="D222" s="48">
        <v>15.9027447</v>
      </c>
      <c r="E222" s="48">
        <v>13.253594007331939</v>
      </c>
      <c r="F222" s="32" t="s">
        <v>746</v>
      </c>
      <c r="G222" s="32">
        <v>13.253594007331939</v>
      </c>
      <c r="H222" s="32">
        <v>184.14854271900001</v>
      </c>
      <c r="I222" s="32">
        <v>0.15</v>
      </c>
      <c r="J222" s="32">
        <v>0.75229709137686618</v>
      </c>
      <c r="K222" s="29" t="s">
        <v>2385</v>
      </c>
      <c r="L222" s="29" t="s">
        <v>1325</v>
      </c>
      <c r="M222" s="29" t="s">
        <v>3234</v>
      </c>
      <c r="N222" s="33">
        <v>2.88456123187611E-2</v>
      </c>
      <c r="O222" s="34">
        <v>86277.376524279447</v>
      </c>
      <c r="P222" s="35">
        <v>1.0593532614058681</v>
      </c>
      <c r="Q222" s="29" t="s">
        <v>3235</v>
      </c>
      <c r="R222" s="29" t="s">
        <v>3236</v>
      </c>
      <c r="S222" s="36">
        <v>59.45</v>
      </c>
      <c r="T222" s="29" t="s">
        <v>3237</v>
      </c>
      <c r="U222" s="37">
        <v>184</v>
      </c>
      <c r="V222" s="38">
        <v>1.0593532614058681</v>
      </c>
      <c r="W222" s="38">
        <v>60.509353261405863</v>
      </c>
      <c r="X222" s="39">
        <v>5.699353261405868</v>
      </c>
      <c r="Y222" s="39">
        <v>4.6400000000000006</v>
      </c>
    </row>
    <row r="223" spans="1:25" ht="40" x14ac:dyDescent="0.2">
      <c r="A223" s="29">
        <v>14309</v>
      </c>
      <c r="B223" s="29" t="s">
        <v>1537</v>
      </c>
      <c r="C223" s="32">
        <v>150</v>
      </c>
      <c r="D223" s="48">
        <v>15.7870042</v>
      </c>
      <c r="E223" s="48">
        <v>13.253594007331939</v>
      </c>
      <c r="F223" s="32" t="s">
        <v>746</v>
      </c>
      <c r="G223" s="32">
        <v>13.253594007331939</v>
      </c>
      <c r="H223" s="32">
        <v>6382.1155332549997</v>
      </c>
      <c r="I223" s="32">
        <v>0.15</v>
      </c>
      <c r="J223" s="32">
        <v>0.75229709137686618</v>
      </c>
      <c r="K223" s="29" t="s">
        <v>3238</v>
      </c>
      <c r="L223" s="29" t="s">
        <v>3238</v>
      </c>
      <c r="M223" s="29" t="s">
        <v>3239</v>
      </c>
      <c r="N223" s="33">
        <v>2.88456123187611E-2</v>
      </c>
      <c r="O223" s="34">
        <v>86277.376524279447</v>
      </c>
      <c r="P223" s="35">
        <v>36.714463253393767</v>
      </c>
      <c r="Q223" s="29" t="s">
        <v>3240</v>
      </c>
      <c r="R223" s="29" t="s">
        <v>3241</v>
      </c>
      <c r="S223" s="36">
        <v>130.51</v>
      </c>
      <c r="T223" s="29" t="s">
        <v>746</v>
      </c>
      <c r="U223" s="37">
        <v>6382</v>
      </c>
      <c r="V223" s="38">
        <v>36.714463253393767</v>
      </c>
      <c r="W223" s="38">
        <v>167.22446325339379</v>
      </c>
      <c r="X223" s="39">
        <v>60.71446325339376</v>
      </c>
      <c r="Y223" s="39">
        <v>23.999999999999989</v>
      </c>
    </row>
    <row r="224" spans="1:25" ht="30" x14ac:dyDescent="0.2">
      <c r="A224" s="29">
        <v>19453</v>
      </c>
      <c r="B224" s="29" t="s">
        <v>3242</v>
      </c>
      <c r="C224" s="32">
        <v>200</v>
      </c>
      <c r="D224" s="48">
        <v>15.740708</v>
      </c>
      <c r="E224" s="48">
        <v>23.56194490192345</v>
      </c>
      <c r="F224" s="32" t="s">
        <v>746</v>
      </c>
      <c r="G224" s="32">
        <v>23.56194490192345</v>
      </c>
      <c r="H224" s="32">
        <v>1885.4746439749699</v>
      </c>
      <c r="I224" s="32">
        <v>0.2</v>
      </c>
      <c r="J224" s="32">
        <v>0.75229709137686596</v>
      </c>
      <c r="K224" s="29" t="s">
        <v>2399</v>
      </c>
      <c r="L224" s="29" t="s">
        <v>2399</v>
      </c>
      <c r="M224" s="29" t="s">
        <v>3072</v>
      </c>
      <c r="N224" s="33">
        <v>2.884561231876109E-2</v>
      </c>
      <c r="O224" s="34">
        <v>115036.50203237261</v>
      </c>
      <c r="P224" s="35">
        <v>7.4860310753262933</v>
      </c>
      <c r="Q224" s="29" t="s">
        <v>3243</v>
      </c>
      <c r="R224" s="29" t="s">
        <v>3244</v>
      </c>
      <c r="S224" s="36">
        <v>6.76</v>
      </c>
      <c r="T224" s="29" t="s">
        <v>2665</v>
      </c>
      <c r="U224" s="37">
        <v>1898</v>
      </c>
      <c r="V224" s="38">
        <v>7.4860310753262933</v>
      </c>
      <c r="W224" s="38">
        <v>14.24603107532629</v>
      </c>
      <c r="X224" s="39">
        <v>8.2060310753262939</v>
      </c>
      <c r="Y224" s="39">
        <v>0.71999999999999975</v>
      </c>
    </row>
    <row r="225" spans="1:25" ht="30" x14ac:dyDescent="0.2">
      <c r="A225" s="29">
        <v>15481</v>
      </c>
      <c r="B225" s="29" t="s">
        <v>217</v>
      </c>
      <c r="C225" s="32">
        <v>200</v>
      </c>
      <c r="D225" s="48">
        <v>15.717559899999999</v>
      </c>
      <c r="E225" s="48">
        <v>23.56194490192345</v>
      </c>
      <c r="F225" s="32">
        <v>33</v>
      </c>
      <c r="G225" s="32">
        <v>33</v>
      </c>
      <c r="H225" s="32">
        <v>364.245716023</v>
      </c>
      <c r="I225" s="32">
        <v>0.2</v>
      </c>
      <c r="J225" s="32">
        <v>1.053639846743295</v>
      </c>
      <c r="K225" s="29" t="s">
        <v>2452</v>
      </c>
      <c r="L225" s="29" t="s">
        <v>1300</v>
      </c>
      <c r="M225" s="29" t="s">
        <v>3245</v>
      </c>
      <c r="N225" s="33">
        <v>5.6582921847361557E-2</v>
      </c>
      <c r="O225" s="34">
        <v>161115.925823186</v>
      </c>
      <c r="P225" s="35">
        <v>2.8012724582550121</v>
      </c>
      <c r="Q225" s="29" t="s">
        <v>3246</v>
      </c>
      <c r="R225" s="29" t="s">
        <v>3247</v>
      </c>
      <c r="S225" s="36">
        <v>14.47</v>
      </c>
      <c r="T225" s="29" t="s">
        <v>3237</v>
      </c>
      <c r="U225" s="37">
        <v>364</v>
      </c>
      <c r="V225" s="38">
        <v>2.8012724582550121</v>
      </c>
      <c r="W225" s="38">
        <v>17.271272458255009</v>
      </c>
      <c r="X225" s="39">
        <v>3.7012724582550121</v>
      </c>
      <c r="Y225" s="39">
        <v>0.90000000000000036</v>
      </c>
    </row>
    <row r="226" spans="1:25" ht="40" x14ac:dyDescent="0.2">
      <c r="A226" s="29">
        <v>14582</v>
      </c>
      <c r="B226" s="29" t="s">
        <v>1738</v>
      </c>
      <c r="C226" s="32" t="s">
        <v>746</v>
      </c>
      <c r="D226" s="48">
        <v>15.717559899999999</v>
      </c>
      <c r="E226" s="48" t="s">
        <v>746</v>
      </c>
      <c r="F226" s="32" t="s">
        <v>746</v>
      </c>
      <c r="G226" s="32" t="s">
        <v>746</v>
      </c>
      <c r="H226" s="32">
        <v>392.16943751225011</v>
      </c>
      <c r="I226" s="32" t="s">
        <v>746</v>
      </c>
      <c r="J226" s="32" t="s">
        <v>746</v>
      </c>
      <c r="K226" s="29" t="s">
        <v>2385</v>
      </c>
      <c r="L226" s="29" t="s">
        <v>240</v>
      </c>
      <c r="M226" s="29" t="s">
        <v>3245</v>
      </c>
      <c r="N226" s="33" t="s">
        <v>746</v>
      </c>
      <c r="O226" s="34" t="s">
        <v>746</v>
      </c>
      <c r="P226" s="35" t="s">
        <v>746</v>
      </c>
      <c r="Q226" s="29" t="s">
        <v>3248</v>
      </c>
      <c r="R226" s="29" t="s">
        <v>3249</v>
      </c>
      <c r="S226" s="36">
        <v>10.9</v>
      </c>
      <c r="T226" s="29" t="s">
        <v>3250</v>
      </c>
      <c r="U226" s="37">
        <v>392</v>
      </c>
      <c r="V226" s="42" t="s">
        <v>746</v>
      </c>
      <c r="W226" s="42" t="s">
        <v>746</v>
      </c>
      <c r="X226" s="40" t="s">
        <v>746</v>
      </c>
      <c r="Y226" s="39">
        <v>1.06</v>
      </c>
    </row>
    <row r="227" spans="1:25" ht="30" x14ac:dyDescent="0.2">
      <c r="A227" s="29">
        <v>14497</v>
      </c>
      <c r="B227" s="29" t="s">
        <v>3251</v>
      </c>
      <c r="C227" s="32">
        <v>280</v>
      </c>
      <c r="D227" s="48">
        <v>15.694411799999999</v>
      </c>
      <c r="E227" s="48">
        <v>46.181412007769957</v>
      </c>
      <c r="F227" s="32" t="s">
        <v>746</v>
      </c>
      <c r="G227" s="32">
        <v>46.181412007769957</v>
      </c>
      <c r="H227" s="32">
        <v>3554.446508644</v>
      </c>
      <c r="I227" s="32">
        <v>0.28000000000000003</v>
      </c>
      <c r="J227" s="32">
        <v>0.75229709137686607</v>
      </c>
      <c r="K227" s="29" t="s">
        <v>2399</v>
      </c>
      <c r="L227" s="29" t="s">
        <v>2399</v>
      </c>
      <c r="M227" s="29" t="s">
        <v>3252</v>
      </c>
      <c r="N227" s="33">
        <v>2.88456123187611E-2</v>
      </c>
      <c r="O227" s="34">
        <v>161051.10284532161</v>
      </c>
      <c r="P227" s="35">
        <v>9.1852327070095168</v>
      </c>
      <c r="Q227" s="29" t="s">
        <v>3253</v>
      </c>
      <c r="R227" s="29" t="s">
        <v>3254</v>
      </c>
      <c r="S227" s="36">
        <v>6.56</v>
      </c>
      <c r="T227" s="29" t="s">
        <v>746</v>
      </c>
      <c r="U227" s="37">
        <v>3554</v>
      </c>
      <c r="V227" s="38">
        <v>9.1852327070095168</v>
      </c>
      <c r="W227" s="38">
        <v>15.745232707009521</v>
      </c>
      <c r="X227" s="39">
        <v>10.495232707009521</v>
      </c>
      <c r="Y227" s="39">
        <v>1.31</v>
      </c>
    </row>
    <row r="228" spans="1:25" ht="50" x14ac:dyDescent="0.2">
      <c r="A228" s="29">
        <v>14146</v>
      </c>
      <c r="B228" s="29" t="s">
        <v>3255</v>
      </c>
      <c r="C228" s="32">
        <v>180</v>
      </c>
      <c r="D228" s="48">
        <v>15.6249675</v>
      </c>
      <c r="E228" s="48">
        <v>19.085175370557991</v>
      </c>
      <c r="F228" s="32" t="s">
        <v>746</v>
      </c>
      <c r="G228" s="32">
        <v>19.085175370557991</v>
      </c>
      <c r="H228" s="32">
        <v>557.99908547440009</v>
      </c>
      <c r="I228" s="32">
        <v>0.18</v>
      </c>
      <c r="J228" s="32">
        <v>0.75229709137686607</v>
      </c>
      <c r="K228" s="29" t="s">
        <v>3256</v>
      </c>
      <c r="L228" s="29" t="s">
        <v>3256</v>
      </c>
      <c r="M228" s="29" t="s">
        <v>3257</v>
      </c>
      <c r="N228" s="33">
        <v>2.88456123187611E-2</v>
      </c>
      <c r="O228" s="34">
        <v>103532.8518291353</v>
      </c>
      <c r="P228" s="35">
        <v>2.5366974753275691</v>
      </c>
      <c r="Q228" s="29" t="s">
        <v>3258</v>
      </c>
      <c r="R228" s="29" t="s">
        <v>3259</v>
      </c>
      <c r="S228" s="36">
        <v>131.33000000000001</v>
      </c>
      <c r="T228" s="29" t="s">
        <v>3260</v>
      </c>
      <c r="U228" s="37">
        <v>512</v>
      </c>
      <c r="V228" s="38">
        <v>2.5366974753275691</v>
      </c>
      <c r="W228" s="38">
        <v>133.86669747532761</v>
      </c>
      <c r="X228" s="39">
        <v>7.5466974753275906</v>
      </c>
      <c r="Y228" s="39">
        <v>5.0100000000000193</v>
      </c>
    </row>
    <row r="229" spans="1:25" ht="40" x14ac:dyDescent="0.2">
      <c r="A229" s="29">
        <v>14632</v>
      </c>
      <c r="B229" s="29" t="s">
        <v>269</v>
      </c>
      <c r="C229" s="32">
        <v>300</v>
      </c>
      <c r="D229" s="48">
        <v>15.6018194</v>
      </c>
      <c r="E229" s="48">
        <v>53.014376029327757</v>
      </c>
      <c r="F229" s="32">
        <v>82.1</v>
      </c>
      <c r="G229" s="32">
        <v>82.1</v>
      </c>
      <c r="H229" s="32">
        <v>360.40422179977998</v>
      </c>
      <c r="I229" s="32">
        <v>0.3</v>
      </c>
      <c r="J229" s="32">
        <v>1.165034766567334</v>
      </c>
      <c r="K229" s="29" t="s">
        <v>2662</v>
      </c>
      <c r="L229" s="29" t="s">
        <v>2662</v>
      </c>
      <c r="M229" s="29" t="s">
        <v>3261</v>
      </c>
      <c r="N229" s="33">
        <v>6.9179714949571924E-2</v>
      </c>
      <c r="O229" s="34">
        <v>267224.59616330458</v>
      </c>
      <c r="P229" s="35">
        <v>2.014950675189596</v>
      </c>
      <c r="Q229" s="29" t="s">
        <v>746</v>
      </c>
      <c r="R229" s="29" t="s">
        <v>3262</v>
      </c>
      <c r="S229" s="36">
        <v>14.32</v>
      </c>
      <c r="T229" s="29" t="s">
        <v>3263</v>
      </c>
      <c r="U229" s="37">
        <v>318</v>
      </c>
      <c r="V229" s="38">
        <v>2.014950675189596</v>
      </c>
      <c r="W229" s="38">
        <v>16.334950675189599</v>
      </c>
      <c r="X229" s="40" t="s">
        <v>746</v>
      </c>
      <c r="Y229" s="40" t="s">
        <v>746</v>
      </c>
    </row>
    <row r="230" spans="1:25" ht="30" x14ac:dyDescent="0.2">
      <c r="A230" s="29">
        <v>14276</v>
      </c>
      <c r="B230" s="29" t="s">
        <v>470</v>
      </c>
      <c r="C230" s="32">
        <v>190</v>
      </c>
      <c r="D230" s="48">
        <v>15.509226999999999</v>
      </c>
      <c r="E230" s="48">
        <v>21.264655273985909</v>
      </c>
      <c r="F230" s="32">
        <v>17</v>
      </c>
      <c r="G230" s="32">
        <v>17</v>
      </c>
      <c r="H230" s="32">
        <v>636.98884326589996</v>
      </c>
      <c r="I230" s="32">
        <v>0.19</v>
      </c>
      <c r="J230" s="32">
        <v>0.60142289581586561</v>
      </c>
      <c r="K230" s="29" t="s">
        <v>3264</v>
      </c>
      <c r="L230" s="29" t="s">
        <v>3264</v>
      </c>
      <c r="M230" s="29" t="s">
        <v>3031</v>
      </c>
      <c r="N230" s="33">
        <v>1.843575431251486E-2</v>
      </c>
      <c r="O230" s="34">
        <v>87367.487687214161</v>
      </c>
      <c r="P230" s="35">
        <v>1.744465941866695</v>
      </c>
      <c r="Q230" s="29" t="s">
        <v>3265</v>
      </c>
      <c r="R230" s="29" t="s">
        <v>3266</v>
      </c>
      <c r="S230" s="36">
        <v>21.76</v>
      </c>
      <c r="T230" s="29" t="s">
        <v>3267</v>
      </c>
      <c r="U230" s="37">
        <v>636</v>
      </c>
      <c r="V230" s="38">
        <v>1.744465941866695</v>
      </c>
      <c r="W230" s="38">
        <v>23.504465941866691</v>
      </c>
      <c r="X230" s="39">
        <v>13.254465941866689</v>
      </c>
      <c r="Y230" s="39">
        <v>11.51</v>
      </c>
    </row>
    <row r="231" spans="1:25" ht="40" x14ac:dyDescent="0.2">
      <c r="A231" s="29">
        <v>14434</v>
      </c>
      <c r="B231" s="29" t="s">
        <v>3268</v>
      </c>
      <c r="C231" s="32">
        <v>200</v>
      </c>
      <c r="D231" s="48">
        <v>15.4397827</v>
      </c>
      <c r="E231" s="48">
        <v>23.56194490192345</v>
      </c>
      <c r="F231" s="32" t="s">
        <v>746</v>
      </c>
      <c r="G231" s="32">
        <v>23.56194490192345</v>
      </c>
      <c r="H231" s="32">
        <v>744.03497381501995</v>
      </c>
      <c r="I231" s="32">
        <v>0.2</v>
      </c>
      <c r="J231" s="32">
        <v>0.75229709137686596</v>
      </c>
      <c r="K231" s="29" t="s">
        <v>2835</v>
      </c>
      <c r="L231" s="29" t="s">
        <v>3269</v>
      </c>
      <c r="M231" s="29" t="s">
        <v>3270</v>
      </c>
      <c r="N231" s="33">
        <v>2.884561231876109E-2</v>
      </c>
      <c r="O231" s="34">
        <v>115036.50203237261</v>
      </c>
      <c r="P231" s="35">
        <v>2.9540937890134611</v>
      </c>
      <c r="Q231" s="29" t="s">
        <v>3271</v>
      </c>
      <c r="R231" s="29" t="s">
        <v>3272</v>
      </c>
      <c r="S231" s="36">
        <v>76</v>
      </c>
      <c r="T231" s="29" t="s">
        <v>2844</v>
      </c>
      <c r="U231" s="37">
        <v>736</v>
      </c>
      <c r="V231" s="38">
        <v>2.9540937890134611</v>
      </c>
      <c r="W231" s="38">
        <v>78.954093789013456</v>
      </c>
      <c r="X231" s="39">
        <v>7.2840937890134683</v>
      </c>
      <c r="Y231" s="39">
        <v>4.3300000000000134</v>
      </c>
    </row>
    <row r="232" spans="1:25" ht="30" x14ac:dyDescent="0.2">
      <c r="A232" s="29">
        <v>13197</v>
      </c>
      <c r="B232" s="29" t="s">
        <v>3273</v>
      </c>
      <c r="C232" s="32">
        <v>200</v>
      </c>
      <c r="D232" s="48">
        <v>15.324042199999999</v>
      </c>
      <c r="E232" s="48">
        <v>23.56194490192345</v>
      </c>
      <c r="F232" s="32" t="s">
        <v>746</v>
      </c>
      <c r="G232" s="32">
        <v>23.56194490192345</v>
      </c>
      <c r="H232" s="32">
        <v>6380.0762965963904</v>
      </c>
      <c r="I232" s="32">
        <v>0.2</v>
      </c>
      <c r="J232" s="32">
        <v>0.75229709137686596</v>
      </c>
      <c r="K232" s="29" t="s">
        <v>2443</v>
      </c>
      <c r="L232" s="29" t="s">
        <v>281</v>
      </c>
      <c r="M232" s="29" t="s">
        <v>3274</v>
      </c>
      <c r="N232" s="33">
        <v>2.884561231876109E-2</v>
      </c>
      <c r="O232" s="34">
        <v>115036.50203237261</v>
      </c>
      <c r="P232" s="35">
        <v>25.331260524714491</v>
      </c>
      <c r="Q232" s="29" t="s">
        <v>3275</v>
      </c>
      <c r="R232" s="29" t="s">
        <v>3276</v>
      </c>
      <c r="S232" s="36">
        <v>8.58</v>
      </c>
      <c r="T232" s="29" t="s">
        <v>3277</v>
      </c>
      <c r="U232" s="37">
        <v>6368</v>
      </c>
      <c r="V232" s="38">
        <v>25.331260524714491</v>
      </c>
      <c r="W232" s="38">
        <v>33.911260524714493</v>
      </c>
      <c r="X232" s="39">
        <v>28.37126052471449</v>
      </c>
      <c r="Y232" s="39">
        <v>3.04</v>
      </c>
    </row>
    <row r="233" spans="1:25" ht="30" x14ac:dyDescent="0.2">
      <c r="A233" s="29">
        <v>15394</v>
      </c>
      <c r="B233" s="29" t="s">
        <v>2006</v>
      </c>
      <c r="C233" s="32">
        <v>120</v>
      </c>
      <c r="D233" s="48">
        <v>15.2545979</v>
      </c>
      <c r="E233" s="48">
        <v>8.4823001646924414</v>
      </c>
      <c r="F233" s="32">
        <v>5</v>
      </c>
      <c r="G233" s="32">
        <v>5</v>
      </c>
      <c r="H233" s="32">
        <v>72.109249847590007</v>
      </c>
      <c r="I233" s="32">
        <v>0.12</v>
      </c>
      <c r="J233" s="32">
        <v>0.44345111394919817</v>
      </c>
      <c r="K233" s="29" t="s">
        <v>2437</v>
      </c>
      <c r="L233" s="29" t="s">
        <v>2678</v>
      </c>
      <c r="M233" s="29" t="s">
        <v>3278</v>
      </c>
      <c r="N233" s="33">
        <v>1.002287922848037E-2</v>
      </c>
      <c r="O233" s="34">
        <v>40685.839854339923</v>
      </c>
      <c r="P233" s="35">
        <v>0.19819947330924281</v>
      </c>
      <c r="Q233" s="29" t="s">
        <v>2634</v>
      </c>
      <c r="R233" s="29" t="s">
        <v>3279</v>
      </c>
      <c r="S233" s="36">
        <v>6</v>
      </c>
      <c r="T233" s="29" t="s">
        <v>2393</v>
      </c>
      <c r="U233" s="37">
        <v>62</v>
      </c>
      <c r="V233" s="38">
        <v>0.19819947330924281</v>
      </c>
      <c r="W233" s="38">
        <v>6.1981994733092431</v>
      </c>
      <c r="X233" s="39">
        <v>0.19819947330924309</v>
      </c>
      <c r="Y233" s="39">
        <v>0</v>
      </c>
    </row>
    <row r="234" spans="1:25" ht="30" x14ac:dyDescent="0.2">
      <c r="A234" s="29">
        <v>15379</v>
      </c>
      <c r="B234" s="29" t="s">
        <v>3280</v>
      </c>
      <c r="C234" s="32">
        <v>100</v>
      </c>
      <c r="D234" s="48">
        <v>15.1851536</v>
      </c>
      <c r="E234" s="48">
        <v>5.8904862254808616</v>
      </c>
      <c r="F234" s="32" t="s">
        <v>746</v>
      </c>
      <c r="G234" s="32">
        <v>5.8904862254808616</v>
      </c>
      <c r="H234" s="32">
        <v>80.670546915190002</v>
      </c>
      <c r="I234" s="32">
        <v>0.1</v>
      </c>
      <c r="J234" s="32">
        <v>0.75229709137686596</v>
      </c>
      <c r="K234" s="29" t="s">
        <v>2443</v>
      </c>
      <c r="L234" s="29" t="s">
        <v>281</v>
      </c>
      <c r="M234" s="29" t="s">
        <v>3281</v>
      </c>
      <c r="N234" s="33">
        <v>2.884561231876109E-2</v>
      </c>
      <c r="O234" s="34">
        <v>57518.251016186281</v>
      </c>
      <c r="P234" s="35">
        <v>0.7875640433097395</v>
      </c>
      <c r="Q234" s="29" t="s">
        <v>3282</v>
      </c>
      <c r="R234" s="29" t="s">
        <v>2439</v>
      </c>
      <c r="S234" s="36">
        <v>5.63</v>
      </c>
      <c r="T234" s="29" t="s">
        <v>3221</v>
      </c>
      <c r="U234" s="37">
        <v>80</v>
      </c>
      <c r="V234" s="38">
        <v>0.7875640433097395</v>
      </c>
      <c r="W234" s="38">
        <v>6.4175640433097394</v>
      </c>
      <c r="X234" s="39">
        <v>1.0375640433097399</v>
      </c>
      <c r="Y234" s="39">
        <v>0.25</v>
      </c>
    </row>
    <row r="235" spans="1:25" ht="30" x14ac:dyDescent="0.2">
      <c r="A235" s="29">
        <v>15630</v>
      </c>
      <c r="B235" s="29" t="s">
        <v>2153</v>
      </c>
      <c r="C235" s="32">
        <v>150</v>
      </c>
      <c r="D235" s="48">
        <v>15.1851536</v>
      </c>
      <c r="E235" s="48">
        <v>13.253594007331939</v>
      </c>
      <c r="F235" s="32">
        <v>15.5</v>
      </c>
      <c r="G235" s="32">
        <v>15.5</v>
      </c>
      <c r="H235" s="32">
        <v>247.34642519400001</v>
      </c>
      <c r="I235" s="32">
        <v>0.15</v>
      </c>
      <c r="J235" s="32">
        <v>0.87980701007520923</v>
      </c>
      <c r="K235" s="29" t="s">
        <v>2412</v>
      </c>
      <c r="L235" s="29" t="s">
        <v>2121</v>
      </c>
      <c r="M235" s="29" t="s">
        <v>3281</v>
      </c>
      <c r="N235" s="33">
        <v>3.9452618500381197E-2</v>
      </c>
      <c r="O235" s="34">
        <v>100900.88283876301</v>
      </c>
      <c r="P235" s="35">
        <v>1.9337926319121741</v>
      </c>
      <c r="Q235" s="29" t="s">
        <v>746</v>
      </c>
      <c r="R235" s="29" t="s">
        <v>3283</v>
      </c>
      <c r="S235" s="36">
        <v>33.369999999999997</v>
      </c>
      <c r="T235" s="29" t="s">
        <v>3284</v>
      </c>
      <c r="U235" s="37">
        <v>246</v>
      </c>
      <c r="V235" s="38">
        <v>1.9337926319121741</v>
      </c>
      <c r="W235" s="38">
        <v>35.303792631912181</v>
      </c>
      <c r="X235" s="40" t="s">
        <v>746</v>
      </c>
      <c r="Y235" s="40" t="s">
        <v>746</v>
      </c>
    </row>
    <row r="236" spans="1:25" ht="20" x14ac:dyDescent="0.2">
      <c r="A236" s="29">
        <v>15231</v>
      </c>
      <c r="B236" s="29" t="s">
        <v>268</v>
      </c>
      <c r="C236" s="32">
        <v>280</v>
      </c>
      <c r="D236" s="48">
        <v>15.138857399999999</v>
      </c>
      <c r="E236" s="48">
        <v>46.181412007769957</v>
      </c>
      <c r="F236" s="32">
        <v>18</v>
      </c>
      <c r="G236" s="32">
        <v>18</v>
      </c>
      <c r="H236" s="32">
        <v>87.516245843779998</v>
      </c>
      <c r="I236" s="32">
        <v>0.28000000000000003</v>
      </c>
      <c r="J236" s="32">
        <v>0.29322073657049019</v>
      </c>
      <c r="K236" s="29" t="s">
        <v>2407</v>
      </c>
      <c r="L236" s="29" t="s">
        <v>1890</v>
      </c>
      <c r="M236" s="29" t="s">
        <v>3285</v>
      </c>
      <c r="N236" s="33">
        <v>4.3821814655933154E-3</v>
      </c>
      <c r="O236" s="34">
        <v>62772.438632410158</v>
      </c>
      <c r="P236" s="35">
        <v>3.635408137370074E-2</v>
      </c>
      <c r="Q236" s="29" t="s">
        <v>3286</v>
      </c>
      <c r="R236" s="29" t="s">
        <v>3287</v>
      </c>
      <c r="S236" s="36">
        <v>4.22</v>
      </c>
      <c r="T236" s="29" t="s">
        <v>2717</v>
      </c>
      <c r="U236" s="37">
        <v>88</v>
      </c>
      <c r="V236" s="38">
        <v>3.635408137370074E-2</v>
      </c>
      <c r="W236" s="38">
        <v>4.2563540813737006</v>
      </c>
      <c r="X236" s="39">
        <v>2.2363540813737011</v>
      </c>
      <c r="Y236" s="39">
        <v>2.2000000000000002</v>
      </c>
    </row>
    <row r="237" spans="1:25" ht="30" x14ac:dyDescent="0.2">
      <c r="A237" s="29">
        <v>15064</v>
      </c>
      <c r="B237" s="29" t="s">
        <v>81</v>
      </c>
      <c r="C237" s="32">
        <v>315</v>
      </c>
      <c r="D237" s="48">
        <v>15.115709300000001</v>
      </c>
      <c r="E237" s="48">
        <v>58.448349572333868</v>
      </c>
      <c r="F237" s="32" t="s">
        <v>746</v>
      </c>
      <c r="G237" s="32">
        <v>58.448349572333868</v>
      </c>
      <c r="H237" s="32">
        <v>3023.821325007515</v>
      </c>
      <c r="I237" s="32">
        <v>0.315</v>
      </c>
      <c r="J237" s="32">
        <v>0.7522970913768664</v>
      </c>
      <c r="K237" s="29" t="s">
        <v>2471</v>
      </c>
      <c r="L237" s="29" t="s">
        <v>3222</v>
      </c>
      <c r="M237" s="29" t="s">
        <v>3288</v>
      </c>
      <c r="N237" s="33">
        <v>2.8845612318761121E-2</v>
      </c>
      <c r="O237" s="34">
        <v>181182.49070098691</v>
      </c>
      <c r="P237" s="35">
        <v>6.7301177433290693</v>
      </c>
      <c r="Q237" s="29" t="s">
        <v>746</v>
      </c>
      <c r="R237" s="29" t="s">
        <v>3289</v>
      </c>
      <c r="S237" s="36">
        <v>46.88</v>
      </c>
      <c r="T237" s="29" t="s">
        <v>3290</v>
      </c>
      <c r="U237" s="37">
        <v>3012</v>
      </c>
      <c r="V237" s="38">
        <v>6.7301177433290693</v>
      </c>
      <c r="W237" s="38">
        <v>53.610117743329063</v>
      </c>
      <c r="X237" s="40" t="s">
        <v>746</v>
      </c>
      <c r="Y237" s="40" t="s">
        <v>746</v>
      </c>
    </row>
    <row r="238" spans="1:25" ht="20" x14ac:dyDescent="0.2">
      <c r="A238" s="29">
        <v>14627</v>
      </c>
      <c r="B238" s="29" t="s">
        <v>1761</v>
      </c>
      <c r="C238" s="32">
        <v>170</v>
      </c>
      <c r="D238" s="48">
        <v>15.0694131</v>
      </c>
      <c r="E238" s="48">
        <v>17.023505191639689</v>
      </c>
      <c r="F238" s="32" t="s">
        <v>746</v>
      </c>
      <c r="G238" s="32">
        <v>17.023505191639689</v>
      </c>
      <c r="H238" s="32">
        <v>107.06789831163</v>
      </c>
      <c r="I238" s="32">
        <v>0.17</v>
      </c>
      <c r="J238" s="32">
        <v>0.75229709137686596</v>
      </c>
      <c r="K238" s="29" t="s">
        <v>3291</v>
      </c>
      <c r="L238" s="29" t="s">
        <v>3291</v>
      </c>
      <c r="M238" s="29" t="s">
        <v>3292</v>
      </c>
      <c r="N238" s="33">
        <v>2.884561231876109E-2</v>
      </c>
      <c r="O238" s="34">
        <v>97781.026727516684</v>
      </c>
      <c r="P238" s="35">
        <v>0.52393789979642647</v>
      </c>
      <c r="Q238" s="29" t="s">
        <v>3293</v>
      </c>
      <c r="R238" s="29" t="s">
        <v>3294</v>
      </c>
      <c r="S238" s="36">
        <v>44.67</v>
      </c>
      <c r="T238" s="29" t="s">
        <v>3295</v>
      </c>
      <c r="U238" s="37">
        <v>108</v>
      </c>
      <c r="V238" s="38">
        <v>0.52393789979642647</v>
      </c>
      <c r="W238" s="38">
        <v>45.193937899796431</v>
      </c>
      <c r="X238" s="39">
        <v>4.9439378997964312</v>
      </c>
      <c r="Y238" s="39">
        <v>4.4200000000000017</v>
      </c>
    </row>
    <row r="239" spans="1:25" ht="30" x14ac:dyDescent="0.2">
      <c r="A239" s="29">
        <v>19505</v>
      </c>
      <c r="B239" s="29" t="s">
        <v>3296</v>
      </c>
      <c r="C239" s="32">
        <v>250</v>
      </c>
      <c r="D239" s="48">
        <v>15.0231169</v>
      </c>
      <c r="E239" s="48">
        <v>36.815538909255388</v>
      </c>
      <c r="F239" s="32" t="s">
        <v>746</v>
      </c>
      <c r="G239" s="32">
        <v>36.815538909255388</v>
      </c>
      <c r="H239" s="32">
        <v>370.38594236411001</v>
      </c>
      <c r="I239" s="32">
        <v>0.25</v>
      </c>
      <c r="J239" s="32">
        <v>0.75229709137686618</v>
      </c>
      <c r="K239" s="29" t="s">
        <v>2399</v>
      </c>
      <c r="L239" s="29" t="s">
        <v>2398</v>
      </c>
      <c r="M239" s="29" t="s">
        <v>3297</v>
      </c>
      <c r="N239" s="33">
        <v>2.88456123187611E-2</v>
      </c>
      <c r="O239" s="34">
        <v>143795.62754046571</v>
      </c>
      <c r="P239" s="35">
        <v>1.1055582076950059</v>
      </c>
      <c r="Q239" s="29" t="s">
        <v>3282</v>
      </c>
      <c r="R239" s="29" t="s">
        <v>3298</v>
      </c>
      <c r="S239" s="36">
        <v>6.35</v>
      </c>
      <c r="T239" s="29" t="s">
        <v>3299</v>
      </c>
      <c r="U239" s="37">
        <v>362</v>
      </c>
      <c r="V239" s="38">
        <v>1.1055582076950059</v>
      </c>
      <c r="W239" s="38">
        <v>7.4555582076950051</v>
      </c>
      <c r="X239" s="39">
        <v>2.0755582076950052</v>
      </c>
      <c r="Y239" s="39">
        <v>0.96999999999999975</v>
      </c>
    </row>
    <row r="240" spans="1:25" ht="30" x14ac:dyDescent="0.2">
      <c r="A240" s="29">
        <v>15063</v>
      </c>
      <c r="B240" s="29" t="s">
        <v>322</v>
      </c>
      <c r="C240" s="32">
        <v>250</v>
      </c>
      <c r="D240" s="48">
        <v>14.953672600000001</v>
      </c>
      <c r="E240" s="48">
        <v>36.815538909255388</v>
      </c>
      <c r="F240" s="32" t="s">
        <v>746</v>
      </c>
      <c r="G240" s="32">
        <v>36.815538909255388</v>
      </c>
      <c r="H240" s="32">
        <v>2129.2062535444002</v>
      </c>
      <c r="I240" s="32">
        <v>0.25</v>
      </c>
      <c r="J240" s="32">
        <v>0.75229709137686618</v>
      </c>
      <c r="K240" s="29" t="s">
        <v>2471</v>
      </c>
      <c r="L240" s="29" t="s">
        <v>81</v>
      </c>
      <c r="M240" s="29" t="s">
        <v>3300</v>
      </c>
      <c r="N240" s="33">
        <v>2.88456123187611E-2</v>
      </c>
      <c r="O240" s="34">
        <v>143795.62754046571</v>
      </c>
      <c r="P240" s="35">
        <v>6.3554287035210146</v>
      </c>
      <c r="Q240" s="29" t="s">
        <v>2998</v>
      </c>
      <c r="R240" s="29" t="s">
        <v>3301</v>
      </c>
      <c r="S240" s="36">
        <v>37.36</v>
      </c>
      <c r="T240" s="29" t="s">
        <v>3302</v>
      </c>
      <c r="U240" s="37">
        <v>2130</v>
      </c>
      <c r="V240" s="38">
        <v>6.3554287035210146</v>
      </c>
      <c r="W240" s="38">
        <v>43.715428703521013</v>
      </c>
      <c r="X240" s="39">
        <v>18.365428703521012</v>
      </c>
      <c r="Y240" s="39">
        <v>12.01</v>
      </c>
    </row>
    <row r="241" spans="1:25" ht="30" x14ac:dyDescent="0.2">
      <c r="A241" s="29">
        <v>15069</v>
      </c>
      <c r="B241" s="29" t="s">
        <v>1795</v>
      </c>
      <c r="C241" s="32">
        <v>100</v>
      </c>
      <c r="D241" s="48">
        <v>14.629599199999999</v>
      </c>
      <c r="E241" s="48">
        <v>5.8904862254808616</v>
      </c>
      <c r="F241" s="32" t="s">
        <v>746</v>
      </c>
      <c r="G241" s="32">
        <v>5.8904862254808616</v>
      </c>
      <c r="H241" s="32">
        <v>77.781520522899996</v>
      </c>
      <c r="I241" s="32">
        <v>0.1</v>
      </c>
      <c r="J241" s="32">
        <v>0.75229709137686596</v>
      </c>
      <c r="K241" s="29" t="s">
        <v>2653</v>
      </c>
      <c r="L241" s="29" t="s">
        <v>345</v>
      </c>
      <c r="M241" s="29" t="s">
        <v>3303</v>
      </c>
      <c r="N241" s="33">
        <v>2.884561231876109E-2</v>
      </c>
      <c r="O241" s="34">
        <v>57518.251016186281</v>
      </c>
      <c r="P241" s="35">
        <v>0.75935928464940072</v>
      </c>
      <c r="Q241" s="29" t="s">
        <v>3304</v>
      </c>
      <c r="R241" s="29" t="s">
        <v>3305</v>
      </c>
      <c r="S241" s="36">
        <v>20.170000000000009</v>
      </c>
      <c r="T241" s="29" t="s">
        <v>2402</v>
      </c>
      <c r="U241" s="37">
        <v>78</v>
      </c>
      <c r="V241" s="38">
        <v>0.75935928464940072</v>
      </c>
      <c r="W241" s="38">
        <v>20.929359284649401</v>
      </c>
      <c r="X241" s="39">
        <v>0.9193592846493992</v>
      </c>
      <c r="Y241" s="39">
        <v>0.16000000000000009</v>
      </c>
    </row>
    <row r="242" spans="1:25" ht="30" x14ac:dyDescent="0.2">
      <c r="A242" s="29">
        <v>14227</v>
      </c>
      <c r="B242" s="29" t="s">
        <v>1477</v>
      </c>
      <c r="C242" s="32">
        <v>150</v>
      </c>
      <c r="D242" s="48">
        <v>14.583303000000001</v>
      </c>
      <c r="E242" s="48">
        <v>13.253594007331939</v>
      </c>
      <c r="F242" s="32">
        <v>11</v>
      </c>
      <c r="G242" s="32">
        <v>11</v>
      </c>
      <c r="H242" s="32">
        <v>967.27267865789997</v>
      </c>
      <c r="I242" s="32">
        <v>0.15</v>
      </c>
      <c r="J242" s="32">
        <v>0.62437916844047103</v>
      </c>
      <c r="K242" s="29" t="s">
        <v>3306</v>
      </c>
      <c r="L242" s="29" t="s">
        <v>3306</v>
      </c>
      <c r="M242" s="29" t="s">
        <v>3307</v>
      </c>
      <c r="N242" s="33">
        <v>1.98699972468101E-2</v>
      </c>
      <c r="O242" s="34">
        <v>71607.078143638253</v>
      </c>
      <c r="P242" s="35">
        <v>3.8662796195906131</v>
      </c>
      <c r="Q242" s="29" t="s">
        <v>3308</v>
      </c>
      <c r="R242" s="29" t="s">
        <v>3309</v>
      </c>
      <c r="S242" s="36">
        <v>23.93</v>
      </c>
      <c r="T242" s="29" t="s">
        <v>3310</v>
      </c>
      <c r="U242" s="37">
        <v>964</v>
      </c>
      <c r="V242" s="38">
        <v>3.8662796195906131</v>
      </c>
      <c r="W242" s="38">
        <v>27.79627961959061</v>
      </c>
      <c r="X242" s="39">
        <v>15.076279619590609</v>
      </c>
      <c r="Y242" s="39">
        <v>11.21</v>
      </c>
    </row>
    <row r="243" spans="1:25" ht="30" x14ac:dyDescent="0.2">
      <c r="A243" s="29">
        <v>15422</v>
      </c>
      <c r="B243" s="29" t="s">
        <v>3311</v>
      </c>
      <c r="C243" s="32">
        <v>200</v>
      </c>
      <c r="D243" s="48">
        <v>14.560154900000001</v>
      </c>
      <c r="E243" s="48">
        <v>23.56194490192345</v>
      </c>
      <c r="F243" s="32" t="s">
        <v>746</v>
      </c>
      <c r="G243" s="32">
        <v>23.56194490192345</v>
      </c>
      <c r="H243" s="32">
        <v>173.12557528317001</v>
      </c>
      <c r="I243" s="32">
        <v>0.2</v>
      </c>
      <c r="J243" s="32">
        <v>0.75229709137686596</v>
      </c>
      <c r="K243" s="29" t="s">
        <v>2990</v>
      </c>
      <c r="L243" s="29" t="s">
        <v>3204</v>
      </c>
      <c r="M243" s="29" t="s">
        <v>3312</v>
      </c>
      <c r="N243" s="33">
        <v>2.884561231876109E-2</v>
      </c>
      <c r="O243" s="34">
        <v>115036.50203237261</v>
      </c>
      <c r="P243" s="35">
        <v>0.6873725089037882</v>
      </c>
      <c r="Q243" s="29" t="s">
        <v>3313</v>
      </c>
      <c r="R243" s="29" t="s">
        <v>3314</v>
      </c>
      <c r="S243" s="36">
        <v>13.76</v>
      </c>
      <c r="T243" s="29" t="s">
        <v>2634</v>
      </c>
      <c r="U243" s="37">
        <v>168</v>
      </c>
      <c r="V243" s="38">
        <v>0.6873725089037882</v>
      </c>
      <c r="W243" s="38">
        <v>14.44737250890379</v>
      </c>
      <c r="X243" s="39">
        <v>0.70737250890378967</v>
      </c>
      <c r="Y243" s="39">
        <v>2.000000000000135E-2</v>
      </c>
    </row>
    <row r="244" spans="1:25" ht="30" x14ac:dyDescent="0.2">
      <c r="A244" s="29">
        <v>14252</v>
      </c>
      <c r="B244" s="29" t="s">
        <v>1489</v>
      </c>
      <c r="C244" s="32">
        <v>150</v>
      </c>
      <c r="D244" s="48">
        <v>14.398118200000001</v>
      </c>
      <c r="E244" s="48">
        <v>13.253594007331939</v>
      </c>
      <c r="F244" s="32">
        <v>16.2</v>
      </c>
      <c r="G244" s="32">
        <v>16.2</v>
      </c>
      <c r="H244" s="32">
        <v>329.715672127</v>
      </c>
      <c r="I244" s="32">
        <v>0.15</v>
      </c>
      <c r="J244" s="32">
        <v>0.91954022988505735</v>
      </c>
      <c r="K244" s="29" t="s">
        <v>3306</v>
      </c>
      <c r="L244" s="29" t="s">
        <v>1477</v>
      </c>
      <c r="M244" s="29" t="s">
        <v>3315</v>
      </c>
      <c r="N244" s="33">
        <v>4.3096546094651578E-2</v>
      </c>
      <c r="O244" s="34">
        <v>105457.6969024491</v>
      </c>
      <c r="P244" s="35">
        <v>2.8111863465923652</v>
      </c>
      <c r="Q244" s="29" t="s">
        <v>3316</v>
      </c>
      <c r="R244" s="29" t="s">
        <v>3317</v>
      </c>
      <c r="S244" s="36">
        <v>24.32</v>
      </c>
      <c r="T244" s="29" t="s">
        <v>3318</v>
      </c>
      <c r="U244" s="37">
        <v>330</v>
      </c>
      <c r="V244" s="38">
        <v>2.8111863465923652</v>
      </c>
      <c r="W244" s="38">
        <v>27.131186346592369</v>
      </c>
      <c r="X244" s="39">
        <v>13.611186346592371</v>
      </c>
      <c r="Y244" s="39">
        <v>10.8</v>
      </c>
    </row>
    <row r="245" spans="1:25" ht="40" x14ac:dyDescent="0.2">
      <c r="A245" s="29">
        <v>14128</v>
      </c>
      <c r="B245" s="29" t="s">
        <v>3319</v>
      </c>
      <c r="C245" s="32">
        <v>250</v>
      </c>
      <c r="D245" s="48">
        <v>14.374970100000001</v>
      </c>
      <c r="E245" s="48">
        <v>36.815538909255388</v>
      </c>
      <c r="F245" s="32" t="s">
        <v>746</v>
      </c>
      <c r="G245" s="32">
        <v>36.815538909255388</v>
      </c>
      <c r="H245" s="32">
        <v>8175.8970580890191</v>
      </c>
      <c r="I245" s="32">
        <v>0.25</v>
      </c>
      <c r="J245" s="32">
        <v>0.75229709137686618</v>
      </c>
      <c r="K245" s="29" t="s">
        <v>2566</v>
      </c>
      <c r="L245" s="29" t="s">
        <v>2566</v>
      </c>
      <c r="M245" s="29" t="s">
        <v>3320</v>
      </c>
      <c r="N245" s="33">
        <v>2.88456123187611E-2</v>
      </c>
      <c r="O245" s="34">
        <v>143795.62754046571</v>
      </c>
      <c r="P245" s="35">
        <v>24.404085209459691</v>
      </c>
      <c r="Q245" s="29" t="s">
        <v>3321</v>
      </c>
      <c r="R245" s="29" t="s">
        <v>3322</v>
      </c>
      <c r="S245" s="36">
        <v>64.440000000000012</v>
      </c>
      <c r="T245" s="29" t="s">
        <v>746</v>
      </c>
      <c r="U245" s="37">
        <v>8176</v>
      </c>
      <c r="V245" s="38">
        <v>24.404085209459691</v>
      </c>
      <c r="W245" s="38">
        <v>88.844085209459706</v>
      </c>
      <c r="X245" s="39">
        <v>33.974085209459709</v>
      </c>
      <c r="Y245" s="39">
        <v>9.5700000000000145</v>
      </c>
    </row>
    <row r="246" spans="1:25" ht="20" x14ac:dyDescent="0.2">
      <c r="A246" s="29">
        <v>15251</v>
      </c>
      <c r="B246" s="29" t="s">
        <v>3323</v>
      </c>
      <c r="C246" s="32">
        <v>100</v>
      </c>
      <c r="D246" s="48">
        <v>14.351822</v>
      </c>
      <c r="E246" s="48">
        <v>5.8904862254808616</v>
      </c>
      <c r="F246" s="32" t="s">
        <v>746</v>
      </c>
      <c r="G246" s="32">
        <v>5.8904862254808616</v>
      </c>
      <c r="H246" s="32">
        <v>4.9999872211499996</v>
      </c>
      <c r="I246" s="32">
        <v>0.1</v>
      </c>
      <c r="J246" s="32">
        <v>0.75229709137686596</v>
      </c>
      <c r="K246" s="29" t="s">
        <v>2407</v>
      </c>
      <c r="L246" s="29" t="s">
        <v>2407</v>
      </c>
      <c r="M246" s="29" t="s">
        <v>3324</v>
      </c>
      <c r="N246" s="33">
        <v>2.884561231876109E-2</v>
      </c>
      <c r="O246" s="34">
        <v>57518.251016186281</v>
      </c>
      <c r="P246" s="35">
        <v>4.8813480296914243E-2</v>
      </c>
      <c r="Q246" s="29" t="s">
        <v>3325</v>
      </c>
      <c r="R246" s="29" t="s">
        <v>3326</v>
      </c>
      <c r="S246" s="36">
        <v>5.74</v>
      </c>
      <c r="T246" s="29" t="s">
        <v>2634</v>
      </c>
      <c r="U246" s="37">
        <v>6</v>
      </c>
      <c r="V246" s="38">
        <v>4.8813480296914243E-2</v>
      </c>
      <c r="W246" s="38">
        <v>5.7888134802969136</v>
      </c>
      <c r="X246" s="39">
        <v>6.8813480296914697E-2</v>
      </c>
      <c r="Y246" s="39">
        <v>2.0000000000000458E-2</v>
      </c>
    </row>
    <row r="247" spans="1:25" ht="20" x14ac:dyDescent="0.2">
      <c r="A247" s="29">
        <v>17625</v>
      </c>
      <c r="B247" s="29" t="s">
        <v>3327</v>
      </c>
      <c r="C247" s="32">
        <v>180</v>
      </c>
      <c r="D247" s="48">
        <v>14.259229599999999</v>
      </c>
      <c r="E247" s="48">
        <v>19.085175370557991</v>
      </c>
      <c r="F247" s="32" t="s">
        <v>746</v>
      </c>
      <c r="G247" s="32">
        <v>19.085175370557991</v>
      </c>
      <c r="H247" s="32">
        <v>930.65003644720002</v>
      </c>
      <c r="I247" s="32">
        <v>0.18</v>
      </c>
      <c r="J247" s="32">
        <v>0.75229709137686607</v>
      </c>
      <c r="K247" s="29" t="s">
        <v>2869</v>
      </c>
      <c r="L247" s="29" t="s">
        <v>2869</v>
      </c>
      <c r="M247" s="29" t="s">
        <v>3328</v>
      </c>
      <c r="N247" s="33">
        <v>2.88456123187611E-2</v>
      </c>
      <c r="O247" s="34">
        <v>103532.8518291353</v>
      </c>
      <c r="P247" s="35">
        <v>4.2307911595626262</v>
      </c>
      <c r="Q247" s="29" t="s">
        <v>3329</v>
      </c>
      <c r="R247" s="29" t="s">
        <v>3330</v>
      </c>
      <c r="S247" s="36">
        <v>65.72</v>
      </c>
      <c r="T247" s="29" t="s">
        <v>3331</v>
      </c>
      <c r="U247" s="37">
        <v>928</v>
      </c>
      <c r="V247" s="38">
        <v>4.2307911595626262</v>
      </c>
      <c r="W247" s="38">
        <v>69.950791159562627</v>
      </c>
      <c r="X247" s="39">
        <v>19.20079115956263</v>
      </c>
      <c r="Y247" s="39">
        <v>14.97</v>
      </c>
    </row>
    <row r="248" spans="1:25" ht="30" x14ac:dyDescent="0.2">
      <c r="A248" s="29">
        <v>14431</v>
      </c>
      <c r="B248" s="29" t="s">
        <v>205</v>
      </c>
      <c r="C248" s="32">
        <v>150</v>
      </c>
      <c r="D248" s="48">
        <v>14.212933400000001</v>
      </c>
      <c r="E248" s="48">
        <v>13.253594007331939</v>
      </c>
      <c r="F248" s="32">
        <v>19.600000000000001</v>
      </c>
      <c r="G248" s="32">
        <v>19.600000000000001</v>
      </c>
      <c r="H248" s="32">
        <v>2481.4980568517899</v>
      </c>
      <c r="I248" s="32">
        <v>0.15</v>
      </c>
      <c r="J248" s="32">
        <v>1.1125301546757489</v>
      </c>
      <c r="K248" s="29" t="s">
        <v>2891</v>
      </c>
      <c r="L248" s="29" t="s">
        <v>2891</v>
      </c>
      <c r="M248" s="29" t="s">
        <v>3332</v>
      </c>
      <c r="N248" s="33">
        <v>6.3084778035822894E-2</v>
      </c>
      <c r="O248" s="34">
        <v>127590.79378321</v>
      </c>
      <c r="P248" s="35">
        <v>30.768708720650029</v>
      </c>
      <c r="Q248" s="29" t="s">
        <v>3333</v>
      </c>
      <c r="R248" s="29" t="s">
        <v>3334</v>
      </c>
      <c r="S248" s="36">
        <v>62.53</v>
      </c>
      <c r="T248" s="29" t="s">
        <v>3245</v>
      </c>
      <c r="U248" s="37">
        <v>2472</v>
      </c>
      <c r="V248" s="38">
        <v>30.768708720650029</v>
      </c>
      <c r="W248" s="38">
        <v>93.298708720650041</v>
      </c>
      <c r="X248" s="39">
        <v>35.458708720650037</v>
      </c>
      <c r="Y248" s="39">
        <v>4.6900000000000048</v>
      </c>
    </row>
    <row r="249" spans="1:25" ht="20" x14ac:dyDescent="0.2">
      <c r="A249" s="29">
        <v>14376</v>
      </c>
      <c r="B249" s="29" t="s">
        <v>77</v>
      </c>
      <c r="C249" s="32">
        <v>305</v>
      </c>
      <c r="D249" s="48">
        <v>14.1434891</v>
      </c>
      <c r="E249" s="48">
        <v>54.796248112535721</v>
      </c>
      <c r="F249" s="32" t="s">
        <v>746</v>
      </c>
      <c r="G249" s="32">
        <v>54.796248112535721</v>
      </c>
      <c r="H249" s="32">
        <v>4225.0708692114204</v>
      </c>
      <c r="I249" s="32">
        <v>0.30499999999999999</v>
      </c>
      <c r="J249" s="32">
        <v>0.75229709137686618</v>
      </c>
      <c r="K249" s="29" t="s">
        <v>2437</v>
      </c>
      <c r="L249" s="29" t="s">
        <v>2006</v>
      </c>
      <c r="M249" s="29" t="s">
        <v>3335</v>
      </c>
      <c r="N249" s="33">
        <v>2.88456123187611E-2</v>
      </c>
      <c r="O249" s="34">
        <v>175430.66559936819</v>
      </c>
      <c r="P249" s="35">
        <v>9.7958411628796771</v>
      </c>
      <c r="Q249" s="29" t="s">
        <v>3336</v>
      </c>
      <c r="R249" s="29" t="s">
        <v>3337</v>
      </c>
      <c r="S249" s="36">
        <v>21.26</v>
      </c>
      <c r="T249" s="29" t="s">
        <v>3338</v>
      </c>
      <c r="U249" s="37">
        <v>4218</v>
      </c>
      <c r="V249" s="38">
        <v>9.7958411628796771</v>
      </c>
      <c r="W249" s="38">
        <v>31.05584116287967</v>
      </c>
      <c r="X249" s="39">
        <v>22.915841162879669</v>
      </c>
      <c r="Y249" s="39">
        <v>13.12</v>
      </c>
    </row>
    <row r="250" spans="1:25" ht="20" x14ac:dyDescent="0.2">
      <c r="A250" s="29">
        <v>14474</v>
      </c>
      <c r="B250" s="29" t="s">
        <v>483</v>
      </c>
      <c r="C250" s="32">
        <v>100</v>
      </c>
      <c r="D250" s="48">
        <v>14.074044799999999</v>
      </c>
      <c r="E250" s="48">
        <v>5.8904862254808616</v>
      </c>
      <c r="F250" s="32">
        <v>19</v>
      </c>
      <c r="G250" s="32">
        <v>19</v>
      </c>
      <c r="H250" s="32">
        <v>2.6358010655599999</v>
      </c>
      <c r="I250" s="32">
        <v>0.1</v>
      </c>
      <c r="J250" s="32">
        <v>2.4265644955300121</v>
      </c>
      <c r="K250" s="29" t="s">
        <v>3339</v>
      </c>
      <c r="L250" s="29" t="s">
        <v>3339</v>
      </c>
      <c r="M250" s="29" t="s">
        <v>3340</v>
      </c>
      <c r="N250" s="33">
        <v>0.30011290779647409</v>
      </c>
      <c r="O250" s="34">
        <v>185527.42973579001</v>
      </c>
      <c r="P250" s="35">
        <v>0.25887499646665862</v>
      </c>
      <c r="Q250" s="29" t="s">
        <v>3341</v>
      </c>
      <c r="R250" s="29" t="s">
        <v>3342</v>
      </c>
      <c r="S250" s="36">
        <v>38.57</v>
      </c>
      <c r="T250" s="29" t="s">
        <v>2467</v>
      </c>
      <c r="U250" s="37">
        <v>2</v>
      </c>
      <c r="V250" s="38">
        <v>0.25887499646665862</v>
      </c>
      <c r="W250" s="38">
        <v>38.828874996466659</v>
      </c>
      <c r="X250" s="39">
        <v>0.39887499646665958</v>
      </c>
      <c r="Y250" s="39">
        <v>0.1400000000000006</v>
      </c>
    </row>
    <row r="251" spans="1:25" ht="30" x14ac:dyDescent="0.2">
      <c r="A251" s="29">
        <v>14050</v>
      </c>
      <c r="B251" s="29" t="s">
        <v>1336</v>
      </c>
      <c r="C251" s="32">
        <v>170</v>
      </c>
      <c r="D251" s="48">
        <v>13.9351562</v>
      </c>
      <c r="E251" s="48">
        <v>17.023505191639689</v>
      </c>
      <c r="F251" s="32">
        <v>20</v>
      </c>
      <c r="G251" s="32">
        <v>20</v>
      </c>
      <c r="H251" s="32">
        <v>810.67158316708003</v>
      </c>
      <c r="I251" s="32">
        <v>0.17</v>
      </c>
      <c r="J251" s="32">
        <v>0.8838333620579174</v>
      </c>
      <c r="K251" s="29" t="s">
        <v>3343</v>
      </c>
      <c r="L251" s="29" t="s">
        <v>3343</v>
      </c>
      <c r="M251" s="29" t="s">
        <v>3344</v>
      </c>
      <c r="N251" s="33">
        <v>3.9814546987084691E-2</v>
      </c>
      <c r="O251" s="34">
        <v>114877.6654710774</v>
      </c>
      <c r="P251" s="35">
        <v>5.4400922060217587</v>
      </c>
      <c r="Q251" s="29" t="s">
        <v>3345</v>
      </c>
      <c r="R251" s="29" t="s">
        <v>3346</v>
      </c>
      <c r="S251" s="36">
        <v>126.79</v>
      </c>
      <c r="T251" s="29" t="s">
        <v>3347</v>
      </c>
      <c r="U251" s="37">
        <v>810</v>
      </c>
      <c r="V251" s="38">
        <v>5.4400922060217587</v>
      </c>
      <c r="W251" s="38">
        <v>132.23009220602179</v>
      </c>
      <c r="X251" s="39">
        <v>5.800092206021759</v>
      </c>
      <c r="Y251" s="39">
        <v>0.35999999999999938</v>
      </c>
    </row>
    <row r="252" spans="1:25" ht="40" x14ac:dyDescent="0.2">
      <c r="A252" s="29">
        <v>13033</v>
      </c>
      <c r="B252" s="29" t="s">
        <v>3348</v>
      </c>
      <c r="C252" s="32">
        <v>225</v>
      </c>
      <c r="D252" s="48">
        <v>13.7962676</v>
      </c>
      <c r="E252" s="48">
        <v>29.82058651649686</v>
      </c>
      <c r="F252" s="32" t="s">
        <v>746</v>
      </c>
      <c r="G252" s="32">
        <v>29.82058651649686</v>
      </c>
      <c r="H252" s="32">
        <v>1181.1132052297</v>
      </c>
      <c r="I252" s="32">
        <v>0.22500000000000001</v>
      </c>
      <c r="J252" s="32">
        <v>0.75229709137686607</v>
      </c>
      <c r="K252" s="29" t="s">
        <v>2754</v>
      </c>
      <c r="L252" s="29" t="s">
        <v>231</v>
      </c>
      <c r="M252" s="29" t="s">
        <v>3349</v>
      </c>
      <c r="N252" s="33">
        <v>2.88456123187611E-2</v>
      </c>
      <c r="O252" s="34">
        <v>129416.0647864191</v>
      </c>
      <c r="P252" s="35">
        <v>4.0328854873619449</v>
      </c>
      <c r="Q252" s="29" t="s">
        <v>746</v>
      </c>
      <c r="R252" s="29" t="s">
        <v>3350</v>
      </c>
      <c r="S252" s="36">
        <v>65.930000000000007</v>
      </c>
      <c r="T252" s="29" t="s">
        <v>746</v>
      </c>
      <c r="U252" s="37">
        <v>1170</v>
      </c>
      <c r="V252" s="38">
        <v>4.0328854873619449</v>
      </c>
      <c r="W252" s="38">
        <v>69.962885487361945</v>
      </c>
      <c r="X252" s="40" t="s">
        <v>746</v>
      </c>
      <c r="Y252" s="40" t="s">
        <v>746</v>
      </c>
    </row>
    <row r="253" spans="1:25" ht="20" x14ac:dyDescent="0.2">
      <c r="A253" s="29">
        <v>15203</v>
      </c>
      <c r="B253" s="29" t="s">
        <v>265</v>
      </c>
      <c r="C253" s="32">
        <v>200</v>
      </c>
      <c r="D253" s="48">
        <v>13.7499714</v>
      </c>
      <c r="E253" s="48">
        <v>23.56194490192345</v>
      </c>
      <c r="F253" s="32">
        <v>8.5</v>
      </c>
      <c r="G253" s="32">
        <v>8.5</v>
      </c>
      <c r="H253" s="32">
        <v>740.21228642513006</v>
      </c>
      <c r="I253" s="32">
        <v>0.2</v>
      </c>
      <c r="J253" s="32">
        <v>0.27139208173690932</v>
      </c>
      <c r="K253" s="29" t="s">
        <v>3351</v>
      </c>
      <c r="L253" s="29" t="s">
        <v>3351</v>
      </c>
      <c r="M253" s="29" t="s">
        <v>3352</v>
      </c>
      <c r="N253" s="33">
        <v>3.754009277751949E-3</v>
      </c>
      <c r="O253" s="34">
        <v>41499.556651426697</v>
      </c>
      <c r="P253" s="35">
        <v>0.40782083743848219</v>
      </c>
      <c r="Q253" s="29" t="s">
        <v>3353</v>
      </c>
      <c r="R253" s="29" t="s">
        <v>3354</v>
      </c>
      <c r="S253" s="36">
        <v>61.41</v>
      </c>
      <c r="T253" s="29" t="s">
        <v>3355</v>
      </c>
      <c r="U253" s="37">
        <v>740</v>
      </c>
      <c r="V253" s="38">
        <v>0.40782083743848219</v>
      </c>
      <c r="W253" s="38">
        <v>61.817820837438482</v>
      </c>
      <c r="X253" s="39">
        <v>19.59782083743848</v>
      </c>
      <c r="Y253" s="39">
        <v>19.189999999999991</v>
      </c>
    </row>
    <row r="254" spans="1:25" ht="40" x14ac:dyDescent="0.2">
      <c r="A254" s="29">
        <v>15334</v>
      </c>
      <c r="B254" s="29" t="s">
        <v>1983</v>
      </c>
      <c r="C254" s="32">
        <v>150</v>
      </c>
      <c r="D254" s="48">
        <v>13.7499714</v>
      </c>
      <c r="E254" s="48">
        <v>13.253594007331939</v>
      </c>
      <c r="F254" s="32">
        <v>21</v>
      </c>
      <c r="G254" s="32">
        <v>21</v>
      </c>
      <c r="H254" s="32">
        <v>690.69354721923003</v>
      </c>
      <c r="I254" s="32">
        <v>0.15</v>
      </c>
      <c r="J254" s="32">
        <v>1.1919965942954449</v>
      </c>
      <c r="K254" s="29" t="s">
        <v>3032</v>
      </c>
      <c r="L254" s="29" t="s">
        <v>1951</v>
      </c>
      <c r="M254" s="29" t="s">
        <v>3352</v>
      </c>
      <c r="N254" s="33">
        <v>7.2418750296225257E-2</v>
      </c>
      <c r="O254" s="34">
        <v>136704.42191058211</v>
      </c>
      <c r="P254" s="35">
        <v>9.8102820419157002</v>
      </c>
      <c r="Q254" s="29" t="s">
        <v>3356</v>
      </c>
      <c r="R254" s="29" t="s">
        <v>3357</v>
      </c>
      <c r="S254" s="36">
        <v>36.4</v>
      </c>
      <c r="T254" s="29" t="s">
        <v>3358</v>
      </c>
      <c r="U254" s="37">
        <v>686</v>
      </c>
      <c r="V254" s="38">
        <v>9.8102820419157002</v>
      </c>
      <c r="W254" s="38">
        <v>46.210282041915697</v>
      </c>
      <c r="X254" s="39">
        <v>18.0902820419157</v>
      </c>
      <c r="Y254" s="39">
        <v>8.2799999999999976</v>
      </c>
    </row>
    <row r="255" spans="1:25" x14ac:dyDescent="0.2">
      <c r="A255" s="29">
        <v>14198</v>
      </c>
      <c r="B255" s="29" t="s">
        <v>3359</v>
      </c>
      <c r="C255" s="32">
        <v>225</v>
      </c>
      <c r="D255" s="48">
        <v>13.7268233</v>
      </c>
      <c r="E255" s="48">
        <v>29.82058651649686</v>
      </c>
      <c r="F255" s="32" t="s">
        <v>746</v>
      </c>
      <c r="G255" s="32">
        <v>29.82058651649686</v>
      </c>
      <c r="H255" s="32">
        <v>233.268243388</v>
      </c>
      <c r="I255" s="32">
        <v>0.22500000000000001</v>
      </c>
      <c r="J255" s="32">
        <v>0.75229709137686607</v>
      </c>
      <c r="K255" s="29" t="s">
        <v>3360</v>
      </c>
      <c r="L255" s="29" t="s">
        <v>3360</v>
      </c>
      <c r="M255" s="29" t="s">
        <v>3361</v>
      </c>
      <c r="N255" s="33">
        <v>2.88456123187611E-2</v>
      </c>
      <c r="O255" s="34">
        <v>129416.0647864191</v>
      </c>
      <c r="P255" s="35">
        <v>0.79648937058402081</v>
      </c>
      <c r="Q255" s="29" t="s">
        <v>3362</v>
      </c>
      <c r="R255" s="29" t="s">
        <v>3363</v>
      </c>
      <c r="S255" s="36">
        <v>71.63</v>
      </c>
      <c r="T255" s="29" t="s">
        <v>3364</v>
      </c>
      <c r="U255" s="37">
        <v>234</v>
      </c>
      <c r="V255" s="38">
        <v>0.79648937058402081</v>
      </c>
      <c r="W255" s="38">
        <v>72.426489370584022</v>
      </c>
      <c r="X255" s="39">
        <v>2.4864893705840099</v>
      </c>
      <c r="Y255" s="39">
        <v>1.689999999999984</v>
      </c>
    </row>
    <row r="256" spans="1:25" ht="30" x14ac:dyDescent="0.2">
      <c r="A256" s="29">
        <v>14391</v>
      </c>
      <c r="B256" s="29" t="s">
        <v>1581</v>
      </c>
      <c r="C256" s="32">
        <v>100</v>
      </c>
      <c r="D256" s="48">
        <v>13.657379000000001</v>
      </c>
      <c r="E256" s="48">
        <v>5.8904862254808616</v>
      </c>
      <c r="F256" s="32">
        <v>27</v>
      </c>
      <c r="G256" s="32">
        <v>27</v>
      </c>
      <c r="H256" s="32">
        <v>557.12923362299989</v>
      </c>
      <c r="I256" s="32">
        <v>0.1</v>
      </c>
      <c r="J256" s="32">
        <v>3.4482758620689649</v>
      </c>
      <c r="K256" s="29" t="s">
        <v>3365</v>
      </c>
      <c r="L256" s="29" t="s">
        <v>3365</v>
      </c>
      <c r="M256" s="29" t="s">
        <v>3135</v>
      </c>
      <c r="N256" s="33">
        <v>0.60604517945603786</v>
      </c>
      <c r="O256" s="34">
        <v>263644.24225612258</v>
      </c>
      <c r="P256" s="35">
        <v>109.92686912345449</v>
      </c>
      <c r="Q256" s="29" t="s">
        <v>3366</v>
      </c>
      <c r="R256" s="29" t="s">
        <v>3367</v>
      </c>
      <c r="S256" s="36">
        <v>23.9</v>
      </c>
      <c r="T256" s="29" t="s">
        <v>2393</v>
      </c>
      <c r="U256" s="37">
        <v>558</v>
      </c>
      <c r="V256" s="38">
        <v>109.92686912345449</v>
      </c>
      <c r="W256" s="38">
        <v>133.82686912345449</v>
      </c>
      <c r="X256" s="39">
        <v>109.92686912345449</v>
      </c>
      <c r="Y256" s="39">
        <v>0</v>
      </c>
    </row>
    <row r="257" spans="1:25" ht="20" x14ac:dyDescent="0.2">
      <c r="A257" s="29">
        <v>14097</v>
      </c>
      <c r="B257" s="29" t="s">
        <v>315</v>
      </c>
      <c r="C257" s="32">
        <v>180</v>
      </c>
      <c r="D257" s="48">
        <v>13.6110828</v>
      </c>
      <c r="E257" s="48">
        <v>19.085175370557991</v>
      </c>
      <c r="F257" s="32">
        <v>47</v>
      </c>
      <c r="G257" s="32">
        <v>47</v>
      </c>
      <c r="H257" s="32">
        <v>2225.6679876420799</v>
      </c>
      <c r="I257" s="32">
        <v>0.18</v>
      </c>
      <c r="J257" s="32">
        <v>1.8526402093877621</v>
      </c>
      <c r="K257" s="29" t="s">
        <v>3368</v>
      </c>
      <c r="L257" s="29" t="s">
        <v>3368</v>
      </c>
      <c r="M257" s="29" t="s">
        <v>3369</v>
      </c>
      <c r="N257" s="33">
        <v>0.17493760170440009</v>
      </c>
      <c r="O257" s="34">
        <v>254964.5964205302</v>
      </c>
      <c r="P257" s="35">
        <v>59.692855328998888</v>
      </c>
      <c r="Q257" s="29" t="s">
        <v>746</v>
      </c>
      <c r="R257" s="29" t="s">
        <v>3370</v>
      </c>
      <c r="S257" s="36">
        <v>14.47</v>
      </c>
      <c r="T257" s="29" t="s">
        <v>3371</v>
      </c>
      <c r="U257" s="37">
        <v>2218</v>
      </c>
      <c r="V257" s="38">
        <v>59.692855328998888</v>
      </c>
      <c r="W257" s="38">
        <v>74.162855328998887</v>
      </c>
      <c r="X257" s="40" t="s">
        <v>746</v>
      </c>
      <c r="Y257" s="40" t="s">
        <v>746</v>
      </c>
    </row>
    <row r="258" spans="1:25" ht="40" x14ac:dyDescent="0.2">
      <c r="A258" s="29">
        <v>15655</v>
      </c>
      <c r="B258" s="29" t="s">
        <v>3372</v>
      </c>
      <c r="C258" s="32">
        <v>200</v>
      </c>
      <c r="D258" s="48">
        <v>13.4490461</v>
      </c>
      <c r="E258" s="48">
        <v>23.56194490192345</v>
      </c>
      <c r="F258" s="32" t="s">
        <v>746</v>
      </c>
      <c r="G258" s="32">
        <v>23.56194490192345</v>
      </c>
      <c r="H258" s="32">
        <v>889.1531068920001</v>
      </c>
      <c r="I258" s="32">
        <v>0.2</v>
      </c>
      <c r="J258" s="32">
        <v>0.75229709137686596</v>
      </c>
      <c r="K258" s="29" t="s">
        <v>2754</v>
      </c>
      <c r="L258" s="29" t="s">
        <v>2754</v>
      </c>
      <c r="M258" s="29" t="s">
        <v>3373</v>
      </c>
      <c r="N258" s="33">
        <v>2.884561231876109E-2</v>
      </c>
      <c r="O258" s="34">
        <v>115036.50203237261</v>
      </c>
      <c r="P258" s="35">
        <v>3.5302664027789472</v>
      </c>
      <c r="Q258" s="29" t="s">
        <v>3374</v>
      </c>
      <c r="R258" s="29" t="s">
        <v>3375</v>
      </c>
      <c r="S258" s="36">
        <v>80.83</v>
      </c>
      <c r="T258" s="29" t="s">
        <v>746</v>
      </c>
      <c r="U258" s="37">
        <v>890</v>
      </c>
      <c r="V258" s="38">
        <v>3.5302664027789472</v>
      </c>
      <c r="W258" s="38">
        <v>84.360266402778947</v>
      </c>
      <c r="X258" s="39">
        <v>23.050266402778949</v>
      </c>
      <c r="Y258" s="39">
        <v>19.52</v>
      </c>
    </row>
    <row r="259" spans="1:25" ht="40" x14ac:dyDescent="0.2">
      <c r="A259" s="29">
        <v>14365</v>
      </c>
      <c r="B259" s="29" t="s">
        <v>3376</v>
      </c>
      <c r="C259" s="32">
        <v>100</v>
      </c>
      <c r="D259" s="48">
        <v>13.4027499</v>
      </c>
      <c r="E259" s="48">
        <v>5.8904862254808616</v>
      </c>
      <c r="F259" s="32" t="s">
        <v>746</v>
      </c>
      <c r="G259" s="32">
        <v>5.8904862254808616</v>
      </c>
      <c r="H259" s="32">
        <v>21.029361432999998</v>
      </c>
      <c r="I259" s="32">
        <v>0.1</v>
      </c>
      <c r="J259" s="32">
        <v>0.75229709137686596</v>
      </c>
      <c r="K259" s="29" t="s">
        <v>2815</v>
      </c>
      <c r="L259" s="29" t="s">
        <v>2815</v>
      </c>
      <c r="M259" s="29" t="s">
        <v>3377</v>
      </c>
      <c r="N259" s="33">
        <v>2.884561231876109E-2</v>
      </c>
      <c r="O259" s="34">
        <v>57518.251016186281</v>
      </c>
      <c r="P259" s="35">
        <v>0.20530378870255081</v>
      </c>
      <c r="Q259" s="29" t="s">
        <v>3378</v>
      </c>
      <c r="R259" s="29" t="s">
        <v>3379</v>
      </c>
      <c r="S259" s="36">
        <v>46.51</v>
      </c>
      <c r="T259" s="29" t="s">
        <v>746</v>
      </c>
      <c r="U259" s="37">
        <v>22</v>
      </c>
      <c r="V259" s="38">
        <v>0.20530378870255081</v>
      </c>
      <c r="W259" s="38">
        <v>46.715303788702549</v>
      </c>
      <c r="X259" s="39">
        <v>0.22530378870254711</v>
      </c>
      <c r="Y259" s="39">
        <v>1.9999999999996021E-2</v>
      </c>
    </row>
    <row r="260" spans="1:25" ht="30" x14ac:dyDescent="0.2">
      <c r="A260" s="29">
        <v>17588</v>
      </c>
      <c r="B260" s="29" t="s">
        <v>3380</v>
      </c>
      <c r="C260" s="32">
        <v>280</v>
      </c>
      <c r="D260" s="48">
        <v>13.4027499</v>
      </c>
      <c r="E260" s="48">
        <v>46.181412007769957</v>
      </c>
      <c r="F260" s="32" t="s">
        <v>746</v>
      </c>
      <c r="G260" s="32">
        <v>46.181412007769957</v>
      </c>
      <c r="H260" s="32">
        <v>2119.4104373547402</v>
      </c>
      <c r="I260" s="32">
        <v>0.28000000000000003</v>
      </c>
      <c r="J260" s="32">
        <v>0.75229709137686607</v>
      </c>
      <c r="K260" s="29" t="s">
        <v>2399</v>
      </c>
      <c r="L260" s="29" t="s">
        <v>2399</v>
      </c>
      <c r="M260" s="29" t="s">
        <v>3377</v>
      </c>
      <c r="N260" s="33">
        <v>2.88456123187611E-2</v>
      </c>
      <c r="O260" s="34">
        <v>161051.10284532161</v>
      </c>
      <c r="P260" s="35">
        <v>5.476880302299092</v>
      </c>
      <c r="Q260" s="29" t="s">
        <v>3381</v>
      </c>
      <c r="R260" s="29" t="s">
        <v>3382</v>
      </c>
      <c r="S260" s="36">
        <v>6.85</v>
      </c>
      <c r="T260" s="29" t="s">
        <v>3383</v>
      </c>
      <c r="U260" s="37">
        <v>1846</v>
      </c>
      <c r="V260" s="38">
        <v>5.476880302299092</v>
      </c>
      <c r="W260" s="38">
        <v>12.32688030229909</v>
      </c>
      <c r="X260" s="39">
        <v>6.766880302299092</v>
      </c>
      <c r="Y260" s="39">
        <v>1.29</v>
      </c>
    </row>
    <row r="261" spans="1:25" ht="30" x14ac:dyDescent="0.2">
      <c r="A261" s="29">
        <v>14412</v>
      </c>
      <c r="B261" s="29" t="s">
        <v>1603</v>
      </c>
      <c r="C261" s="32">
        <v>180</v>
      </c>
      <c r="D261" s="48">
        <v>13.3796018</v>
      </c>
      <c r="E261" s="48">
        <v>19.085175370557991</v>
      </c>
      <c r="F261" s="32" t="s">
        <v>746</v>
      </c>
      <c r="G261" s="32">
        <v>19.085175370557991</v>
      </c>
      <c r="H261" s="32">
        <v>826.62037056049996</v>
      </c>
      <c r="I261" s="32">
        <v>0.18</v>
      </c>
      <c r="J261" s="32">
        <v>0.75229709137686607</v>
      </c>
      <c r="K261" s="29" t="s">
        <v>3384</v>
      </c>
      <c r="L261" s="29" t="s">
        <v>3384</v>
      </c>
      <c r="M261" s="29" t="s">
        <v>3385</v>
      </c>
      <c r="N261" s="33">
        <v>2.88456123187611E-2</v>
      </c>
      <c r="O261" s="34">
        <v>103532.8518291353</v>
      </c>
      <c r="P261" s="35">
        <v>3.7578660281717631</v>
      </c>
      <c r="Q261" s="29" t="s">
        <v>3386</v>
      </c>
      <c r="R261" s="29" t="s">
        <v>3387</v>
      </c>
      <c r="S261" s="36">
        <v>68.3</v>
      </c>
      <c r="T261" s="29" t="s">
        <v>2928</v>
      </c>
      <c r="U261" s="37">
        <v>826</v>
      </c>
      <c r="V261" s="38">
        <v>3.7578660281717631</v>
      </c>
      <c r="W261" s="38">
        <v>72.057866028171759</v>
      </c>
      <c r="X261" s="39">
        <v>15.57786602817176</v>
      </c>
      <c r="Y261" s="39">
        <v>11.82</v>
      </c>
    </row>
    <row r="262" spans="1:25" ht="30" x14ac:dyDescent="0.2">
      <c r="A262" s="29">
        <v>15361</v>
      </c>
      <c r="B262" s="29" t="s">
        <v>3388</v>
      </c>
      <c r="C262" s="32">
        <v>400</v>
      </c>
      <c r="D262" s="48">
        <v>13.356453699999999</v>
      </c>
      <c r="E262" s="48">
        <v>94.247779607693786</v>
      </c>
      <c r="F262" s="32" t="s">
        <v>746</v>
      </c>
      <c r="G262" s="32">
        <v>94.247779607693786</v>
      </c>
      <c r="H262" s="32">
        <v>1421.51630153674</v>
      </c>
      <c r="I262" s="32">
        <v>0.4</v>
      </c>
      <c r="J262" s="32">
        <v>0.75229709137686596</v>
      </c>
      <c r="K262" s="29" t="s">
        <v>2443</v>
      </c>
      <c r="L262" s="29" t="s">
        <v>2443</v>
      </c>
      <c r="M262" s="29" t="s">
        <v>3389</v>
      </c>
      <c r="N262" s="33">
        <v>2.884561231876109E-2</v>
      </c>
      <c r="O262" s="34">
        <v>230073.0040647451</v>
      </c>
      <c r="P262" s="35">
        <v>2.3406618778999269</v>
      </c>
      <c r="Q262" s="29" t="s">
        <v>2514</v>
      </c>
      <c r="R262" s="29" t="s">
        <v>2725</v>
      </c>
      <c r="S262" s="36">
        <v>7.24</v>
      </c>
      <c r="T262" s="29" t="s">
        <v>2515</v>
      </c>
      <c r="U262" s="37">
        <v>1422</v>
      </c>
      <c r="V262" s="38">
        <v>2.3406618778999269</v>
      </c>
      <c r="W262" s="38">
        <v>9.580661877899928</v>
      </c>
      <c r="X262" s="39">
        <v>4.1406618778999276</v>
      </c>
      <c r="Y262" s="39">
        <v>1.8</v>
      </c>
    </row>
    <row r="263" spans="1:25" ht="20" x14ac:dyDescent="0.2">
      <c r="A263" s="29">
        <v>15260</v>
      </c>
      <c r="B263" s="29" t="s">
        <v>1911</v>
      </c>
      <c r="C263" s="32">
        <v>200</v>
      </c>
      <c r="D263" s="48">
        <v>13.356453699999999</v>
      </c>
      <c r="E263" s="48">
        <v>23.56194490192345</v>
      </c>
      <c r="F263" s="32" t="s">
        <v>746</v>
      </c>
      <c r="G263" s="32">
        <v>23.56194490192345</v>
      </c>
      <c r="H263" s="32">
        <v>251.04043208499999</v>
      </c>
      <c r="I263" s="32">
        <v>0.2</v>
      </c>
      <c r="J263" s="32">
        <v>0.75229709137686596</v>
      </c>
      <c r="K263" s="29" t="s">
        <v>2407</v>
      </c>
      <c r="L263" s="29" t="s">
        <v>2407</v>
      </c>
      <c r="M263" s="29" t="s">
        <v>3389</v>
      </c>
      <c r="N263" s="33">
        <v>2.884561231876109E-2</v>
      </c>
      <c r="O263" s="34">
        <v>115036.50203237261</v>
      </c>
      <c r="P263" s="35">
        <v>0.99672328225518014</v>
      </c>
      <c r="Q263" s="29" t="s">
        <v>3390</v>
      </c>
      <c r="R263" s="29" t="s">
        <v>3391</v>
      </c>
      <c r="S263" s="36">
        <v>2.39</v>
      </c>
      <c r="T263" s="29" t="s">
        <v>3392</v>
      </c>
      <c r="U263" s="37">
        <v>248</v>
      </c>
      <c r="V263" s="38">
        <v>0.99672328225518014</v>
      </c>
      <c r="W263" s="38">
        <v>3.38672328225518</v>
      </c>
      <c r="X263" s="39">
        <v>1.9167232822551801</v>
      </c>
      <c r="Y263" s="39">
        <v>0.91999999999999971</v>
      </c>
    </row>
    <row r="264" spans="1:25" ht="30" x14ac:dyDescent="0.2">
      <c r="A264" s="29">
        <v>14206</v>
      </c>
      <c r="B264" s="29" t="s">
        <v>3393</v>
      </c>
      <c r="C264" s="32">
        <v>80</v>
      </c>
      <c r="D264" s="48">
        <v>13.287009400000001</v>
      </c>
      <c r="E264" s="48">
        <v>3.7699111843077522</v>
      </c>
      <c r="F264" s="32" t="s">
        <v>746</v>
      </c>
      <c r="G264" s="32">
        <v>3.7699111843077522</v>
      </c>
      <c r="H264" s="32">
        <v>521.47009768500004</v>
      </c>
      <c r="I264" s="32">
        <v>0.08</v>
      </c>
      <c r="J264" s="32">
        <v>0.75229709137686607</v>
      </c>
      <c r="K264" s="29" t="s">
        <v>2694</v>
      </c>
      <c r="L264" s="29" t="s">
        <v>1465</v>
      </c>
      <c r="M264" s="29" t="s">
        <v>3394</v>
      </c>
      <c r="N264" s="33">
        <v>2.88456123187611E-2</v>
      </c>
      <c r="O264" s="34">
        <v>46014.600812949029</v>
      </c>
      <c r="P264" s="35">
        <v>6.8344538904052028</v>
      </c>
      <c r="Q264" s="29" t="s">
        <v>3395</v>
      </c>
      <c r="R264" s="29" t="s">
        <v>3396</v>
      </c>
      <c r="S264" s="36">
        <v>91.58</v>
      </c>
      <c r="T264" s="29" t="s">
        <v>3397</v>
      </c>
      <c r="U264" s="37">
        <v>522</v>
      </c>
      <c r="V264" s="38">
        <v>6.8344538904052028</v>
      </c>
      <c r="W264" s="38">
        <v>98.414453890405198</v>
      </c>
      <c r="X264" s="39">
        <v>9.534453890405203</v>
      </c>
      <c r="Y264" s="39">
        <v>2.7000000000000028</v>
      </c>
    </row>
    <row r="265" spans="1:25" ht="40" x14ac:dyDescent="0.2">
      <c r="A265" s="29">
        <v>15381</v>
      </c>
      <c r="B265" s="29" t="s">
        <v>158</v>
      </c>
      <c r="C265" s="32">
        <v>225</v>
      </c>
      <c r="D265" s="48">
        <v>13.2638613</v>
      </c>
      <c r="E265" s="48">
        <v>29.82058651649686</v>
      </c>
      <c r="F265" s="32">
        <v>52</v>
      </c>
      <c r="G265" s="32">
        <v>52</v>
      </c>
      <c r="H265" s="32">
        <v>514.20787341025004</v>
      </c>
      <c r="I265" s="32">
        <v>0.22500000000000001</v>
      </c>
      <c r="J265" s="32">
        <v>1.311826939753717</v>
      </c>
      <c r="K265" s="29" t="s">
        <v>2437</v>
      </c>
      <c r="L265" s="29" t="s">
        <v>1572</v>
      </c>
      <c r="M265" s="29" t="s">
        <v>3398</v>
      </c>
      <c r="N265" s="33">
        <v>8.7711005089887981E-2</v>
      </c>
      <c r="O265" s="34">
        <v>225670.7917254054</v>
      </c>
      <c r="P265" s="35">
        <v>5.2378095794455577</v>
      </c>
      <c r="Q265" s="29" t="s">
        <v>3399</v>
      </c>
      <c r="R265" s="29" t="s">
        <v>3400</v>
      </c>
      <c r="S265" s="36">
        <v>7.2</v>
      </c>
      <c r="T265" s="29" t="s">
        <v>2710</v>
      </c>
      <c r="U265" s="37">
        <v>514</v>
      </c>
      <c r="V265" s="38">
        <v>5.2378095794455577</v>
      </c>
      <c r="W265" s="38">
        <v>12.43780957944556</v>
      </c>
      <c r="X265" s="39">
        <v>6.2878095794455584</v>
      </c>
      <c r="Y265" s="39">
        <v>1.0500000000000009</v>
      </c>
    </row>
    <row r="266" spans="1:25" ht="40" x14ac:dyDescent="0.2">
      <c r="A266" s="29">
        <v>14408</v>
      </c>
      <c r="B266" s="29" t="s">
        <v>3401</v>
      </c>
      <c r="C266" s="32">
        <v>600</v>
      </c>
      <c r="D266" s="48">
        <v>13.2407132</v>
      </c>
      <c r="E266" s="48">
        <v>212.05750411731111</v>
      </c>
      <c r="F266" s="32" t="s">
        <v>746</v>
      </c>
      <c r="G266" s="32">
        <v>212.05750411731111</v>
      </c>
      <c r="H266" s="32">
        <v>535.60776112590008</v>
      </c>
      <c r="I266" s="32">
        <v>0.6</v>
      </c>
      <c r="J266" s="32">
        <v>0.75229709137686618</v>
      </c>
      <c r="K266" s="29" t="s">
        <v>2754</v>
      </c>
      <c r="L266" s="29" t="s">
        <v>3348</v>
      </c>
      <c r="M266" s="29" t="s">
        <v>3402</v>
      </c>
      <c r="N266" s="33">
        <v>2.88456123187611E-2</v>
      </c>
      <c r="O266" s="34">
        <v>345109.50609711779</v>
      </c>
      <c r="P266" s="35">
        <v>0.53109862364785487</v>
      </c>
      <c r="Q266" s="29" t="s">
        <v>3403</v>
      </c>
      <c r="R266" s="29" t="s">
        <v>3404</v>
      </c>
      <c r="S266" s="36">
        <v>69.86999999999999</v>
      </c>
      <c r="T266" s="29" t="s">
        <v>3405</v>
      </c>
      <c r="U266" s="37">
        <v>536</v>
      </c>
      <c r="V266" s="38">
        <v>0.53109862364785487</v>
      </c>
      <c r="W266" s="38">
        <v>70.40109862364784</v>
      </c>
      <c r="X266" s="39">
        <v>4.2410986236478436</v>
      </c>
      <c r="Y266" s="39">
        <v>3.7099999999999942</v>
      </c>
    </row>
    <row r="267" spans="1:25" ht="20" x14ac:dyDescent="0.2">
      <c r="A267" s="29">
        <v>14553</v>
      </c>
      <c r="B267" s="29" t="s">
        <v>3406</v>
      </c>
      <c r="C267" s="32">
        <v>200</v>
      </c>
      <c r="D267" s="48">
        <v>13.171268899999999</v>
      </c>
      <c r="E267" s="48">
        <v>23.56194490192345</v>
      </c>
      <c r="F267" s="32" t="s">
        <v>746</v>
      </c>
      <c r="G267" s="32">
        <v>23.56194490192345</v>
      </c>
      <c r="H267" s="32">
        <v>2553.96010068236</v>
      </c>
      <c r="I267" s="32">
        <v>0.2</v>
      </c>
      <c r="J267" s="32">
        <v>0.75229709137686596</v>
      </c>
      <c r="K267" s="29" t="s">
        <v>3407</v>
      </c>
      <c r="L267" s="29" t="s">
        <v>3407</v>
      </c>
      <c r="M267" s="29" t="s">
        <v>3408</v>
      </c>
      <c r="N267" s="33">
        <v>2.884561231876109E-2</v>
      </c>
      <c r="O267" s="34">
        <v>115036.50203237261</v>
      </c>
      <c r="P267" s="35">
        <v>10.14016536363744</v>
      </c>
      <c r="Q267" s="29" t="s">
        <v>746</v>
      </c>
      <c r="R267" s="29" t="s">
        <v>3409</v>
      </c>
      <c r="S267" s="36">
        <v>26.9</v>
      </c>
      <c r="T267" s="29" t="s">
        <v>3410</v>
      </c>
      <c r="U267" s="37">
        <v>2550</v>
      </c>
      <c r="V267" s="38">
        <v>10.14016536363744</v>
      </c>
      <c r="W267" s="38">
        <v>37.040165363637428</v>
      </c>
      <c r="X267" s="40" t="s">
        <v>746</v>
      </c>
      <c r="Y267" s="40" t="s">
        <v>746</v>
      </c>
    </row>
    <row r="268" spans="1:25" ht="40" x14ac:dyDescent="0.2">
      <c r="A268" s="29">
        <v>15497</v>
      </c>
      <c r="B268" s="29" t="s">
        <v>2068</v>
      </c>
      <c r="C268" s="32">
        <v>127</v>
      </c>
      <c r="D268" s="48">
        <v>12.986084099999999</v>
      </c>
      <c r="E268" s="48">
        <v>9.5007652330780843</v>
      </c>
      <c r="F268" s="32">
        <v>10</v>
      </c>
      <c r="G268" s="32">
        <v>10</v>
      </c>
      <c r="H268" s="32">
        <v>2450.0500690479998</v>
      </c>
      <c r="I268" s="32">
        <v>0.127</v>
      </c>
      <c r="J268" s="32">
        <v>0.79182789272347376</v>
      </c>
      <c r="K268" s="29" t="s">
        <v>2754</v>
      </c>
      <c r="L268" s="29" t="s">
        <v>2754</v>
      </c>
      <c r="M268" s="29" t="s">
        <v>3411</v>
      </c>
      <c r="N268" s="33">
        <v>3.1956748812176188E-2</v>
      </c>
      <c r="O268" s="34">
        <v>76886.626496390396</v>
      </c>
      <c r="P268" s="35">
        <v>19.340642268833431</v>
      </c>
      <c r="Q268" s="29" t="s">
        <v>3412</v>
      </c>
      <c r="R268" s="29" t="s">
        <v>3413</v>
      </c>
      <c r="S268" s="36">
        <v>110.28</v>
      </c>
      <c r="T268" s="29" t="s">
        <v>3414</v>
      </c>
      <c r="U268" s="37">
        <v>2450</v>
      </c>
      <c r="V268" s="38">
        <v>19.340642268833431</v>
      </c>
      <c r="W268" s="38">
        <v>129.62064226883339</v>
      </c>
      <c r="X268" s="39">
        <v>52.97064226883343</v>
      </c>
      <c r="Y268" s="39">
        <v>33.63000000000001</v>
      </c>
    </row>
    <row r="269" spans="1:25" ht="30" x14ac:dyDescent="0.2">
      <c r="A269" s="29">
        <v>15618</v>
      </c>
      <c r="B269" s="29" t="s">
        <v>3415</v>
      </c>
      <c r="C269" s="32">
        <v>200</v>
      </c>
      <c r="D269" s="48">
        <v>12.962935999999999</v>
      </c>
      <c r="E269" s="48">
        <v>23.56194490192345</v>
      </c>
      <c r="F269" s="32" t="s">
        <v>746</v>
      </c>
      <c r="G269" s="32">
        <v>23.56194490192345</v>
      </c>
      <c r="H269" s="32">
        <v>576.95157555817002</v>
      </c>
      <c r="I269" s="32">
        <v>0.2</v>
      </c>
      <c r="J269" s="32">
        <v>0.75229709137686596</v>
      </c>
      <c r="K269" s="29" t="s">
        <v>2477</v>
      </c>
      <c r="L269" s="29" t="s">
        <v>2476</v>
      </c>
      <c r="M269" s="29" t="s">
        <v>3416</v>
      </c>
      <c r="N269" s="33">
        <v>2.884561231876109E-2</v>
      </c>
      <c r="O269" s="34">
        <v>115036.50203237261</v>
      </c>
      <c r="P269" s="35">
        <v>2.2907109556675969</v>
      </c>
      <c r="Q269" s="29" t="s">
        <v>3417</v>
      </c>
      <c r="R269" s="29" t="s">
        <v>3418</v>
      </c>
      <c r="S269" s="36">
        <v>7.6199999999999992</v>
      </c>
      <c r="T269" s="29" t="s">
        <v>3419</v>
      </c>
      <c r="U269" s="37">
        <v>574</v>
      </c>
      <c r="V269" s="38">
        <v>2.2907109556675969</v>
      </c>
      <c r="W269" s="38">
        <v>9.9107109556675965</v>
      </c>
      <c r="X269" s="39">
        <v>3.3907109556675969</v>
      </c>
      <c r="Y269" s="39">
        <v>1.1000000000000001</v>
      </c>
    </row>
    <row r="270" spans="1:25" ht="20" x14ac:dyDescent="0.2">
      <c r="A270" s="29">
        <v>14456</v>
      </c>
      <c r="B270" s="29" t="s">
        <v>1650</v>
      </c>
      <c r="C270" s="32">
        <v>170</v>
      </c>
      <c r="D270" s="48">
        <v>12.615714499999999</v>
      </c>
      <c r="E270" s="48">
        <v>17.023505191639689</v>
      </c>
      <c r="F270" s="32">
        <v>18</v>
      </c>
      <c r="G270" s="32">
        <v>18</v>
      </c>
      <c r="H270" s="32">
        <v>1476.27526459</v>
      </c>
      <c r="I270" s="32">
        <v>0.17</v>
      </c>
      <c r="J270" s="32">
        <v>0.79545002585212576</v>
      </c>
      <c r="K270" s="29" t="s">
        <v>2835</v>
      </c>
      <c r="L270" s="29" t="s">
        <v>3268</v>
      </c>
      <c r="M270" s="29" t="s">
        <v>3420</v>
      </c>
      <c r="N270" s="33">
        <v>3.2249783059538607E-2</v>
      </c>
      <c r="O270" s="34">
        <v>103389.8989239697</v>
      </c>
      <c r="P270" s="35">
        <v>8.0578350519222379</v>
      </c>
      <c r="Q270" s="29" t="s">
        <v>3226</v>
      </c>
      <c r="R270" s="29" t="s">
        <v>2607</v>
      </c>
      <c r="S270" s="36">
        <v>76.819999999999993</v>
      </c>
      <c r="T270" s="29" t="s">
        <v>3284</v>
      </c>
      <c r="U270" s="37">
        <v>1474</v>
      </c>
      <c r="V270" s="38">
        <v>8.0578350519222379</v>
      </c>
      <c r="W270" s="38">
        <v>84.877835051922233</v>
      </c>
      <c r="X270" s="39">
        <v>12.877835051922229</v>
      </c>
      <c r="Y270" s="39">
        <v>4.8199999999999932</v>
      </c>
    </row>
    <row r="271" spans="1:25" ht="50" x14ac:dyDescent="0.2">
      <c r="A271" s="29">
        <v>17234</v>
      </c>
      <c r="B271" s="29" t="s">
        <v>3421</v>
      </c>
      <c r="C271" s="32">
        <v>160</v>
      </c>
      <c r="D271" s="48">
        <v>12.5231221</v>
      </c>
      <c r="E271" s="48">
        <v>15.079644737231011</v>
      </c>
      <c r="F271" s="32" t="s">
        <v>746</v>
      </c>
      <c r="G271" s="32">
        <v>15.079644737231011</v>
      </c>
      <c r="H271" s="32">
        <v>400.381312288</v>
      </c>
      <c r="I271" s="32">
        <v>0.16</v>
      </c>
      <c r="J271" s="32">
        <v>0.75229709137686607</v>
      </c>
      <c r="K271" s="29" t="s">
        <v>2456</v>
      </c>
      <c r="L271" s="29" t="s">
        <v>1755</v>
      </c>
      <c r="M271" s="29" t="s">
        <v>3422</v>
      </c>
      <c r="N271" s="33">
        <v>2.88456123187611E-2</v>
      </c>
      <c r="O271" s="34">
        <v>92029.201625898058</v>
      </c>
      <c r="P271" s="35">
        <v>2.1187767343202411</v>
      </c>
      <c r="Q271" s="29" t="s">
        <v>3423</v>
      </c>
      <c r="R271" s="29" t="s">
        <v>3424</v>
      </c>
      <c r="S271" s="36">
        <v>9.57</v>
      </c>
      <c r="T271" s="29" t="s">
        <v>3190</v>
      </c>
      <c r="U271" s="37">
        <v>400</v>
      </c>
      <c r="V271" s="38">
        <v>2.1187767343202411</v>
      </c>
      <c r="W271" s="38">
        <v>11.688776734320239</v>
      </c>
      <c r="X271" s="39">
        <v>3.3087767343202401</v>
      </c>
      <c r="Y271" s="39">
        <v>1.19</v>
      </c>
    </row>
    <row r="272" spans="1:25" ht="30" x14ac:dyDescent="0.2">
      <c r="A272" s="29">
        <v>14199</v>
      </c>
      <c r="B272" s="29" t="s">
        <v>494</v>
      </c>
      <c r="C272" s="32">
        <v>180</v>
      </c>
      <c r="D272" s="48">
        <v>12.407381600000001</v>
      </c>
      <c r="E272" s="48">
        <v>19.085175370557991</v>
      </c>
      <c r="F272" s="32">
        <v>12.5</v>
      </c>
      <c r="G272" s="32">
        <v>12.5</v>
      </c>
      <c r="H272" s="32">
        <v>3755.0122894106312</v>
      </c>
      <c r="I272" s="32">
        <v>0.18</v>
      </c>
      <c r="J272" s="32">
        <v>0.49272345994355371</v>
      </c>
      <c r="K272" s="29" t="s">
        <v>2694</v>
      </c>
      <c r="L272" s="29" t="s">
        <v>3393</v>
      </c>
      <c r="M272" s="29" t="s">
        <v>3425</v>
      </c>
      <c r="N272" s="33">
        <v>1.237392497343255E-2</v>
      </c>
      <c r="O272" s="34">
        <v>67809.733090566529</v>
      </c>
      <c r="P272" s="35">
        <v>7.4803439900487234</v>
      </c>
      <c r="Q272" s="29" t="s">
        <v>3426</v>
      </c>
      <c r="R272" s="29" t="s">
        <v>2934</v>
      </c>
      <c r="S272" s="36">
        <v>99.5</v>
      </c>
      <c r="T272" s="29" t="s">
        <v>3427</v>
      </c>
      <c r="U272" s="37">
        <v>3756</v>
      </c>
      <c r="V272" s="38">
        <v>7.4803439900487234</v>
      </c>
      <c r="W272" s="38">
        <v>106.98034399004869</v>
      </c>
      <c r="X272" s="39">
        <v>11.570343990048711</v>
      </c>
      <c r="Y272" s="39">
        <v>4.0899999999999892</v>
      </c>
    </row>
    <row r="273" spans="1:25" ht="30" x14ac:dyDescent="0.2">
      <c r="A273" s="29">
        <v>15057</v>
      </c>
      <c r="B273" s="29" t="s">
        <v>425</v>
      </c>
      <c r="C273" s="32">
        <v>150</v>
      </c>
      <c r="D273" s="48">
        <v>12.384233500000001</v>
      </c>
      <c r="E273" s="48">
        <v>13.253594007331939</v>
      </c>
      <c r="F273" s="32">
        <v>14</v>
      </c>
      <c r="G273" s="32">
        <v>14</v>
      </c>
      <c r="H273" s="32">
        <v>184.28207876900001</v>
      </c>
      <c r="I273" s="32">
        <v>0.15</v>
      </c>
      <c r="J273" s="32">
        <v>0.79466439619696316</v>
      </c>
      <c r="K273" s="29" t="s">
        <v>2448</v>
      </c>
      <c r="L273" s="29" t="s">
        <v>284</v>
      </c>
      <c r="M273" s="29" t="s">
        <v>3428</v>
      </c>
      <c r="N273" s="33">
        <v>3.2186111242766768E-2</v>
      </c>
      <c r="O273" s="34">
        <v>91136.281273721412</v>
      </c>
      <c r="P273" s="35">
        <v>1.180154119743358</v>
      </c>
      <c r="Q273" s="29" t="s">
        <v>3429</v>
      </c>
      <c r="R273" s="29" t="s">
        <v>3430</v>
      </c>
      <c r="S273" s="36">
        <v>21.93</v>
      </c>
      <c r="T273" s="29" t="s">
        <v>3431</v>
      </c>
      <c r="U273" s="37">
        <v>184</v>
      </c>
      <c r="V273" s="38">
        <v>1.180154119743358</v>
      </c>
      <c r="W273" s="38">
        <v>23.11015411974336</v>
      </c>
      <c r="X273" s="39">
        <v>7.7901541197433559</v>
      </c>
      <c r="Y273" s="39">
        <v>6.6099999999999994</v>
      </c>
    </row>
    <row r="274" spans="1:25" ht="30" x14ac:dyDescent="0.2">
      <c r="A274" s="29">
        <v>14585</v>
      </c>
      <c r="B274" s="29" t="s">
        <v>424</v>
      </c>
      <c r="C274" s="32">
        <v>200</v>
      </c>
      <c r="D274" s="48">
        <v>12.2916411</v>
      </c>
      <c r="E274" s="48">
        <v>23.56194490192345</v>
      </c>
      <c r="F274" s="32">
        <v>14</v>
      </c>
      <c r="G274" s="32">
        <v>14</v>
      </c>
      <c r="H274" s="32">
        <v>921.11515371869996</v>
      </c>
      <c r="I274" s="32">
        <v>0.2</v>
      </c>
      <c r="J274" s="32">
        <v>0.44699872286079168</v>
      </c>
      <c r="K274" s="29" t="s">
        <v>2443</v>
      </c>
      <c r="L274" s="29" t="s">
        <v>1768</v>
      </c>
      <c r="M274" s="29" t="s">
        <v>3432</v>
      </c>
      <c r="N274" s="33">
        <v>1.018388676040667E-2</v>
      </c>
      <c r="O274" s="34">
        <v>68352.210955291041</v>
      </c>
      <c r="P274" s="35">
        <v>1.326548105533049</v>
      </c>
      <c r="Q274" s="29" t="s">
        <v>2392</v>
      </c>
      <c r="R274" s="29" t="s">
        <v>3144</v>
      </c>
      <c r="S274" s="36">
        <v>12.21</v>
      </c>
      <c r="T274" s="29" t="s">
        <v>746</v>
      </c>
      <c r="U274" s="37">
        <v>922</v>
      </c>
      <c r="V274" s="38">
        <v>1.326548105533049</v>
      </c>
      <c r="W274" s="38">
        <v>13.536548105533051</v>
      </c>
      <c r="X274" s="39">
        <v>4.026548105533049</v>
      </c>
      <c r="Y274" s="39">
        <v>2.6999999999999988</v>
      </c>
    </row>
    <row r="275" spans="1:25" ht="20" x14ac:dyDescent="0.2">
      <c r="A275" s="29">
        <v>14059</v>
      </c>
      <c r="B275" s="29" t="s">
        <v>466</v>
      </c>
      <c r="C275" s="32">
        <v>120</v>
      </c>
      <c r="D275" s="48">
        <v>12.1296044</v>
      </c>
      <c r="E275" s="48">
        <v>8.4823001646924414</v>
      </c>
      <c r="F275" s="32">
        <v>7.7</v>
      </c>
      <c r="G275" s="32">
        <v>7.7</v>
      </c>
      <c r="H275" s="32">
        <v>768.31888976737002</v>
      </c>
      <c r="I275" s="32">
        <v>0.12</v>
      </c>
      <c r="J275" s="32">
        <v>0.6829147154817653</v>
      </c>
      <c r="K275" s="29" t="s">
        <v>3433</v>
      </c>
      <c r="L275" s="29" t="s">
        <v>3433</v>
      </c>
      <c r="M275" s="29" t="s">
        <v>3434</v>
      </c>
      <c r="N275" s="33">
        <v>2.377026037826404E-2</v>
      </c>
      <c r="O275" s="34">
        <v>62656.19337568347</v>
      </c>
      <c r="P275" s="35">
        <v>4.8895963272486558</v>
      </c>
      <c r="Q275" s="29" t="s">
        <v>746</v>
      </c>
      <c r="R275" s="29" t="s">
        <v>3435</v>
      </c>
      <c r="S275" s="36">
        <v>63.51</v>
      </c>
      <c r="T275" s="29" t="s">
        <v>3436</v>
      </c>
      <c r="U275" s="37">
        <v>754</v>
      </c>
      <c r="V275" s="38">
        <v>4.8895963272486558</v>
      </c>
      <c r="W275" s="38">
        <v>68.399596327248659</v>
      </c>
      <c r="X275" s="40" t="s">
        <v>746</v>
      </c>
      <c r="Y275" s="40" t="s">
        <v>746</v>
      </c>
    </row>
    <row r="276" spans="1:25" ht="40" x14ac:dyDescent="0.2">
      <c r="A276" s="29">
        <v>15215</v>
      </c>
      <c r="B276" s="29" t="s">
        <v>3437</v>
      </c>
      <c r="C276" s="32">
        <v>125</v>
      </c>
      <c r="D276" s="48">
        <v>12.060160099999999</v>
      </c>
      <c r="E276" s="48">
        <v>9.2038847273138469</v>
      </c>
      <c r="F276" s="32" t="s">
        <v>746</v>
      </c>
      <c r="G276" s="32">
        <v>9.2038847273138469</v>
      </c>
      <c r="H276" s="32">
        <v>435.69419573099998</v>
      </c>
      <c r="I276" s="32">
        <v>0.125</v>
      </c>
      <c r="J276" s="32">
        <v>0.75229709137686618</v>
      </c>
      <c r="K276" s="29" t="s">
        <v>2566</v>
      </c>
      <c r="L276" s="29" t="s">
        <v>2627</v>
      </c>
      <c r="M276" s="29" t="s">
        <v>3438</v>
      </c>
      <c r="N276" s="33">
        <v>2.88456123187611E-2</v>
      </c>
      <c r="O276" s="34">
        <v>71897.813770232868</v>
      </c>
      <c r="P276" s="35">
        <v>3.1763449708964222</v>
      </c>
      <c r="Q276" s="29" t="s">
        <v>3439</v>
      </c>
      <c r="R276" s="29" t="s">
        <v>3440</v>
      </c>
      <c r="S276" s="36">
        <v>23.48</v>
      </c>
      <c r="T276" s="29" t="s">
        <v>3441</v>
      </c>
      <c r="U276" s="37">
        <v>436</v>
      </c>
      <c r="V276" s="38">
        <v>3.1763449708964222</v>
      </c>
      <c r="W276" s="38">
        <v>26.65634497089642</v>
      </c>
      <c r="X276" s="39">
        <v>4.7663449708964194</v>
      </c>
      <c r="Y276" s="39">
        <v>1.5899999999999961</v>
      </c>
    </row>
    <row r="277" spans="1:25" ht="40" x14ac:dyDescent="0.2">
      <c r="A277" s="29">
        <v>15377</v>
      </c>
      <c r="B277" s="29" t="s">
        <v>3442</v>
      </c>
      <c r="C277" s="32">
        <v>250</v>
      </c>
      <c r="D277" s="48">
        <v>12.060160099999999</v>
      </c>
      <c r="E277" s="48">
        <v>36.815538909255388</v>
      </c>
      <c r="F277" s="32" t="s">
        <v>746</v>
      </c>
      <c r="G277" s="32">
        <v>36.815538909255388</v>
      </c>
      <c r="H277" s="32">
        <v>1809.533243651</v>
      </c>
      <c r="I277" s="32">
        <v>0.25</v>
      </c>
      <c r="J277" s="32">
        <v>0.75229709137686618</v>
      </c>
      <c r="K277" s="29" t="s">
        <v>2443</v>
      </c>
      <c r="L277" s="29" t="s">
        <v>2971</v>
      </c>
      <c r="M277" s="29" t="s">
        <v>3438</v>
      </c>
      <c r="N277" s="33">
        <v>2.88456123187611E-2</v>
      </c>
      <c r="O277" s="34">
        <v>143795.62754046571</v>
      </c>
      <c r="P277" s="35">
        <v>5.4012425980483991</v>
      </c>
      <c r="Q277" s="29" t="s">
        <v>2466</v>
      </c>
      <c r="R277" s="29" t="s">
        <v>3443</v>
      </c>
      <c r="S277" s="36">
        <v>6.21</v>
      </c>
      <c r="T277" s="29" t="s">
        <v>3444</v>
      </c>
      <c r="U277" s="37">
        <v>1810</v>
      </c>
      <c r="V277" s="38">
        <v>5.4012425980483991</v>
      </c>
      <c r="W277" s="38">
        <v>11.611242598048401</v>
      </c>
      <c r="X277" s="39">
        <v>5.5112425980483994</v>
      </c>
      <c r="Y277" s="39">
        <v>0.11000000000000031</v>
      </c>
    </row>
    <row r="278" spans="1:25" ht="30" x14ac:dyDescent="0.2">
      <c r="A278" s="29">
        <v>15039</v>
      </c>
      <c r="B278" s="29" t="s">
        <v>3445</v>
      </c>
      <c r="C278" s="32">
        <v>125</v>
      </c>
      <c r="D278" s="48">
        <v>12.060160099999999</v>
      </c>
      <c r="E278" s="48">
        <v>9.2038847273138469</v>
      </c>
      <c r="F278" s="32" t="s">
        <v>746</v>
      </c>
      <c r="G278" s="32">
        <v>9.2038847273138469</v>
      </c>
      <c r="H278" s="32">
        <v>366.69795814299999</v>
      </c>
      <c r="I278" s="32">
        <v>0.125</v>
      </c>
      <c r="J278" s="32">
        <v>0.75229709137686618</v>
      </c>
      <c r="K278" s="29" t="s">
        <v>2477</v>
      </c>
      <c r="L278" s="29" t="s">
        <v>2527</v>
      </c>
      <c r="M278" s="29" t="s">
        <v>3438</v>
      </c>
      <c r="N278" s="33">
        <v>2.88456123187611E-2</v>
      </c>
      <c r="O278" s="34">
        <v>71897.813770232868</v>
      </c>
      <c r="P278" s="35">
        <v>2.6733411337538988</v>
      </c>
      <c r="Q278" s="29" t="s">
        <v>3446</v>
      </c>
      <c r="R278" s="29" t="s">
        <v>3447</v>
      </c>
      <c r="S278" s="36">
        <v>6.28</v>
      </c>
      <c r="T278" s="29" t="s">
        <v>3448</v>
      </c>
      <c r="U278" s="37">
        <v>366</v>
      </c>
      <c r="V278" s="38">
        <v>2.6733411337538988</v>
      </c>
      <c r="W278" s="38">
        <v>8.9533411337538986</v>
      </c>
      <c r="X278" s="39">
        <v>5.7933411337538976</v>
      </c>
      <c r="Y278" s="39">
        <v>3.12</v>
      </c>
    </row>
    <row r="279" spans="1:25" ht="60" x14ac:dyDescent="0.2">
      <c r="A279" s="29">
        <v>15366</v>
      </c>
      <c r="B279" s="29" t="s">
        <v>3449</v>
      </c>
      <c r="C279" s="32">
        <v>150</v>
      </c>
      <c r="D279" s="48">
        <v>11.7360867</v>
      </c>
      <c r="E279" s="48">
        <v>13.253594007331939</v>
      </c>
      <c r="F279" s="32" t="s">
        <v>746</v>
      </c>
      <c r="G279" s="32">
        <v>13.253594007331939</v>
      </c>
      <c r="H279" s="32">
        <v>449.16348648615002</v>
      </c>
      <c r="I279" s="32">
        <v>0.15</v>
      </c>
      <c r="J279" s="32">
        <v>0.75229709137686618</v>
      </c>
      <c r="K279" s="29" t="s">
        <v>2443</v>
      </c>
      <c r="L279" s="29" t="s">
        <v>2948</v>
      </c>
      <c r="M279" s="29" t="s">
        <v>3450</v>
      </c>
      <c r="N279" s="33">
        <v>2.88456123187611E-2</v>
      </c>
      <c r="O279" s="34">
        <v>86277.376524279447</v>
      </c>
      <c r="P279" s="35">
        <v>2.5839075199178292</v>
      </c>
      <c r="Q279" s="29" t="s">
        <v>3451</v>
      </c>
      <c r="R279" s="29" t="s">
        <v>2904</v>
      </c>
      <c r="S279" s="36">
        <v>6.05</v>
      </c>
      <c r="T279" s="29" t="s">
        <v>3452</v>
      </c>
      <c r="U279" s="37">
        <v>428</v>
      </c>
      <c r="V279" s="38">
        <v>2.5839075199178292</v>
      </c>
      <c r="W279" s="38">
        <v>8.6339075199178286</v>
      </c>
      <c r="X279" s="39">
        <v>2.6239075199178288</v>
      </c>
      <c r="Y279" s="39">
        <v>4.0000000000000042E-2</v>
      </c>
    </row>
    <row r="280" spans="1:25" ht="30" x14ac:dyDescent="0.2">
      <c r="A280" s="29">
        <v>14386</v>
      </c>
      <c r="B280" s="29" t="s">
        <v>172</v>
      </c>
      <c r="C280" s="32">
        <v>250</v>
      </c>
      <c r="D280" s="48">
        <v>11.712938599999999</v>
      </c>
      <c r="E280" s="48">
        <v>36.815538909255388</v>
      </c>
      <c r="F280" s="32">
        <v>34</v>
      </c>
      <c r="G280" s="32">
        <v>34</v>
      </c>
      <c r="H280" s="32">
        <v>1557.3099964472001</v>
      </c>
      <c r="I280" s="32">
        <v>0.25</v>
      </c>
      <c r="J280" s="32">
        <v>0.69476372924648788</v>
      </c>
      <c r="K280" s="29" t="s">
        <v>2437</v>
      </c>
      <c r="L280" s="29" t="s">
        <v>77</v>
      </c>
      <c r="M280" s="29" t="s">
        <v>3453</v>
      </c>
      <c r="N280" s="33">
        <v>2.4602275202675179E-2</v>
      </c>
      <c r="O280" s="34">
        <v>132798.5812845655</v>
      </c>
      <c r="P280" s="35">
        <v>3.9782844765352068</v>
      </c>
      <c r="Q280" s="29" t="s">
        <v>3454</v>
      </c>
      <c r="R280" s="29" t="s">
        <v>3455</v>
      </c>
      <c r="S280" s="36">
        <v>21.65</v>
      </c>
      <c r="T280" s="29" t="s">
        <v>3456</v>
      </c>
      <c r="U280" s="37">
        <v>1558</v>
      </c>
      <c r="V280" s="38">
        <v>3.9782844765352068</v>
      </c>
      <c r="W280" s="38">
        <v>25.62828447653521</v>
      </c>
      <c r="X280" s="39">
        <v>10.79828447653521</v>
      </c>
      <c r="Y280" s="39">
        <v>6.8200000000000021</v>
      </c>
    </row>
    <row r="281" spans="1:25" ht="30" x14ac:dyDescent="0.2">
      <c r="A281" s="29">
        <v>14069</v>
      </c>
      <c r="B281" s="29" t="s">
        <v>367</v>
      </c>
      <c r="C281" s="32">
        <v>150</v>
      </c>
      <c r="D281" s="48">
        <v>11.689790500000001</v>
      </c>
      <c r="E281" s="48">
        <v>13.253594007331939</v>
      </c>
      <c r="F281" s="32">
        <v>31.4</v>
      </c>
      <c r="G281" s="32">
        <v>31.4</v>
      </c>
      <c r="H281" s="32">
        <v>382.16361570100003</v>
      </c>
      <c r="I281" s="32">
        <v>0.15</v>
      </c>
      <c r="J281" s="32">
        <v>1.7823187171846171</v>
      </c>
      <c r="K281" s="29" t="s">
        <v>2494</v>
      </c>
      <c r="L281" s="29" t="s">
        <v>225</v>
      </c>
      <c r="M281" s="29" t="s">
        <v>3457</v>
      </c>
      <c r="N281" s="33">
        <v>0.16190927673937919</v>
      </c>
      <c r="O281" s="34">
        <v>204405.65942820371</v>
      </c>
      <c r="P281" s="35">
        <v>12.011250562180409</v>
      </c>
      <c r="Q281" s="29" t="s">
        <v>3458</v>
      </c>
      <c r="R281" s="29" t="s">
        <v>3459</v>
      </c>
      <c r="S281" s="36">
        <v>11.74</v>
      </c>
      <c r="T281" s="29" t="s">
        <v>3460</v>
      </c>
      <c r="U281" s="37">
        <v>382</v>
      </c>
      <c r="V281" s="38">
        <v>12.011250562180409</v>
      </c>
      <c r="W281" s="38">
        <v>23.75125056218041</v>
      </c>
      <c r="X281" s="39">
        <v>14.72125056218041</v>
      </c>
      <c r="Y281" s="39">
        <v>2.7099999999999969</v>
      </c>
    </row>
    <row r="282" spans="1:25" ht="30" x14ac:dyDescent="0.2">
      <c r="A282" s="29">
        <v>15576</v>
      </c>
      <c r="B282" s="29" t="s">
        <v>3461</v>
      </c>
      <c r="C282" s="32">
        <v>150</v>
      </c>
      <c r="D282" s="48">
        <v>11.689790500000001</v>
      </c>
      <c r="E282" s="48">
        <v>13.253594007331939</v>
      </c>
      <c r="F282" s="32" t="s">
        <v>746</v>
      </c>
      <c r="G282" s="32">
        <v>13.253594007331939</v>
      </c>
      <c r="H282" s="32">
        <v>538.14726332871999</v>
      </c>
      <c r="I282" s="32">
        <v>0.15</v>
      </c>
      <c r="J282" s="32">
        <v>0.75229709137686618</v>
      </c>
      <c r="K282" s="29" t="s">
        <v>2399</v>
      </c>
      <c r="L282" s="29" t="s">
        <v>2848</v>
      </c>
      <c r="M282" s="29" t="s">
        <v>3457</v>
      </c>
      <c r="N282" s="33">
        <v>2.88456123187611E-2</v>
      </c>
      <c r="O282" s="34">
        <v>86277.376524279447</v>
      </c>
      <c r="P282" s="35">
        <v>3.0958054302598721</v>
      </c>
      <c r="Q282" s="29" t="s">
        <v>3462</v>
      </c>
      <c r="R282" s="29" t="s">
        <v>3243</v>
      </c>
      <c r="S282" s="36">
        <v>8.26</v>
      </c>
      <c r="T282" s="29" t="s">
        <v>3463</v>
      </c>
      <c r="U282" s="37">
        <v>426</v>
      </c>
      <c r="V282" s="38">
        <v>3.0958054302598721</v>
      </c>
      <c r="W282" s="38">
        <v>11.355805430259871</v>
      </c>
      <c r="X282" s="39">
        <v>4.4258054302598699</v>
      </c>
      <c r="Y282" s="39">
        <v>1.329999999999999</v>
      </c>
    </row>
    <row r="283" spans="1:25" ht="20" x14ac:dyDescent="0.2">
      <c r="A283" s="29">
        <v>14302</v>
      </c>
      <c r="B283" s="29" t="s">
        <v>1531</v>
      </c>
      <c r="C283" s="32">
        <v>250</v>
      </c>
      <c r="D283" s="48">
        <v>11.6203462</v>
      </c>
      <c r="E283" s="48">
        <v>36.815538909255388</v>
      </c>
      <c r="F283" s="32">
        <v>14.5</v>
      </c>
      <c r="G283" s="32">
        <v>14.5</v>
      </c>
      <c r="H283" s="32">
        <v>800.73470581544973</v>
      </c>
      <c r="I283" s="32">
        <v>0.25</v>
      </c>
      <c r="J283" s="32">
        <v>0.29629629629629628</v>
      </c>
      <c r="K283" s="29" t="s">
        <v>2780</v>
      </c>
      <c r="L283" s="29" t="s">
        <v>157</v>
      </c>
      <c r="M283" s="29" t="s">
        <v>3464</v>
      </c>
      <c r="N283" s="33">
        <v>4.4745920080990114E-3</v>
      </c>
      <c r="O283" s="34">
        <v>56634.689077241157</v>
      </c>
      <c r="P283" s="35">
        <v>0.39210842863168771</v>
      </c>
      <c r="Q283" s="29" t="s">
        <v>3465</v>
      </c>
      <c r="R283" s="29" t="s">
        <v>3466</v>
      </c>
      <c r="S283" s="36">
        <v>69.08</v>
      </c>
      <c r="T283" s="29" t="s">
        <v>746</v>
      </c>
      <c r="U283" s="37">
        <v>708</v>
      </c>
      <c r="V283" s="38">
        <v>0.39210842863168771</v>
      </c>
      <c r="W283" s="38">
        <v>69.472108428631685</v>
      </c>
      <c r="X283" s="39">
        <v>2.9721084286316848</v>
      </c>
      <c r="Y283" s="39">
        <v>2.5799999999999979</v>
      </c>
    </row>
    <row r="284" spans="1:25" ht="20" x14ac:dyDescent="0.2">
      <c r="A284" s="29">
        <v>15106</v>
      </c>
      <c r="B284" s="29" t="s">
        <v>392</v>
      </c>
      <c r="C284" s="32">
        <v>180</v>
      </c>
      <c r="D284" s="48">
        <v>11.57405</v>
      </c>
      <c r="E284" s="48">
        <v>19.085175370557991</v>
      </c>
      <c r="F284" s="32">
        <v>17</v>
      </c>
      <c r="G284" s="32">
        <v>17</v>
      </c>
      <c r="H284" s="32">
        <v>2832.13629602116</v>
      </c>
      <c r="I284" s="32">
        <v>0.18</v>
      </c>
      <c r="J284" s="32">
        <v>0.67010390552323296</v>
      </c>
      <c r="K284" s="29" t="s">
        <v>3058</v>
      </c>
      <c r="L284" s="29" t="s">
        <v>3058</v>
      </c>
      <c r="M284" s="29" t="s">
        <v>3467</v>
      </c>
      <c r="N284" s="33">
        <v>2.288681163086085E-2</v>
      </c>
      <c r="O284" s="34">
        <v>92221.237003170492</v>
      </c>
      <c r="P284" s="35">
        <v>10.2683348119089</v>
      </c>
      <c r="Q284" s="29" t="s">
        <v>3468</v>
      </c>
      <c r="R284" s="29" t="s">
        <v>3469</v>
      </c>
      <c r="S284" s="36">
        <v>66.36</v>
      </c>
      <c r="T284" s="29" t="s">
        <v>3470</v>
      </c>
      <c r="U284" s="37">
        <v>2830</v>
      </c>
      <c r="V284" s="38">
        <v>10.2683348119089</v>
      </c>
      <c r="W284" s="38">
        <v>76.6283348119089</v>
      </c>
      <c r="X284" s="39">
        <v>26.008334811908899</v>
      </c>
      <c r="Y284" s="39">
        <v>15.73999999999999</v>
      </c>
    </row>
    <row r="285" spans="1:25" ht="20" x14ac:dyDescent="0.2">
      <c r="A285" s="29">
        <v>19504</v>
      </c>
      <c r="B285" s="29" t="s">
        <v>3471</v>
      </c>
      <c r="C285" s="32">
        <v>225</v>
      </c>
      <c r="D285" s="48">
        <v>11.527753799999999</v>
      </c>
      <c r="E285" s="48">
        <v>29.82058651649686</v>
      </c>
      <c r="F285" s="32" t="s">
        <v>746</v>
      </c>
      <c r="G285" s="32">
        <v>29.82058651649686</v>
      </c>
      <c r="H285" s="32">
        <v>323.762078524</v>
      </c>
      <c r="I285" s="32">
        <v>0.22500000000000001</v>
      </c>
      <c r="J285" s="32">
        <v>0.75229709137686607</v>
      </c>
      <c r="K285" s="29" t="s">
        <v>3407</v>
      </c>
      <c r="L285" s="29" t="s">
        <v>3407</v>
      </c>
      <c r="M285" s="29" t="s">
        <v>3472</v>
      </c>
      <c r="N285" s="33">
        <v>2.88456123187611E-2</v>
      </c>
      <c r="O285" s="34">
        <v>129416.0647864191</v>
      </c>
      <c r="P285" s="35">
        <v>1.105478612935878</v>
      </c>
      <c r="Q285" s="29" t="s">
        <v>3473</v>
      </c>
      <c r="R285" s="29" t="s">
        <v>2997</v>
      </c>
      <c r="S285" s="36">
        <v>34.53</v>
      </c>
      <c r="T285" s="29" t="s">
        <v>746</v>
      </c>
      <c r="U285" s="37">
        <v>324</v>
      </c>
      <c r="V285" s="38">
        <v>1.105478612935878</v>
      </c>
      <c r="W285" s="38">
        <v>35.635478612935877</v>
      </c>
      <c r="X285" s="39">
        <v>2.875478612935872</v>
      </c>
      <c r="Y285" s="39">
        <v>1.769999999999996</v>
      </c>
    </row>
    <row r="286" spans="1:25" ht="20" x14ac:dyDescent="0.2">
      <c r="A286" s="29">
        <v>15164</v>
      </c>
      <c r="B286" s="29" t="s">
        <v>426</v>
      </c>
      <c r="C286" s="32">
        <v>175</v>
      </c>
      <c r="D286" s="48">
        <v>11.504605700000001</v>
      </c>
      <c r="E286" s="48">
        <v>18.03961406553514</v>
      </c>
      <c r="F286" s="32" t="s">
        <v>746</v>
      </c>
      <c r="G286" s="32">
        <v>18.03961406553514</v>
      </c>
      <c r="H286" s="32">
        <v>1491.62274693582</v>
      </c>
      <c r="I286" s="32">
        <v>0.17499999999999999</v>
      </c>
      <c r="J286" s="32">
        <v>0.75229709137686607</v>
      </c>
      <c r="K286" s="29" t="s">
        <v>3474</v>
      </c>
      <c r="L286" s="29" t="s">
        <v>3474</v>
      </c>
      <c r="M286" s="29" t="s">
        <v>3475</v>
      </c>
      <c r="N286" s="33">
        <v>2.88456123187611E-2</v>
      </c>
      <c r="O286" s="34">
        <v>100656.939278326</v>
      </c>
      <c r="P286" s="35">
        <v>7.0315472146689526</v>
      </c>
      <c r="Q286" s="29" t="s">
        <v>3476</v>
      </c>
      <c r="R286" s="29" t="s">
        <v>3477</v>
      </c>
      <c r="S286" s="36">
        <v>66.040000000000006</v>
      </c>
      <c r="T286" s="29" t="s">
        <v>3478</v>
      </c>
      <c r="U286" s="37">
        <v>1492</v>
      </c>
      <c r="V286" s="38">
        <v>7.0315472146689526</v>
      </c>
      <c r="W286" s="38">
        <v>73.071547214668954</v>
      </c>
      <c r="X286" s="39">
        <v>21.181547214668949</v>
      </c>
      <c r="Y286" s="39">
        <v>14.150000000000009</v>
      </c>
    </row>
    <row r="287" spans="1:25" ht="30" x14ac:dyDescent="0.2">
      <c r="A287" s="29">
        <v>14092</v>
      </c>
      <c r="B287" s="29" t="s">
        <v>280</v>
      </c>
      <c r="C287" s="32">
        <v>180</v>
      </c>
      <c r="D287" s="48">
        <v>11.481457600000001</v>
      </c>
      <c r="E287" s="48">
        <v>19.085175370557991</v>
      </c>
      <c r="F287" s="32">
        <v>12.8</v>
      </c>
      <c r="G287" s="32">
        <v>12.8</v>
      </c>
      <c r="H287" s="32">
        <v>1528.4300327535</v>
      </c>
      <c r="I287" s="32">
        <v>0.18</v>
      </c>
      <c r="J287" s="32">
        <v>0.50454882298219894</v>
      </c>
      <c r="K287" s="29" t="s">
        <v>2494</v>
      </c>
      <c r="L287" s="29" t="s">
        <v>129</v>
      </c>
      <c r="M287" s="29" t="s">
        <v>3479</v>
      </c>
      <c r="N287" s="33">
        <v>1.297500075294201E-2</v>
      </c>
      <c r="O287" s="34">
        <v>69437.166684740136</v>
      </c>
      <c r="P287" s="35">
        <v>3.1882886769615268</v>
      </c>
      <c r="Q287" s="29" t="s">
        <v>3480</v>
      </c>
      <c r="R287" s="29" t="s">
        <v>3481</v>
      </c>
      <c r="S287" s="36">
        <v>16.559999999999999</v>
      </c>
      <c r="T287" s="29" t="s">
        <v>746</v>
      </c>
      <c r="U287" s="37">
        <v>1528</v>
      </c>
      <c r="V287" s="38">
        <v>3.1882886769615268</v>
      </c>
      <c r="W287" s="38">
        <v>19.748288676961529</v>
      </c>
      <c r="X287" s="39">
        <v>12.998288676961529</v>
      </c>
      <c r="Y287" s="39">
        <v>9.8099999999999987</v>
      </c>
    </row>
    <row r="288" spans="1:25" ht="30" x14ac:dyDescent="0.2">
      <c r="A288" s="29">
        <v>15200</v>
      </c>
      <c r="B288" s="29" t="s">
        <v>433</v>
      </c>
      <c r="C288" s="32">
        <v>225</v>
      </c>
      <c r="D288" s="48">
        <v>11.4120133</v>
      </c>
      <c r="E288" s="48">
        <v>29.82058651649686</v>
      </c>
      <c r="F288" s="32">
        <v>19</v>
      </c>
      <c r="G288" s="32">
        <v>19</v>
      </c>
      <c r="H288" s="32">
        <v>1740.577496716</v>
      </c>
      <c r="I288" s="32">
        <v>0.22500000000000001</v>
      </c>
      <c r="J288" s="32">
        <v>0.47932138183308892</v>
      </c>
      <c r="K288" s="29" t="s">
        <v>2767</v>
      </c>
      <c r="L288" s="29" t="s">
        <v>2767</v>
      </c>
      <c r="M288" s="29" t="s">
        <v>3482</v>
      </c>
      <c r="N288" s="33">
        <v>1.1709938179530159E-2</v>
      </c>
      <c r="O288" s="34">
        <v>82456.635438128884</v>
      </c>
      <c r="P288" s="35">
        <v>2.467915241258023</v>
      </c>
      <c r="Q288" s="29" t="s">
        <v>3483</v>
      </c>
      <c r="R288" s="29" t="s">
        <v>3484</v>
      </c>
      <c r="S288" s="36">
        <v>83.11</v>
      </c>
      <c r="T288" s="29" t="s">
        <v>3485</v>
      </c>
      <c r="U288" s="37">
        <v>1740</v>
      </c>
      <c r="V288" s="38">
        <v>2.467915241258023</v>
      </c>
      <c r="W288" s="38">
        <v>85.577915241258026</v>
      </c>
      <c r="X288" s="39">
        <v>27.03791524125803</v>
      </c>
      <c r="Y288" s="39">
        <v>24.57</v>
      </c>
    </row>
    <row r="289" spans="1:25" ht="20" x14ac:dyDescent="0.2">
      <c r="A289" s="29">
        <v>14425</v>
      </c>
      <c r="B289" s="29" t="s">
        <v>1620</v>
      </c>
      <c r="C289" s="32">
        <v>200</v>
      </c>
      <c r="D289" s="48">
        <v>11.3888652</v>
      </c>
      <c r="E289" s="48">
        <v>23.56194490192345</v>
      </c>
      <c r="F289" s="32">
        <v>30.9</v>
      </c>
      <c r="G289" s="32">
        <v>30.9</v>
      </c>
      <c r="H289" s="32">
        <v>1645.8204215000001</v>
      </c>
      <c r="I289" s="32">
        <v>0.2</v>
      </c>
      <c r="J289" s="32">
        <v>0.98659003831417602</v>
      </c>
      <c r="K289" s="29" t="s">
        <v>3003</v>
      </c>
      <c r="L289" s="29" t="s">
        <v>3003</v>
      </c>
      <c r="M289" s="29" t="s">
        <v>3486</v>
      </c>
      <c r="N289" s="33">
        <v>4.9610596518897411E-2</v>
      </c>
      <c r="O289" s="34">
        <v>150863.09417989239</v>
      </c>
      <c r="P289" s="35">
        <v>11.1222102394094</v>
      </c>
      <c r="Q289" s="29" t="s">
        <v>3487</v>
      </c>
      <c r="R289" s="29" t="s">
        <v>3488</v>
      </c>
      <c r="S289" s="36">
        <v>140.33000000000001</v>
      </c>
      <c r="T289" s="29" t="s">
        <v>3489</v>
      </c>
      <c r="U289" s="37">
        <v>1588</v>
      </c>
      <c r="V289" s="38">
        <v>11.1222102394094</v>
      </c>
      <c r="W289" s="38">
        <v>151.4522102394094</v>
      </c>
      <c r="X289" s="39">
        <v>47.122210239409398</v>
      </c>
      <c r="Y289" s="39">
        <v>36.000000000000007</v>
      </c>
    </row>
    <row r="290" spans="1:25" ht="40" x14ac:dyDescent="0.2">
      <c r="A290" s="29">
        <v>15465</v>
      </c>
      <c r="B290" s="29" t="s">
        <v>175</v>
      </c>
      <c r="C290" s="32">
        <v>125</v>
      </c>
      <c r="D290" s="48">
        <v>11.3888652</v>
      </c>
      <c r="E290" s="48">
        <v>9.2038847273138469</v>
      </c>
      <c r="F290" s="32">
        <v>9</v>
      </c>
      <c r="G290" s="32">
        <v>9</v>
      </c>
      <c r="H290" s="32">
        <v>535.74076563899996</v>
      </c>
      <c r="I290" s="32">
        <v>0.125</v>
      </c>
      <c r="J290" s="32">
        <v>0.73563218390804608</v>
      </c>
      <c r="K290" s="29" t="s">
        <v>3365</v>
      </c>
      <c r="L290" s="29" t="s">
        <v>1581</v>
      </c>
      <c r="M290" s="29" t="s">
        <v>3486</v>
      </c>
      <c r="N290" s="33">
        <v>2.758178950057703E-2</v>
      </c>
      <c r="O290" s="34">
        <v>70305.131268299388</v>
      </c>
      <c r="P290" s="35">
        <v>3.7382749763185168</v>
      </c>
      <c r="Q290" s="29" t="s">
        <v>3490</v>
      </c>
      <c r="R290" s="29" t="s">
        <v>2474</v>
      </c>
      <c r="S290" s="36">
        <v>27.96</v>
      </c>
      <c r="T290" s="29" t="s">
        <v>2548</v>
      </c>
      <c r="U290" s="37">
        <v>534</v>
      </c>
      <c r="V290" s="38">
        <v>3.7382749763185168</v>
      </c>
      <c r="W290" s="38">
        <v>31.698274976318519</v>
      </c>
      <c r="X290" s="39">
        <v>11.96827497631852</v>
      </c>
      <c r="Y290" s="39">
        <v>8.2299999999999969</v>
      </c>
    </row>
    <row r="291" spans="1:25" ht="20" x14ac:dyDescent="0.2">
      <c r="A291" s="29">
        <v>15547</v>
      </c>
      <c r="B291" s="29" t="s">
        <v>2106</v>
      </c>
      <c r="C291" s="32">
        <v>250</v>
      </c>
      <c r="D291" s="48">
        <v>11.296272800000001</v>
      </c>
      <c r="E291" s="48">
        <v>36.815538909255388</v>
      </c>
      <c r="F291" s="32" t="s">
        <v>746</v>
      </c>
      <c r="G291" s="32">
        <v>36.815538909255388</v>
      </c>
      <c r="H291" s="32">
        <v>1458.8064199339899</v>
      </c>
      <c r="I291" s="32">
        <v>0.25</v>
      </c>
      <c r="J291" s="32">
        <v>0.75229709137686618</v>
      </c>
      <c r="K291" s="29" t="s">
        <v>2534</v>
      </c>
      <c r="L291" s="29" t="s">
        <v>2534</v>
      </c>
      <c r="M291" s="29" t="s">
        <v>3491</v>
      </c>
      <c r="N291" s="33">
        <v>2.88456123187611E-2</v>
      </c>
      <c r="O291" s="34">
        <v>143795.62754046571</v>
      </c>
      <c r="P291" s="35">
        <v>4.3543645331191394</v>
      </c>
      <c r="Q291" s="29" t="s">
        <v>746</v>
      </c>
      <c r="R291" s="29" t="s">
        <v>3289</v>
      </c>
      <c r="S291" s="36">
        <v>37.5</v>
      </c>
      <c r="T291" s="29" t="s">
        <v>746</v>
      </c>
      <c r="U291" s="37">
        <v>1404</v>
      </c>
      <c r="V291" s="38">
        <v>4.3543645331191394</v>
      </c>
      <c r="W291" s="38">
        <v>41.854364533119139</v>
      </c>
      <c r="X291" s="40" t="s">
        <v>746</v>
      </c>
      <c r="Y291" s="40" t="s">
        <v>746</v>
      </c>
    </row>
    <row r="292" spans="1:25" ht="40" x14ac:dyDescent="0.2">
      <c r="A292" s="29">
        <v>14400</v>
      </c>
      <c r="B292" s="29" t="s">
        <v>3492</v>
      </c>
      <c r="C292" s="32">
        <v>180</v>
      </c>
      <c r="D292" s="48">
        <v>11.180532299999999</v>
      </c>
      <c r="E292" s="48">
        <v>19.085175370557991</v>
      </c>
      <c r="F292" s="32" t="s">
        <v>746</v>
      </c>
      <c r="G292" s="32">
        <v>19.085175370557991</v>
      </c>
      <c r="H292" s="32">
        <v>381.75074855700001</v>
      </c>
      <c r="I292" s="32">
        <v>0.18</v>
      </c>
      <c r="J292" s="32">
        <v>0.75229709137686607</v>
      </c>
      <c r="K292" s="29" t="s">
        <v>3493</v>
      </c>
      <c r="L292" s="29" t="s">
        <v>3493</v>
      </c>
      <c r="M292" s="29" t="s">
        <v>3494</v>
      </c>
      <c r="N292" s="33">
        <v>2.88456123187611E-2</v>
      </c>
      <c r="O292" s="34">
        <v>103532.8518291353</v>
      </c>
      <c r="P292" s="35">
        <v>1.7354619125327919</v>
      </c>
      <c r="Q292" s="29" t="s">
        <v>3495</v>
      </c>
      <c r="R292" s="29" t="s">
        <v>3496</v>
      </c>
      <c r="S292" s="36">
        <v>48.56</v>
      </c>
      <c r="T292" s="29" t="s">
        <v>746</v>
      </c>
      <c r="U292" s="37">
        <v>382</v>
      </c>
      <c r="V292" s="38">
        <v>1.7354619125327919</v>
      </c>
      <c r="W292" s="38">
        <v>50.295461912532787</v>
      </c>
      <c r="X292" s="39">
        <v>3.225461912532793</v>
      </c>
      <c r="Y292" s="39">
        <v>1.490000000000002</v>
      </c>
    </row>
    <row r="293" spans="1:25" ht="30" x14ac:dyDescent="0.2">
      <c r="A293" s="29">
        <v>15414</v>
      </c>
      <c r="B293" s="29" t="s">
        <v>2023</v>
      </c>
      <c r="C293" s="32">
        <v>200</v>
      </c>
      <c r="D293" s="48">
        <v>11.180532299999999</v>
      </c>
      <c r="E293" s="48">
        <v>23.56194490192345</v>
      </c>
      <c r="F293" s="32" t="s">
        <v>746</v>
      </c>
      <c r="G293" s="32">
        <v>23.56194490192345</v>
      </c>
      <c r="H293" s="32">
        <v>696.53739177780994</v>
      </c>
      <c r="I293" s="32">
        <v>0.2</v>
      </c>
      <c r="J293" s="32">
        <v>0.75229709137686596</v>
      </c>
      <c r="K293" s="29" t="s">
        <v>2385</v>
      </c>
      <c r="L293" s="29" t="s">
        <v>2403</v>
      </c>
      <c r="M293" s="29" t="s">
        <v>3494</v>
      </c>
      <c r="N293" s="33">
        <v>2.884561231876109E-2</v>
      </c>
      <c r="O293" s="34">
        <v>115036.50203237261</v>
      </c>
      <c r="P293" s="35">
        <v>2.765510836561869</v>
      </c>
      <c r="Q293" s="29" t="s">
        <v>3497</v>
      </c>
      <c r="R293" s="29" t="s">
        <v>2740</v>
      </c>
      <c r="S293" s="36">
        <v>14.31</v>
      </c>
      <c r="T293" s="29" t="s">
        <v>2799</v>
      </c>
      <c r="U293" s="37">
        <v>694</v>
      </c>
      <c r="V293" s="38">
        <v>2.765510836561869</v>
      </c>
      <c r="W293" s="38">
        <v>17.075510836561872</v>
      </c>
      <c r="X293" s="39">
        <v>8.1155108365618656</v>
      </c>
      <c r="Y293" s="39">
        <v>5.3499999999999979</v>
      </c>
    </row>
    <row r="294" spans="1:25" ht="40" x14ac:dyDescent="0.2">
      <c r="A294" s="29">
        <v>15228</v>
      </c>
      <c r="B294" s="29" t="s">
        <v>1880</v>
      </c>
      <c r="C294" s="32">
        <v>150</v>
      </c>
      <c r="D294" s="48">
        <v>11.157384199999999</v>
      </c>
      <c r="E294" s="48">
        <v>13.253594007331939</v>
      </c>
      <c r="F294" s="32" t="s">
        <v>746</v>
      </c>
      <c r="G294" s="32">
        <v>13.253594007331939</v>
      </c>
      <c r="H294" s="32">
        <v>69.302795999599994</v>
      </c>
      <c r="I294" s="32">
        <v>0.15</v>
      </c>
      <c r="J294" s="32">
        <v>0.75229709137686618</v>
      </c>
      <c r="K294" s="29" t="s">
        <v>2407</v>
      </c>
      <c r="L294" s="29" t="s">
        <v>1902</v>
      </c>
      <c r="M294" s="29" t="s">
        <v>3498</v>
      </c>
      <c r="N294" s="33">
        <v>2.88456123187611E-2</v>
      </c>
      <c r="O294" s="34">
        <v>86277.376524279447</v>
      </c>
      <c r="P294" s="35">
        <v>0.39867892453947129</v>
      </c>
      <c r="Q294" s="29" t="s">
        <v>3499</v>
      </c>
      <c r="R294" s="29" t="s">
        <v>3500</v>
      </c>
      <c r="S294" s="36">
        <v>2.56</v>
      </c>
      <c r="T294" s="29" t="s">
        <v>2564</v>
      </c>
      <c r="U294" s="37">
        <v>70</v>
      </c>
      <c r="V294" s="38">
        <v>0.39867892453947129</v>
      </c>
      <c r="W294" s="38">
        <v>2.958678924539472</v>
      </c>
      <c r="X294" s="39">
        <v>0.94867892453947178</v>
      </c>
      <c r="Y294" s="39">
        <v>0.55000000000000027</v>
      </c>
    </row>
    <row r="295" spans="1:25" ht="60" x14ac:dyDescent="0.2">
      <c r="A295" s="29">
        <v>15573</v>
      </c>
      <c r="B295" s="29" t="s">
        <v>343</v>
      </c>
      <c r="C295" s="32">
        <v>100</v>
      </c>
      <c r="D295" s="48">
        <v>11.111088000000001</v>
      </c>
      <c r="E295" s="48">
        <v>5.8904862254808616</v>
      </c>
      <c r="F295" s="32">
        <v>17</v>
      </c>
      <c r="G295" s="32">
        <v>17</v>
      </c>
      <c r="H295" s="32">
        <v>1805.5943280639999</v>
      </c>
      <c r="I295" s="32">
        <v>0.1</v>
      </c>
      <c r="J295" s="32">
        <v>2.1711366538952741</v>
      </c>
      <c r="K295" s="29" t="s">
        <v>2511</v>
      </c>
      <c r="L295" s="29" t="s">
        <v>2510</v>
      </c>
      <c r="M295" s="29" t="s">
        <v>2498</v>
      </c>
      <c r="N295" s="33">
        <v>0.24025659377612471</v>
      </c>
      <c r="O295" s="34">
        <v>165998.22660570679</v>
      </c>
      <c r="P295" s="35">
        <v>142.249809230105</v>
      </c>
      <c r="Q295" s="29" t="s">
        <v>3501</v>
      </c>
      <c r="R295" s="29" t="s">
        <v>3502</v>
      </c>
      <c r="S295" s="36">
        <v>17.62</v>
      </c>
      <c r="T295" s="29" t="s">
        <v>3503</v>
      </c>
      <c r="U295" s="37">
        <v>1806</v>
      </c>
      <c r="V295" s="38">
        <v>142.249809230105</v>
      </c>
      <c r="W295" s="38">
        <v>159.86980923010501</v>
      </c>
      <c r="X295" s="39">
        <v>152.659809230105</v>
      </c>
      <c r="Y295" s="39">
        <v>10.41</v>
      </c>
    </row>
    <row r="296" spans="1:25" ht="30" x14ac:dyDescent="0.2">
      <c r="A296" s="29">
        <v>15272</v>
      </c>
      <c r="B296" s="29" t="s">
        <v>3504</v>
      </c>
      <c r="C296" s="32">
        <v>170</v>
      </c>
      <c r="D296" s="48">
        <v>10.949051300000001</v>
      </c>
      <c r="E296" s="48">
        <v>17.023505191639689</v>
      </c>
      <c r="F296" s="32" t="s">
        <v>746</v>
      </c>
      <c r="G296" s="32">
        <v>17.023505191639689</v>
      </c>
      <c r="H296" s="32">
        <v>373.56102571700001</v>
      </c>
      <c r="I296" s="32">
        <v>0.17</v>
      </c>
      <c r="J296" s="32">
        <v>0.75229709137686596</v>
      </c>
      <c r="K296" s="29" t="s">
        <v>2407</v>
      </c>
      <c r="L296" s="29" t="s">
        <v>268</v>
      </c>
      <c r="M296" s="29" t="s">
        <v>3505</v>
      </c>
      <c r="N296" s="33">
        <v>2.884561231876109E-2</v>
      </c>
      <c r="O296" s="34">
        <v>97781.026727516684</v>
      </c>
      <c r="P296" s="35">
        <v>1.828024854754283</v>
      </c>
      <c r="Q296" s="29" t="s">
        <v>3506</v>
      </c>
      <c r="R296" s="29" t="s">
        <v>3507</v>
      </c>
      <c r="S296" s="36">
        <v>3.72</v>
      </c>
      <c r="T296" s="29" t="s">
        <v>3508</v>
      </c>
      <c r="U296" s="37">
        <v>368</v>
      </c>
      <c r="V296" s="38">
        <v>1.828024854754283</v>
      </c>
      <c r="W296" s="38">
        <v>5.5480248547542832</v>
      </c>
      <c r="X296" s="39">
        <v>4.1480248547542828</v>
      </c>
      <c r="Y296" s="39">
        <v>2.3199999999999998</v>
      </c>
    </row>
    <row r="297" spans="1:25" ht="40" x14ac:dyDescent="0.2">
      <c r="A297" s="29">
        <v>14407</v>
      </c>
      <c r="B297" s="29" t="s">
        <v>3509</v>
      </c>
      <c r="C297" s="32">
        <v>100</v>
      </c>
      <c r="D297" s="48">
        <v>10.8564589</v>
      </c>
      <c r="E297" s="48">
        <v>5.8904862254808616</v>
      </c>
      <c r="F297" s="32" t="s">
        <v>746</v>
      </c>
      <c r="G297" s="32">
        <v>5.8904862254808616</v>
      </c>
      <c r="H297" s="32">
        <v>977.48106544200004</v>
      </c>
      <c r="I297" s="32">
        <v>0.1</v>
      </c>
      <c r="J297" s="32">
        <v>0.75229709137686596</v>
      </c>
      <c r="K297" s="29" t="s">
        <v>2754</v>
      </c>
      <c r="L297" s="29" t="s">
        <v>3401</v>
      </c>
      <c r="M297" s="29" t="s">
        <v>3510</v>
      </c>
      <c r="N297" s="33">
        <v>2.884561231876109E-2</v>
      </c>
      <c r="O297" s="34">
        <v>57518.251016186281</v>
      </c>
      <c r="P297" s="35">
        <v>9.5428749351054343</v>
      </c>
      <c r="Q297" s="29" t="s">
        <v>3511</v>
      </c>
      <c r="R297" s="29" t="s">
        <v>3512</v>
      </c>
      <c r="S297" s="36">
        <v>68.31</v>
      </c>
      <c r="T297" s="29" t="s">
        <v>746</v>
      </c>
      <c r="U297" s="37">
        <v>978</v>
      </c>
      <c r="V297" s="38">
        <v>9.5428749351054343</v>
      </c>
      <c r="W297" s="38">
        <v>77.852874935105433</v>
      </c>
      <c r="X297" s="39">
        <v>9.7028749351054415</v>
      </c>
      <c r="Y297" s="39">
        <v>0.1600000000000108</v>
      </c>
    </row>
    <row r="298" spans="1:25" ht="40" x14ac:dyDescent="0.2">
      <c r="A298" s="29">
        <v>14236</v>
      </c>
      <c r="B298" s="29" t="s">
        <v>3513</v>
      </c>
      <c r="C298" s="32">
        <v>100</v>
      </c>
      <c r="D298" s="48">
        <v>10.8333108</v>
      </c>
      <c r="E298" s="48">
        <v>5.8904862254808616</v>
      </c>
      <c r="F298" s="32" t="s">
        <v>746</v>
      </c>
      <c r="G298" s="32">
        <v>5.8904862254808616</v>
      </c>
      <c r="H298" s="32">
        <v>788.90887630790007</v>
      </c>
      <c r="I298" s="32">
        <v>0.1</v>
      </c>
      <c r="J298" s="32">
        <v>0.75229709137686596</v>
      </c>
      <c r="K298" s="29" t="s">
        <v>2707</v>
      </c>
      <c r="L298" s="29" t="s">
        <v>1501</v>
      </c>
      <c r="M298" s="29" t="s">
        <v>3514</v>
      </c>
      <c r="N298" s="33">
        <v>2.884561231876109E-2</v>
      </c>
      <c r="O298" s="34">
        <v>57518.251016186281</v>
      </c>
      <c r="P298" s="35">
        <v>7.7018972622212516</v>
      </c>
      <c r="Q298" s="29" t="s">
        <v>3515</v>
      </c>
      <c r="R298" s="29" t="s">
        <v>3516</v>
      </c>
      <c r="S298" s="36">
        <v>20.58</v>
      </c>
      <c r="T298" s="29" t="s">
        <v>2393</v>
      </c>
      <c r="U298" s="37">
        <v>788</v>
      </c>
      <c r="V298" s="38">
        <v>7.7018972622212516</v>
      </c>
      <c r="W298" s="38">
        <v>28.28189726222125</v>
      </c>
      <c r="X298" s="39">
        <v>7.7018972622212516</v>
      </c>
      <c r="Y298" s="39">
        <v>0</v>
      </c>
    </row>
    <row r="299" spans="1:25" ht="50" x14ac:dyDescent="0.2">
      <c r="A299" s="29">
        <v>17232</v>
      </c>
      <c r="B299" s="29" t="s">
        <v>3517</v>
      </c>
      <c r="C299" s="32">
        <v>150</v>
      </c>
      <c r="D299" s="48">
        <v>10.8333108</v>
      </c>
      <c r="E299" s="48">
        <v>13.253594007331939</v>
      </c>
      <c r="F299" s="32" t="s">
        <v>746</v>
      </c>
      <c r="G299" s="32">
        <v>13.253594007331939</v>
      </c>
      <c r="H299" s="32">
        <v>228.36711142292</v>
      </c>
      <c r="I299" s="32">
        <v>0.15</v>
      </c>
      <c r="J299" s="32">
        <v>0.75229709137686618</v>
      </c>
      <c r="K299" s="29" t="s">
        <v>2456</v>
      </c>
      <c r="L299" s="29" t="s">
        <v>2456</v>
      </c>
      <c r="M299" s="29" t="s">
        <v>3514</v>
      </c>
      <c r="N299" s="33">
        <v>2.88456123187611E-2</v>
      </c>
      <c r="O299" s="34">
        <v>86277.376524279447</v>
      </c>
      <c r="P299" s="35">
        <v>1.313729887359824</v>
      </c>
      <c r="Q299" s="29" t="s">
        <v>3518</v>
      </c>
      <c r="R299" s="29" t="s">
        <v>3519</v>
      </c>
      <c r="S299" s="36">
        <v>8.9500000000000011</v>
      </c>
      <c r="T299" s="29" t="s">
        <v>3520</v>
      </c>
      <c r="U299" s="37">
        <v>228</v>
      </c>
      <c r="V299" s="38">
        <v>1.313729887359824</v>
      </c>
      <c r="W299" s="38">
        <v>10.263729887359821</v>
      </c>
      <c r="X299" s="39">
        <v>1.553729887359824</v>
      </c>
      <c r="Y299" s="39">
        <v>0.24000000000000021</v>
      </c>
    </row>
    <row r="300" spans="1:25" ht="30" x14ac:dyDescent="0.2">
      <c r="A300" s="29">
        <v>15146</v>
      </c>
      <c r="B300" s="29" t="s">
        <v>1842</v>
      </c>
      <c r="C300" s="32">
        <v>225</v>
      </c>
      <c r="D300" s="48">
        <v>10.810162699999999</v>
      </c>
      <c r="E300" s="48">
        <v>29.82058651649686</v>
      </c>
      <c r="F300" s="32" t="s">
        <v>746</v>
      </c>
      <c r="G300" s="32">
        <v>29.82058651649686</v>
      </c>
      <c r="H300" s="32">
        <v>568.88688331399999</v>
      </c>
      <c r="I300" s="32">
        <v>0.22500000000000001</v>
      </c>
      <c r="J300" s="32">
        <v>0.75229709137686607</v>
      </c>
      <c r="K300" s="29" t="s">
        <v>2385</v>
      </c>
      <c r="L300" s="29" t="s">
        <v>1325</v>
      </c>
      <c r="M300" s="29" t="s">
        <v>3521</v>
      </c>
      <c r="N300" s="33">
        <v>2.88456123187611E-2</v>
      </c>
      <c r="O300" s="34">
        <v>129416.0647864191</v>
      </c>
      <c r="P300" s="35">
        <v>1.9424519559252731</v>
      </c>
      <c r="Q300" s="29" t="s">
        <v>3522</v>
      </c>
      <c r="R300" s="29" t="s">
        <v>3523</v>
      </c>
      <c r="S300" s="36">
        <v>70.209999999999994</v>
      </c>
      <c r="T300" s="29" t="s">
        <v>3524</v>
      </c>
      <c r="U300" s="37">
        <v>568</v>
      </c>
      <c r="V300" s="38">
        <v>1.9424519559252731</v>
      </c>
      <c r="W300" s="38">
        <v>72.152451955925272</v>
      </c>
      <c r="X300" s="39">
        <v>15.722451955925269</v>
      </c>
      <c r="Y300" s="39">
        <v>13.77999999999999</v>
      </c>
    </row>
    <row r="301" spans="1:25" ht="20" x14ac:dyDescent="0.2">
      <c r="A301" s="29">
        <v>15616</v>
      </c>
      <c r="B301" s="29" t="s">
        <v>3525</v>
      </c>
      <c r="C301" s="32">
        <v>150</v>
      </c>
      <c r="D301" s="48">
        <v>10.787014599999999</v>
      </c>
      <c r="E301" s="48">
        <v>13.253594007331939</v>
      </c>
      <c r="F301" s="32" t="s">
        <v>746</v>
      </c>
      <c r="G301" s="32">
        <v>13.253594007331939</v>
      </c>
      <c r="H301" s="32">
        <v>645.567368665</v>
      </c>
      <c r="I301" s="32">
        <v>0.15</v>
      </c>
      <c r="J301" s="32">
        <v>0.75229709137686618</v>
      </c>
      <c r="K301" s="29" t="s">
        <v>3407</v>
      </c>
      <c r="L301" s="29" t="s">
        <v>3406</v>
      </c>
      <c r="M301" s="29" t="s">
        <v>3526</v>
      </c>
      <c r="N301" s="33">
        <v>2.88456123187611E-2</v>
      </c>
      <c r="O301" s="34">
        <v>86277.376524279447</v>
      </c>
      <c r="P301" s="35">
        <v>3.7137622017245042</v>
      </c>
      <c r="Q301" s="29" t="s">
        <v>3527</v>
      </c>
      <c r="R301" s="29" t="s">
        <v>3528</v>
      </c>
      <c r="S301" s="36">
        <v>40.619999999999997</v>
      </c>
      <c r="T301" s="29" t="s">
        <v>746</v>
      </c>
      <c r="U301" s="37">
        <v>646</v>
      </c>
      <c r="V301" s="38">
        <v>3.7137622017245042</v>
      </c>
      <c r="W301" s="38">
        <v>44.333762201724511</v>
      </c>
      <c r="X301" s="39">
        <v>25.62376220172451</v>
      </c>
      <c r="Y301" s="39">
        <v>21.91</v>
      </c>
    </row>
    <row r="302" spans="1:25" ht="40" x14ac:dyDescent="0.2">
      <c r="A302" s="29">
        <v>15085</v>
      </c>
      <c r="B302" s="29" t="s">
        <v>3529</v>
      </c>
      <c r="C302" s="32">
        <v>225</v>
      </c>
      <c r="D302" s="48">
        <v>10.787014599999999</v>
      </c>
      <c r="E302" s="48">
        <v>29.82058651649686</v>
      </c>
      <c r="F302" s="32" t="s">
        <v>746</v>
      </c>
      <c r="G302" s="32">
        <v>29.82058651649686</v>
      </c>
      <c r="H302" s="32">
        <v>1275.384397285</v>
      </c>
      <c r="I302" s="32">
        <v>0.22500000000000001</v>
      </c>
      <c r="J302" s="32">
        <v>0.75229709137686607</v>
      </c>
      <c r="K302" s="29" t="s">
        <v>2566</v>
      </c>
      <c r="L302" s="29" t="s">
        <v>2565</v>
      </c>
      <c r="M302" s="29" t="s">
        <v>3526</v>
      </c>
      <c r="N302" s="33">
        <v>2.88456123187611E-2</v>
      </c>
      <c r="O302" s="34">
        <v>129416.0647864191</v>
      </c>
      <c r="P302" s="35">
        <v>4.3547724331963984</v>
      </c>
      <c r="Q302" s="29" t="s">
        <v>3530</v>
      </c>
      <c r="R302" s="29" t="s">
        <v>3314</v>
      </c>
      <c r="S302" s="36">
        <v>18.489999999999991</v>
      </c>
      <c r="T302" s="29" t="s">
        <v>3237</v>
      </c>
      <c r="U302" s="37">
        <v>1274</v>
      </c>
      <c r="V302" s="38">
        <v>4.3547724331963984</v>
      </c>
      <c r="W302" s="38">
        <v>22.84477243319639</v>
      </c>
      <c r="X302" s="39">
        <v>8.3047724331963906</v>
      </c>
      <c r="Y302" s="39">
        <v>3.9499999999999922</v>
      </c>
    </row>
    <row r="303" spans="1:25" ht="50" x14ac:dyDescent="0.2">
      <c r="A303" s="29">
        <v>15275</v>
      </c>
      <c r="B303" s="29" t="s">
        <v>438</v>
      </c>
      <c r="C303" s="32">
        <v>120</v>
      </c>
      <c r="D303" s="48">
        <v>10.7175703</v>
      </c>
      <c r="E303" s="48">
        <v>8.4823001646924414</v>
      </c>
      <c r="F303" s="32">
        <v>15.8</v>
      </c>
      <c r="G303" s="32">
        <v>15.8</v>
      </c>
      <c r="H303" s="32">
        <v>162.262234087</v>
      </c>
      <c r="I303" s="32">
        <v>0.12</v>
      </c>
      <c r="J303" s="32">
        <v>1.401305520079466</v>
      </c>
      <c r="K303" s="29" t="s">
        <v>2407</v>
      </c>
      <c r="L303" s="29" t="s">
        <v>236</v>
      </c>
      <c r="M303" s="29" t="s">
        <v>3531</v>
      </c>
      <c r="N303" s="33">
        <v>0.10008446282391351</v>
      </c>
      <c r="O303" s="34">
        <v>128567.25393971409</v>
      </c>
      <c r="P303" s="35">
        <v>4.2367800001209686</v>
      </c>
      <c r="Q303" s="29" t="s">
        <v>3532</v>
      </c>
      <c r="R303" s="29" t="s">
        <v>3533</v>
      </c>
      <c r="S303" s="36">
        <v>3.87</v>
      </c>
      <c r="T303" s="29" t="s">
        <v>3534</v>
      </c>
      <c r="U303" s="37">
        <v>162</v>
      </c>
      <c r="V303" s="38">
        <v>4.2367800001209686</v>
      </c>
      <c r="W303" s="38">
        <v>8.1067800001209687</v>
      </c>
      <c r="X303" s="39">
        <v>5.3067800001209688</v>
      </c>
      <c r="Y303" s="39">
        <v>1.07</v>
      </c>
    </row>
    <row r="304" spans="1:25" ht="30" x14ac:dyDescent="0.2">
      <c r="A304" s="29">
        <v>14261</v>
      </c>
      <c r="B304" s="29" t="s">
        <v>529</v>
      </c>
      <c r="C304" s="32">
        <v>100</v>
      </c>
      <c r="D304" s="48">
        <v>10.624977899999999</v>
      </c>
      <c r="E304" s="48">
        <v>5.8904862254808616</v>
      </c>
      <c r="F304" s="32">
        <v>2.5</v>
      </c>
      <c r="G304" s="32">
        <v>2.5</v>
      </c>
      <c r="H304" s="32">
        <v>398.91624891988999</v>
      </c>
      <c r="I304" s="32">
        <v>0.1</v>
      </c>
      <c r="J304" s="32">
        <v>0.31928480204342269</v>
      </c>
      <c r="K304" s="29" t="s">
        <v>3306</v>
      </c>
      <c r="L304" s="29" t="s">
        <v>1489</v>
      </c>
      <c r="M304" s="29" t="s">
        <v>3535</v>
      </c>
      <c r="N304" s="33">
        <v>5.195860592044221E-3</v>
      </c>
      <c r="O304" s="34">
        <v>24411.503912603941</v>
      </c>
      <c r="P304" s="35">
        <v>0.73969998571266482</v>
      </c>
      <c r="Q304" s="29" t="s">
        <v>3029</v>
      </c>
      <c r="R304" s="29" t="s">
        <v>3536</v>
      </c>
      <c r="S304" s="36">
        <v>28.57</v>
      </c>
      <c r="T304" s="29" t="s">
        <v>3537</v>
      </c>
      <c r="U304" s="37">
        <v>398</v>
      </c>
      <c r="V304" s="38">
        <v>0.73969998571266482</v>
      </c>
      <c r="W304" s="38">
        <v>29.309699985712669</v>
      </c>
      <c r="X304" s="39">
        <v>18.92969998571267</v>
      </c>
      <c r="Y304" s="39">
        <v>18.190000000000001</v>
      </c>
    </row>
    <row r="305" spans="1:25" ht="30" x14ac:dyDescent="0.2">
      <c r="A305" s="29">
        <v>15158</v>
      </c>
      <c r="B305" s="29" t="s">
        <v>1844</v>
      </c>
      <c r="C305" s="32">
        <v>150</v>
      </c>
      <c r="D305" s="48">
        <v>10.601829800000001</v>
      </c>
      <c r="E305" s="48">
        <v>13.253594007331939</v>
      </c>
      <c r="F305" s="32">
        <v>21</v>
      </c>
      <c r="G305" s="32">
        <v>21</v>
      </c>
      <c r="H305" s="32">
        <v>919.44057037500011</v>
      </c>
      <c r="I305" s="32">
        <v>0.15</v>
      </c>
      <c r="J305" s="32">
        <v>1.1919965942954449</v>
      </c>
      <c r="K305" s="29" t="s">
        <v>3538</v>
      </c>
      <c r="L305" s="29" t="s">
        <v>3538</v>
      </c>
      <c r="M305" s="29" t="s">
        <v>3539</v>
      </c>
      <c r="N305" s="33">
        <v>7.2418750296225257E-2</v>
      </c>
      <c r="O305" s="34">
        <v>136704.42191058211</v>
      </c>
      <c r="P305" s="35">
        <v>13.05929576506613</v>
      </c>
      <c r="Q305" s="29" t="s">
        <v>3540</v>
      </c>
      <c r="R305" s="29" t="s">
        <v>3541</v>
      </c>
      <c r="S305" s="36">
        <v>29.13</v>
      </c>
      <c r="T305" s="29" t="s">
        <v>3542</v>
      </c>
      <c r="U305" s="37">
        <v>920</v>
      </c>
      <c r="V305" s="38">
        <v>13.05929576506613</v>
      </c>
      <c r="W305" s="38">
        <v>42.189295765066127</v>
      </c>
      <c r="X305" s="39">
        <v>35.099295765066131</v>
      </c>
      <c r="Y305" s="39">
        <v>22.04</v>
      </c>
    </row>
    <row r="306" spans="1:25" ht="50" x14ac:dyDescent="0.2">
      <c r="A306" s="29">
        <v>19535</v>
      </c>
      <c r="B306" s="29" t="s">
        <v>3543</v>
      </c>
      <c r="C306" s="32">
        <v>180</v>
      </c>
      <c r="D306" s="48">
        <v>10.601829800000001</v>
      </c>
      <c r="E306" s="48">
        <v>19.085175370557991</v>
      </c>
      <c r="F306" s="32" t="s">
        <v>746</v>
      </c>
      <c r="G306" s="32">
        <v>19.085175370557991</v>
      </c>
      <c r="H306" s="32">
        <v>160.266673884</v>
      </c>
      <c r="I306" s="32">
        <v>0.18</v>
      </c>
      <c r="J306" s="32">
        <v>0.75229709137686607</v>
      </c>
      <c r="K306" s="29" t="s">
        <v>2456</v>
      </c>
      <c r="L306" s="29" t="s">
        <v>1755</v>
      </c>
      <c r="M306" s="29" t="s">
        <v>3539</v>
      </c>
      <c r="N306" s="33">
        <v>2.88456123187611E-2</v>
      </c>
      <c r="O306" s="34">
        <v>103532.8518291353</v>
      </c>
      <c r="P306" s="35">
        <v>0.7285819593683569</v>
      </c>
      <c r="Q306" s="29" t="s">
        <v>3544</v>
      </c>
      <c r="R306" s="29" t="s">
        <v>2508</v>
      </c>
      <c r="S306" s="36">
        <v>7.1099999999999994</v>
      </c>
      <c r="T306" s="29" t="s">
        <v>2737</v>
      </c>
      <c r="U306" s="37">
        <v>160</v>
      </c>
      <c r="V306" s="38">
        <v>0.7285819593683569</v>
      </c>
      <c r="W306" s="38">
        <v>7.8385819593683568</v>
      </c>
      <c r="X306" s="39">
        <v>1.328581959368357</v>
      </c>
      <c r="Y306" s="39">
        <v>0.59999999999999964</v>
      </c>
    </row>
    <row r="307" spans="1:25" ht="30" x14ac:dyDescent="0.2">
      <c r="A307" s="29">
        <v>14375</v>
      </c>
      <c r="B307" s="29" t="s">
        <v>262</v>
      </c>
      <c r="C307" s="32">
        <v>200</v>
      </c>
      <c r="D307" s="48">
        <v>10.5555336</v>
      </c>
      <c r="E307" s="48">
        <v>23.56194490192345</v>
      </c>
      <c r="F307" s="32">
        <v>16</v>
      </c>
      <c r="G307" s="32">
        <v>16</v>
      </c>
      <c r="H307" s="32">
        <v>1202.2130409440999</v>
      </c>
      <c r="I307" s="32">
        <v>0.2</v>
      </c>
      <c r="J307" s="32">
        <v>0.51085568326947628</v>
      </c>
      <c r="K307" s="29" t="s">
        <v>2437</v>
      </c>
      <c r="L307" s="29" t="s">
        <v>172</v>
      </c>
      <c r="M307" s="29" t="s">
        <v>3545</v>
      </c>
      <c r="N307" s="33">
        <v>1.3301403115633201E-2</v>
      </c>
      <c r="O307" s="34">
        <v>78116.81252033262</v>
      </c>
      <c r="P307" s="35">
        <v>2.2434835594691762</v>
      </c>
      <c r="Q307" s="29" t="s">
        <v>3546</v>
      </c>
      <c r="R307" s="29" t="s">
        <v>3454</v>
      </c>
      <c r="S307" s="36">
        <v>17.8</v>
      </c>
      <c r="T307" s="29" t="s">
        <v>746</v>
      </c>
      <c r="U307" s="37">
        <v>1202</v>
      </c>
      <c r="V307" s="38">
        <v>2.2434835594691762</v>
      </c>
      <c r="W307" s="38">
        <v>20.04348355946918</v>
      </c>
      <c r="X307" s="39">
        <v>11.31348355946918</v>
      </c>
      <c r="Y307" s="39">
        <v>9.0700000000000021</v>
      </c>
    </row>
    <row r="308" spans="1:25" ht="30" x14ac:dyDescent="0.2">
      <c r="A308" s="29">
        <v>14054</v>
      </c>
      <c r="B308" s="29" t="s">
        <v>1339</v>
      </c>
      <c r="C308" s="32">
        <v>180</v>
      </c>
      <c r="D308" s="48">
        <v>10.5092374</v>
      </c>
      <c r="E308" s="48">
        <v>19.085175370557991</v>
      </c>
      <c r="F308" s="32" t="s">
        <v>746</v>
      </c>
      <c r="G308" s="32">
        <v>19.085175370557991</v>
      </c>
      <c r="H308" s="32">
        <v>1496.89405014202</v>
      </c>
      <c r="I308" s="32">
        <v>0.18</v>
      </c>
      <c r="J308" s="32">
        <v>0.75229709137686607</v>
      </c>
      <c r="K308" s="29" t="s">
        <v>2648</v>
      </c>
      <c r="L308" s="29" t="s">
        <v>2648</v>
      </c>
      <c r="M308" s="29" t="s">
        <v>3547</v>
      </c>
      <c r="N308" s="33">
        <v>2.88456123187611E-2</v>
      </c>
      <c r="O308" s="34">
        <v>103532.8518291353</v>
      </c>
      <c r="P308" s="35">
        <v>6.8049705755339067</v>
      </c>
      <c r="Q308" s="29" t="s">
        <v>3548</v>
      </c>
      <c r="R308" s="29" t="s">
        <v>3549</v>
      </c>
      <c r="S308" s="36">
        <v>127.62</v>
      </c>
      <c r="T308" s="29" t="s">
        <v>3302</v>
      </c>
      <c r="U308" s="37">
        <v>1494</v>
      </c>
      <c r="V308" s="38">
        <v>6.8049705755339067</v>
      </c>
      <c r="W308" s="38">
        <v>134.42497057553391</v>
      </c>
      <c r="X308" s="39">
        <v>19.1849705755339</v>
      </c>
      <c r="Y308" s="39">
        <v>12.379999999999979</v>
      </c>
    </row>
    <row r="309" spans="1:25" ht="20" x14ac:dyDescent="0.2">
      <c r="A309" s="29">
        <v>17128</v>
      </c>
      <c r="B309" s="29" t="s">
        <v>3550</v>
      </c>
      <c r="C309" s="32">
        <v>225</v>
      </c>
      <c r="D309" s="48">
        <v>10.185164</v>
      </c>
      <c r="E309" s="48">
        <v>29.82058651649686</v>
      </c>
      <c r="F309" s="32" t="s">
        <v>746</v>
      </c>
      <c r="G309" s="32">
        <v>29.82058651649686</v>
      </c>
      <c r="H309" s="32">
        <v>1039.5754556312679</v>
      </c>
      <c r="I309" s="32">
        <v>0.22500000000000001</v>
      </c>
      <c r="J309" s="32">
        <v>0.75229709137686607</v>
      </c>
      <c r="K309" s="29" t="s">
        <v>2407</v>
      </c>
      <c r="L309" s="29" t="s">
        <v>2407</v>
      </c>
      <c r="M309" s="29" t="s">
        <v>3551</v>
      </c>
      <c r="N309" s="33">
        <v>2.88456123187611E-2</v>
      </c>
      <c r="O309" s="34">
        <v>129416.0647864191</v>
      </c>
      <c r="P309" s="35">
        <v>3.5496079033488401</v>
      </c>
      <c r="Q309" s="29" t="s">
        <v>746</v>
      </c>
      <c r="R309" s="29" t="s">
        <v>2905</v>
      </c>
      <c r="S309" s="36">
        <v>6.74</v>
      </c>
      <c r="T309" s="29" t="s">
        <v>3552</v>
      </c>
      <c r="U309" s="37">
        <v>1032</v>
      </c>
      <c r="V309" s="38">
        <v>3.5496079033488401</v>
      </c>
      <c r="W309" s="38">
        <v>10.289607903348839</v>
      </c>
      <c r="X309" s="40" t="s">
        <v>746</v>
      </c>
      <c r="Y309" s="40" t="s">
        <v>746</v>
      </c>
    </row>
    <row r="310" spans="1:25" ht="40" x14ac:dyDescent="0.2">
      <c r="A310" s="29">
        <v>15436</v>
      </c>
      <c r="B310" s="29" t="s">
        <v>59</v>
      </c>
      <c r="C310" s="32">
        <v>100</v>
      </c>
      <c r="D310" s="48">
        <v>10.1620159</v>
      </c>
      <c r="E310" s="48">
        <v>5.8904862254808616</v>
      </c>
      <c r="F310" s="32">
        <v>16</v>
      </c>
      <c r="G310" s="32">
        <v>16</v>
      </c>
      <c r="H310" s="32">
        <v>59.415000649100001</v>
      </c>
      <c r="I310" s="32">
        <v>0.1</v>
      </c>
      <c r="J310" s="32">
        <v>2.0434227330779051</v>
      </c>
      <c r="K310" s="29" t="s">
        <v>2662</v>
      </c>
      <c r="L310" s="29" t="s">
        <v>2662</v>
      </c>
      <c r="M310" s="29" t="s">
        <v>3553</v>
      </c>
      <c r="N310" s="33">
        <v>0.21282244985013121</v>
      </c>
      <c r="O310" s="34">
        <v>156233.62504066521</v>
      </c>
      <c r="P310" s="35">
        <v>4.1512171807520541</v>
      </c>
      <c r="Q310" s="29" t="s">
        <v>746</v>
      </c>
      <c r="R310" s="29" t="s">
        <v>2424</v>
      </c>
      <c r="S310" s="36">
        <v>10.28</v>
      </c>
      <c r="T310" s="29" t="s">
        <v>2406</v>
      </c>
      <c r="U310" s="37">
        <v>46</v>
      </c>
      <c r="V310" s="38">
        <v>4.1512171807520541</v>
      </c>
      <c r="W310" s="38">
        <v>14.43121718075205</v>
      </c>
      <c r="X310" s="40" t="s">
        <v>746</v>
      </c>
      <c r="Y310" s="40" t="s">
        <v>746</v>
      </c>
    </row>
    <row r="311" spans="1:25" ht="30" x14ac:dyDescent="0.2">
      <c r="A311" s="29">
        <v>14423</v>
      </c>
      <c r="B311" s="29" t="s">
        <v>1618</v>
      </c>
      <c r="C311" s="32">
        <v>250</v>
      </c>
      <c r="D311" s="48">
        <v>10.1157197</v>
      </c>
      <c r="E311" s="48">
        <v>36.815538909255388</v>
      </c>
      <c r="F311" s="32">
        <v>18</v>
      </c>
      <c r="G311" s="32">
        <v>18</v>
      </c>
      <c r="H311" s="32">
        <v>2028.3124692599999</v>
      </c>
      <c r="I311" s="32">
        <v>0.25</v>
      </c>
      <c r="J311" s="32">
        <v>0.36781609195402298</v>
      </c>
      <c r="K311" s="29" t="s">
        <v>2506</v>
      </c>
      <c r="L311" s="29" t="s">
        <v>2506</v>
      </c>
      <c r="M311" s="29" t="s">
        <v>3554</v>
      </c>
      <c r="N311" s="33">
        <v>6.8954473751442567E-3</v>
      </c>
      <c r="O311" s="34">
        <v>70305.131268299388</v>
      </c>
      <c r="P311" s="35">
        <v>1.5057049618047149</v>
      </c>
      <c r="Q311" s="29" t="s">
        <v>3555</v>
      </c>
      <c r="R311" s="29" t="s">
        <v>3556</v>
      </c>
      <c r="S311" s="36">
        <v>15.53</v>
      </c>
      <c r="T311" s="29" t="s">
        <v>3557</v>
      </c>
      <c r="U311" s="37">
        <v>2028</v>
      </c>
      <c r="V311" s="38">
        <v>1.5057049618047149</v>
      </c>
      <c r="W311" s="38">
        <v>17.035704961804711</v>
      </c>
      <c r="X311" s="39">
        <v>10.265704961804721</v>
      </c>
      <c r="Y311" s="39">
        <v>8.759999999999998</v>
      </c>
    </row>
    <row r="312" spans="1:25" ht="30" x14ac:dyDescent="0.2">
      <c r="A312" s="29">
        <v>15602</v>
      </c>
      <c r="B312" s="29" t="s">
        <v>3558</v>
      </c>
      <c r="C312" s="32">
        <v>150</v>
      </c>
      <c r="D312" s="48">
        <v>10.1157197</v>
      </c>
      <c r="E312" s="48">
        <v>13.253594007331939</v>
      </c>
      <c r="F312" s="32" t="s">
        <v>746</v>
      </c>
      <c r="G312" s="32">
        <v>13.253594007331939</v>
      </c>
      <c r="H312" s="32">
        <v>367.60128263299998</v>
      </c>
      <c r="I312" s="32">
        <v>0.15</v>
      </c>
      <c r="J312" s="32">
        <v>0.75229709137686618</v>
      </c>
      <c r="K312" s="29" t="s">
        <v>2399</v>
      </c>
      <c r="L312" s="29" t="s">
        <v>3251</v>
      </c>
      <c r="M312" s="29" t="s">
        <v>3554</v>
      </c>
      <c r="N312" s="33">
        <v>2.88456123187611E-2</v>
      </c>
      <c r="O312" s="34">
        <v>86277.376524279447</v>
      </c>
      <c r="P312" s="35">
        <v>2.1147037706862588</v>
      </c>
      <c r="Q312" s="29" t="s">
        <v>2458</v>
      </c>
      <c r="R312" s="29" t="s">
        <v>3559</v>
      </c>
      <c r="S312" s="36">
        <v>7.89</v>
      </c>
      <c r="T312" s="29" t="s">
        <v>3508</v>
      </c>
      <c r="U312" s="37">
        <v>368</v>
      </c>
      <c r="V312" s="38">
        <v>2.1147037706862588</v>
      </c>
      <c r="W312" s="38">
        <v>10.004703770686261</v>
      </c>
      <c r="X312" s="39">
        <v>4.3047037706862588</v>
      </c>
      <c r="Y312" s="39">
        <v>2.19</v>
      </c>
    </row>
    <row r="313" spans="1:25" ht="30" x14ac:dyDescent="0.2">
      <c r="A313" s="29">
        <v>14041</v>
      </c>
      <c r="B313" s="29" t="s">
        <v>3560</v>
      </c>
      <c r="C313" s="32">
        <v>100</v>
      </c>
      <c r="D313" s="48">
        <v>9.9305349000000014</v>
      </c>
      <c r="E313" s="48">
        <v>5.8904862254808616</v>
      </c>
      <c r="F313" s="32" t="s">
        <v>746</v>
      </c>
      <c r="G313" s="32">
        <v>5.8904862254808616</v>
      </c>
      <c r="H313" s="32">
        <v>141.664388855</v>
      </c>
      <c r="I313" s="32">
        <v>0.1</v>
      </c>
      <c r="J313" s="32">
        <v>0.75229709137686596</v>
      </c>
      <c r="K313" s="29" t="s">
        <v>3561</v>
      </c>
      <c r="L313" s="29" t="s">
        <v>3561</v>
      </c>
      <c r="M313" s="29" t="s">
        <v>3562</v>
      </c>
      <c r="N313" s="33">
        <v>2.884561231876109E-2</v>
      </c>
      <c r="O313" s="34">
        <v>57518.251016186281</v>
      </c>
      <c r="P313" s="35">
        <v>1.383029905535929</v>
      </c>
      <c r="Q313" s="29" t="s">
        <v>3563</v>
      </c>
      <c r="R313" s="29" t="s">
        <v>3564</v>
      </c>
      <c r="S313" s="36">
        <v>82.54</v>
      </c>
      <c r="T313" s="29" t="s">
        <v>746</v>
      </c>
      <c r="U313" s="37">
        <v>136</v>
      </c>
      <c r="V313" s="38">
        <v>1.383029905535929</v>
      </c>
      <c r="W313" s="38">
        <v>83.923029905535941</v>
      </c>
      <c r="X313" s="39">
        <v>9.9730299055359382</v>
      </c>
      <c r="Y313" s="39">
        <v>8.5900000000000034</v>
      </c>
    </row>
    <row r="314" spans="1:25" ht="30" x14ac:dyDescent="0.2">
      <c r="A314" s="29">
        <v>15389</v>
      </c>
      <c r="B314" s="29" t="s">
        <v>134</v>
      </c>
      <c r="C314" s="32">
        <v>125</v>
      </c>
      <c r="D314" s="48">
        <v>9.6759058000000007</v>
      </c>
      <c r="E314" s="48">
        <v>9.2038847273138469</v>
      </c>
      <c r="F314" s="32">
        <v>19.2</v>
      </c>
      <c r="G314" s="32">
        <v>19.2</v>
      </c>
      <c r="H314" s="32">
        <v>1784.2528507</v>
      </c>
      <c r="I314" s="32">
        <v>0.125</v>
      </c>
      <c r="J314" s="32">
        <v>1.569348659003831</v>
      </c>
      <c r="K314" s="29" t="s">
        <v>2443</v>
      </c>
      <c r="L314" s="29" t="s">
        <v>2443</v>
      </c>
      <c r="M314" s="29" t="s">
        <v>3565</v>
      </c>
      <c r="N314" s="33">
        <v>0.12552778866040379</v>
      </c>
      <c r="O314" s="34">
        <v>149984.28003903871</v>
      </c>
      <c r="P314" s="35">
        <v>55.245343045065383</v>
      </c>
      <c r="Q314" s="29" t="s">
        <v>3566</v>
      </c>
      <c r="R314" s="29" t="s">
        <v>3567</v>
      </c>
      <c r="S314" s="36">
        <v>10.91</v>
      </c>
      <c r="T314" s="29" t="s">
        <v>746</v>
      </c>
      <c r="U314" s="37">
        <v>1784</v>
      </c>
      <c r="V314" s="38">
        <v>55.245343045065383</v>
      </c>
      <c r="W314" s="38">
        <v>66.155343045065379</v>
      </c>
      <c r="X314" s="39">
        <v>56.065343045065383</v>
      </c>
      <c r="Y314" s="39">
        <v>0.82000000000000028</v>
      </c>
    </row>
    <row r="315" spans="1:25" ht="60" x14ac:dyDescent="0.2">
      <c r="A315" s="29">
        <v>15419</v>
      </c>
      <c r="B315" s="29" t="s">
        <v>3568</v>
      </c>
      <c r="C315" s="32">
        <v>150</v>
      </c>
      <c r="D315" s="48">
        <v>9.6527577000000004</v>
      </c>
      <c r="E315" s="48">
        <v>13.253594007331939</v>
      </c>
      <c r="F315" s="32" t="s">
        <v>746</v>
      </c>
      <c r="G315" s="32">
        <v>13.253594007331939</v>
      </c>
      <c r="H315" s="32">
        <v>367.02577221400003</v>
      </c>
      <c r="I315" s="32">
        <v>0.15</v>
      </c>
      <c r="J315" s="32">
        <v>0.75229709137686618</v>
      </c>
      <c r="K315" s="29" t="s">
        <v>2511</v>
      </c>
      <c r="L315" s="29" t="s">
        <v>2511</v>
      </c>
      <c r="M315" s="29" t="s">
        <v>3569</v>
      </c>
      <c r="N315" s="33">
        <v>2.88456123187611E-2</v>
      </c>
      <c r="O315" s="34">
        <v>86277.376524279447</v>
      </c>
      <c r="P315" s="35">
        <v>2.1113930258368092</v>
      </c>
      <c r="Q315" s="29" t="s">
        <v>3570</v>
      </c>
      <c r="R315" s="29" t="s">
        <v>3571</v>
      </c>
      <c r="S315" s="36">
        <v>7.1</v>
      </c>
      <c r="T315" s="29" t="s">
        <v>3572</v>
      </c>
      <c r="U315" s="37">
        <v>368</v>
      </c>
      <c r="V315" s="38">
        <v>2.1113930258368092</v>
      </c>
      <c r="W315" s="38">
        <v>9.2113930258368093</v>
      </c>
      <c r="X315" s="39">
        <v>2.3013930258368092</v>
      </c>
      <c r="Y315" s="39">
        <v>0.1899999999999995</v>
      </c>
    </row>
    <row r="316" spans="1:25" ht="30" x14ac:dyDescent="0.2">
      <c r="A316" s="29">
        <v>15325</v>
      </c>
      <c r="B316" s="29" t="s">
        <v>474</v>
      </c>
      <c r="C316" s="32">
        <v>150</v>
      </c>
      <c r="D316" s="48">
        <v>9.6064615</v>
      </c>
      <c r="E316" s="48">
        <v>13.253594007331939</v>
      </c>
      <c r="F316" s="32">
        <v>19.8</v>
      </c>
      <c r="G316" s="32">
        <v>19.8</v>
      </c>
      <c r="H316" s="32">
        <v>890.16250376538017</v>
      </c>
      <c r="I316" s="32">
        <v>0.15</v>
      </c>
      <c r="J316" s="32">
        <v>1.1238825031928481</v>
      </c>
      <c r="K316" s="29" t="s">
        <v>3032</v>
      </c>
      <c r="L316" s="29" t="s">
        <v>1983</v>
      </c>
      <c r="M316" s="29" t="s">
        <v>3573</v>
      </c>
      <c r="N316" s="33">
        <v>6.4378791079664738E-2</v>
      </c>
      <c r="O316" s="34">
        <v>128892.74065854889</v>
      </c>
      <c r="P316" s="35">
        <v>11.260130359630439</v>
      </c>
      <c r="Q316" s="29" t="s">
        <v>746</v>
      </c>
      <c r="R316" s="29" t="s">
        <v>2830</v>
      </c>
      <c r="S316" s="36">
        <v>36.86</v>
      </c>
      <c r="T316" s="29" t="s">
        <v>3574</v>
      </c>
      <c r="U316" s="37">
        <v>884</v>
      </c>
      <c r="V316" s="38">
        <v>11.260130359630439</v>
      </c>
      <c r="W316" s="38">
        <v>48.120130359630437</v>
      </c>
      <c r="X316" s="40" t="s">
        <v>746</v>
      </c>
      <c r="Y316" s="40" t="s">
        <v>746</v>
      </c>
    </row>
    <row r="317" spans="1:25" ht="30" x14ac:dyDescent="0.2">
      <c r="A317" s="29">
        <v>10517</v>
      </c>
      <c r="B317" s="29" t="s">
        <v>3575</v>
      </c>
      <c r="C317" s="32">
        <v>170</v>
      </c>
      <c r="D317" s="48">
        <v>9.5138691000000009</v>
      </c>
      <c r="E317" s="48">
        <v>17.023505191639689</v>
      </c>
      <c r="F317" s="32" t="s">
        <v>746</v>
      </c>
      <c r="G317" s="32">
        <v>17.023505191639689</v>
      </c>
      <c r="H317" s="32">
        <v>840.45836811507002</v>
      </c>
      <c r="I317" s="32">
        <v>0.17</v>
      </c>
      <c r="J317" s="32">
        <v>0.75229709137686596</v>
      </c>
      <c r="K317" s="29" t="s">
        <v>3576</v>
      </c>
      <c r="L317" s="29" t="s">
        <v>3576</v>
      </c>
      <c r="M317" s="29" t="s">
        <v>3577</v>
      </c>
      <c r="N317" s="33">
        <v>2.884561231876109E-2</v>
      </c>
      <c r="O317" s="34">
        <v>97781.026727516684</v>
      </c>
      <c r="P317" s="35">
        <v>4.1127919684653964</v>
      </c>
      <c r="Q317" s="29" t="s">
        <v>3578</v>
      </c>
      <c r="R317" s="29" t="s">
        <v>3579</v>
      </c>
      <c r="S317" s="36">
        <v>97.42</v>
      </c>
      <c r="T317" s="29" t="s">
        <v>746</v>
      </c>
      <c r="U317" s="37">
        <v>806</v>
      </c>
      <c r="V317" s="38">
        <v>4.1127919684653964</v>
      </c>
      <c r="W317" s="38">
        <v>101.5327919684654</v>
      </c>
      <c r="X317" s="39">
        <v>29.152791968465412</v>
      </c>
      <c r="Y317" s="39">
        <v>25.04000000000001</v>
      </c>
    </row>
    <row r="318" spans="1:25" ht="30" x14ac:dyDescent="0.2">
      <c r="A318" s="29">
        <v>14115</v>
      </c>
      <c r="B318" s="29" t="s">
        <v>3580</v>
      </c>
      <c r="C318" s="32">
        <v>170</v>
      </c>
      <c r="D318" s="48">
        <v>9.5138691000000009</v>
      </c>
      <c r="E318" s="48">
        <v>17.023505191639689</v>
      </c>
      <c r="F318" s="32" t="s">
        <v>746</v>
      </c>
      <c r="G318" s="32">
        <v>17.023505191639689</v>
      </c>
      <c r="H318" s="32">
        <v>458.19539023088998</v>
      </c>
      <c r="I318" s="32">
        <v>0.17</v>
      </c>
      <c r="J318" s="32">
        <v>0.75229709137686596</v>
      </c>
      <c r="K318" s="29" t="s">
        <v>3581</v>
      </c>
      <c r="L318" s="29" t="s">
        <v>3581</v>
      </c>
      <c r="M318" s="29" t="s">
        <v>3577</v>
      </c>
      <c r="N318" s="33">
        <v>2.884561231876109E-2</v>
      </c>
      <c r="O318" s="34">
        <v>97781.026727516684</v>
      </c>
      <c r="P318" s="35">
        <v>2.2421840181755011</v>
      </c>
      <c r="Q318" s="29" t="s">
        <v>3582</v>
      </c>
      <c r="R318" s="29" t="s">
        <v>3583</v>
      </c>
      <c r="S318" s="36">
        <v>69.28</v>
      </c>
      <c r="T318" s="29" t="s">
        <v>3584</v>
      </c>
      <c r="U318" s="37">
        <v>458</v>
      </c>
      <c r="V318" s="38">
        <v>2.2421840181755011</v>
      </c>
      <c r="W318" s="38">
        <v>71.522184018175508</v>
      </c>
      <c r="X318" s="39">
        <v>9.4921840181755073</v>
      </c>
      <c r="Y318" s="39">
        <v>7.25</v>
      </c>
    </row>
    <row r="319" spans="1:25" ht="30" x14ac:dyDescent="0.2">
      <c r="A319" s="29">
        <v>15149</v>
      </c>
      <c r="B319" s="29" t="s">
        <v>3585</v>
      </c>
      <c r="C319" s="32">
        <v>150</v>
      </c>
      <c r="D319" s="48">
        <v>9.4675729000000004</v>
      </c>
      <c r="E319" s="48">
        <v>13.253594007331939</v>
      </c>
      <c r="F319" s="32" t="s">
        <v>746</v>
      </c>
      <c r="G319" s="32">
        <v>13.253594007331939</v>
      </c>
      <c r="H319" s="32">
        <v>1615.72704168119</v>
      </c>
      <c r="I319" s="32">
        <v>0.15</v>
      </c>
      <c r="J319" s="32">
        <v>0.75229709137686618</v>
      </c>
      <c r="K319" s="29" t="s">
        <v>2385</v>
      </c>
      <c r="L319" s="29" t="s">
        <v>1325</v>
      </c>
      <c r="M319" s="29" t="s">
        <v>3586</v>
      </c>
      <c r="N319" s="33">
        <v>2.88456123187611E-2</v>
      </c>
      <c r="O319" s="34">
        <v>86277.376524279447</v>
      </c>
      <c r="P319" s="35">
        <v>9.294809971743657</v>
      </c>
      <c r="Q319" s="29" t="s">
        <v>3587</v>
      </c>
      <c r="R319" s="29" t="s">
        <v>3588</v>
      </c>
      <c r="S319" s="36">
        <v>193.82</v>
      </c>
      <c r="T319" s="29" t="s">
        <v>746</v>
      </c>
      <c r="U319" s="37">
        <v>1608</v>
      </c>
      <c r="V319" s="38">
        <v>9.294809971743657</v>
      </c>
      <c r="W319" s="38">
        <v>203.11480997174371</v>
      </c>
      <c r="X319" s="39">
        <v>41.954809971743693</v>
      </c>
      <c r="Y319" s="39">
        <v>32.660000000000032</v>
      </c>
    </row>
    <row r="320" spans="1:25" ht="30" x14ac:dyDescent="0.2">
      <c r="A320" s="29">
        <v>15412</v>
      </c>
      <c r="B320" s="29" t="s">
        <v>3589</v>
      </c>
      <c r="C320" s="32">
        <v>168</v>
      </c>
      <c r="D320" s="48">
        <v>9.3981285999999997</v>
      </c>
      <c r="E320" s="48">
        <v>16.625308322797181</v>
      </c>
      <c r="F320" s="32" t="s">
        <v>746</v>
      </c>
      <c r="G320" s="32">
        <v>16.625308322797181</v>
      </c>
      <c r="H320" s="32">
        <v>1657.5895141477999</v>
      </c>
      <c r="I320" s="32">
        <v>0.16800000000000001</v>
      </c>
      <c r="J320" s="32">
        <v>0.75229709137686618</v>
      </c>
      <c r="K320" s="29" t="s">
        <v>2443</v>
      </c>
      <c r="L320" s="29" t="s">
        <v>2443</v>
      </c>
      <c r="M320" s="29" t="s">
        <v>3590</v>
      </c>
      <c r="N320" s="33">
        <v>2.88456123187611E-2</v>
      </c>
      <c r="O320" s="34">
        <v>96630.661707192994</v>
      </c>
      <c r="P320" s="35">
        <v>8.2362113206693888</v>
      </c>
      <c r="Q320" s="29" t="s">
        <v>3591</v>
      </c>
      <c r="R320" s="29" t="s">
        <v>3592</v>
      </c>
      <c r="S320" s="36">
        <v>5.6599999999999993</v>
      </c>
      <c r="T320" s="29" t="s">
        <v>3593</v>
      </c>
      <c r="U320" s="37">
        <v>1656</v>
      </c>
      <c r="V320" s="38">
        <v>8.2362113206693888</v>
      </c>
      <c r="W320" s="38">
        <v>13.896211320669391</v>
      </c>
      <c r="X320" s="39">
        <v>8.5462113206693875</v>
      </c>
      <c r="Y320" s="39">
        <v>0.30999999999999961</v>
      </c>
    </row>
    <row r="321" spans="1:25" ht="20" x14ac:dyDescent="0.2">
      <c r="A321" s="29">
        <v>14124</v>
      </c>
      <c r="B321" s="29" t="s">
        <v>3594</v>
      </c>
      <c r="C321" s="32">
        <v>125</v>
      </c>
      <c r="D321" s="48">
        <v>9.3749805000000013</v>
      </c>
      <c r="E321" s="48">
        <v>9.2038847273138469</v>
      </c>
      <c r="F321" s="32" t="s">
        <v>746</v>
      </c>
      <c r="G321" s="32">
        <v>9.2038847273138469</v>
      </c>
      <c r="H321" s="32">
        <v>439.61345760699999</v>
      </c>
      <c r="I321" s="32">
        <v>0.125</v>
      </c>
      <c r="J321" s="32">
        <v>0.75229709137686618</v>
      </c>
      <c r="K321" s="29" t="s">
        <v>3595</v>
      </c>
      <c r="L321" s="29" t="s">
        <v>3595</v>
      </c>
      <c r="M321" s="29" t="s">
        <v>3596</v>
      </c>
      <c r="N321" s="33">
        <v>2.88456123187611E-2</v>
      </c>
      <c r="O321" s="34">
        <v>71897.813770232868</v>
      </c>
      <c r="P321" s="35">
        <v>3.2049175979165549</v>
      </c>
      <c r="Q321" s="29" t="s">
        <v>3597</v>
      </c>
      <c r="R321" s="29" t="s">
        <v>3598</v>
      </c>
      <c r="S321" s="36">
        <v>41.53</v>
      </c>
      <c r="T321" s="29" t="s">
        <v>2955</v>
      </c>
      <c r="U321" s="37">
        <v>438</v>
      </c>
      <c r="V321" s="38">
        <v>3.2049175979165549</v>
      </c>
      <c r="W321" s="38">
        <v>44.734917597916557</v>
      </c>
      <c r="X321" s="39">
        <v>7.7249175979165594</v>
      </c>
      <c r="Y321" s="39">
        <v>4.5200000000000031</v>
      </c>
    </row>
    <row r="322" spans="1:25" ht="40" x14ac:dyDescent="0.2">
      <c r="A322" s="29">
        <v>15470</v>
      </c>
      <c r="B322" s="29" t="s">
        <v>3599</v>
      </c>
      <c r="C322" s="32">
        <v>127</v>
      </c>
      <c r="D322" s="48">
        <v>9.3055362000000006</v>
      </c>
      <c r="E322" s="48">
        <v>9.5007652330780843</v>
      </c>
      <c r="F322" s="32" t="s">
        <v>746</v>
      </c>
      <c r="G322" s="32">
        <v>9.5007652330780843</v>
      </c>
      <c r="H322" s="32">
        <v>834.13468331399997</v>
      </c>
      <c r="I322" s="32">
        <v>0.127</v>
      </c>
      <c r="J322" s="32">
        <v>0.75229709137686629</v>
      </c>
      <c r="K322" s="29" t="s">
        <v>3600</v>
      </c>
      <c r="L322" s="29" t="s">
        <v>3600</v>
      </c>
      <c r="M322" s="29" t="s">
        <v>3601</v>
      </c>
      <c r="N322" s="33">
        <v>2.8845612318761111E-2</v>
      </c>
      <c r="O322" s="34">
        <v>73048.178790556616</v>
      </c>
      <c r="P322" s="35">
        <v>5.9566146475637396</v>
      </c>
      <c r="Q322" s="29" t="s">
        <v>3602</v>
      </c>
      <c r="R322" s="29" t="s">
        <v>3603</v>
      </c>
      <c r="S322" s="36">
        <v>122.53</v>
      </c>
      <c r="T322" s="29" t="s">
        <v>746</v>
      </c>
      <c r="U322" s="37">
        <v>834</v>
      </c>
      <c r="V322" s="38">
        <v>5.9566146475637396</v>
      </c>
      <c r="W322" s="38">
        <v>128.48661464756381</v>
      </c>
      <c r="X322" s="39">
        <v>12.886614647563761</v>
      </c>
      <c r="Y322" s="39">
        <v>6.9300000000000068</v>
      </c>
    </row>
    <row r="323" spans="1:25" ht="30" x14ac:dyDescent="0.2">
      <c r="A323" s="29">
        <v>15313</v>
      </c>
      <c r="B323" s="29" t="s">
        <v>1958</v>
      </c>
      <c r="C323" s="32">
        <v>70</v>
      </c>
      <c r="D323" s="48">
        <v>9.2360918999999999</v>
      </c>
      <c r="E323" s="48">
        <v>2.8863382504856232</v>
      </c>
      <c r="F323" s="32">
        <v>1.4</v>
      </c>
      <c r="G323" s="32">
        <v>1.4</v>
      </c>
      <c r="H323" s="32">
        <v>7.3588098908199999</v>
      </c>
      <c r="I323" s="32">
        <v>7.0000000000000007E-2</v>
      </c>
      <c r="J323" s="32">
        <v>0.3648969166210545</v>
      </c>
      <c r="K323" s="29" t="s">
        <v>2592</v>
      </c>
      <c r="L323" s="29" t="s">
        <v>2591</v>
      </c>
      <c r="M323" s="29" t="s">
        <v>3604</v>
      </c>
      <c r="N323" s="33">
        <v>6.7864301610373488E-3</v>
      </c>
      <c r="O323" s="34">
        <v>19529.203130083159</v>
      </c>
      <c r="P323" s="35">
        <v>2.8305855261177241E-2</v>
      </c>
      <c r="Q323" s="29" t="s">
        <v>3605</v>
      </c>
      <c r="R323" s="29" t="s">
        <v>3606</v>
      </c>
      <c r="S323" s="36">
        <v>8.620000000000001</v>
      </c>
      <c r="T323" s="29" t="s">
        <v>2467</v>
      </c>
      <c r="U323" s="37">
        <v>4</v>
      </c>
      <c r="V323" s="38">
        <v>2.8305855261177241E-2</v>
      </c>
      <c r="W323" s="38">
        <v>8.648305855261178</v>
      </c>
      <c r="X323" s="39">
        <v>3.8305855261178579E-2</v>
      </c>
      <c r="Y323" s="39">
        <v>1.000000000000156E-2</v>
      </c>
    </row>
    <row r="324" spans="1:25" ht="20" x14ac:dyDescent="0.2">
      <c r="A324" s="29">
        <v>14593</v>
      </c>
      <c r="B324" s="29" t="s">
        <v>3607</v>
      </c>
      <c r="C324" s="32">
        <v>150</v>
      </c>
      <c r="D324" s="48">
        <v>9.2129437999999997</v>
      </c>
      <c r="E324" s="48">
        <v>13.253594007331939</v>
      </c>
      <c r="F324" s="32" t="s">
        <v>746</v>
      </c>
      <c r="G324" s="32">
        <v>13.253594007331939</v>
      </c>
      <c r="H324" s="32">
        <v>388.20619900399998</v>
      </c>
      <c r="I324" s="32">
        <v>0.15</v>
      </c>
      <c r="J324" s="32">
        <v>0.75229709137686618</v>
      </c>
      <c r="K324" s="29" t="s">
        <v>3058</v>
      </c>
      <c r="L324" s="29" t="s">
        <v>3058</v>
      </c>
      <c r="M324" s="29" t="s">
        <v>3608</v>
      </c>
      <c r="N324" s="33">
        <v>2.88456123187611E-2</v>
      </c>
      <c r="O324" s="34">
        <v>86277.376524279447</v>
      </c>
      <c r="P324" s="35">
        <v>2.2332378901330912</v>
      </c>
      <c r="Q324" s="29" t="s">
        <v>3609</v>
      </c>
      <c r="R324" s="29" t="s">
        <v>3610</v>
      </c>
      <c r="S324" s="36">
        <v>148.07</v>
      </c>
      <c r="T324" s="29" t="s">
        <v>746</v>
      </c>
      <c r="U324" s="37">
        <v>388</v>
      </c>
      <c r="V324" s="38">
        <v>2.2332378901330912</v>
      </c>
      <c r="W324" s="38">
        <v>150.30323789013309</v>
      </c>
      <c r="X324" s="39">
        <v>16.563237890133109</v>
      </c>
      <c r="Y324" s="39">
        <v>14.330000000000011</v>
      </c>
    </row>
    <row r="325" spans="1:25" ht="20" x14ac:dyDescent="0.2">
      <c r="A325" s="29">
        <v>19080</v>
      </c>
      <c r="B325" s="29" t="s">
        <v>2294</v>
      </c>
      <c r="C325" s="32">
        <v>100</v>
      </c>
      <c r="D325" s="48">
        <v>9.1897957000000012</v>
      </c>
      <c r="E325" s="48">
        <v>5.8904862254808616</v>
      </c>
      <c r="F325" s="32" t="s">
        <v>746</v>
      </c>
      <c r="G325" s="32">
        <v>5.8904862254808616</v>
      </c>
      <c r="H325" s="32">
        <v>2086.6481561009</v>
      </c>
      <c r="I325" s="32">
        <v>0.1</v>
      </c>
      <c r="J325" s="32">
        <v>0.75229709137686596</v>
      </c>
      <c r="K325" s="29" t="s">
        <v>3611</v>
      </c>
      <c r="L325" s="29" t="s">
        <v>3611</v>
      </c>
      <c r="M325" s="29" t="s">
        <v>3612</v>
      </c>
      <c r="N325" s="33">
        <v>2.884561231876109E-2</v>
      </c>
      <c r="O325" s="34">
        <v>57518.251016186281</v>
      </c>
      <c r="P325" s="35">
        <v>20.37136379540518</v>
      </c>
      <c r="Q325" s="29" t="s">
        <v>3613</v>
      </c>
      <c r="R325" s="29" t="s">
        <v>3614</v>
      </c>
      <c r="S325" s="36">
        <v>42.61</v>
      </c>
      <c r="T325" s="29" t="s">
        <v>3615</v>
      </c>
      <c r="U325" s="37">
        <v>2086</v>
      </c>
      <c r="V325" s="38">
        <v>20.37136379540518</v>
      </c>
      <c r="W325" s="38">
        <v>62.981363795405187</v>
      </c>
      <c r="X325" s="39">
        <v>30.811363795405189</v>
      </c>
      <c r="Y325" s="39">
        <v>10.44</v>
      </c>
    </row>
    <row r="326" spans="1:25" ht="40" x14ac:dyDescent="0.2">
      <c r="A326" s="29">
        <v>15454</v>
      </c>
      <c r="B326" s="29" t="s">
        <v>462</v>
      </c>
      <c r="C326" s="32">
        <v>200</v>
      </c>
      <c r="D326" s="48">
        <v>9.166647600000001</v>
      </c>
      <c r="E326" s="48">
        <v>23.56194490192345</v>
      </c>
      <c r="F326" s="32">
        <v>26</v>
      </c>
      <c r="G326" s="32">
        <v>26</v>
      </c>
      <c r="H326" s="32">
        <v>1683.692586034</v>
      </c>
      <c r="I326" s="32">
        <v>0.2</v>
      </c>
      <c r="J326" s="32">
        <v>0.83014048531289897</v>
      </c>
      <c r="K326" s="29" t="s">
        <v>2662</v>
      </c>
      <c r="L326" s="29" t="s">
        <v>2662</v>
      </c>
      <c r="M326" s="29" t="s">
        <v>3616</v>
      </c>
      <c r="N326" s="33">
        <v>3.5124017602218928E-2</v>
      </c>
      <c r="O326" s="34">
        <v>126939.8203455405</v>
      </c>
      <c r="P326" s="35">
        <v>8.1071287679185797</v>
      </c>
      <c r="Q326" s="29" t="s">
        <v>3617</v>
      </c>
      <c r="R326" s="29" t="s">
        <v>2897</v>
      </c>
      <c r="S326" s="36">
        <v>16.59</v>
      </c>
      <c r="T326" s="29" t="s">
        <v>746</v>
      </c>
      <c r="U326" s="37">
        <v>1686</v>
      </c>
      <c r="V326" s="38">
        <v>8.1071287679185797</v>
      </c>
      <c r="W326" s="38">
        <v>24.697128767918581</v>
      </c>
      <c r="X326" s="39">
        <v>10.94712876791858</v>
      </c>
      <c r="Y326" s="39">
        <v>2.84</v>
      </c>
    </row>
    <row r="327" spans="1:25" ht="30" x14ac:dyDescent="0.2">
      <c r="A327" s="29">
        <v>14188</v>
      </c>
      <c r="B327" s="29" t="s">
        <v>1455</v>
      </c>
      <c r="C327" s="32">
        <v>225</v>
      </c>
      <c r="D327" s="48">
        <v>9.1434995000000008</v>
      </c>
      <c r="E327" s="48">
        <v>29.82058651649686</v>
      </c>
      <c r="F327" s="32">
        <v>27.7</v>
      </c>
      <c r="G327" s="32">
        <v>27.7</v>
      </c>
      <c r="H327" s="32">
        <v>4637.0776317648097</v>
      </c>
      <c r="I327" s="32">
        <v>0.22500000000000001</v>
      </c>
      <c r="J327" s="32">
        <v>0.6988001198303454</v>
      </c>
      <c r="K327" s="29" t="s">
        <v>3618</v>
      </c>
      <c r="L327" s="29" t="s">
        <v>3618</v>
      </c>
      <c r="M327" s="29" t="s">
        <v>3619</v>
      </c>
      <c r="N327" s="33">
        <v>2.488897081931218E-2</v>
      </c>
      <c r="O327" s="34">
        <v>120213.09482295629</v>
      </c>
      <c r="P327" s="35">
        <v>13.705308123059149</v>
      </c>
      <c r="Q327" s="29" t="s">
        <v>3620</v>
      </c>
      <c r="R327" s="29" t="s">
        <v>3621</v>
      </c>
      <c r="S327" s="36">
        <v>96.61</v>
      </c>
      <c r="T327" s="29" t="s">
        <v>3622</v>
      </c>
      <c r="U327" s="37">
        <v>4558</v>
      </c>
      <c r="V327" s="38">
        <v>13.705308123059149</v>
      </c>
      <c r="W327" s="38">
        <v>110.3153081230592</v>
      </c>
      <c r="X327" s="39">
        <v>29.995308123059161</v>
      </c>
      <c r="Y327" s="39">
        <v>16.29000000000001</v>
      </c>
    </row>
    <row r="328" spans="1:25" ht="40" x14ac:dyDescent="0.2">
      <c r="A328" s="29">
        <v>15504</v>
      </c>
      <c r="B328" s="29" t="s">
        <v>2072</v>
      </c>
      <c r="C328" s="32">
        <v>100</v>
      </c>
      <c r="D328" s="48">
        <v>9.1434995000000008</v>
      </c>
      <c r="E328" s="48">
        <v>5.8904862254808616</v>
      </c>
      <c r="F328" s="32" t="s">
        <v>746</v>
      </c>
      <c r="G328" s="32">
        <v>5.8904862254808616</v>
      </c>
      <c r="H328" s="32">
        <v>225.595028767</v>
      </c>
      <c r="I328" s="32">
        <v>0.1</v>
      </c>
      <c r="J328" s="32">
        <v>0.75229709137686596</v>
      </c>
      <c r="K328" s="29" t="s">
        <v>2754</v>
      </c>
      <c r="L328" s="29" t="s">
        <v>2754</v>
      </c>
      <c r="M328" s="29" t="s">
        <v>3619</v>
      </c>
      <c r="N328" s="33">
        <v>2.884561231876109E-2</v>
      </c>
      <c r="O328" s="34">
        <v>57518.251016186281</v>
      </c>
      <c r="P328" s="35">
        <v>2.2024213272423059</v>
      </c>
      <c r="Q328" s="29" t="s">
        <v>3623</v>
      </c>
      <c r="R328" s="29" t="s">
        <v>3624</v>
      </c>
      <c r="S328" s="36">
        <v>62.24</v>
      </c>
      <c r="T328" s="29" t="s">
        <v>2469</v>
      </c>
      <c r="U328" s="37">
        <v>226</v>
      </c>
      <c r="V328" s="38">
        <v>2.2024213272423059</v>
      </c>
      <c r="W328" s="38">
        <v>64.442421327242315</v>
      </c>
      <c r="X328" s="39">
        <v>8.9524213272423125</v>
      </c>
      <c r="Y328" s="39">
        <v>6.75</v>
      </c>
    </row>
    <row r="329" spans="1:25" ht="30" x14ac:dyDescent="0.2">
      <c r="A329" s="29">
        <v>15704</v>
      </c>
      <c r="B329" s="29" t="s">
        <v>2206</v>
      </c>
      <c r="C329" s="32">
        <v>100</v>
      </c>
      <c r="D329" s="48">
        <v>9.1203514000000006</v>
      </c>
      <c r="E329" s="48">
        <v>5.8904862254808616</v>
      </c>
      <c r="F329" s="32" t="s">
        <v>746</v>
      </c>
      <c r="G329" s="32">
        <v>5.8904862254808616</v>
      </c>
      <c r="H329" s="32">
        <v>2901.32440185</v>
      </c>
      <c r="I329" s="32">
        <v>0.1</v>
      </c>
      <c r="J329" s="32">
        <v>0.75229709137686596</v>
      </c>
      <c r="K329" s="29" t="s">
        <v>2648</v>
      </c>
      <c r="L329" s="29" t="s">
        <v>2648</v>
      </c>
      <c r="M329" s="29" t="s">
        <v>3625</v>
      </c>
      <c r="N329" s="33">
        <v>2.884561231876109E-2</v>
      </c>
      <c r="O329" s="34">
        <v>57518.251016186281</v>
      </c>
      <c r="P329" s="35">
        <v>28.32482069665928</v>
      </c>
      <c r="Q329" s="29" t="s">
        <v>3626</v>
      </c>
      <c r="R329" s="29" t="s">
        <v>3627</v>
      </c>
      <c r="S329" s="36">
        <v>116.45</v>
      </c>
      <c r="T329" s="29" t="s">
        <v>746</v>
      </c>
      <c r="U329" s="37">
        <v>2902</v>
      </c>
      <c r="V329" s="38">
        <v>28.32482069665928</v>
      </c>
      <c r="W329" s="38">
        <v>144.7748206966593</v>
      </c>
      <c r="X329" s="39">
        <v>35.584820696659278</v>
      </c>
      <c r="Y329" s="39">
        <v>7.2600000000000051</v>
      </c>
    </row>
    <row r="330" spans="1:25" ht="30" x14ac:dyDescent="0.2">
      <c r="A330" s="29">
        <v>14466</v>
      </c>
      <c r="B330" s="29" t="s">
        <v>1663</v>
      </c>
      <c r="C330" s="32">
        <v>180</v>
      </c>
      <c r="D330" s="48">
        <v>9.0740552000000001</v>
      </c>
      <c r="E330" s="48">
        <v>19.085175370557991</v>
      </c>
      <c r="F330" s="32">
        <v>18</v>
      </c>
      <c r="G330" s="32">
        <v>18</v>
      </c>
      <c r="H330" s="32">
        <v>2013.0433732281999</v>
      </c>
      <c r="I330" s="32">
        <v>0.18</v>
      </c>
      <c r="J330" s="32">
        <v>0.70952178231871732</v>
      </c>
      <c r="K330" s="29" t="s">
        <v>2861</v>
      </c>
      <c r="L330" s="29" t="s">
        <v>2861</v>
      </c>
      <c r="M330" s="29" t="s">
        <v>3628</v>
      </c>
      <c r="N330" s="33">
        <v>2.565857082490975E-2</v>
      </c>
      <c r="O330" s="34">
        <v>97646.015650415822</v>
      </c>
      <c r="P330" s="35">
        <v>8.1611683201095744</v>
      </c>
      <c r="Q330" s="29" t="s">
        <v>3629</v>
      </c>
      <c r="R330" s="29" t="s">
        <v>3630</v>
      </c>
      <c r="S330" s="36">
        <v>42.16</v>
      </c>
      <c r="T330" s="29" t="s">
        <v>2672</v>
      </c>
      <c r="U330" s="37">
        <v>2014</v>
      </c>
      <c r="V330" s="38">
        <v>8.1611683201095744</v>
      </c>
      <c r="W330" s="38">
        <v>50.321168320109578</v>
      </c>
      <c r="X330" s="39">
        <v>16.011168320109579</v>
      </c>
      <c r="Y330" s="39">
        <v>7.8500000000000094</v>
      </c>
    </row>
    <row r="331" spans="1:25" ht="30" x14ac:dyDescent="0.2">
      <c r="A331" s="29">
        <v>14067</v>
      </c>
      <c r="B331" s="29" t="s">
        <v>409</v>
      </c>
      <c r="C331" s="32">
        <v>220</v>
      </c>
      <c r="D331" s="48">
        <v>9.0509070999999999</v>
      </c>
      <c r="E331" s="48">
        <v>28.50995333132737</v>
      </c>
      <c r="F331" s="32">
        <v>14.85</v>
      </c>
      <c r="G331" s="32">
        <v>14.85</v>
      </c>
      <c r="H331" s="32">
        <v>1288.46561186234</v>
      </c>
      <c r="I331" s="32">
        <v>0.22</v>
      </c>
      <c r="J331" s="32">
        <v>0.39184952978056431</v>
      </c>
      <c r="K331" s="29" t="s">
        <v>2385</v>
      </c>
      <c r="L331" s="29" t="s">
        <v>525</v>
      </c>
      <c r="M331" s="29" t="s">
        <v>3631</v>
      </c>
      <c r="N331" s="33">
        <v>7.8259966355376832E-3</v>
      </c>
      <c r="O331" s="34">
        <v>65911.060564030675</v>
      </c>
      <c r="P331" s="35">
        <v>1.272738858313859</v>
      </c>
      <c r="Q331" s="29" t="s">
        <v>3632</v>
      </c>
      <c r="R331" s="29" t="s">
        <v>3633</v>
      </c>
      <c r="S331" s="36">
        <v>25.28</v>
      </c>
      <c r="T331" s="29" t="s">
        <v>3634</v>
      </c>
      <c r="U331" s="37">
        <v>1288</v>
      </c>
      <c r="V331" s="38">
        <v>1.272738858313859</v>
      </c>
      <c r="W331" s="38">
        <v>26.552738858313859</v>
      </c>
      <c r="X331" s="39">
        <v>13.292738858313861</v>
      </c>
      <c r="Y331" s="39">
        <v>12.02</v>
      </c>
    </row>
    <row r="332" spans="1:25" ht="20" x14ac:dyDescent="0.2">
      <c r="A332" s="29">
        <v>15180</v>
      </c>
      <c r="B332" s="29" t="s">
        <v>3635</v>
      </c>
      <c r="C332" s="32">
        <v>150</v>
      </c>
      <c r="D332" s="48">
        <v>9.0046109000000012</v>
      </c>
      <c r="E332" s="48">
        <v>13.253594007331939</v>
      </c>
      <c r="F332" s="32" t="s">
        <v>746</v>
      </c>
      <c r="G332" s="32">
        <v>13.253594007331939</v>
      </c>
      <c r="H332" s="32">
        <v>279.69933860819998</v>
      </c>
      <c r="I332" s="32">
        <v>0.15</v>
      </c>
      <c r="J332" s="32">
        <v>0.75229709137686618</v>
      </c>
      <c r="K332" s="29" t="s">
        <v>2856</v>
      </c>
      <c r="L332" s="29" t="s">
        <v>2855</v>
      </c>
      <c r="M332" s="29" t="s">
        <v>3636</v>
      </c>
      <c r="N332" s="33">
        <v>2.88456123187611E-2</v>
      </c>
      <c r="O332" s="34">
        <v>86277.376524279447</v>
      </c>
      <c r="P332" s="35">
        <v>1.6090293313903561</v>
      </c>
      <c r="Q332" s="29" t="s">
        <v>3637</v>
      </c>
      <c r="R332" s="29" t="s">
        <v>2868</v>
      </c>
      <c r="S332" s="36">
        <v>6.9300000000000006</v>
      </c>
      <c r="T332" s="29" t="s">
        <v>3638</v>
      </c>
      <c r="U332" s="37">
        <v>280</v>
      </c>
      <c r="V332" s="38">
        <v>1.6090293313903561</v>
      </c>
      <c r="W332" s="38">
        <v>8.5390293313903562</v>
      </c>
      <c r="X332" s="39">
        <v>2.0690293313903561</v>
      </c>
      <c r="Y332" s="39">
        <v>0.46</v>
      </c>
    </row>
    <row r="333" spans="1:25" ht="30" x14ac:dyDescent="0.2">
      <c r="A333" s="29">
        <v>15002</v>
      </c>
      <c r="B333" s="29" t="s">
        <v>277</v>
      </c>
      <c r="C333" s="32">
        <v>200</v>
      </c>
      <c r="D333" s="48">
        <v>9.0046109000000012</v>
      </c>
      <c r="E333" s="48">
        <v>23.56194490192345</v>
      </c>
      <c r="F333" s="32">
        <v>45</v>
      </c>
      <c r="G333" s="32">
        <v>45</v>
      </c>
      <c r="H333" s="32">
        <v>372.66612623169988</v>
      </c>
      <c r="I333" s="32">
        <v>0.2</v>
      </c>
      <c r="J333" s="32">
        <v>1.436781609195402</v>
      </c>
      <c r="K333" s="29" t="s">
        <v>2422</v>
      </c>
      <c r="L333" s="29" t="s">
        <v>2422</v>
      </c>
      <c r="M333" s="29" t="s">
        <v>3636</v>
      </c>
      <c r="N333" s="33">
        <v>0.1052161769888954</v>
      </c>
      <c r="O333" s="34">
        <v>219703.53521343551</v>
      </c>
      <c r="P333" s="35">
        <v>5.2817279036366429</v>
      </c>
      <c r="Q333" s="29" t="s">
        <v>746</v>
      </c>
      <c r="R333" s="29" t="s">
        <v>3639</v>
      </c>
      <c r="S333" s="36">
        <v>28.73</v>
      </c>
      <c r="T333" s="29" t="s">
        <v>746</v>
      </c>
      <c r="U333" s="37">
        <v>362</v>
      </c>
      <c r="V333" s="38">
        <v>5.2817279036366429</v>
      </c>
      <c r="W333" s="38">
        <v>34.01172790363664</v>
      </c>
      <c r="X333" s="40" t="s">
        <v>746</v>
      </c>
      <c r="Y333" s="40" t="s">
        <v>746</v>
      </c>
    </row>
    <row r="334" spans="1:25" ht="20" x14ac:dyDescent="0.2">
      <c r="A334" s="29">
        <v>14568</v>
      </c>
      <c r="B334" s="29" t="s">
        <v>3640</v>
      </c>
      <c r="C334" s="32">
        <v>150</v>
      </c>
      <c r="D334" s="48">
        <v>8.981462800000001</v>
      </c>
      <c r="E334" s="48">
        <v>13.253594007331939</v>
      </c>
      <c r="F334" s="32" t="s">
        <v>746</v>
      </c>
      <c r="G334" s="32">
        <v>13.253594007331939</v>
      </c>
      <c r="H334" s="32">
        <v>1343.91734731</v>
      </c>
      <c r="I334" s="32">
        <v>0.15</v>
      </c>
      <c r="J334" s="32">
        <v>0.75229709137686618</v>
      </c>
      <c r="K334" s="29" t="s">
        <v>3641</v>
      </c>
      <c r="L334" s="29" t="s">
        <v>3641</v>
      </c>
      <c r="M334" s="29" t="s">
        <v>2620</v>
      </c>
      <c r="N334" s="33">
        <v>2.88456123187611E-2</v>
      </c>
      <c r="O334" s="34">
        <v>86277.376524279447</v>
      </c>
      <c r="P334" s="35">
        <v>7.7311674798601562</v>
      </c>
      <c r="Q334" s="29" t="s">
        <v>3642</v>
      </c>
      <c r="R334" s="29" t="s">
        <v>3643</v>
      </c>
      <c r="S334" s="36">
        <v>166.17</v>
      </c>
      <c r="T334" s="29" t="s">
        <v>2660</v>
      </c>
      <c r="U334" s="37">
        <v>1344</v>
      </c>
      <c r="V334" s="38">
        <v>7.7311674798601562</v>
      </c>
      <c r="W334" s="38">
        <v>173.90116747986011</v>
      </c>
      <c r="X334" s="39">
        <v>28.561167479860131</v>
      </c>
      <c r="Y334" s="39">
        <v>20.829999999999981</v>
      </c>
    </row>
    <row r="335" spans="1:25" ht="30" x14ac:dyDescent="0.2">
      <c r="A335" s="29">
        <v>14330</v>
      </c>
      <c r="B335" s="29" t="s">
        <v>3644</v>
      </c>
      <c r="C335" s="32">
        <v>150</v>
      </c>
      <c r="D335" s="48">
        <v>8.981462800000001</v>
      </c>
      <c r="E335" s="48">
        <v>13.253594007331939</v>
      </c>
      <c r="F335" s="32" t="s">
        <v>746</v>
      </c>
      <c r="G335" s="32">
        <v>13.253594007331939</v>
      </c>
      <c r="H335" s="32">
        <v>5445.7480970207198</v>
      </c>
      <c r="I335" s="32">
        <v>0.15</v>
      </c>
      <c r="J335" s="32">
        <v>0.75229709137686618</v>
      </c>
      <c r="K335" s="29" t="s">
        <v>3217</v>
      </c>
      <c r="L335" s="29" t="s">
        <v>3216</v>
      </c>
      <c r="M335" s="29" t="s">
        <v>2620</v>
      </c>
      <c r="N335" s="33">
        <v>2.88456123187611E-2</v>
      </c>
      <c r="O335" s="34">
        <v>86277.376524279447</v>
      </c>
      <c r="P335" s="35">
        <v>31.32781243985632</v>
      </c>
      <c r="Q335" s="29" t="s">
        <v>3645</v>
      </c>
      <c r="R335" s="29" t="s">
        <v>3646</v>
      </c>
      <c r="S335" s="36">
        <v>65.53</v>
      </c>
      <c r="T335" s="29" t="s">
        <v>3647</v>
      </c>
      <c r="U335" s="37">
        <v>5446</v>
      </c>
      <c r="V335" s="38">
        <v>31.32781243985632</v>
      </c>
      <c r="W335" s="38">
        <v>96.857812439856318</v>
      </c>
      <c r="X335" s="39">
        <v>31.347812439856309</v>
      </c>
      <c r="Y335" s="39">
        <v>1.9999999999996021E-2</v>
      </c>
    </row>
    <row r="336" spans="1:25" ht="50" x14ac:dyDescent="0.2">
      <c r="A336" s="29">
        <v>15589</v>
      </c>
      <c r="B336" s="29" t="s">
        <v>3648</v>
      </c>
      <c r="C336" s="32">
        <v>150</v>
      </c>
      <c r="D336" s="48">
        <v>8.8888704000000001</v>
      </c>
      <c r="E336" s="48">
        <v>13.253594007331939</v>
      </c>
      <c r="F336" s="32" t="s">
        <v>746</v>
      </c>
      <c r="G336" s="32">
        <v>13.253594007331939</v>
      </c>
      <c r="H336" s="32">
        <v>33.183390119600013</v>
      </c>
      <c r="I336" s="32">
        <v>0.15</v>
      </c>
      <c r="J336" s="32">
        <v>0.75229709137686618</v>
      </c>
      <c r="K336" s="29" t="s">
        <v>2456</v>
      </c>
      <c r="L336" s="29" t="s">
        <v>1755</v>
      </c>
      <c r="M336" s="29" t="s">
        <v>3649</v>
      </c>
      <c r="N336" s="33">
        <v>2.88456123187611E-2</v>
      </c>
      <c r="O336" s="34">
        <v>86277.376524279447</v>
      </c>
      <c r="P336" s="35">
        <v>0.19089443787422669</v>
      </c>
      <c r="Q336" s="29" t="s">
        <v>2858</v>
      </c>
      <c r="R336" s="29" t="s">
        <v>3650</v>
      </c>
      <c r="S336" s="36">
        <v>6.81</v>
      </c>
      <c r="T336" s="29" t="s">
        <v>3047</v>
      </c>
      <c r="U336" s="37">
        <v>34</v>
      </c>
      <c r="V336" s="38">
        <v>0.19089443787422669</v>
      </c>
      <c r="W336" s="38">
        <v>7.0008944378742264</v>
      </c>
      <c r="X336" s="39">
        <v>0.27089443787422601</v>
      </c>
      <c r="Y336" s="39">
        <v>7.9999999999999183E-2</v>
      </c>
    </row>
    <row r="337" spans="1:25" ht="30" x14ac:dyDescent="0.2">
      <c r="A337" s="29">
        <v>19861</v>
      </c>
      <c r="B337" s="29" t="s">
        <v>3651</v>
      </c>
      <c r="C337" s="32">
        <v>100</v>
      </c>
      <c r="D337" s="48">
        <v>8.8657222999999998</v>
      </c>
      <c r="E337" s="48">
        <v>5.8904862254808616</v>
      </c>
      <c r="F337" s="32" t="s">
        <v>746</v>
      </c>
      <c r="G337" s="32">
        <v>5.8904862254808616</v>
      </c>
      <c r="H337" s="32">
        <v>245.786591268</v>
      </c>
      <c r="I337" s="32">
        <v>0.1</v>
      </c>
      <c r="J337" s="32">
        <v>0.75229709137686596</v>
      </c>
      <c r="K337" s="29" t="s">
        <v>2443</v>
      </c>
      <c r="L337" s="29" t="s">
        <v>3280</v>
      </c>
      <c r="M337" s="29" t="s">
        <v>3652</v>
      </c>
      <c r="N337" s="33">
        <v>2.884561231876109E-2</v>
      </c>
      <c r="O337" s="34">
        <v>57518.251016186281</v>
      </c>
      <c r="P337" s="35">
        <v>2.3995459187087191</v>
      </c>
      <c r="Q337" s="29" t="s">
        <v>2950</v>
      </c>
      <c r="R337" s="29" t="s">
        <v>3653</v>
      </c>
      <c r="S337" s="36">
        <v>5.73</v>
      </c>
      <c r="T337" s="29" t="s">
        <v>2737</v>
      </c>
      <c r="U337" s="37">
        <v>246</v>
      </c>
      <c r="V337" s="38">
        <v>2.3995459187087191</v>
      </c>
      <c r="W337" s="38">
        <v>8.1295459187087182</v>
      </c>
      <c r="X337" s="39">
        <v>2.469545918708719</v>
      </c>
      <c r="Y337" s="39">
        <v>7.0000000000001172E-2</v>
      </c>
    </row>
    <row r="338" spans="1:25" ht="30" x14ac:dyDescent="0.2">
      <c r="A338" s="29">
        <v>14315</v>
      </c>
      <c r="B338" s="29" t="s">
        <v>3654</v>
      </c>
      <c r="C338" s="32">
        <v>150</v>
      </c>
      <c r="D338" s="48">
        <v>8.8425742000000014</v>
      </c>
      <c r="E338" s="48">
        <v>13.253594007331939</v>
      </c>
      <c r="F338" s="32" t="s">
        <v>746</v>
      </c>
      <c r="G338" s="32">
        <v>13.253594007331939</v>
      </c>
      <c r="H338" s="32">
        <v>667.41078528100002</v>
      </c>
      <c r="I338" s="32">
        <v>0.15</v>
      </c>
      <c r="J338" s="32">
        <v>0.75229709137686618</v>
      </c>
      <c r="K338" s="29" t="s">
        <v>2605</v>
      </c>
      <c r="L338" s="29" t="s">
        <v>2804</v>
      </c>
      <c r="M338" s="29" t="s">
        <v>3655</v>
      </c>
      <c r="N338" s="33">
        <v>2.88456123187611E-2</v>
      </c>
      <c r="O338" s="34">
        <v>86277.376524279447</v>
      </c>
      <c r="P338" s="35">
        <v>3.8394210545763401</v>
      </c>
      <c r="Q338" s="29" t="s">
        <v>3656</v>
      </c>
      <c r="R338" s="29" t="s">
        <v>3657</v>
      </c>
      <c r="S338" s="36">
        <v>110.93</v>
      </c>
      <c r="T338" s="29" t="s">
        <v>2389</v>
      </c>
      <c r="U338" s="37">
        <v>668</v>
      </c>
      <c r="V338" s="38">
        <v>3.8394210545763401</v>
      </c>
      <c r="W338" s="38">
        <v>114.7694210545763</v>
      </c>
      <c r="X338" s="39">
        <v>18.96942105457634</v>
      </c>
      <c r="Y338" s="39">
        <v>15.13000000000001</v>
      </c>
    </row>
    <row r="339" spans="1:25" ht="40" x14ac:dyDescent="0.2">
      <c r="A339" s="29">
        <v>15196</v>
      </c>
      <c r="B339" s="29" t="s">
        <v>417</v>
      </c>
      <c r="C339" s="32">
        <v>150</v>
      </c>
      <c r="D339" s="48">
        <v>8.8425742000000014</v>
      </c>
      <c r="E339" s="48">
        <v>13.253594007331939</v>
      </c>
      <c r="F339" s="32">
        <v>13.7</v>
      </c>
      <c r="G339" s="32">
        <v>13.7</v>
      </c>
      <c r="H339" s="32">
        <v>296.55346210900001</v>
      </c>
      <c r="I339" s="32">
        <v>0.15</v>
      </c>
      <c r="J339" s="32">
        <v>0.77763587342131402</v>
      </c>
      <c r="K339" s="29" t="s">
        <v>3658</v>
      </c>
      <c r="L339" s="29" t="s">
        <v>3658</v>
      </c>
      <c r="M339" s="29" t="s">
        <v>3655</v>
      </c>
      <c r="N339" s="33">
        <v>3.0821485812014771E-2</v>
      </c>
      <c r="O339" s="34">
        <v>89183.360960713093</v>
      </c>
      <c r="P339" s="35">
        <v>1.820271691622793</v>
      </c>
      <c r="Q339" s="29" t="s">
        <v>3659</v>
      </c>
      <c r="R339" s="29" t="s">
        <v>3660</v>
      </c>
      <c r="S339" s="36">
        <v>53.260000000000012</v>
      </c>
      <c r="T339" s="29" t="s">
        <v>3661</v>
      </c>
      <c r="U339" s="37">
        <v>296</v>
      </c>
      <c r="V339" s="38">
        <v>1.820271691622793</v>
      </c>
      <c r="W339" s="38">
        <v>55.080271691622798</v>
      </c>
      <c r="X339" s="39">
        <v>7.7302716916228036</v>
      </c>
      <c r="Y339" s="39">
        <v>5.9100000000000108</v>
      </c>
    </row>
    <row r="340" spans="1:25" ht="40" x14ac:dyDescent="0.2">
      <c r="A340" s="29">
        <v>14184</v>
      </c>
      <c r="B340" s="29" t="s">
        <v>3662</v>
      </c>
      <c r="C340" s="32">
        <v>125</v>
      </c>
      <c r="D340" s="48">
        <v>8.7962780000000009</v>
      </c>
      <c r="E340" s="48">
        <v>9.2038847273138469</v>
      </c>
      <c r="F340" s="32" t="s">
        <v>746</v>
      </c>
      <c r="G340" s="32">
        <v>9.2038847273138469</v>
      </c>
      <c r="H340" s="32">
        <v>402.54806083250003</v>
      </c>
      <c r="I340" s="32">
        <v>0.125</v>
      </c>
      <c r="J340" s="32">
        <v>0.75229709137686618</v>
      </c>
      <c r="K340" s="29" t="s">
        <v>3185</v>
      </c>
      <c r="L340" s="29" t="s">
        <v>3185</v>
      </c>
      <c r="M340" s="29" t="s">
        <v>3663</v>
      </c>
      <c r="N340" s="33">
        <v>2.88456123187611E-2</v>
      </c>
      <c r="O340" s="34">
        <v>71897.813770232868</v>
      </c>
      <c r="P340" s="35">
        <v>2.9346994316143071</v>
      </c>
      <c r="Q340" s="29" t="s">
        <v>3664</v>
      </c>
      <c r="R340" s="29" t="s">
        <v>3250</v>
      </c>
      <c r="S340" s="36">
        <v>132.05000000000001</v>
      </c>
      <c r="T340" s="29" t="s">
        <v>3190</v>
      </c>
      <c r="U340" s="37">
        <v>400</v>
      </c>
      <c r="V340" s="38">
        <v>2.9346994316143071</v>
      </c>
      <c r="W340" s="38">
        <v>134.9846994316143</v>
      </c>
      <c r="X340" s="39">
        <v>10.01469943161433</v>
      </c>
      <c r="Y340" s="39">
        <v>7.0800000000000134</v>
      </c>
    </row>
    <row r="341" spans="1:25" ht="30" x14ac:dyDescent="0.2">
      <c r="A341" s="29">
        <v>15700</v>
      </c>
      <c r="B341" s="29" t="s">
        <v>3665</v>
      </c>
      <c r="C341" s="32">
        <v>100</v>
      </c>
      <c r="D341" s="48">
        <v>8.7962780000000009</v>
      </c>
      <c r="E341" s="48">
        <v>5.8904862254808616</v>
      </c>
      <c r="F341" s="32" t="s">
        <v>746</v>
      </c>
      <c r="G341" s="32">
        <v>5.8904862254808616</v>
      </c>
      <c r="H341" s="32">
        <v>297.90357112100003</v>
      </c>
      <c r="I341" s="32">
        <v>0.1</v>
      </c>
      <c r="J341" s="32">
        <v>0.75229709137686596</v>
      </c>
      <c r="K341" s="29" t="s">
        <v>2437</v>
      </c>
      <c r="L341" s="29" t="s">
        <v>2003</v>
      </c>
      <c r="M341" s="29" t="s">
        <v>3663</v>
      </c>
      <c r="N341" s="33">
        <v>2.884561231876109E-2</v>
      </c>
      <c r="O341" s="34">
        <v>57518.251016186281</v>
      </c>
      <c r="P341" s="35">
        <v>2.9083494529313461</v>
      </c>
      <c r="Q341" s="29" t="s">
        <v>3666</v>
      </c>
      <c r="R341" s="29" t="s">
        <v>3501</v>
      </c>
      <c r="S341" s="36">
        <v>7.21</v>
      </c>
      <c r="T341" s="29" t="s">
        <v>2818</v>
      </c>
      <c r="U341" s="37">
        <v>298</v>
      </c>
      <c r="V341" s="38">
        <v>2.9083494529313461</v>
      </c>
      <c r="W341" s="38">
        <v>10.11834945293135</v>
      </c>
      <c r="X341" s="39">
        <v>3.888349452931346</v>
      </c>
      <c r="Y341" s="39">
        <v>0.97999999999999954</v>
      </c>
    </row>
    <row r="342" spans="1:25" ht="20" x14ac:dyDescent="0.2">
      <c r="A342" s="29">
        <v>14299</v>
      </c>
      <c r="B342" s="29" t="s">
        <v>3667</v>
      </c>
      <c r="C342" s="32">
        <v>150</v>
      </c>
      <c r="D342" s="48">
        <v>8.7731299000000007</v>
      </c>
      <c r="E342" s="48">
        <v>13.253594007331939</v>
      </c>
      <c r="F342" s="32" t="s">
        <v>746</v>
      </c>
      <c r="G342" s="32">
        <v>13.253594007331939</v>
      </c>
      <c r="H342" s="32">
        <v>1659.9975252096001</v>
      </c>
      <c r="I342" s="32">
        <v>0.15</v>
      </c>
      <c r="J342" s="32">
        <v>0.75229709137686618</v>
      </c>
      <c r="K342" s="29" t="s">
        <v>3668</v>
      </c>
      <c r="L342" s="29" t="s">
        <v>3668</v>
      </c>
      <c r="M342" s="29" t="s">
        <v>3017</v>
      </c>
      <c r="N342" s="33">
        <v>2.88456123187611E-2</v>
      </c>
      <c r="O342" s="34">
        <v>86277.376524279447</v>
      </c>
      <c r="P342" s="35">
        <v>9.5494852486552944</v>
      </c>
      <c r="Q342" s="29" t="s">
        <v>3669</v>
      </c>
      <c r="R342" s="29" t="s">
        <v>3670</v>
      </c>
      <c r="S342" s="36">
        <v>74.88</v>
      </c>
      <c r="T342" s="29" t="s">
        <v>3671</v>
      </c>
      <c r="U342" s="37">
        <v>1660</v>
      </c>
      <c r="V342" s="38">
        <v>9.5494852486552944</v>
      </c>
      <c r="W342" s="38">
        <v>84.429485248655283</v>
      </c>
      <c r="X342" s="39">
        <v>14.469485248655291</v>
      </c>
      <c r="Y342" s="39">
        <v>4.9200000000000017</v>
      </c>
    </row>
    <row r="343" spans="1:25" ht="30" x14ac:dyDescent="0.2">
      <c r="A343" s="29">
        <v>14142</v>
      </c>
      <c r="B343" s="29" t="s">
        <v>32</v>
      </c>
      <c r="C343" s="32">
        <v>180</v>
      </c>
      <c r="D343" s="48">
        <v>8.7499818000000005</v>
      </c>
      <c r="E343" s="48">
        <v>19.085175370557991</v>
      </c>
      <c r="F343" s="32">
        <v>6.5</v>
      </c>
      <c r="G343" s="32">
        <v>6.5</v>
      </c>
      <c r="H343" s="32">
        <v>2810.9619087334099</v>
      </c>
      <c r="I343" s="32">
        <v>0.18</v>
      </c>
      <c r="J343" s="32">
        <v>0.25621619917064792</v>
      </c>
      <c r="K343" s="29" t="s">
        <v>2694</v>
      </c>
      <c r="L343" s="29" t="s">
        <v>494</v>
      </c>
      <c r="M343" s="29" t="s">
        <v>3672</v>
      </c>
      <c r="N343" s="33">
        <v>3.3459093128161629E-3</v>
      </c>
      <c r="O343" s="34">
        <v>35261.061207094601</v>
      </c>
      <c r="P343" s="35">
        <v>1.589321855530953</v>
      </c>
      <c r="Q343" s="29" t="s">
        <v>3673</v>
      </c>
      <c r="R343" s="29" t="s">
        <v>3674</v>
      </c>
      <c r="S343" s="36">
        <v>107.13</v>
      </c>
      <c r="T343" s="29" t="s">
        <v>3675</v>
      </c>
      <c r="U343" s="37">
        <v>2810</v>
      </c>
      <c r="V343" s="38">
        <v>1.589321855530953</v>
      </c>
      <c r="W343" s="38">
        <v>108.71932185553089</v>
      </c>
      <c r="X343" s="39">
        <v>19.769321855530951</v>
      </c>
      <c r="Y343" s="39">
        <v>18.179999999999989</v>
      </c>
    </row>
    <row r="344" spans="1:25" ht="30" x14ac:dyDescent="0.2">
      <c r="A344" s="29">
        <v>15136</v>
      </c>
      <c r="B344" s="29" t="s">
        <v>3676</v>
      </c>
      <c r="C344" s="32">
        <v>125</v>
      </c>
      <c r="D344" s="48">
        <v>8.7036856</v>
      </c>
      <c r="E344" s="48">
        <v>9.2038847273138469</v>
      </c>
      <c r="F344" s="32" t="s">
        <v>746</v>
      </c>
      <c r="G344" s="32">
        <v>9.2038847273138469</v>
      </c>
      <c r="H344" s="32">
        <v>407.63165973100001</v>
      </c>
      <c r="I344" s="32">
        <v>0.125</v>
      </c>
      <c r="J344" s="32">
        <v>0.75229709137686618</v>
      </c>
      <c r="K344" s="29" t="s">
        <v>2385</v>
      </c>
      <c r="L344" s="29" t="s">
        <v>2385</v>
      </c>
      <c r="M344" s="29" t="s">
        <v>3677</v>
      </c>
      <c r="N344" s="33">
        <v>2.88456123187611E-2</v>
      </c>
      <c r="O344" s="34">
        <v>71897.813770232868</v>
      </c>
      <c r="P344" s="35">
        <v>2.9717604343853301</v>
      </c>
      <c r="Q344" s="29" t="s">
        <v>3678</v>
      </c>
      <c r="R344" s="29" t="s">
        <v>3679</v>
      </c>
      <c r="S344" s="36">
        <v>81.42</v>
      </c>
      <c r="T344" s="29" t="s">
        <v>746</v>
      </c>
      <c r="U344" s="37">
        <v>408</v>
      </c>
      <c r="V344" s="38">
        <v>2.9717604343853301</v>
      </c>
      <c r="W344" s="38">
        <v>84.391760434385333</v>
      </c>
      <c r="X344" s="39">
        <v>4.8417604343853364</v>
      </c>
      <c r="Y344" s="39">
        <v>1.870000000000005</v>
      </c>
    </row>
    <row r="345" spans="1:25" ht="30" x14ac:dyDescent="0.2">
      <c r="A345" s="29">
        <v>14328</v>
      </c>
      <c r="B345" s="29" t="s">
        <v>227</v>
      </c>
      <c r="C345" s="32">
        <v>125</v>
      </c>
      <c r="D345" s="48">
        <v>8.7036856</v>
      </c>
      <c r="E345" s="48">
        <v>9.2038847273138469</v>
      </c>
      <c r="F345" s="32">
        <v>12</v>
      </c>
      <c r="G345" s="32">
        <v>12</v>
      </c>
      <c r="H345" s="32">
        <v>1590.9928465850001</v>
      </c>
      <c r="I345" s="32">
        <v>0.125</v>
      </c>
      <c r="J345" s="32">
        <v>0.98084291187739459</v>
      </c>
      <c r="K345" s="29" t="s">
        <v>3217</v>
      </c>
      <c r="L345" s="29" t="s">
        <v>3644</v>
      </c>
      <c r="M345" s="29" t="s">
        <v>3677</v>
      </c>
      <c r="N345" s="33">
        <v>4.9034292445470251E-2</v>
      </c>
      <c r="O345" s="34">
        <v>93740.17502439917</v>
      </c>
      <c r="P345" s="35">
        <v>19.511656228169599</v>
      </c>
      <c r="Q345" s="29" t="s">
        <v>3680</v>
      </c>
      <c r="R345" s="29" t="s">
        <v>3681</v>
      </c>
      <c r="S345" s="36">
        <v>70.430000000000007</v>
      </c>
      <c r="T345" s="29" t="s">
        <v>3682</v>
      </c>
      <c r="U345" s="37">
        <v>1590</v>
      </c>
      <c r="V345" s="38">
        <v>19.511656228169599</v>
      </c>
      <c r="W345" s="38">
        <v>89.941656228169606</v>
      </c>
      <c r="X345" s="39">
        <v>23.181656228169601</v>
      </c>
      <c r="Y345" s="39">
        <v>3.6700000000000021</v>
      </c>
    </row>
    <row r="346" spans="1:25" ht="50" x14ac:dyDescent="0.2">
      <c r="A346" s="29">
        <v>17473</v>
      </c>
      <c r="B346" s="29" t="s">
        <v>3683</v>
      </c>
      <c r="C346" s="32">
        <v>150</v>
      </c>
      <c r="D346" s="48">
        <v>8.7036856</v>
      </c>
      <c r="E346" s="48">
        <v>13.253594007331939</v>
      </c>
      <c r="F346" s="32" t="s">
        <v>746</v>
      </c>
      <c r="G346" s="32">
        <v>13.253594007331939</v>
      </c>
      <c r="H346" s="32">
        <v>209.72160277047001</v>
      </c>
      <c r="I346" s="32">
        <v>0.15</v>
      </c>
      <c r="J346" s="32">
        <v>0.75229709137686618</v>
      </c>
      <c r="K346" s="29" t="s">
        <v>2456</v>
      </c>
      <c r="L346" s="29" t="s">
        <v>529</v>
      </c>
      <c r="M346" s="29" t="s">
        <v>3677</v>
      </c>
      <c r="N346" s="33">
        <v>2.88456123187611E-2</v>
      </c>
      <c r="O346" s="34">
        <v>86277.376524279447</v>
      </c>
      <c r="P346" s="35">
        <v>1.206467673334678</v>
      </c>
      <c r="Q346" s="29" t="s">
        <v>746</v>
      </c>
      <c r="R346" s="29" t="s">
        <v>746</v>
      </c>
      <c r="S346" s="41" t="s">
        <v>746</v>
      </c>
      <c r="T346" s="29" t="s">
        <v>746</v>
      </c>
      <c r="U346" s="34" t="s">
        <v>746</v>
      </c>
      <c r="V346" s="38">
        <v>1.206467673334678</v>
      </c>
      <c r="W346" s="42" t="s">
        <v>746</v>
      </c>
      <c r="X346" s="40" t="s">
        <v>746</v>
      </c>
      <c r="Y346" s="40" t="s">
        <v>746</v>
      </c>
    </row>
    <row r="347" spans="1:25" ht="30" x14ac:dyDescent="0.2">
      <c r="A347" s="29">
        <v>14429</v>
      </c>
      <c r="B347" s="29" t="s">
        <v>475</v>
      </c>
      <c r="C347" s="32">
        <v>150</v>
      </c>
      <c r="D347" s="48">
        <v>8.6573894000000013</v>
      </c>
      <c r="E347" s="48">
        <v>13.253594007331939</v>
      </c>
      <c r="F347" s="32">
        <v>12.3</v>
      </c>
      <c r="G347" s="32">
        <v>12.3</v>
      </c>
      <c r="H347" s="32">
        <v>996.57219649412002</v>
      </c>
      <c r="I347" s="32">
        <v>0.15</v>
      </c>
      <c r="J347" s="32">
        <v>0.69816943380161767</v>
      </c>
      <c r="K347" s="29" t="s">
        <v>2891</v>
      </c>
      <c r="L347" s="29" t="s">
        <v>2891</v>
      </c>
      <c r="M347" s="29" t="s">
        <v>2672</v>
      </c>
      <c r="N347" s="33">
        <v>2.4844065152643799E-2</v>
      </c>
      <c r="O347" s="34">
        <v>80069.732833340953</v>
      </c>
      <c r="P347" s="35">
        <v>4.9540983223655504</v>
      </c>
      <c r="Q347" s="29" t="s">
        <v>3684</v>
      </c>
      <c r="R347" s="29" t="s">
        <v>3685</v>
      </c>
      <c r="S347" s="36">
        <v>50.98</v>
      </c>
      <c r="T347" s="29" t="s">
        <v>3686</v>
      </c>
      <c r="U347" s="37">
        <v>994</v>
      </c>
      <c r="V347" s="38">
        <v>4.9540983223655504</v>
      </c>
      <c r="W347" s="38">
        <v>55.93409832236555</v>
      </c>
      <c r="X347" s="39">
        <v>5.6240983223655547</v>
      </c>
      <c r="Y347" s="39">
        <v>0.67000000000000171</v>
      </c>
    </row>
    <row r="348" spans="1:25" x14ac:dyDescent="0.2">
      <c r="A348" s="29">
        <v>14096</v>
      </c>
      <c r="B348" s="29" t="s">
        <v>381</v>
      </c>
      <c r="C348" s="32">
        <v>150</v>
      </c>
      <c r="D348" s="48">
        <v>8.6573894000000013</v>
      </c>
      <c r="E348" s="48">
        <v>13.253594007331939</v>
      </c>
      <c r="F348" s="32">
        <v>10.8</v>
      </c>
      <c r="G348" s="32">
        <v>10.8</v>
      </c>
      <c r="H348" s="32">
        <v>1540.2095283664701</v>
      </c>
      <c r="I348" s="32">
        <v>0.15</v>
      </c>
      <c r="J348" s="32">
        <v>0.6130268199233716</v>
      </c>
      <c r="K348" s="29" t="s">
        <v>2995</v>
      </c>
      <c r="L348" s="29" t="s">
        <v>2995</v>
      </c>
      <c r="M348" s="29" t="s">
        <v>2672</v>
      </c>
      <c r="N348" s="33">
        <v>1.9154020486511821E-2</v>
      </c>
      <c r="O348" s="34">
        <v>70305.131268299374</v>
      </c>
      <c r="P348" s="35">
        <v>5.939983612264915</v>
      </c>
      <c r="Q348" s="29" t="s">
        <v>3687</v>
      </c>
      <c r="R348" s="29" t="s">
        <v>3688</v>
      </c>
      <c r="S348" s="36">
        <v>25.46</v>
      </c>
      <c r="T348" s="29" t="s">
        <v>3689</v>
      </c>
      <c r="U348" s="37">
        <v>1526</v>
      </c>
      <c r="V348" s="38">
        <v>5.939983612264915</v>
      </c>
      <c r="W348" s="38">
        <v>31.399983612264911</v>
      </c>
      <c r="X348" s="39">
        <v>17.999983612264909</v>
      </c>
      <c r="Y348" s="39">
        <v>12.06</v>
      </c>
    </row>
    <row r="349" spans="1:25" ht="40" x14ac:dyDescent="0.2">
      <c r="A349" s="29">
        <v>17124</v>
      </c>
      <c r="B349" s="29" t="s">
        <v>3690</v>
      </c>
      <c r="C349" s="32">
        <v>200</v>
      </c>
      <c r="D349" s="48">
        <v>8.6342413000000011</v>
      </c>
      <c r="E349" s="48">
        <v>23.56194490192345</v>
      </c>
      <c r="F349" s="32" t="s">
        <v>746</v>
      </c>
      <c r="G349" s="32">
        <v>23.56194490192345</v>
      </c>
      <c r="H349" s="32">
        <v>1231.1404236809999</v>
      </c>
      <c r="I349" s="32">
        <v>0.2</v>
      </c>
      <c r="J349" s="32">
        <v>0.75229709137686596</v>
      </c>
      <c r="K349" s="29" t="s">
        <v>2754</v>
      </c>
      <c r="L349" s="29" t="s">
        <v>2754</v>
      </c>
      <c r="M349" s="29" t="s">
        <v>3691</v>
      </c>
      <c r="N349" s="33">
        <v>2.884561231876109E-2</v>
      </c>
      <c r="O349" s="34">
        <v>115036.50203237261</v>
      </c>
      <c r="P349" s="35">
        <v>4.8880824248775694</v>
      </c>
      <c r="Q349" s="29" t="s">
        <v>3692</v>
      </c>
      <c r="R349" s="29" t="s">
        <v>3693</v>
      </c>
      <c r="S349" s="36">
        <v>62.220000000000013</v>
      </c>
      <c r="T349" s="29" t="s">
        <v>3694</v>
      </c>
      <c r="U349" s="37">
        <v>1232</v>
      </c>
      <c r="V349" s="38">
        <v>4.8880824248775694</v>
      </c>
      <c r="W349" s="38">
        <v>67.10808242487758</v>
      </c>
      <c r="X349" s="39">
        <v>16.648082424877579</v>
      </c>
      <c r="Y349" s="39">
        <v>11.76000000000001</v>
      </c>
    </row>
    <row r="350" spans="1:25" ht="40" x14ac:dyDescent="0.2">
      <c r="A350" s="29">
        <v>15282</v>
      </c>
      <c r="B350" s="29" t="s">
        <v>329</v>
      </c>
      <c r="C350" s="32">
        <v>170</v>
      </c>
      <c r="D350" s="48">
        <v>8.5416489000000002</v>
      </c>
      <c r="E350" s="48">
        <v>17.023505191639689</v>
      </c>
      <c r="F350" s="32">
        <v>14.3</v>
      </c>
      <c r="G350" s="32">
        <v>14.3</v>
      </c>
      <c r="H350" s="32">
        <v>2033.8661992479999</v>
      </c>
      <c r="I350" s="32">
        <v>0.17</v>
      </c>
      <c r="J350" s="32">
        <v>0.63194085387141097</v>
      </c>
      <c r="K350" s="29" t="s">
        <v>3073</v>
      </c>
      <c r="L350" s="29" t="s">
        <v>499</v>
      </c>
      <c r="M350" s="29" t="s">
        <v>3007</v>
      </c>
      <c r="N350" s="33">
        <v>2.0354191783472371E-2</v>
      </c>
      <c r="O350" s="34">
        <v>82137.530811820339</v>
      </c>
      <c r="P350" s="35">
        <v>7.0792600611755114</v>
      </c>
      <c r="Q350" s="29" t="s">
        <v>3695</v>
      </c>
      <c r="R350" s="29" t="s">
        <v>3630</v>
      </c>
      <c r="S350" s="36">
        <v>51.260000000000012</v>
      </c>
      <c r="T350" s="29" t="s">
        <v>746</v>
      </c>
      <c r="U350" s="37">
        <v>2034</v>
      </c>
      <c r="V350" s="38">
        <v>7.0792600611755114</v>
      </c>
      <c r="W350" s="38">
        <v>58.339260061175523</v>
      </c>
      <c r="X350" s="39">
        <v>22.269260061175519</v>
      </c>
      <c r="Y350" s="39">
        <v>15.19</v>
      </c>
    </row>
    <row r="351" spans="1:25" ht="40" x14ac:dyDescent="0.2">
      <c r="A351" s="29">
        <v>17569</v>
      </c>
      <c r="B351" s="29" t="s">
        <v>3696</v>
      </c>
      <c r="C351" s="32">
        <v>110</v>
      </c>
      <c r="D351" s="48">
        <v>8.4953526999999998</v>
      </c>
      <c r="E351" s="48">
        <v>7.1274883328318426</v>
      </c>
      <c r="F351" s="32" t="s">
        <v>746</v>
      </c>
      <c r="G351" s="32">
        <v>7.1274883328318426</v>
      </c>
      <c r="H351" s="32">
        <v>725.75906340948995</v>
      </c>
      <c r="I351" s="32">
        <v>0.11</v>
      </c>
      <c r="J351" s="32">
        <v>0.75229709137686618</v>
      </c>
      <c r="K351" s="29" t="s">
        <v>2828</v>
      </c>
      <c r="L351" s="29" t="s">
        <v>2999</v>
      </c>
      <c r="M351" s="29" t="s">
        <v>3697</v>
      </c>
      <c r="N351" s="33">
        <v>2.88456123187611E-2</v>
      </c>
      <c r="O351" s="34">
        <v>63270.076117804922</v>
      </c>
      <c r="P351" s="35">
        <v>6.2526718651220499</v>
      </c>
      <c r="Q351" s="29" t="s">
        <v>3698</v>
      </c>
      <c r="R351" s="29" t="s">
        <v>3699</v>
      </c>
      <c r="S351" s="36">
        <v>36.69</v>
      </c>
      <c r="T351" s="29" t="s">
        <v>3700</v>
      </c>
      <c r="U351" s="37">
        <v>726</v>
      </c>
      <c r="V351" s="38">
        <v>6.2526718651220499</v>
      </c>
      <c r="W351" s="38">
        <v>42.942671865122051</v>
      </c>
      <c r="X351" s="39">
        <v>10.23267186512205</v>
      </c>
      <c r="Y351" s="39">
        <v>3.980000000000004</v>
      </c>
    </row>
    <row r="352" spans="1:25" ht="20" x14ac:dyDescent="0.2">
      <c r="A352" s="29">
        <v>14051</v>
      </c>
      <c r="B352" s="29" t="s">
        <v>3701</v>
      </c>
      <c r="C352" s="32">
        <v>100</v>
      </c>
      <c r="D352" s="48">
        <v>8.4490565000000011</v>
      </c>
      <c r="E352" s="48">
        <v>5.8904862254808616</v>
      </c>
      <c r="F352" s="32" t="s">
        <v>746</v>
      </c>
      <c r="G352" s="32">
        <v>5.8904862254808616</v>
      </c>
      <c r="H352" s="32">
        <v>752.01773517265997</v>
      </c>
      <c r="I352" s="32">
        <v>0.1</v>
      </c>
      <c r="J352" s="32">
        <v>0.75229709137686596</v>
      </c>
      <c r="K352" s="29" t="s">
        <v>3702</v>
      </c>
      <c r="L352" s="29" t="s">
        <v>3702</v>
      </c>
      <c r="M352" s="29" t="s">
        <v>3703</v>
      </c>
      <c r="N352" s="33">
        <v>2.884561231876109E-2</v>
      </c>
      <c r="O352" s="34">
        <v>57518.251016186281</v>
      </c>
      <c r="P352" s="35">
        <v>7.3417393435533018</v>
      </c>
      <c r="Q352" s="29" t="s">
        <v>3704</v>
      </c>
      <c r="R352" s="29" t="s">
        <v>3705</v>
      </c>
      <c r="S352" s="36">
        <v>97.490000000000009</v>
      </c>
      <c r="T352" s="29" t="s">
        <v>3706</v>
      </c>
      <c r="U352" s="37">
        <v>752</v>
      </c>
      <c r="V352" s="38">
        <v>7.3417393435533018</v>
      </c>
      <c r="W352" s="38">
        <v>104.83173934355329</v>
      </c>
      <c r="X352" s="39">
        <v>13.01173934355332</v>
      </c>
      <c r="Y352" s="39">
        <v>5.6700000000000159</v>
      </c>
    </row>
    <row r="353" spans="1:25" ht="30" x14ac:dyDescent="0.2">
      <c r="A353" s="29">
        <v>14176</v>
      </c>
      <c r="B353" s="29" t="s">
        <v>102</v>
      </c>
      <c r="C353" s="32">
        <v>150</v>
      </c>
      <c r="D353" s="48">
        <v>8.3796122000000004</v>
      </c>
      <c r="E353" s="48">
        <v>13.253594007331939</v>
      </c>
      <c r="F353" s="32">
        <v>7</v>
      </c>
      <c r="G353" s="32">
        <v>7</v>
      </c>
      <c r="H353" s="32">
        <v>332.97449253934002</v>
      </c>
      <c r="I353" s="32">
        <v>0.15</v>
      </c>
      <c r="J353" s="32">
        <v>0.39733219809848158</v>
      </c>
      <c r="K353" s="29" t="s">
        <v>3618</v>
      </c>
      <c r="L353" s="29" t="s">
        <v>3618</v>
      </c>
      <c r="M353" s="29" t="s">
        <v>3707</v>
      </c>
      <c r="N353" s="33">
        <v>8.0465278106916921E-3</v>
      </c>
      <c r="O353" s="34">
        <v>45568.140636860713</v>
      </c>
      <c r="P353" s="35">
        <v>0.5535266418096636</v>
      </c>
      <c r="Q353" s="29" t="s">
        <v>3708</v>
      </c>
      <c r="R353" s="29" t="s">
        <v>3709</v>
      </c>
      <c r="S353" s="36">
        <v>101.03</v>
      </c>
      <c r="T353" s="29" t="s">
        <v>746</v>
      </c>
      <c r="U353" s="37">
        <v>328</v>
      </c>
      <c r="V353" s="38">
        <v>0.5535266418096636</v>
      </c>
      <c r="W353" s="38">
        <v>101.5835266418097</v>
      </c>
      <c r="X353" s="39">
        <v>18.31352664180967</v>
      </c>
      <c r="Y353" s="39">
        <v>17.760000000000009</v>
      </c>
    </row>
    <row r="354" spans="1:25" ht="50" x14ac:dyDescent="0.2">
      <c r="A354" s="29">
        <v>14285</v>
      </c>
      <c r="B354" s="29" t="s">
        <v>1513</v>
      </c>
      <c r="C354" s="32">
        <v>150</v>
      </c>
      <c r="D354" s="48">
        <v>8.3796122000000004</v>
      </c>
      <c r="E354" s="48">
        <v>13.253594007331939</v>
      </c>
      <c r="F354" s="32">
        <v>19.8</v>
      </c>
      <c r="G354" s="32">
        <v>19.8</v>
      </c>
      <c r="H354" s="32">
        <v>543.81866284672003</v>
      </c>
      <c r="I354" s="32">
        <v>0.15</v>
      </c>
      <c r="J354" s="32">
        <v>1.1238825031928481</v>
      </c>
      <c r="K354" s="29" t="s">
        <v>3710</v>
      </c>
      <c r="L354" s="29" t="s">
        <v>3710</v>
      </c>
      <c r="M354" s="29" t="s">
        <v>3707</v>
      </c>
      <c r="N354" s="33">
        <v>6.4378791079664738E-2</v>
      </c>
      <c r="O354" s="34">
        <v>128892.74065854889</v>
      </c>
      <c r="P354" s="35">
        <v>6.8790462525120519</v>
      </c>
      <c r="Q354" s="29" t="s">
        <v>3711</v>
      </c>
      <c r="R354" s="29" t="s">
        <v>3712</v>
      </c>
      <c r="S354" s="36">
        <v>60.290000000000013</v>
      </c>
      <c r="T354" s="29" t="s">
        <v>3154</v>
      </c>
      <c r="U354" s="37">
        <v>530</v>
      </c>
      <c r="V354" s="38">
        <v>6.8790462525120519</v>
      </c>
      <c r="W354" s="38">
        <v>67.169046252512061</v>
      </c>
      <c r="X354" s="39">
        <v>11.76904625251206</v>
      </c>
      <c r="Y354" s="39">
        <v>4.8900000000000077</v>
      </c>
    </row>
    <row r="355" spans="1:25" x14ac:dyDescent="0.2">
      <c r="A355" s="29">
        <v>14222</v>
      </c>
      <c r="B355" s="29" t="s">
        <v>210</v>
      </c>
      <c r="C355" s="32">
        <v>160</v>
      </c>
      <c r="D355" s="48">
        <v>8.3564641000000002</v>
      </c>
      <c r="E355" s="48">
        <v>15.079644737231011</v>
      </c>
      <c r="F355" s="32">
        <v>11</v>
      </c>
      <c r="G355" s="32">
        <v>11</v>
      </c>
      <c r="H355" s="32">
        <v>3422.8856641304201</v>
      </c>
      <c r="I355" s="32">
        <v>0.16</v>
      </c>
      <c r="J355" s="32">
        <v>0.54877075351213278</v>
      </c>
      <c r="K355" s="29" t="s">
        <v>2908</v>
      </c>
      <c r="L355" s="29" t="s">
        <v>2908</v>
      </c>
      <c r="M355" s="29" t="s">
        <v>3713</v>
      </c>
      <c r="N355" s="33">
        <v>1.5349099893490009E-2</v>
      </c>
      <c r="O355" s="34">
        <v>67131.635759660858</v>
      </c>
      <c r="P355" s="35">
        <v>9.7872769158269808</v>
      </c>
      <c r="Q355" s="29" t="s">
        <v>746</v>
      </c>
      <c r="R355" s="29" t="s">
        <v>3714</v>
      </c>
      <c r="S355" s="36">
        <v>48.98</v>
      </c>
      <c r="T355" s="29" t="s">
        <v>3715</v>
      </c>
      <c r="U355" s="37">
        <v>3408</v>
      </c>
      <c r="V355" s="38">
        <v>9.7872769158269808</v>
      </c>
      <c r="W355" s="38">
        <v>58.767276915826983</v>
      </c>
      <c r="X355" s="40" t="s">
        <v>746</v>
      </c>
      <c r="Y355" s="40" t="s">
        <v>746</v>
      </c>
    </row>
    <row r="356" spans="1:25" ht="50" x14ac:dyDescent="0.2">
      <c r="A356" s="29">
        <v>15592</v>
      </c>
      <c r="B356" s="29" t="s">
        <v>2139</v>
      </c>
      <c r="C356" s="32">
        <v>150</v>
      </c>
      <c r="D356" s="48">
        <v>8.263871700000001</v>
      </c>
      <c r="E356" s="48">
        <v>13.253594007331939</v>
      </c>
      <c r="F356" s="32" t="s">
        <v>746</v>
      </c>
      <c r="G356" s="32">
        <v>13.253594007331939</v>
      </c>
      <c r="H356" s="32">
        <v>581.63087697420008</v>
      </c>
      <c r="I356" s="32">
        <v>0.15</v>
      </c>
      <c r="J356" s="32">
        <v>0.75229709137686618</v>
      </c>
      <c r="K356" s="29" t="s">
        <v>2456</v>
      </c>
      <c r="L356" s="29" t="s">
        <v>1755</v>
      </c>
      <c r="M356" s="29" t="s">
        <v>3716</v>
      </c>
      <c r="N356" s="33">
        <v>2.88456123187611E-2</v>
      </c>
      <c r="O356" s="34">
        <v>86277.376524279447</v>
      </c>
      <c r="P356" s="35">
        <v>3.3459540725075811</v>
      </c>
      <c r="Q356" s="29" t="s">
        <v>3717</v>
      </c>
      <c r="R356" s="29" t="s">
        <v>3718</v>
      </c>
      <c r="S356" s="36">
        <v>8.4700000000000006</v>
      </c>
      <c r="T356" s="29" t="s">
        <v>746</v>
      </c>
      <c r="U356" s="37">
        <v>582</v>
      </c>
      <c r="V356" s="38">
        <v>3.3459540725075811</v>
      </c>
      <c r="W356" s="38">
        <v>11.81595407250758</v>
      </c>
      <c r="X356" s="39">
        <v>5.7459540725075824</v>
      </c>
      <c r="Y356" s="39">
        <v>2.4</v>
      </c>
    </row>
    <row r="357" spans="1:25" ht="60" x14ac:dyDescent="0.2">
      <c r="A357" s="29">
        <v>15385</v>
      </c>
      <c r="B357" s="29" t="s">
        <v>3719</v>
      </c>
      <c r="C357" s="32">
        <v>280</v>
      </c>
      <c r="D357" s="48">
        <v>8.263871700000001</v>
      </c>
      <c r="E357" s="48">
        <v>46.181412007769957</v>
      </c>
      <c r="F357" s="32" t="s">
        <v>746</v>
      </c>
      <c r="G357" s="32">
        <v>46.181412007769957</v>
      </c>
      <c r="H357" s="32">
        <v>2985.431225881011</v>
      </c>
      <c r="I357" s="32">
        <v>0.28000000000000003</v>
      </c>
      <c r="J357" s="32">
        <v>0.75229709137686607</v>
      </c>
      <c r="K357" s="29" t="s">
        <v>2511</v>
      </c>
      <c r="L357" s="29" t="s">
        <v>3568</v>
      </c>
      <c r="M357" s="29" t="s">
        <v>3716</v>
      </c>
      <c r="N357" s="33">
        <v>2.88456123187611E-2</v>
      </c>
      <c r="O357" s="34">
        <v>161051.10284532161</v>
      </c>
      <c r="P357" s="35">
        <v>7.714810301351549</v>
      </c>
      <c r="Q357" s="29" t="s">
        <v>746</v>
      </c>
      <c r="R357" s="29" t="s">
        <v>2581</v>
      </c>
      <c r="S357" s="36">
        <v>8.4700000000000006</v>
      </c>
      <c r="T357" s="29" t="s">
        <v>3720</v>
      </c>
      <c r="U357" s="37">
        <v>2824</v>
      </c>
      <c r="V357" s="38">
        <v>7.714810301351549</v>
      </c>
      <c r="W357" s="38">
        <v>16.184810301351551</v>
      </c>
      <c r="X357" s="40" t="s">
        <v>746</v>
      </c>
      <c r="Y357" s="40" t="s">
        <v>746</v>
      </c>
    </row>
    <row r="358" spans="1:25" ht="40" x14ac:dyDescent="0.2">
      <c r="A358" s="29">
        <v>15331</v>
      </c>
      <c r="B358" s="29" t="s">
        <v>272</v>
      </c>
      <c r="C358" s="32">
        <v>150</v>
      </c>
      <c r="D358" s="48">
        <v>8.2175755000000006</v>
      </c>
      <c r="E358" s="48">
        <v>13.253594007331939</v>
      </c>
      <c r="F358" s="32">
        <v>12</v>
      </c>
      <c r="G358" s="32">
        <v>12</v>
      </c>
      <c r="H358" s="32">
        <v>1274.20482219</v>
      </c>
      <c r="I358" s="32">
        <v>0.15</v>
      </c>
      <c r="J358" s="32">
        <v>0.68114091102596841</v>
      </c>
      <c r="K358" s="29" t="s">
        <v>3201</v>
      </c>
      <c r="L358" s="29" t="s">
        <v>3201</v>
      </c>
      <c r="M358" s="29" t="s">
        <v>3721</v>
      </c>
      <c r="N358" s="33">
        <v>2.364693887223681E-2</v>
      </c>
      <c r="O358" s="34">
        <v>78116.812520332634</v>
      </c>
      <c r="P358" s="35">
        <v>6.0359000849176301</v>
      </c>
      <c r="Q358" s="29" t="s">
        <v>3528</v>
      </c>
      <c r="R358" s="29" t="s">
        <v>3722</v>
      </c>
      <c r="S358" s="36">
        <v>52.24</v>
      </c>
      <c r="T358" s="29" t="s">
        <v>746</v>
      </c>
      <c r="U358" s="37">
        <v>1276</v>
      </c>
      <c r="V358" s="38">
        <v>6.0359000849176301</v>
      </c>
      <c r="W358" s="38">
        <v>58.27590008491763</v>
      </c>
      <c r="X358" s="39">
        <v>17.835900084917629</v>
      </c>
      <c r="Y358" s="39">
        <v>11.8</v>
      </c>
    </row>
    <row r="359" spans="1:25" ht="20" x14ac:dyDescent="0.2">
      <c r="A359" s="29">
        <v>14272</v>
      </c>
      <c r="B359" s="29" t="s">
        <v>347</v>
      </c>
      <c r="C359" s="32">
        <v>125</v>
      </c>
      <c r="D359" s="48">
        <v>8.1712793000000001</v>
      </c>
      <c r="E359" s="48">
        <v>9.2038847273138469</v>
      </c>
      <c r="F359" s="32">
        <v>6</v>
      </c>
      <c r="G359" s="32">
        <v>6</v>
      </c>
      <c r="H359" s="32">
        <v>2733.7026208162802</v>
      </c>
      <c r="I359" s="32">
        <v>0.125</v>
      </c>
      <c r="J359" s="32">
        <v>0.49042145593869729</v>
      </c>
      <c r="K359" s="29" t="s">
        <v>2828</v>
      </c>
      <c r="L359" s="29" t="s">
        <v>3696</v>
      </c>
      <c r="M359" s="29" t="s">
        <v>3723</v>
      </c>
      <c r="N359" s="33">
        <v>1.2258573111367559E-2</v>
      </c>
      <c r="O359" s="34">
        <v>46870.087512199592</v>
      </c>
      <c r="P359" s="35">
        <v>8.6581947316412826</v>
      </c>
      <c r="Q359" s="29" t="s">
        <v>3724</v>
      </c>
      <c r="R359" s="29" t="s">
        <v>3725</v>
      </c>
      <c r="S359" s="36">
        <v>81.040000000000006</v>
      </c>
      <c r="T359" s="29" t="s">
        <v>3726</v>
      </c>
      <c r="U359" s="37">
        <v>2502</v>
      </c>
      <c r="V359" s="38">
        <v>8.6581947316412826</v>
      </c>
      <c r="W359" s="38">
        <v>89.698194731641294</v>
      </c>
      <c r="X359" s="39">
        <v>54.678194731641291</v>
      </c>
      <c r="Y359" s="39">
        <v>46.02</v>
      </c>
    </row>
    <row r="360" spans="1:25" ht="30" x14ac:dyDescent="0.2">
      <c r="A360" s="29">
        <v>19829</v>
      </c>
      <c r="B360" s="29" t="s">
        <v>3727</v>
      </c>
      <c r="C360" s="32">
        <v>200</v>
      </c>
      <c r="D360" s="48">
        <v>8.1481311999999999</v>
      </c>
      <c r="E360" s="48">
        <v>23.56194490192345</v>
      </c>
      <c r="F360" s="32" t="s">
        <v>746</v>
      </c>
      <c r="G360" s="32">
        <v>23.56194490192345</v>
      </c>
      <c r="H360" s="32">
        <v>463.40875600700002</v>
      </c>
      <c r="I360" s="32">
        <v>0.2</v>
      </c>
      <c r="J360" s="32">
        <v>0.75229709137686596</v>
      </c>
      <c r="K360" s="29" t="s">
        <v>2399</v>
      </c>
      <c r="L360" s="29" t="s">
        <v>2399</v>
      </c>
      <c r="M360" s="29" t="s">
        <v>3728</v>
      </c>
      <c r="N360" s="33">
        <v>2.884561231876109E-2</v>
      </c>
      <c r="O360" s="34">
        <v>115036.50203237261</v>
      </c>
      <c r="P360" s="35">
        <v>1.8399040046134689</v>
      </c>
      <c r="Q360" s="29" t="s">
        <v>3729</v>
      </c>
      <c r="R360" s="29" t="s">
        <v>3730</v>
      </c>
      <c r="S360" s="36">
        <v>6.02</v>
      </c>
      <c r="T360" s="29" t="s">
        <v>3039</v>
      </c>
      <c r="U360" s="37">
        <v>464</v>
      </c>
      <c r="V360" s="38">
        <v>1.8399040046134689</v>
      </c>
      <c r="W360" s="38">
        <v>7.8599040046134689</v>
      </c>
      <c r="X360" s="39">
        <v>1.979904004613469</v>
      </c>
      <c r="Y360" s="39">
        <v>0.13999999999999971</v>
      </c>
    </row>
    <row r="361" spans="1:25" ht="30" x14ac:dyDescent="0.2">
      <c r="A361" s="29">
        <v>15689</v>
      </c>
      <c r="B361" s="29" t="s">
        <v>2197</v>
      </c>
      <c r="C361" s="32">
        <v>100</v>
      </c>
      <c r="D361" s="48">
        <v>8.1249830999999997</v>
      </c>
      <c r="E361" s="48">
        <v>5.8904862254808616</v>
      </c>
      <c r="F361" s="32" t="s">
        <v>746</v>
      </c>
      <c r="G361" s="32">
        <v>5.8904862254808616</v>
      </c>
      <c r="H361" s="32">
        <v>474.10678742099998</v>
      </c>
      <c r="I361" s="32">
        <v>0.1</v>
      </c>
      <c r="J361" s="32">
        <v>0.75229709137686596</v>
      </c>
      <c r="K361" s="29" t="s">
        <v>2648</v>
      </c>
      <c r="L361" s="29" t="s">
        <v>2206</v>
      </c>
      <c r="M361" s="29" t="s">
        <v>3731</v>
      </c>
      <c r="N361" s="33">
        <v>2.884561231876109E-2</v>
      </c>
      <c r="O361" s="34">
        <v>57518.251016186281</v>
      </c>
      <c r="P361" s="35">
        <v>4.6285722948478716</v>
      </c>
      <c r="Q361" s="29" t="s">
        <v>3732</v>
      </c>
      <c r="R361" s="29" t="s">
        <v>3733</v>
      </c>
      <c r="S361" s="36">
        <v>112.48</v>
      </c>
      <c r="T361" s="29" t="s">
        <v>3734</v>
      </c>
      <c r="U361" s="37">
        <v>474</v>
      </c>
      <c r="V361" s="38">
        <v>4.6285722948478716</v>
      </c>
      <c r="W361" s="38">
        <v>117.1085722948479</v>
      </c>
      <c r="X361" s="39">
        <v>8.9185722948478769</v>
      </c>
      <c r="Y361" s="39">
        <v>4.2900000000000063</v>
      </c>
    </row>
    <row r="362" spans="1:25" ht="40" x14ac:dyDescent="0.2">
      <c r="A362" s="29">
        <v>19823</v>
      </c>
      <c r="B362" s="29" t="s">
        <v>3735</v>
      </c>
      <c r="C362" s="32">
        <v>180</v>
      </c>
      <c r="D362" s="48">
        <v>8.0323907000000005</v>
      </c>
      <c r="E362" s="48">
        <v>19.085175370557991</v>
      </c>
      <c r="F362" s="32" t="s">
        <v>746</v>
      </c>
      <c r="G362" s="32">
        <v>19.085175370557991</v>
      </c>
      <c r="H362" s="32">
        <v>1099.8658269996311</v>
      </c>
      <c r="I362" s="32">
        <v>0.18</v>
      </c>
      <c r="J362" s="32">
        <v>0.75229709137686607</v>
      </c>
      <c r="K362" s="29" t="s">
        <v>2622</v>
      </c>
      <c r="L362" s="29" t="s">
        <v>2622</v>
      </c>
      <c r="M362" s="29" t="s">
        <v>3736</v>
      </c>
      <c r="N362" s="33">
        <v>2.88456123187611E-2</v>
      </c>
      <c r="O362" s="34">
        <v>103532.8518291353</v>
      </c>
      <c r="P362" s="35">
        <v>5.0000563427035107</v>
      </c>
      <c r="Q362" s="29" t="s">
        <v>3737</v>
      </c>
      <c r="R362" s="29" t="s">
        <v>3738</v>
      </c>
      <c r="S362" s="36">
        <v>12.59</v>
      </c>
      <c r="T362" s="29" t="s">
        <v>3739</v>
      </c>
      <c r="U362" s="37">
        <v>1012</v>
      </c>
      <c r="V362" s="38">
        <v>5.0000563427035107</v>
      </c>
      <c r="W362" s="38">
        <v>17.590056342703509</v>
      </c>
      <c r="X362" s="39">
        <v>6.4000563427035129</v>
      </c>
      <c r="Y362" s="39">
        <v>1.4</v>
      </c>
    </row>
    <row r="363" spans="1:25" ht="30" x14ac:dyDescent="0.2">
      <c r="A363" s="29">
        <v>15812</v>
      </c>
      <c r="B363" s="29" t="s">
        <v>3740</v>
      </c>
      <c r="C363" s="32">
        <v>100</v>
      </c>
      <c r="D363" s="48">
        <v>7.9860945000000001</v>
      </c>
      <c r="E363" s="48">
        <v>5.8904862254808616</v>
      </c>
      <c r="F363" s="32" t="s">
        <v>746</v>
      </c>
      <c r="G363" s="32">
        <v>5.8904862254808616</v>
      </c>
      <c r="H363" s="32">
        <v>545.15291032100004</v>
      </c>
      <c r="I363" s="32">
        <v>0.1</v>
      </c>
      <c r="J363" s="32">
        <v>0.75229709137686596</v>
      </c>
      <c r="K363" s="29" t="s">
        <v>2861</v>
      </c>
      <c r="L363" s="29" t="s">
        <v>2861</v>
      </c>
      <c r="M363" s="29" t="s">
        <v>3741</v>
      </c>
      <c r="N363" s="33">
        <v>2.884561231876109E-2</v>
      </c>
      <c r="O363" s="34">
        <v>57518.251016186281</v>
      </c>
      <c r="P363" s="35">
        <v>5.3221757716090892</v>
      </c>
      <c r="Q363" s="29" t="s">
        <v>3742</v>
      </c>
      <c r="R363" s="29" t="s">
        <v>3743</v>
      </c>
      <c r="S363" s="36">
        <v>53.63</v>
      </c>
      <c r="T363" s="29" t="s">
        <v>3574</v>
      </c>
      <c r="U363" s="37">
        <v>546</v>
      </c>
      <c r="V363" s="38">
        <v>5.3221757716090892</v>
      </c>
      <c r="W363" s="38">
        <v>58.952175771609092</v>
      </c>
      <c r="X363" s="39">
        <v>13.892175771609089</v>
      </c>
      <c r="Y363" s="39">
        <v>8.57</v>
      </c>
    </row>
    <row r="364" spans="1:25" ht="30" x14ac:dyDescent="0.2">
      <c r="A364" s="29">
        <v>15371</v>
      </c>
      <c r="B364" s="29" t="s">
        <v>1987</v>
      </c>
      <c r="C364" s="32">
        <v>100</v>
      </c>
      <c r="D364" s="48">
        <v>7.9397983000000014</v>
      </c>
      <c r="E364" s="48">
        <v>5.8904862254808616</v>
      </c>
      <c r="F364" s="32">
        <v>5.5</v>
      </c>
      <c r="G364" s="32">
        <v>5.5</v>
      </c>
      <c r="H364" s="32">
        <v>546.32478821999996</v>
      </c>
      <c r="I364" s="32">
        <v>0.1</v>
      </c>
      <c r="J364" s="32">
        <v>0.70242656449552976</v>
      </c>
      <c r="K364" s="29" t="s">
        <v>2895</v>
      </c>
      <c r="L364" s="29" t="s">
        <v>1275</v>
      </c>
      <c r="M364" s="29" t="s">
        <v>3744</v>
      </c>
      <c r="N364" s="33">
        <v>2.514796526549402E-2</v>
      </c>
      <c r="O364" s="34">
        <v>53705.308607728672</v>
      </c>
      <c r="P364" s="35">
        <v>4.6644187544883913</v>
      </c>
      <c r="Q364" s="29" t="s">
        <v>2858</v>
      </c>
      <c r="R364" s="29" t="s">
        <v>3745</v>
      </c>
      <c r="S364" s="36">
        <v>20.16</v>
      </c>
      <c r="T364" s="29" t="s">
        <v>3574</v>
      </c>
      <c r="U364" s="37">
        <v>546</v>
      </c>
      <c r="V364" s="38">
        <v>4.6644187544883913</v>
      </c>
      <c r="W364" s="38">
        <v>24.824418754488391</v>
      </c>
      <c r="X364" s="39">
        <v>18.094418754488391</v>
      </c>
      <c r="Y364" s="39">
        <v>13.43</v>
      </c>
    </row>
    <row r="365" spans="1:25" ht="20" x14ac:dyDescent="0.2">
      <c r="A365" s="29">
        <v>15173</v>
      </c>
      <c r="B365" s="29" t="s">
        <v>1852</v>
      </c>
      <c r="C365" s="32">
        <v>220</v>
      </c>
      <c r="D365" s="48">
        <v>7.9166502000000003</v>
      </c>
      <c r="E365" s="48">
        <v>28.50995333132737</v>
      </c>
      <c r="F365" s="32" t="s">
        <v>746</v>
      </c>
      <c r="G365" s="32">
        <v>28.50995333132737</v>
      </c>
      <c r="H365" s="32">
        <v>891.84482716833998</v>
      </c>
      <c r="I365" s="32">
        <v>0.22</v>
      </c>
      <c r="J365" s="32">
        <v>0.75229709137686618</v>
      </c>
      <c r="K365" s="29" t="s">
        <v>3746</v>
      </c>
      <c r="L365" s="29" t="s">
        <v>3746</v>
      </c>
      <c r="M365" s="29" t="s">
        <v>3747</v>
      </c>
      <c r="N365" s="33">
        <v>2.88456123187611E-2</v>
      </c>
      <c r="O365" s="34">
        <v>126540.1522356098</v>
      </c>
      <c r="P365" s="35">
        <v>3.13396225379008</v>
      </c>
      <c r="Q365" s="29" t="s">
        <v>3748</v>
      </c>
      <c r="R365" s="29" t="s">
        <v>3749</v>
      </c>
      <c r="S365" s="36">
        <v>84.2</v>
      </c>
      <c r="T365" s="29" t="s">
        <v>3750</v>
      </c>
      <c r="U365" s="37">
        <v>888</v>
      </c>
      <c r="V365" s="38">
        <v>3.13396225379008</v>
      </c>
      <c r="W365" s="38">
        <v>87.333962253790077</v>
      </c>
      <c r="X365" s="39">
        <v>27.453962253790081</v>
      </c>
      <c r="Y365" s="39">
        <v>24.320000000000011</v>
      </c>
    </row>
    <row r="366" spans="1:25" ht="40" x14ac:dyDescent="0.2">
      <c r="A366" s="29">
        <v>14349</v>
      </c>
      <c r="B366" s="29" t="s">
        <v>3751</v>
      </c>
      <c r="C366" s="32">
        <v>150</v>
      </c>
      <c r="D366" s="48">
        <v>7.9166502000000003</v>
      </c>
      <c r="E366" s="48">
        <v>13.253594007331939</v>
      </c>
      <c r="F366" s="32" t="s">
        <v>746</v>
      </c>
      <c r="G366" s="32">
        <v>13.253594007331939</v>
      </c>
      <c r="H366" s="32">
        <v>619.09336783820004</v>
      </c>
      <c r="I366" s="32">
        <v>0.15</v>
      </c>
      <c r="J366" s="32">
        <v>0.75229709137686618</v>
      </c>
      <c r="K366" s="29" t="s">
        <v>2815</v>
      </c>
      <c r="L366" s="29" t="s">
        <v>2815</v>
      </c>
      <c r="M366" s="29" t="s">
        <v>3747</v>
      </c>
      <c r="N366" s="33">
        <v>2.88456123187611E-2</v>
      </c>
      <c r="O366" s="34">
        <v>86277.376524279447</v>
      </c>
      <c r="P366" s="35">
        <v>3.5614649383075041</v>
      </c>
      <c r="Q366" s="29" t="s">
        <v>3752</v>
      </c>
      <c r="R366" s="29" t="s">
        <v>3753</v>
      </c>
      <c r="S366" s="36">
        <v>53.99</v>
      </c>
      <c r="T366" s="29" t="s">
        <v>3754</v>
      </c>
      <c r="U366" s="37">
        <v>620</v>
      </c>
      <c r="V366" s="38">
        <v>3.5614649383075041</v>
      </c>
      <c r="W366" s="38">
        <v>57.551464938307497</v>
      </c>
      <c r="X366" s="39">
        <v>7.841464938307503</v>
      </c>
      <c r="Y366" s="39">
        <v>4.2800000000000011</v>
      </c>
    </row>
    <row r="367" spans="1:25" ht="20" x14ac:dyDescent="0.2">
      <c r="A367" s="29">
        <v>14475</v>
      </c>
      <c r="B367" s="29" t="s">
        <v>123</v>
      </c>
      <c r="C367" s="32">
        <v>150</v>
      </c>
      <c r="D367" s="48">
        <v>7.8935021000000001</v>
      </c>
      <c r="E367" s="48">
        <v>13.253594007331939</v>
      </c>
      <c r="F367" s="32">
        <v>12.2</v>
      </c>
      <c r="G367" s="32">
        <v>12.2</v>
      </c>
      <c r="H367" s="32">
        <v>2970.2376225901999</v>
      </c>
      <c r="I367" s="32">
        <v>0.15</v>
      </c>
      <c r="J367" s="32">
        <v>0.69249325954306784</v>
      </c>
      <c r="K367" s="29" t="s">
        <v>3339</v>
      </c>
      <c r="L367" s="29" t="s">
        <v>3339</v>
      </c>
      <c r="M367" s="29" t="s">
        <v>3755</v>
      </c>
      <c r="N367" s="33">
        <v>2.444173876210921E-2</v>
      </c>
      <c r="O367" s="34">
        <v>79418.759395671499</v>
      </c>
      <c r="P367" s="35">
        <v>14.531786210890751</v>
      </c>
      <c r="Q367" s="29" t="s">
        <v>3756</v>
      </c>
      <c r="R367" s="29" t="s">
        <v>3757</v>
      </c>
      <c r="S367" s="36">
        <v>42.07</v>
      </c>
      <c r="T367" s="29" t="s">
        <v>3758</v>
      </c>
      <c r="U367" s="37">
        <v>2970</v>
      </c>
      <c r="V367" s="38">
        <v>14.531786210890751</v>
      </c>
      <c r="W367" s="38">
        <v>56.601786210890751</v>
      </c>
      <c r="X367" s="39">
        <v>21.131786210890748</v>
      </c>
      <c r="Y367" s="39">
        <v>6.6000000000000014</v>
      </c>
    </row>
    <row r="368" spans="1:25" x14ac:dyDescent="0.2">
      <c r="A368" s="29">
        <v>14340</v>
      </c>
      <c r="B368" s="29" t="s">
        <v>3759</v>
      </c>
      <c r="C368" s="32">
        <v>160</v>
      </c>
      <c r="D368" s="48">
        <v>7.8240578000000003</v>
      </c>
      <c r="E368" s="48">
        <v>15.079644737231011</v>
      </c>
      <c r="F368" s="32" t="s">
        <v>746</v>
      </c>
      <c r="G368" s="48">
        <v>15.079644737231011</v>
      </c>
      <c r="H368" s="32">
        <v>756.2379107518201</v>
      </c>
      <c r="I368" s="32">
        <v>0.16</v>
      </c>
      <c r="J368" s="32">
        <v>0.75229709137686607</v>
      </c>
      <c r="K368" s="29" t="s">
        <v>3760</v>
      </c>
      <c r="L368" s="29" t="s">
        <v>3760</v>
      </c>
      <c r="M368" s="29" t="s">
        <v>3761</v>
      </c>
      <c r="N368" s="33">
        <v>2.88456123187611E-2</v>
      </c>
      <c r="O368" s="34">
        <v>129416.0647864191</v>
      </c>
      <c r="P368" s="35">
        <v>2.5821579860084718</v>
      </c>
      <c r="Q368" s="29" t="s">
        <v>746</v>
      </c>
      <c r="R368" s="29" t="s">
        <v>3762</v>
      </c>
      <c r="S368" s="36">
        <v>93.59</v>
      </c>
      <c r="T368" s="29" t="s">
        <v>2467</v>
      </c>
      <c r="U368" s="37">
        <v>752</v>
      </c>
      <c r="V368" s="38">
        <v>2.5821579860084718</v>
      </c>
      <c r="W368" s="38">
        <v>96.172157986008472</v>
      </c>
      <c r="X368" s="40" t="s">
        <v>746</v>
      </c>
      <c r="Y368" s="40" t="s">
        <v>746</v>
      </c>
    </row>
    <row r="369" spans="1:25" ht="40" x14ac:dyDescent="0.2">
      <c r="A369" s="29">
        <v>15033</v>
      </c>
      <c r="B369" s="29" t="s">
        <v>3763</v>
      </c>
      <c r="C369" s="32">
        <v>150</v>
      </c>
      <c r="D369" s="48">
        <v>7.8009097000000001</v>
      </c>
      <c r="E369" s="48">
        <v>13.253594007331939</v>
      </c>
      <c r="F369" s="32" t="s">
        <v>746</v>
      </c>
      <c r="G369" s="32">
        <v>13.253594007331939</v>
      </c>
      <c r="H369" s="32">
        <v>13.83895053761</v>
      </c>
      <c r="I369" s="32">
        <v>0.15</v>
      </c>
      <c r="J369" s="32">
        <v>0.75229709137686618</v>
      </c>
      <c r="K369" s="29" t="s">
        <v>2477</v>
      </c>
      <c r="L369" s="29" t="s">
        <v>47</v>
      </c>
      <c r="M369" s="29" t="s">
        <v>3764</v>
      </c>
      <c r="N369" s="33">
        <v>2.88456123187611E-2</v>
      </c>
      <c r="O369" s="34">
        <v>86277.376524279447</v>
      </c>
      <c r="P369" s="35">
        <v>7.9611476528611322E-2</v>
      </c>
      <c r="Q369" s="29" t="s">
        <v>3765</v>
      </c>
      <c r="R369" s="29" t="s">
        <v>3766</v>
      </c>
      <c r="S369" s="36">
        <v>3.13</v>
      </c>
      <c r="T369" s="29" t="s">
        <v>2393</v>
      </c>
      <c r="U369" s="37">
        <v>6</v>
      </c>
      <c r="V369" s="38">
        <v>7.9611476528611322E-2</v>
      </c>
      <c r="W369" s="38">
        <v>3.209611476528611</v>
      </c>
      <c r="X369" s="39">
        <v>7.9611476528611114E-2</v>
      </c>
      <c r="Y369" s="39">
        <v>0</v>
      </c>
    </row>
    <row r="370" spans="1:25" ht="30" x14ac:dyDescent="0.2">
      <c r="A370" s="29">
        <v>15352</v>
      </c>
      <c r="B370" s="29" t="s">
        <v>3767</v>
      </c>
      <c r="C370" s="32">
        <v>200</v>
      </c>
      <c r="D370" s="48">
        <v>7.7314654000000003</v>
      </c>
      <c r="E370" s="48">
        <v>23.56194490192345</v>
      </c>
      <c r="F370" s="32" t="s">
        <v>746</v>
      </c>
      <c r="G370" s="32">
        <v>23.56194490192345</v>
      </c>
      <c r="H370" s="32">
        <v>652.602379907</v>
      </c>
      <c r="I370" s="32">
        <v>0.2</v>
      </c>
      <c r="J370" s="32">
        <v>0.75229709137686596</v>
      </c>
      <c r="K370" s="29" t="s">
        <v>2443</v>
      </c>
      <c r="L370" s="29" t="s">
        <v>3442</v>
      </c>
      <c r="M370" s="29" t="s">
        <v>3768</v>
      </c>
      <c r="N370" s="33">
        <v>2.884561231876109E-2</v>
      </c>
      <c r="O370" s="34">
        <v>115036.50203237261</v>
      </c>
      <c r="P370" s="35">
        <v>2.5910726041461158</v>
      </c>
      <c r="Q370" s="29" t="s">
        <v>3183</v>
      </c>
      <c r="R370" s="29" t="s">
        <v>3769</v>
      </c>
      <c r="S370" s="36">
        <v>6.38</v>
      </c>
      <c r="T370" s="29" t="s">
        <v>3770</v>
      </c>
      <c r="U370" s="37">
        <v>652</v>
      </c>
      <c r="V370" s="38">
        <v>2.5910726041461158</v>
      </c>
      <c r="W370" s="38">
        <v>8.9710726041461157</v>
      </c>
      <c r="X370" s="39">
        <v>3.0010726041461151</v>
      </c>
      <c r="Y370" s="39">
        <v>0.40999999999999931</v>
      </c>
    </row>
    <row r="371" spans="1:25" ht="30" x14ac:dyDescent="0.2">
      <c r="A371" s="29">
        <v>15153</v>
      </c>
      <c r="B371" s="29" t="s">
        <v>3771</v>
      </c>
      <c r="C371" s="32">
        <v>125</v>
      </c>
      <c r="D371" s="48">
        <v>7.6851692000000007</v>
      </c>
      <c r="E371" s="48">
        <v>9.2038847273138469</v>
      </c>
      <c r="F371" s="32" t="s">
        <v>746</v>
      </c>
      <c r="G371" s="32">
        <v>9.2038847273138469</v>
      </c>
      <c r="H371" s="32">
        <v>342.19252471463</v>
      </c>
      <c r="I371" s="32">
        <v>0.125</v>
      </c>
      <c r="J371" s="32">
        <v>0.75229709137686618</v>
      </c>
      <c r="K371" s="29" t="s">
        <v>2385</v>
      </c>
      <c r="L371" s="29" t="s">
        <v>2385</v>
      </c>
      <c r="M371" s="29" t="s">
        <v>3772</v>
      </c>
      <c r="N371" s="33">
        <v>2.88456123187611E-2</v>
      </c>
      <c r="O371" s="34">
        <v>71897.813770232868</v>
      </c>
      <c r="P371" s="35">
        <v>2.4946889713140359</v>
      </c>
      <c r="Q371" s="29" t="s">
        <v>3773</v>
      </c>
      <c r="R371" s="29" t="s">
        <v>3774</v>
      </c>
      <c r="S371" s="36">
        <v>81.13</v>
      </c>
      <c r="T371" s="29" t="s">
        <v>746</v>
      </c>
      <c r="U371" s="37">
        <v>342</v>
      </c>
      <c r="V371" s="38">
        <v>2.4946889713140359</v>
      </c>
      <c r="W371" s="38">
        <v>83.624688971314029</v>
      </c>
      <c r="X371" s="39">
        <v>5.8946889713140251</v>
      </c>
      <c r="Y371" s="39">
        <v>3.399999999999991</v>
      </c>
    </row>
    <row r="372" spans="1:25" ht="30" x14ac:dyDescent="0.2">
      <c r="A372" s="29">
        <v>14293</v>
      </c>
      <c r="B372" s="29" t="s">
        <v>479</v>
      </c>
      <c r="C372" s="32">
        <v>125</v>
      </c>
      <c r="D372" s="48">
        <v>7.6388730000000002</v>
      </c>
      <c r="E372" s="48">
        <v>9.2038847273138469</v>
      </c>
      <c r="F372" s="32">
        <v>9.3000000000000007</v>
      </c>
      <c r="G372" s="32">
        <v>9.3000000000000007</v>
      </c>
      <c r="H372" s="32">
        <v>1313.382492099</v>
      </c>
      <c r="I372" s="32">
        <v>0.125</v>
      </c>
      <c r="J372" s="32">
        <v>0.76015325670498091</v>
      </c>
      <c r="K372" s="29" t="s">
        <v>3775</v>
      </c>
      <c r="L372" s="29" t="s">
        <v>3775</v>
      </c>
      <c r="M372" s="29" t="s">
        <v>3011</v>
      </c>
      <c r="N372" s="33">
        <v>2.9451221900060581E-2</v>
      </c>
      <c r="O372" s="34">
        <v>72648.635643909365</v>
      </c>
      <c r="P372" s="35">
        <v>9.7715774278442691</v>
      </c>
      <c r="Q372" s="29" t="s">
        <v>2962</v>
      </c>
      <c r="R372" s="29" t="s">
        <v>3776</v>
      </c>
      <c r="S372" s="36">
        <v>35.75</v>
      </c>
      <c r="T372" s="29" t="s">
        <v>3777</v>
      </c>
      <c r="U372" s="37">
        <v>1314</v>
      </c>
      <c r="V372" s="38">
        <v>9.7715774278442691</v>
      </c>
      <c r="W372" s="38">
        <v>45.521577427844271</v>
      </c>
      <c r="X372" s="39">
        <v>15.611577427844271</v>
      </c>
      <c r="Y372" s="39">
        <v>5.84</v>
      </c>
    </row>
    <row r="373" spans="1:25" ht="30" x14ac:dyDescent="0.2">
      <c r="A373" s="29">
        <v>19035</v>
      </c>
      <c r="B373" s="29" t="s">
        <v>72</v>
      </c>
      <c r="C373" s="32">
        <v>130</v>
      </c>
      <c r="D373" s="48">
        <v>7.6388730000000002</v>
      </c>
      <c r="E373" s="48">
        <v>9.9549217210626555</v>
      </c>
      <c r="F373" s="32">
        <v>14</v>
      </c>
      <c r="G373" s="32">
        <v>14</v>
      </c>
      <c r="H373" s="32">
        <v>2970.04375765739</v>
      </c>
      <c r="I373" s="32">
        <v>0.13</v>
      </c>
      <c r="J373" s="32">
        <v>1.0579851428657789</v>
      </c>
      <c r="K373" s="29" t="s">
        <v>3778</v>
      </c>
      <c r="L373" s="29" t="s">
        <v>3778</v>
      </c>
      <c r="M373" s="29" t="s">
        <v>3011</v>
      </c>
      <c r="N373" s="33">
        <v>5.7050589323380411E-2</v>
      </c>
      <c r="O373" s="34">
        <v>105157.2476235247</v>
      </c>
      <c r="P373" s="35">
        <v>40.164747972989922</v>
      </c>
      <c r="Q373" s="29" t="s">
        <v>3779</v>
      </c>
      <c r="R373" s="29" t="s">
        <v>3780</v>
      </c>
      <c r="S373" s="36">
        <v>15.14</v>
      </c>
      <c r="T373" s="29" t="s">
        <v>2609</v>
      </c>
      <c r="U373" s="37">
        <v>2970</v>
      </c>
      <c r="V373" s="38">
        <v>40.164747972989922</v>
      </c>
      <c r="W373" s="38">
        <v>55.304747972989922</v>
      </c>
      <c r="X373" s="39">
        <v>45.634747972989921</v>
      </c>
      <c r="Y373" s="39">
        <v>5.4699999999999989</v>
      </c>
    </row>
    <row r="374" spans="1:25" ht="30" x14ac:dyDescent="0.2">
      <c r="A374" s="29">
        <v>15805</v>
      </c>
      <c r="B374" s="29" t="s">
        <v>2240</v>
      </c>
      <c r="C374" s="32">
        <v>280</v>
      </c>
      <c r="D374" s="48">
        <v>7.6157249</v>
      </c>
      <c r="E374" s="48">
        <v>46.181412007769957</v>
      </c>
      <c r="F374" s="32" t="s">
        <v>746</v>
      </c>
      <c r="G374" s="32">
        <v>46.181412007769957</v>
      </c>
      <c r="H374" s="32">
        <v>1078.4622120325901</v>
      </c>
      <c r="I374" s="32">
        <v>0.28000000000000003</v>
      </c>
      <c r="J374" s="32">
        <v>0.75229709137686607</v>
      </c>
      <c r="K374" s="29" t="s">
        <v>2437</v>
      </c>
      <c r="L374" s="29" t="s">
        <v>2003</v>
      </c>
      <c r="M374" s="29" t="s">
        <v>3781</v>
      </c>
      <c r="N374" s="33">
        <v>2.88456123187611E-2</v>
      </c>
      <c r="O374" s="34">
        <v>161051.10284532161</v>
      </c>
      <c r="P374" s="35">
        <v>2.786911087041406</v>
      </c>
      <c r="Q374" s="29" t="s">
        <v>746</v>
      </c>
      <c r="R374" s="29" t="s">
        <v>2611</v>
      </c>
      <c r="S374" s="36">
        <v>8.56</v>
      </c>
      <c r="T374" s="29" t="s">
        <v>3636</v>
      </c>
      <c r="U374" s="37">
        <v>1014</v>
      </c>
      <c r="V374" s="38">
        <v>2.786911087041406</v>
      </c>
      <c r="W374" s="38">
        <v>11.346911087041409</v>
      </c>
      <c r="X374" s="40" t="s">
        <v>746</v>
      </c>
      <c r="Y374" s="40" t="s">
        <v>746</v>
      </c>
    </row>
    <row r="375" spans="1:25" ht="40" x14ac:dyDescent="0.2">
      <c r="A375" s="29">
        <v>15301</v>
      </c>
      <c r="B375" s="29" t="s">
        <v>3782</v>
      </c>
      <c r="C375" s="32">
        <v>150</v>
      </c>
      <c r="D375" s="48">
        <v>7.5462806000000002</v>
      </c>
      <c r="E375" s="48">
        <v>13.253594007331939</v>
      </c>
      <c r="F375" s="32" t="s">
        <v>746</v>
      </c>
      <c r="G375" s="32">
        <v>13.253594007331939</v>
      </c>
      <c r="H375" s="32">
        <v>1226.411896653</v>
      </c>
      <c r="I375" s="32">
        <v>0.15</v>
      </c>
      <c r="J375" s="32">
        <v>0.75229709137686618</v>
      </c>
      <c r="K375" s="29" t="s">
        <v>3073</v>
      </c>
      <c r="L375" s="29" t="s">
        <v>3073</v>
      </c>
      <c r="M375" s="29" t="s">
        <v>3783</v>
      </c>
      <c r="N375" s="33">
        <v>2.88456123187611E-2</v>
      </c>
      <c r="O375" s="34">
        <v>86277.376524279447</v>
      </c>
      <c r="P375" s="35">
        <v>7.05519263613626</v>
      </c>
      <c r="Q375" s="29" t="s">
        <v>3784</v>
      </c>
      <c r="R375" s="29" t="s">
        <v>3785</v>
      </c>
      <c r="S375" s="36">
        <v>84.410000000000011</v>
      </c>
      <c r="T375" s="29" t="s">
        <v>746</v>
      </c>
      <c r="U375" s="37">
        <v>1492</v>
      </c>
      <c r="V375" s="38">
        <v>7.05519263613626</v>
      </c>
      <c r="W375" s="38">
        <v>91.465192636136265</v>
      </c>
      <c r="X375" s="39">
        <v>14.35519263613627</v>
      </c>
      <c r="Y375" s="39">
        <v>7.3000000000000114</v>
      </c>
    </row>
    <row r="376" spans="1:25" ht="40" x14ac:dyDescent="0.2">
      <c r="A376" s="29">
        <v>15467</v>
      </c>
      <c r="B376" s="29" t="s">
        <v>66</v>
      </c>
      <c r="C376" s="32">
        <v>200</v>
      </c>
      <c r="D376" s="48">
        <v>7.4999844000000007</v>
      </c>
      <c r="E376" s="48">
        <v>23.56194490192345</v>
      </c>
      <c r="F376" s="32">
        <v>16</v>
      </c>
      <c r="G376" s="32">
        <v>16</v>
      </c>
      <c r="H376" s="32">
        <v>589.32877101199995</v>
      </c>
      <c r="I376" s="32">
        <v>0.2</v>
      </c>
      <c r="J376" s="32">
        <v>0.51085568326947628</v>
      </c>
      <c r="K376" s="29" t="s">
        <v>2662</v>
      </c>
      <c r="L376" s="29" t="s">
        <v>2662</v>
      </c>
      <c r="M376" s="29" t="s">
        <v>3786</v>
      </c>
      <c r="N376" s="33">
        <v>1.3301403115633201E-2</v>
      </c>
      <c r="O376" s="34">
        <v>78116.81252033262</v>
      </c>
      <c r="P376" s="35">
        <v>1.0997629903010451</v>
      </c>
      <c r="Q376" s="29" t="s">
        <v>3787</v>
      </c>
      <c r="R376" s="29" t="s">
        <v>3788</v>
      </c>
      <c r="S376" s="36">
        <v>56.38</v>
      </c>
      <c r="T376" s="29" t="s">
        <v>746</v>
      </c>
      <c r="U376" s="37">
        <v>590</v>
      </c>
      <c r="V376" s="38">
        <v>1.0997629903010451</v>
      </c>
      <c r="W376" s="38">
        <v>57.47976299030104</v>
      </c>
      <c r="X376" s="39">
        <v>15.449762990301039</v>
      </c>
      <c r="Y376" s="39">
        <v>14.349999999999991</v>
      </c>
    </row>
    <row r="377" spans="1:25" ht="40" x14ac:dyDescent="0.2">
      <c r="A377" s="29">
        <v>14260</v>
      </c>
      <c r="B377" s="29" t="s">
        <v>307</v>
      </c>
      <c r="C377" s="32">
        <v>160</v>
      </c>
      <c r="D377" s="48">
        <v>7.4999844000000007</v>
      </c>
      <c r="E377" s="48">
        <v>15.079644737231011</v>
      </c>
      <c r="F377" s="32">
        <v>7</v>
      </c>
      <c r="G377" s="32">
        <v>7</v>
      </c>
      <c r="H377" s="32">
        <v>252.61105661100001</v>
      </c>
      <c r="I377" s="32">
        <v>0.16</v>
      </c>
      <c r="J377" s="32">
        <v>0.34921775223499357</v>
      </c>
      <c r="K377" s="29" t="s">
        <v>2828</v>
      </c>
      <c r="L377" s="29" t="s">
        <v>1472</v>
      </c>
      <c r="M377" s="29" t="s">
        <v>3786</v>
      </c>
      <c r="N377" s="33">
        <v>6.2157511965372754E-3</v>
      </c>
      <c r="O377" s="34">
        <v>42720.131847056909</v>
      </c>
      <c r="P377" s="35">
        <v>0.30114376068518361</v>
      </c>
      <c r="Q377" s="29" t="s">
        <v>3789</v>
      </c>
      <c r="R377" s="29" t="s">
        <v>3790</v>
      </c>
      <c r="S377" s="36">
        <v>47.52</v>
      </c>
      <c r="T377" s="29" t="s">
        <v>746</v>
      </c>
      <c r="U377" s="37">
        <v>248</v>
      </c>
      <c r="V377" s="38">
        <v>0.30114376068518361</v>
      </c>
      <c r="W377" s="38">
        <v>47.821143760685189</v>
      </c>
      <c r="X377" s="39">
        <v>12.66114376068519</v>
      </c>
      <c r="Y377" s="39">
        <v>12.36</v>
      </c>
    </row>
    <row r="378" spans="1:25" x14ac:dyDescent="0.2">
      <c r="A378" s="29">
        <v>14157</v>
      </c>
      <c r="B378" s="29" t="s">
        <v>1437</v>
      </c>
      <c r="C378" s="32">
        <v>225</v>
      </c>
      <c r="D378" s="48">
        <v>7.4768363000000004</v>
      </c>
      <c r="E378" s="48">
        <v>29.82058651649686</v>
      </c>
      <c r="F378" s="32">
        <v>20</v>
      </c>
      <c r="G378" s="32">
        <v>20</v>
      </c>
      <c r="H378" s="32">
        <v>3258.8407632231601</v>
      </c>
      <c r="I378" s="32">
        <v>0.22500000000000001</v>
      </c>
      <c r="J378" s="32">
        <v>0.50454882298219883</v>
      </c>
      <c r="K378" s="29" t="s">
        <v>3360</v>
      </c>
      <c r="L378" s="29" t="s">
        <v>3360</v>
      </c>
      <c r="M378" s="29" t="s">
        <v>3682</v>
      </c>
      <c r="N378" s="33">
        <v>1.297500075294201E-2</v>
      </c>
      <c r="O378" s="34">
        <v>86796.458355925148</v>
      </c>
      <c r="P378" s="35">
        <v>5.1046128457391262</v>
      </c>
      <c r="Q378" s="29" t="s">
        <v>3791</v>
      </c>
      <c r="R378" s="29" t="s">
        <v>3792</v>
      </c>
      <c r="S378" s="36">
        <v>105.12</v>
      </c>
      <c r="T378" s="29" t="s">
        <v>3793</v>
      </c>
      <c r="U378" s="37">
        <v>3248</v>
      </c>
      <c r="V378" s="38">
        <v>5.1046128457391262</v>
      </c>
      <c r="W378" s="38">
        <v>110.2246128457391</v>
      </c>
      <c r="X378" s="39">
        <v>20.094612845739121</v>
      </c>
      <c r="Y378" s="39">
        <v>14.98999999999999</v>
      </c>
    </row>
    <row r="379" spans="1:25" ht="30" x14ac:dyDescent="0.2">
      <c r="A379" s="29">
        <v>14508</v>
      </c>
      <c r="B379" s="29" t="s">
        <v>1692</v>
      </c>
      <c r="C379" s="32">
        <v>225</v>
      </c>
      <c r="D379" s="48">
        <v>7.4768363000000004</v>
      </c>
      <c r="E379" s="48">
        <v>29.82058651649686</v>
      </c>
      <c r="F379" s="32" t="s">
        <v>746</v>
      </c>
      <c r="G379" s="32">
        <v>29.82058651649686</v>
      </c>
      <c r="H379" s="32">
        <v>235.55122030063001</v>
      </c>
      <c r="I379" s="32">
        <v>0.22500000000000001</v>
      </c>
      <c r="J379" s="32">
        <v>0.75229709137686607</v>
      </c>
      <c r="K379" s="29" t="s">
        <v>2385</v>
      </c>
      <c r="L379" s="29" t="s">
        <v>2384</v>
      </c>
      <c r="M379" s="29" t="s">
        <v>3682</v>
      </c>
      <c r="N379" s="33">
        <v>2.88456123187611E-2</v>
      </c>
      <c r="O379" s="34">
        <v>129416.0647864191</v>
      </c>
      <c r="P379" s="35">
        <v>0.80428454586286924</v>
      </c>
      <c r="Q379" s="29" t="s">
        <v>3794</v>
      </c>
      <c r="R379" s="29" t="s">
        <v>3795</v>
      </c>
      <c r="S379" s="36">
        <v>18.91</v>
      </c>
      <c r="T379" s="29" t="s">
        <v>3796</v>
      </c>
      <c r="U379" s="37">
        <v>240</v>
      </c>
      <c r="V379" s="38">
        <v>0.80428454586286924</v>
      </c>
      <c r="W379" s="38">
        <v>19.714284545862871</v>
      </c>
      <c r="X379" s="39">
        <v>6.8642845458628692</v>
      </c>
      <c r="Y379" s="39">
        <v>6.0599999999999987</v>
      </c>
    </row>
    <row r="380" spans="1:25" ht="30" x14ac:dyDescent="0.2">
      <c r="A380" s="29">
        <v>14077</v>
      </c>
      <c r="B380" s="29" t="s">
        <v>3797</v>
      </c>
      <c r="C380" s="32">
        <v>150</v>
      </c>
      <c r="D380" s="48">
        <v>7.4768363000000004</v>
      </c>
      <c r="E380" s="48">
        <v>13.253594007331939</v>
      </c>
      <c r="F380" s="32" t="s">
        <v>746</v>
      </c>
      <c r="G380" s="32">
        <v>13.253594007331939</v>
      </c>
      <c r="H380" s="32">
        <v>152.212234714</v>
      </c>
      <c r="I380" s="32">
        <v>0.15</v>
      </c>
      <c r="J380" s="32">
        <v>0.75229709137686618</v>
      </c>
      <c r="K380" s="29" t="s">
        <v>2494</v>
      </c>
      <c r="L380" s="29" t="s">
        <v>225</v>
      </c>
      <c r="M380" s="29" t="s">
        <v>3682</v>
      </c>
      <c r="N380" s="33">
        <v>2.88456123187611E-2</v>
      </c>
      <c r="O380" s="34">
        <v>86277.376524279447</v>
      </c>
      <c r="P380" s="35">
        <v>0.8756329259482889</v>
      </c>
      <c r="Q380" s="29" t="s">
        <v>3798</v>
      </c>
      <c r="R380" s="29" t="s">
        <v>3799</v>
      </c>
      <c r="S380" s="36">
        <v>17.37</v>
      </c>
      <c r="T380" s="29" t="s">
        <v>3800</v>
      </c>
      <c r="U380" s="37">
        <v>152</v>
      </c>
      <c r="V380" s="38">
        <v>0.8756329259482889</v>
      </c>
      <c r="W380" s="38">
        <v>18.245632925948289</v>
      </c>
      <c r="X380" s="39">
        <v>7.62563292594829</v>
      </c>
      <c r="Y380" s="39">
        <v>6.7500000000000018</v>
      </c>
    </row>
    <row r="381" spans="1:25" ht="40" x14ac:dyDescent="0.2">
      <c r="A381" s="29">
        <v>15058</v>
      </c>
      <c r="B381" s="29" t="s">
        <v>3801</v>
      </c>
      <c r="C381" s="32">
        <v>150</v>
      </c>
      <c r="D381" s="48">
        <v>7.4536882000000002</v>
      </c>
      <c r="E381" s="48">
        <v>13.253594007331939</v>
      </c>
      <c r="F381" s="32" t="s">
        <v>746</v>
      </c>
      <c r="G381" s="32">
        <v>13.253594007331939</v>
      </c>
      <c r="H381" s="32">
        <v>347.40605790199999</v>
      </c>
      <c r="I381" s="32">
        <v>0.15</v>
      </c>
      <c r="J381" s="32">
        <v>0.75229709137686618</v>
      </c>
      <c r="K381" s="29" t="s">
        <v>2471</v>
      </c>
      <c r="L381" s="29" t="s">
        <v>322</v>
      </c>
      <c r="M381" s="29" t="s">
        <v>3802</v>
      </c>
      <c r="N381" s="33">
        <v>2.88456123187611E-2</v>
      </c>
      <c r="O381" s="34">
        <v>86277.376524279447</v>
      </c>
      <c r="P381" s="35">
        <v>1.998526488652292</v>
      </c>
      <c r="Q381" s="29" t="s">
        <v>3803</v>
      </c>
      <c r="R381" s="29" t="s">
        <v>3804</v>
      </c>
      <c r="S381" s="36">
        <v>24.63</v>
      </c>
      <c r="T381" s="29" t="s">
        <v>3805</v>
      </c>
      <c r="U381" s="37">
        <v>350</v>
      </c>
      <c r="V381" s="38">
        <v>1.998526488652292</v>
      </c>
      <c r="W381" s="38">
        <v>26.628526488652291</v>
      </c>
      <c r="X381" s="39">
        <v>2.358526488652295</v>
      </c>
      <c r="Y381" s="39">
        <v>0.36000000000000298</v>
      </c>
    </row>
    <row r="382" spans="1:25" ht="20" x14ac:dyDescent="0.2">
      <c r="A382" s="29">
        <v>15561</v>
      </c>
      <c r="B382" s="29" t="s">
        <v>511</v>
      </c>
      <c r="C382" s="32">
        <v>300</v>
      </c>
      <c r="D382" s="48">
        <v>7.4305401</v>
      </c>
      <c r="E382" s="48">
        <v>53.014376029327757</v>
      </c>
      <c r="F382" s="32">
        <v>20</v>
      </c>
      <c r="G382" s="32">
        <v>20</v>
      </c>
      <c r="H382" s="32">
        <v>555.61094557499996</v>
      </c>
      <c r="I382" s="32">
        <v>0.3</v>
      </c>
      <c r="J382" s="32">
        <v>0.28380871292748688</v>
      </c>
      <c r="K382" s="29" t="s">
        <v>2412</v>
      </c>
      <c r="L382" s="29" t="s">
        <v>2412</v>
      </c>
      <c r="M382" s="29" t="s">
        <v>3806</v>
      </c>
      <c r="N382" s="33">
        <v>4.105371331985558E-3</v>
      </c>
      <c r="O382" s="34">
        <v>65097.343766943872</v>
      </c>
      <c r="P382" s="35">
        <v>0.1985883716557767</v>
      </c>
      <c r="Q382" s="29" t="s">
        <v>3807</v>
      </c>
      <c r="R382" s="29" t="s">
        <v>3808</v>
      </c>
      <c r="S382" s="36">
        <v>21.73</v>
      </c>
      <c r="T382" s="29" t="s">
        <v>746</v>
      </c>
      <c r="U382" s="37">
        <v>556</v>
      </c>
      <c r="V382" s="38">
        <v>0.1985883716557767</v>
      </c>
      <c r="W382" s="38">
        <v>21.928588371655781</v>
      </c>
      <c r="X382" s="39">
        <v>18.848588371655779</v>
      </c>
      <c r="Y382" s="39">
        <v>18.649999999999999</v>
      </c>
    </row>
    <row r="383" spans="1:25" ht="30" x14ac:dyDescent="0.2">
      <c r="A383" s="29">
        <v>14175</v>
      </c>
      <c r="B383" s="29" t="s">
        <v>3809</v>
      </c>
      <c r="C383" s="32">
        <v>100</v>
      </c>
      <c r="D383" s="48">
        <v>7.4073920000000006</v>
      </c>
      <c r="E383" s="48">
        <v>5.8904862254808616</v>
      </c>
      <c r="F383" s="32" t="s">
        <v>746</v>
      </c>
      <c r="G383" s="32">
        <v>5.8904862254808616</v>
      </c>
      <c r="H383" s="32">
        <v>1706.236793135</v>
      </c>
      <c r="I383" s="32">
        <v>0.1</v>
      </c>
      <c r="J383" s="32">
        <v>0.75229709137686596</v>
      </c>
      <c r="K383" s="29" t="s">
        <v>2694</v>
      </c>
      <c r="L383" s="29" t="s">
        <v>1465</v>
      </c>
      <c r="M383" s="29" t="s">
        <v>3810</v>
      </c>
      <c r="N383" s="33">
        <v>2.884561231876109E-2</v>
      </c>
      <c r="O383" s="34">
        <v>57518.251016186281</v>
      </c>
      <c r="P383" s="35">
        <v>16.657513789487101</v>
      </c>
      <c r="Q383" s="29" t="s">
        <v>3811</v>
      </c>
      <c r="R383" s="29" t="s">
        <v>3812</v>
      </c>
      <c r="S383" s="36">
        <v>95.33</v>
      </c>
      <c r="T383" s="29" t="s">
        <v>3813</v>
      </c>
      <c r="U383" s="37">
        <v>1702</v>
      </c>
      <c r="V383" s="38">
        <v>16.657513789487101</v>
      </c>
      <c r="W383" s="38">
        <v>111.9875137894871</v>
      </c>
      <c r="X383" s="39">
        <v>21.75751378948711</v>
      </c>
      <c r="Y383" s="39">
        <v>5.0999999999999943</v>
      </c>
    </row>
    <row r="384" spans="1:25" ht="30" x14ac:dyDescent="0.2">
      <c r="A384" s="29">
        <v>15125</v>
      </c>
      <c r="B384" s="29" t="s">
        <v>1835</v>
      </c>
      <c r="C384" s="32">
        <v>120</v>
      </c>
      <c r="D384" s="48">
        <v>7.3842439000000004</v>
      </c>
      <c r="E384" s="48">
        <v>8.4823001646924414</v>
      </c>
      <c r="F384" s="32">
        <v>11</v>
      </c>
      <c r="G384" s="32">
        <v>11</v>
      </c>
      <c r="H384" s="32">
        <v>1249.5409901754299</v>
      </c>
      <c r="I384" s="32">
        <v>0.12</v>
      </c>
      <c r="J384" s="32">
        <v>0.97559245068823597</v>
      </c>
      <c r="K384" s="29" t="s">
        <v>3058</v>
      </c>
      <c r="L384" s="29" t="s">
        <v>392</v>
      </c>
      <c r="M384" s="29" t="s">
        <v>3814</v>
      </c>
      <c r="N384" s="33">
        <v>4.8510735465844959E-2</v>
      </c>
      <c r="O384" s="34">
        <v>89508.847679547791</v>
      </c>
      <c r="P384" s="35">
        <v>15.992295197588341</v>
      </c>
      <c r="Q384" s="29" t="s">
        <v>3815</v>
      </c>
      <c r="R384" s="29" t="s">
        <v>3816</v>
      </c>
      <c r="S384" s="36">
        <v>55.27</v>
      </c>
      <c r="T384" s="29" t="s">
        <v>3817</v>
      </c>
      <c r="U384" s="37">
        <v>1250</v>
      </c>
      <c r="V384" s="38">
        <v>15.992295197588341</v>
      </c>
      <c r="W384" s="38">
        <v>71.262295197588344</v>
      </c>
      <c r="X384" s="39">
        <v>20.502295197588339</v>
      </c>
      <c r="Y384" s="39">
        <v>4.509999999999998</v>
      </c>
    </row>
    <row r="385" spans="1:25" x14ac:dyDescent="0.2">
      <c r="A385" s="29">
        <v>17047</v>
      </c>
      <c r="B385" s="29" t="s">
        <v>3818</v>
      </c>
      <c r="C385" s="32">
        <v>280</v>
      </c>
      <c r="D385" s="48">
        <v>7.3610958000000002</v>
      </c>
      <c r="E385" s="48">
        <v>46.181412007769957</v>
      </c>
      <c r="F385" s="32" t="s">
        <v>746</v>
      </c>
      <c r="G385" s="32">
        <v>46.181412007769957</v>
      </c>
      <c r="H385" s="32">
        <v>8957.1642555851795</v>
      </c>
      <c r="I385" s="32">
        <v>0.28000000000000003</v>
      </c>
      <c r="J385" s="32">
        <v>0.75229709137686607</v>
      </c>
      <c r="K385" s="29" t="s">
        <v>2908</v>
      </c>
      <c r="L385" s="29" t="s">
        <v>2908</v>
      </c>
      <c r="M385" s="29" t="s">
        <v>3819</v>
      </c>
      <c r="N385" s="33">
        <v>2.88456123187611E-2</v>
      </c>
      <c r="O385" s="34">
        <v>161051.10284532161</v>
      </c>
      <c r="P385" s="35">
        <v>23.14668061043475</v>
      </c>
      <c r="Q385" s="29" t="s">
        <v>746</v>
      </c>
      <c r="R385" s="29" t="s">
        <v>3820</v>
      </c>
      <c r="S385" s="36">
        <v>118.75</v>
      </c>
      <c r="T385" s="29" t="s">
        <v>3754</v>
      </c>
      <c r="U385" s="37">
        <v>8944</v>
      </c>
      <c r="V385" s="38">
        <v>23.14668061043475</v>
      </c>
      <c r="W385" s="38">
        <v>141.89668061043469</v>
      </c>
      <c r="X385" s="40" t="s">
        <v>746</v>
      </c>
      <c r="Y385" s="40" t="s">
        <v>746</v>
      </c>
    </row>
    <row r="386" spans="1:25" ht="30" x14ac:dyDescent="0.2">
      <c r="A386" s="29">
        <v>14383</v>
      </c>
      <c r="B386" s="29" t="s">
        <v>1570</v>
      </c>
      <c r="C386" s="32">
        <v>200</v>
      </c>
      <c r="D386" s="48">
        <v>7.2685034000000002</v>
      </c>
      <c r="E386" s="48">
        <v>23.56194490192345</v>
      </c>
      <c r="F386" s="32" t="s">
        <v>746</v>
      </c>
      <c r="G386" s="32">
        <v>23.56194490192345</v>
      </c>
      <c r="H386" s="32">
        <v>331.83841657967201</v>
      </c>
      <c r="I386" s="32">
        <v>0.2</v>
      </c>
      <c r="J386" s="32">
        <v>0.75229709137686596</v>
      </c>
      <c r="K386" s="29" t="s">
        <v>1279</v>
      </c>
      <c r="L386" s="29" t="s">
        <v>1279</v>
      </c>
      <c r="M386" s="29" t="s">
        <v>3821</v>
      </c>
      <c r="N386" s="33">
        <v>2.884561231876109E-2</v>
      </c>
      <c r="O386" s="34">
        <v>115036.50203237261</v>
      </c>
      <c r="P386" s="35">
        <v>1.3175211379482621</v>
      </c>
      <c r="Q386" s="29" t="s">
        <v>3140</v>
      </c>
      <c r="R386" s="29" t="s">
        <v>3822</v>
      </c>
      <c r="S386" s="36">
        <v>8.1</v>
      </c>
      <c r="T386" s="29" t="s">
        <v>746</v>
      </c>
      <c r="U386" s="37">
        <v>334</v>
      </c>
      <c r="V386" s="38">
        <v>1.3175211379482621</v>
      </c>
      <c r="W386" s="38">
        <v>9.4175211379482615</v>
      </c>
      <c r="X386" s="39">
        <v>2.8275211379482621</v>
      </c>
      <c r="Y386" s="39">
        <v>1.51</v>
      </c>
    </row>
    <row r="387" spans="1:25" ht="20" x14ac:dyDescent="0.2">
      <c r="A387" s="29">
        <v>15402</v>
      </c>
      <c r="B387" s="29" t="s">
        <v>459</v>
      </c>
      <c r="C387" s="32">
        <v>225</v>
      </c>
      <c r="D387" s="48">
        <v>7.2685034000000002</v>
      </c>
      <c r="E387" s="48">
        <v>29.82058651649686</v>
      </c>
      <c r="F387" s="32">
        <v>11</v>
      </c>
      <c r="G387" s="32">
        <v>11</v>
      </c>
      <c r="H387" s="32">
        <v>5302.303420276</v>
      </c>
      <c r="I387" s="32">
        <v>0.22500000000000001</v>
      </c>
      <c r="J387" s="32">
        <v>0.27750185264020932</v>
      </c>
      <c r="K387" s="29" t="s">
        <v>2437</v>
      </c>
      <c r="L387" s="29" t="s">
        <v>2917</v>
      </c>
      <c r="M387" s="29" t="s">
        <v>3821</v>
      </c>
      <c r="N387" s="33">
        <v>3.9249377277649567E-3</v>
      </c>
      <c r="O387" s="34">
        <v>47738.052095758823</v>
      </c>
      <c r="P387" s="35">
        <v>2.6204965513839809</v>
      </c>
      <c r="Q387" s="29" t="s">
        <v>3183</v>
      </c>
      <c r="R387" s="29" t="s">
        <v>2919</v>
      </c>
      <c r="S387" s="36">
        <v>13.49</v>
      </c>
      <c r="T387" s="29" t="s">
        <v>746</v>
      </c>
      <c r="U387" s="37">
        <v>5302</v>
      </c>
      <c r="V387" s="38">
        <v>2.6204965513839809</v>
      </c>
      <c r="W387" s="38">
        <v>16.110496551383982</v>
      </c>
      <c r="X387" s="39">
        <v>10.140496551383981</v>
      </c>
      <c r="Y387" s="39">
        <v>7.52</v>
      </c>
    </row>
    <row r="388" spans="1:25" ht="30" x14ac:dyDescent="0.2">
      <c r="A388" s="29">
        <v>13074</v>
      </c>
      <c r="B388" s="29" t="s">
        <v>1279</v>
      </c>
      <c r="C388" s="32">
        <v>125</v>
      </c>
      <c r="D388" s="48">
        <v>7.2685034000000002</v>
      </c>
      <c r="E388" s="48">
        <v>9.2038847273138469</v>
      </c>
      <c r="F388" s="32">
        <v>4.9000000000000004</v>
      </c>
      <c r="G388" s="32">
        <v>4.9000000000000004</v>
      </c>
      <c r="H388" s="32">
        <v>520.56947306807001</v>
      </c>
      <c r="I388" s="32">
        <v>0.125</v>
      </c>
      <c r="J388" s="32">
        <v>0.4005108556832695</v>
      </c>
      <c r="K388" s="29" t="s">
        <v>1279</v>
      </c>
      <c r="L388" s="29" t="s">
        <v>746</v>
      </c>
      <c r="M388" s="29" t="s">
        <v>3821</v>
      </c>
      <c r="N388" s="33">
        <v>8.1757872334426458E-3</v>
      </c>
      <c r="O388" s="34">
        <v>38277.238134962987</v>
      </c>
      <c r="P388" s="35">
        <v>1.1141312007105391</v>
      </c>
      <c r="Q388" s="29" t="s">
        <v>746</v>
      </c>
      <c r="R388" s="29" t="s">
        <v>746</v>
      </c>
      <c r="S388" s="41" t="s">
        <v>746</v>
      </c>
      <c r="T388" s="29" t="s">
        <v>746</v>
      </c>
      <c r="U388" s="34" t="s">
        <v>746</v>
      </c>
      <c r="V388" s="38">
        <v>1.1141312007105391</v>
      </c>
      <c r="W388" s="42" t="s">
        <v>746</v>
      </c>
      <c r="X388" s="40" t="s">
        <v>746</v>
      </c>
      <c r="Y388" s="40" t="s">
        <v>746</v>
      </c>
    </row>
    <row r="389" spans="1:25" ht="50" x14ac:dyDescent="0.2">
      <c r="A389" s="29">
        <v>17233</v>
      </c>
      <c r="B389" s="29" t="s">
        <v>3823</v>
      </c>
      <c r="C389" s="32" t="s">
        <v>746</v>
      </c>
      <c r="D389" s="48">
        <v>7.2453553000000008</v>
      </c>
      <c r="E389" s="48" t="s">
        <v>746</v>
      </c>
      <c r="F389" s="32" t="s">
        <v>746</v>
      </c>
      <c r="G389" s="32" t="s">
        <v>746</v>
      </c>
      <c r="H389" s="32">
        <v>514.41488368800003</v>
      </c>
      <c r="I389" s="32" t="s">
        <v>746</v>
      </c>
      <c r="J389" s="32" t="s">
        <v>746</v>
      </c>
      <c r="K389" s="29" t="s">
        <v>2456</v>
      </c>
      <c r="L389" s="29" t="s">
        <v>1755</v>
      </c>
      <c r="M389" s="29" t="s">
        <v>3706</v>
      </c>
      <c r="N389" s="33" t="s">
        <v>746</v>
      </c>
      <c r="O389" s="34" t="s">
        <v>746</v>
      </c>
      <c r="P389" s="35" t="s">
        <v>746</v>
      </c>
      <c r="Q389" s="29" t="s">
        <v>3605</v>
      </c>
      <c r="R389" s="29" t="s">
        <v>3519</v>
      </c>
      <c r="S389" s="36">
        <v>8.92</v>
      </c>
      <c r="T389" s="29" t="s">
        <v>746</v>
      </c>
      <c r="U389" s="37">
        <v>520</v>
      </c>
      <c r="V389" s="42" t="s">
        <v>746</v>
      </c>
      <c r="W389" s="42" t="s">
        <v>746</v>
      </c>
      <c r="X389" s="40" t="s">
        <v>746</v>
      </c>
      <c r="Y389" s="39">
        <v>0.3100000000000005</v>
      </c>
    </row>
    <row r="390" spans="1:25" ht="30" x14ac:dyDescent="0.2">
      <c r="A390" s="29">
        <v>14213</v>
      </c>
      <c r="B390" s="29" t="s">
        <v>3824</v>
      </c>
      <c r="C390" s="32">
        <v>180</v>
      </c>
      <c r="D390" s="48">
        <v>7.1990591000000004</v>
      </c>
      <c r="E390" s="48">
        <v>19.085175370557991</v>
      </c>
      <c r="F390" s="32" t="s">
        <v>746</v>
      </c>
      <c r="G390" s="32">
        <v>19.085175370557991</v>
      </c>
      <c r="H390" s="32">
        <v>1979.2109163543601</v>
      </c>
      <c r="I390" s="32">
        <v>0.18</v>
      </c>
      <c r="J390" s="32">
        <v>0.75229709137686607</v>
      </c>
      <c r="K390" s="29" t="s">
        <v>2694</v>
      </c>
      <c r="L390" s="29" t="s">
        <v>1465</v>
      </c>
      <c r="M390" s="29" t="s">
        <v>3825</v>
      </c>
      <c r="N390" s="33">
        <v>2.88456123187611E-2</v>
      </c>
      <c r="O390" s="34">
        <v>103532.8518291353</v>
      </c>
      <c r="P390" s="35">
        <v>8.997612120436365</v>
      </c>
      <c r="Q390" s="29" t="s">
        <v>3826</v>
      </c>
      <c r="R390" s="29" t="s">
        <v>3827</v>
      </c>
      <c r="S390" s="36">
        <v>96.6</v>
      </c>
      <c r="T390" s="29" t="s">
        <v>3444</v>
      </c>
      <c r="U390" s="37">
        <v>1980</v>
      </c>
      <c r="V390" s="38">
        <v>8.997612120436365</v>
      </c>
      <c r="W390" s="38">
        <v>105.59761212043639</v>
      </c>
      <c r="X390" s="39">
        <v>9.9176121204363739</v>
      </c>
      <c r="Y390" s="39">
        <v>0.92000000000000171</v>
      </c>
    </row>
    <row r="391" spans="1:25" ht="20" x14ac:dyDescent="0.2">
      <c r="A391" s="29">
        <v>15103</v>
      </c>
      <c r="B391" s="29" t="s">
        <v>1824</v>
      </c>
      <c r="C391" s="32">
        <v>180</v>
      </c>
      <c r="D391" s="48">
        <v>7.1990591000000004</v>
      </c>
      <c r="E391" s="48">
        <v>19.085175370557991</v>
      </c>
      <c r="F391" s="32" t="s">
        <v>746</v>
      </c>
      <c r="G391" s="32">
        <v>19.085175370557991</v>
      </c>
      <c r="H391" s="32">
        <v>900.42955499366997</v>
      </c>
      <c r="I391" s="32">
        <v>0.18</v>
      </c>
      <c r="J391" s="32">
        <v>0.75229709137686607</v>
      </c>
      <c r="K391" s="29" t="s">
        <v>3433</v>
      </c>
      <c r="L391" s="29" t="s">
        <v>3433</v>
      </c>
      <c r="M391" s="29" t="s">
        <v>3825</v>
      </c>
      <c r="N391" s="33">
        <v>2.88456123187611E-2</v>
      </c>
      <c r="O391" s="34">
        <v>103532.8518291353</v>
      </c>
      <c r="P391" s="35">
        <v>4.0934070293696916</v>
      </c>
      <c r="Q391" s="29" t="s">
        <v>3828</v>
      </c>
      <c r="R391" s="29" t="s">
        <v>3829</v>
      </c>
      <c r="S391" s="36">
        <v>103.22</v>
      </c>
      <c r="T391" s="29" t="s">
        <v>3830</v>
      </c>
      <c r="U391" s="37">
        <v>888</v>
      </c>
      <c r="V391" s="38">
        <v>4.0934070293696916</v>
      </c>
      <c r="W391" s="38">
        <v>107.3134070293697</v>
      </c>
      <c r="X391" s="39">
        <v>40.063407029369692</v>
      </c>
      <c r="Y391" s="39">
        <v>35.97</v>
      </c>
    </row>
    <row r="392" spans="1:25" ht="30" x14ac:dyDescent="0.2">
      <c r="A392" s="29">
        <v>17046</v>
      </c>
      <c r="B392" s="29" t="s">
        <v>3831</v>
      </c>
      <c r="C392" s="32">
        <v>225</v>
      </c>
      <c r="D392" s="48">
        <v>7.1759110000000002</v>
      </c>
      <c r="E392" s="48">
        <v>29.82058651649686</v>
      </c>
      <c r="F392" s="32" t="s">
        <v>746</v>
      </c>
      <c r="G392" s="32">
        <v>29.82058651649686</v>
      </c>
      <c r="H392" s="32">
        <v>310.45647536899997</v>
      </c>
      <c r="I392" s="32">
        <v>0.22500000000000001</v>
      </c>
      <c r="J392" s="32">
        <v>0.75229709137686607</v>
      </c>
      <c r="K392" s="29" t="s">
        <v>2908</v>
      </c>
      <c r="L392" s="29" t="s">
        <v>3818</v>
      </c>
      <c r="M392" s="29" t="s">
        <v>3832</v>
      </c>
      <c r="N392" s="33">
        <v>2.88456123187611E-2</v>
      </c>
      <c r="O392" s="34">
        <v>129416.0647864191</v>
      </c>
      <c r="P392" s="35">
        <v>1.060046918813077</v>
      </c>
      <c r="Q392" s="29" t="s">
        <v>3833</v>
      </c>
      <c r="R392" s="29" t="s">
        <v>3834</v>
      </c>
      <c r="S392" s="36">
        <v>89.460000000000008</v>
      </c>
      <c r="T392" s="29" t="s">
        <v>3835</v>
      </c>
      <c r="U392" s="37">
        <v>316</v>
      </c>
      <c r="V392" s="38">
        <v>1.060046918813077</v>
      </c>
      <c r="W392" s="38">
        <v>90.52004691881308</v>
      </c>
      <c r="X392" s="39">
        <v>31.470046918813079</v>
      </c>
      <c r="Y392" s="39">
        <v>30.410000000000011</v>
      </c>
    </row>
    <row r="393" spans="1:25" ht="40" x14ac:dyDescent="0.2">
      <c r="A393" s="29">
        <v>15718</v>
      </c>
      <c r="B393" s="29" t="s">
        <v>3836</v>
      </c>
      <c r="C393" s="32">
        <v>100</v>
      </c>
      <c r="D393" s="48">
        <v>7.1759110000000002</v>
      </c>
      <c r="E393" s="48">
        <v>5.8904862254808616</v>
      </c>
      <c r="F393" s="32" t="s">
        <v>746</v>
      </c>
      <c r="G393" s="32">
        <v>5.8904862254808616</v>
      </c>
      <c r="H393" s="32">
        <v>178.430238097</v>
      </c>
      <c r="I393" s="32">
        <v>0.1</v>
      </c>
      <c r="J393" s="32">
        <v>0.75229709137686596</v>
      </c>
      <c r="K393" s="29" t="s">
        <v>2662</v>
      </c>
      <c r="L393" s="29" t="s">
        <v>161</v>
      </c>
      <c r="M393" s="29" t="s">
        <v>3832</v>
      </c>
      <c r="N393" s="33">
        <v>2.884561231876109E-2</v>
      </c>
      <c r="O393" s="34">
        <v>57518.251016186281</v>
      </c>
      <c r="P393" s="35">
        <v>1.741964634405279</v>
      </c>
      <c r="Q393" s="29" t="s">
        <v>3837</v>
      </c>
      <c r="R393" s="29" t="s">
        <v>3838</v>
      </c>
      <c r="S393" s="36">
        <v>39.06</v>
      </c>
      <c r="T393" s="29" t="s">
        <v>3364</v>
      </c>
      <c r="U393" s="37">
        <v>178</v>
      </c>
      <c r="V393" s="38">
        <v>1.741964634405279</v>
      </c>
      <c r="W393" s="38">
        <v>40.80196463440528</v>
      </c>
      <c r="X393" s="39">
        <v>14.32196463440528</v>
      </c>
      <c r="Y393" s="39">
        <v>12.580000000000011</v>
      </c>
    </row>
    <row r="394" spans="1:25" ht="40" x14ac:dyDescent="0.2">
      <c r="A394" s="29">
        <v>13337</v>
      </c>
      <c r="B394" s="29" t="s">
        <v>245</v>
      </c>
      <c r="C394" s="32">
        <v>225</v>
      </c>
      <c r="D394" s="48">
        <v>7.1527629000000008</v>
      </c>
      <c r="E394" s="48">
        <v>29.82058651649686</v>
      </c>
      <c r="F394" s="32">
        <v>15.9</v>
      </c>
      <c r="G394" s="32">
        <v>15.9</v>
      </c>
      <c r="H394" s="32">
        <v>657.74566799494005</v>
      </c>
      <c r="I394" s="32">
        <v>0.22500000000000001</v>
      </c>
      <c r="J394" s="32">
        <v>0.4011163142708481</v>
      </c>
      <c r="K394" s="29" t="s">
        <v>2908</v>
      </c>
      <c r="L394" s="29" t="s">
        <v>3831</v>
      </c>
      <c r="M394" s="29" t="s">
        <v>3839</v>
      </c>
      <c r="N394" s="33">
        <v>8.2005248508781724E-3</v>
      </c>
      <c r="O394" s="34">
        <v>69003.184392960495</v>
      </c>
      <c r="P394" s="35">
        <v>0.66045579347235728</v>
      </c>
      <c r="Q394" s="29" t="s">
        <v>3840</v>
      </c>
      <c r="R394" s="29" t="s">
        <v>3841</v>
      </c>
      <c r="S394" s="36">
        <v>59.07</v>
      </c>
      <c r="T394" s="29" t="s">
        <v>3770</v>
      </c>
      <c r="U394" s="37">
        <v>656</v>
      </c>
      <c r="V394" s="38">
        <v>0.66045579347235728</v>
      </c>
      <c r="W394" s="38">
        <v>59.730455793472359</v>
      </c>
      <c r="X394" s="39">
        <v>38.550455793472359</v>
      </c>
      <c r="Y394" s="39">
        <v>37.89</v>
      </c>
    </row>
    <row r="395" spans="1:25" ht="30" x14ac:dyDescent="0.2">
      <c r="A395" s="29">
        <v>17553</v>
      </c>
      <c r="B395" s="29" t="s">
        <v>3842</v>
      </c>
      <c r="C395" s="32">
        <v>150</v>
      </c>
      <c r="D395" s="48">
        <v>7.1064667000000004</v>
      </c>
      <c r="E395" s="48">
        <v>13.253594007331939</v>
      </c>
      <c r="F395" s="32" t="s">
        <v>746</v>
      </c>
      <c r="G395" s="32">
        <v>13.253594007331939</v>
      </c>
      <c r="H395" s="32">
        <v>1001.15569804157</v>
      </c>
      <c r="I395" s="32">
        <v>0.15</v>
      </c>
      <c r="J395" s="32">
        <v>0.75229709137686618</v>
      </c>
      <c r="K395" s="29" t="s">
        <v>3618</v>
      </c>
      <c r="L395" s="29" t="s">
        <v>3618</v>
      </c>
      <c r="M395" s="29" t="s">
        <v>3843</v>
      </c>
      <c r="N395" s="33">
        <v>2.88456123187611E-2</v>
      </c>
      <c r="O395" s="34">
        <v>86277.376524279447</v>
      </c>
      <c r="P395" s="35">
        <v>5.7593589296755168</v>
      </c>
      <c r="Q395" s="29" t="s">
        <v>3844</v>
      </c>
      <c r="R395" s="29" t="s">
        <v>3845</v>
      </c>
      <c r="S395" s="36">
        <v>54.260000000000012</v>
      </c>
      <c r="T395" s="29" t="s">
        <v>3846</v>
      </c>
      <c r="U395" s="37">
        <v>992</v>
      </c>
      <c r="V395" s="38">
        <v>5.7593589296755168</v>
      </c>
      <c r="W395" s="38">
        <v>60.019358929675519</v>
      </c>
      <c r="X395" s="39">
        <v>6.4593589296755169</v>
      </c>
      <c r="Y395" s="39">
        <v>0.70000000000000284</v>
      </c>
    </row>
    <row r="396" spans="1:25" ht="30" x14ac:dyDescent="0.2">
      <c r="A396" s="29">
        <v>15362</v>
      </c>
      <c r="B396" s="29" t="s">
        <v>3847</v>
      </c>
      <c r="C396" s="32">
        <v>100</v>
      </c>
      <c r="D396" s="48">
        <v>7.0601705000000008</v>
      </c>
      <c r="E396" s="48">
        <v>5.8904862254808616</v>
      </c>
      <c r="F396" s="32" t="s">
        <v>746</v>
      </c>
      <c r="G396" s="32">
        <v>5.8904862254808616</v>
      </c>
      <c r="H396" s="32">
        <v>1042.7244466699999</v>
      </c>
      <c r="I396" s="32">
        <v>0.1</v>
      </c>
      <c r="J396" s="32">
        <v>0.75229709137686596</v>
      </c>
      <c r="K396" s="29" t="s">
        <v>2437</v>
      </c>
      <c r="L396" s="29" t="s">
        <v>3181</v>
      </c>
      <c r="M396" s="29" t="s">
        <v>2959</v>
      </c>
      <c r="N396" s="33">
        <v>2.884561231876109E-2</v>
      </c>
      <c r="O396" s="34">
        <v>57518.251016186281</v>
      </c>
      <c r="P396" s="35">
        <v>10.179827863826031</v>
      </c>
      <c r="Q396" s="29" t="s">
        <v>3848</v>
      </c>
      <c r="R396" s="29" t="s">
        <v>3325</v>
      </c>
      <c r="S396" s="36">
        <v>6.51</v>
      </c>
      <c r="T396" s="29" t="s">
        <v>3849</v>
      </c>
      <c r="U396" s="37">
        <v>1042</v>
      </c>
      <c r="V396" s="38">
        <v>10.179827863826031</v>
      </c>
      <c r="W396" s="38">
        <v>16.689827863826029</v>
      </c>
      <c r="X396" s="39">
        <v>10.929827863826031</v>
      </c>
      <c r="Y396" s="39">
        <v>0.75</v>
      </c>
    </row>
    <row r="397" spans="1:25" ht="50" x14ac:dyDescent="0.2">
      <c r="A397" s="29">
        <v>14643</v>
      </c>
      <c r="B397" s="29" t="s">
        <v>3850</v>
      </c>
      <c r="C397" s="32">
        <v>120</v>
      </c>
      <c r="D397" s="48">
        <v>7.0370224000000006</v>
      </c>
      <c r="E397" s="48">
        <v>8.4823001646924414</v>
      </c>
      <c r="F397" s="32" t="s">
        <v>746</v>
      </c>
      <c r="G397" s="32">
        <v>8.4823001646924414</v>
      </c>
      <c r="H397" s="32">
        <v>147.65606729883999</v>
      </c>
      <c r="I397" s="32">
        <v>0.12</v>
      </c>
      <c r="J397" s="32">
        <v>0.75229709137686618</v>
      </c>
      <c r="K397" s="29" t="s">
        <v>3256</v>
      </c>
      <c r="L397" s="29" t="s">
        <v>3256</v>
      </c>
      <c r="M397" s="29" t="s">
        <v>2883</v>
      </c>
      <c r="N397" s="33">
        <v>2.88456123187611E-2</v>
      </c>
      <c r="O397" s="34">
        <v>69021.901219423555</v>
      </c>
      <c r="P397" s="35">
        <v>1.1353280476365839</v>
      </c>
      <c r="Q397" s="29" t="s">
        <v>3851</v>
      </c>
      <c r="R397" s="29" t="s">
        <v>3852</v>
      </c>
      <c r="S397" s="36">
        <v>120.52</v>
      </c>
      <c r="T397" s="29" t="s">
        <v>3853</v>
      </c>
      <c r="U397" s="37">
        <v>144</v>
      </c>
      <c r="V397" s="38">
        <v>1.1353280476365839</v>
      </c>
      <c r="W397" s="38">
        <v>121.6553280476366</v>
      </c>
      <c r="X397" s="39">
        <v>5.3753280476365717</v>
      </c>
      <c r="Y397" s="39">
        <v>4.2399999999999949</v>
      </c>
    </row>
    <row r="398" spans="1:25" ht="30" x14ac:dyDescent="0.2">
      <c r="A398" s="29">
        <v>18718</v>
      </c>
      <c r="B398" s="29" t="s">
        <v>486</v>
      </c>
      <c r="C398" s="32">
        <v>150</v>
      </c>
      <c r="D398" s="48">
        <v>6.8981338000000001</v>
      </c>
      <c r="E398" s="48">
        <v>13.253594007331939</v>
      </c>
      <c r="F398" s="32">
        <v>5.2</v>
      </c>
      <c r="G398" s="32">
        <v>5.2</v>
      </c>
      <c r="H398" s="32">
        <v>3990.3971839409601</v>
      </c>
      <c r="I398" s="32">
        <v>0.15</v>
      </c>
      <c r="J398" s="32">
        <v>0.29516106144458643</v>
      </c>
      <c r="K398" s="29" t="s">
        <v>3581</v>
      </c>
      <c r="L398" s="29" t="s">
        <v>3581</v>
      </c>
      <c r="M398" s="29" t="s">
        <v>3854</v>
      </c>
      <c r="N398" s="33">
        <v>4.4403696326755808E-3</v>
      </c>
      <c r="O398" s="34">
        <v>33850.618758810822</v>
      </c>
      <c r="P398" s="35">
        <v>3.7448687473976352</v>
      </c>
      <c r="Q398" s="29" t="s">
        <v>3855</v>
      </c>
      <c r="R398" s="29" t="s">
        <v>3856</v>
      </c>
      <c r="S398" s="36">
        <v>89.55</v>
      </c>
      <c r="T398" s="29" t="s">
        <v>746</v>
      </c>
      <c r="U398" s="37">
        <v>3992</v>
      </c>
      <c r="V398" s="38">
        <v>3.7448687473976352</v>
      </c>
      <c r="W398" s="38">
        <v>93.294868747397629</v>
      </c>
      <c r="X398" s="39">
        <v>4.1548687473976287</v>
      </c>
      <c r="Y398" s="39">
        <v>0.40999999999999659</v>
      </c>
    </row>
    <row r="399" spans="1:25" x14ac:dyDescent="0.2">
      <c r="A399" s="29">
        <v>14322</v>
      </c>
      <c r="B399" s="29" t="s">
        <v>3857</v>
      </c>
      <c r="C399" s="32">
        <v>150</v>
      </c>
      <c r="D399" s="48">
        <v>6.8518376000000014</v>
      </c>
      <c r="E399" s="48">
        <v>13.253594007331939</v>
      </c>
      <c r="F399" s="32" t="s">
        <v>746</v>
      </c>
      <c r="G399" s="32">
        <v>13.253594007331939</v>
      </c>
      <c r="H399" s="32">
        <v>2505.812402949</v>
      </c>
      <c r="I399" s="32">
        <v>0.15</v>
      </c>
      <c r="J399" s="32">
        <v>0.75229709137686618</v>
      </c>
      <c r="K399" s="29" t="s">
        <v>3760</v>
      </c>
      <c r="L399" s="29" t="s">
        <v>3760</v>
      </c>
      <c r="M399" s="29" t="s">
        <v>3858</v>
      </c>
      <c r="N399" s="33">
        <v>2.88456123187611E-2</v>
      </c>
      <c r="O399" s="34">
        <v>86277.376524279447</v>
      </c>
      <c r="P399" s="35">
        <v>14.41521340511488</v>
      </c>
      <c r="Q399" s="29" t="s">
        <v>3859</v>
      </c>
      <c r="R399" s="29" t="s">
        <v>3860</v>
      </c>
      <c r="S399" s="36">
        <v>87.26</v>
      </c>
      <c r="T399" s="29" t="s">
        <v>746</v>
      </c>
      <c r="U399" s="37">
        <v>2500</v>
      </c>
      <c r="V399" s="38">
        <v>14.41521340511488</v>
      </c>
      <c r="W399" s="38">
        <v>101.6752134051149</v>
      </c>
      <c r="X399" s="39">
        <v>30.145213405114891</v>
      </c>
      <c r="Y399" s="39">
        <v>15.73</v>
      </c>
    </row>
    <row r="400" spans="1:25" ht="20" x14ac:dyDescent="0.2">
      <c r="A400" s="29">
        <v>14368</v>
      </c>
      <c r="B400" s="29" t="s">
        <v>38</v>
      </c>
      <c r="C400" s="32">
        <v>150</v>
      </c>
      <c r="D400" s="48">
        <v>6.8055414000000001</v>
      </c>
      <c r="E400" s="48">
        <v>13.253594007331939</v>
      </c>
      <c r="F400" s="32">
        <v>11</v>
      </c>
      <c r="G400" s="32">
        <v>11</v>
      </c>
      <c r="H400" s="32">
        <v>103.678303884</v>
      </c>
      <c r="I400" s="32">
        <v>0.15</v>
      </c>
      <c r="J400" s="32">
        <v>0.62437916844047103</v>
      </c>
      <c r="K400" s="29" t="s">
        <v>3861</v>
      </c>
      <c r="L400" s="29" t="s">
        <v>3861</v>
      </c>
      <c r="M400" s="29" t="s">
        <v>3862</v>
      </c>
      <c r="N400" s="33">
        <v>1.98699972468101E-2</v>
      </c>
      <c r="O400" s="34">
        <v>71607.078143638253</v>
      </c>
      <c r="P400" s="35">
        <v>0.41441190487941182</v>
      </c>
      <c r="Q400" s="29" t="s">
        <v>3426</v>
      </c>
      <c r="R400" s="29" t="s">
        <v>3863</v>
      </c>
      <c r="S400" s="36">
        <v>97.48</v>
      </c>
      <c r="T400" s="29" t="s">
        <v>746</v>
      </c>
      <c r="U400" s="37">
        <v>104</v>
      </c>
      <c r="V400" s="38">
        <v>0.41441190487941182</v>
      </c>
      <c r="W400" s="38">
        <v>97.894411904879419</v>
      </c>
      <c r="X400" s="39">
        <v>2.484411904879408</v>
      </c>
      <c r="Y400" s="39">
        <v>2.0699999999999932</v>
      </c>
    </row>
    <row r="401" spans="1:25" ht="30" x14ac:dyDescent="0.2">
      <c r="A401" s="29">
        <v>14084</v>
      </c>
      <c r="B401" s="29" t="s">
        <v>230</v>
      </c>
      <c r="C401" s="32">
        <v>150</v>
      </c>
      <c r="D401" s="48">
        <v>6.8055414000000001</v>
      </c>
      <c r="E401" s="48">
        <v>13.253594007331939</v>
      </c>
      <c r="F401" s="32">
        <v>21.9</v>
      </c>
      <c r="G401" s="32">
        <v>21.9</v>
      </c>
      <c r="H401" s="32">
        <v>722.89108207234995</v>
      </c>
      <c r="I401" s="32">
        <v>0.15</v>
      </c>
      <c r="J401" s="32">
        <v>1.243082162622392</v>
      </c>
      <c r="K401" s="29" t="s">
        <v>2494</v>
      </c>
      <c r="L401" s="29" t="s">
        <v>129</v>
      </c>
      <c r="M401" s="29" t="s">
        <v>3862</v>
      </c>
      <c r="N401" s="33">
        <v>7.8759085781343732E-2</v>
      </c>
      <c r="O401" s="34">
        <v>142563.18284960711</v>
      </c>
      <c r="P401" s="35">
        <v>11.15270351737716</v>
      </c>
      <c r="Q401" s="29" t="s">
        <v>2388</v>
      </c>
      <c r="R401" s="29" t="s">
        <v>3864</v>
      </c>
      <c r="S401" s="36">
        <v>27.78</v>
      </c>
      <c r="T401" s="29" t="s">
        <v>3862</v>
      </c>
      <c r="U401" s="37">
        <v>724</v>
      </c>
      <c r="V401" s="38">
        <v>11.15270351737716</v>
      </c>
      <c r="W401" s="38">
        <v>38.932703517377163</v>
      </c>
      <c r="X401" s="39">
        <v>30.152703517377159</v>
      </c>
      <c r="Y401" s="39">
        <v>19</v>
      </c>
    </row>
    <row r="402" spans="1:25" ht="20" x14ac:dyDescent="0.2">
      <c r="A402" s="29">
        <v>15162</v>
      </c>
      <c r="B402" s="29" t="s">
        <v>3865</v>
      </c>
      <c r="C402" s="32">
        <v>150</v>
      </c>
      <c r="D402" s="48">
        <v>6.7823933000000007</v>
      </c>
      <c r="E402" s="48">
        <v>13.253594007331939</v>
      </c>
      <c r="F402" s="32" t="s">
        <v>746</v>
      </c>
      <c r="G402" s="32">
        <v>13.253594007331939</v>
      </c>
      <c r="H402" s="32">
        <v>535.6264002401</v>
      </c>
      <c r="I402" s="32">
        <v>0.15</v>
      </c>
      <c r="J402" s="32">
        <v>0.75229709137686618</v>
      </c>
      <c r="K402" s="29" t="s">
        <v>3866</v>
      </c>
      <c r="L402" s="29" t="s">
        <v>3866</v>
      </c>
      <c r="M402" s="29" t="s">
        <v>3867</v>
      </c>
      <c r="N402" s="33">
        <v>2.88456123187611E-2</v>
      </c>
      <c r="O402" s="34">
        <v>86277.376524279447</v>
      </c>
      <c r="P402" s="35">
        <v>3.0813036346167628</v>
      </c>
      <c r="Q402" s="29" t="s">
        <v>3868</v>
      </c>
      <c r="R402" s="29" t="s">
        <v>3869</v>
      </c>
      <c r="S402" s="36">
        <v>97.07</v>
      </c>
      <c r="T402" s="29" t="s">
        <v>746</v>
      </c>
      <c r="U402" s="37">
        <v>536</v>
      </c>
      <c r="V402" s="38">
        <v>3.0813036346167628</v>
      </c>
      <c r="W402" s="38">
        <v>100.1513036346168</v>
      </c>
      <c r="X402" s="39">
        <v>6.811303634616749</v>
      </c>
      <c r="Y402" s="39">
        <v>3.7299999999999902</v>
      </c>
    </row>
    <row r="403" spans="1:25" ht="40" x14ac:dyDescent="0.2">
      <c r="A403" s="29">
        <v>14288</v>
      </c>
      <c r="B403" s="29" t="s">
        <v>463</v>
      </c>
      <c r="C403" s="32">
        <v>100</v>
      </c>
      <c r="D403" s="48">
        <v>6.7360971000000003</v>
      </c>
      <c r="E403" s="48">
        <v>5.8904862254808616</v>
      </c>
      <c r="F403" s="32">
        <v>4</v>
      </c>
      <c r="G403" s="32">
        <v>4</v>
      </c>
      <c r="H403" s="32">
        <v>2506.4016553823999</v>
      </c>
      <c r="I403" s="32">
        <v>0.1</v>
      </c>
      <c r="J403" s="32">
        <v>0.51085568326947628</v>
      </c>
      <c r="K403" s="29" t="s">
        <v>3870</v>
      </c>
      <c r="L403" s="29" t="s">
        <v>3870</v>
      </c>
      <c r="M403" s="29" t="s">
        <v>3871</v>
      </c>
      <c r="N403" s="33">
        <v>1.3301403115633201E-2</v>
      </c>
      <c r="O403" s="34">
        <v>39058.40626016631</v>
      </c>
      <c r="P403" s="35">
        <v>11.51021188266988</v>
      </c>
      <c r="Q403" s="29" t="s">
        <v>3872</v>
      </c>
      <c r="R403" s="29" t="s">
        <v>3873</v>
      </c>
      <c r="S403" s="36">
        <v>28.25</v>
      </c>
      <c r="T403" s="29" t="s">
        <v>3874</v>
      </c>
      <c r="U403" s="37">
        <v>2500</v>
      </c>
      <c r="V403" s="38">
        <v>11.51021188266988</v>
      </c>
      <c r="W403" s="38">
        <v>39.760211882669893</v>
      </c>
      <c r="X403" s="39">
        <v>12.09021188266988</v>
      </c>
      <c r="Y403" s="39">
        <v>0.57999999999999829</v>
      </c>
    </row>
    <row r="404" spans="1:25" ht="30" x14ac:dyDescent="0.2">
      <c r="A404" s="29">
        <v>15507</v>
      </c>
      <c r="B404" s="29" t="s">
        <v>2076</v>
      </c>
      <c r="C404" s="32">
        <v>100</v>
      </c>
      <c r="D404" s="48">
        <v>6.6898009000000007</v>
      </c>
      <c r="E404" s="48">
        <v>5.8904862254808616</v>
      </c>
      <c r="F404" s="32">
        <v>9.3000000000000007</v>
      </c>
      <c r="G404" s="32">
        <v>9.3000000000000007</v>
      </c>
      <c r="H404" s="32">
        <v>52.410433364499987</v>
      </c>
      <c r="I404" s="32">
        <v>0.1</v>
      </c>
      <c r="J404" s="32">
        <v>1.1877394636015319</v>
      </c>
      <c r="K404" s="29" t="s">
        <v>2452</v>
      </c>
      <c r="L404" s="29" t="s">
        <v>1300</v>
      </c>
      <c r="M404" s="29" t="s">
        <v>3875</v>
      </c>
      <c r="N404" s="33">
        <v>7.1902397216944733E-2</v>
      </c>
      <c r="O404" s="34">
        <v>90810.794554886685</v>
      </c>
      <c r="P404" s="35">
        <v>1.2539592393793479</v>
      </c>
      <c r="Q404" s="29" t="s">
        <v>746</v>
      </c>
      <c r="R404" s="29" t="s">
        <v>3876</v>
      </c>
      <c r="S404" s="36">
        <v>2.96</v>
      </c>
      <c r="T404" s="29" t="s">
        <v>2475</v>
      </c>
      <c r="U404" s="37">
        <v>30</v>
      </c>
      <c r="V404" s="38">
        <v>1.2539592393793479</v>
      </c>
      <c r="W404" s="38">
        <v>4.2139592393793466</v>
      </c>
      <c r="X404" s="40" t="s">
        <v>746</v>
      </c>
      <c r="Y404" s="40" t="s">
        <v>746</v>
      </c>
    </row>
    <row r="405" spans="1:25" ht="30" x14ac:dyDescent="0.2">
      <c r="A405" s="29">
        <v>14428</v>
      </c>
      <c r="B405" s="29" t="s">
        <v>1624</v>
      </c>
      <c r="C405" s="32">
        <v>100</v>
      </c>
      <c r="D405" s="48">
        <v>6.6666527999999996</v>
      </c>
      <c r="E405" s="48">
        <v>5.8904862254808616</v>
      </c>
      <c r="F405" s="32">
        <v>23.5</v>
      </c>
      <c r="G405" s="32">
        <v>23.5</v>
      </c>
      <c r="H405" s="32">
        <v>261.48177342359003</v>
      </c>
      <c r="I405" s="32">
        <v>0.1</v>
      </c>
      <c r="J405" s="32">
        <v>3.001277139208173</v>
      </c>
      <c r="K405" s="29" t="s">
        <v>2394</v>
      </c>
      <c r="L405" s="29" t="s">
        <v>2394</v>
      </c>
      <c r="M405" s="29" t="s">
        <v>2744</v>
      </c>
      <c r="N405" s="33">
        <v>0.45910624191302718</v>
      </c>
      <c r="O405" s="34">
        <v>229468.13677847711</v>
      </c>
      <c r="P405" s="35">
        <v>39.156787776239227</v>
      </c>
      <c r="Q405" s="29" t="s">
        <v>3877</v>
      </c>
      <c r="R405" s="29" t="s">
        <v>3878</v>
      </c>
      <c r="S405" s="36">
        <v>20.62</v>
      </c>
      <c r="T405" s="29" t="s">
        <v>2402</v>
      </c>
      <c r="U405" s="37">
        <v>262</v>
      </c>
      <c r="V405" s="38">
        <v>39.156787776239227</v>
      </c>
      <c r="W405" s="38">
        <v>59.776787776239232</v>
      </c>
      <c r="X405" s="39">
        <v>40.686787776239228</v>
      </c>
      <c r="Y405" s="39">
        <v>1.5300000000000009</v>
      </c>
    </row>
    <row r="406" spans="1:25" ht="50" x14ac:dyDescent="0.2">
      <c r="A406" s="29">
        <v>17120</v>
      </c>
      <c r="B406" s="29" t="s">
        <v>3879</v>
      </c>
      <c r="C406" s="32">
        <v>100</v>
      </c>
      <c r="D406" s="48">
        <v>6.6435047000000003</v>
      </c>
      <c r="E406" s="48">
        <v>5.8904862254808616</v>
      </c>
      <c r="F406" s="32" t="s">
        <v>746</v>
      </c>
      <c r="G406" s="32">
        <v>5.8904862254808616</v>
      </c>
      <c r="H406" s="32">
        <v>61.816583316699997</v>
      </c>
      <c r="I406" s="32">
        <v>0.1</v>
      </c>
      <c r="J406" s="32">
        <v>0.75229709137686596</v>
      </c>
      <c r="K406" s="29" t="s">
        <v>2471</v>
      </c>
      <c r="L406" s="29" t="s">
        <v>1873</v>
      </c>
      <c r="M406" s="29" t="s">
        <v>3880</v>
      </c>
      <c r="N406" s="33">
        <v>2.884561231876109E-2</v>
      </c>
      <c r="O406" s="34">
        <v>57518.251016186281</v>
      </c>
      <c r="P406" s="35">
        <v>0.60349805675268686</v>
      </c>
      <c r="Q406" s="29" t="s">
        <v>3881</v>
      </c>
      <c r="R406" s="29" t="s">
        <v>3882</v>
      </c>
      <c r="S406" s="36">
        <v>80.31</v>
      </c>
      <c r="T406" s="29" t="s">
        <v>2467</v>
      </c>
      <c r="U406" s="37">
        <v>60</v>
      </c>
      <c r="V406" s="38">
        <v>0.60349805675268686</v>
      </c>
      <c r="W406" s="38">
        <v>80.913498056752687</v>
      </c>
      <c r="X406" s="39">
        <v>0.64349805675269067</v>
      </c>
      <c r="Y406" s="39">
        <v>4.0000000000006253E-2</v>
      </c>
    </row>
    <row r="407" spans="1:25" ht="40" x14ac:dyDescent="0.2">
      <c r="A407" s="29">
        <v>14455</v>
      </c>
      <c r="B407" s="29" t="s">
        <v>3883</v>
      </c>
      <c r="C407" s="32">
        <v>150</v>
      </c>
      <c r="D407" s="48">
        <v>6.6435047000000003</v>
      </c>
      <c r="E407" s="48">
        <v>13.253594007331939</v>
      </c>
      <c r="F407" s="32" t="s">
        <v>746</v>
      </c>
      <c r="G407" s="32">
        <v>13.253594007331939</v>
      </c>
      <c r="H407" s="32">
        <v>479.73521344</v>
      </c>
      <c r="I407" s="32">
        <v>0.15</v>
      </c>
      <c r="J407" s="32">
        <v>0.75229709137686618</v>
      </c>
      <c r="K407" s="29" t="s">
        <v>2417</v>
      </c>
      <c r="L407" s="29" t="s">
        <v>2416</v>
      </c>
      <c r="M407" s="29" t="s">
        <v>3880</v>
      </c>
      <c r="N407" s="33">
        <v>2.88456123187611E-2</v>
      </c>
      <c r="O407" s="34">
        <v>86277.376524279447</v>
      </c>
      <c r="P407" s="35">
        <v>2.75977781558881</v>
      </c>
      <c r="Q407" s="29" t="s">
        <v>3884</v>
      </c>
      <c r="R407" s="29" t="s">
        <v>3885</v>
      </c>
      <c r="S407" s="36">
        <v>47.38</v>
      </c>
      <c r="T407" s="29" t="s">
        <v>3886</v>
      </c>
      <c r="U407" s="37">
        <v>480</v>
      </c>
      <c r="V407" s="38">
        <v>2.75977781558881</v>
      </c>
      <c r="W407" s="38">
        <v>50.139777815588808</v>
      </c>
      <c r="X407" s="39">
        <v>7.3697778155888054</v>
      </c>
      <c r="Y407" s="39">
        <v>4.6099999999999923</v>
      </c>
    </row>
    <row r="408" spans="1:25" ht="40" x14ac:dyDescent="0.2">
      <c r="A408" s="29">
        <v>15593</v>
      </c>
      <c r="B408" s="29" t="s">
        <v>3887</v>
      </c>
      <c r="C408" s="32">
        <v>150</v>
      </c>
      <c r="D408" s="48">
        <v>6.5509123000000002</v>
      </c>
      <c r="E408" s="48">
        <v>13.253594007331939</v>
      </c>
      <c r="F408" s="32" t="s">
        <v>746</v>
      </c>
      <c r="G408" s="32">
        <v>13.253594007331939</v>
      </c>
      <c r="H408" s="32">
        <v>679.47344709599997</v>
      </c>
      <c r="I408" s="32">
        <v>0.15</v>
      </c>
      <c r="J408" s="32">
        <v>0.75229709137686618</v>
      </c>
      <c r="K408" s="29" t="s">
        <v>2462</v>
      </c>
      <c r="L408" s="29" t="s">
        <v>2461</v>
      </c>
      <c r="M408" s="29" t="s">
        <v>3358</v>
      </c>
      <c r="N408" s="33">
        <v>2.88456123187611E-2</v>
      </c>
      <c r="O408" s="34">
        <v>86277.376524279447</v>
      </c>
      <c r="P408" s="35">
        <v>3.9088140562600708</v>
      </c>
      <c r="Q408" s="29" t="s">
        <v>3888</v>
      </c>
      <c r="R408" s="29" t="s">
        <v>3889</v>
      </c>
      <c r="S408" s="36">
        <v>29.89</v>
      </c>
      <c r="T408" s="29" t="s">
        <v>3622</v>
      </c>
      <c r="U408" s="37">
        <v>678</v>
      </c>
      <c r="V408" s="38">
        <v>3.9088140562600708</v>
      </c>
      <c r="W408" s="38">
        <v>33.798814056260071</v>
      </c>
      <c r="X408" s="39">
        <v>22.808814056260069</v>
      </c>
      <c r="Y408" s="39">
        <v>18.899999999999999</v>
      </c>
    </row>
    <row r="409" spans="1:25" ht="30" x14ac:dyDescent="0.2">
      <c r="A409" s="29">
        <v>15207</v>
      </c>
      <c r="B409" s="29" t="s">
        <v>1876</v>
      </c>
      <c r="C409" s="32">
        <v>125</v>
      </c>
      <c r="D409" s="48">
        <v>6.5277642</v>
      </c>
      <c r="E409" s="48">
        <v>9.2038847273138469</v>
      </c>
      <c r="F409" s="32">
        <v>15</v>
      </c>
      <c r="G409" s="32">
        <v>15</v>
      </c>
      <c r="H409" s="32">
        <v>1827.520760228</v>
      </c>
      <c r="I409" s="32">
        <v>0.125</v>
      </c>
      <c r="J409" s="32">
        <v>1.226053639846743</v>
      </c>
      <c r="K409" s="29" t="s">
        <v>3890</v>
      </c>
      <c r="L409" s="29" t="s">
        <v>3890</v>
      </c>
      <c r="M409" s="29" t="s">
        <v>3891</v>
      </c>
      <c r="N409" s="33">
        <v>7.6616081946047271E-2</v>
      </c>
      <c r="O409" s="34">
        <v>117175.218780499</v>
      </c>
      <c r="P409" s="35">
        <v>34.766549439315042</v>
      </c>
      <c r="Q409" s="29" t="s">
        <v>3892</v>
      </c>
      <c r="R409" s="29" t="s">
        <v>3893</v>
      </c>
      <c r="S409" s="36">
        <v>139.66999999999999</v>
      </c>
      <c r="T409" s="29" t="s">
        <v>746</v>
      </c>
      <c r="U409" s="37">
        <v>1826</v>
      </c>
      <c r="V409" s="38">
        <v>34.766549439315042</v>
      </c>
      <c r="W409" s="38">
        <v>174.436549439315</v>
      </c>
      <c r="X409" s="39">
        <v>57.296549439315029</v>
      </c>
      <c r="Y409" s="39">
        <v>22.52999999999999</v>
      </c>
    </row>
    <row r="410" spans="1:25" ht="20" x14ac:dyDescent="0.2">
      <c r="A410" s="29">
        <v>15277</v>
      </c>
      <c r="B410" s="29" t="s">
        <v>305</v>
      </c>
      <c r="C410" s="32">
        <v>150</v>
      </c>
      <c r="D410" s="48">
        <v>6.5046161000000007</v>
      </c>
      <c r="E410" s="48">
        <v>13.253594007331939</v>
      </c>
      <c r="F410" s="32">
        <v>14.5</v>
      </c>
      <c r="G410" s="32">
        <v>14.5</v>
      </c>
      <c r="H410" s="32">
        <v>355.98443311099999</v>
      </c>
      <c r="I410" s="32">
        <v>0.15</v>
      </c>
      <c r="J410" s="32">
        <v>0.82304526748971196</v>
      </c>
      <c r="K410" s="29" t="s">
        <v>2407</v>
      </c>
      <c r="L410" s="29" t="s">
        <v>964</v>
      </c>
      <c r="M410" s="29" t="s">
        <v>3894</v>
      </c>
      <c r="N410" s="33">
        <v>3.4526172901998553E-2</v>
      </c>
      <c r="O410" s="34">
        <v>94391.14846206861</v>
      </c>
      <c r="P410" s="35">
        <v>2.4419932566933049</v>
      </c>
      <c r="Q410" s="29" t="s">
        <v>3895</v>
      </c>
      <c r="R410" s="29" t="s">
        <v>3896</v>
      </c>
      <c r="S410" s="36">
        <v>25.38</v>
      </c>
      <c r="T410" s="29" t="s">
        <v>3897</v>
      </c>
      <c r="U410" s="37">
        <v>354</v>
      </c>
      <c r="V410" s="38">
        <v>2.4419932566933049</v>
      </c>
      <c r="W410" s="38">
        <v>27.8219932566933</v>
      </c>
      <c r="X410" s="39">
        <v>12.791993256693299</v>
      </c>
      <c r="Y410" s="39">
        <v>10.35</v>
      </c>
    </row>
    <row r="411" spans="1:25" ht="30" x14ac:dyDescent="0.2">
      <c r="A411" s="29">
        <v>13153</v>
      </c>
      <c r="B411" s="29" t="s">
        <v>3898</v>
      </c>
      <c r="C411" s="32">
        <v>225</v>
      </c>
      <c r="D411" s="48">
        <v>6.4814679999999996</v>
      </c>
      <c r="E411" s="48">
        <v>29.82058651649686</v>
      </c>
      <c r="F411" s="32">
        <v>20</v>
      </c>
      <c r="G411" s="32">
        <v>20</v>
      </c>
      <c r="H411" s="32">
        <v>2590.8877285597</v>
      </c>
      <c r="I411" s="32">
        <v>0.22500000000000001</v>
      </c>
      <c r="J411" s="32">
        <v>0.50454882298219883</v>
      </c>
      <c r="K411" s="29" t="s">
        <v>2745</v>
      </c>
      <c r="L411" s="29" t="s">
        <v>746</v>
      </c>
      <c r="M411" s="29" t="s">
        <v>3899</v>
      </c>
      <c r="N411" s="33">
        <v>1.297500075294201E-2</v>
      </c>
      <c r="O411" s="34">
        <v>86796.458355925148</v>
      </c>
      <c r="P411" s="35">
        <v>4.0583384528408297</v>
      </c>
      <c r="Q411" s="29" t="s">
        <v>3900</v>
      </c>
      <c r="R411" s="29" t="s">
        <v>3901</v>
      </c>
      <c r="S411" s="36">
        <v>5.4700000000000006</v>
      </c>
      <c r="T411" s="29" t="s">
        <v>3902</v>
      </c>
      <c r="U411" s="37">
        <v>2590</v>
      </c>
      <c r="V411" s="38">
        <v>4.0583384528408297</v>
      </c>
      <c r="W411" s="38">
        <v>9.5283384528408313</v>
      </c>
      <c r="X411" s="39">
        <v>6.0483384528408308</v>
      </c>
      <c r="Y411" s="39">
        <v>1.9900000000000011</v>
      </c>
    </row>
    <row r="412" spans="1:25" ht="40" x14ac:dyDescent="0.2">
      <c r="A412" s="29">
        <v>14460</v>
      </c>
      <c r="B412" s="29" t="s">
        <v>3903</v>
      </c>
      <c r="C412" s="32">
        <v>180</v>
      </c>
      <c r="D412" s="48">
        <v>6.4583199000000002</v>
      </c>
      <c r="E412" s="48">
        <v>19.085175370557991</v>
      </c>
      <c r="F412" s="32" t="s">
        <v>746</v>
      </c>
      <c r="G412" s="32">
        <v>19.085175370557991</v>
      </c>
      <c r="H412" s="32">
        <v>915.45455517000005</v>
      </c>
      <c r="I412" s="32">
        <v>0.18</v>
      </c>
      <c r="J412" s="32">
        <v>0.75229709137686607</v>
      </c>
      <c r="K412" s="29" t="s">
        <v>2417</v>
      </c>
      <c r="L412" s="29" t="s">
        <v>2416</v>
      </c>
      <c r="M412" s="29" t="s">
        <v>3904</v>
      </c>
      <c r="N412" s="33">
        <v>2.88456123187611E-2</v>
      </c>
      <c r="O412" s="34">
        <v>103532.8518291353</v>
      </c>
      <c r="P412" s="35">
        <v>4.1617115857861053</v>
      </c>
      <c r="Q412" s="29" t="s">
        <v>3905</v>
      </c>
      <c r="R412" s="29" t="s">
        <v>3906</v>
      </c>
      <c r="S412" s="36">
        <v>50.77</v>
      </c>
      <c r="T412" s="29" t="s">
        <v>3663</v>
      </c>
      <c r="U412" s="37">
        <v>916</v>
      </c>
      <c r="V412" s="38">
        <v>4.1617115857861053</v>
      </c>
      <c r="W412" s="38">
        <v>54.931711585786111</v>
      </c>
      <c r="X412" s="39">
        <v>13.781711585786111</v>
      </c>
      <c r="Y412" s="39">
        <v>9.6200000000000045</v>
      </c>
    </row>
    <row r="413" spans="1:25" ht="30" x14ac:dyDescent="0.2">
      <c r="A413" s="29">
        <v>14042</v>
      </c>
      <c r="B413" s="29" t="s">
        <v>3907</v>
      </c>
      <c r="C413" s="32">
        <v>160</v>
      </c>
      <c r="D413" s="48">
        <v>6.4351718</v>
      </c>
      <c r="E413" s="48">
        <v>15.079644737231011</v>
      </c>
      <c r="F413" s="32" t="s">
        <v>746</v>
      </c>
      <c r="G413" s="32">
        <v>15.079644737231011</v>
      </c>
      <c r="H413" s="32">
        <v>423.4912214894</v>
      </c>
      <c r="I413" s="32">
        <v>0.16</v>
      </c>
      <c r="J413" s="32">
        <v>0.75229709137686607</v>
      </c>
      <c r="K413" s="29" t="s">
        <v>3908</v>
      </c>
      <c r="L413" s="29" t="s">
        <v>3908</v>
      </c>
      <c r="M413" s="29" t="s">
        <v>3909</v>
      </c>
      <c r="N413" s="33">
        <v>2.88456123187611E-2</v>
      </c>
      <c r="O413" s="34">
        <v>92029.201625898058</v>
      </c>
      <c r="P413" s="35">
        <v>2.2410719974741768</v>
      </c>
      <c r="Q413" s="29" t="s">
        <v>746</v>
      </c>
      <c r="R413" s="29" t="s">
        <v>3910</v>
      </c>
      <c r="S413" s="36">
        <v>57.27</v>
      </c>
      <c r="T413" s="29" t="s">
        <v>746</v>
      </c>
      <c r="U413" s="37">
        <v>216</v>
      </c>
      <c r="V413" s="38">
        <v>2.2410719974741768</v>
      </c>
      <c r="W413" s="38">
        <v>59.511071997474183</v>
      </c>
      <c r="X413" s="40" t="s">
        <v>746</v>
      </c>
      <c r="Y413" s="40" t="s">
        <v>746</v>
      </c>
    </row>
    <row r="414" spans="1:25" ht="20" x14ac:dyDescent="0.2">
      <c r="A414" s="29">
        <v>14055</v>
      </c>
      <c r="B414" s="29" t="s">
        <v>255</v>
      </c>
      <c r="C414" s="32">
        <v>120</v>
      </c>
      <c r="D414" s="48">
        <v>6.4120237000000007</v>
      </c>
      <c r="E414" s="48">
        <v>8.4823001646924414</v>
      </c>
      <c r="F414" s="32">
        <v>8</v>
      </c>
      <c r="G414" s="32">
        <v>8</v>
      </c>
      <c r="H414" s="32">
        <v>553.45515327095006</v>
      </c>
      <c r="I414" s="32">
        <v>0.12</v>
      </c>
      <c r="J414" s="32">
        <v>0.7095217823187171</v>
      </c>
      <c r="K414" s="29" t="s">
        <v>3911</v>
      </c>
      <c r="L414" s="29" t="s">
        <v>3911</v>
      </c>
      <c r="M414" s="29" t="s">
        <v>3912</v>
      </c>
      <c r="N414" s="33">
        <v>2.5658570824909729E-2</v>
      </c>
      <c r="O414" s="34">
        <v>65097.343766943857</v>
      </c>
      <c r="P414" s="35">
        <v>3.795265287482728</v>
      </c>
      <c r="Q414" s="29" t="s">
        <v>3913</v>
      </c>
      <c r="R414" s="29" t="s">
        <v>3914</v>
      </c>
      <c r="S414" s="36">
        <v>108.17</v>
      </c>
      <c r="T414" s="29" t="s">
        <v>3915</v>
      </c>
      <c r="U414" s="37">
        <v>558</v>
      </c>
      <c r="V414" s="38">
        <v>3.795265287482728</v>
      </c>
      <c r="W414" s="38">
        <v>111.96526528748269</v>
      </c>
      <c r="X414" s="39">
        <v>7.1552652874827061</v>
      </c>
      <c r="Y414" s="39">
        <v>3.3599999999999852</v>
      </c>
    </row>
    <row r="415" spans="1:25" ht="30" x14ac:dyDescent="0.2">
      <c r="A415" s="29">
        <v>14178</v>
      </c>
      <c r="B415" s="29" t="s">
        <v>3916</v>
      </c>
      <c r="C415" s="32">
        <v>225</v>
      </c>
      <c r="D415" s="48">
        <v>6.3888756000000004</v>
      </c>
      <c r="E415" s="48">
        <v>29.82058651649686</v>
      </c>
      <c r="F415" s="32" t="s">
        <v>746</v>
      </c>
      <c r="G415" s="32">
        <v>29.82058651649686</v>
      </c>
      <c r="H415" s="32">
        <v>566.40658750357011</v>
      </c>
      <c r="I415" s="32">
        <v>0.22500000000000001</v>
      </c>
      <c r="J415" s="32">
        <v>0.75229709137686607</v>
      </c>
      <c r="K415" s="29" t="s">
        <v>3917</v>
      </c>
      <c r="L415" s="29" t="s">
        <v>3917</v>
      </c>
      <c r="M415" s="29" t="s">
        <v>3918</v>
      </c>
      <c r="N415" s="33">
        <v>2.88456123187611E-2</v>
      </c>
      <c r="O415" s="34">
        <v>129416.0647864191</v>
      </c>
      <c r="P415" s="35">
        <v>1.9339830395386319</v>
      </c>
      <c r="Q415" s="29" t="s">
        <v>3919</v>
      </c>
      <c r="R415" s="29" t="s">
        <v>3920</v>
      </c>
      <c r="S415" s="36">
        <v>62.25</v>
      </c>
      <c r="T415" s="29" t="s">
        <v>3921</v>
      </c>
      <c r="U415" s="37">
        <v>560</v>
      </c>
      <c r="V415" s="38">
        <v>1.9339830395386319</v>
      </c>
      <c r="W415" s="38">
        <v>64.183983039538631</v>
      </c>
      <c r="X415" s="39">
        <v>3.953983039538628</v>
      </c>
      <c r="Y415" s="39">
        <v>2.019999999999996</v>
      </c>
    </row>
    <row r="416" spans="1:25" ht="30" x14ac:dyDescent="0.2">
      <c r="A416" s="29">
        <v>15197</v>
      </c>
      <c r="B416" s="29" t="s">
        <v>1866</v>
      </c>
      <c r="C416" s="32" t="s">
        <v>746</v>
      </c>
      <c r="D416" s="48">
        <v>6.3888756000000004</v>
      </c>
      <c r="E416" s="48" t="s">
        <v>746</v>
      </c>
      <c r="F416" s="32" t="s">
        <v>746</v>
      </c>
      <c r="G416" s="32" t="s">
        <v>746</v>
      </c>
      <c r="H416" s="32">
        <v>0</v>
      </c>
      <c r="I416" s="32" t="s">
        <v>746</v>
      </c>
      <c r="J416" s="32" t="s">
        <v>746</v>
      </c>
      <c r="K416" s="29" t="s">
        <v>2471</v>
      </c>
      <c r="L416" s="29" t="s">
        <v>2470</v>
      </c>
      <c r="M416" s="29" t="s">
        <v>3918</v>
      </c>
      <c r="N416" s="33" t="s">
        <v>746</v>
      </c>
      <c r="O416" s="34" t="s">
        <v>746</v>
      </c>
      <c r="P416" s="35" t="s">
        <v>746</v>
      </c>
      <c r="Q416" s="29" t="s">
        <v>3922</v>
      </c>
      <c r="R416" s="29" t="s">
        <v>2504</v>
      </c>
      <c r="S416" s="36">
        <v>40.04</v>
      </c>
      <c r="T416" s="29" t="s">
        <v>746</v>
      </c>
      <c r="U416" s="37">
        <v>550</v>
      </c>
      <c r="V416" s="42" t="s">
        <v>746</v>
      </c>
      <c r="W416" s="42" t="s">
        <v>746</v>
      </c>
      <c r="X416" s="40" t="s">
        <v>746</v>
      </c>
      <c r="Y416" s="39">
        <v>8</v>
      </c>
    </row>
    <row r="417" spans="1:25" ht="30" x14ac:dyDescent="0.2">
      <c r="A417" s="29">
        <v>15205</v>
      </c>
      <c r="B417" s="29" t="s">
        <v>266</v>
      </c>
      <c r="C417" s="32">
        <v>100</v>
      </c>
      <c r="D417" s="48">
        <v>6.3657275000000002</v>
      </c>
      <c r="E417" s="48">
        <v>5.8904862254808616</v>
      </c>
      <c r="F417" s="32">
        <v>12</v>
      </c>
      <c r="G417" s="32">
        <v>12</v>
      </c>
      <c r="H417" s="32">
        <v>127.55859020299999</v>
      </c>
      <c r="I417" s="32">
        <v>0.1</v>
      </c>
      <c r="J417" s="32">
        <v>1.5325670498084289</v>
      </c>
      <c r="K417" s="29" t="s">
        <v>2471</v>
      </c>
      <c r="L417" s="29" t="s">
        <v>1866</v>
      </c>
      <c r="M417" s="29" t="s">
        <v>3923</v>
      </c>
      <c r="N417" s="33">
        <v>0.11971262804069881</v>
      </c>
      <c r="O417" s="34">
        <v>117175.21878049889</v>
      </c>
      <c r="P417" s="35">
        <v>5.0453661500980642</v>
      </c>
      <c r="Q417" s="29" t="s">
        <v>3924</v>
      </c>
      <c r="R417" s="29" t="s">
        <v>3922</v>
      </c>
      <c r="S417" s="36">
        <v>33.57</v>
      </c>
      <c r="T417" s="29" t="s">
        <v>3448</v>
      </c>
      <c r="U417" s="37">
        <v>204</v>
      </c>
      <c r="V417" s="38">
        <v>5.0453661500980642</v>
      </c>
      <c r="W417" s="38">
        <v>38.615366150098062</v>
      </c>
      <c r="X417" s="39">
        <v>5.7153661500980633</v>
      </c>
      <c r="Y417" s="39">
        <v>0.67000000000000171</v>
      </c>
    </row>
    <row r="418" spans="1:25" ht="30" x14ac:dyDescent="0.2">
      <c r="A418" s="29">
        <v>15303</v>
      </c>
      <c r="B418" s="29" t="s">
        <v>3925</v>
      </c>
      <c r="C418" s="32">
        <v>150</v>
      </c>
      <c r="D418" s="48">
        <v>6.3657275000000002</v>
      </c>
      <c r="E418" s="48">
        <v>13.253594007331939</v>
      </c>
      <c r="F418" s="32" t="s">
        <v>746</v>
      </c>
      <c r="G418" s="32">
        <v>13.253594007331939</v>
      </c>
      <c r="H418" s="32">
        <v>591.40119828536001</v>
      </c>
      <c r="I418" s="32">
        <v>0.15</v>
      </c>
      <c r="J418" s="32">
        <v>0.75229709137686618</v>
      </c>
      <c r="K418" s="29" t="s">
        <v>2592</v>
      </c>
      <c r="L418" s="29" t="s">
        <v>2591</v>
      </c>
      <c r="M418" s="29" t="s">
        <v>3923</v>
      </c>
      <c r="N418" s="33">
        <v>2.88456123187611E-2</v>
      </c>
      <c r="O418" s="34">
        <v>86277.376524279447</v>
      </c>
      <c r="P418" s="35">
        <v>3.4021599028287808</v>
      </c>
      <c r="Q418" s="29" t="s">
        <v>3926</v>
      </c>
      <c r="R418" s="29" t="s">
        <v>3927</v>
      </c>
      <c r="S418" s="36">
        <v>22.68</v>
      </c>
      <c r="T418" s="29" t="s">
        <v>3928</v>
      </c>
      <c r="U418" s="37">
        <v>592</v>
      </c>
      <c r="V418" s="38">
        <v>3.4021599028287808</v>
      </c>
      <c r="W418" s="38">
        <v>26.082159902828781</v>
      </c>
      <c r="X418" s="39">
        <v>8.3121599028287818</v>
      </c>
      <c r="Y418" s="39">
        <v>4.91</v>
      </c>
    </row>
    <row r="419" spans="1:25" ht="40" x14ac:dyDescent="0.2">
      <c r="A419" s="29">
        <v>14351</v>
      </c>
      <c r="B419" s="29" t="s">
        <v>3929</v>
      </c>
      <c r="C419" s="32">
        <v>100</v>
      </c>
      <c r="D419" s="48">
        <v>6.3425794</v>
      </c>
      <c r="E419" s="48">
        <v>5.8904862254808616</v>
      </c>
      <c r="F419" s="32" t="s">
        <v>746</v>
      </c>
      <c r="G419" s="32">
        <v>5.8904862254808616</v>
      </c>
      <c r="H419" s="32">
        <v>99.777676811299997</v>
      </c>
      <c r="I419" s="32">
        <v>0.1</v>
      </c>
      <c r="J419" s="32">
        <v>0.75229709137686596</v>
      </c>
      <c r="K419" s="29" t="s">
        <v>3238</v>
      </c>
      <c r="L419" s="29" t="s">
        <v>3238</v>
      </c>
      <c r="M419" s="29" t="s">
        <v>2652</v>
      </c>
      <c r="N419" s="33">
        <v>2.884561231876109E-2</v>
      </c>
      <c r="O419" s="34">
        <v>57518.251016186281</v>
      </c>
      <c r="P419" s="35">
        <v>0.97410162179975568</v>
      </c>
      <c r="Q419" s="29" t="s">
        <v>3930</v>
      </c>
      <c r="R419" s="29" t="s">
        <v>3931</v>
      </c>
      <c r="S419" s="36">
        <v>93.56</v>
      </c>
      <c r="T419" s="29" t="s">
        <v>3932</v>
      </c>
      <c r="U419" s="37">
        <v>98</v>
      </c>
      <c r="V419" s="38">
        <v>0.97410162179975568</v>
      </c>
      <c r="W419" s="38">
        <v>94.534101621799763</v>
      </c>
      <c r="X419" s="39">
        <v>2.7341016217997658</v>
      </c>
      <c r="Y419" s="39">
        <v>1.7600000000000049</v>
      </c>
    </row>
    <row r="420" spans="1:25" ht="40" x14ac:dyDescent="0.2">
      <c r="A420" s="29">
        <v>15278</v>
      </c>
      <c r="B420" s="29" t="s">
        <v>1934</v>
      </c>
      <c r="C420" s="32">
        <v>180</v>
      </c>
      <c r="D420" s="48">
        <v>6.2731351000000002</v>
      </c>
      <c r="E420" s="48">
        <v>19.085175370557991</v>
      </c>
      <c r="F420" s="32">
        <v>7.8</v>
      </c>
      <c r="G420" s="32">
        <v>7.8</v>
      </c>
      <c r="H420" s="32">
        <v>1070.9081700239101</v>
      </c>
      <c r="I420" s="32">
        <v>0.18</v>
      </c>
      <c r="J420" s="32">
        <v>0.30745943900477751</v>
      </c>
      <c r="K420" s="29" t="s">
        <v>2592</v>
      </c>
      <c r="L420" s="29" t="s">
        <v>1958</v>
      </c>
      <c r="M420" s="29" t="s">
        <v>3933</v>
      </c>
      <c r="N420" s="33">
        <v>4.8181094104552732E-3</v>
      </c>
      <c r="O420" s="34">
        <v>42313.273448513522</v>
      </c>
      <c r="P420" s="35">
        <v>0.85831773844665948</v>
      </c>
      <c r="Q420" s="29" t="s">
        <v>3934</v>
      </c>
      <c r="R420" s="29" t="s">
        <v>3935</v>
      </c>
      <c r="S420" s="36">
        <v>16.149999999999999</v>
      </c>
      <c r="T420" s="29" t="s">
        <v>746</v>
      </c>
      <c r="U420" s="37">
        <v>1044</v>
      </c>
      <c r="V420" s="38">
        <v>0.85831773844665948</v>
      </c>
      <c r="W420" s="38">
        <v>17.00831773844666</v>
      </c>
      <c r="X420" s="39">
        <v>4.2083177384466559</v>
      </c>
      <c r="Y420" s="39">
        <v>3.3499999999999979</v>
      </c>
    </row>
    <row r="421" spans="1:25" ht="20" x14ac:dyDescent="0.2">
      <c r="A421" s="29">
        <v>15388</v>
      </c>
      <c r="B421" s="29" t="s">
        <v>199</v>
      </c>
      <c r="C421" s="32">
        <v>225</v>
      </c>
      <c r="D421" s="48">
        <v>6.2731351000000002</v>
      </c>
      <c r="E421" s="48">
        <v>29.82058651649686</v>
      </c>
      <c r="F421" s="32">
        <v>13.5</v>
      </c>
      <c r="G421" s="32">
        <v>13.5</v>
      </c>
      <c r="H421" s="32">
        <v>1980.2351512821399</v>
      </c>
      <c r="I421" s="32">
        <v>0.22500000000000001</v>
      </c>
      <c r="J421" s="32">
        <v>0.3405704555129842</v>
      </c>
      <c r="K421" s="29" t="s">
        <v>2437</v>
      </c>
      <c r="L421" s="29" t="s">
        <v>2917</v>
      </c>
      <c r="M421" s="29" t="s">
        <v>3933</v>
      </c>
      <c r="N421" s="33">
        <v>5.9117347180592016E-3</v>
      </c>
      <c r="O421" s="34">
        <v>58587.609390249483</v>
      </c>
      <c r="P421" s="35">
        <v>1.450113968475621</v>
      </c>
      <c r="Q421" s="29" t="s">
        <v>3936</v>
      </c>
      <c r="R421" s="29" t="s">
        <v>3127</v>
      </c>
      <c r="S421" s="36">
        <v>12.93</v>
      </c>
      <c r="T421" s="29" t="s">
        <v>746</v>
      </c>
      <c r="U421" s="37">
        <v>1980</v>
      </c>
      <c r="V421" s="38">
        <v>1.450113968475621</v>
      </c>
      <c r="W421" s="38">
        <v>14.380113968475619</v>
      </c>
      <c r="X421" s="39">
        <v>8.4801139684756208</v>
      </c>
      <c r="Y421" s="39">
        <v>7.0299999999999994</v>
      </c>
    </row>
    <row r="422" spans="1:25" ht="30" x14ac:dyDescent="0.2">
      <c r="A422" s="29">
        <v>15659</v>
      </c>
      <c r="B422" s="29" t="s">
        <v>3937</v>
      </c>
      <c r="C422" s="32">
        <v>100</v>
      </c>
      <c r="D422" s="48">
        <v>6.249987</v>
      </c>
      <c r="E422" s="48">
        <v>5.8904862254808616</v>
      </c>
      <c r="F422" s="32" t="s">
        <v>746</v>
      </c>
      <c r="G422" s="32">
        <v>5.8904862254808616</v>
      </c>
      <c r="H422" s="32">
        <v>115.34508186399999</v>
      </c>
      <c r="I422" s="32">
        <v>0.1</v>
      </c>
      <c r="J422" s="32">
        <v>0.75229709137686596</v>
      </c>
      <c r="K422" s="29" t="s">
        <v>2437</v>
      </c>
      <c r="L422" s="29" t="s">
        <v>2003</v>
      </c>
      <c r="M422" s="29" t="s">
        <v>3938</v>
      </c>
      <c r="N422" s="33">
        <v>2.884561231876109E-2</v>
      </c>
      <c r="O422" s="34">
        <v>57518.251016186281</v>
      </c>
      <c r="P422" s="35">
        <v>1.1260818541890849</v>
      </c>
      <c r="Q422" s="29" t="s">
        <v>3382</v>
      </c>
      <c r="R422" s="29" t="s">
        <v>3939</v>
      </c>
      <c r="S422" s="36">
        <v>7.26</v>
      </c>
      <c r="T422" s="29" t="s">
        <v>2714</v>
      </c>
      <c r="U422" s="37">
        <v>114</v>
      </c>
      <c r="V422" s="38">
        <v>1.1260818541890849</v>
      </c>
      <c r="W422" s="38">
        <v>8.3860818541890847</v>
      </c>
      <c r="X422" s="39">
        <v>2.4660818541890852</v>
      </c>
      <c r="Y422" s="39">
        <v>1.34</v>
      </c>
    </row>
    <row r="423" spans="1:25" ht="20" x14ac:dyDescent="0.2">
      <c r="A423" s="29">
        <v>15167</v>
      </c>
      <c r="B423" s="29" t="s">
        <v>53</v>
      </c>
      <c r="C423" s="32">
        <v>100</v>
      </c>
      <c r="D423" s="48">
        <v>6.2268389000000006</v>
      </c>
      <c r="E423" s="48">
        <v>5.8904862254808616</v>
      </c>
      <c r="F423" s="32">
        <v>12</v>
      </c>
      <c r="G423" s="32">
        <v>12</v>
      </c>
      <c r="H423" s="32">
        <v>946.61936197199998</v>
      </c>
      <c r="I423" s="32">
        <v>0.1</v>
      </c>
      <c r="J423" s="32">
        <v>1.5325670498084289</v>
      </c>
      <c r="K423" s="29" t="s">
        <v>3474</v>
      </c>
      <c r="L423" s="29" t="s">
        <v>3474</v>
      </c>
      <c r="M423" s="29" t="s">
        <v>3940</v>
      </c>
      <c r="N423" s="33">
        <v>0.11971262804069881</v>
      </c>
      <c r="O423" s="34">
        <v>117175.21878049889</v>
      </c>
      <c r="P423" s="35">
        <v>37.441941607540826</v>
      </c>
      <c r="Q423" s="29" t="s">
        <v>3941</v>
      </c>
      <c r="R423" s="29" t="s">
        <v>3942</v>
      </c>
      <c r="S423" s="36">
        <v>57.04</v>
      </c>
      <c r="T423" s="29" t="s">
        <v>3943</v>
      </c>
      <c r="U423" s="37">
        <v>946</v>
      </c>
      <c r="V423" s="38">
        <v>37.441941607540826</v>
      </c>
      <c r="W423" s="38">
        <v>94.481941607540833</v>
      </c>
      <c r="X423" s="39">
        <v>40.811941607540831</v>
      </c>
      <c r="Y423" s="39">
        <v>3.369999999999997</v>
      </c>
    </row>
    <row r="424" spans="1:25" ht="30" x14ac:dyDescent="0.2">
      <c r="A424" s="29">
        <v>14057</v>
      </c>
      <c r="B424" s="29" t="s">
        <v>468</v>
      </c>
      <c r="C424" s="32">
        <v>150</v>
      </c>
      <c r="D424" s="48">
        <v>6.2036908000000004</v>
      </c>
      <c r="E424" s="48">
        <v>13.253594007331939</v>
      </c>
      <c r="F424" s="32">
        <v>6</v>
      </c>
      <c r="G424" s="32">
        <v>6</v>
      </c>
      <c r="H424" s="32">
        <v>1720.5197659400001</v>
      </c>
      <c r="I424" s="32">
        <v>0.15</v>
      </c>
      <c r="J424" s="32">
        <v>0.3405704555129842</v>
      </c>
      <c r="K424" s="29" t="s">
        <v>3944</v>
      </c>
      <c r="L424" s="29" t="s">
        <v>3944</v>
      </c>
      <c r="M424" s="29" t="s">
        <v>2872</v>
      </c>
      <c r="N424" s="33">
        <v>5.9117347180592016E-3</v>
      </c>
      <c r="O424" s="34">
        <v>39058.406260166317</v>
      </c>
      <c r="P424" s="35">
        <v>2.125051135521915</v>
      </c>
      <c r="Q424" s="29" t="s">
        <v>3945</v>
      </c>
      <c r="R424" s="29" t="s">
        <v>3946</v>
      </c>
      <c r="S424" s="36">
        <v>66.81</v>
      </c>
      <c r="T424" s="29" t="s">
        <v>2872</v>
      </c>
      <c r="U424" s="37">
        <v>1720</v>
      </c>
      <c r="V424" s="38">
        <v>2.125051135521915</v>
      </c>
      <c r="W424" s="38">
        <v>68.935051135521917</v>
      </c>
      <c r="X424" s="39">
        <v>6.6750511355219118</v>
      </c>
      <c r="Y424" s="39">
        <v>4.5499999999999972</v>
      </c>
    </row>
    <row r="425" spans="1:25" ht="20" x14ac:dyDescent="0.2">
      <c r="A425" s="29">
        <v>14555</v>
      </c>
      <c r="B425" s="29" t="s">
        <v>441</v>
      </c>
      <c r="C425" s="32">
        <v>100</v>
      </c>
      <c r="D425" s="48">
        <v>6.2036908000000004</v>
      </c>
      <c r="E425" s="48">
        <v>6</v>
      </c>
      <c r="F425" s="32" t="s">
        <v>746</v>
      </c>
      <c r="G425" s="32">
        <v>17.023505191639689</v>
      </c>
      <c r="H425" s="32">
        <v>1953.74971954484</v>
      </c>
      <c r="I425" s="32">
        <v>0.17</v>
      </c>
      <c r="J425" s="32">
        <v>0.75229709137686596</v>
      </c>
      <c r="K425" s="29" t="s">
        <v>3947</v>
      </c>
      <c r="L425" s="29" t="s">
        <v>3947</v>
      </c>
      <c r="M425" s="29" t="s">
        <v>2872</v>
      </c>
      <c r="N425" s="33">
        <v>2.884561231876109E-2</v>
      </c>
      <c r="O425" s="34">
        <v>97781.026727516684</v>
      </c>
      <c r="P425" s="35">
        <v>9.5606950442492238</v>
      </c>
      <c r="Q425" s="29" t="s">
        <v>3948</v>
      </c>
      <c r="R425" s="29" t="s">
        <v>3949</v>
      </c>
      <c r="S425" s="36">
        <v>20.73</v>
      </c>
      <c r="T425" s="29" t="s">
        <v>3950</v>
      </c>
      <c r="U425" s="37">
        <v>1922</v>
      </c>
      <c r="V425" s="38">
        <v>9.5606950442492238</v>
      </c>
      <c r="W425" s="38">
        <v>30.29069504424923</v>
      </c>
      <c r="X425" s="39">
        <v>14.150695044249231</v>
      </c>
      <c r="Y425" s="39">
        <v>4.59</v>
      </c>
    </row>
    <row r="426" spans="1:25" ht="30" x14ac:dyDescent="0.2">
      <c r="A426" s="29">
        <v>15461</v>
      </c>
      <c r="B426" s="29" t="s">
        <v>64</v>
      </c>
      <c r="C426" s="32">
        <v>150</v>
      </c>
      <c r="D426" s="48">
        <v>6.2036908000000004</v>
      </c>
      <c r="E426" s="48">
        <v>13.253594007331939</v>
      </c>
      <c r="F426" s="32">
        <v>16</v>
      </c>
      <c r="G426" s="32">
        <v>16</v>
      </c>
      <c r="H426" s="32">
        <v>1578.3322622329999</v>
      </c>
      <c r="I426" s="32">
        <v>0.15</v>
      </c>
      <c r="J426" s="32">
        <v>0.90818788136795792</v>
      </c>
      <c r="K426" s="29" t="s">
        <v>3365</v>
      </c>
      <c r="L426" s="29" t="s">
        <v>3365</v>
      </c>
      <c r="M426" s="29" t="s">
        <v>2872</v>
      </c>
      <c r="N426" s="33">
        <v>4.2039002439532097E-2</v>
      </c>
      <c r="O426" s="34">
        <v>104155.7500271102</v>
      </c>
      <c r="P426" s="35">
        <v>13.132839249115801</v>
      </c>
      <c r="Q426" s="29" t="s">
        <v>3570</v>
      </c>
      <c r="R426" s="29" t="s">
        <v>3951</v>
      </c>
      <c r="S426" s="36">
        <v>30.16</v>
      </c>
      <c r="T426" s="29" t="s">
        <v>3288</v>
      </c>
      <c r="U426" s="37">
        <v>1578</v>
      </c>
      <c r="V426" s="38">
        <v>13.132839249115801</v>
      </c>
      <c r="W426" s="38">
        <v>43.292839249115787</v>
      </c>
      <c r="X426" s="39">
        <v>36.38283924911579</v>
      </c>
      <c r="Y426" s="39">
        <v>23.25</v>
      </c>
    </row>
    <row r="427" spans="1:25" ht="20" x14ac:dyDescent="0.2">
      <c r="A427" s="29">
        <v>15421</v>
      </c>
      <c r="B427" s="29" t="s">
        <v>3952</v>
      </c>
      <c r="C427" s="32">
        <v>120</v>
      </c>
      <c r="D427" s="48">
        <v>6.1805427000000002</v>
      </c>
      <c r="E427" s="48">
        <v>8.4823001646924414</v>
      </c>
      <c r="F427" s="32" t="s">
        <v>746</v>
      </c>
      <c r="G427" s="32">
        <v>8.4823001646924414</v>
      </c>
      <c r="H427" s="32">
        <v>709.27876997617</v>
      </c>
      <c r="I427" s="32">
        <v>0.12</v>
      </c>
      <c r="J427" s="32">
        <v>0.75229709137686618</v>
      </c>
      <c r="K427" s="29" t="s">
        <v>3953</v>
      </c>
      <c r="L427" s="29" t="s">
        <v>3953</v>
      </c>
      <c r="M427" s="29" t="s">
        <v>3954</v>
      </c>
      <c r="N427" s="33">
        <v>2.88456123187611E-2</v>
      </c>
      <c r="O427" s="34">
        <v>69021.901219423555</v>
      </c>
      <c r="P427" s="35">
        <v>5.4536470859497754</v>
      </c>
      <c r="Q427" s="29" t="s">
        <v>3955</v>
      </c>
      <c r="R427" s="29" t="s">
        <v>3956</v>
      </c>
      <c r="S427" s="36">
        <v>27.1</v>
      </c>
      <c r="T427" s="29" t="s">
        <v>746</v>
      </c>
      <c r="U427" s="37">
        <v>710</v>
      </c>
      <c r="V427" s="38">
        <v>5.4536470859497754</v>
      </c>
      <c r="W427" s="38">
        <v>32.553647085949777</v>
      </c>
      <c r="X427" s="39">
        <v>19.113647085949779</v>
      </c>
      <c r="Y427" s="39">
        <v>13.66</v>
      </c>
    </row>
    <row r="428" spans="1:25" ht="20" x14ac:dyDescent="0.2">
      <c r="A428" s="29">
        <v>15183</v>
      </c>
      <c r="B428" s="29" t="s">
        <v>3957</v>
      </c>
      <c r="C428" s="32">
        <v>120</v>
      </c>
      <c r="D428" s="48">
        <v>6.0879503000000001</v>
      </c>
      <c r="E428" s="48">
        <v>8.4823001646924414</v>
      </c>
      <c r="F428" s="32" t="s">
        <v>746</v>
      </c>
      <c r="G428" s="32">
        <v>8.4823001646924414</v>
      </c>
      <c r="H428" s="32">
        <v>904.29078240562001</v>
      </c>
      <c r="I428" s="32">
        <v>0.12</v>
      </c>
      <c r="J428" s="32">
        <v>0.75229709137686618</v>
      </c>
      <c r="K428" s="29" t="s">
        <v>3474</v>
      </c>
      <c r="L428" s="29" t="s">
        <v>426</v>
      </c>
      <c r="M428" s="29" t="s">
        <v>3958</v>
      </c>
      <c r="N428" s="33">
        <v>2.88456123187611E-2</v>
      </c>
      <c r="O428" s="34">
        <v>69021.901219423555</v>
      </c>
      <c r="P428" s="35">
        <v>6.953095170863981</v>
      </c>
      <c r="Q428" s="29" t="s">
        <v>3959</v>
      </c>
      <c r="R428" s="29" t="s">
        <v>3960</v>
      </c>
      <c r="S428" s="36">
        <v>51.82</v>
      </c>
      <c r="T428" s="29" t="s">
        <v>3961</v>
      </c>
      <c r="U428" s="37">
        <v>904</v>
      </c>
      <c r="V428" s="38">
        <v>6.953095170863981</v>
      </c>
      <c r="W428" s="38">
        <v>58.773095170863982</v>
      </c>
      <c r="X428" s="39">
        <v>7.0730951708639793</v>
      </c>
      <c r="Y428" s="39">
        <v>0.1199999999999974</v>
      </c>
    </row>
    <row r="429" spans="1:25" ht="30" x14ac:dyDescent="0.2">
      <c r="A429" s="29">
        <v>15369</v>
      </c>
      <c r="B429" s="29" t="s">
        <v>3962</v>
      </c>
      <c r="C429" s="32">
        <v>600</v>
      </c>
      <c r="D429" s="48">
        <v>6.0879503000000001</v>
      </c>
      <c r="E429" s="48">
        <v>212.05750411731111</v>
      </c>
      <c r="F429" s="32" t="s">
        <v>746</v>
      </c>
      <c r="G429" s="32">
        <v>212.05750411731111</v>
      </c>
      <c r="H429" s="32">
        <v>72.228473868700007</v>
      </c>
      <c r="I429" s="32">
        <v>0.6</v>
      </c>
      <c r="J429" s="32">
        <v>0.75229709137686618</v>
      </c>
      <c r="K429" s="29" t="s">
        <v>2443</v>
      </c>
      <c r="L429" s="29" t="s">
        <v>281</v>
      </c>
      <c r="M429" s="29" t="s">
        <v>3958</v>
      </c>
      <c r="N429" s="33">
        <v>2.88456123187611E-2</v>
      </c>
      <c r="O429" s="34">
        <v>345109.50609711779</v>
      </c>
      <c r="P429" s="35">
        <v>7.1620401801523959E-2</v>
      </c>
      <c r="Q429" s="29" t="s">
        <v>2458</v>
      </c>
      <c r="R429" s="29" t="s">
        <v>2765</v>
      </c>
      <c r="S429" s="36">
        <v>5.85</v>
      </c>
      <c r="T429" s="29" t="s">
        <v>2564</v>
      </c>
      <c r="U429" s="37">
        <v>72</v>
      </c>
      <c r="V429" s="38">
        <v>7.1620401801523959E-2</v>
      </c>
      <c r="W429" s="38">
        <v>5.9216204018015226</v>
      </c>
      <c r="X429" s="39">
        <v>0.22162040180152329</v>
      </c>
      <c r="Y429" s="39">
        <v>0.14999999999999949</v>
      </c>
    </row>
    <row r="430" spans="1:25" ht="50" x14ac:dyDescent="0.2">
      <c r="A430" s="29">
        <v>15252</v>
      </c>
      <c r="B430" s="29" t="s">
        <v>450</v>
      </c>
      <c r="C430" s="32">
        <v>100</v>
      </c>
      <c r="D430" s="48">
        <v>6.0879503000000001</v>
      </c>
      <c r="E430" s="48">
        <v>5.8904862254808616</v>
      </c>
      <c r="F430" s="32">
        <v>10.6</v>
      </c>
      <c r="G430" s="32">
        <v>10.6</v>
      </c>
      <c r="H430" s="32">
        <v>333.926094869</v>
      </c>
      <c r="I430" s="32">
        <v>0.1</v>
      </c>
      <c r="J430" s="32">
        <v>1.353767560664112</v>
      </c>
      <c r="K430" s="29" t="s">
        <v>2407</v>
      </c>
      <c r="L430" s="29" t="s">
        <v>236</v>
      </c>
      <c r="M430" s="29" t="s">
        <v>3958</v>
      </c>
      <c r="N430" s="33">
        <v>9.3409103379534147E-2</v>
      </c>
      <c r="O430" s="34">
        <v>103504.77658944071</v>
      </c>
      <c r="P430" s="35">
        <v>10.33954347888011</v>
      </c>
      <c r="Q430" s="29" t="s">
        <v>3963</v>
      </c>
      <c r="R430" s="29" t="s">
        <v>3165</v>
      </c>
      <c r="S430" s="36">
        <v>3.01</v>
      </c>
      <c r="T430" s="29" t="s">
        <v>3835</v>
      </c>
      <c r="U430" s="37">
        <v>334</v>
      </c>
      <c r="V430" s="38">
        <v>10.33954347888011</v>
      </c>
      <c r="W430" s="38">
        <v>13.34954347888011</v>
      </c>
      <c r="X430" s="39">
        <v>11.379543478880111</v>
      </c>
      <c r="Y430" s="39">
        <v>1.04</v>
      </c>
    </row>
    <row r="431" spans="1:25" ht="30" x14ac:dyDescent="0.2">
      <c r="A431" s="29">
        <v>15077</v>
      </c>
      <c r="B431" s="29" t="s">
        <v>3964</v>
      </c>
      <c r="C431" s="32">
        <v>100</v>
      </c>
      <c r="D431" s="48">
        <v>6.0648021999999999</v>
      </c>
      <c r="E431" s="48">
        <v>5.8904862254808616</v>
      </c>
      <c r="F431" s="32" t="s">
        <v>746</v>
      </c>
      <c r="G431" s="32">
        <v>5.8904862254808616</v>
      </c>
      <c r="H431" s="32">
        <v>156.52297979599999</v>
      </c>
      <c r="I431" s="32">
        <v>0.1</v>
      </c>
      <c r="J431" s="32">
        <v>0.75229709137686596</v>
      </c>
      <c r="K431" s="29" t="s">
        <v>2653</v>
      </c>
      <c r="L431" s="29" t="s">
        <v>2653</v>
      </c>
      <c r="M431" s="29" t="s">
        <v>3965</v>
      </c>
      <c r="N431" s="33">
        <v>2.884561231876109E-2</v>
      </c>
      <c r="O431" s="34">
        <v>57518.251016186281</v>
      </c>
      <c r="P431" s="35">
        <v>1.528090183504319</v>
      </c>
      <c r="Q431" s="29" t="s">
        <v>3966</v>
      </c>
      <c r="R431" s="29" t="s">
        <v>3967</v>
      </c>
      <c r="S431" s="36">
        <v>19.91</v>
      </c>
      <c r="T431" s="29" t="s">
        <v>2925</v>
      </c>
      <c r="U431" s="37">
        <v>156</v>
      </c>
      <c r="V431" s="38">
        <v>1.528090183504319</v>
      </c>
      <c r="W431" s="38">
        <v>21.438090183504318</v>
      </c>
      <c r="X431" s="39">
        <v>3.858090183504324</v>
      </c>
      <c r="Y431" s="39">
        <v>2.330000000000005</v>
      </c>
    </row>
    <row r="432" spans="1:25" ht="40" x14ac:dyDescent="0.2">
      <c r="A432" s="29">
        <v>15660</v>
      </c>
      <c r="B432" s="29" t="s">
        <v>2184</v>
      </c>
      <c r="C432" s="32">
        <v>100</v>
      </c>
      <c r="D432" s="48">
        <v>5.9722097999999999</v>
      </c>
      <c r="E432" s="48">
        <v>5.8904862254808616</v>
      </c>
      <c r="F432" s="32" t="s">
        <v>746</v>
      </c>
      <c r="G432" s="32">
        <v>5.8904862254808616</v>
      </c>
      <c r="H432" s="32">
        <v>915.6072629452201</v>
      </c>
      <c r="I432" s="32">
        <v>0.1</v>
      </c>
      <c r="J432" s="32">
        <v>0.75229709137686596</v>
      </c>
      <c r="K432" s="29" t="s">
        <v>2648</v>
      </c>
      <c r="L432" s="29" t="s">
        <v>2197</v>
      </c>
      <c r="M432" s="29" t="s">
        <v>3754</v>
      </c>
      <c r="N432" s="33">
        <v>2.884561231876109E-2</v>
      </c>
      <c r="O432" s="34">
        <v>57518.251016186281</v>
      </c>
      <c r="P432" s="35">
        <v>8.9388182634611688</v>
      </c>
      <c r="Q432" s="29" t="s">
        <v>3968</v>
      </c>
      <c r="R432" s="29" t="s">
        <v>3969</v>
      </c>
      <c r="S432" s="36">
        <v>120.3</v>
      </c>
      <c r="T432" s="29" t="s">
        <v>3940</v>
      </c>
      <c r="U432" s="37">
        <v>910</v>
      </c>
      <c r="V432" s="38">
        <v>8.9388182634611688</v>
      </c>
      <c r="W432" s="38">
        <v>129.23881826346121</v>
      </c>
      <c r="X432" s="39">
        <v>17.618818263461161</v>
      </c>
      <c r="Y432" s="39">
        <v>8.6800000000000068</v>
      </c>
    </row>
    <row r="433" spans="1:25" ht="40" x14ac:dyDescent="0.2">
      <c r="A433" s="29">
        <v>19824</v>
      </c>
      <c r="B433" s="29" t="s">
        <v>3970</v>
      </c>
      <c r="C433" s="32">
        <v>180</v>
      </c>
      <c r="D433" s="48">
        <v>5.9490617000000006</v>
      </c>
      <c r="E433" s="48">
        <v>19.085175370557991</v>
      </c>
      <c r="F433" s="32" t="s">
        <v>746</v>
      </c>
      <c r="G433" s="32">
        <v>19.085175370557991</v>
      </c>
      <c r="H433" s="32">
        <v>130.751671421</v>
      </c>
      <c r="I433" s="32">
        <v>0.18</v>
      </c>
      <c r="J433" s="32">
        <v>0.75229709137686607</v>
      </c>
      <c r="K433" s="29" t="s">
        <v>2622</v>
      </c>
      <c r="L433" s="29" t="s">
        <v>3735</v>
      </c>
      <c r="M433" s="29" t="s">
        <v>3971</v>
      </c>
      <c r="N433" s="33">
        <v>2.88456123187611E-2</v>
      </c>
      <c r="O433" s="34">
        <v>103532.8518291353</v>
      </c>
      <c r="P433" s="35">
        <v>0.59440497918831681</v>
      </c>
      <c r="Q433" s="29" t="s">
        <v>2938</v>
      </c>
      <c r="R433" s="29" t="s">
        <v>3972</v>
      </c>
      <c r="S433" s="36">
        <v>13.01</v>
      </c>
      <c r="T433" s="29" t="s">
        <v>746</v>
      </c>
      <c r="U433" s="37">
        <v>130</v>
      </c>
      <c r="V433" s="38">
        <v>0.59440497918831681</v>
      </c>
      <c r="W433" s="38">
        <v>13.60440497918832</v>
      </c>
      <c r="X433" s="39">
        <v>1.344404979188317</v>
      </c>
      <c r="Y433" s="39">
        <v>0.75</v>
      </c>
    </row>
    <row r="434" spans="1:25" ht="40" x14ac:dyDescent="0.2">
      <c r="A434" s="29">
        <v>15304</v>
      </c>
      <c r="B434" s="29" t="s">
        <v>226</v>
      </c>
      <c r="C434" s="32">
        <v>150</v>
      </c>
      <c r="D434" s="48">
        <v>5.9259136000000003</v>
      </c>
      <c r="E434" s="48">
        <v>13.253594007331939</v>
      </c>
      <c r="F434" s="32">
        <v>8.8000000000000007</v>
      </c>
      <c r="G434" s="32">
        <v>8.8000000000000007</v>
      </c>
      <c r="H434" s="32">
        <v>1011.45076272657</v>
      </c>
      <c r="I434" s="32">
        <v>0.15</v>
      </c>
      <c r="J434" s="32">
        <v>0.4995033347523769</v>
      </c>
      <c r="K434" s="29" t="s">
        <v>3201</v>
      </c>
      <c r="L434" s="29" t="s">
        <v>1966</v>
      </c>
      <c r="M434" s="29" t="s">
        <v>3973</v>
      </c>
      <c r="N434" s="33">
        <v>1.271679823795847E-2</v>
      </c>
      <c r="O434" s="34">
        <v>57285.662514910597</v>
      </c>
      <c r="P434" s="35">
        <v>2.6188435084468491</v>
      </c>
      <c r="Q434" s="29" t="s">
        <v>746</v>
      </c>
      <c r="R434" s="29" t="s">
        <v>3974</v>
      </c>
      <c r="S434" s="36">
        <v>62.06</v>
      </c>
      <c r="T434" s="29" t="s">
        <v>746</v>
      </c>
      <c r="U434" s="37">
        <v>992</v>
      </c>
      <c r="V434" s="38">
        <v>2.6188435084468491</v>
      </c>
      <c r="W434" s="38">
        <v>64.678843508446846</v>
      </c>
      <c r="X434" s="40" t="s">
        <v>746</v>
      </c>
      <c r="Y434" s="40" t="s">
        <v>746</v>
      </c>
    </row>
    <row r="435" spans="1:25" ht="20" x14ac:dyDescent="0.2">
      <c r="A435" s="29">
        <v>15327</v>
      </c>
      <c r="B435" s="29" t="s">
        <v>248</v>
      </c>
      <c r="C435" s="32">
        <v>150</v>
      </c>
      <c r="D435" s="48">
        <v>5.9027655000000001</v>
      </c>
      <c r="E435" s="48">
        <v>13.253594007331939</v>
      </c>
      <c r="F435" s="32">
        <v>20</v>
      </c>
      <c r="G435" s="32">
        <v>20</v>
      </c>
      <c r="H435" s="32">
        <v>431.92959930314998</v>
      </c>
      <c r="I435" s="32">
        <v>0.15</v>
      </c>
      <c r="J435" s="32">
        <v>1.135234851709948</v>
      </c>
      <c r="K435" s="29" t="s">
        <v>3407</v>
      </c>
      <c r="L435" s="29" t="s">
        <v>3407</v>
      </c>
      <c r="M435" s="29" t="s">
        <v>3975</v>
      </c>
      <c r="N435" s="33">
        <v>6.5685941311768928E-2</v>
      </c>
      <c r="O435" s="34">
        <v>130194.6875338877</v>
      </c>
      <c r="P435" s="35">
        <v>5.5728809401372201</v>
      </c>
      <c r="Q435" s="29" t="s">
        <v>3976</v>
      </c>
      <c r="R435" s="29" t="s">
        <v>3977</v>
      </c>
      <c r="S435" s="36">
        <v>35.21</v>
      </c>
      <c r="T435" s="29" t="s">
        <v>746</v>
      </c>
      <c r="U435" s="37">
        <v>432</v>
      </c>
      <c r="V435" s="38">
        <v>5.5728809401372201</v>
      </c>
      <c r="W435" s="38">
        <v>40.782880940137218</v>
      </c>
      <c r="X435" s="39">
        <v>10.55288094013722</v>
      </c>
      <c r="Y435" s="39">
        <v>4.9800000000000004</v>
      </c>
    </row>
    <row r="436" spans="1:25" ht="20" x14ac:dyDescent="0.2">
      <c r="A436" s="29">
        <v>13283</v>
      </c>
      <c r="B436" s="29" t="s">
        <v>421</v>
      </c>
      <c r="C436" s="32">
        <v>160</v>
      </c>
      <c r="D436" s="48">
        <v>5.8796174000000008</v>
      </c>
      <c r="E436" s="48">
        <v>15.079644737231011</v>
      </c>
      <c r="F436" s="32">
        <v>11.5</v>
      </c>
      <c r="G436" s="32">
        <v>11.5</v>
      </c>
      <c r="H436" s="32">
        <v>867.53040800586996</v>
      </c>
      <c r="I436" s="32">
        <v>0.16</v>
      </c>
      <c r="J436" s="32">
        <v>0.57371487867177517</v>
      </c>
      <c r="K436" s="29" t="s">
        <v>3978</v>
      </c>
      <c r="L436" s="29" t="s">
        <v>3978</v>
      </c>
      <c r="M436" s="29" t="s">
        <v>3979</v>
      </c>
      <c r="N436" s="33">
        <v>1.6776185627388869E-2</v>
      </c>
      <c r="O436" s="34">
        <v>70183.073748736351</v>
      </c>
      <c r="P436" s="35">
        <v>2.70476209325235</v>
      </c>
      <c r="Q436" s="29" t="s">
        <v>3980</v>
      </c>
      <c r="R436" s="29" t="s">
        <v>2809</v>
      </c>
      <c r="S436" s="36">
        <v>70.8</v>
      </c>
      <c r="T436" s="29" t="s">
        <v>3761</v>
      </c>
      <c r="U436" s="37">
        <v>868</v>
      </c>
      <c r="V436" s="38">
        <v>2.70476209325235</v>
      </c>
      <c r="W436" s="38">
        <v>73.504762093252353</v>
      </c>
      <c r="X436" s="39">
        <v>25.224762093252352</v>
      </c>
      <c r="Y436" s="39">
        <v>22.52</v>
      </c>
    </row>
    <row r="437" spans="1:25" ht="30" x14ac:dyDescent="0.2">
      <c r="A437" s="29">
        <v>13389</v>
      </c>
      <c r="B437" s="29" t="s">
        <v>108</v>
      </c>
      <c r="C437" s="32">
        <v>150</v>
      </c>
      <c r="D437" s="48">
        <v>5.8564693000000014</v>
      </c>
      <c r="E437" s="48">
        <v>13.253594007331939</v>
      </c>
      <c r="F437" s="32">
        <v>13</v>
      </c>
      <c r="G437" s="32">
        <v>13</v>
      </c>
      <c r="H437" s="32">
        <v>1435.49547198</v>
      </c>
      <c r="I437" s="32">
        <v>0.15</v>
      </c>
      <c r="J437" s="32">
        <v>0.7379026536114659</v>
      </c>
      <c r="K437" s="29" t="s">
        <v>3981</v>
      </c>
      <c r="L437" s="29" t="s">
        <v>3981</v>
      </c>
      <c r="M437" s="29" t="s">
        <v>3982</v>
      </c>
      <c r="N437" s="33">
        <v>2.7752310204222381E-2</v>
      </c>
      <c r="O437" s="34">
        <v>84626.54689702703</v>
      </c>
      <c r="P437" s="35">
        <v>7.9516738870154224</v>
      </c>
      <c r="Q437" s="29" t="s">
        <v>3983</v>
      </c>
      <c r="R437" s="29" t="s">
        <v>3304</v>
      </c>
      <c r="S437" s="36">
        <v>20.010000000000009</v>
      </c>
      <c r="T437" s="29" t="s">
        <v>3361</v>
      </c>
      <c r="U437" s="37">
        <v>1424</v>
      </c>
      <c r="V437" s="38">
        <v>7.9516738870154224</v>
      </c>
      <c r="W437" s="38">
        <v>27.961673887015429</v>
      </c>
      <c r="X437" s="39">
        <v>17.881673887015431</v>
      </c>
      <c r="Y437" s="39">
        <v>9.930000000000005</v>
      </c>
    </row>
    <row r="438" spans="1:25" ht="50" x14ac:dyDescent="0.2">
      <c r="A438" s="29">
        <v>17235</v>
      </c>
      <c r="B438" s="29" t="s">
        <v>3984</v>
      </c>
      <c r="C438" s="32">
        <v>150</v>
      </c>
      <c r="D438" s="48">
        <v>5.8564693000000014</v>
      </c>
      <c r="E438" s="48">
        <v>13.253594007331939</v>
      </c>
      <c r="F438" s="32" t="s">
        <v>746</v>
      </c>
      <c r="G438" s="32">
        <v>13.253594007331939</v>
      </c>
      <c r="H438" s="32">
        <v>309.09356503849</v>
      </c>
      <c r="I438" s="32">
        <v>0.15</v>
      </c>
      <c r="J438" s="32">
        <v>0.75229709137686618</v>
      </c>
      <c r="K438" s="29" t="s">
        <v>2456</v>
      </c>
      <c r="L438" s="29" t="s">
        <v>2456</v>
      </c>
      <c r="M438" s="29" t="s">
        <v>3982</v>
      </c>
      <c r="N438" s="33">
        <v>2.88456123187611E-2</v>
      </c>
      <c r="O438" s="34">
        <v>86277.376524279447</v>
      </c>
      <c r="P438" s="35">
        <v>1.7781258073963939</v>
      </c>
      <c r="Q438" s="29" t="s">
        <v>3985</v>
      </c>
      <c r="R438" s="29" t="s">
        <v>3986</v>
      </c>
      <c r="S438" s="36">
        <v>10.37</v>
      </c>
      <c r="T438" s="29" t="s">
        <v>3987</v>
      </c>
      <c r="U438" s="37">
        <v>310</v>
      </c>
      <c r="V438" s="38">
        <v>1.7781258073963939</v>
      </c>
      <c r="W438" s="38">
        <v>12.148125807396401</v>
      </c>
      <c r="X438" s="39">
        <v>3.2381258073963952</v>
      </c>
      <c r="Y438" s="39">
        <v>1.4600000000000011</v>
      </c>
    </row>
    <row r="439" spans="1:25" ht="30" x14ac:dyDescent="0.2">
      <c r="A439" s="29">
        <v>17771</v>
      </c>
      <c r="B439" s="29" t="s">
        <v>2273</v>
      </c>
      <c r="C439" s="32">
        <v>150</v>
      </c>
      <c r="D439" s="48">
        <v>5.8333212000000003</v>
      </c>
      <c r="E439" s="48">
        <v>13.253594007331939</v>
      </c>
      <c r="F439" s="32" t="s">
        <v>746</v>
      </c>
      <c r="G439" s="32">
        <v>13.253594007331939</v>
      </c>
      <c r="H439" s="32">
        <v>639.65411838204989</v>
      </c>
      <c r="I439" s="32">
        <v>0.15</v>
      </c>
      <c r="J439" s="32">
        <v>0.75229709137686618</v>
      </c>
      <c r="K439" s="29" t="s">
        <v>2861</v>
      </c>
      <c r="L439" s="29" t="s">
        <v>2861</v>
      </c>
      <c r="M439" s="29" t="s">
        <v>3988</v>
      </c>
      <c r="N439" s="33">
        <v>2.88456123187611E-2</v>
      </c>
      <c r="O439" s="34">
        <v>86277.376524279447</v>
      </c>
      <c r="P439" s="35">
        <v>3.6797449845352741</v>
      </c>
      <c r="Q439" s="29" t="s">
        <v>3989</v>
      </c>
      <c r="R439" s="29" t="s">
        <v>3743</v>
      </c>
      <c r="S439" s="36">
        <v>53.83</v>
      </c>
      <c r="T439" s="29" t="s">
        <v>3990</v>
      </c>
      <c r="U439" s="37">
        <v>636</v>
      </c>
      <c r="V439" s="38">
        <v>3.6797449845352741</v>
      </c>
      <c r="W439" s="38">
        <v>57.509744984535267</v>
      </c>
      <c r="X439" s="39">
        <v>12.18974498453527</v>
      </c>
      <c r="Y439" s="39">
        <v>8.509999999999998</v>
      </c>
    </row>
    <row r="440" spans="1:25" x14ac:dyDescent="0.2">
      <c r="A440" s="29">
        <v>14110</v>
      </c>
      <c r="B440" s="29" t="s">
        <v>427</v>
      </c>
      <c r="C440" s="32">
        <v>100</v>
      </c>
      <c r="D440" s="48">
        <v>5.8101731000000001</v>
      </c>
      <c r="E440" s="48">
        <v>5.8904862254808616</v>
      </c>
      <c r="F440" s="32">
        <v>11.3</v>
      </c>
      <c r="G440" s="32">
        <v>11.3</v>
      </c>
      <c r="H440" s="32">
        <v>454.76765599995002</v>
      </c>
      <c r="I440" s="32">
        <v>0.1</v>
      </c>
      <c r="J440" s="32">
        <v>1.443167305236271</v>
      </c>
      <c r="K440" s="29" t="s">
        <v>3991</v>
      </c>
      <c r="L440" s="29" t="s">
        <v>3991</v>
      </c>
      <c r="M440" s="29" t="s">
        <v>3992</v>
      </c>
      <c r="N440" s="33">
        <v>0.10615351023970029</v>
      </c>
      <c r="O440" s="34">
        <v>110339.9976849698</v>
      </c>
      <c r="P440" s="35">
        <v>15.97483360754846</v>
      </c>
      <c r="Q440" s="29" t="s">
        <v>3993</v>
      </c>
      <c r="R440" s="29" t="s">
        <v>3994</v>
      </c>
      <c r="S440" s="36">
        <v>202.66</v>
      </c>
      <c r="T440" s="29" t="s">
        <v>746</v>
      </c>
      <c r="U440" s="37">
        <v>452</v>
      </c>
      <c r="V440" s="38">
        <v>15.97483360754846</v>
      </c>
      <c r="W440" s="38">
        <v>218.63483360754839</v>
      </c>
      <c r="X440" s="39">
        <v>35.124833607548453</v>
      </c>
      <c r="Y440" s="39">
        <v>19.150000000000009</v>
      </c>
    </row>
    <row r="441" spans="1:25" ht="30" x14ac:dyDescent="0.2">
      <c r="A441" s="29">
        <v>15111</v>
      </c>
      <c r="B441" s="29" t="s">
        <v>395</v>
      </c>
      <c r="C441" s="32">
        <v>100</v>
      </c>
      <c r="D441" s="48">
        <v>5.8101731000000001</v>
      </c>
      <c r="E441" s="48">
        <v>5.8904862254808616</v>
      </c>
      <c r="F441" s="32">
        <v>8.5</v>
      </c>
      <c r="G441" s="32">
        <v>8.5</v>
      </c>
      <c r="H441" s="32">
        <v>2213.8353590505299</v>
      </c>
      <c r="I441" s="32">
        <v>0.1</v>
      </c>
      <c r="J441" s="32">
        <v>1.0855683269476371</v>
      </c>
      <c r="K441" s="29" t="s">
        <v>3995</v>
      </c>
      <c r="L441" s="29" t="s">
        <v>3995</v>
      </c>
      <c r="M441" s="29" t="s">
        <v>3992</v>
      </c>
      <c r="N441" s="33">
        <v>6.0064148444031178E-2</v>
      </c>
      <c r="O441" s="34">
        <v>82999.11330285341</v>
      </c>
      <c r="P441" s="35">
        <v>44.374228479906193</v>
      </c>
      <c r="Q441" s="29" t="s">
        <v>3996</v>
      </c>
      <c r="R441" s="29" t="s">
        <v>3997</v>
      </c>
      <c r="S441" s="36">
        <v>120.25</v>
      </c>
      <c r="T441" s="29" t="s">
        <v>746</v>
      </c>
      <c r="U441" s="37">
        <v>2222</v>
      </c>
      <c r="V441" s="38">
        <v>44.374228479906193</v>
      </c>
      <c r="W441" s="38">
        <v>164.62422847990621</v>
      </c>
      <c r="X441" s="39">
        <v>44.524228479906213</v>
      </c>
      <c r="Y441" s="39">
        <v>0.15000000000000571</v>
      </c>
    </row>
    <row r="442" spans="1:25" ht="20" x14ac:dyDescent="0.2">
      <c r="A442" s="29">
        <v>14283</v>
      </c>
      <c r="B442" s="29" t="s">
        <v>460</v>
      </c>
      <c r="C442" s="32">
        <v>170</v>
      </c>
      <c r="D442" s="48">
        <v>5.8101731000000001</v>
      </c>
      <c r="E442" s="48">
        <v>17.023505191639689</v>
      </c>
      <c r="F442" s="32">
        <v>5.5</v>
      </c>
      <c r="G442" s="32">
        <v>5.5</v>
      </c>
      <c r="H442" s="32">
        <v>1249.6820053649999</v>
      </c>
      <c r="I442" s="32">
        <v>0.17</v>
      </c>
      <c r="J442" s="32">
        <v>0.24305417456592729</v>
      </c>
      <c r="K442" s="29" t="s">
        <v>3368</v>
      </c>
      <c r="L442" s="29" t="s">
        <v>3368</v>
      </c>
      <c r="M442" s="29" t="s">
        <v>3992</v>
      </c>
      <c r="N442" s="33">
        <v>3.0109751158982792E-3</v>
      </c>
      <c r="O442" s="34">
        <v>31591.35800454628</v>
      </c>
      <c r="P442" s="35">
        <v>0.68798750577885548</v>
      </c>
      <c r="Q442" s="29" t="s">
        <v>3998</v>
      </c>
      <c r="R442" s="29" t="s">
        <v>3999</v>
      </c>
      <c r="S442" s="36">
        <v>18.579999999999991</v>
      </c>
      <c r="T442" s="29" t="s">
        <v>4000</v>
      </c>
      <c r="U442" s="37">
        <v>1250</v>
      </c>
      <c r="V442" s="38">
        <v>0.68798750577885548</v>
      </c>
      <c r="W442" s="38">
        <v>19.267987505778851</v>
      </c>
      <c r="X442" s="39">
        <v>4.7979875057788508</v>
      </c>
      <c r="Y442" s="39">
        <v>4.1099999999999941</v>
      </c>
    </row>
    <row r="443" spans="1:25" ht="30" x14ac:dyDescent="0.2">
      <c r="A443" s="29">
        <v>17472</v>
      </c>
      <c r="B443" s="29" t="s">
        <v>4001</v>
      </c>
      <c r="C443" s="32">
        <v>110</v>
      </c>
      <c r="D443" s="48">
        <v>5.8101731000000001</v>
      </c>
      <c r="E443" s="48">
        <v>7.1274883328318426</v>
      </c>
      <c r="F443" s="32" t="s">
        <v>746</v>
      </c>
      <c r="G443" s="32">
        <v>7.1274883328318426</v>
      </c>
      <c r="H443" s="32">
        <v>105.9790555921</v>
      </c>
      <c r="I443" s="32">
        <v>0.11</v>
      </c>
      <c r="J443" s="32">
        <v>0.75229709137686618</v>
      </c>
      <c r="K443" s="29" t="s">
        <v>2494</v>
      </c>
      <c r="L443" s="29" t="s">
        <v>225</v>
      </c>
      <c r="M443" s="29" t="s">
        <v>3992</v>
      </c>
      <c r="N443" s="33">
        <v>2.88456123187611E-2</v>
      </c>
      <c r="O443" s="34">
        <v>63270.076117804922</v>
      </c>
      <c r="P443" s="35">
        <v>0.91304717033763838</v>
      </c>
      <c r="Q443" s="29" t="s">
        <v>4002</v>
      </c>
      <c r="R443" s="29" t="s">
        <v>4003</v>
      </c>
      <c r="S443" s="36">
        <v>12.06</v>
      </c>
      <c r="T443" s="29" t="s">
        <v>2393</v>
      </c>
      <c r="U443" s="37">
        <v>106</v>
      </c>
      <c r="V443" s="38">
        <v>0.91304717033763838</v>
      </c>
      <c r="W443" s="38">
        <v>12.97304717033764</v>
      </c>
      <c r="X443" s="39">
        <v>0.91304717033763794</v>
      </c>
      <c r="Y443" s="39">
        <v>0</v>
      </c>
    </row>
    <row r="444" spans="1:25" ht="50" x14ac:dyDescent="0.2">
      <c r="A444" s="29">
        <v>19828</v>
      </c>
      <c r="B444" s="29" t="s">
        <v>4004</v>
      </c>
      <c r="C444" s="32">
        <v>150</v>
      </c>
      <c r="D444" s="48">
        <v>5.8101731000000001</v>
      </c>
      <c r="E444" s="48">
        <v>13.253594007331939</v>
      </c>
      <c r="F444" s="32" t="s">
        <v>746</v>
      </c>
      <c r="G444" s="32">
        <v>13.253594007331939</v>
      </c>
      <c r="H444" s="32">
        <v>205.110173546</v>
      </c>
      <c r="I444" s="32">
        <v>0.15</v>
      </c>
      <c r="J444" s="32">
        <v>0.75229709137686618</v>
      </c>
      <c r="K444" s="29" t="s">
        <v>2456</v>
      </c>
      <c r="L444" s="29" t="s">
        <v>1755</v>
      </c>
      <c r="M444" s="29" t="s">
        <v>3992</v>
      </c>
      <c r="N444" s="33">
        <v>2.88456123187611E-2</v>
      </c>
      <c r="O444" s="34">
        <v>86277.376524279447</v>
      </c>
      <c r="P444" s="35">
        <v>1.17993945586114</v>
      </c>
      <c r="Q444" s="29" t="s">
        <v>4005</v>
      </c>
      <c r="R444" s="29" t="s">
        <v>4006</v>
      </c>
      <c r="S444" s="36">
        <v>12.04</v>
      </c>
      <c r="T444" s="29" t="s">
        <v>3800</v>
      </c>
      <c r="U444" s="37">
        <v>206</v>
      </c>
      <c r="V444" s="38">
        <v>1.17993945586114</v>
      </c>
      <c r="W444" s="38">
        <v>13.219939455861139</v>
      </c>
      <c r="X444" s="39">
        <v>2.989939455861141</v>
      </c>
      <c r="Y444" s="39">
        <v>1.81</v>
      </c>
    </row>
    <row r="445" spans="1:25" ht="20" x14ac:dyDescent="0.2">
      <c r="A445" s="29">
        <v>14346</v>
      </c>
      <c r="B445" s="29" t="s">
        <v>436</v>
      </c>
      <c r="C445" s="32">
        <v>100</v>
      </c>
      <c r="D445" s="48">
        <v>5.7870250000000008</v>
      </c>
      <c r="E445" s="48">
        <v>5.8904862254808616</v>
      </c>
      <c r="F445" s="32">
        <v>13</v>
      </c>
      <c r="G445" s="32">
        <v>13</v>
      </c>
      <c r="H445" s="32">
        <v>135.33412311699999</v>
      </c>
      <c r="I445" s="32">
        <v>0.1</v>
      </c>
      <c r="J445" s="32">
        <v>1.6602809706257979</v>
      </c>
      <c r="K445" s="29" t="s">
        <v>4007</v>
      </c>
      <c r="L445" s="29" t="s">
        <v>4007</v>
      </c>
      <c r="M445" s="29" t="s">
        <v>4008</v>
      </c>
      <c r="N445" s="33">
        <v>0.14049607040887571</v>
      </c>
      <c r="O445" s="34">
        <v>126939.8203455405</v>
      </c>
      <c r="P445" s="35">
        <v>6.2700782916865521</v>
      </c>
      <c r="Q445" s="29" t="s">
        <v>4009</v>
      </c>
      <c r="R445" s="29" t="s">
        <v>4010</v>
      </c>
      <c r="S445" s="36">
        <v>130.58000000000001</v>
      </c>
      <c r="T445" s="29" t="s">
        <v>746</v>
      </c>
      <c r="U445" s="37">
        <v>136</v>
      </c>
      <c r="V445" s="38">
        <v>6.2700782916865521</v>
      </c>
      <c r="W445" s="38">
        <v>136.8500782916866</v>
      </c>
      <c r="X445" s="39">
        <v>20.690078291686579</v>
      </c>
      <c r="Y445" s="39">
        <v>14.420000000000019</v>
      </c>
    </row>
    <row r="446" spans="1:25" ht="20" x14ac:dyDescent="0.2">
      <c r="A446" s="29">
        <v>15695</v>
      </c>
      <c r="B446" s="29" t="s">
        <v>4011</v>
      </c>
      <c r="C446" s="32">
        <v>150</v>
      </c>
      <c r="D446" s="48">
        <v>5.7870250000000008</v>
      </c>
      <c r="E446" s="48">
        <v>13.253594007331939</v>
      </c>
      <c r="F446" s="32" t="s">
        <v>746</v>
      </c>
      <c r="G446" s="32">
        <v>13.253594007331939</v>
      </c>
      <c r="H446" s="32">
        <v>239.87800843599999</v>
      </c>
      <c r="I446" s="32">
        <v>0.15</v>
      </c>
      <c r="J446" s="32">
        <v>0.75229709137686618</v>
      </c>
      <c r="K446" s="29" t="s">
        <v>3668</v>
      </c>
      <c r="L446" s="29" t="s">
        <v>3668</v>
      </c>
      <c r="M446" s="29" t="s">
        <v>4008</v>
      </c>
      <c r="N446" s="33">
        <v>2.88456123187611E-2</v>
      </c>
      <c r="O446" s="34">
        <v>86277.376524279447</v>
      </c>
      <c r="P446" s="35">
        <v>1.379948745855603</v>
      </c>
      <c r="Q446" s="29" t="s">
        <v>4012</v>
      </c>
      <c r="R446" s="29" t="s">
        <v>4013</v>
      </c>
      <c r="S446" s="36">
        <v>73.349999999999994</v>
      </c>
      <c r="T446" s="29" t="s">
        <v>2406</v>
      </c>
      <c r="U446" s="37">
        <v>240</v>
      </c>
      <c r="V446" s="38">
        <v>1.379948745855603</v>
      </c>
      <c r="W446" s="38">
        <v>74.729948745855594</v>
      </c>
      <c r="X446" s="39">
        <v>1.389948745855591</v>
      </c>
      <c r="Y446" s="39">
        <v>9.9999999999909051E-3</v>
      </c>
    </row>
    <row r="447" spans="1:25" ht="30" x14ac:dyDescent="0.2">
      <c r="A447" s="29">
        <v>19057</v>
      </c>
      <c r="B447" s="29" t="s">
        <v>2290</v>
      </c>
      <c r="C447" s="32">
        <v>225</v>
      </c>
      <c r="D447" s="48">
        <v>5.7638769000000014</v>
      </c>
      <c r="E447" s="48">
        <v>29.82058651649686</v>
      </c>
      <c r="F447" s="32" t="s">
        <v>746</v>
      </c>
      <c r="G447" s="32">
        <v>29.82058651649686</v>
      </c>
      <c r="H447" s="32">
        <v>3723.5985032468998</v>
      </c>
      <c r="I447" s="32">
        <v>0.22500000000000001</v>
      </c>
      <c r="J447" s="32">
        <v>0.75229709137686607</v>
      </c>
      <c r="K447" s="29" t="s">
        <v>2767</v>
      </c>
      <c r="L447" s="29" t="s">
        <v>2767</v>
      </c>
      <c r="M447" s="29" t="s">
        <v>4014</v>
      </c>
      <c r="N447" s="33">
        <v>2.88456123187611E-2</v>
      </c>
      <c r="O447" s="34">
        <v>129416.0647864191</v>
      </c>
      <c r="P447" s="35">
        <v>12.71414653397821</v>
      </c>
      <c r="Q447" s="29" t="s">
        <v>4015</v>
      </c>
      <c r="R447" s="29" t="s">
        <v>4016</v>
      </c>
      <c r="S447" s="36">
        <v>63.75</v>
      </c>
      <c r="T447" s="29" t="s">
        <v>4017</v>
      </c>
      <c r="U447" s="37">
        <v>3724</v>
      </c>
      <c r="V447" s="38">
        <v>12.71414653397821</v>
      </c>
      <c r="W447" s="38">
        <v>76.464146533978209</v>
      </c>
      <c r="X447" s="39">
        <v>21.38414653397821</v>
      </c>
      <c r="Y447" s="39">
        <v>8.6700000000000017</v>
      </c>
    </row>
    <row r="448" spans="1:25" ht="50" x14ac:dyDescent="0.2">
      <c r="A448" s="29">
        <v>15575</v>
      </c>
      <c r="B448" s="29" t="s">
        <v>4018</v>
      </c>
      <c r="C448" s="32">
        <v>150</v>
      </c>
      <c r="D448" s="48">
        <v>5.7638769000000014</v>
      </c>
      <c r="E448" s="48">
        <v>13.253594007331939</v>
      </c>
      <c r="F448" s="32" t="s">
        <v>746</v>
      </c>
      <c r="G448" s="32">
        <v>13.253594007331939</v>
      </c>
      <c r="H448" s="32">
        <v>1025.163161078</v>
      </c>
      <c r="I448" s="32">
        <v>0.15</v>
      </c>
      <c r="J448" s="32">
        <v>0.75229709137686618</v>
      </c>
      <c r="K448" s="29" t="s">
        <v>2456</v>
      </c>
      <c r="L448" s="29" t="s">
        <v>160</v>
      </c>
      <c r="M448" s="29" t="s">
        <v>4014</v>
      </c>
      <c r="N448" s="33">
        <v>2.88456123187611E-2</v>
      </c>
      <c r="O448" s="34">
        <v>86277.376524279447</v>
      </c>
      <c r="P448" s="35">
        <v>5.8974669151648804</v>
      </c>
      <c r="Q448" s="29" t="s">
        <v>4019</v>
      </c>
      <c r="R448" s="29" t="s">
        <v>2719</v>
      </c>
      <c r="S448" s="36">
        <v>15.14</v>
      </c>
      <c r="T448" s="29" t="s">
        <v>4020</v>
      </c>
      <c r="U448" s="37">
        <v>1026</v>
      </c>
      <c r="V448" s="38">
        <v>5.8974669151648804</v>
      </c>
      <c r="W448" s="38">
        <v>21.037466915164881</v>
      </c>
      <c r="X448" s="39">
        <v>13.47746691516488</v>
      </c>
      <c r="Y448" s="39">
        <v>7.5799999999999992</v>
      </c>
    </row>
    <row r="449" spans="1:25" ht="30" x14ac:dyDescent="0.2">
      <c r="A449" s="29">
        <v>17724</v>
      </c>
      <c r="B449" s="29" t="s">
        <v>4021</v>
      </c>
      <c r="C449" s="32">
        <v>200</v>
      </c>
      <c r="D449" s="48">
        <v>5.7407288000000003</v>
      </c>
      <c r="E449" s="48">
        <v>23.56194490192345</v>
      </c>
      <c r="F449" s="32" t="s">
        <v>746</v>
      </c>
      <c r="G449" s="32">
        <v>23.56194490192345</v>
      </c>
      <c r="H449" s="32">
        <v>753.41217593830004</v>
      </c>
      <c r="I449" s="32">
        <v>0.2</v>
      </c>
      <c r="J449" s="32">
        <v>0.75229709137686596</v>
      </c>
      <c r="K449" s="29" t="s">
        <v>4022</v>
      </c>
      <c r="L449" s="29" t="s">
        <v>4022</v>
      </c>
      <c r="M449" s="29" t="s">
        <v>4023</v>
      </c>
      <c r="N449" s="33">
        <v>2.884561231876109E-2</v>
      </c>
      <c r="O449" s="34">
        <v>115036.50203237261</v>
      </c>
      <c r="P449" s="35">
        <v>2.9913247465969039</v>
      </c>
      <c r="Q449" s="29" t="s">
        <v>4024</v>
      </c>
      <c r="R449" s="29" t="s">
        <v>4025</v>
      </c>
      <c r="S449" s="36">
        <v>134.34</v>
      </c>
      <c r="T449" s="29" t="s">
        <v>3124</v>
      </c>
      <c r="U449" s="37">
        <v>754</v>
      </c>
      <c r="V449" s="38">
        <v>2.9913247465969039</v>
      </c>
      <c r="W449" s="38">
        <v>137.33132474659689</v>
      </c>
      <c r="X449" s="39">
        <v>3.4813247465968971</v>
      </c>
      <c r="Y449" s="39">
        <v>0.48999999999998067</v>
      </c>
    </row>
    <row r="450" spans="1:25" ht="30" x14ac:dyDescent="0.2">
      <c r="A450" s="29">
        <v>15654</v>
      </c>
      <c r="B450" s="29" t="s">
        <v>4026</v>
      </c>
      <c r="C450" s="32">
        <v>110</v>
      </c>
      <c r="D450" s="48">
        <v>5.7407288000000003</v>
      </c>
      <c r="E450" s="48">
        <v>7.1274883328318426</v>
      </c>
      <c r="F450" s="32" t="s">
        <v>746</v>
      </c>
      <c r="G450" s="32">
        <v>7.1274883328318426</v>
      </c>
      <c r="H450" s="32">
        <v>1594.9447326577799</v>
      </c>
      <c r="I450" s="32">
        <v>0.11</v>
      </c>
      <c r="J450" s="32">
        <v>0.75229709137686618</v>
      </c>
      <c r="K450" s="29" t="s">
        <v>3407</v>
      </c>
      <c r="L450" s="29" t="s">
        <v>3525</v>
      </c>
      <c r="M450" s="29" t="s">
        <v>4023</v>
      </c>
      <c r="N450" s="33">
        <v>2.88456123187611E-2</v>
      </c>
      <c r="O450" s="34">
        <v>63270.076117804922</v>
      </c>
      <c r="P450" s="35">
        <v>13.74101483412975</v>
      </c>
      <c r="Q450" s="29" t="s">
        <v>746</v>
      </c>
      <c r="R450" s="29" t="s">
        <v>4027</v>
      </c>
      <c r="S450" s="36">
        <v>18.829999999999991</v>
      </c>
      <c r="T450" s="29" t="s">
        <v>3278</v>
      </c>
      <c r="U450" s="37">
        <v>1582</v>
      </c>
      <c r="V450" s="38">
        <v>13.74101483412975</v>
      </c>
      <c r="W450" s="38">
        <v>32.571014834129741</v>
      </c>
      <c r="X450" s="40" t="s">
        <v>746</v>
      </c>
      <c r="Y450" s="40" t="s">
        <v>746</v>
      </c>
    </row>
    <row r="451" spans="1:25" ht="40" x14ac:dyDescent="0.2">
      <c r="A451" s="29">
        <v>14186</v>
      </c>
      <c r="B451" s="29" t="s">
        <v>4028</v>
      </c>
      <c r="C451" s="32">
        <v>150</v>
      </c>
      <c r="D451" s="48">
        <v>5.7175807000000001</v>
      </c>
      <c r="E451" s="48">
        <v>13.253594007331939</v>
      </c>
      <c r="F451" s="32" t="s">
        <v>746</v>
      </c>
      <c r="G451" s="32">
        <v>13.253594007331939</v>
      </c>
      <c r="H451" s="32">
        <v>1983.76602193535</v>
      </c>
      <c r="I451" s="32">
        <v>0.15</v>
      </c>
      <c r="J451" s="32">
        <v>0.75229709137686618</v>
      </c>
      <c r="K451" s="29" t="s">
        <v>3185</v>
      </c>
      <c r="L451" s="29" t="s">
        <v>3185</v>
      </c>
      <c r="M451" s="29" t="s">
        <v>4029</v>
      </c>
      <c r="N451" s="33">
        <v>2.88456123187611E-2</v>
      </c>
      <c r="O451" s="34">
        <v>86277.376524279447</v>
      </c>
      <c r="P451" s="35">
        <v>11.4120316901456</v>
      </c>
      <c r="Q451" s="29" t="s">
        <v>4030</v>
      </c>
      <c r="R451" s="29" t="s">
        <v>4031</v>
      </c>
      <c r="S451" s="36">
        <v>97.89</v>
      </c>
      <c r="T451" s="29" t="s">
        <v>746</v>
      </c>
      <c r="U451" s="37">
        <v>1984</v>
      </c>
      <c r="V451" s="38">
        <v>11.4120316901456</v>
      </c>
      <c r="W451" s="38">
        <v>109.3020316901456</v>
      </c>
      <c r="X451" s="39">
        <v>13.2320316901456</v>
      </c>
      <c r="Y451" s="39">
        <v>1.8200000000000069</v>
      </c>
    </row>
    <row r="452" spans="1:25" ht="30" x14ac:dyDescent="0.2">
      <c r="A452" s="29">
        <v>14487</v>
      </c>
      <c r="B452" s="29" t="s">
        <v>1679</v>
      </c>
      <c r="C452" s="32">
        <v>315</v>
      </c>
      <c r="D452" s="48">
        <v>5.7175807000000001</v>
      </c>
      <c r="E452" s="48">
        <v>58.448349572333868</v>
      </c>
      <c r="F452" s="32" t="s">
        <v>746</v>
      </c>
      <c r="G452" s="32">
        <v>58.448349572333868</v>
      </c>
      <c r="H452" s="32">
        <v>1292.31408298409</v>
      </c>
      <c r="I452" s="32">
        <v>0.315</v>
      </c>
      <c r="J452" s="32">
        <v>0.7522970913768664</v>
      </c>
      <c r="K452" s="29" t="s">
        <v>2861</v>
      </c>
      <c r="L452" s="29" t="s">
        <v>2861</v>
      </c>
      <c r="M452" s="29" t="s">
        <v>4029</v>
      </c>
      <c r="N452" s="33">
        <v>2.8845612318761121E-2</v>
      </c>
      <c r="O452" s="34">
        <v>181182.49070098691</v>
      </c>
      <c r="P452" s="35">
        <v>2.8763028648273861</v>
      </c>
      <c r="Q452" s="29" t="s">
        <v>4032</v>
      </c>
      <c r="R452" s="29" t="s">
        <v>3630</v>
      </c>
      <c r="S452" s="36">
        <v>38.64</v>
      </c>
      <c r="T452" s="29" t="s">
        <v>4033</v>
      </c>
      <c r="U452" s="37">
        <v>1072</v>
      </c>
      <c r="V452" s="38">
        <v>2.8763028648273861</v>
      </c>
      <c r="W452" s="38">
        <v>41.516302864827388</v>
      </c>
      <c r="X452" s="39">
        <v>7.0863028648273882</v>
      </c>
      <c r="Y452" s="39">
        <v>4.2100000000000009</v>
      </c>
    </row>
    <row r="453" spans="1:25" ht="20" x14ac:dyDescent="0.2">
      <c r="A453" s="29">
        <v>15230</v>
      </c>
      <c r="B453" s="29" t="s">
        <v>267</v>
      </c>
      <c r="C453" s="32">
        <v>100</v>
      </c>
      <c r="D453" s="48">
        <v>5.7175807000000001</v>
      </c>
      <c r="E453" s="48">
        <v>5.8904862254808616</v>
      </c>
      <c r="F453" s="32">
        <v>12</v>
      </c>
      <c r="G453" s="32">
        <v>12</v>
      </c>
      <c r="H453" s="32">
        <v>231.65554288999999</v>
      </c>
      <c r="I453" s="32">
        <v>0.1</v>
      </c>
      <c r="J453" s="32">
        <v>1.5325670498084289</v>
      </c>
      <c r="K453" s="29" t="s">
        <v>2407</v>
      </c>
      <c r="L453" s="29" t="s">
        <v>2407</v>
      </c>
      <c r="M453" s="29" t="s">
        <v>4029</v>
      </c>
      <c r="N453" s="33">
        <v>0.11971262804069881</v>
      </c>
      <c r="O453" s="34">
        <v>117175.21878049889</v>
      </c>
      <c r="P453" s="35">
        <v>9.1627465678301938</v>
      </c>
      <c r="Q453" s="29" t="s">
        <v>2747</v>
      </c>
      <c r="R453" s="29" t="s">
        <v>2700</v>
      </c>
      <c r="S453" s="36">
        <v>2.36</v>
      </c>
      <c r="T453" s="29" t="s">
        <v>4034</v>
      </c>
      <c r="U453" s="37">
        <v>232</v>
      </c>
      <c r="V453" s="38">
        <v>9.1627465678301938</v>
      </c>
      <c r="W453" s="38">
        <v>11.52274656783019</v>
      </c>
      <c r="X453" s="39">
        <v>9.2127465678301945</v>
      </c>
      <c r="Y453" s="39">
        <v>5.0000000000000273E-2</v>
      </c>
    </row>
    <row r="454" spans="1:25" ht="30" x14ac:dyDescent="0.2">
      <c r="A454" s="29">
        <v>14200</v>
      </c>
      <c r="B454" s="29" t="s">
        <v>173</v>
      </c>
      <c r="C454" s="32">
        <v>100</v>
      </c>
      <c r="D454" s="48">
        <v>5.6944326000000007</v>
      </c>
      <c r="E454" s="48">
        <v>5.8904862254808616</v>
      </c>
      <c r="F454" s="32">
        <v>11.2</v>
      </c>
      <c r="G454" s="32">
        <v>11.2</v>
      </c>
      <c r="H454" s="32">
        <v>972.89489940299995</v>
      </c>
      <c r="I454" s="32">
        <v>0.1</v>
      </c>
      <c r="J454" s="32">
        <v>1.430395913154533</v>
      </c>
      <c r="K454" s="29" t="s">
        <v>2694</v>
      </c>
      <c r="L454" s="29" t="s">
        <v>1427</v>
      </c>
      <c r="M454" s="29" t="s">
        <v>4035</v>
      </c>
      <c r="N454" s="33">
        <v>0.1042830004265643</v>
      </c>
      <c r="O454" s="34">
        <v>109363.53752846571</v>
      </c>
      <c r="P454" s="35">
        <v>33.581005211841124</v>
      </c>
      <c r="Q454" s="29" t="s">
        <v>4036</v>
      </c>
      <c r="R454" s="29" t="s">
        <v>4037</v>
      </c>
      <c r="S454" s="36">
        <v>72.53</v>
      </c>
      <c r="T454" s="29" t="s">
        <v>4038</v>
      </c>
      <c r="U454" s="37">
        <v>972</v>
      </c>
      <c r="V454" s="38">
        <v>33.581005211841124</v>
      </c>
      <c r="W454" s="38">
        <v>106.1110052118411</v>
      </c>
      <c r="X454" s="39">
        <v>35.621005211841137</v>
      </c>
      <c r="Y454" s="39">
        <v>2.0400000000000058</v>
      </c>
    </row>
    <row r="455" spans="1:25" ht="20" x14ac:dyDescent="0.2">
      <c r="A455" s="29">
        <v>15115</v>
      </c>
      <c r="B455" s="29" t="s">
        <v>508</v>
      </c>
      <c r="C455" s="32">
        <v>120</v>
      </c>
      <c r="D455" s="48">
        <v>5.6712845000000014</v>
      </c>
      <c r="E455" s="48">
        <v>8.4823001646924414</v>
      </c>
      <c r="F455" s="32">
        <v>8</v>
      </c>
      <c r="G455" s="32">
        <v>8</v>
      </c>
      <c r="H455" s="32">
        <v>936.46978802835008</v>
      </c>
      <c r="I455" s="32">
        <v>0.12</v>
      </c>
      <c r="J455" s="32">
        <v>0.7095217823187171</v>
      </c>
      <c r="K455" s="29" t="s">
        <v>3911</v>
      </c>
      <c r="L455" s="29" t="s">
        <v>255</v>
      </c>
      <c r="M455" s="29" t="s">
        <v>4039</v>
      </c>
      <c r="N455" s="33">
        <v>2.5658570824909729E-2</v>
      </c>
      <c r="O455" s="34">
        <v>65097.343766943857</v>
      </c>
      <c r="P455" s="35">
        <v>6.4217511722044298</v>
      </c>
      <c r="Q455" s="29" t="s">
        <v>4040</v>
      </c>
      <c r="R455" s="29" t="s">
        <v>4041</v>
      </c>
      <c r="S455" s="36">
        <v>111.76</v>
      </c>
      <c r="T455" s="29" t="s">
        <v>3106</v>
      </c>
      <c r="U455" s="37">
        <v>942</v>
      </c>
      <c r="V455" s="38">
        <v>6.4217511722044298</v>
      </c>
      <c r="W455" s="38">
        <v>118.1817511722044</v>
      </c>
      <c r="X455" s="39">
        <v>8.0817511722044344</v>
      </c>
      <c r="Y455" s="39">
        <v>1.660000000000011</v>
      </c>
    </row>
    <row r="456" spans="1:25" ht="20" x14ac:dyDescent="0.2">
      <c r="A456" s="29">
        <v>15253</v>
      </c>
      <c r="B456" s="29" t="s">
        <v>509</v>
      </c>
      <c r="C456" s="32">
        <v>100</v>
      </c>
      <c r="D456" s="48">
        <v>5.6712845000000014</v>
      </c>
      <c r="E456" s="48">
        <v>5.8904862254808616</v>
      </c>
      <c r="F456" s="32">
        <v>13.3</v>
      </c>
      <c r="G456" s="32">
        <v>13.3</v>
      </c>
      <c r="H456" s="32">
        <v>111.573676359</v>
      </c>
      <c r="I456" s="32">
        <v>0.1</v>
      </c>
      <c r="J456" s="32">
        <v>1.698595146871009</v>
      </c>
      <c r="K456" s="29" t="s">
        <v>2407</v>
      </c>
      <c r="L456" s="29" t="s">
        <v>2407</v>
      </c>
      <c r="M456" s="29" t="s">
        <v>4039</v>
      </c>
      <c r="N456" s="33">
        <v>0.14705532482027239</v>
      </c>
      <c r="O456" s="34">
        <v>129869.200815053</v>
      </c>
      <c r="P456" s="35">
        <v>5.4077191190201672</v>
      </c>
      <c r="Q456" s="29" t="s">
        <v>4042</v>
      </c>
      <c r="R456" s="29" t="s">
        <v>4043</v>
      </c>
      <c r="S456" s="36">
        <v>42.9</v>
      </c>
      <c r="T456" s="29" t="s">
        <v>746</v>
      </c>
      <c r="U456" s="37">
        <v>112</v>
      </c>
      <c r="V456" s="38">
        <v>5.4077191190201672</v>
      </c>
      <c r="W456" s="38">
        <v>48.307719119020163</v>
      </c>
      <c r="X456" s="39">
        <v>5.8177191190201611</v>
      </c>
      <c r="Y456" s="39">
        <v>0.40999999999999659</v>
      </c>
    </row>
    <row r="457" spans="1:25" ht="30" x14ac:dyDescent="0.2">
      <c r="A457" s="29">
        <v>15532</v>
      </c>
      <c r="B457" s="29" t="s">
        <v>4044</v>
      </c>
      <c r="C457" s="32">
        <v>150</v>
      </c>
      <c r="D457" s="48">
        <v>5.6249883000000001</v>
      </c>
      <c r="E457" s="48">
        <v>13.253594007331939</v>
      </c>
      <c r="F457" s="32" t="s">
        <v>746</v>
      </c>
      <c r="G457" s="32">
        <v>13.253594007331939</v>
      </c>
      <c r="H457" s="32">
        <v>902.681823818</v>
      </c>
      <c r="I457" s="32">
        <v>0.15</v>
      </c>
      <c r="J457" s="32">
        <v>0.75229709137686618</v>
      </c>
      <c r="K457" s="29" t="s">
        <v>2913</v>
      </c>
      <c r="L457" s="29" t="s">
        <v>1708</v>
      </c>
      <c r="M457" s="29" t="s">
        <v>4045</v>
      </c>
      <c r="N457" s="33">
        <v>2.88456123187611E-2</v>
      </c>
      <c r="O457" s="34">
        <v>86277.376524279447</v>
      </c>
      <c r="P457" s="35">
        <v>5.1928672361670092</v>
      </c>
      <c r="Q457" s="29" t="s">
        <v>4046</v>
      </c>
      <c r="R457" s="29" t="s">
        <v>4047</v>
      </c>
      <c r="S457" s="36">
        <v>154.55000000000001</v>
      </c>
      <c r="T457" s="29" t="s">
        <v>4048</v>
      </c>
      <c r="U457" s="37">
        <v>902</v>
      </c>
      <c r="V457" s="38">
        <v>5.1928672361670092</v>
      </c>
      <c r="W457" s="38">
        <v>159.742867236167</v>
      </c>
      <c r="X457" s="39">
        <v>19.84286723616702</v>
      </c>
      <c r="Y457" s="39">
        <v>14.650000000000009</v>
      </c>
    </row>
    <row r="458" spans="1:25" ht="40" x14ac:dyDescent="0.2">
      <c r="A458" s="29">
        <v>14415</v>
      </c>
      <c r="B458" s="29" t="s">
        <v>1609</v>
      </c>
      <c r="C458" s="32">
        <v>90</v>
      </c>
      <c r="D458" s="48">
        <v>5.6018402000000007</v>
      </c>
      <c r="E458" s="48">
        <v>4.7712938426394977</v>
      </c>
      <c r="F458" s="32">
        <v>5.3</v>
      </c>
      <c r="G458" s="32">
        <v>5.3</v>
      </c>
      <c r="H458" s="32">
        <v>999.81821395711995</v>
      </c>
      <c r="I458" s="32">
        <v>0.09</v>
      </c>
      <c r="J458" s="32">
        <v>0.83565898806426697</v>
      </c>
      <c r="K458" s="29" t="s">
        <v>4049</v>
      </c>
      <c r="L458" s="29" t="s">
        <v>4049</v>
      </c>
      <c r="M458" s="29" t="s">
        <v>4050</v>
      </c>
      <c r="N458" s="33">
        <v>3.5592555776380971E-2</v>
      </c>
      <c r="O458" s="34">
        <v>57502.653660800417</v>
      </c>
      <c r="P458" s="35">
        <v>13.774397566981429</v>
      </c>
      <c r="Q458" s="29" t="s">
        <v>746</v>
      </c>
      <c r="R458" s="29" t="s">
        <v>4051</v>
      </c>
      <c r="S458" s="36">
        <v>57.08</v>
      </c>
      <c r="T458" s="29" t="s">
        <v>4052</v>
      </c>
      <c r="U458" s="37">
        <v>990</v>
      </c>
      <c r="V458" s="38">
        <v>13.774397566981429</v>
      </c>
      <c r="W458" s="38">
        <v>70.854397566981433</v>
      </c>
      <c r="X458" s="40" t="s">
        <v>746</v>
      </c>
      <c r="Y458" s="40" t="s">
        <v>746</v>
      </c>
    </row>
    <row r="459" spans="1:25" ht="20" x14ac:dyDescent="0.2">
      <c r="A459" s="29">
        <v>17613</v>
      </c>
      <c r="B459" s="29" t="s">
        <v>4053</v>
      </c>
      <c r="C459" s="32">
        <v>120</v>
      </c>
      <c r="D459" s="48">
        <v>5.5786920999999996</v>
      </c>
      <c r="E459" s="48">
        <v>8.4823001646924414</v>
      </c>
      <c r="F459" s="32" t="s">
        <v>746</v>
      </c>
      <c r="G459" s="32">
        <v>8.4823001646924414</v>
      </c>
      <c r="H459" s="32">
        <v>923.35998114536005</v>
      </c>
      <c r="I459" s="32">
        <v>0.12</v>
      </c>
      <c r="J459" s="32">
        <v>0.75229709137686618</v>
      </c>
      <c r="K459" s="29" t="s">
        <v>2694</v>
      </c>
      <c r="L459" s="29" t="s">
        <v>2694</v>
      </c>
      <c r="M459" s="29" t="s">
        <v>4054</v>
      </c>
      <c r="N459" s="33">
        <v>2.88456123187611E-2</v>
      </c>
      <c r="O459" s="34">
        <v>69021.901219423555</v>
      </c>
      <c r="P459" s="35">
        <v>7.0997183105102923</v>
      </c>
      <c r="Q459" s="29" t="s">
        <v>4055</v>
      </c>
      <c r="R459" s="29" t="s">
        <v>2697</v>
      </c>
      <c r="S459" s="36">
        <v>79.410000000000011</v>
      </c>
      <c r="T459" s="29" t="s">
        <v>4056</v>
      </c>
      <c r="U459" s="37">
        <v>924</v>
      </c>
      <c r="V459" s="38">
        <v>7.0997183105102923</v>
      </c>
      <c r="W459" s="38">
        <v>86.509718310510308</v>
      </c>
      <c r="X459" s="39">
        <v>19.119718310510311</v>
      </c>
      <c r="Y459" s="39">
        <v>12.02000000000001</v>
      </c>
    </row>
    <row r="460" spans="1:25" ht="20" x14ac:dyDescent="0.2">
      <c r="A460" s="29">
        <v>14256</v>
      </c>
      <c r="B460" s="29" t="s">
        <v>422</v>
      </c>
      <c r="C460" s="32">
        <v>120</v>
      </c>
      <c r="D460" s="48">
        <v>5.5786920999999996</v>
      </c>
      <c r="E460" s="48">
        <v>8.4823001646924414</v>
      </c>
      <c r="F460" s="32">
        <v>6</v>
      </c>
      <c r="G460" s="32">
        <v>6</v>
      </c>
      <c r="H460" s="32">
        <v>527.24198578200003</v>
      </c>
      <c r="I460" s="32">
        <v>0.12</v>
      </c>
      <c r="J460" s="32">
        <v>0.53214133673903785</v>
      </c>
      <c r="K460" s="29" t="s">
        <v>2828</v>
      </c>
      <c r="L460" s="29" t="s">
        <v>347</v>
      </c>
      <c r="M460" s="29" t="s">
        <v>4054</v>
      </c>
      <c r="N460" s="33">
        <v>1.4432946089011731E-2</v>
      </c>
      <c r="O460" s="34">
        <v>48823.007825207897</v>
      </c>
      <c r="P460" s="35">
        <v>2.063836663549186</v>
      </c>
      <c r="Q460" s="29" t="s">
        <v>4057</v>
      </c>
      <c r="R460" s="29" t="s">
        <v>4058</v>
      </c>
      <c r="S460" s="36">
        <v>54.04</v>
      </c>
      <c r="T460" s="29" t="s">
        <v>3095</v>
      </c>
      <c r="U460" s="37">
        <v>532</v>
      </c>
      <c r="V460" s="38">
        <v>2.063836663549186</v>
      </c>
      <c r="W460" s="38">
        <v>56.103836663549188</v>
      </c>
      <c r="X460" s="39">
        <v>16.743836663549189</v>
      </c>
      <c r="Y460" s="39">
        <v>14.68</v>
      </c>
    </row>
    <row r="461" spans="1:25" ht="40" x14ac:dyDescent="0.2">
      <c r="A461" s="29">
        <v>19821</v>
      </c>
      <c r="B461" s="29" t="s">
        <v>2346</v>
      </c>
      <c r="C461" s="32">
        <v>125</v>
      </c>
      <c r="D461" s="48">
        <v>5.5555440000000003</v>
      </c>
      <c r="E461" s="48">
        <v>9.2038847273138469</v>
      </c>
      <c r="F461" s="32" t="s">
        <v>746</v>
      </c>
      <c r="G461" s="32">
        <v>9.2038847273138469</v>
      </c>
      <c r="H461" s="32">
        <v>799.80905714907999</v>
      </c>
      <c r="I461" s="32">
        <v>0.125</v>
      </c>
      <c r="J461" s="32">
        <v>0.75229709137686618</v>
      </c>
      <c r="K461" s="29" t="s">
        <v>2662</v>
      </c>
      <c r="L461" s="29" t="s">
        <v>2662</v>
      </c>
      <c r="M461" s="29" t="s">
        <v>4059</v>
      </c>
      <c r="N461" s="33">
        <v>2.88456123187611E-2</v>
      </c>
      <c r="O461" s="34">
        <v>71897.813770232868</v>
      </c>
      <c r="P461" s="35">
        <v>5.8308545333970647</v>
      </c>
      <c r="Q461" s="29" t="s">
        <v>4060</v>
      </c>
      <c r="R461" s="29" t="s">
        <v>4061</v>
      </c>
      <c r="S461" s="36">
        <v>80.510000000000005</v>
      </c>
      <c r="T461" s="29" t="s">
        <v>3781</v>
      </c>
      <c r="U461" s="37">
        <v>790</v>
      </c>
      <c r="V461" s="38">
        <v>5.8308545333970647</v>
      </c>
      <c r="W461" s="38">
        <v>86.340854533397064</v>
      </c>
      <c r="X461" s="39">
        <v>16.780854533397061</v>
      </c>
      <c r="Y461" s="39">
        <v>10.95</v>
      </c>
    </row>
    <row r="462" spans="1:25" ht="30" x14ac:dyDescent="0.2">
      <c r="A462" s="29">
        <v>14149</v>
      </c>
      <c r="B462" s="29" t="s">
        <v>1430</v>
      </c>
      <c r="C462" s="32">
        <v>100</v>
      </c>
      <c r="D462" s="48">
        <v>5.5323959</v>
      </c>
      <c r="E462" s="48">
        <v>5.8904862254808616</v>
      </c>
      <c r="F462" s="32" t="s">
        <v>746</v>
      </c>
      <c r="G462" s="32">
        <v>5.8904862254808616</v>
      </c>
      <c r="H462" s="32">
        <v>94.069988335199994</v>
      </c>
      <c r="I462" s="32">
        <v>0.1</v>
      </c>
      <c r="J462" s="32">
        <v>0.75229709137686596</v>
      </c>
      <c r="K462" s="29" t="s">
        <v>2639</v>
      </c>
      <c r="L462" s="29" t="s">
        <v>2639</v>
      </c>
      <c r="M462" s="29" t="s">
        <v>4062</v>
      </c>
      <c r="N462" s="33">
        <v>2.884561231876109E-2</v>
      </c>
      <c r="O462" s="34">
        <v>57518.251016186281</v>
      </c>
      <c r="P462" s="35">
        <v>0.91837905159187594</v>
      </c>
      <c r="Q462" s="29" t="s">
        <v>4063</v>
      </c>
      <c r="R462" s="29" t="s">
        <v>4064</v>
      </c>
      <c r="S462" s="36">
        <v>47.19</v>
      </c>
      <c r="T462" s="29" t="s">
        <v>4065</v>
      </c>
      <c r="U462" s="37">
        <v>94</v>
      </c>
      <c r="V462" s="38">
        <v>0.91837905159187594</v>
      </c>
      <c r="W462" s="38">
        <v>48.108379051591882</v>
      </c>
      <c r="X462" s="39">
        <v>1.768379051591886</v>
      </c>
      <c r="Y462" s="39">
        <v>0.85000000000000853</v>
      </c>
    </row>
    <row r="463" spans="1:25" ht="30" x14ac:dyDescent="0.2">
      <c r="A463" s="29">
        <v>15165</v>
      </c>
      <c r="B463" s="29" t="s">
        <v>4066</v>
      </c>
      <c r="C463" s="32">
        <v>200</v>
      </c>
      <c r="D463" s="48">
        <v>5.5323959</v>
      </c>
      <c r="E463" s="48">
        <v>23.56194490192345</v>
      </c>
      <c r="F463" s="32" t="s">
        <v>746</v>
      </c>
      <c r="G463" s="32">
        <v>23.56194490192345</v>
      </c>
      <c r="H463" s="32">
        <v>1813.26398590448</v>
      </c>
      <c r="I463" s="32">
        <v>0.2</v>
      </c>
      <c r="J463" s="32">
        <v>0.75229709137686596</v>
      </c>
      <c r="K463" s="29" t="s">
        <v>2385</v>
      </c>
      <c r="L463" s="29" t="s">
        <v>2385</v>
      </c>
      <c r="M463" s="29" t="s">
        <v>4062</v>
      </c>
      <c r="N463" s="33">
        <v>2.884561231876109E-2</v>
      </c>
      <c r="O463" s="34">
        <v>115036.50203237261</v>
      </c>
      <c r="P463" s="35">
        <v>7.1993280788087608</v>
      </c>
      <c r="Q463" s="29" t="s">
        <v>4067</v>
      </c>
      <c r="R463" s="29" t="s">
        <v>4068</v>
      </c>
      <c r="S463" s="36">
        <v>10.93</v>
      </c>
      <c r="T463" s="29" t="s">
        <v>3915</v>
      </c>
      <c r="U463" s="37">
        <v>1814</v>
      </c>
      <c r="V463" s="38">
        <v>7.1993280788087608</v>
      </c>
      <c r="W463" s="38">
        <v>18.129328078808761</v>
      </c>
      <c r="X463" s="39">
        <v>8.729328078808761</v>
      </c>
      <c r="Y463" s="39">
        <v>1.5299999999999989</v>
      </c>
    </row>
    <row r="464" spans="1:25" ht="30" x14ac:dyDescent="0.2">
      <c r="A464" s="29">
        <v>15639</v>
      </c>
      <c r="B464" s="29" t="s">
        <v>2162</v>
      </c>
      <c r="C464" s="32">
        <v>100</v>
      </c>
      <c r="D464" s="48">
        <v>5.4629516000000002</v>
      </c>
      <c r="E464" s="48">
        <v>5.8904862254808616</v>
      </c>
      <c r="F464" s="32" t="s">
        <v>746</v>
      </c>
      <c r="G464" s="32">
        <v>5.8904862254808616</v>
      </c>
      <c r="H464" s="32">
        <v>1526.627637928</v>
      </c>
      <c r="I464" s="32">
        <v>0.1</v>
      </c>
      <c r="J464" s="32">
        <v>0.75229709137686596</v>
      </c>
      <c r="K464" s="29" t="s">
        <v>3032</v>
      </c>
      <c r="L464" s="29" t="s">
        <v>3032</v>
      </c>
      <c r="M464" s="29" t="s">
        <v>4069</v>
      </c>
      <c r="N464" s="33">
        <v>2.884561231876109E-2</v>
      </c>
      <c r="O464" s="34">
        <v>57518.251016186281</v>
      </c>
      <c r="P464" s="35">
        <v>14.90403971624221</v>
      </c>
      <c r="Q464" s="29" t="s">
        <v>4070</v>
      </c>
      <c r="R464" s="29" t="s">
        <v>4071</v>
      </c>
      <c r="S464" s="36">
        <v>9.65</v>
      </c>
      <c r="T464" s="29" t="s">
        <v>4072</v>
      </c>
      <c r="U464" s="37">
        <v>1526</v>
      </c>
      <c r="V464" s="38">
        <v>14.90403971624221</v>
      </c>
      <c r="W464" s="38">
        <v>24.554039716242219</v>
      </c>
      <c r="X464" s="39">
        <v>15.07403971624221</v>
      </c>
      <c r="Y464" s="39">
        <v>0.1699999999999999</v>
      </c>
    </row>
    <row r="465" spans="1:25" ht="20" x14ac:dyDescent="0.2">
      <c r="A465" s="29">
        <v>14396</v>
      </c>
      <c r="B465" s="29" t="s">
        <v>4073</v>
      </c>
      <c r="C465" s="32">
        <v>125</v>
      </c>
      <c r="D465" s="48">
        <v>5.4398035</v>
      </c>
      <c r="E465" s="48">
        <v>9.2038847273138469</v>
      </c>
      <c r="F465" s="32" t="s">
        <v>746</v>
      </c>
      <c r="G465" s="32">
        <v>9.2038847273138469</v>
      </c>
      <c r="H465" s="32">
        <v>956.44614889500008</v>
      </c>
      <c r="I465" s="32">
        <v>0.125</v>
      </c>
      <c r="J465" s="32">
        <v>0.75229709137686618</v>
      </c>
      <c r="K465" s="29" t="s">
        <v>4074</v>
      </c>
      <c r="L465" s="29" t="s">
        <v>4074</v>
      </c>
      <c r="M465" s="29" t="s">
        <v>4075</v>
      </c>
      <c r="N465" s="33">
        <v>2.88456123187611E-2</v>
      </c>
      <c r="O465" s="34">
        <v>71897.813770232868</v>
      </c>
      <c r="P465" s="35">
        <v>6.9727872088788709</v>
      </c>
      <c r="Q465" s="29" t="s">
        <v>746</v>
      </c>
      <c r="R465" s="29" t="s">
        <v>4076</v>
      </c>
      <c r="S465" s="36">
        <v>40.159999999999997</v>
      </c>
      <c r="T465" s="29" t="s">
        <v>746</v>
      </c>
      <c r="U465" s="37">
        <v>798</v>
      </c>
      <c r="V465" s="38">
        <v>6.9727872088788709</v>
      </c>
      <c r="W465" s="38">
        <v>47.132787208878867</v>
      </c>
      <c r="X465" s="40" t="s">
        <v>746</v>
      </c>
      <c r="Y465" s="40" t="s">
        <v>746</v>
      </c>
    </row>
    <row r="466" spans="1:25" ht="40" x14ac:dyDescent="0.2">
      <c r="A466" s="29">
        <v>15548</v>
      </c>
      <c r="B466" s="29" t="s">
        <v>387</v>
      </c>
      <c r="C466" s="32">
        <v>100</v>
      </c>
      <c r="D466" s="48">
        <v>5.3472111</v>
      </c>
      <c r="E466" s="48">
        <v>5.8904862254808616</v>
      </c>
      <c r="F466" s="32">
        <v>10</v>
      </c>
      <c r="G466" s="32">
        <v>10</v>
      </c>
      <c r="H466" s="32">
        <v>32.7557233307</v>
      </c>
      <c r="I466" s="32">
        <v>0.1</v>
      </c>
      <c r="J466" s="32">
        <v>1.277139208173691</v>
      </c>
      <c r="K466" s="29" t="s">
        <v>2534</v>
      </c>
      <c r="L466" s="29" t="s">
        <v>190</v>
      </c>
      <c r="M466" s="29" t="s">
        <v>4077</v>
      </c>
      <c r="N466" s="33">
        <v>8.3133769472707536E-2</v>
      </c>
      <c r="O466" s="34">
        <v>97646.015650415779</v>
      </c>
      <c r="P466" s="35">
        <v>0.90415775531016651</v>
      </c>
      <c r="Q466" s="29" t="s">
        <v>4078</v>
      </c>
      <c r="R466" s="29" t="s">
        <v>4079</v>
      </c>
      <c r="S466" s="36">
        <v>13.23</v>
      </c>
      <c r="T466" s="29" t="s">
        <v>3647</v>
      </c>
      <c r="U466" s="37">
        <v>32</v>
      </c>
      <c r="V466" s="38">
        <v>0.90415775531016651</v>
      </c>
      <c r="W466" s="38">
        <v>14.134157755310159</v>
      </c>
      <c r="X466" s="39">
        <v>1.8941577553101661</v>
      </c>
      <c r="Y466" s="39">
        <v>0.99000000000000021</v>
      </c>
    </row>
    <row r="467" spans="1:25" ht="30" x14ac:dyDescent="0.2">
      <c r="A467" s="29">
        <v>14287</v>
      </c>
      <c r="B467" s="29" t="s">
        <v>1519</v>
      </c>
      <c r="C467" s="32">
        <v>100</v>
      </c>
      <c r="D467" s="48">
        <v>5.3240630000000007</v>
      </c>
      <c r="E467" s="48">
        <v>5.8904862254808616</v>
      </c>
      <c r="F467" s="32">
        <v>7</v>
      </c>
      <c r="G467" s="32">
        <v>7</v>
      </c>
      <c r="H467" s="32">
        <v>438.0217407307</v>
      </c>
      <c r="I467" s="32">
        <v>0.1</v>
      </c>
      <c r="J467" s="32">
        <v>0.89399744572158346</v>
      </c>
      <c r="K467" s="29" t="s">
        <v>4080</v>
      </c>
      <c r="L467" s="29" t="s">
        <v>4080</v>
      </c>
      <c r="M467" s="29" t="s">
        <v>3921</v>
      </c>
      <c r="N467" s="33">
        <v>4.0735547041626692E-2</v>
      </c>
      <c r="O467" s="34">
        <v>68352.210955291041</v>
      </c>
      <c r="P467" s="35">
        <v>5.9959685933205442</v>
      </c>
      <c r="Q467" s="29" t="s">
        <v>4081</v>
      </c>
      <c r="R467" s="29" t="s">
        <v>4082</v>
      </c>
      <c r="S467" s="36">
        <v>90.03</v>
      </c>
      <c r="T467" s="29" t="s">
        <v>746</v>
      </c>
      <c r="U467" s="37">
        <v>438</v>
      </c>
      <c r="V467" s="38">
        <v>5.9959685933205442</v>
      </c>
      <c r="W467" s="38">
        <v>96.025968593320542</v>
      </c>
      <c r="X467" s="39">
        <v>16.365968593320549</v>
      </c>
      <c r="Y467" s="39">
        <v>10.37</v>
      </c>
    </row>
    <row r="468" spans="1:25" ht="30" x14ac:dyDescent="0.2">
      <c r="A468" s="29">
        <v>14507</v>
      </c>
      <c r="B468" s="29" t="s">
        <v>44</v>
      </c>
      <c r="C468" s="32">
        <v>250</v>
      </c>
      <c r="D468" s="48">
        <v>5.3240630000000007</v>
      </c>
      <c r="E468" s="48">
        <v>36.815538909255388</v>
      </c>
      <c r="F468" s="32">
        <v>37</v>
      </c>
      <c r="G468" s="32">
        <v>37</v>
      </c>
      <c r="H468" s="32">
        <v>142.48728111700001</v>
      </c>
      <c r="I468" s="32">
        <v>0.25</v>
      </c>
      <c r="J468" s="32">
        <v>0.75606641123882501</v>
      </c>
      <c r="K468" s="29" t="s">
        <v>2385</v>
      </c>
      <c r="L468" s="29" t="s">
        <v>2384</v>
      </c>
      <c r="M468" s="29" t="s">
        <v>3921</v>
      </c>
      <c r="N468" s="33">
        <v>2.9135393384482979E-2</v>
      </c>
      <c r="O468" s="34">
        <v>144516.10316261541</v>
      </c>
      <c r="P468" s="35">
        <v>0.4294901531711911</v>
      </c>
      <c r="Q468" s="29" t="s">
        <v>4083</v>
      </c>
      <c r="R468" s="29" t="s">
        <v>4084</v>
      </c>
      <c r="S468" s="36">
        <v>13.39</v>
      </c>
      <c r="T468" s="29" t="s">
        <v>2766</v>
      </c>
      <c r="U468" s="37">
        <v>142</v>
      </c>
      <c r="V468" s="38">
        <v>0.4294901531711911</v>
      </c>
      <c r="W468" s="38">
        <v>13.81949015317119</v>
      </c>
      <c r="X468" s="39">
        <v>5.5494901531711918</v>
      </c>
      <c r="Y468" s="39">
        <v>5.120000000000001</v>
      </c>
    </row>
    <row r="469" spans="1:25" ht="30" x14ac:dyDescent="0.2">
      <c r="A469" s="29">
        <v>14554</v>
      </c>
      <c r="B469" s="29" t="s">
        <v>1724</v>
      </c>
      <c r="C469" s="32">
        <v>150</v>
      </c>
      <c r="D469" s="48">
        <v>5.3240630000000007</v>
      </c>
      <c r="E469" s="48">
        <v>13.253594007331939</v>
      </c>
      <c r="F469" s="32" t="s">
        <v>746</v>
      </c>
      <c r="G469" s="32">
        <v>13.253594007331939</v>
      </c>
      <c r="H469" s="32">
        <v>415.68022467757987</v>
      </c>
      <c r="I469" s="32">
        <v>0.15</v>
      </c>
      <c r="J469" s="32">
        <v>0.75229709137686618</v>
      </c>
      <c r="K469" s="29" t="s">
        <v>4085</v>
      </c>
      <c r="L469" s="29" t="s">
        <v>4085</v>
      </c>
      <c r="M469" s="29" t="s">
        <v>3921</v>
      </c>
      <c r="N469" s="33">
        <v>2.88456123187611E-2</v>
      </c>
      <c r="O469" s="34">
        <v>86277.376524279447</v>
      </c>
      <c r="P469" s="35">
        <v>2.3912880070198019</v>
      </c>
      <c r="Q469" s="29" t="s">
        <v>746</v>
      </c>
      <c r="R469" s="29" t="s">
        <v>4086</v>
      </c>
      <c r="S469" s="36">
        <v>81.599999999999994</v>
      </c>
      <c r="T469" s="29" t="s">
        <v>4087</v>
      </c>
      <c r="U469" s="37">
        <v>402</v>
      </c>
      <c r="V469" s="38">
        <v>2.3912880070198019</v>
      </c>
      <c r="W469" s="38">
        <v>83.99128800701979</v>
      </c>
      <c r="X469" s="40" t="s">
        <v>746</v>
      </c>
      <c r="Y469" s="40" t="s">
        <v>746</v>
      </c>
    </row>
    <row r="470" spans="1:25" ht="30" x14ac:dyDescent="0.2">
      <c r="A470" s="29">
        <v>14216</v>
      </c>
      <c r="B470" s="29" t="s">
        <v>1468</v>
      </c>
      <c r="C470" s="32">
        <v>150</v>
      </c>
      <c r="D470" s="48">
        <v>5.3009149000000004</v>
      </c>
      <c r="E470" s="48">
        <v>13.253594007331939</v>
      </c>
      <c r="F470" s="32">
        <v>15.3</v>
      </c>
      <c r="G470" s="32">
        <v>15.3</v>
      </c>
      <c r="H470" s="32">
        <v>1642.9075120403479</v>
      </c>
      <c r="I470" s="32">
        <v>0.15</v>
      </c>
      <c r="J470" s="32">
        <v>0.8684546615581098</v>
      </c>
      <c r="K470" s="29" t="s">
        <v>2745</v>
      </c>
      <c r="L470" s="29" t="s">
        <v>292</v>
      </c>
      <c r="M470" s="29" t="s">
        <v>4088</v>
      </c>
      <c r="N470" s="33">
        <v>3.8441055004179971E-2</v>
      </c>
      <c r="O470" s="34">
        <v>99598.935963424112</v>
      </c>
      <c r="P470" s="35">
        <v>12.52141963088223</v>
      </c>
      <c r="Q470" s="29" t="s">
        <v>4089</v>
      </c>
      <c r="R470" s="29" t="s">
        <v>4090</v>
      </c>
      <c r="S470" s="36">
        <v>2.96</v>
      </c>
      <c r="T470" s="29" t="s">
        <v>746</v>
      </c>
      <c r="U470" s="37">
        <v>1632</v>
      </c>
      <c r="V470" s="38">
        <v>12.52141963088223</v>
      </c>
      <c r="W470" s="38">
        <v>15.481419630882231</v>
      </c>
      <c r="X470" s="39">
        <v>14.401419630882231</v>
      </c>
      <c r="Y470" s="39">
        <v>1.88</v>
      </c>
    </row>
    <row r="471" spans="1:25" ht="40" x14ac:dyDescent="0.2">
      <c r="A471" s="29">
        <v>15490</v>
      </c>
      <c r="B471" s="29" t="s">
        <v>4091</v>
      </c>
      <c r="C471" s="32">
        <v>100</v>
      </c>
      <c r="D471" s="48">
        <v>5.2546187</v>
      </c>
      <c r="E471" s="48">
        <v>5.8904862254808616</v>
      </c>
      <c r="F471" s="32" t="s">
        <v>746</v>
      </c>
      <c r="G471" s="32">
        <v>5.8904862254808616</v>
      </c>
      <c r="H471" s="32">
        <v>587.36431857699995</v>
      </c>
      <c r="I471" s="32">
        <v>0.1</v>
      </c>
      <c r="J471" s="32">
        <v>0.75229709137686596</v>
      </c>
      <c r="K471" s="29" t="s">
        <v>2754</v>
      </c>
      <c r="L471" s="29" t="s">
        <v>3048</v>
      </c>
      <c r="M471" s="29" t="s">
        <v>4092</v>
      </c>
      <c r="N471" s="33">
        <v>2.884561231876109E-2</v>
      </c>
      <c r="O471" s="34">
        <v>57518.251016186281</v>
      </c>
      <c r="P471" s="35">
        <v>5.7342739738791622</v>
      </c>
      <c r="Q471" s="29" t="s">
        <v>4093</v>
      </c>
      <c r="R471" s="29" t="s">
        <v>4094</v>
      </c>
      <c r="S471" s="36">
        <v>60.24</v>
      </c>
      <c r="T471" s="29" t="s">
        <v>2761</v>
      </c>
      <c r="U471" s="37">
        <v>588</v>
      </c>
      <c r="V471" s="38">
        <v>5.7342739738791622</v>
      </c>
      <c r="W471" s="38">
        <v>65.974273973879164</v>
      </c>
      <c r="X471" s="39">
        <v>7.8142739738791596</v>
      </c>
      <c r="Y471" s="39">
        <v>2.0799999999999979</v>
      </c>
    </row>
    <row r="472" spans="1:25" ht="30" x14ac:dyDescent="0.2">
      <c r="A472" s="29">
        <v>15186</v>
      </c>
      <c r="B472" s="29" t="s">
        <v>1855</v>
      </c>
      <c r="C472" s="32">
        <v>200</v>
      </c>
      <c r="D472" s="48">
        <v>5.2546187</v>
      </c>
      <c r="E472" s="48">
        <v>23.56194490192345</v>
      </c>
      <c r="F472" s="32" t="s">
        <v>746</v>
      </c>
      <c r="G472" s="32">
        <v>23.56194490192345</v>
      </c>
      <c r="H472" s="32">
        <v>1280.53727000392</v>
      </c>
      <c r="I472" s="32">
        <v>0.2</v>
      </c>
      <c r="J472" s="32">
        <v>0.75229709137686596</v>
      </c>
      <c r="K472" s="29" t="s">
        <v>2385</v>
      </c>
      <c r="L472" s="29" t="s">
        <v>1325</v>
      </c>
      <c r="M472" s="29" t="s">
        <v>4092</v>
      </c>
      <c r="N472" s="33">
        <v>2.884561231876109E-2</v>
      </c>
      <c r="O472" s="34">
        <v>115036.50203237261</v>
      </c>
      <c r="P472" s="35">
        <v>5.0842061583778557</v>
      </c>
      <c r="Q472" s="29" t="s">
        <v>4095</v>
      </c>
      <c r="R472" s="29" t="s">
        <v>4096</v>
      </c>
      <c r="S472" s="36">
        <v>54.89</v>
      </c>
      <c r="T472" s="29" t="s">
        <v>3457</v>
      </c>
      <c r="U472" s="37">
        <v>1280</v>
      </c>
      <c r="V472" s="38">
        <v>5.0842061583778557</v>
      </c>
      <c r="W472" s="38">
        <v>59.974206158377847</v>
      </c>
      <c r="X472" s="39">
        <v>9.2642061583778528</v>
      </c>
      <c r="Y472" s="39">
        <v>4.18</v>
      </c>
    </row>
    <row r="473" spans="1:25" ht="30" x14ac:dyDescent="0.2">
      <c r="A473" s="29">
        <v>14094</v>
      </c>
      <c r="B473" s="29" t="s">
        <v>1387</v>
      </c>
      <c r="C473" s="32">
        <v>150</v>
      </c>
      <c r="D473" s="48">
        <v>5.2546187</v>
      </c>
      <c r="E473" s="48">
        <v>13.253594007331939</v>
      </c>
      <c r="F473" s="32" t="s">
        <v>746</v>
      </c>
      <c r="G473" s="32">
        <v>13.253594007331939</v>
      </c>
      <c r="H473" s="32">
        <v>1082.63069434781</v>
      </c>
      <c r="I473" s="32">
        <v>0.15</v>
      </c>
      <c r="J473" s="32">
        <v>0.75229709137686618</v>
      </c>
      <c r="K473" s="29" t="s">
        <v>2494</v>
      </c>
      <c r="L473" s="29" t="s">
        <v>129</v>
      </c>
      <c r="M473" s="29" t="s">
        <v>4092</v>
      </c>
      <c r="N473" s="33">
        <v>2.88456123187611E-2</v>
      </c>
      <c r="O473" s="34">
        <v>86277.376524279447</v>
      </c>
      <c r="P473" s="35">
        <v>6.2280609991333868</v>
      </c>
      <c r="Q473" s="29" t="s">
        <v>3666</v>
      </c>
      <c r="R473" s="29" t="s">
        <v>3481</v>
      </c>
      <c r="S473" s="36">
        <v>16.559999999999999</v>
      </c>
      <c r="T473" s="29" t="s">
        <v>746</v>
      </c>
      <c r="U473" s="37">
        <v>1080</v>
      </c>
      <c r="V473" s="38">
        <v>6.2280609991333868</v>
      </c>
      <c r="W473" s="38">
        <v>22.788060999133389</v>
      </c>
      <c r="X473" s="39">
        <v>16.558060999133389</v>
      </c>
      <c r="Y473" s="39">
        <v>10.33</v>
      </c>
    </row>
    <row r="474" spans="1:25" ht="30" x14ac:dyDescent="0.2">
      <c r="A474" s="29">
        <v>11663</v>
      </c>
      <c r="B474" s="29" t="s">
        <v>4097</v>
      </c>
      <c r="C474" s="32" t="s">
        <v>746</v>
      </c>
      <c r="D474" s="48">
        <v>5.2314706000000006</v>
      </c>
      <c r="E474" s="48" t="s">
        <v>746</v>
      </c>
      <c r="F474" s="32" t="s">
        <v>746</v>
      </c>
      <c r="G474" s="32" t="s">
        <v>746</v>
      </c>
      <c r="H474" s="32">
        <v>67.308841221319994</v>
      </c>
      <c r="I474" s="32" t="s">
        <v>746</v>
      </c>
      <c r="J474" s="32" t="s">
        <v>746</v>
      </c>
      <c r="K474" s="29" t="s">
        <v>3339</v>
      </c>
      <c r="L474" s="29" t="s">
        <v>4097</v>
      </c>
      <c r="M474" s="29" t="s">
        <v>4098</v>
      </c>
      <c r="N474" s="33" t="s">
        <v>746</v>
      </c>
      <c r="O474" s="34" t="s">
        <v>746</v>
      </c>
      <c r="P474" s="35" t="s">
        <v>746</v>
      </c>
      <c r="Q474" s="29" t="s">
        <v>746</v>
      </c>
      <c r="R474" s="29" t="s">
        <v>746</v>
      </c>
      <c r="S474" s="41" t="s">
        <v>746</v>
      </c>
      <c r="T474" s="29" t="s">
        <v>746</v>
      </c>
      <c r="U474" s="34" t="s">
        <v>746</v>
      </c>
      <c r="V474" s="42" t="s">
        <v>746</v>
      </c>
      <c r="W474" s="42" t="s">
        <v>746</v>
      </c>
      <c r="X474" s="40" t="s">
        <v>746</v>
      </c>
      <c r="Y474" s="40" t="s">
        <v>746</v>
      </c>
    </row>
    <row r="475" spans="1:25" ht="30" x14ac:dyDescent="0.2">
      <c r="A475" s="29">
        <v>15641</v>
      </c>
      <c r="B475" s="29" t="s">
        <v>2165</v>
      </c>
      <c r="C475" s="32">
        <v>120</v>
      </c>
      <c r="D475" s="48">
        <v>5.2083225000000004</v>
      </c>
      <c r="E475" s="48">
        <v>8.4823001646924414</v>
      </c>
      <c r="F475" s="32" t="s">
        <v>746</v>
      </c>
      <c r="G475" s="32">
        <v>8.4823001646924414</v>
      </c>
      <c r="H475" s="32">
        <v>1346.20641013207</v>
      </c>
      <c r="I475" s="32">
        <v>0.12</v>
      </c>
      <c r="J475" s="32">
        <v>0.75229709137686618</v>
      </c>
      <c r="K475" s="29" t="s">
        <v>2452</v>
      </c>
      <c r="L475" s="29" t="s">
        <v>1300</v>
      </c>
      <c r="M475" s="29" t="s">
        <v>4099</v>
      </c>
      <c r="N475" s="33">
        <v>2.88456123187611E-2</v>
      </c>
      <c r="O475" s="34">
        <v>69021.901219423555</v>
      </c>
      <c r="P475" s="35">
        <v>10.35098606708662</v>
      </c>
      <c r="Q475" s="29" t="s">
        <v>3629</v>
      </c>
      <c r="R475" s="29" t="s">
        <v>4100</v>
      </c>
      <c r="S475" s="36">
        <v>55.44</v>
      </c>
      <c r="T475" s="29" t="s">
        <v>3095</v>
      </c>
      <c r="U475" s="37">
        <v>1346</v>
      </c>
      <c r="V475" s="38">
        <v>10.35098606708662</v>
      </c>
      <c r="W475" s="38">
        <v>65.790986067086621</v>
      </c>
      <c r="X475" s="39">
        <v>31.480986067086629</v>
      </c>
      <c r="Y475" s="39">
        <v>21.13</v>
      </c>
    </row>
    <row r="476" spans="1:25" ht="40" x14ac:dyDescent="0.2">
      <c r="A476" s="29">
        <v>15710</v>
      </c>
      <c r="B476" s="29" t="s">
        <v>4101</v>
      </c>
      <c r="C476" s="32">
        <v>100</v>
      </c>
      <c r="D476" s="48">
        <v>5.1851744000000002</v>
      </c>
      <c r="E476" s="48">
        <v>5.8904862254808616</v>
      </c>
      <c r="F476" s="32" t="s">
        <v>746</v>
      </c>
      <c r="G476" s="32">
        <v>5.8904862254808616</v>
      </c>
      <c r="H476" s="32">
        <v>160.43397025799999</v>
      </c>
      <c r="I476" s="32">
        <v>0.1</v>
      </c>
      <c r="J476" s="32">
        <v>0.75229709137686596</v>
      </c>
      <c r="K476" s="29" t="s">
        <v>2437</v>
      </c>
      <c r="L476" s="29" t="s">
        <v>2015</v>
      </c>
      <c r="M476" s="29" t="s">
        <v>4102</v>
      </c>
      <c r="N476" s="33">
        <v>2.884561231876109E-2</v>
      </c>
      <c r="O476" s="34">
        <v>57518.251016186281</v>
      </c>
      <c r="P476" s="35">
        <v>1.566272092260147</v>
      </c>
      <c r="Q476" s="29" t="s">
        <v>4103</v>
      </c>
      <c r="R476" s="29" t="s">
        <v>4070</v>
      </c>
      <c r="S476" s="36">
        <v>10.69</v>
      </c>
      <c r="T476" s="29" t="s">
        <v>2792</v>
      </c>
      <c r="U476" s="37">
        <v>160</v>
      </c>
      <c r="V476" s="38">
        <v>1.566272092260147</v>
      </c>
      <c r="W476" s="38">
        <v>12.256272092260151</v>
      </c>
      <c r="X476" s="39">
        <v>3.6162720922601479</v>
      </c>
      <c r="Y476" s="39">
        <v>2.0500000000000012</v>
      </c>
    </row>
    <row r="477" spans="1:25" ht="30" x14ac:dyDescent="0.2">
      <c r="A477" s="29">
        <v>17087</v>
      </c>
      <c r="B477" s="29" t="s">
        <v>4104</v>
      </c>
      <c r="C477" s="32">
        <v>125</v>
      </c>
      <c r="D477" s="48">
        <v>5.1388782000000006</v>
      </c>
      <c r="E477" s="48">
        <v>9.2038847273138469</v>
      </c>
      <c r="F477" s="32" t="s">
        <v>746</v>
      </c>
      <c r="G477" s="32">
        <v>9.2038847273138469</v>
      </c>
      <c r="H477" s="32">
        <v>115.184123552</v>
      </c>
      <c r="I477" s="32">
        <v>0.125</v>
      </c>
      <c r="J477" s="32">
        <v>0.75229709137686618</v>
      </c>
      <c r="K477" s="29" t="s">
        <v>2452</v>
      </c>
      <c r="L477" s="29" t="s">
        <v>1300</v>
      </c>
      <c r="M477" s="29" t="s">
        <v>4105</v>
      </c>
      <c r="N477" s="33">
        <v>2.88456123187611E-2</v>
      </c>
      <c r="O477" s="34">
        <v>71897.813770232868</v>
      </c>
      <c r="P477" s="35">
        <v>0.83972776125159621</v>
      </c>
      <c r="Q477" s="29" t="s">
        <v>4106</v>
      </c>
      <c r="R477" s="29" t="s">
        <v>4107</v>
      </c>
      <c r="S477" s="36">
        <v>3.82</v>
      </c>
      <c r="T477" s="29" t="s">
        <v>2393</v>
      </c>
      <c r="U477" s="37">
        <v>116</v>
      </c>
      <c r="V477" s="38">
        <v>0.83972776125159621</v>
      </c>
      <c r="W477" s="38">
        <v>4.6597277612515962</v>
      </c>
      <c r="X477" s="39">
        <v>0.83972776125159632</v>
      </c>
      <c r="Y477" s="39">
        <v>0</v>
      </c>
    </row>
    <row r="478" spans="1:25" ht="50" x14ac:dyDescent="0.2">
      <c r="A478" s="29">
        <v>15557</v>
      </c>
      <c r="B478" s="29" t="s">
        <v>2124</v>
      </c>
      <c r="C478" s="32">
        <v>160</v>
      </c>
      <c r="D478" s="48">
        <v>5.1388782000000006</v>
      </c>
      <c r="E478" s="48">
        <v>15.079644737231011</v>
      </c>
      <c r="F478" s="32" t="s">
        <v>746</v>
      </c>
      <c r="G478" s="32">
        <v>15.079644737231011</v>
      </c>
      <c r="H478" s="32">
        <v>532.42386239705002</v>
      </c>
      <c r="I478" s="32">
        <v>0.16</v>
      </c>
      <c r="J478" s="32">
        <v>0.75229709137686607</v>
      </c>
      <c r="K478" s="29" t="s">
        <v>2412</v>
      </c>
      <c r="L478" s="29" t="s">
        <v>2116</v>
      </c>
      <c r="M478" s="29" t="s">
        <v>4105</v>
      </c>
      <c r="N478" s="33">
        <v>2.88456123187611E-2</v>
      </c>
      <c r="O478" s="34">
        <v>92029.201625898058</v>
      </c>
      <c r="P478" s="35">
        <v>2.817532331859538</v>
      </c>
      <c r="Q478" s="29" t="s">
        <v>4108</v>
      </c>
      <c r="R478" s="29" t="s">
        <v>4109</v>
      </c>
      <c r="S478" s="36">
        <v>4.03</v>
      </c>
      <c r="T478" s="29" t="s">
        <v>4110</v>
      </c>
      <c r="U478" s="37">
        <v>532</v>
      </c>
      <c r="V478" s="38">
        <v>2.817532331859538</v>
      </c>
      <c r="W478" s="38">
        <v>6.8475323318595382</v>
      </c>
      <c r="X478" s="39">
        <v>5.3875323318595383</v>
      </c>
      <c r="Y478" s="39">
        <v>2.57</v>
      </c>
    </row>
    <row r="479" spans="1:25" ht="40" x14ac:dyDescent="0.2">
      <c r="A479" s="29">
        <v>15493</v>
      </c>
      <c r="B479" s="29" t="s">
        <v>122</v>
      </c>
      <c r="C479" s="32">
        <v>100</v>
      </c>
      <c r="D479" s="48">
        <v>5.0925820000000002</v>
      </c>
      <c r="E479" s="48">
        <v>5.8904862254808616</v>
      </c>
      <c r="F479" s="32" t="s">
        <v>746</v>
      </c>
      <c r="G479" s="32">
        <v>5.8904862254808616</v>
      </c>
      <c r="H479" s="32">
        <v>859.01665314500008</v>
      </c>
      <c r="I479" s="32">
        <v>0.1</v>
      </c>
      <c r="J479" s="32">
        <v>0.75229709137686596</v>
      </c>
      <c r="K479" s="29" t="s">
        <v>2754</v>
      </c>
      <c r="L479" s="29" t="s">
        <v>3509</v>
      </c>
      <c r="M479" s="29" t="s">
        <v>3154</v>
      </c>
      <c r="N479" s="33">
        <v>2.884561231876109E-2</v>
      </c>
      <c r="O479" s="34">
        <v>57518.251016186281</v>
      </c>
      <c r="P479" s="35">
        <v>8.3863399281589306</v>
      </c>
      <c r="Q479" s="29" t="s">
        <v>4111</v>
      </c>
      <c r="R479" s="29" t="s">
        <v>4112</v>
      </c>
      <c r="S479" s="36">
        <v>77.31</v>
      </c>
      <c r="T479" s="29" t="s">
        <v>3723</v>
      </c>
      <c r="U479" s="37">
        <v>860</v>
      </c>
      <c r="V479" s="38">
        <v>8.3863399281589306</v>
      </c>
      <c r="W479" s="38">
        <v>85.696339928158935</v>
      </c>
      <c r="X479" s="39">
        <v>13.76633992815893</v>
      </c>
      <c r="Y479" s="39">
        <v>5.3799999999999946</v>
      </c>
    </row>
    <row r="480" spans="1:25" ht="30" x14ac:dyDescent="0.2">
      <c r="A480" s="29">
        <v>14562</v>
      </c>
      <c r="B480" s="29" t="s">
        <v>536</v>
      </c>
      <c r="C480" s="32">
        <v>100</v>
      </c>
      <c r="D480" s="48">
        <v>5.0462858000000006</v>
      </c>
      <c r="E480" s="48">
        <v>5.8904862254808616</v>
      </c>
      <c r="F480" s="32">
        <v>3</v>
      </c>
      <c r="G480" s="32">
        <v>3</v>
      </c>
      <c r="H480" s="32">
        <v>355.96848982638011</v>
      </c>
      <c r="I480" s="32">
        <v>0.1</v>
      </c>
      <c r="J480" s="32">
        <v>0.38314176245210718</v>
      </c>
      <c r="K480" s="29" t="s">
        <v>2494</v>
      </c>
      <c r="L480" s="29" t="s">
        <v>129</v>
      </c>
      <c r="M480" s="29" t="s">
        <v>2451</v>
      </c>
      <c r="N480" s="33">
        <v>7.4820392525436763E-3</v>
      </c>
      <c r="O480" s="34">
        <v>29293.804695124731</v>
      </c>
      <c r="P480" s="35">
        <v>0.93712294565360477</v>
      </c>
      <c r="Q480" s="29" t="s">
        <v>4113</v>
      </c>
      <c r="R480" s="29" t="s">
        <v>4114</v>
      </c>
      <c r="S480" s="36">
        <v>7.48</v>
      </c>
      <c r="T480" s="29" t="s">
        <v>2393</v>
      </c>
      <c r="U480" s="37">
        <v>338</v>
      </c>
      <c r="V480" s="38">
        <v>0.93712294565360477</v>
      </c>
      <c r="W480" s="38">
        <v>8.4171229456536061</v>
      </c>
      <c r="X480" s="39">
        <v>0.93712294565360565</v>
      </c>
      <c r="Y480" s="39">
        <v>0</v>
      </c>
    </row>
    <row r="481" spans="1:25" ht="30" x14ac:dyDescent="0.2">
      <c r="A481" s="29">
        <v>15001</v>
      </c>
      <c r="B481" s="29" t="s">
        <v>4115</v>
      </c>
      <c r="C481" s="32">
        <v>150</v>
      </c>
      <c r="D481" s="48">
        <v>5.0462858000000006</v>
      </c>
      <c r="E481" s="48">
        <v>13.253594007331939</v>
      </c>
      <c r="F481" s="32" t="s">
        <v>746</v>
      </c>
      <c r="G481" s="32">
        <v>13.253594007331939</v>
      </c>
      <c r="H481" s="32">
        <v>288.17798684429999</v>
      </c>
      <c r="I481" s="32">
        <v>0.15</v>
      </c>
      <c r="J481" s="32">
        <v>0.75229709137686618</v>
      </c>
      <c r="K481" s="29" t="s">
        <v>2422</v>
      </c>
      <c r="L481" s="29" t="s">
        <v>1778</v>
      </c>
      <c r="M481" s="29" t="s">
        <v>2451</v>
      </c>
      <c r="N481" s="33">
        <v>2.88456123187611E-2</v>
      </c>
      <c r="O481" s="34">
        <v>86277.376524279447</v>
      </c>
      <c r="P481" s="35">
        <v>1.6578045404069779</v>
      </c>
      <c r="Q481" s="29" t="s">
        <v>4116</v>
      </c>
      <c r="R481" s="29" t="s">
        <v>4117</v>
      </c>
      <c r="S481" s="36">
        <v>5.9300000000000006</v>
      </c>
      <c r="T481" s="29" t="s">
        <v>746</v>
      </c>
      <c r="U481" s="37">
        <v>288</v>
      </c>
      <c r="V481" s="38">
        <v>1.6578045404069779</v>
      </c>
      <c r="W481" s="38">
        <v>7.5878045404069789</v>
      </c>
      <c r="X481" s="39">
        <v>5.9878045404069784</v>
      </c>
      <c r="Y481" s="39">
        <v>4.33</v>
      </c>
    </row>
    <row r="482" spans="1:25" ht="40" x14ac:dyDescent="0.2">
      <c r="A482" s="29">
        <v>15494</v>
      </c>
      <c r="B482" s="29" t="s">
        <v>196</v>
      </c>
      <c r="C482" s="32">
        <v>100</v>
      </c>
      <c r="D482" s="48">
        <v>5.0231377000000004</v>
      </c>
      <c r="E482" s="48">
        <v>5.8904862254808616</v>
      </c>
      <c r="F482" s="32">
        <v>9.3000000000000007</v>
      </c>
      <c r="G482" s="32">
        <v>9.3000000000000007</v>
      </c>
      <c r="H482" s="32">
        <v>412.76401396599999</v>
      </c>
      <c r="I482" s="32">
        <v>0.1</v>
      </c>
      <c r="J482" s="32">
        <v>1.1877394636015319</v>
      </c>
      <c r="K482" s="29" t="s">
        <v>4118</v>
      </c>
      <c r="L482" s="29" t="s">
        <v>4118</v>
      </c>
      <c r="M482" s="29" t="s">
        <v>4119</v>
      </c>
      <c r="N482" s="33">
        <v>7.1902397216944733E-2</v>
      </c>
      <c r="O482" s="34">
        <v>90810.794554886685</v>
      </c>
      <c r="P482" s="35">
        <v>9.8756910746431412</v>
      </c>
      <c r="Q482" s="29" t="s">
        <v>4120</v>
      </c>
      <c r="R482" s="29" t="s">
        <v>2433</v>
      </c>
      <c r="S482" s="36">
        <v>44.25</v>
      </c>
      <c r="T482" s="29" t="s">
        <v>746</v>
      </c>
      <c r="U482" s="37">
        <v>412</v>
      </c>
      <c r="V482" s="38">
        <v>9.8756910746431412</v>
      </c>
      <c r="W482" s="38">
        <v>54.125691074643143</v>
      </c>
      <c r="X482" s="39">
        <v>21.235691074643139</v>
      </c>
      <c r="Y482" s="39">
        <v>11.36</v>
      </c>
    </row>
    <row r="483" spans="1:25" ht="30" x14ac:dyDescent="0.2">
      <c r="A483" s="29">
        <v>15408</v>
      </c>
      <c r="B483" s="29" t="s">
        <v>4121</v>
      </c>
      <c r="C483" s="32">
        <v>190</v>
      </c>
      <c r="D483" s="48">
        <v>5.0231377000000004</v>
      </c>
      <c r="E483" s="48">
        <v>21.264655273985909</v>
      </c>
      <c r="F483" s="32" t="s">
        <v>746</v>
      </c>
      <c r="G483" s="32">
        <v>21.264655273985909</v>
      </c>
      <c r="H483" s="32">
        <v>8.2456835012200003</v>
      </c>
      <c r="I483" s="32">
        <v>0.19</v>
      </c>
      <c r="J483" s="32">
        <v>0.75229709137686618</v>
      </c>
      <c r="K483" s="29" t="s">
        <v>2437</v>
      </c>
      <c r="L483" s="29" t="s">
        <v>2025</v>
      </c>
      <c r="M483" s="29" t="s">
        <v>4119</v>
      </c>
      <c r="N483" s="33">
        <v>2.88456123187611E-2</v>
      </c>
      <c r="O483" s="34">
        <v>109284.67693075399</v>
      </c>
      <c r="P483" s="35">
        <v>3.4967199803351223E-2</v>
      </c>
      <c r="Q483" s="29" t="s">
        <v>3382</v>
      </c>
      <c r="R483" s="29" t="s">
        <v>3729</v>
      </c>
      <c r="S483" s="36">
        <v>5.92</v>
      </c>
      <c r="T483" s="29" t="s">
        <v>2393</v>
      </c>
      <c r="U483" s="37">
        <v>8</v>
      </c>
      <c r="V483" s="38">
        <v>3.4967199803351223E-2</v>
      </c>
      <c r="W483" s="38">
        <v>5.9549671998033524</v>
      </c>
      <c r="X483" s="39">
        <v>3.4967199803351612E-2</v>
      </c>
      <c r="Y483" s="39">
        <v>0</v>
      </c>
    </row>
    <row r="484" spans="1:25" ht="30" x14ac:dyDescent="0.2">
      <c r="A484" s="29">
        <v>14179</v>
      </c>
      <c r="B484" s="29" t="s">
        <v>1450</v>
      </c>
      <c r="C484" s="32">
        <v>100</v>
      </c>
      <c r="D484" s="48">
        <v>4.9999896000000001</v>
      </c>
      <c r="E484" s="48">
        <v>5.8904862254808616</v>
      </c>
      <c r="F484" s="32">
        <v>7</v>
      </c>
      <c r="G484" s="32">
        <v>7</v>
      </c>
      <c r="H484" s="32">
        <v>1362.7986342228701</v>
      </c>
      <c r="I484" s="32">
        <v>0.1</v>
      </c>
      <c r="J484" s="32">
        <v>0.89399744572158346</v>
      </c>
      <c r="K484" s="29" t="s">
        <v>4122</v>
      </c>
      <c r="L484" s="29" t="s">
        <v>4122</v>
      </c>
      <c r="M484" s="29" t="s">
        <v>4123</v>
      </c>
      <c r="N484" s="33">
        <v>4.0735547041626692E-2</v>
      </c>
      <c r="O484" s="34">
        <v>68352.210955291041</v>
      </c>
      <c r="P484" s="35">
        <v>18.65500510588641</v>
      </c>
      <c r="Q484" s="29" t="s">
        <v>4124</v>
      </c>
      <c r="R484" s="29" t="s">
        <v>4125</v>
      </c>
      <c r="S484" s="36">
        <v>116.15</v>
      </c>
      <c r="T484" s="29" t="s">
        <v>746</v>
      </c>
      <c r="U484" s="37">
        <v>1362</v>
      </c>
      <c r="V484" s="38">
        <v>18.65500510588641</v>
      </c>
      <c r="W484" s="38">
        <v>134.80500510588641</v>
      </c>
      <c r="X484" s="39">
        <v>28.615005105886411</v>
      </c>
      <c r="Y484" s="39">
        <v>9.9599999999999937</v>
      </c>
    </row>
    <row r="485" spans="1:25" ht="30" x14ac:dyDescent="0.2">
      <c r="A485" s="29">
        <v>10414</v>
      </c>
      <c r="B485" s="29" t="s">
        <v>4126</v>
      </c>
      <c r="C485" s="32">
        <v>90</v>
      </c>
      <c r="D485" s="48">
        <v>4.9999896000000001</v>
      </c>
      <c r="E485" s="48">
        <v>4.7712938426394977</v>
      </c>
      <c r="F485" s="32" t="s">
        <v>746</v>
      </c>
      <c r="G485" s="32">
        <v>4.7712938426394977</v>
      </c>
      <c r="H485" s="32">
        <v>9.2425404148899997</v>
      </c>
      <c r="I485" s="32">
        <v>0.09</v>
      </c>
      <c r="J485" s="32">
        <v>0.75229709137686607</v>
      </c>
      <c r="K485" s="29" t="s">
        <v>2399</v>
      </c>
      <c r="L485" s="29" t="s">
        <v>2943</v>
      </c>
      <c r="M485" s="29" t="s">
        <v>4123</v>
      </c>
      <c r="N485" s="33">
        <v>2.88456123187611E-2</v>
      </c>
      <c r="O485" s="34">
        <v>51766.425914567662</v>
      </c>
      <c r="P485" s="35">
        <v>0.1036608293049873</v>
      </c>
      <c r="Q485" s="29" t="s">
        <v>3730</v>
      </c>
      <c r="R485" s="29" t="s">
        <v>2882</v>
      </c>
      <c r="S485" s="36">
        <v>5.3</v>
      </c>
      <c r="T485" s="29" t="s">
        <v>2634</v>
      </c>
      <c r="U485" s="37">
        <v>10</v>
      </c>
      <c r="V485" s="38">
        <v>0.1036608293049873</v>
      </c>
      <c r="W485" s="38">
        <v>5.4036608293049868</v>
      </c>
      <c r="X485" s="39">
        <v>0.1636608293049866</v>
      </c>
      <c r="Y485" s="39">
        <v>5.9999999999999609E-2</v>
      </c>
    </row>
    <row r="486" spans="1:25" ht="40" x14ac:dyDescent="0.2">
      <c r="A486" s="29">
        <v>15484</v>
      </c>
      <c r="B486" s="29" t="s">
        <v>4127</v>
      </c>
      <c r="C486" s="32">
        <v>125</v>
      </c>
      <c r="D486" s="48">
        <v>4.9999896000000001</v>
      </c>
      <c r="E486" s="48">
        <v>9.2038847273138469</v>
      </c>
      <c r="F486" s="32" t="s">
        <v>746</v>
      </c>
      <c r="G486" s="32">
        <v>9.2038847273138469</v>
      </c>
      <c r="H486" s="32">
        <v>271.08944169329999</v>
      </c>
      <c r="I486" s="32">
        <v>0.125</v>
      </c>
      <c r="J486" s="32">
        <v>0.75229709137686618</v>
      </c>
      <c r="K486" s="29" t="s">
        <v>4128</v>
      </c>
      <c r="L486" s="29" t="s">
        <v>4128</v>
      </c>
      <c r="M486" s="29" t="s">
        <v>4123</v>
      </c>
      <c r="N486" s="33">
        <v>2.88456123187611E-2</v>
      </c>
      <c r="O486" s="34">
        <v>71897.813770232868</v>
      </c>
      <c r="P486" s="35">
        <v>1.9763255816179479</v>
      </c>
      <c r="Q486" s="29" t="s">
        <v>3166</v>
      </c>
      <c r="R486" s="29" t="s">
        <v>4129</v>
      </c>
      <c r="S486" s="36">
        <v>18.3</v>
      </c>
      <c r="T486" s="29" t="s">
        <v>4130</v>
      </c>
      <c r="U486" s="37">
        <v>272</v>
      </c>
      <c r="V486" s="38">
        <v>1.9763255816179479</v>
      </c>
      <c r="W486" s="38">
        <v>20.27632558161795</v>
      </c>
      <c r="X486" s="39">
        <v>15.88632558161795</v>
      </c>
      <c r="Y486" s="39">
        <v>13.91</v>
      </c>
    </row>
    <row r="487" spans="1:25" ht="20" x14ac:dyDescent="0.2">
      <c r="A487" s="29">
        <v>19712</v>
      </c>
      <c r="B487" s="29" t="s">
        <v>2327</v>
      </c>
      <c r="C487" s="32">
        <v>180</v>
      </c>
      <c r="D487" s="48">
        <v>4.9536934000000006</v>
      </c>
      <c r="E487" s="48">
        <v>19.085175370557991</v>
      </c>
      <c r="F487" s="32" t="s">
        <v>746</v>
      </c>
      <c r="G487" s="32">
        <v>19.085175370557991</v>
      </c>
      <c r="H487" s="32">
        <v>3060.4551787287</v>
      </c>
      <c r="I487" s="32">
        <v>0.18</v>
      </c>
      <c r="J487" s="32">
        <v>0.75229709137686607</v>
      </c>
      <c r="K487" s="29" t="s">
        <v>4131</v>
      </c>
      <c r="L487" s="29" t="s">
        <v>4131</v>
      </c>
      <c r="M487" s="29" t="s">
        <v>4132</v>
      </c>
      <c r="N487" s="33">
        <v>2.88456123187611E-2</v>
      </c>
      <c r="O487" s="34">
        <v>103532.8518291353</v>
      </c>
      <c r="P487" s="35">
        <v>13.913013707959649</v>
      </c>
      <c r="Q487" s="29" t="s">
        <v>4133</v>
      </c>
      <c r="R487" s="29" t="s">
        <v>4134</v>
      </c>
      <c r="S487" s="36">
        <v>165.88</v>
      </c>
      <c r="T487" s="29" t="s">
        <v>4135</v>
      </c>
      <c r="U487" s="37">
        <v>3050</v>
      </c>
      <c r="V487" s="38">
        <v>13.913013707959649</v>
      </c>
      <c r="W487" s="38">
        <v>179.79301370795969</v>
      </c>
      <c r="X487" s="39">
        <v>75.253013707959681</v>
      </c>
      <c r="Y487" s="39">
        <v>61.340000000000018</v>
      </c>
    </row>
    <row r="488" spans="1:25" ht="20" x14ac:dyDescent="0.2">
      <c r="A488" s="29">
        <v>15457</v>
      </c>
      <c r="B488" s="29" t="s">
        <v>290</v>
      </c>
      <c r="C488" s="32">
        <v>100</v>
      </c>
      <c r="D488" s="48">
        <v>4.9536934000000006</v>
      </c>
      <c r="E488" s="48">
        <v>5.8904862254808616</v>
      </c>
      <c r="F488" s="32">
        <v>13.8</v>
      </c>
      <c r="G488" s="32">
        <v>13.8</v>
      </c>
      <c r="H488" s="32">
        <v>180.38900079488999</v>
      </c>
      <c r="I488" s="32">
        <v>0.1</v>
      </c>
      <c r="J488" s="32">
        <v>1.762452107279693</v>
      </c>
      <c r="K488" s="29" t="s">
        <v>2869</v>
      </c>
      <c r="L488" s="29" t="s">
        <v>2869</v>
      </c>
      <c r="M488" s="29" t="s">
        <v>4132</v>
      </c>
      <c r="N488" s="33">
        <v>0.1583199505838242</v>
      </c>
      <c r="O488" s="34">
        <v>134751.50159757381</v>
      </c>
      <c r="P488" s="35">
        <v>9.4049093432068194</v>
      </c>
      <c r="Q488" s="29" t="s">
        <v>4136</v>
      </c>
      <c r="R488" s="29" t="s">
        <v>4137</v>
      </c>
      <c r="S488" s="36">
        <v>60.15</v>
      </c>
      <c r="T488" s="29" t="s">
        <v>4138</v>
      </c>
      <c r="U488" s="37">
        <v>176</v>
      </c>
      <c r="V488" s="38">
        <v>9.4049093432068194</v>
      </c>
      <c r="W488" s="38">
        <v>69.554909343206816</v>
      </c>
      <c r="X488" s="39">
        <v>10.02490934320682</v>
      </c>
      <c r="Y488" s="39">
        <v>0.61999999999999744</v>
      </c>
    </row>
    <row r="489" spans="1:25" ht="40" x14ac:dyDescent="0.2">
      <c r="A489" s="29">
        <v>17079</v>
      </c>
      <c r="B489" s="29" t="s">
        <v>4139</v>
      </c>
      <c r="C489" s="32">
        <v>100</v>
      </c>
      <c r="D489" s="48">
        <v>4.9536934000000006</v>
      </c>
      <c r="E489" s="48">
        <v>5.8904862254808616</v>
      </c>
      <c r="F489" s="32" t="s">
        <v>746</v>
      </c>
      <c r="G489" s="32">
        <v>5.8904862254808616</v>
      </c>
      <c r="H489" s="32">
        <v>331.96542049099997</v>
      </c>
      <c r="I489" s="32">
        <v>0.1</v>
      </c>
      <c r="J489" s="32">
        <v>0.75229709137686596</v>
      </c>
      <c r="K489" s="29" t="s">
        <v>2437</v>
      </c>
      <c r="L489" s="29" t="s">
        <v>1572</v>
      </c>
      <c r="M489" s="29" t="s">
        <v>4132</v>
      </c>
      <c r="N489" s="33">
        <v>2.884561231876109E-2</v>
      </c>
      <c r="O489" s="34">
        <v>57518.251016186281</v>
      </c>
      <c r="P489" s="35">
        <v>3.240885785437519</v>
      </c>
      <c r="Q489" s="29" t="s">
        <v>4140</v>
      </c>
      <c r="R489" s="29" t="s">
        <v>3637</v>
      </c>
      <c r="S489" s="36">
        <v>7.06</v>
      </c>
      <c r="T489" s="29" t="s">
        <v>2467</v>
      </c>
      <c r="U489" s="37">
        <v>332</v>
      </c>
      <c r="V489" s="38">
        <v>3.240885785437519</v>
      </c>
      <c r="W489" s="38">
        <v>10.30088578543752</v>
      </c>
      <c r="X489" s="39">
        <v>3.2508857854375188</v>
      </c>
      <c r="Y489" s="39">
        <v>9.9999999999997868E-3</v>
      </c>
    </row>
    <row r="490" spans="1:25" x14ac:dyDescent="0.2">
      <c r="A490" s="29">
        <v>14071</v>
      </c>
      <c r="B490" s="29" t="s">
        <v>1360</v>
      </c>
      <c r="C490" s="32">
        <v>75</v>
      </c>
      <c r="D490" s="48">
        <v>4.9536934000000006</v>
      </c>
      <c r="E490" s="48">
        <v>3.3133985018329848</v>
      </c>
      <c r="F490" s="32" t="s">
        <v>746</v>
      </c>
      <c r="G490" s="32">
        <v>3.3133985018329848</v>
      </c>
      <c r="H490" s="32">
        <v>386.33154603000003</v>
      </c>
      <c r="I490" s="32">
        <v>7.4999999999999997E-2</v>
      </c>
      <c r="J490" s="32">
        <v>0.75229709137686618</v>
      </c>
      <c r="K490" s="29" t="s">
        <v>4141</v>
      </c>
      <c r="L490" s="29" t="s">
        <v>4141</v>
      </c>
      <c r="M490" s="29" t="s">
        <v>4132</v>
      </c>
      <c r="N490" s="33">
        <v>2.88456123187611E-2</v>
      </c>
      <c r="O490" s="34">
        <v>43138.688262139724</v>
      </c>
      <c r="P490" s="35">
        <v>5.5161951906407598</v>
      </c>
      <c r="Q490" s="29" t="s">
        <v>4142</v>
      </c>
      <c r="R490" s="29" t="s">
        <v>4143</v>
      </c>
      <c r="S490" s="36">
        <v>8.3500000000000014</v>
      </c>
      <c r="T490" s="29" t="s">
        <v>4144</v>
      </c>
      <c r="U490" s="37">
        <v>386</v>
      </c>
      <c r="V490" s="38">
        <v>5.5161951906407598</v>
      </c>
      <c r="W490" s="38">
        <v>13.866195190640759</v>
      </c>
      <c r="X490" s="39">
        <v>7.3061951906407616</v>
      </c>
      <c r="Y490" s="39">
        <v>1.790000000000002</v>
      </c>
    </row>
    <row r="491" spans="1:25" ht="40" x14ac:dyDescent="0.2">
      <c r="A491" s="29">
        <v>14362</v>
      </c>
      <c r="B491" s="29" t="s">
        <v>420</v>
      </c>
      <c r="C491" s="32">
        <v>150</v>
      </c>
      <c r="D491" s="48">
        <v>4.9305453000000004</v>
      </c>
      <c r="E491" s="48">
        <v>13.253594007331939</v>
      </c>
      <c r="F491" s="32">
        <v>4.9000000000000004</v>
      </c>
      <c r="G491" s="32">
        <v>4.9000000000000004</v>
      </c>
      <c r="H491" s="32">
        <v>1902.7248365724099</v>
      </c>
      <c r="I491" s="32">
        <v>0.15</v>
      </c>
      <c r="J491" s="32">
        <v>0.27813253866893722</v>
      </c>
      <c r="K491" s="29" t="s">
        <v>3238</v>
      </c>
      <c r="L491" s="29" t="s">
        <v>3238</v>
      </c>
      <c r="M491" s="29" t="s">
        <v>4145</v>
      </c>
      <c r="N491" s="33">
        <v>3.9427986272389309E-3</v>
      </c>
      <c r="O491" s="34">
        <v>31897.6984458025</v>
      </c>
      <c r="P491" s="35">
        <v>1.5936928028793851</v>
      </c>
      <c r="Q491" s="29" t="s">
        <v>4146</v>
      </c>
      <c r="R491" s="29" t="s">
        <v>4147</v>
      </c>
      <c r="S491" s="36">
        <v>103.32</v>
      </c>
      <c r="T491" s="29" t="s">
        <v>3805</v>
      </c>
      <c r="U491" s="37">
        <v>1902</v>
      </c>
      <c r="V491" s="38">
        <v>1.5936928028793851</v>
      </c>
      <c r="W491" s="38">
        <v>104.9136928028794</v>
      </c>
      <c r="X491" s="39">
        <v>6.6736928028793727</v>
      </c>
      <c r="Y491" s="39">
        <v>5.0799999999999841</v>
      </c>
    </row>
    <row r="492" spans="1:25" ht="30" x14ac:dyDescent="0.2">
      <c r="A492" s="29">
        <v>15124</v>
      </c>
      <c r="B492" s="29" t="s">
        <v>4148</v>
      </c>
      <c r="C492" s="32">
        <v>125</v>
      </c>
      <c r="D492" s="48">
        <v>4.9305453000000004</v>
      </c>
      <c r="E492" s="48">
        <v>9.2038847273138469</v>
      </c>
      <c r="F492" s="32" t="s">
        <v>746</v>
      </c>
      <c r="G492" s="32">
        <v>9.2038847273138469</v>
      </c>
      <c r="H492" s="32">
        <v>397.33151757230002</v>
      </c>
      <c r="I492" s="32">
        <v>0.125</v>
      </c>
      <c r="J492" s="32">
        <v>0.75229709137686618</v>
      </c>
      <c r="K492" s="29" t="s">
        <v>3150</v>
      </c>
      <c r="L492" s="29" t="s">
        <v>3149</v>
      </c>
      <c r="M492" s="29" t="s">
        <v>4145</v>
      </c>
      <c r="N492" s="33">
        <v>2.88456123187611E-2</v>
      </c>
      <c r="O492" s="34">
        <v>71897.813770232868</v>
      </c>
      <c r="P492" s="35">
        <v>2.8966692234721041</v>
      </c>
      <c r="Q492" s="29" t="s">
        <v>4149</v>
      </c>
      <c r="R492" s="29" t="s">
        <v>4150</v>
      </c>
      <c r="S492" s="36">
        <v>91.79</v>
      </c>
      <c r="T492" s="29" t="s">
        <v>4151</v>
      </c>
      <c r="U492" s="37">
        <v>398</v>
      </c>
      <c r="V492" s="38">
        <v>2.8966692234721041</v>
      </c>
      <c r="W492" s="38">
        <v>94.686669223472109</v>
      </c>
      <c r="X492" s="39">
        <v>10.21666922347211</v>
      </c>
      <c r="Y492" s="39">
        <v>7.3200000000000074</v>
      </c>
    </row>
    <row r="493" spans="1:25" ht="40" x14ac:dyDescent="0.2">
      <c r="A493" s="29">
        <v>14131</v>
      </c>
      <c r="B493" s="29" t="s">
        <v>4152</v>
      </c>
      <c r="C493" s="32">
        <v>150</v>
      </c>
      <c r="D493" s="48">
        <v>4.9305453000000004</v>
      </c>
      <c r="E493" s="48">
        <v>13.253594007331939</v>
      </c>
      <c r="F493" s="32" t="s">
        <v>746</v>
      </c>
      <c r="G493" s="32">
        <v>13.253594007331939</v>
      </c>
      <c r="H493" s="32">
        <v>728.21425782599999</v>
      </c>
      <c r="I493" s="32">
        <v>0.15</v>
      </c>
      <c r="J493" s="32">
        <v>0.75229709137686618</v>
      </c>
      <c r="K493" s="29" t="s">
        <v>2566</v>
      </c>
      <c r="L493" s="29" t="s">
        <v>2566</v>
      </c>
      <c r="M493" s="29" t="s">
        <v>4145</v>
      </c>
      <c r="N493" s="33">
        <v>2.88456123187611E-2</v>
      </c>
      <c r="O493" s="34">
        <v>86277.376524279447</v>
      </c>
      <c r="P493" s="35">
        <v>4.189205831551944</v>
      </c>
      <c r="Q493" s="29" t="s">
        <v>4153</v>
      </c>
      <c r="R493" s="29" t="s">
        <v>4154</v>
      </c>
      <c r="S493" s="36">
        <v>15.47</v>
      </c>
      <c r="T493" s="29" t="s">
        <v>4155</v>
      </c>
      <c r="U493" s="37">
        <v>728</v>
      </c>
      <c r="V493" s="38">
        <v>4.189205831551944</v>
      </c>
      <c r="W493" s="38">
        <v>19.65920583155194</v>
      </c>
      <c r="X493" s="39">
        <v>6.779205831551943</v>
      </c>
      <c r="Y493" s="39">
        <v>2.59</v>
      </c>
    </row>
    <row r="494" spans="1:25" ht="30" x14ac:dyDescent="0.2">
      <c r="A494" s="29">
        <v>19558</v>
      </c>
      <c r="B494" s="29" t="s">
        <v>4156</v>
      </c>
      <c r="C494" s="32">
        <v>125</v>
      </c>
      <c r="D494" s="48">
        <v>4.9305453000000004</v>
      </c>
      <c r="E494" s="48">
        <v>9.2038847273138469</v>
      </c>
      <c r="F494" s="32" t="s">
        <v>746</v>
      </c>
      <c r="G494" s="32">
        <v>9.2038847273138469</v>
      </c>
      <c r="H494" s="32">
        <v>670.04517731980002</v>
      </c>
      <c r="I494" s="32">
        <v>0.125</v>
      </c>
      <c r="J494" s="32">
        <v>0.75229709137686618</v>
      </c>
      <c r="K494" s="29" t="s">
        <v>2895</v>
      </c>
      <c r="L494" s="29" t="s">
        <v>1554</v>
      </c>
      <c r="M494" s="29" t="s">
        <v>4145</v>
      </c>
      <c r="N494" s="33">
        <v>2.88456123187611E-2</v>
      </c>
      <c r="O494" s="34">
        <v>71897.813770232868</v>
      </c>
      <c r="P494" s="35">
        <v>4.8848358553006044</v>
      </c>
      <c r="Q494" s="29" t="s">
        <v>4157</v>
      </c>
      <c r="R494" s="29" t="s">
        <v>4158</v>
      </c>
      <c r="S494" s="36">
        <v>9.7900000000000009</v>
      </c>
      <c r="T494" s="29" t="s">
        <v>2947</v>
      </c>
      <c r="U494" s="37">
        <v>666</v>
      </c>
      <c r="V494" s="38">
        <v>4.8848358553006044</v>
      </c>
      <c r="W494" s="38">
        <v>14.674835855300611</v>
      </c>
      <c r="X494" s="39">
        <v>7.3448358553006052</v>
      </c>
      <c r="Y494" s="39">
        <v>2.4600000000000009</v>
      </c>
    </row>
    <row r="495" spans="1:25" ht="30" x14ac:dyDescent="0.2">
      <c r="A495" s="29">
        <v>15178</v>
      </c>
      <c r="B495" s="29" t="s">
        <v>4159</v>
      </c>
      <c r="C495" s="32">
        <v>150</v>
      </c>
      <c r="D495" s="48">
        <v>4.9073972000000001</v>
      </c>
      <c r="E495" s="48">
        <v>13.253594007331939</v>
      </c>
      <c r="F495" s="32" t="s">
        <v>746</v>
      </c>
      <c r="G495" s="32">
        <v>13.253594007331939</v>
      </c>
      <c r="H495" s="32">
        <v>256.75897449349998</v>
      </c>
      <c r="I495" s="32">
        <v>0.15</v>
      </c>
      <c r="J495" s="32">
        <v>0.75229709137686618</v>
      </c>
      <c r="K495" s="29" t="s">
        <v>2856</v>
      </c>
      <c r="L495" s="29" t="s">
        <v>3635</v>
      </c>
      <c r="M495" s="29" t="s">
        <v>4160</v>
      </c>
      <c r="N495" s="33">
        <v>2.88456123187611E-2</v>
      </c>
      <c r="O495" s="34">
        <v>86277.376524279447</v>
      </c>
      <c r="P495" s="35">
        <v>1.477060057108186</v>
      </c>
      <c r="Q495" s="29" t="s">
        <v>4161</v>
      </c>
      <c r="R495" s="29" t="s">
        <v>4162</v>
      </c>
      <c r="S495" s="36">
        <v>7.5</v>
      </c>
      <c r="T495" s="29" t="s">
        <v>746</v>
      </c>
      <c r="U495" s="37">
        <v>250</v>
      </c>
      <c r="V495" s="38">
        <v>1.477060057108186</v>
      </c>
      <c r="W495" s="38">
        <v>8.9770600571081864</v>
      </c>
      <c r="X495" s="39">
        <v>2.7870600571081869</v>
      </c>
      <c r="Y495" s="39">
        <v>1.31</v>
      </c>
    </row>
    <row r="496" spans="1:25" x14ac:dyDescent="0.2">
      <c r="A496" s="29">
        <v>14116</v>
      </c>
      <c r="B496" s="29" t="s">
        <v>1406</v>
      </c>
      <c r="C496" s="32">
        <v>100</v>
      </c>
      <c r="D496" s="48">
        <v>4.8842490999999999</v>
      </c>
      <c r="E496" s="48">
        <v>5.8904862254808616</v>
      </c>
      <c r="F496" s="32">
        <v>7</v>
      </c>
      <c r="G496" s="32">
        <v>7</v>
      </c>
      <c r="H496" s="32">
        <v>2389.10427113378</v>
      </c>
      <c r="I496" s="32">
        <v>0.1</v>
      </c>
      <c r="J496" s="32">
        <v>0.89399744572158346</v>
      </c>
      <c r="K496" s="29" t="s">
        <v>4163</v>
      </c>
      <c r="L496" s="29" t="s">
        <v>4163</v>
      </c>
      <c r="M496" s="29" t="s">
        <v>4164</v>
      </c>
      <c r="N496" s="33">
        <v>4.0735547041626692E-2</v>
      </c>
      <c r="O496" s="34">
        <v>68352.210955291041</v>
      </c>
      <c r="P496" s="35">
        <v>32.70384285489898</v>
      </c>
      <c r="Q496" s="29" t="s">
        <v>4165</v>
      </c>
      <c r="R496" s="29" t="s">
        <v>4166</v>
      </c>
      <c r="S496" s="36">
        <v>174.14</v>
      </c>
      <c r="T496" s="29" t="s">
        <v>3295</v>
      </c>
      <c r="U496" s="37">
        <v>2390</v>
      </c>
      <c r="V496" s="38">
        <v>32.70384285489898</v>
      </c>
      <c r="W496" s="38">
        <v>206.84384285489901</v>
      </c>
      <c r="X496" s="39">
        <v>35.163842854898967</v>
      </c>
      <c r="Y496" s="39">
        <v>2.45999999999998</v>
      </c>
    </row>
    <row r="497" spans="1:25" ht="30" x14ac:dyDescent="0.2">
      <c r="A497" s="29">
        <v>15131</v>
      </c>
      <c r="B497" s="29" t="s">
        <v>4167</v>
      </c>
      <c r="C497" s="32">
        <v>100</v>
      </c>
      <c r="D497" s="48">
        <v>4.8842490999999999</v>
      </c>
      <c r="E497" s="48">
        <v>5.8904862254808616</v>
      </c>
      <c r="F497" s="32" t="s">
        <v>746</v>
      </c>
      <c r="G497" s="32">
        <v>5.8904862254808616</v>
      </c>
      <c r="H497" s="32">
        <v>1614.057560081</v>
      </c>
      <c r="I497" s="32">
        <v>0.1</v>
      </c>
      <c r="J497" s="32">
        <v>0.75229709137686596</v>
      </c>
      <c r="K497" s="29" t="s">
        <v>3343</v>
      </c>
      <c r="L497" s="29" t="s">
        <v>1336</v>
      </c>
      <c r="M497" s="29" t="s">
        <v>4164</v>
      </c>
      <c r="N497" s="33">
        <v>2.884561231876109E-2</v>
      </c>
      <c r="O497" s="34">
        <v>57518.251016186281</v>
      </c>
      <c r="P497" s="35">
        <v>15.757593654204999</v>
      </c>
      <c r="Q497" s="29" t="s">
        <v>4168</v>
      </c>
      <c r="R497" s="29" t="s">
        <v>4169</v>
      </c>
      <c r="S497" s="36">
        <v>140.91999999999999</v>
      </c>
      <c r="T497" s="29" t="s">
        <v>4170</v>
      </c>
      <c r="U497" s="37">
        <v>1614</v>
      </c>
      <c r="V497" s="38">
        <v>15.757593654204999</v>
      </c>
      <c r="W497" s="38">
        <v>156.677593654205</v>
      </c>
      <c r="X497" s="39">
        <v>22.79759365420497</v>
      </c>
      <c r="Y497" s="39">
        <v>7.0399999999999636</v>
      </c>
    </row>
    <row r="498" spans="1:25" ht="20" x14ac:dyDescent="0.2">
      <c r="A498" s="29">
        <v>15468</v>
      </c>
      <c r="B498" s="29" t="s">
        <v>2058</v>
      </c>
      <c r="C498" s="32">
        <v>100</v>
      </c>
      <c r="D498" s="48">
        <v>4.8842490999999999</v>
      </c>
      <c r="E498" s="48">
        <v>5.8904862254808616</v>
      </c>
      <c r="F498" s="32">
        <v>6</v>
      </c>
      <c r="G498" s="32">
        <v>6</v>
      </c>
      <c r="H498" s="32">
        <v>509.06247549769</v>
      </c>
      <c r="I498" s="32">
        <v>0.1</v>
      </c>
      <c r="J498" s="32">
        <v>0.76628352490421436</v>
      </c>
      <c r="K498" s="29" t="s">
        <v>4171</v>
      </c>
      <c r="L498" s="29" t="s">
        <v>4171</v>
      </c>
      <c r="M498" s="29" t="s">
        <v>4164</v>
      </c>
      <c r="N498" s="33">
        <v>2.9928157010174709E-2</v>
      </c>
      <c r="O498" s="34">
        <v>58587.609390249461</v>
      </c>
      <c r="P498" s="35">
        <v>5.1521789666204274</v>
      </c>
      <c r="Q498" s="29" t="s">
        <v>4172</v>
      </c>
      <c r="R498" s="29" t="s">
        <v>4173</v>
      </c>
      <c r="S498" s="36">
        <v>55.44</v>
      </c>
      <c r="T498" s="29" t="s">
        <v>2643</v>
      </c>
      <c r="U498" s="37">
        <v>552</v>
      </c>
      <c r="V498" s="38">
        <v>5.1521789666204274</v>
      </c>
      <c r="W498" s="38">
        <v>60.592178966620423</v>
      </c>
      <c r="X498" s="39">
        <v>21.552178966620421</v>
      </c>
      <c r="Y498" s="39">
        <v>16.399999999999999</v>
      </c>
    </row>
    <row r="499" spans="1:25" ht="50" x14ac:dyDescent="0.2">
      <c r="A499" s="29">
        <v>14153</v>
      </c>
      <c r="B499" s="29" t="s">
        <v>4174</v>
      </c>
      <c r="C499" s="32">
        <v>100</v>
      </c>
      <c r="D499" s="48">
        <v>4.8148048000000001</v>
      </c>
      <c r="E499" s="48">
        <v>5.8904862254808616</v>
      </c>
      <c r="F499" s="32" t="s">
        <v>746</v>
      </c>
      <c r="G499" s="32">
        <v>5.8904862254808616</v>
      </c>
      <c r="H499" s="32">
        <v>272.47086986079</v>
      </c>
      <c r="I499" s="32">
        <v>0.1</v>
      </c>
      <c r="J499" s="32">
        <v>0.75229709137686596</v>
      </c>
      <c r="K499" s="29" t="s">
        <v>3185</v>
      </c>
      <c r="L499" s="29" t="s">
        <v>4028</v>
      </c>
      <c r="M499" s="29" t="s">
        <v>3397</v>
      </c>
      <c r="N499" s="33">
        <v>2.884561231876109E-2</v>
      </c>
      <c r="O499" s="34">
        <v>57518.251016186281</v>
      </c>
      <c r="P499" s="35">
        <v>2.6600570859806498</v>
      </c>
      <c r="Q499" s="29" t="s">
        <v>4175</v>
      </c>
      <c r="R499" s="29" t="s">
        <v>4176</v>
      </c>
      <c r="S499" s="36">
        <v>100.27</v>
      </c>
      <c r="T499" s="29" t="s">
        <v>746</v>
      </c>
      <c r="U499" s="37">
        <v>268</v>
      </c>
      <c r="V499" s="38">
        <v>2.6600570859806498</v>
      </c>
      <c r="W499" s="38">
        <v>102.93005708598059</v>
      </c>
      <c r="X499" s="39">
        <v>2.81005708598066</v>
      </c>
      <c r="Y499" s="39">
        <v>0.15000000000000571</v>
      </c>
    </row>
    <row r="500" spans="1:25" ht="20" x14ac:dyDescent="0.2">
      <c r="A500" s="29">
        <v>17249</v>
      </c>
      <c r="B500" s="29" t="s">
        <v>4177</v>
      </c>
      <c r="C500" s="32">
        <v>180</v>
      </c>
      <c r="D500" s="48">
        <v>4.8148048000000001</v>
      </c>
      <c r="E500" s="48">
        <v>19.085175370557991</v>
      </c>
      <c r="F500" s="32" t="s">
        <v>746</v>
      </c>
      <c r="G500" s="32">
        <v>19.085175370557991</v>
      </c>
      <c r="H500" s="32">
        <v>1790.70011366632</v>
      </c>
      <c r="I500" s="32">
        <v>0.18</v>
      </c>
      <c r="J500" s="32">
        <v>0.75229709137686607</v>
      </c>
      <c r="K500" s="29" t="s">
        <v>2828</v>
      </c>
      <c r="L500" s="29" t="s">
        <v>422</v>
      </c>
      <c r="M500" s="29" t="s">
        <v>3397</v>
      </c>
      <c r="N500" s="33">
        <v>2.88456123187611E-2</v>
      </c>
      <c r="O500" s="34">
        <v>103532.8518291353</v>
      </c>
      <c r="P500" s="35">
        <v>8.1406306491420661</v>
      </c>
      <c r="Q500" s="29" t="s">
        <v>746</v>
      </c>
      <c r="R500" s="29" t="s">
        <v>4178</v>
      </c>
      <c r="S500" s="36">
        <v>53.51</v>
      </c>
      <c r="T500" s="29" t="s">
        <v>4179</v>
      </c>
      <c r="U500" s="37">
        <v>1790</v>
      </c>
      <c r="V500" s="38">
        <v>8.1406306491420661</v>
      </c>
      <c r="W500" s="38">
        <v>61.650630649142073</v>
      </c>
      <c r="X500" s="40" t="s">
        <v>746</v>
      </c>
      <c r="Y500" s="40" t="s">
        <v>746</v>
      </c>
    </row>
    <row r="501" spans="1:25" ht="30" x14ac:dyDescent="0.2">
      <c r="A501" s="29">
        <v>13375</v>
      </c>
      <c r="B501" s="29" t="s">
        <v>1309</v>
      </c>
      <c r="C501" s="32" t="s">
        <v>746</v>
      </c>
      <c r="D501" s="48">
        <v>4.8148048000000001</v>
      </c>
      <c r="E501" s="48" t="s">
        <v>746</v>
      </c>
      <c r="F501" s="32" t="s">
        <v>746</v>
      </c>
      <c r="G501" s="32" t="s">
        <v>746</v>
      </c>
      <c r="H501" s="32">
        <v>222.48837878500001</v>
      </c>
      <c r="I501" s="32" t="s">
        <v>746</v>
      </c>
      <c r="J501" s="32" t="s">
        <v>746</v>
      </c>
      <c r="K501" s="29" t="s">
        <v>1309</v>
      </c>
      <c r="L501" s="29" t="s">
        <v>746</v>
      </c>
      <c r="M501" s="29" t="s">
        <v>3397</v>
      </c>
      <c r="N501" s="33" t="s">
        <v>746</v>
      </c>
      <c r="O501" s="34" t="s">
        <v>746</v>
      </c>
      <c r="P501" s="35" t="s">
        <v>746</v>
      </c>
      <c r="Q501" s="29" t="s">
        <v>746</v>
      </c>
      <c r="R501" s="29" t="s">
        <v>746</v>
      </c>
      <c r="S501" s="41" t="s">
        <v>746</v>
      </c>
      <c r="T501" s="29" t="s">
        <v>746</v>
      </c>
      <c r="U501" s="34" t="s">
        <v>746</v>
      </c>
      <c r="V501" s="42" t="s">
        <v>746</v>
      </c>
      <c r="W501" s="42" t="s">
        <v>746</v>
      </c>
      <c r="X501" s="40" t="s">
        <v>746</v>
      </c>
      <c r="Y501" s="40" t="s">
        <v>746</v>
      </c>
    </row>
    <row r="502" spans="1:25" ht="20" x14ac:dyDescent="0.2">
      <c r="A502" s="29">
        <v>15574</v>
      </c>
      <c r="B502" s="29" t="s">
        <v>497</v>
      </c>
      <c r="C502" s="32">
        <v>150</v>
      </c>
      <c r="D502" s="48">
        <v>4.7916566999999999</v>
      </c>
      <c r="E502" s="48">
        <v>13.253594007331939</v>
      </c>
      <c r="F502" s="32">
        <v>9.8000000000000007</v>
      </c>
      <c r="G502" s="32">
        <v>9.8000000000000007</v>
      </c>
      <c r="H502" s="32">
        <v>406.81877727535999</v>
      </c>
      <c r="I502" s="32">
        <v>0.15</v>
      </c>
      <c r="J502" s="32">
        <v>0.55626507733787434</v>
      </c>
      <c r="K502" s="29" t="s">
        <v>4180</v>
      </c>
      <c r="L502" s="29" t="s">
        <v>4180</v>
      </c>
      <c r="M502" s="29" t="s">
        <v>4181</v>
      </c>
      <c r="N502" s="33">
        <v>1.577119450895572E-2</v>
      </c>
      <c r="O502" s="34">
        <v>63795.396891605</v>
      </c>
      <c r="P502" s="35">
        <v>1.298425677525614</v>
      </c>
      <c r="Q502" s="29" t="s">
        <v>4182</v>
      </c>
      <c r="R502" s="29" t="s">
        <v>4183</v>
      </c>
      <c r="S502" s="36">
        <v>38.47</v>
      </c>
      <c r="T502" s="29" t="s">
        <v>746</v>
      </c>
      <c r="U502" s="37">
        <v>406</v>
      </c>
      <c r="V502" s="38">
        <v>1.298425677525614</v>
      </c>
      <c r="W502" s="38">
        <v>39.768425677525613</v>
      </c>
      <c r="X502" s="39">
        <v>10.25842567752561</v>
      </c>
      <c r="Y502" s="39">
        <v>8.9599999999999973</v>
      </c>
    </row>
    <row r="503" spans="1:25" ht="20" x14ac:dyDescent="0.2">
      <c r="A503" s="29">
        <v>15635</v>
      </c>
      <c r="B503" s="29" t="s">
        <v>2156</v>
      </c>
      <c r="C503" s="32">
        <v>170</v>
      </c>
      <c r="D503" s="48">
        <v>4.7916566999999999</v>
      </c>
      <c r="E503" s="48">
        <v>17.023505191639689</v>
      </c>
      <c r="F503" s="32" t="s">
        <v>746</v>
      </c>
      <c r="G503" s="32">
        <v>17.023505191639689</v>
      </c>
      <c r="H503" s="32">
        <v>321.31982193422999</v>
      </c>
      <c r="I503" s="32">
        <v>0.17</v>
      </c>
      <c r="J503" s="32">
        <v>0.75229709137686596</v>
      </c>
      <c r="K503" s="29" t="s">
        <v>2407</v>
      </c>
      <c r="L503" s="29" t="s">
        <v>2407</v>
      </c>
      <c r="M503" s="29" t="s">
        <v>4181</v>
      </c>
      <c r="N503" s="33">
        <v>2.884561231876109E-2</v>
      </c>
      <c r="O503" s="34">
        <v>97781.026727516684</v>
      </c>
      <c r="P503" s="35">
        <v>1.572381968096364</v>
      </c>
      <c r="Q503" s="29" t="s">
        <v>4184</v>
      </c>
      <c r="R503" s="29" t="s">
        <v>4185</v>
      </c>
      <c r="S503" s="36">
        <v>39.65</v>
      </c>
      <c r="T503" s="29" t="s">
        <v>4186</v>
      </c>
      <c r="U503" s="37">
        <v>316</v>
      </c>
      <c r="V503" s="38">
        <v>1.572381968096364</v>
      </c>
      <c r="W503" s="38">
        <v>41.222381968096357</v>
      </c>
      <c r="X503" s="39">
        <v>17.60238196809636</v>
      </c>
      <c r="Y503" s="39">
        <v>16.03</v>
      </c>
    </row>
    <row r="504" spans="1:25" ht="30" x14ac:dyDescent="0.2">
      <c r="A504" s="29">
        <v>15028</v>
      </c>
      <c r="B504" s="29" t="s">
        <v>4187</v>
      </c>
      <c r="C504" s="32">
        <v>100</v>
      </c>
      <c r="D504" s="48">
        <v>4.7916566999999999</v>
      </c>
      <c r="E504" s="48">
        <v>5.8904862254808616</v>
      </c>
      <c r="F504" s="32" t="s">
        <v>746</v>
      </c>
      <c r="G504" s="32">
        <v>5.8904862254808616</v>
      </c>
      <c r="H504" s="32">
        <v>83.00855005630001</v>
      </c>
      <c r="I504" s="32">
        <v>0.1</v>
      </c>
      <c r="J504" s="32">
        <v>0.75229709137686596</v>
      </c>
      <c r="K504" s="29" t="s">
        <v>2477</v>
      </c>
      <c r="L504" s="29" t="s">
        <v>2476</v>
      </c>
      <c r="M504" s="29" t="s">
        <v>4181</v>
      </c>
      <c r="N504" s="33">
        <v>2.884561231876109E-2</v>
      </c>
      <c r="O504" s="34">
        <v>57518.251016186281</v>
      </c>
      <c r="P504" s="35">
        <v>0.81038931569842532</v>
      </c>
      <c r="Q504" s="29" t="s">
        <v>4188</v>
      </c>
      <c r="R504" s="29" t="s">
        <v>4189</v>
      </c>
      <c r="S504" s="36">
        <v>23.16</v>
      </c>
      <c r="T504" s="29" t="s">
        <v>4190</v>
      </c>
      <c r="U504" s="37">
        <v>84</v>
      </c>
      <c r="V504" s="38">
        <v>0.81038931569842532</v>
      </c>
      <c r="W504" s="38">
        <v>23.97038931569843</v>
      </c>
      <c r="X504" s="39">
        <v>3.750389315698428</v>
      </c>
      <c r="Y504" s="39">
        <v>2.9400000000000008</v>
      </c>
    </row>
    <row r="505" spans="1:25" ht="40" x14ac:dyDescent="0.2">
      <c r="A505" s="29">
        <v>15266</v>
      </c>
      <c r="B505" s="29" t="s">
        <v>1918</v>
      </c>
      <c r="C505" s="32">
        <v>100</v>
      </c>
      <c r="D505" s="48">
        <v>4.7685086000000014</v>
      </c>
      <c r="E505" s="48">
        <v>5.8904862254808616</v>
      </c>
      <c r="F505" s="32" t="s">
        <v>746</v>
      </c>
      <c r="G505" s="32">
        <v>5.8904862254808616</v>
      </c>
      <c r="H505" s="32">
        <v>659.23979255799998</v>
      </c>
      <c r="I505" s="32">
        <v>0.1</v>
      </c>
      <c r="J505" s="32">
        <v>0.75229709137686596</v>
      </c>
      <c r="K505" s="29" t="s">
        <v>2653</v>
      </c>
      <c r="L505" s="29" t="s">
        <v>1900</v>
      </c>
      <c r="M505" s="29" t="s">
        <v>4191</v>
      </c>
      <c r="N505" s="33">
        <v>2.884561231876109E-2</v>
      </c>
      <c r="O505" s="34">
        <v>57518.251016186281</v>
      </c>
      <c r="P505" s="35">
        <v>6.4359741738640661</v>
      </c>
      <c r="Q505" s="29" t="s">
        <v>4192</v>
      </c>
      <c r="R505" s="29" t="s">
        <v>4193</v>
      </c>
      <c r="S505" s="36">
        <v>39.790000000000013</v>
      </c>
      <c r="T505" s="29" t="s">
        <v>2706</v>
      </c>
      <c r="U505" s="37">
        <v>660</v>
      </c>
      <c r="V505" s="38">
        <v>6.4359741738640661</v>
      </c>
      <c r="W505" s="38">
        <v>46.225974173864067</v>
      </c>
      <c r="X505" s="39">
        <v>19.58597417386407</v>
      </c>
      <c r="Y505" s="39">
        <v>13.150000000000009</v>
      </c>
    </row>
    <row r="506" spans="1:25" ht="40" x14ac:dyDescent="0.2">
      <c r="A506" s="29">
        <v>17034</v>
      </c>
      <c r="B506" s="29" t="s">
        <v>4194</v>
      </c>
      <c r="C506" s="32">
        <v>110</v>
      </c>
      <c r="D506" s="48">
        <v>4.7453605000000003</v>
      </c>
      <c r="E506" s="48">
        <v>7.1274883328318426</v>
      </c>
      <c r="F506" s="32" t="s">
        <v>746</v>
      </c>
      <c r="G506" s="32">
        <v>7.1274883328318426</v>
      </c>
      <c r="H506" s="32">
        <v>2050.3485676096002</v>
      </c>
      <c r="I506" s="32">
        <v>0.11</v>
      </c>
      <c r="J506" s="32">
        <v>0.75229709137686618</v>
      </c>
      <c r="K506" s="29" t="s">
        <v>2443</v>
      </c>
      <c r="L506" s="29" t="s">
        <v>2971</v>
      </c>
      <c r="M506" s="29" t="s">
        <v>4179</v>
      </c>
      <c r="N506" s="33">
        <v>2.88456123187611E-2</v>
      </c>
      <c r="O506" s="34">
        <v>63270.076117804922</v>
      </c>
      <c r="P506" s="35">
        <v>17.66448047118967</v>
      </c>
      <c r="Q506" s="29" t="s">
        <v>4195</v>
      </c>
      <c r="R506" s="29" t="s">
        <v>3326</v>
      </c>
      <c r="S506" s="36">
        <v>5.94</v>
      </c>
      <c r="T506" s="29" t="s">
        <v>4179</v>
      </c>
      <c r="U506" s="37">
        <v>2056</v>
      </c>
      <c r="V506" s="38">
        <v>17.66448047118967</v>
      </c>
      <c r="W506" s="38">
        <v>23.604480471189671</v>
      </c>
      <c r="X506" s="39">
        <v>18.194480471189671</v>
      </c>
      <c r="Y506" s="39">
        <v>0.53000000000000025</v>
      </c>
    </row>
    <row r="507" spans="1:25" ht="40" x14ac:dyDescent="0.2">
      <c r="A507" s="29">
        <v>15293</v>
      </c>
      <c r="B507" s="29" t="s">
        <v>4196</v>
      </c>
      <c r="C507" s="32">
        <v>75</v>
      </c>
      <c r="D507" s="48">
        <v>4.7222124000000001</v>
      </c>
      <c r="E507" s="48">
        <v>3.3133985018329848</v>
      </c>
      <c r="F507" s="32" t="s">
        <v>746</v>
      </c>
      <c r="G507" s="32">
        <v>3.3133985018329848</v>
      </c>
      <c r="H507" s="32">
        <v>102.93351177615</v>
      </c>
      <c r="I507" s="32">
        <v>7.4999999999999997E-2</v>
      </c>
      <c r="J507" s="32">
        <v>0.75229709137686618</v>
      </c>
      <c r="K507" s="29" t="s">
        <v>3073</v>
      </c>
      <c r="L507" s="29" t="s">
        <v>499</v>
      </c>
      <c r="M507" s="29" t="s">
        <v>3158</v>
      </c>
      <c r="N507" s="33">
        <v>2.88456123187611E-2</v>
      </c>
      <c r="O507" s="34">
        <v>43138.688262139724</v>
      </c>
      <c r="P507" s="35">
        <v>1.4697255464902439</v>
      </c>
      <c r="Q507" s="29" t="s">
        <v>4197</v>
      </c>
      <c r="R507" s="29" t="s">
        <v>4198</v>
      </c>
      <c r="S507" s="36">
        <v>37.590000000000003</v>
      </c>
      <c r="T507" s="29" t="s">
        <v>3039</v>
      </c>
      <c r="U507" s="37">
        <v>102</v>
      </c>
      <c r="V507" s="38">
        <v>1.4697255464902439</v>
      </c>
      <c r="W507" s="38">
        <v>39.059725546490249</v>
      </c>
      <c r="X507" s="39">
        <v>1.6197255464902509</v>
      </c>
      <c r="Y507" s="39">
        <v>0.15000000000000571</v>
      </c>
    </row>
    <row r="508" spans="1:25" ht="30" x14ac:dyDescent="0.2">
      <c r="A508" s="29">
        <v>14101</v>
      </c>
      <c r="B508" s="29" t="s">
        <v>4199</v>
      </c>
      <c r="C508" s="32">
        <v>100</v>
      </c>
      <c r="D508" s="48">
        <v>4.7222124000000001</v>
      </c>
      <c r="E508" s="48">
        <v>5.8904862254808616</v>
      </c>
      <c r="F508" s="32" t="s">
        <v>746</v>
      </c>
      <c r="G508" s="32">
        <v>5.8904862254808616</v>
      </c>
      <c r="H508" s="32">
        <v>620.72743644684999</v>
      </c>
      <c r="I508" s="32">
        <v>0.1</v>
      </c>
      <c r="J508" s="32">
        <v>0.75229709137686596</v>
      </c>
      <c r="K508" s="29" t="s">
        <v>4200</v>
      </c>
      <c r="L508" s="29" t="s">
        <v>4200</v>
      </c>
      <c r="M508" s="29" t="s">
        <v>3158</v>
      </c>
      <c r="N508" s="33">
        <v>2.884561231876109E-2</v>
      </c>
      <c r="O508" s="34">
        <v>57518.251016186281</v>
      </c>
      <c r="P508" s="35">
        <v>6.0599887856880166</v>
      </c>
      <c r="Q508" s="29" t="s">
        <v>4201</v>
      </c>
      <c r="R508" s="29" t="s">
        <v>4202</v>
      </c>
      <c r="S508" s="36">
        <v>25.75</v>
      </c>
      <c r="T508" s="29" t="s">
        <v>3754</v>
      </c>
      <c r="U508" s="37">
        <v>620</v>
      </c>
      <c r="V508" s="38">
        <v>6.0599887856880166</v>
      </c>
      <c r="W508" s="38">
        <v>31.80998878568802</v>
      </c>
      <c r="X508" s="39">
        <v>17.82998878568802</v>
      </c>
      <c r="Y508" s="39">
        <v>11.77</v>
      </c>
    </row>
    <row r="509" spans="1:25" ht="30" x14ac:dyDescent="0.2">
      <c r="A509" s="29">
        <v>14104</v>
      </c>
      <c r="B509" s="29" t="s">
        <v>4203</v>
      </c>
      <c r="C509" s="32">
        <v>350</v>
      </c>
      <c r="D509" s="48">
        <v>4.7222124000000001</v>
      </c>
      <c r="E509" s="48">
        <v>72.158456262140561</v>
      </c>
      <c r="F509" s="32" t="s">
        <v>746</v>
      </c>
      <c r="G509" s="32">
        <v>72.158456262140561</v>
      </c>
      <c r="H509" s="32">
        <v>637.26990184550004</v>
      </c>
      <c r="I509" s="32">
        <v>0.35</v>
      </c>
      <c r="J509" s="32">
        <v>0.75229709137686607</v>
      </c>
      <c r="K509" s="29" t="s">
        <v>3581</v>
      </c>
      <c r="L509" s="29" t="s">
        <v>3580</v>
      </c>
      <c r="M509" s="29" t="s">
        <v>3158</v>
      </c>
      <c r="N509" s="33">
        <v>2.88456123187611E-2</v>
      </c>
      <c r="O509" s="34">
        <v>201313.87855665211</v>
      </c>
      <c r="P509" s="35">
        <v>1.241540710970334</v>
      </c>
      <c r="Q509" s="29" t="s">
        <v>746</v>
      </c>
      <c r="R509" s="29" t="s">
        <v>4204</v>
      </c>
      <c r="S509" s="36">
        <v>65.89</v>
      </c>
      <c r="T509" s="29" t="s">
        <v>3347</v>
      </c>
      <c r="U509" s="37">
        <v>308</v>
      </c>
      <c r="V509" s="38">
        <v>1.241540710970334</v>
      </c>
      <c r="W509" s="38">
        <v>67.131540710970341</v>
      </c>
      <c r="X509" s="40" t="s">
        <v>746</v>
      </c>
      <c r="Y509" s="40" t="s">
        <v>746</v>
      </c>
    </row>
    <row r="510" spans="1:25" ht="30" x14ac:dyDescent="0.2">
      <c r="A510" s="29">
        <v>14358</v>
      </c>
      <c r="B510" s="29" t="s">
        <v>402</v>
      </c>
      <c r="C510" s="32">
        <v>150</v>
      </c>
      <c r="D510" s="48">
        <v>4.6990642999999999</v>
      </c>
      <c r="E510" s="48">
        <v>13.253594007331939</v>
      </c>
      <c r="F510" s="32" t="s">
        <v>746</v>
      </c>
      <c r="G510" s="32">
        <v>13.253594007331939</v>
      </c>
      <c r="H510" s="32">
        <v>846.37443370100004</v>
      </c>
      <c r="I510" s="32">
        <v>0.15</v>
      </c>
      <c r="J510" s="32">
        <v>0.75229709137686618</v>
      </c>
      <c r="K510" s="29" t="s">
        <v>3217</v>
      </c>
      <c r="L510" s="29" t="s">
        <v>3217</v>
      </c>
      <c r="M510" s="29" t="s">
        <v>2761</v>
      </c>
      <c r="N510" s="33">
        <v>2.88456123187611E-2</v>
      </c>
      <c r="O510" s="34">
        <v>86277.376524279447</v>
      </c>
      <c r="P510" s="35">
        <v>4.8689471199338969</v>
      </c>
      <c r="Q510" s="29" t="s">
        <v>4205</v>
      </c>
      <c r="R510" s="29" t="s">
        <v>4206</v>
      </c>
      <c r="S510" s="36">
        <v>60.63</v>
      </c>
      <c r="T510" s="29" t="s">
        <v>4207</v>
      </c>
      <c r="U510" s="37">
        <v>840</v>
      </c>
      <c r="V510" s="38">
        <v>4.8689471199338969</v>
      </c>
      <c r="W510" s="38">
        <v>65.498947119933902</v>
      </c>
      <c r="X510" s="39">
        <v>8.2089471199338959</v>
      </c>
      <c r="Y510" s="39">
        <v>3.3399999999999959</v>
      </c>
    </row>
    <row r="511" spans="1:25" ht="30" x14ac:dyDescent="0.2">
      <c r="A511" s="29">
        <v>14271</v>
      </c>
      <c r="B511" s="29" t="s">
        <v>4208</v>
      </c>
      <c r="C511" s="32">
        <v>125</v>
      </c>
      <c r="D511" s="48">
        <v>4.6990642999999999</v>
      </c>
      <c r="E511" s="48">
        <v>9.2038847273138469</v>
      </c>
      <c r="F511" s="32" t="s">
        <v>746</v>
      </c>
      <c r="G511" s="32">
        <v>9.2038847273138469</v>
      </c>
      <c r="H511" s="32">
        <v>60.616208061499997</v>
      </c>
      <c r="I511" s="32">
        <v>0.125</v>
      </c>
      <c r="J511" s="32">
        <v>0.75229709137686618</v>
      </c>
      <c r="K511" s="29" t="s">
        <v>2745</v>
      </c>
      <c r="L511" s="29" t="s">
        <v>274</v>
      </c>
      <c r="M511" s="29" t="s">
        <v>2761</v>
      </c>
      <c r="N511" s="33">
        <v>2.88456123187611E-2</v>
      </c>
      <c r="O511" s="34">
        <v>71897.813770232868</v>
      </c>
      <c r="P511" s="35">
        <v>0.44191083911026152</v>
      </c>
      <c r="Q511" s="29" t="s">
        <v>4209</v>
      </c>
      <c r="R511" s="29" t="s">
        <v>2834</v>
      </c>
      <c r="S511" s="36">
        <v>5.8599999999999994</v>
      </c>
      <c r="T511" s="29" t="s">
        <v>4210</v>
      </c>
      <c r="U511" s="37">
        <v>60</v>
      </c>
      <c r="V511" s="38">
        <v>0.44191083911026152</v>
      </c>
      <c r="W511" s="38">
        <v>6.3019108391102607</v>
      </c>
      <c r="X511" s="39">
        <v>1.4619108391102611</v>
      </c>
      <c r="Y511" s="39">
        <v>1.02</v>
      </c>
    </row>
    <row r="512" spans="1:25" ht="30" x14ac:dyDescent="0.2">
      <c r="A512" s="29">
        <v>14364</v>
      </c>
      <c r="B512" s="29" t="s">
        <v>4211</v>
      </c>
      <c r="C512" s="32">
        <v>125</v>
      </c>
      <c r="D512" s="48">
        <v>4.6759162000000014</v>
      </c>
      <c r="E512" s="48">
        <v>9.2038847273138469</v>
      </c>
      <c r="F512" s="32" t="s">
        <v>746</v>
      </c>
      <c r="G512" s="32">
        <v>9.2038847273138469</v>
      </c>
      <c r="H512" s="32">
        <v>1581.276583802</v>
      </c>
      <c r="I512" s="32">
        <v>0.125</v>
      </c>
      <c r="J512" s="32">
        <v>0.75229709137686618</v>
      </c>
      <c r="K512" s="29" t="s">
        <v>2605</v>
      </c>
      <c r="L512" s="29" t="s">
        <v>2604</v>
      </c>
      <c r="M512" s="29" t="s">
        <v>4212</v>
      </c>
      <c r="N512" s="33">
        <v>2.88456123187611E-2</v>
      </c>
      <c r="O512" s="34">
        <v>71897.813770232868</v>
      </c>
      <c r="P512" s="35">
        <v>11.52799365648834</v>
      </c>
      <c r="Q512" s="29" t="s">
        <v>4213</v>
      </c>
      <c r="R512" s="29" t="s">
        <v>4214</v>
      </c>
      <c r="S512" s="36">
        <v>81.36999999999999</v>
      </c>
      <c r="T512" s="29" t="s">
        <v>3686</v>
      </c>
      <c r="U512" s="37">
        <v>1582</v>
      </c>
      <c r="V512" s="38">
        <v>11.52799365648834</v>
      </c>
      <c r="W512" s="38">
        <v>92.897993656488325</v>
      </c>
      <c r="X512" s="39">
        <v>14.287993656488331</v>
      </c>
      <c r="Y512" s="39">
        <v>2.7599999999999909</v>
      </c>
    </row>
    <row r="513" spans="1:25" ht="40" x14ac:dyDescent="0.2">
      <c r="A513" s="29">
        <v>15443</v>
      </c>
      <c r="B513" s="29" t="s">
        <v>60</v>
      </c>
      <c r="C513" s="32">
        <v>150</v>
      </c>
      <c r="D513" s="48">
        <v>4.6527681000000003</v>
      </c>
      <c r="E513" s="48">
        <v>13.253594007331939</v>
      </c>
      <c r="F513" s="32">
        <v>21</v>
      </c>
      <c r="G513" s="32">
        <v>21</v>
      </c>
      <c r="H513" s="32">
        <v>184.8890300809</v>
      </c>
      <c r="I513" s="32">
        <v>0.15</v>
      </c>
      <c r="J513" s="32">
        <v>1.1919965942954449</v>
      </c>
      <c r="K513" s="29" t="s">
        <v>2662</v>
      </c>
      <c r="L513" s="29" t="s">
        <v>2662</v>
      </c>
      <c r="M513" s="29" t="s">
        <v>4215</v>
      </c>
      <c r="N513" s="33">
        <v>7.2418750296225257E-2</v>
      </c>
      <c r="O513" s="34">
        <v>136704.42191058211</v>
      </c>
      <c r="P513" s="35">
        <v>2.62607568704294</v>
      </c>
      <c r="Q513" s="29" t="s">
        <v>4216</v>
      </c>
      <c r="R513" s="29" t="s">
        <v>4217</v>
      </c>
      <c r="S513" s="36">
        <v>30.88</v>
      </c>
      <c r="T513" s="29" t="s">
        <v>3431</v>
      </c>
      <c r="U513" s="37">
        <v>184</v>
      </c>
      <c r="V513" s="38">
        <v>2.62607568704294</v>
      </c>
      <c r="W513" s="38">
        <v>33.506075687042937</v>
      </c>
      <c r="X513" s="39">
        <v>4.0160756870429388</v>
      </c>
      <c r="Y513" s="39">
        <v>1.390000000000001</v>
      </c>
    </row>
    <row r="514" spans="1:25" ht="40" x14ac:dyDescent="0.2">
      <c r="A514" s="29">
        <v>15735</v>
      </c>
      <c r="B514" s="29" t="s">
        <v>4218</v>
      </c>
      <c r="C514" s="32">
        <v>150</v>
      </c>
      <c r="D514" s="48">
        <v>4.6527681000000003</v>
      </c>
      <c r="E514" s="48">
        <v>13.253594007331939</v>
      </c>
      <c r="F514" s="32" t="s">
        <v>746</v>
      </c>
      <c r="G514" s="32">
        <v>13.253594007331939</v>
      </c>
      <c r="H514" s="32">
        <v>455.50168157100001</v>
      </c>
      <c r="I514" s="32">
        <v>0.15</v>
      </c>
      <c r="J514" s="32">
        <v>0.75229709137686618</v>
      </c>
      <c r="K514" s="29" t="s">
        <v>2566</v>
      </c>
      <c r="L514" s="29" t="s">
        <v>2565</v>
      </c>
      <c r="M514" s="29" t="s">
        <v>4215</v>
      </c>
      <c r="N514" s="33">
        <v>2.88456123187611E-2</v>
      </c>
      <c r="O514" s="34">
        <v>86277.376524279447</v>
      </c>
      <c r="P514" s="35">
        <v>2.620369321545053</v>
      </c>
      <c r="Q514" s="29" t="s">
        <v>2704</v>
      </c>
      <c r="R514" s="29" t="s">
        <v>4219</v>
      </c>
      <c r="S514" s="36">
        <v>17.760000000000002</v>
      </c>
      <c r="T514" s="29" t="s">
        <v>4220</v>
      </c>
      <c r="U514" s="37">
        <v>456</v>
      </c>
      <c r="V514" s="38">
        <v>2.620369321545053</v>
      </c>
      <c r="W514" s="38">
        <v>20.38036932154505</v>
      </c>
      <c r="X514" s="39">
        <v>3.350369321545053</v>
      </c>
      <c r="Y514" s="39">
        <v>0.73000000000000043</v>
      </c>
    </row>
    <row r="515" spans="1:25" ht="40" x14ac:dyDescent="0.2">
      <c r="A515" s="29">
        <v>14219</v>
      </c>
      <c r="B515" s="29" t="s">
        <v>1470</v>
      </c>
      <c r="C515" s="32">
        <v>100</v>
      </c>
      <c r="D515" s="48">
        <v>4.6296200000000001</v>
      </c>
      <c r="E515" s="48">
        <v>5.8904862254808616</v>
      </c>
      <c r="F515" s="32">
        <v>6.4</v>
      </c>
      <c r="G515" s="32">
        <v>6.4</v>
      </c>
      <c r="H515" s="32">
        <v>316.78136074299999</v>
      </c>
      <c r="I515" s="32">
        <v>0.1</v>
      </c>
      <c r="J515" s="32">
        <v>0.81736909323116202</v>
      </c>
      <c r="K515" s="29" t="s">
        <v>2707</v>
      </c>
      <c r="L515" s="29" t="s">
        <v>1501</v>
      </c>
      <c r="M515" s="29" t="s">
        <v>3886</v>
      </c>
      <c r="N515" s="33">
        <v>3.4051591976020999E-2</v>
      </c>
      <c r="O515" s="34">
        <v>62493.450016266099</v>
      </c>
      <c r="P515" s="35">
        <v>3.6378538909222629</v>
      </c>
      <c r="Q515" s="29" t="s">
        <v>4221</v>
      </c>
      <c r="R515" s="29" t="s">
        <v>4222</v>
      </c>
      <c r="S515" s="36">
        <v>6.99</v>
      </c>
      <c r="T515" s="29" t="s">
        <v>3117</v>
      </c>
      <c r="U515" s="37">
        <v>310</v>
      </c>
      <c r="V515" s="38">
        <v>3.6378538909222629</v>
      </c>
      <c r="W515" s="38">
        <v>10.62785389092226</v>
      </c>
      <c r="X515" s="39">
        <v>8.1778538909222647</v>
      </c>
      <c r="Y515" s="39">
        <v>4.5400000000000009</v>
      </c>
    </row>
    <row r="516" spans="1:25" ht="20" x14ac:dyDescent="0.2">
      <c r="A516" s="29">
        <v>15462</v>
      </c>
      <c r="B516" s="29" t="s">
        <v>4223</v>
      </c>
      <c r="C516" s="32">
        <v>100</v>
      </c>
      <c r="D516" s="48">
        <v>4.5833238000000014</v>
      </c>
      <c r="E516" s="48">
        <v>5.8904862254808616</v>
      </c>
      <c r="F516" s="32" t="s">
        <v>746</v>
      </c>
      <c r="G516" s="32">
        <v>5.8904862254808616</v>
      </c>
      <c r="H516" s="32">
        <v>615.99000889699005</v>
      </c>
      <c r="I516" s="32">
        <v>0.1</v>
      </c>
      <c r="J516" s="32">
        <v>0.75229709137686596</v>
      </c>
      <c r="K516" s="29" t="s">
        <v>4224</v>
      </c>
      <c r="L516" s="29" t="s">
        <v>4224</v>
      </c>
      <c r="M516" s="29" t="s">
        <v>4225</v>
      </c>
      <c r="N516" s="33">
        <v>2.884561231876109E-2</v>
      </c>
      <c r="O516" s="34">
        <v>57518.251016186281</v>
      </c>
      <c r="P516" s="35">
        <v>6.013738602210557</v>
      </c>
      <c r="Q516" s="29" t="s">
        <v>4226</v>
      </c>
      <c r="R516" s="29" t="s">
        <v>4227</v>
      </c>
      <c r="S516" s="36">
        <v>59.89</v>
      </c>
      <c r="T516" s="29" t="s">
        <v>2647</v>
      </c>
      <c r="U516" s="37">
        <v>616</v>
      </c>
      <c r="V516" s="38">
        <v>6.013738602210557</v>
      </c>
      <c r="W516" s="38">
        <v>65.903738602210552</v>
      </c>
      <c r="X516" s="39">
        <v>12.33373860221055</v>
      </c>
      <c r="Y516" s="39">
        <v>6.32</v>
      </c>
    </row>
    <row r="517" spans="1:25" ht="40" x14ac:dyDescent="0.2">
      <c r="A517" s="29">
        <v>14217</v>
      </c>
      <c r="B517" s="29" t="s">
        <v>4228</v>
      </c>
      <c r="C517" s="32">
        <v>100</v>
      </c>
      <c r="D517" s="48">
        <v>4.5601757000000003</v>
      </c>
      <c r="E517" s="48">
        <v>5.8904862254808616</v>
      </c>
      <c r="F517" s="32" t="s">
        <v>746</v>
      </c>
      <c r="G517" s="32">
        <v>5.8904862254808616</v>
      </c>
      <c r="H517" s="32">
        <v>208.20539513470001</v>
      </c>
      <c r="I517" s="32">
        <v>0.1</v>
      </c>
      <c r="J517" s="32">
        <v>0.75229709137686596</v>
      </c>
      <c r="K517" s="29" t="s">
        <v>2707</v>
      </c>
      <c r="L517" s="29" t="s">
        <v>1501</v>
      </c>
      <c r="M517" s="29" t="s">
        <v>4229</v>
      </c>
      <c r="N517" s="33">
        <v>2.884561231876109E-2</v>
      </c>
      <c r="O517" s="34">
        <v>57518.251016186281</v>
      </c>
      <c r="P517" s="35">
        <v>2.0326511856127052</v>
      </c>
      <c r="Q517" s="29" t="s">
        <v>4230</v>
      </c>
      <c r="R517" s="29" t="s">
        <v>4231</v>
      </c>
      <c r="S517" s="36">
        <v>23.52</v>
      </c>
      <c r="T517" s="29" t="s">
        <v>4232</v>
      </c>
      <c r="U517" s="37">
        <v>208</v>
      </c>
      <c r="V517" s="38">
        <v>2.0326511856127052</v>
      </c>
      <c r="W517" s="38">
        <v>25.552651185612699</v>
      </c>
      <c r="X517" s="39">
        <v>7.7426511856127043</v>
      </c>
      <c r="Y517" s="39">
        <v>5.7100000000000009</v>
      </c>
    </row>
    <row r="518" spans="1:25" ht="40" x14ac:dyDescent="0.2">
      <c r="A518" s="29">
        <v>14083</v>
      </c>
      <c r="B518" s="29" t="s">
        <v>414</v>
      </c>
      <c r="C518" s="32">
        <v>125</v>
      </c>
      <c r="D518" s="48">
        <v>4.5601757000000003</v>
      </c>
      <c r="E518" s="48">
        <v>9.2038847273138469</v>
      </c>
      <c r="F518" s="32">
        <v>8.1</v>
      </c>
      <c r="G518" s="32">
        <v>8.1</v>
      </c>
      <c r="H518" s="32">
        <v>3179.5419342649998</v>
      </c>
      <c r="I518" s="32">
        <v>0.125</v>
      </c>
      <c r="J518" s="32">
        <v>0.66206896551724137</v>
      </c>
      <c r="K518" s="29" t="s">
        <v>3368</v>
      </c>
      <c r="L518" s="29" t="s">
        <v>315</v>
      </c>
      <c r="M518" s="29" t="s">
        <v>4229</v>
      </c>
      <c r="N518" s="33">
        <v>2.234124949546739E-2</v>
      </c>
      <c r="O518" s="34">
        <v>63274.618141469437</v>
      </c>
      <c r="P518" s="35">
        <v>18.05845472264858</v>
      </c>
      <c r="Q518" s="29" t="s">
        <v>4233</v>
      </c>
      <c r="R518" s="29" t="s">
        <v>4234</v>
      </c>
      <c r="S518" s="36">
        <v>21.51</v>
      </c>
      <c r="T518" s="29" t="s">
        <v>746</v>
      </c>
      <c r="U518" s="37">
        <v>3180</v>
      </c>
      <c r="V518" s="38">
        <v>18.05845472264858</v>
      </c>
      <c r="W518" s="38">
        <v>39.568454722648582</v>
      </c>
      <c r="X518" s="39">
        <v>23.078454722648591</v>
      </c>
      <c r="Y518" s="39">
        <v>5.0200000000000102</v>
      </c>
    </row>
    <row r="519" spans="1:25" ht="30" x14ac:dyDescent="0.2">
      <c r="A519" s="29">
        <v>15356</v>
      </c>
      <c r="B519" s="29" t="s">
        <v>4235</v>
      </c>
      <c r="C519" s="32">
        <v>150</v>
      </c>
      <c r="D519" s="48">
        <v>4.5370276</v>
      </c>
      <c r="E519" s="48">
        <v>13.253594007331939</v>
      </c>
      <c r="F519" s="32" t="s">
        <v>746</v>
      </c>
      <c r="G519" s="32">
        <v>13.253594007331939</v>
      </c>
      <c r="H519" s="32">
        <v>1307.2059983531001</v>
      </c>
      <c r="I519" s="32">
        <v>0.15</v>
      </c>
      <c r="J519" s="32">
        <v>0.75229709137686618</v>
      </c>
      <c r="K519" s="29" t="s">
        <v>2443</v>
      </c>
      <c r="L519" s="29" t="s">
        <v>3767</v>
      </c>
      <c r="M519" s="29" t="s">
        <v>4236</v>
      </c>
      <c r="N519" s="33">
        <v>2.88456123187611E-2</v>
      </c>
      <c r="O519" s="34">
        <v>86277.376524279447</v>
      </c>
      <c r="P519" s="35">
        <v>7.5199777160212697</v>
      </c>
      <c r="Q519" s="29" t="s">
        <v>4237</v>
      </c>
      <c r="R519" s="29" t="s">
        <v>4238</v>
      </c>
      <c r="S519" s="36">
        <v>8.1</v>
      </c>
      <c r="T519" s="29" t="s">
        <v>3928</v>
      </c>
      <c r="U519" s="37">
        <v>1308</v>
      </c>
      <c r="V519" s="38">
        <v>7.5199777160212697</v>
      </c>
      <c r="W519" s="38">
        <v>15.619977716021269</v>
      </c>
      <c r="X519" s="39">
        <v>9.6699777160212683</v>
      </c>
      <c r="Y519" s="39">
        <v>2.149999999999999</v>
      </c>
    </row>
    <row r="520" spans="1:25" ht="30" x14ac:dyDescent="0.2">
      <c r="A520" s="29">
        <v>15469</v>
      </c>
      <c r="B520" s="29" t="s">
        <v>171</v>
      </c>
      <c r="C520" s="32">
        <v>125</v>
      </c>
      <c r="D520" s="48">
        <v>4.5370276</v>
      </c>
      <c r="E520" s="48">
        <v>9.2038847273138469</v>
      </c>
      <c r="F520" s="32">
        <v>14</v>
      </c>
      <c r="G520" s="32">
        <v>14</v>
      </c>
      <c r="H520" s="32">
        <v>868.94973747662698</v>
      </c>
      <c r="I520" s="32">
        <v>0.125</v>
      </c>
      <c r="J520" s="32">
        <v>1.144316730523627</v>
      </c>
      <c r="K520" s="29" t="s">
        <v>3083</v>
      </c>
      <c r="L520" s="29" t="s">
        <v>1592</v>
      </c>
      <c r="M520" s="29" t="s">
        <v>4236</v>
      </c>
      <c r="N520" s="33">
        <v>6.6741120273001178E-2</v>
      </c>
      <c r="O520" s="34">
        <v>109363.53752846571</v>
      </c>
      <c r="P520" s="35">
        <v>14.4304878624694</v>
      </c>
      <c r="Q520" s="29" t="s">
        <v>746</v>
      </c>
      <c r="R520" s="29" t="s">
        <v>4239</v>
      </c>
      <c r="S520" s="36">
        <v>70.149999999999991</v>
      </c>
      <c r="T520" s="29" t="s">
        <v>746</v>
      </c>
      <c r="U520" s="37">
        <v>830</v>
      </c>
      <c r="V520" s="38">
        <v>14.4304878624694</v>
      </c>
      <c r="W520" s="38">
        <v>84.580487862469397</v>
      </c>
      <c r="X520" s="40" t="s">
        <v>746</v>
      </c>
      <c r="Y520" s="40" t="s">
        <v>746</v>
      </c>
    </row>
    <row r="521" spans="1:25" ht="40" x14ac:dyDescent="0.2">
      <c r="A521" s="29">
        <v>14398</v>
      </c>
      <c r="B521" s="29" t="s">
        <v>4240</v>
      </c>
      <c r="C521" s="32">
        <v>150</v>
      </c>
      <c r="D521" s="48">
        <v>4.5138794999999998</v>
      </c>
      <c r="E521" s="48">
        <v>13.253594007331939</v>
      </c>
      <c r="F521" s="32" t="s">
        <v>746</v>
      </c>
      <c r="G521" s="32">
        <v>13.253594007331939</v>
      </c>
      <c r="H521" s="32">
        <v>1466.04617401</v>
      </c>
      <c r="I521" s="32">
        <v>0.15</v>
      </c>
      <c r="J521" s="32">
        <v>0.75229709137686618</v>
      </c>
      <c r="K521" s="29" t="s">
        <v>2754</v>
      </c>
      <c r="L521" s="29" t="s">
        <v>3048</v>
      </c>
      <c r="M521" s="29" t="s">
        <v>2979</v>
      </c>
      <c r="N521" s="33">
        <v>2.88456123187611E-2</v>
      </c>
      <c r="O521" s="34">
        <v>86277.376524279447</v>
      </c>
      <c r="P521" s="35">
        <v>8.433739267646386</v>
      </c>
      <c r="Q521" s="29" t="s">
        <v>4241</v>
      </c>
      <c r="R521" s="29" t="s">
        <v>4242</v>
      </c>
      <c r="S521" s="36">
        <v>53.21</v>
      </c>
      <c r="T521" s="29" t="s">
        <v>4243</v>
      </c>
      <c r="U521" s="37">
        <v>1470</v>
      </c>
      <c r="V521" s="38">
        <v>8.433739267646386</v>
      </c>
      <c r="W521" s="38">
        <v>61.643739267646389</v>
      </c>
      <c r="X521" s="39">
        <v>27.26373926764639</v>
      </c>
      <c r="Y521" s="39">
        <v>18.830000000000009</v>
      </c>
    </row>
    <row r="522" spans="1:25" ht="20" x14ac:dyDescent="0.2">
      <c r="A522" s="29">
        <v>14634</v>
      </c>
      <c r="B522" s="29" t="s">
        <v>1765</v>
      </c>
      <c r="C522" s="32">
        <v>100</v>
      </c>
      <c r="D522" s="48">
        <v>4.4907313999999996</v>
      </c>
      <c r="E522" s="48">
        <v>5.8904862254808616</v>
      </c>
      <c r="F522" s="32" t="s">
        <v>746</v>
      </c>
      <c r="G522" s="32">
        <v>5.8904862254808616</v>
      </c>
      <c r="H522" s="32">
        <v>411.74469447600001</v>
      </c>
      <c r="I522" s="32">
        <v>0.1</v>
      </c>
      <c r="J522" s="32">
        <v>0.75229709137686596</v>
      </c>
      <c r="K522" s="29" t="s">
        <v>2869</v>
      </c>
      <c r="L522" s="29" t="s">
        <v>2869</v>
      </c>
      <c r="M522" s="29" t="s">
        <v>4244</v>
      </c>
      <c r="N522" s="33">
        <v>2.884561231876109E-2</v>
      </c>
      <c r="O522" s="34">
        <v>57518.251016186281</v>
      </c>
      <c r="P522" s="35">
        <v>4.0197485797854666</v>
      </c>
      <c r="Q522" s="29" t="s">
        <v>4245</v>
      </c>
      <c r="R522" s="29" t="s">
        <v>4246</v>
      </c>
      <c r="S522" s="36">
        <v>89.39</v>
      </c>
      <c r="T522" s="29" t="s">
        <v>746</v>
      </c>
      <c r="U522" s="37">
        <v>412</v>
      </c>
      <c r="V522" s="38">
        <v>4.0197485797854666</v>
      </c>
      <c r="W522" s="38">
        <v>93.409748579785472</v>
      </c>
      <c r="X522" s="39">
        <v>9.7397485797854841</v>
      </c>
      <c r="Y522" s="39">
        <v>5.7200000000000131</v>
      </c>
    </row>
    <row r="523" spans="1:25" ht="40" x14ac:dyDescent="0.2">
      <c r="A523" s="29">
        <v>19612</v>
      </c>
      <c r="B523" s="29" t="s">
        <v>4247</v>
      </c>
      <c r="C523" s="32">
        <v>100</v>
      </c>
      <c r="D523" s="48">
        <v>4.4675833000000003</v>
      </c>
      <c r="E523" s="48">
        <v>5.8904862254808616</v>
      </c>
      <c r="F523" s="32" t="s">
        <v>746</v>
      </c>
      <c r="G523" s="32">
        <v>5.8904862254808616</v>
      </c>
      <c r="H523" s="32">
        <v>11.139737241200001</v>
      </c>
      <c r="I523" s="32">
        <v>0.1</v>
      </c>
      <c r="J523" s="32">
        <v>0.75229709137686596</v>
      </c>
      <c r="K523" s="29" t="s">
        <v>3229</v>
      </c>
      <c r="L523" s="29" t="s">
        <v>278</v>
      </c>
      <c r="M523" s="29" t="s">
        <v>4248</v>
      </c>
      <c r="N523" s="33">
        <v>2.884561231876109E-2</v>
      </c>
      <c r="O523" s="34">
        <v>57518.251016186281</v>
      </c>
      <c r="P523" s="35">
        <v>0.1087541468178094</v>
      </c>
      <c r="Q523" s="29" t="s">
        <v>4249</v>
      </c>
      <c r="R523" s="29" t="s">
        <v>4250</v>
      </c>
      <c r="S523" s="36">
        <v>98.84</v>
      </c>
      <c r="T523" s="29" t="s">
        <v>2393</v>
      </c>
      <c r="U523" s="37">
        <v>12</v>
      </c>
      <c r="V523" s="38">
        <v>0.1087541468178094</v>
      </c>
      <c r="W523" s="38">
        <v>98.948754146817819</v>
      </c>
      <c r="X523" s="39">
        <v>0.10875414681781589</v>
      </c>
      <c r="Y523" s="39">
        <v>0</v>
      </c>
    </row>
    <row r="524" spans="1:25" ht="30" x14ac:dyDescent="0.2">
      <c r="A524" s="29">
        <v>14139</v>
      </c>
      <c r="B524" s="29" t="s">
        <v>244</v>
      </c>
      <c r="C524" s="32">
        <v>100</v>
      </c>
      <c r="D524" s="48">
        <v>4.4675833000000003</v>
      </c>
      <c r="E524" s="48">
        <v>5.8904862254808616</v>
      </c>
      <c r="F524" s="32">
        <v>10</v>
      </c>
      <c r="G524" s="32">
        <v>10</v>
      </c>
      <c r="H524" s="32">
        <v>623.94595011716001</v>
      </c>
      <c r="I524" s="32">
        <v>0.1</v>
      </c>
      <c r="J524" s="32">
        <v>1.277139208173691</v>
      </c>
      <c r="K524" s="29" t="s">
        <v>3618</v>
      </c>
      <c r="L524" s="29" t="s">
        <v>3618</v>
      </c>
      <c r="M524" s="29" t="s">
        <v>4248</v>
      </c>
      <c r="N524" s="33">
        <v>8.3133769472707536E-2</v>
      </c>
      <c r="O524" s="34">
        <v>97646.015650415779</v>
      </c>
      <c r="P524" s="35">
        <v>17.222809094985259</v>
      </c>
      <c r="Q524" s="29" t="s">
        <v>4251</v>
      </c>
      <c r="R524" s="29" t="s">
        <v>4252</v>
      </c>
      <c r="S524" s="36">
        <v>59.83</v>
      </c>
      <c r="T524" s="29" t="s">
        <v>4045</v>
      </c>
      <c r="U524" s="37">
        <v>616</v>
      </c>
      <c r="V524" s="38">
        <v>17.222809094985259</v>
      </c>
      <c r="W524" s="38">
        <v>77.05280909498525</v>
      </c>
      <c r="X524" s="39">
        <v>18.752809094985249</v>
      </c>
      <c r="Y524" s="39">
        <v>1.5300000000000009</v>
      </c>
    </row>
    <row r="525" spans="1:25" ht="30" x14ac:dyDescent="0.2">
      <c r="A525" s="29">
        <v>14058</v>
      </c>
      <c r="B525" s="29" t="s">
        <v>390</v>
      </c>
      <c r="C525" s="32">
        <v>110</v>
      </c>
      <c r="D525" s="48">
        <v>4.4444352</v>
      </c>
      <c r="E525" s="48">
        <v>7.1274883328318426</v>
      </c>
      <c r="F525" s="32">
        <v>5.6</v>
      </c>
      <c r="G525" s="32">
        <v>5.6</v>
      </c>
      <c r="H525" s="32">
        <v>1197.0138495963799</v>
      </c>
      <c r="I525" s="32">
        <v>0.11</v>
      </c>
      <c r="J525" s="32">
        <v>0.59107269138617102</v>
      </c>
      <c r="K525" s="29" t="s">
        <v>3995</v>
      </c>
      <c r="L525" s="29" t="s">
        <v>3995</v>
      </c>
      <c r="M525" s="29" t="s">
        <v>4253</v>
      </c>
      <c r="N525" s="33">
        <v>1.780667311429622E-2</v>
      </c>
      <c r="O525" s="34">
        <v>49710.698876575312</v>
      </c>
      <c r="P525" s="35">
        <v>6.440675725650185</v>
      </c>
      <c r="Q525" s="29" t="s">
        <v>4254</v>
      </c>
      <c r="R525" s="29" t="s">
        <v>4255</v>
      </c>
      <c r="S525" s="36">
        <v>123.32</v>
      </c>
      <c r="T525" s="29" t="s">
        <v>2518</v>
      </c>
      <c r="U525" s="37">
        <v>1196</v>
      </c>
      <c r="V525" s="38">
        <v>6.440675725650185</v>
      </c>
      <c r="W525" s="38">
        <v>129.7606757256502</v>
      </c>
      <c r="X525" s="39">
        <v>7.0806757256501811</v>
      </c>
      <c r="Y525" s="39">
        <v>0.64000000000000057</v>
      </c>
    </row>
    <row r="526" spans="1:25" ht="30" x14ac:dyDescent="0.2">
      <c r="A526" s="29">
        <v>14523</v>
      </c>
      <c r="B526" s="29" t="s">
        <v>4256</v>
      </c>
      <c r="C526" s="32">
        <v>150</v>
      </c>
      <c r="D526" s="48">
        <v>4.4444352</v>
      </c>
      <c r="E526" s="48">
        <v>13.253594007331939</v>
      </c>
      <c r="F526" s="32" t="s">
        <v>746</v>
      </c>
      <c r="G526" s="32">
        <v>13.253594007331939</v>
      </c>
      <c r="H526" s="32">
        <v>3508.0309582979999</v>
      </c>
      <c r="I526" s="32">
        <v>0.15</v>
      </c>
      <c r="J526" s="32">
        <v>0.75229709137686618</v>
      </c>
      <c r="K526" s="29" t="s">
        <v>2592</v>
      </c>
      <c r="L526" s="29" t="s">
        <v>2592</v>
      </c>
      <c r="M526" s="29" t="s">
        <v>4253</v>
      </c>
      <c r="N526" s="33">
        <v>2.88456123187611E-2</v>
      </c>
      <c r="O526" s="34">
        <v>86277.376524279447</v>
      </c>
      <c r="P526" s="35">
        <v>20.18068664521833</v>
      </c>
      <c r="Q526" s="29" t="s">
        <v>4257</v>
      </c>
      <c r="R526" s="29" t="s">
        <v>4258</v>
      </c>
      <c r="S526" s="36">
        <v>64.179999999999993</v>
      </c>
      <c r="T526" s="29" t="s">
        <v>4259</v>
      </c>
      <c r="U526" s="37">
        <v>3506</v>
      </c>
      <c r="V526" s="38">
        <v>20.18068664521833</v>
      </c>
      <c r="W526" s="38">
        <v>84.360686645218323</v>
      </c>
      <c r="X526" s="39">
        <v>63.100686645218317</v>
      </c>
      <c r="Y526" s="39">
        <v>42.919999999999987</v>
      </c>
    </row>
    <row r="527" spans="1:25" ht="20" x14ac:dyDescent="0.2">
      <c r="A527" s="29">
        <v>15229</v>
      </c>
      <c r="B527" s="29" t="s">
        <v>1882</v>
      </c>
      <c r="C527" s="32">
        <v>100</v>
      </c>
      <c r="D527" s="48">
        <v>4.4444352</v>
      </c>
      <c r="E527" s="48">
        <v>5.8904862254808616</v>
      </c>
      <c r="F527" s="32" t="s">
        <v>746</v>
      </c>
      <c r="G527" s="32">
        <v>5.8904862254808616</v>
      </c>
      <c r="H527" s="32">
        <v>259.60763986699999</v>
      </c>
      <c r="I527" s="32">
        <v>0.1</v>
      </c>
      <c r="J527" s="32">
        <v>0.75229709137686596</v>
      </c>
      <c r="K527" s="29" t="s">
        <v>2407</v>
      </c>
      <c r="L527" s="29" t="s">
        <v>1890</v>
      </c>
      <c r="M527" s="29" t="s">
        <v>4253</v>
      </c>
      <c r="N527" s="33">
        <v>2.884561231876109E-2</v>
      </c>
      <c r="O527" s="34">
        <v>57518.251016186281</v>
      </c>
      <c r="P527" s="35">
        <v>2.534476960255422</v>
      </c>
      <c r="Q527" s="29" t="s">
        <v>4260</v>
      </c>
      <c r="R527" s="29" t="s">
        <v>4261</v>
      </c>
      <c r="S527" s="36">
        <v>3.65</v>
      </c>
      <c r="T527" s="29" t="s">
        <v>2574</v>
      </c>
      <c r="U527" s="37">
        <v>260</v>
      </c>
      <c r="V527" s="38">
        <v>2.534476960255422</v>
      </c>
      <c r="W527" s="38">
        <v>6.1844769602554219</v>
      </c>
      <c r="X527" s="39">
        <v>4.3944769602554219</v>
      </c>
      <c r="Y527" s="39">
        <v>1.86</v>
      </c>
    </row>
    <row r="528" spans="1:25" ht="20" x14ac:dyDescent="0.2">
      <c r="A528" s="29">
        <v>14126</v>
      </c>
      <c r="B528" s="29" t="s">
        <v>140</v>
      </c>
      <c r="C528" s="32">
        <v>100</v>
      </c>
      <c r="D528" s="48">
        <v>4.3981389999999996</v>
      </c>
      <c r="E528" s="48">
        <v>5.8904862254808616</v>
      </c>
      <c r="F528" s="32">
        <v>9.6</v>
      </c>
      <c r="G528" s="32">
        <v>9.6</v>
      </c>
      <c r="H528" s="32">
        <v>783.26182637099998</v>
      </c>
      <c r="I528" s="32">
        <v>0.1</v>
      </c>
      <c r="J528" s="32">
        <v>1.226053639846743</v>
      </c>
      <c r="K528" s="29" t="s">
        <v>4262</v>
      </c>
      <c r="L528" s="29" t="s">
        <v>4262</v>
      </c>
      <c r="M528" s="29" t="s">
        <v>3734</v>
      </c>
      <c r="N528" s="33">
        <v>7.6616081946047243E-2</v>
      </c>
      <c r="O528" s="34">
        <v>93740.175024399141</v>
      </c>
      <c r="P528" s="35">
        <v>19.949404045050809</v>
      </c>
      <c r="Q528" s="29" t="s">
        <v>4263</v>
      </c>
      <c r="R528" s="29" t="s">
        <v>4264</v>
      </c>
      <c r="S528" s="36">
        <v>62.49</v>
      </c>
      <c r="T528" s="29" t="s">
        <v>746</v>
      </c>
      <c r="U528" s="37">
        <v>784</v>
      </c>
      <c r="V528" s="38">
        <v>19.949404045050809</v>
      </c>
      <c r="W528" s="38">
        <v>82.439404045050807</v>
      </c>
      <c r="X528" s="39">
        <v>28.669404045050801</v>
      </c>
      <c r="Y528" s="39">
        <v>8.7199999999999989</v>
      </c>
    </row>
    <row r="529" spans="1:25" ht="20" x14ac:dyDescent="0.2">
      <c r="A529" s="29">
        <v>14392</v>
      </c>
      <c r="B529" s="29" t="s">
        <v>1584</v>
      </c>
      <c r="C529" s="32">
        <v>100</v>
      </c>
      <c r="D529" s="48">
        <v>4.3981389999999996</v>
      </c>
      <c r="E529" s="48">
        <v>5.8904862254808616</v>
      </c>
      <c r="F529" s="32">
        <v>10</v>
      </c>
      <c r="G529" s="32">
        <v>10</v>
      </c>
      <c r="H529" s="32">
        <v>795.95188667157004</v>
      </c>
      <c r="I529" s="32">
        <v>0.1</v>
      </c>
      <c r="J529" s="32">
        <v>1.277139208173691</v>
      </c>
      <c r="K529" s="29" t="s">
        <v>4171</v>
      </c>
      <c r="L529" s="29" t="s">
        <v>4171</v>
      </c>
      <c r="M529" s="29" t="s">
        <v>3734</v>
      </c>
      <c r="N529" s="33">
        <v>8.3133769472707536E-2</v>
      </c>
      <c r="O529" s="34">
        <v>97646.015650415779</v>
      </c>
      <c r="P529" s="35">
        <v>21.970696965600471</v>
      </c>
      <c r="Q529" s="29" t="s">
        <v>4265</v>
      </c>
      <c r="R529" s="29" t="s">
        <v>4266</v>
      </c>
      <c r="S529" s="36">
        <v>51.51</v>
      </c>
      <c r="T529" s="29" t="s">
        <v>3862</v>
      </c>
      <c r="U529" s="37">
        <v>794</v>
      </c>
      <c r="V529" s="38">
        <v>21.970696965600471</v>
      </c>
      <c r="W529" s="38">
        <v>73.480696965600472</v>
      </c>
      <c r="X529" s="39">
        <v>25.820696965600469</v>
      </c>
      <c r="Y529" s="39">
        <v>3.8499999999999939</v>
      </c>
    </row>
    <row r="530" spans="1:25" ht="20" x14ac:dyDescent="0.2">
      <c r="A530" s="29">
        <v>14550</v>
      </c>
      <c r="B530" s="29" t="s">
        <v>243</v>
      </c>
      <c r="C530" s="32">
        <v>150</v>
      </c>
      <c r="D530" s="48">
        <v>4.3981389999999996</v>
      </c>
      <c r="E530" s="48">
        <v>13.253594007331939</v>
      </c>
      <c r="F530" s="32">
        <v>13.5</v>
      </c>
      <c r="G530" s="32">
        <v>13.5</v>
      </c>
      <c r="H530" s="32">
        <v>416.41341347345008</v>
      </c>
      <c r="I530" s="32">
        <v>0.15</v>
      </c>
      <c r="J530" s="32">
        <v>0.76628352490421447</v>
      </c>
      <c r="K530" s="29" t="s">
        <v>4267</v>
      </c>
      <c r="L530" s="29" t="s">
        <v>4267</v>
      </c>
      <c r="M530" s="29" t="s">
        <v>3734</v>
      </c>
      <c r="N530" s="33">
        <v>2.9928157010174709E-2</v>
      </c>
      <c r="O530" s="34">
        <v>87881.414085374214</v>
      </c>
      <c r="P530" s="35">
        <v>2.4834452048081661</v>
      </c>
      <c r="Q530" s="29" t="s">
        <v>4268</v>
      </c>
      <c r="R530" s="29" t="s">
        <v>4269</v>
      </c>
      <c r="S530" s="36">
        <v>44.6</v>
      </c>
      <c r="T530" s="29" t="s">
        <v>4270</v>
      </c>
      <c r="U530" s="37">
        <v>408</v>
      </c>
      <c r="V530" s="38">
        <v>2.4834452048081661</v>
      </c>
      <c r="W530" s="38">
        <v>47.083445204808157</v>
      </c>
      <c r="X530" s="39">
        <v>6.993445204808161</v>
      </c>
      <c r="Y530" s="39">
        <v>4.509999999999998</v>
      </c>
    </row>
    <row r="531" spans="1:25" ht="40" x14ac:dyDescent="0.2">
      <c r="A531" s="29">
        <v>13265</v>
      </c>
      <c r="B531" s="29" t="s">
        <v>314</v>
      </c>
      <c r="C531" s="32">
        <v>100</v>
      </c>
      <c r="D531" s="48">
        <v>4.3749909000000002</v>
      </c>
      <c r="E531" s="48">
        <v>5.8904862254808616</v>
      </c>
      <c r="F531" s="32">
        <v>7</v>
      </c>
      <c r="G531" s="32">
        <v>7</v>
      </c>
      <c r="H531" s="32">
        <v>2714.7606699234998</v>
      </c>
      <c r="I531" s="32">
        <v>0.1</v>
      </c>
      <c r="J531" s="32">
        <v>0.89399744572158346</v>
      </c>
      <c r="K531" s="29" t="s">
        <v>2443</v>
      </c>
      <c r="L531" s="29" t="s">
        <v>424</v>
      </c>
      <c r="M531" s="29" t="s">
        <v>2389</v>
      </c>
      <c r="N531" s="33">
        <v>4.0735547041626692E-2</v>
      </c>
      <c r="O531" s="34">
        <v>68352.210955291041</v>
      </c>
      <c r="P531" s="35">
        <v>37.161670761111353</v>
      </c>
      <c r="Q531" s="29" t="s">
        <v>4271</v>
      </c>
      <c r="R531" s="29" t="s">
        <v>4272</v>
      </c>
      <c r="S531" s="36">
        <v>30.74</v>
      </c>
      <c r="T531" s="29" t="s">
        <v>2411</v>
      </c>
      <c r="U531" s="37">
        <v>2714</v>
      </c>
      <c r="V531" s="38">
        <v>37.161670761111353</v>
      </c>
      <c r="W531" s="38">
        <v>67.901670761111347</v>
      </c>
      <c r="X531" s="39">
        <v>46.951670761111338</v>
      </c>
      <c r="Y531" s="39">
        <v>9.7899999999999991</v>
      </c>
    </row>
    <row r="532" spans="1:25" ht="30" x14ac:dyDescent="0.2">
      <c r="A532" s="29">
        <v>15194</v>
      </c>
      <c r="B532" s="29" t="s">
        <v>4273</v>
      </c>
      <c r="C532" s="32">
        <v>100</v>
      </c>
      <c r="D532" s="48">
        <v>4.3286947000000007</v>
      </c>
      <c r="E532" s="48">
        <v>5.8904862254808616</v>
      </c>
      <c r="F532" s="32" t="s">
        <v>746</v>
      </c>
      <c r="G532" s="32">
        <v>5.8904862254808616</v>
      </c>
      <c r="H532" s="32">
        <v>552.279279492</v>
      </c>
      <c r="I532" s="32">
        <v>0.1</v>
      </c>
      <c r="J532" s="32">
        <v>0.75229709137686596</v>
      </c>
      <c r="K532" s="29" t="s">
        <v>2767</v>
      </c>
      <c r="L532" s="29" t="s">
        <v>2767</v>
      </c>
      <c r="M532" s="29" t="s">
        <v>4274</v>
      </c>
      <c r="N532" s="33">
        <v>2.884561231876109E-2</v>
      </c>
      <c r="O532" s="34">
        <v>57518.251016186281</v>
      </c>
      <c r="P532" s="35">
        <v>5.3917485256444753</v>
      </c>
      <c r="Q532" s="29" t="s">
        <v>3363</v>
      </c>
      <c r="R532" s="29" t="s">
        <v>4275</v>
      </c>
      <c r="S532" s="36">
        <v>87.98</v>
      </c>
      <c r="T532" s="29" t="s">
        <v>3095</v>
      </c>
      <c r="U532" s="37">
        <v>552</v>
      </c>
      <c r="V532" s="38">
        <v>5.3917485256444753</v>
      </c>
      <c r="W532" s="38">
        <v>93.371748525644477</v>
      </c>
      <c r="X532" s="39">
        <v>22.52174852564448</v>
      </c>
      <c r="Y532" s="39">
        <v>17.13000000000001</v>
      </c>
    </row>
    <row r="533" spans="1:25" ht="20" x14ac:dyDescent="0.2">
      <c r="A533" s="29">
        <v>14654</v>
      </c>
      <c r="B533" s="29" t="s">
        <v>4276</v>
      </c>
      <c r="C533" s="32">
        <v>170</v>
      </c>
      <c r="D533" s="48">
        <v>4.3286947000000007</v>
      </c>
      <c r="E533" s="48">
        <v>17.023505191639689</v>
      </c>
      <c r="F533" s="32" t="s">
        <v>746</v>
      </c>
      <c r="G533" s="32">
        <v>17.023505191639689</v>
      </c>
      <c r="H533" s="32">
        <v>862.93313569533007</v>
      </c>
      <c r="I533" s="32">
        <v>0.17</v>
      </c>
      <c r="J533" s="32">
        <v>0.75229709137686596</v>
      </c>
      <c r="K533" s="29" t="s">
        <v>4277</v>
      </c>
      <c r="L533" s="29" t="s">
        <v>4277</v>
      </c>
      <c r="M533" s="29" t="s">
        <v>4274</v>
      </c>
      <c r="N533" s="33">
        <v>2.884561231876109E-2</v>
      </c>
      <c r="O533" s="34">
        <v>97781.026727516684</v>
      </c>
      <c r="P533" s="35">
        <v>4.2227724827941726</v>
      </c>
      <c r="Q533" s="29" t="s">
        <v>4278</v>
      </c>
      <c r="R533" s="29" t="s">
        <v>4279</v>
      </c>
      <c r="S533" s="36">
        <v>64.08</v>
      </c>
      <c r="T533" s="29" t="s">
        <v>4280</v>
      </c>
      <c r="U533" s="37">
        <v>862</v>
      </c>
      <c r="V533" s="38">
        <v>4.2227724827941726</v>
      </c>
      <c r="W533" s="38">
        <v>68.302772482794168</v>
      </c>
      <c r="X533" s="39">
        <v>17.582772482794159</v>
      </c>
      <c r="Y533" s="39">
        <v>13.359999999999991</v>
      </c>
    </row>
    <row r="534" spans="1:25" ht="30" x14ac:dyDescent="0.2">
      <c r="A534" s="29">
        <v>14531</v>
      </c>
      <c r="B534" s="29" t="s">
        <v>454</v>
      </c>
      <c r="C534" s="32">
        <v>125</v>
      </c>
      <c r="D534" s="48">
        <v>4.3286947000000007</v>
      </c>
      <c r="E534" s="48">
        <v>9.2038847273138469</v>
      </c>
      <c r="F534" s="32">
        <v>6</v>
      </c>
      <c r="G534" s="32">
        <v>6</v>
      </c>
      <c r="H534" s="32">
        <v>1027.38651044125</v>
      </c>
      <c r="I534" s="32">
        <v>0.125</v>
      </c>
      <c r="J534" s="32">
        <v>0.49042145593869729</v>
      </c>
      <c r="K534" s="29" t="s">
        <v>2394</v>
      </c>
      <c r="L534" s="29" t="s">
        <v>1314</v>
      </c>
      <c r="M534" s="29" t="s">
        <v>4274</v>
      </c>
      <c r="N534" s="33">
        <v>1.2258573111367559E-2</v>
      </c>
      <c r="O534" s="34">
        <v>46870.087512199592</v>
      </c>
      <c r="P534" s="35">
        <v>3.2539429871876919</v>
      </c>
      <c r="Q534" s="29" t="s">
        <v>4281</v>
      </c>
      <c r="R534" s="29" t="s">
        <v>4282</v>
      </c>
      <c r="S534" s="36">
        <v>61.83</v>
      </c>
      <c r="T534" s="29" t="s">
        <v>4283</v>
      </c>
      <c r="U534" s="37">
        <v>1028</v>
      </c>
      <c r="V534" s="38">
        <v>3.2539429871876919</v>
      </c>
      <c r="W534" s="38">
        <v>65.083942987187697</v>
      </c>
      <c r="X534" s="39">
        <v>30.3039429871877</v>
      </c>
      <c r="Y534" s="39">
        <v>27.05</v>
      </c>
    </row>
    <row r="535" spans="1:25" ht="30" x14ac:dyDescent="0.2">
      <c r="A535" s="29">
        <v>15319</v>
      </c>
      <c r="B535" s="29" t="s">
        <v>1970</v>
      </c>
      <c r="C535" s="32">
        <v>150</v>
      </c>
      <c r="D535" s="48">
        <v>4.3055465999999996</v>
      </c>
      <c r="E535" s="48">
        <v>13.253594007331939</v>
      </c>
      <c r="F535" s="32" t="s">
        <v>746</v>
      </c>
      <c r="G535" s="32">
        <v>13.253594007331939</v>
      </c>
      <c r="H535" s="32">
        <v>978.98720635799998</v>
      </c>
      <c r="I535" s="32">
        <v>0.15</v>
      </c>
      <c r="J535" s="32">
        <v>0.75229709137686618</v>
      </c>
      <c r="K535" s="29" t="s">
        <v>4085</v>
      </c>
      <c r="L535" s="29" t="s">
        <v>4085</v>
      </c>
      <c r="M535" s="29" t="s">
        <v>4284</v>
      </c>
      <c r="N535" s="33">
        <v>2.88456123187611E-2</v>
      </c>
      <c r="O535" s="34">
        <v>86277.376524279447</v>
      </c>
      <c r="P535" s="35">
        <v>5.6318300140583322</v>
      </c>
      <c r="Q535" s="29" t="s">
        <v>4285</v>
      </c>
      <c r="R535" s="29" t="s">
        <v>4286</v>
      </c>
      <c r="S535" s="36">
        <v>92.92</v>
      </c>
      <c r="T535" s="29" t="s">
        <v>746</v>
      </c>
      <c r="U535" s="37">
        <v>978</v>
      </c>
      <c r="V535" s="38">
        <v>5.6318300140583322</v>
      </c>
      <c r="W535" s="38">
        <v>98.551830014058339</v>
      </c>
      <c r="X535" s="39">
        <v>12.92183001405834</v>
      </c>
      <c r="Y535" s="39">
        <v>7.2900000000000063</v>
      </c>
    </row>
    <row r="536" spans="1:25" ht="40" x14ac:dyDescent="0.2">
      <c r="A536" s="29">
        <v>15474</v>
      </c>
      <c r="B536" s="29" t="s">
        <v>4287</v>
      </c>
      <c r="C536" s="32">
        <v>100</v>
      </c>
      <c r="D536" s="48">
        <v>4.2592504</v>
      </c>
      <c r="E536" s="48">
        <v>5.8904862254808616</v>
      </c>
      <c r="F536" s="32" t="s">
        <v>746</v>
      </c>
      <c r="G536" s="32">
        <v>5.8904862254808616</v>
      </c>
      <c r="H536" s="32">
        <v>31.792127982</v>
      </c>
      <c r="I536" s="32">
        <v>0.1</v>
      </c>
      <c r="J536" s="32">
        <v>0.75229709137686596</v>
      </c>
      <c r="K536" s="29" t="s">
        <v>2754</v>
      </c>
      <c r="L536" s="29" t="s">
        <v>3048</v>
      </c>
      <c r="M536" s="29" t="s">
        <v>3584</v>
      </c>
      <c r="N536" s="33">
        <v>2.884561231876109E-2</v>
      </c>
      <c r="O536" s="34">
        <v>57518.251016186281</v>
      </c>
      <c r="P536" s="35">
        <v>0.31037767582321912</v>
      </c>
      <c r="Q536" s="29" t="s">
        <v>4288</v>
      </c>
      <c r="R536" s="29" t="s">
        <v>4289</v>
      </c>
      <c r="S536" s="36">
        <v>60.760000000000012</v>
      </c>
      <c r="T536" s="29" t="s">
        <v>4290</v>
      </c>
      <c r="U536" s="37">
        <v>32</v>
      </c>
      <c r="V536" s="38">
        <v>0.31037767582321912</v>
      </c>
      <c r="W536" s="38">
        <v>61.070377675823217</v>
      </c>
      <c r="X536" s="39">
        <v>0.91037767582322005</v>
      </c>
      <c r="Y536" s="39">
        <v>0.60000000000000142</v>
      </c>
    </row>
    <row r="537" spans="1:25" ht="40" x14ac:dyDescent="0.2">
      <c r="A537" s="29">
        <v>14291</v>
      </c>
      <c r="B537" s="29" t="s">
        <v>364</v>
      </c>
      <c r="C537" s="32">
        <v>75</v>
      </c>
      <c r="D537" s="48">
        <v>4.2592504</v>
      </c>
      <c r="E537" s="48">
        <v>3.3133985018329848</v>
      </c>
      <c r="F537" s="32">
        <v>3.5</v>
      </c>
      <c r="G537" s="32">
        <v>3.5</v>
      </c>
      <c r="H537" s="32">
        <v>1746.5685802539799</v>
      </c>
      <c r="I537" s="32">
        <v>7.4999999999999997E-2</v>
      </c>
      <c r="J537" s="32">
        <v>0.79466439619696316</v>
      </c>
      <c r="K537" s="29" t="s">
        <v>3870</v>
      </c>
      <c r="L537" s="29" t="s">
        <v>3870</v>
      </c>
      <c r="M537" s="29" t="s">
        <v>3584</v>
      </c>
      <c r="N537" s="33">
        <v>3.2186111242766768E-2</v>
      </c>
      <c r="O537" s="34">
        <v>45568.140636860713</v>
      </c>
      <c r="P537" s="35">
        <v>27.75898758730693</v>
      </c>
      <c r="Q537" s="29" t="s">
        <v>4291</v>
      </c>
      <c r="R537" s="29" t="s">
        <v>4292</v>
      </c>
      <c r="S537" s="36">
        <v>31.42</v>
      </c>
      <c r="T537" s="29" t="s">
        <v>4293</v>
      </c>
      <c r="U537" s="37">
        <v>1748</v>
      </c>
      <c r="V537" s="38">
        <v>27.75898758730693</v>
      </c>
      <c r="W537" s="38">
        <v>59.178987587306928</v>
      </c>
      <c r="X537" s="39">
        <v>34.028987587306929</v>
      </c>
      <c r="Y537" s="39">
        <v>6.269999999999996</v>
      </c>
    </row>
    <row r="538" spans="1:25" ht="20" x14ac:dyDescent="0.2">
      <c r="A538" s="29">
        <v>15150</v>
      </c>
      <c r="B538" s="29" t="s">
        <v>4294</v>
      </c>
      <c r="C538" s="32">
        <v>100</v>
      </c>
      <c r="D538" s="48">
        <v>4.2592504</v>
      </c>
      <c r="E538" s="48">
        <v>5.8904862254808616</v>
      </c>
      <c r="F538" s="32" t="s">
        <v>746</v>
      </c>
      <c r="G538" s="32">
        <v>5.8904862254808616</v>
      </c>
      <c r="H538" s="32">
        <v>1532.6036641390001</v>
      </c>
      <c r="I538" s="32">
        <v>0.1</v>
      </c>
      <c r="J538" s="32">
        <v>0.75229709137686596</v>
      </c>
      <c r="K538" s="29" t="s">
        <v>3866</v>
      </c>
      <c r="L538" s="29" t="s">
        <v>3866</v>
      </c>
      <c r="M538" s="29" t="s">
        <v>3584</v>
      </c>
      <c r="N538" s="33">
        <v>2.884561231876109E-2</v>
      </c>
      <c r="O538" s="34">
        <v>57518.251016186281</v>
      </c>
      <c r="P538" s="35">
        <v>14.962381992892549</v>
      </c>
      <c r="Q538" s="29" t="s">
        <v>4295</v>
      </c>
      <c r="R538" s="29" t="s">
        <v>3210</v>
      </c>
      <c r="S538" s="36">
        <v>6.6199999999999992</v>
      </c>
      <c r="T538" s="29" t="s">
        <v>4023</v>
      </c>
      <c r="U538" s="37">
        <v>634</v>
      </c>
      <c r="V538" s="38">
        <v>14.962381992892549</v>
      </c>
      <c r="W538" s="38">
        <v>21.58238199289255</v>
      </c>
      <c r="X538" s="39">
        <v>15.462381992892549</v>
      </c>
      <c r="Y538" s="39">
        <v>0.5</v>
      </c>
    </row>
    <row r="539" spans="1:25" ht="30" x14ac:dyDescent="0.2">
      <c r="A539" s="29">
        <v>15505</v>
      </c>
      <c r="B539" s="29" t="s">
        <v>437</v>
      </c>
      <c r="C539" s="32">
        <v>300</v>
      </c>
      <c r="D539" s="48">
        <v>4.2361023000000007</v>
      </c>
      <c r="E539" s="48">
        <v>53.014376029327757</v>
      </c>
      <c r="F539" s="32">
        <v>6</v>
      </c>
      <c r="G539" s="32">
        <v>6</v>
      </c>
      <c r="H539" s="32">
        <v>3566.6599365289599</v>
      </c>
      <c r="I539" s="32">
        <v>0.3</v>
      </c>
      <c r="J539" s="32">
        <v>8.5142613878246051E-2</v>
      </c>
      <c r="K539" s="29" t="s">
        <v>2452</v>
      </c>
      <c r="L539" s="29" t="s">
        <v>1300</v>
      </c>
      <c r="M539" s="29" t="s">
        <v>4296</v>
      </c>
      <c r="N539" s="33">
        <v>3.6948341987870021E-4</v>
      </c>
      <c r="O539" s="34">
        <v>19529.203130083159</v>
      </c>
      <c r="P539" s="35">
        <v>0.13238203627477221</v>
      </c>
      <c r="Q539" s="29" t="s">
        <v>4297</v>
      </c>
      <c r="R539" s="29" t="s">
        <v>2624</v>
      </c>
      <c r="S539" s="36">
        <v>31.33</v>
      </c>
      <c r="T539" s="29" t="s">
        <v>4298</v>
      </c>
      <c r="U539" s="37">
        <v>3566</v>
      </c>
      <c r="V539" s="38">
        <v>0.13238203627477221</v>
      </c>
      <c r="W539" s="38">
        <v>31.462382036274779</v>
      </c>
      <c r="X539" s="39">
        <v>22.13238203627478</v>
      </c>
      <c r="Y539" s="39">
        <v>22</v>
      </c>
    </row>
    <row r="540" spans="1:25" ht="30" x14ac:dyDescent="0.2">
      <c r="A540" s="29">
        <v>11937</v>
      </c>
      <c r="B540" s="29" t="s">
        <v>4299</v>
      </c>
      <c r="C540" s="32" t="s">
        <v>746</v>
      </c>
      <c r="D540" s="48">
        <v>4.2361023000000007</v>
      </c>
      <c r="E540" s="48" t="s">
        <v>746</v>
      </c>
      <c r="F540" s="32" t="s">
        <v>746</v>
      </c>
      <c r="G540" s="32" t="s">
        <v>746</v>
      </c>
      <c r="H540" s="32">
        <v>337.03614039199999</v>
      </c>
      <c r="I540" s="32" t="s">
        <v>746</v>
      </c>
      <c r="J540" s="32" t="s">
        <v>746</v>
      </c>
      <c r="K540" s="29" t="s">
        <v>2653</v>
      </c>
      <c r="L540" s="29" t="s">
        <v>2653</v>
      </c>
      <c r="M540" s="29" t="s">
        <v>4296</v>
      </c>
      <c r="N540" s="33" t="s">
        <v>746</v>
      </c>
      <c r="O540" s="34" t="s">
        <v>746</v>
      </c>
      <c r="P540" s="35" t="s">
        <v>746</v>
      </c>
      <c r="Q540" s="29" t="s">
        <v>746</v>
      </c>
      <c r="R540" s="29" t="s">
        <v>746</v>
      </c>
      <c r="S540" s="41" t="s">
        <v>746</v>
      </c>
      <c r="T540" s="29" t="s">
        <v>746</v>
      </c>
      <c r="U540" s="34" t="s">
        <v>746</v>
      </c>
      <c r="V540" s="42" t="s">
        <v>746</v>
      </c>
      <c r="W540" s="42" t="s">
        <v>746</v>
      </c>
      <c r="X540" s="40" t="s">
        <v>746</v>
      </c>
      <c r="Y540" s="40" t="s">
        <v>746</v>
      </c>
    </row>
    <row r="541" spans="1:25" ht="40" x14ac:dyDescent="0.2">
      <c r="A541" s="29">
        <v>14341</v>
      </c>
      <c r="B541" s="29" t="s">
        <v>4300</v>
      </c>
      <c r="C541" s="32">
        <v>125</v>
      </c>
      <c r="D541" s="48">
        <v>4.1898061000000002</v>
      </c>
      <c r="E541" s="48">
        <v>9.2038847273138469</v>
      </c>
      <c r="F541" s="32" t="s">
        <v>746</v>
      </c>
      <c r="G541" s="32">
        <v>9.2038847273138469</v>
      </c>
      <c r="H541" s="32">
        <v>567.21415007166991</v>
      </c>
      <c r="I541" s="32">
        <v>0.125</v>
      </c>
      <c r="J541" s="32">
        <v>0.75229709137686618</v>
      </c>
      <c r="K541" s="29" t="s">
        <v>2815</v>
      </c>
      <c r="L541" s="29" t="s">
        <v>1547</v>
      </c>
      <c r="M541" s="29" t="s">
        <v>4301</v>
      </c>
      <c r="N541" s="33">
        <v>2.88456123187611E-2</v>
      </c>
      <c r="O541" s="34">
        <v>71897.813770232868</v>
      </c>
      <c r="P541" s="35">
        <v>4.1351659734154396</v>
      </c>
      <c r="Q541" s="29" t="s">
        <v>4302</v>
      </c>
      <c r="R541" s="29" t="s">
        <v>4303</v>
      </c>
      <c r="S541" s="36">
        <v>81.95</v>
      </c>
      <c r="T541" s="29" t="s">
        <v>3419</v>
      </c>
      <c r="U541" s="37">
        <v>568</v>
      </c>
      <c r="V541" s="38">
        <v>4.1351659734154396</v>
      </c>
      <c r="W541" s="38">
        <v>86.085165973415442</v>
      </c>
      <c r="X541" s="39">
        <v>19.375165973415449</v>
      </c>
      <c r="Y541" s="39">
        <v>15.240000000000011</v>
      </c>
    </row>
    <row r="542" spans="1:25" ht="30" x14ac:dyDescent="0.2">
      <c r="A542" s="29">
        <v>15052</v>
      </c>
      <c r="B542" s="29" t="s">
        <v>152</v>
      </c>
      <c r="C542" s="32">
        <v>80</v>
      </c>
      <c r="D542" s="48">
        <v>4.1898061000000002</v>
      </c>
      <c r="E542" s="48">
        <v>3.7699111843077522</v>
      </c>
      <c r="F542" s="32">
        <v>5</v>
      </c>
      <c r="G542" s="32">
        <v>5</v>
      </c>
      <c r="H542" s="32">
        <v>840.87235673299995</v>
      </c>
      <c r="I542" s="32">
        <v>0.08</v>
      </c>
      <c r="J542" s="32">
        <v>0.99776500638569599</v>
      </c>
      <c r="K542" s="29" t="s">
        <v>2448</v>
      </c>
      <c r="L542" s="29" t="s">
        <v>469</v>
      </c>
      <c r="M542" s="29" t="s">
        <v>4301</v>
      </c>
      <c r="N542" s="33">
        <v>5.0740826094181853E-2</v>
      </c>
      <c r="O542" s="34">
        <v>61028.759781509871</v>
      </c>
      <c r="P542" s="35">
        <v>19.16659587083198</v>
      </c>
      <c r="Q542" s="29" t="s">
        <v>2502</v>
      </c>
      <c r="R542" s="29" t="s">
        <v>4304</v>
      </c>
      <c r="S542" s="36">
        <v>27.84</v>
      </c>
      <c r="T542" s="29" t="s">
        <v>746</v>
      </c>
      <c r="U542" s="37">
        <v>840</v>
      </c>
      <c r="V542" s="38">
        <v>19.16659587083198</v>
      </c>
      <c r="W542" s="38">
        <v>47.006595870831987</v>
      </c>
      <c r="X542" s="39">
        <v>23.00659587083199</v>
      </c>
      <c r="Y542" s="39">
        <v>3.84</v>
      </c>
    </row>
    <row r="543" spans="1:25" ht="20" x14ac:dyDescent="0.2">
      <c r="A543" s="29">
        <v>14152</v>
      </c>
      <c r="B543" s="29" t="s">
        <v>1434</v>
      </c>
      <c r="C543" s="32">
        <v>125</v>
      </c>
      <c r="D543" s="48">
        <v>4.166658</v>
      </c>
      <c r="E543" s="48">
        <v>9.2038847273138469</v>
      </c>
      <c r="F543" s="32">
        <v>7.6</v>
      </c>
      <c r="G543" s="32">
        <v>7.6</v>
      </c>
      <c r="H543" s="32">
        <v>1503.4823174139599</v>
      </c>
      <c r="I543" s="32">
        <v>0.125</v>
      </c>
      <c r="J543" s="32">
        <v>0.62120051085568329</v>
      </c>
      <c r="K543" s="29" t="s">
        <v>3360</v>
      </c>
      <c r="L543" s="29" t="s">
        <v>1437</v>
      </c>
      <c r="M543" s="29" t="s">
        <v>2955</v>
      </c>
      <c r="N543" s="33">
        <v>1.966819952534974E-2</v>
      </c>
      <c r="O543" s="34">
        <v>59368.777515452814</v>
      </c>
      <c r="P543" s="35">
        <v>7.5411020797633048</v>
      </c>
      <c r="Q543" s="29" t="s">
        <v>4305</v>
      </c>
      <c r="R543" s="29" t="s">
        <v>4306</v>
      </c>
      <c r="S543" s="36">
        <v>96.78</v>
      </c>
      <c r="T543" s="29" t="s">
        <v>746</v>
      </c>
      <c r="U543" s="37">
        <v>1504</v>
      </c>
      <c r="V543" s="38">
        <v>7.5411020797633048</v>
      </c>
      <c r="W543" s="38">
        <v>104.32110207976331</v>
      </c>
      <c r="X543" s="39">
        <v>20.851102079763312</v>
      </c>
      <c r="Y543" s="39">
        <v>13.31</v>
      </c>
    </row>
    <row r="544" spans="1:25" ht="40" x14ac:dyDescent="0.2">
      <c r="A544" s="29">
        <v>14354</v>
      </c>
      <c r="B544" s="29" t="s">
        <v>523</v>
      </c>
      <c r="C544" s="32">
        <v>100</v>
      </c>
      <c r="D544" s="48">
        <v>4.166658</v>
      </c>
      <c r="E544" s="48">
        <v>5.8904862254808616</v>
      </c>
      <c r="F544" s="32">
        <v>5</v>
      </c>
      <c r="G544" s="32">
        <v>5</v>
      </c>
      <c r="H544" s="32">
        <v>581.24032392100003</v>
      </c>
      <c r="I544" s="32">
        <v>0.1</v>
      </c>
      <c r="J544" s="32">
        <v>0.63856960408684538</v>
      </c>
      <c r="K544" s="29" t="s">
        <v>4307</v>
      </c>
      <c r="L544" s="29" t="s">
        <v>4307</v>
      </c>
      <c r="M544" s="29" t="s">
        <v>2955</v>
      </c>
      <c r="N544" s="33">
        <v>2.0783442368176881E-2</v>
      </c>
      <c r="O544" s="34">
        <v>48823.007825207889</v>
      </c>
      <c r="P544" s="35">
        <v>4.1202038288525786</v>
      </c>
      <c r="Q544" s="29" t="s">
        <v>4308</v>
      </c>
      <c r="R544" s="29" t="s">
        <v>4309</v>
      </c>
      <c r="S544" s="36">
        <v>69.73</v>
      </c>
      <c r="T544" s="29" t="s">
        <v>4310</v>
      </c>
      <c r="U544" s="37">
        <v>582</v>
      </c>
      <c r="V544" s="38">
        <v>4.1202038288525786</v>
      </c>
      <c r="W544" s="38">
        <v>73.850203828852585</v>
      </c>
      <c r="X544" s="39">
        <v>12.630203828852579</v>
      </c>
      <c r="Y544" s="39">
        <v>8.509999999999998</v>
      </c>
    </row>
    <row r="545" spans="1:25" ht="40" x14ac:dyDescent="0.2">
      <c r="A545" s="29">
        <v>14281</v>
      </c>
      <c r="B545" s="29" t="s">
        <v>4311</v>
      </c>
      <c r="C545" s="32">
        <v>160</v>
      </c>
      <c r="D545" s="48">
        <v>4.166658</v>
      </c>
      <c r="E545" s="48">
        <v>15.079644737231011</v>
      </c>
      <c r="F545" s="32" t="s">
        <v>746</v>
      </c>
      <c r="G545" s="32">
        <v>15.079644737231011</v>
      </c>
      <c r="H545" s="32">
        <v>1524.4974274797</v>
      </c>
      <c r="I545" s="32">
        <v>0.16</v>
      </c>
      <c r="J545" s="32">
        <v>0.75229709137686607</v>
      </c>
      <c r="K545" s="29" t="s">
        <v>2707</v>
      </c>
      <c r="L545" s="29" t="s">
        <v>2707</v>
      </c>
      <c r="M545" s="29" t="s">
        <v>2955</v>
      </c>
      <c r="N545" s="33">
        <v>2.88456123187611E-2</v>
      </c>
      <c r="O545" s="34">
        <v>92029.201625898058</v>
      </c>
      <c r="P545" s="35">
        <v>8.0674836255884284</v>
      </c>
      <c r="Q545" s="29" t="s">
        <v>4312</v>
      </c>
      <c r="R545" s="29" t="s">
        <v>4313</v>
      </c>
      <c r="S545" s="36">
        <v>3.93</v>
      </c>
      <c r="T545" s="29" t="s">
        <v>2656</v>
      </c>
      <c r="U545" s="37">
        <v>1524</v>
      </c>
      <c r="V545" s="38">
        <v>8.0674836255884284</v>
      </c>
      <c r="W545" s="38">
        <v>11.99748362558843</v>
      </c>
      <c r="X545" s="39">
        <v>10.197483625588429</v>
      </c>
      <c r="Y545" s="39">
        <v>2.13</v>
      </c>
    </row>
    <row r="546" spans="1:25" ht="60" x14ac:dyDescent="0.2">
      <c r="A546" s="29">
        <v>19816</v>
      </c>
      <c r="B546" s="29" t="s">
        <v>4314</v>
      </c>
      <c r="C546" s="32">
        <v>125</v>
      </c>
      <c r="D546" s="48">
        <v>4.1435099000000006</v>
      </c>
      <c r="E546" s="48">
        <v>9.2038847273138469</v>
      </c>
      <c r="F546" s="32" t="s">
        <v>746</v>
      </c>
      <c r="G546" s="32">
        <v>9.2038847273138469</v>
      </c>
      <c r="H546" s="32">
        <v>296.29095227479002</v>
      </c>
      <c r="I546" s="32">
        <v>0.125</v>
      </c>
      <c r="J546" s="32">
        <v>0.75229709137686618</v>
      </c>
      <c r="K546" s="29" t="s">
        <v>2511</v>
      </c>
      <c r="L546" s="29" t="s">
        <v>2510</v>
      </c>
      <c r="M546" s="29" t="s">
        <v>4315</v>
      </c>
      <c r="N546" s="33">
        <v>2.88456123187611E-2</v>
      </c>
      <c r="O546" s="34">
        <v>71897.813770232868</v>
      </c>
      <c r="P546" s="35">
        <v>2.1600523610399329</v>
      </c>
      <c r="Q546" s="29" t="s">
        <v>4316</v>
      </c>
      <c r="R546" s="29" t="s">
        <v>3081</v>
      </c>
      <c r="S546" s="36">
        <v>12.42</v>
      </c>
      <c r="T546" s="29" t="s">
        <v>2393</v>
      </c>
      <c r="U546" s="37">
        <v>296</v>
      </c>
      <c r="V546" s="38">
        <v>2.1600523610399329</v>
      </c>
      <c r="W546" s="38">
        <v>14.580052361039931</v>
      </c>
      <c r="X546" s="39">
        <v>2.160052361039932</v>
      </c>
      <c r="Y546" s="39">
        <v>0</v>
      </c>
    </row>
    <row r="547" spans="1:25" ht="20" x14ac:dyDescent="0.2">
      <c r="A547" s="29">
        <v>14193</v>
      </c>
      <c r="B547" s="29" t="s">
        <v>4317</v>
      </c>
      <c r="C547" s="32">
        <v>75</v>
      </c>
      <c r="D547" s="48">
        <v>4.1203618000000004</v>
      </c>
      <c r="E547" s="48">
        <v>3.3133985018329848</v>
      </c>
      <c r="F547" s="32" t="s">
        <v>746</v>
      </c>
      <c r="G547" s="32">
        <v>3.3133985018329848</v>
      </c>
      <c r="H547" s="32">
        <v>184.4789390032</v>
      </c>
      <c r="I547" s="32">
        <v>7.4999999999999997E-2</v>
      </c>
      <c r="J547" s="32">
        <v>0.75229709137686618</v>
      </c>
      <c r="K547" s="29" t="s">
        <v>4318</v>
      </c>
      <c r="L547" s="29" t="s">
        <v>4318</v>
      </c>
      <c r="M547" s="29" t="s">
        <v>4319</v>
      </c>
      <c r="N547" s="33">
        <v>2.88456123187611E-2</v>
      </c>
      <c r="O547" s="34">
        <v>43138.688262139724</v>
      </c>
      <c r="P547" s="35">
        <v>2.6340635305638229</v>
      </c>
      <c r="Q547" s="29" t="s">
        <v>4320</v>
      </c>
      <c r="R547" s="29" t="s">
        <v>4321</v>
      </c>
      <c r="S547" s="36">
        <v>116.54</v>
      </c>
      <c r="T547" s="29" t="s">
        <v>746</v>
      </c>
      <c r="U547" s="37">
        <v>184</v>
      </c>
      <c r="V547" s="38">
        <v>2.6340635305638229</v>
      </c>
      <c r="W547" s="38">
        <v>119.1740635305638</v>
      </c>
      <c r="X547" s="39">
        <v>4.5140635305638313</v>
      </c>
      <c r="Y547" s="39">
        <v>1.8800000000000101</v>
      </c>
    </row>
    <row r="548" spans="1:25" ht="40" x14ac:dyDescent="0.2">
      <c r="A548" s="29">
        <v>14411</v>
      </c>
      <c r="B548" s="29" t="s">
        <v>120</v>
      </c>
      <c r="C548" s="32">
        <v>150</v>
      </c>
      <c r="D548" s="48">
        <v>4.1203618000000004</v>
      </c>
      <c r="E548" s="48">
        <v>13.253594007331939</v>
      </c>
      <c r="F548" s="32">
        <v>17</v>
      </c>
      <c r="G548" s="32">
        <v>17</v>
      </c>
      <c r="H548" s="32">
        <v>512.392053852</v>
      </c>
      <c r="I548" s="32">
        <v>0.15</v>
      </c>
      <c r="J548" s="32">
        <v>0.9649496239534554</v>
      </c>
      <c r="K548" s="29" t="s">
        <v>4322</v>
      </c>
      <c r="L548" s="29" t="s">
        <v>4322</v>
      </c>
      <c r="M548" s="29" t="s">
        <v>4319</v>
      </c>
      <c r="N548" s="33">
        <v>4.7458092597753063E-2</v>
      </c>
      <c r="O548" s="34">
        <v>110665.4844038046</v>
      </c>
      <c r="P548" s="35">
        <v>4.8024363556786192</v>
      </c>
      <c r="Q548" s="29" t="s">
        <v>4323</v>
      </c>
      <c r="R548" s="29" t="s">
        <v>4324</v>
      </c>
      <c r="S548" s="36">
        <v>105.82</v>
      </c>
      <c r="T548" s="29" t="s">
        <v>4325</v>
      </c>
      <c r="U548" s="37">
        <v>254</v>
      </c>
      <c r="V548" s="38">
        <v>4.8024363556786192</v>
      </c>
      <c r="W548" s="38">
        <v>110.6224363556786</v>
      </c>
      <c r="X548" s="39">
        <v>6.2224363556786102</v>
      </c>
      <c r="Y548" s="39">
        <v>1.4199999999999871</v>
      </c>
    </row>
    <row r="549" spans="1:25" ht="30" x14ac:dyDescent="0.2">
      <c r="A549" s="29">
        <v>14065</v>
      </c>
      <c r="B549" s="29" t="s">
        <v>4326</v>
      </c>
      <c r="C549" s="32">
        <v>100</v>
      </c>
      <c r="D549" s="48">
        <v>4.1203618000000004</v>
      </c>
      <c r="E549" s="48">
        <v>5.8904862254808616</v>
      </c>
      <c r="F549" s="32" t="s">
        <v>746</v>
      </c>
      <c r="G549" s="32">
        <v>5.8904862254808616</v>
      </c>
      <c r="H549" s="32">
        <v>167.05930727819</v>
      </c>
      <c r="I549" s="32">
        <v>0.1</v>
      </c>
      <c r="J549" s="32">
        <v>0.75229709137686596</v>
      </c>
      <c r="K549" s="29" t="s">
        <v>2385</v>
      </c>
      <c r="L549" s="29" t="s">
        <v>1325</v>
      </c>
      <c r="M549" s="29" t="s">
        <v>4319</v>
      </c>
      <c r="N549" s="33">
        <v>2.884561231876109E-2</v>
      </c>
      <c r="O549" s="34">
        <v>57518.251016186281</v>
      </c>
      <c r="P549" s="35">
        <v>1.6309534091898079</v>
      </c>
      <c r="Q549" s="29" t="s">
        <v>4327</v>
      </c>
      <c r="R549" s="29" t="s">
        <v>4328</v>
      </c>
      <c r="S549" s="36">
        <v>52.1</v>
      </c>
      <c r="T549" s="29" t="s">
        <v>2877</v>
      </c>
      <c r="U549" s="37">
        <v>168</v>
      </c>
      <c r="V549" s="38">
        <v>1.6309534091898079</v>
      </c>
      <c r="W549" s="38">
        <v>53.730953409189809</v>
      </c>
      <c r="X549" s="39">
        <v>7.2209534091898107</v>
      </c>
      <c r="Y549" s="39">
        <v>5.5900000000000034</v>
      </c>
    </row>
    <row r="550" spans="1:25" ht="30" x14ac:dyDescent="0.2">
      <c r="A550" s="29">
        <v>14339</v>
      </c>
      <c r="B550" s="29" t="s">
        <v>4329</v>
      </c>
      <c r="C550" s="32">
        <v>100</v>
      </c>
      <c r="D550" s="48">
        <v>4.1203618000000004</v>
      </c>
      <c r="E550" s="48">
        <v>5.8904862254808616</v>
      </c>
      <c r="F550" s="32" t="s">
        <v>746</v>
      </c>
      <c r="G550" s="32">
        <v>5.8904862254808616</v>
      </c>
      <c r="H550" s="32">
        <v>657.52021073100002</v>
      </c>
      <c r="I550" s="32">
        <v>0.1</v>
      </c>
      <c r="J550" s="32">
        <v>0.75229709137686596</v>
      </c>
      <c r="K550" s="29" t="s">
        <v>3013</v>
      </c>
      <c r="L550" s="29" t="s">
        <v>3013</v>
      </c>
      <c r="M550" s="29" t="s">
        <v>4319</v>
      </c>
      <c r="N550" s="33">
        <v>2.884561231876109E-2</v>
      </c>
      <c r="O550" s="34">
        <v>57518.251016186281</v>
      </c>
      <c r="P550" s="35">
        <v>6.4191863762320773</v>
      </c>
      <c r="Q550" s="29" t="s">
        <v>4330</v>
      </c>
      <c r="R550" s="29" t="s">
        <v>4331</v>
      </c>
      <c r="S550" s="36">
        <v>39.78</v>
      </c>
      <c r="T550" s="29" t="s">
        <v>4332</v>
      </c>
      <c r="U550" s="37">
        <v>658</v>
      </c>
      <c r="V550" s="38">
        <v>6.4191863762320773</v>
      </c>
      <c r="W550" s="38">
        <v>46.199186376232078</v>
      </c>
      <c r="X550" s="39">
        <v>8.6191863762320793</v>
      </c>
      <c r="Y550" s="39">
        <v>2.2000000000000028</v>
      </c>
    </row>
    <row r="551" spans="1:25" ht="30" x14ac:dyDescent="0.2">
      <c r="A551" s="29">
        <v>14380</v>
      </c>
      <c r="B551" s="29" t="s">
        <v>246</v>
      </c>
      <c r="C551" s="32">
        <v>180</v>
      </c>
      <c r="D551" s="48">
        <v>4.0972137000000002</v>
      </c>
      <c r="E551" s="48">
        <v>19.085175370557991</v>
      </c>
      <c r="F551" s="32">
        <v>13.2</v>
      </c>
      <c r="G551" s="32">
        <v>13.2</v>
      </c>
      <c r="H551" s="32">
        <v>2004.283217102</v>
      </c>
      <c r="I551" s="32">
        <v>0.18</v>
      </c>
      <c r="J551" s="32">
        <v>0.52031597370039262</v>
      </c>
      <c r="K551" s="29" t="s">
        <v>4333</v>
      </c>
      <c r="L551" s="29" t="s">
        <v>4333</v>
      </c>
      <c r="M551" s="29" t="s">
        <v>4334</v>
      </c>
      <c r="N551" s="33">
        <v>1.3798609199173679E-2</v>
      </c>
      <c r="O551" s="34">
        <v>71607.078143638253</v>
      </c>
      <c r="P551" s="35">
        <v>4.43852110957679</v>
      </c>
      <c r="Q551" s="29" t="s">
        <v>4335</v>
      </c>
      <c r="R551" s="29" t="s">
        <v>4336</v>
      </c>
      <c r="S551" s="36">
        <v>27.24</v>
      </c>
      <c r="T551" s="29" t="s">
        <v>4337</v>
      </c>
      <c r="U551" s="37">
        <v>1888</v>
      </c>
      <c r="V551" s="38">
        <v>4.43852110957679</v>
      </c>
      <c r="W551" s="38">
        <v>31.678521109576788</v>
      </c>
      <c r="X551" s="39">
        <v>21.86852110957679</v>
      </c>
      <c r="Y551" s="39">
        <v>17.43</v>
      </c>
    </row>
    <row r="552" spans="1:25" ht="30" x14ac:dyDescent="0.2">
      <c r="A552" s="29">
        <v>14255</v>
      </c>
      <c r="B552" s="29" t="s">
        <v>1491</v>
      </c>
      <c r="C552" s="32">
        <v>100</v>
      </c>
      <c r="D552" s="48">
        <v>4.0740656</v>
      </c>
      <c r="E552" s="48">
        <v>5.8904862254808616</v>
      </c>
      <c r="F552" s="32">
        <v>5</v>
      </c>
      <c r="G552" s="32">
        <v>5</v>
      </c>
      <c r="H552" s="32">
        <v>727.96483035734002</v>
      </c>
      <c r="I552" s="32">
        <v>0.1</v>
      </c>
      <c r="J552" s="32">
        <v>0.63856960408684538</v>
      </c>
      <c r="K552" s="29" t="s">
        <v>2745</v>
      </c>
      <c r="L552" s="29" t="s">
        <v>292</v>
      </c>
      <c r="M552" s="29" t="s">
        <v>4338</v>
      </c>
      <c r="N552" s="33">
        <v>2.0783442368176881E-2</v>
      </c>
      <c r="O552" s="34">
        <v>48823.007825207889</v>
      </c>
      <c r="P552" s="35">
        <v>5.1602811399506274</v>
      </c>
      <c r="Q552" s="29" t="s">
        <v>4339</v>
      </c>
      <c r="R552" s="29" t="s">
        <v>4340</v>
      </c>
      <c r="S552" s="36">
        <v>10.63</v>
      </c>
      <c r="T552" s="29" t="s">
        <v>4341</v>
      </c>
      <c r="U552" s="37">
        <v>726</v>
      </c>
      <c r="V552" s="38">
        <v>5.1602811399506274</v>
      </c>
      <c r="W552" s="38">
        <v>15.790281139950631</v>
      </c>
      <c r="X552" s="39">
        <v>12.970281139950631</v>
      </c>
      <c r="Y552" s="39">
        <v>7.8099999999999987</v>
      </c>
    </row>
    <row r="553" spans="1:25" ht="50" x14ac:dyDescent="0.2">
      <c r="A553" s="29">
        <v>15355</v>
      </c>
      <c r="B553" s="29" t="s">
        <v>4342</v>
      </c>
      <c r="C553" s="32">
        <v>150</v>
      </c>
      <c r="D553" s="48">
        <v>4.0509175000000006</v>
      </c>
      <c r="E553" s="48">
        <v>13.253594007331939</v>
      </c>
      <c r="F553" s="32" t="s">
        <v>746</v>
      </c>
      <c r="G553" s="32">
        <v>13.253594007331939</v>
      </c>
      <c r="H553" s="32">
        <v>271.15185473100001</v>
      </c>
      <c r="I553" s="32">
        <v>0.15</v>
      </c>
      <c r="J553" s="32">
        <v>0.75229709137686618</v>
      </c>
      <c r="K553" s="29" t="s">
        <v>2443</v>
      </c>
      <c r="L553" s="29" t="s">
        <v>3388</v>
      </c>
      <c r="M553" s="29" t="s">
        <v>2827</v>
      </c>
      <c r="N553" s="33">
        <v>2.88456123187611E-2</v>
      </c>
      <c r="O553" s="34">
        <v>86277.376524279447</v>
      </c>
      <c r="P553" s="35">
        <v>1.5598581308561059</v>
      </c>
      <c r="Q553" s="29" t="s">
        <v>4343</v>
      </c>
      <c r="R553" s="29" t="s">
        <v>3275</v>
      </c>
      <c r="S553" s="36">
        <v>5.71</v>
      </c>
      <c r="T553" s="29" t="s">
        <v>2859</v>
      </c>
      <c r="U553" s="37">
        <v>272</v>
      </c>
      <c r="V553" s="38">
        <v>1.5598581308561059</v>
      </c>
      <c r="W553" s="38">
        <v>7.2698581308561057</v>
      </c>
      <c r="X553" s="39">
        <v>1.789858130856105</v>
      </c>
      <c r="Y553" s="39">
        <v>0.22999999999999951</v>
      </c>
    </row>
    <row r="554" spans="1:25" ht="30" x14ac:dyDescent="0.2">
      <c r="A554" s="29">
        <v>19663</v>
      </c>
      <c r="B554" s="29" t="s">
        <v>2319</v>
      </c>
      <c r="C554" s="32">
        <v>125</v>
      </c>
      <c r="D554" s="48">
        <v>4.0509175000000006</v>
      </c>
      <c r="E554" s="48">
        <v>9.2038847273138469</v>
      </c>
      <c r="F554" s="32" t="s">
        <v>746</v>
      </c>
      <c r="G554" s="32">
        <v>9.2038847273138469</v>
      </c>
      <c r="H554" s="32">
        <v>2442.0740879585801</v>
      </c>
      <c r="I554" s="32">
        <v>0.125</v>
      </c>
      <c r="J554" s="32">
        <v>0.75229709137686618</v>
      </c>
      <c r="K554" s="29" t="s">
        <v>2443</v>
      </c>
      <c r="L554" s="29" t="s">
        <v>3273</v>
      </c>
      <c r="M554" s="29" t="s">
        <v>2827</v>
      </c>
      <c r="N554" s="33">
        <v>2.88456123187611E-2</v>
      </c>
      <c r="O554" s="34">
        <v>71897.813770232868</v>
      </c>
      <c r="P554" s="35">
        <v>17.80347276563867</v>
      </c>
      <c r="Q554" s="29" t="s">
        <v>4344</v>
      </c>
      <c r="R554" s="29" t="s">
        <v>2493</v>
      </c>
      <c r="S554" s="36">
        <v>6.01</v>
      </c>
      <c r="T554" s="29" t="s">
        <v>4345</v>
      </c>
      <c r="U554" s="37">
        <v>2438</v>
      </c>
      <c r="V554" s="38">
        <v>17.80347276563867</v>
      </c>
      <c r="W554" s="38">
        <v>23.813472765638672</v>
      </c>
      <c r="X554" s="39">
        <v>18.39347276563867</v>
      </c>
      <c r="Y554" s="39">
        <v>0.58999999999999986</v>
      </c>
    </row>
    <row r="555" spans="1:25" ht="20" x14ac:dyDescent="0.2">
      <c r="A555" s="29">
        <v>15166</v>
      </c>
      <c r="B555" s="29" t="s">
        <v>52</v>
      </c>
      <c r="C555" s="32">
        <v>150</v>
      </c>
      <c r="D555" s="48">
        <v>4.0277694000000004</v>
      </c>
      <c r="E555" s="48">
        <v>13.253594007331939</v>
      </c>
      <c r="F555" s="32">
        <v>8</v>
      </c>
      <c r="G555" s="32">
        <v>8</v>
      </c>
      <c r="H555" s="32">
        <v>701.60614170119993</v>
      </c>
      <c r="I555" s="32">
        <v>0.15</v>
      </c>
      <c r="J555" s="32">
        <v>0.45409394068397901</v>
      </c>
      <c r="K555" s="29" t="s">
        <v>3474</v>
      </c>
      <c r="L555" s="29" t="s">
        <v>3957</v>
      </c>
      <c r="M555" s="29" t="s">
        <v>4346</v>
      </c>
      <c r="N555" s="33">
        <v>1.0509750609883029E-2</v>
      </c>
      <c r="O555" s="34">
        <v>52077.875013555087</v>
      </c>
      <c r="P555" s="35">
        <v>1.510028167986694</v>
      </c>
      <c r="Q555" s="29" t="s">
        <v>4347</v>
      </c>
      <c r="R555" s="29" t="s">
        <v>4348</v>
      </c>
      <c r="S555" s="36">
        <v>69.39</v>
      </c>
      <c r="T555" s="29" t="s">
        <v>2467</v>
      </c>
      <c r="U555" s="37">
        <v>702</v>
      </c>
      <c r="V555" s="38">
        <v>1.510028167986694</v>
      </c>
      <c r="W555" s="38">
        <v>70.90002816798669</v>
      </c>
      <c r="X555" s="39">
        <v>1.6300281679866939</v>
      </c>
      <c r="Y555" s="39">
        <v>0.12000000000000451</v>
      </c>
    </row>
    <row r="556" spans="1:25" ht="30" x14ac:dyDescent="0.2">
      <c r="A556" s="29">
        <v>18710</v>
      </c>
      <c r="B556" s="29" t="s">
        <v>2276</v>
      </c>
      <c r="C556" s="32">
        <v>350</v>
      </c>
      <c r="D556" s="48">
        <v>4.0277694000000004</v>
      </c>
      <c r="E556" s="48">
        <v>72.158456262140561</v>
      </c>
      <c r="F556" s="32" t="s">
        <v>746</v>
      </c>
      <c r="G556" s="32">
        <v>72.158456262140561</v>
      </c>
      <c r="H556" s="32">
        <v>3474.6393002833602</v>
      </c>
      <c r="I556" s="32">
        <v>0.35</v>
      </c>
      <c r="J556" s="32">
        <v>0.75229709137686607</v>
      </c>
      <c r="K556" s="29" t="s">
        <v>2385</v>
      </c>
      <c r="L556" s="29" t="s">
        <v>2385</v>
      </c>
      <c r="M556" s="29" t="s">
        <v>4346</v>
      </c>
      <c r="N556" s="33">
        <v>2.88456123187611E-2</v>
      </c>
      <c r="O556" s="34">
        <v>201313.87855665211</v>
      </c>
      <c r="P556" s="35">
        <v>6.7693549228457544</v>
      </c>
      <c r="Q556" s="29" t="s">
        <v>4349</v>
      </c>
      <c r="R556" s="29" t="s">
        <v>4350</v>
      </c>
      <c r="S556" s="36">
        <v>9.59</v>
      </c>
      <c r="T556" s="29" t="s">
        <v>2669</v>
      </c>
      <c r="U556" s="37">
        <v>2588</v>
      </c>
      <c r="V556" s="38">
        <v>6.7693549228457544</v>
      </c>
      <c r="W556" s="38">
        <v>16.35935492284575</v>
      </c>
      <c r="X556" s="39">
        <v>7.3893549228457527</v>
      </c>
      <c r="Y556" s="39">
        <v>0.61999999999999922</v>
      </c>
    </row>
    <row r="557" spans="1:25" ht="30" x14ac:dyDescent="0.2">
      <c r="A557" s="29">
        <v>15098</v>
      </c>
      <c r="B557" s="29" t="s">
        <v>4351</v>
      </c>
      <c r="C557" s="32">
        <v>100</v>
      </c>
      <c r="D557" s="48">
        <v>3.9814731999999999</v>
      </c>
      <c r="E557" s="48">
        <v>5.8904862254808616</v>
      </c>
      <c r="F557" s="32" t="s">
        <v>746</v>
      </c>
      <c r="G557" s="32">
        <v>5.8904862254808616</v>
      </c>
      <c r="H557" s="32">
        <v>342.73068117091998</v>
      </c>
      <c r="I557" s="32">
        <v>0.1</v>
      </c>
      <c r="J557" s="32">
        <v>0.75229709137686596</v>
      </c>
      <c r="K557" s="29" t="s">
        <v>4022</v>
      </c>
      <c r="L557" s="29" t="s">
        <v>4022</v>
      </c>
      <c r="M557" s="29" t="s">
        <v>4352</v>
      </c>
      <c r="N557" s="33">
        <v>2.884561231876109E-2</v>
      </c>
      <c r="O557" s="34">
        <v>57518.251016186281</v>
      </c>
      <c r="P557" s="35">
        <v>3.345984022062523</v>
      </c>
      <c r="Q557" s="29" t="s">
        <v>4353</v>
      </c>
      <c r="R557" s="29" t="s">
        <v>4354</v>
      </c>
      <c r="S557" s="36">
        <v>118.76</v>
      </c>
      <c r="T557" s="29" t="s">
        <v>2669</v>
      </c>
      <c r="U557" s="37">
        <v>342</v>
      </c>
      <c r="V557" s="38">
        <v>3.345984022062523</v>
      </c>
      <c r="W557" s="38">
        <v>122.1059840220625</v>
      </c>
      <c r="X557" s="39">
        <v>9.9159840220625313</v>
      </c>
      <c r="Y557" s="39">
        <v>6.5700000000000074</v>
      </c>
    </row>
    <row r="558" spans="1:25" x14ac:dyDescent="0.2">
      <c r="A558" s="29">
        <v>11895</v>
      </c>
      <c r="B558" s="29" t="s">
        <v>4355</v>
      </c>
      <c r="C558" s="32">
        <v>125</v>
      </c>
      <c r="D558" s="48">
        <v>3.9814731999999999</v>
      </c>
      <c r="E558" s="48">
        <v>9.2038847273138469</v>
      </c>
      <c r="F558" s="32" t="s">
        <v>746</v>
      </c>
      <c r="G558" s="32">
        <v>9.2038847273138469</v>
      </c>
      <c r="H558" s="32">
        <v>313.70049362560002</v>
      </c>
      <c r="I558" s="32">
        <v>0.125</v>
      </c>
      <c r="J558" s="32">
        <v>0.75229709137686618</v>
      </c>
      <c r="K558" s="29" t="s">
        <v>2995</v>
      </c>
      <c r="L558" s="29" t="s">
        <v>2995</v>
      </c>
      <c r="M558" s="29" t="s">
        <v>4352</v>
      </c>
      <c r="N558" s="33">
        <v>2.88456123187611E-2</v>
      </c>
      <c r="O558" s="34">
        <v>71897.813770232868</v>
      </c>
      <c r="P558" s="35">
        <v>2.286973283230505</v>
      </c>
      <c r="Q558" s="29" t="s">
        <v>746</v>
      </c>
      <c r="R558" s="29" t="s">
        <v>746</v>
      </c>
      <c r="S558" s="41" t="s">
        <v>746</v>
      </c>
      <c r="T558" s="29" t="s">
        <v>746</v>
      </c>
      <c r="U558" s="34" t="s">
        <v>746</v>
      </c>
      <c r="V558" s="38">
        <v>2.286973283230505</v>
      </c>
      <c r="W558" s="42" t="s">
        <v>746</v>
      </c>
      <c r="X558" s="40" t="s">
        <v>746</v>
      </c>
      <c r="Y558" s="40" t="s">
        <v>746</v>
      </c>
    </row>
    <row r="559" spans="1:25" ht="20" x14ac:dyDescent="0.2">
      <c r="A559" s="29">
        <v>14197</v>
      </c>
      <c r="B559" s="29" t="s">
        <v>136</v>
      </c>
      <c r="C559" s="32">
        <v>110</v>
      </c>
      <c r="D559" s="48">
        <v>3.9583251000000002</v>
      </c>
      <c r="E559" s="48">
        <v>7.1274883328318426</v>
      </c>
      <c r="F559" s="32" t="s">
        <v>746</v>
      </c>
      <c r="G559" s="32">
        <v>7.1274883328318426</v>
      </c>
      <c r="H559" s="32">
        <v>3987.3779694711002</v>
      </c>
      <c r="I559" s="32">
        <v>0.11</v>
      </c>
      <c r="J559" s="32">
        <v>0.75229709137686618</v>
      </c>
      <c r="K559" s="29" t="s">
        <v>2694</v>
      </c>
      <c r="L559" s="29" t="s">
        <v>2694</v>
      </c>
      <c r="M559" s="29" t="s">
        <v>4356</v>
      </c>
      <c r="N559" s="33">
        <v>2.88456123187611E-2</v>
      </c>
      <c r="O559" s="34">
        <v>63270.076117804922</v>
      </c>
      <c r="P559" s="35">
        <v>34.352676118427418</v>
      </c>
      <c r="Q559" s="29" t="s">
        <v>4357</v>
      </c>
      <c r="R559" s="29" t="s">
        <v>2697</v>
      </c>
      <c r="S559" s="36">
        <v>85.39</v>
      </c>
      <c r="T559" s="29" t="s">
        <v>4358</v>
      </c>
      <c r="U559" s="37">
        <v>3988</v>
      </c>
      <c r="V559" s="38">
        <v>34.352676118427418</v>
      </c>
      <c r="W559" s="38">
        <v>119.7426761184274</v>
      </c>
      <c r="X559" s="39">
        <v>49.062676118427433</v>
      </c>
      <c r="Y559" s="39">
        <v>14.71000000000001</v>
      </c>
    </row>
    <row r="560" spans="1:25" ht="30" x14ac:dyDescent="0.2">
      <c r="A560" s="29">
        <v>14075</v>
      </c>
      <c r="B560" s="29" t="s">
        <v>155</v>
      </c>
      <c r="C560" s="32">
        <v>100</v>
      </c>
      <c r="D560" s="48">
        <v>3.9583251000000002</v>
      </c>
      <c r="E560" s="48">
        <v>5.8904862254808616</v>
      </c>
      <c r="F560" s="32">
        <v>3</v>
      </c>
      <c r="G560" s="32">
        <v>3</v>
      </c>
      <c r="H560" s="32">
        <v>566.54461375075994</v>
      </c>
      <c r="I560" s="32">
        <v>0.1</v>
      </c>
      <c r="J560" s="32">
        <v>0.38314176245210718</v>
      </c>
      <c r="K560" s="29" t="s">
        <v>2494</v>
      </c>
      <c r="L560" s="29" t="s">
        <v>129</v>
      </c>
      <c r="M560" s="29" t="s">
        <v>4356</v>
      </c>
      <c r="N560" s="33">
        <v>7.4820392525436763E-3</v>
      </c>
      <c r="O560" s="34">
        <v>29293.804695124731</v>
      </c>
      <c r="P560" s="35">
        <v>1.491485826572031</v>
      </c>
      <c r="Q560" s="29" t="s">
        <v>3243</v>
      </c>
      <c r="R560" s="29" t="s">
        <v>4359</v>
      </c>
      <c r="S560" s="36">
        <v>15.01</v>
      </c>
      <c r="T560" s="29" t="s">
        <v>746</v>
      </c>
      <c r="U560" s="37">
        <v>566</v>
      </c>
      <c r="V560" s="38">
        <v>1.491485826572031</v>
      </c>
      <c r="W560" s="38">
        <v>16.501485826572029</v>
      </c>
      <c r="X560" s="39">
        <v>10.46148582657203</v>
      </c>
      <c r="Y560" s="39">
        <v>8.9699999999999989</v>
      </c>
    </row>
    <row r="561" spans="1:25" ht="20" x14ac:dyDescent="0.2">
      <c r="A561" s="29">
        <v>14113</v>
      </c>
      <c r="B561" s="29" t="s">
        <v>1403</v>
      </c>
      <c r="C561" s="32">
        <v>125</v>
      </c>
      <c r="D561" s="48">
        <v>3.9120289000000001</v>
      </c>
      <c r="E561" s="48">
        <v>9.2038847273138469</v>
      </c>
      <c r="F561" s="32">
        <v>6</v>
      </c>
      <c r="G561" s="32">
        <v>6</v>
      </c>
      <c r="H561" s="32">
        <v>1806.46101504171</v>
      </c>
      <c r="I561" s="32">
        <v>0.125</v>
      </c>
      <c r="J561" s="32">
        <v>0.49042145593869729</v>
      </c>
      <c r="K561" s="29" t="s">
        <v>4360</v>
      </c>
      <c r="L561" s="29" t="s">
        <v>4360</v>
      </c>
      <c r="M561" s="29" t="s">
        <v>4361</v>
      </c>
      <c r="N561" s="33">
        <v>1.2258573111367559E-2</v>
      </c>
      <c r="O561" s="34">
        <v>46870.087512199592</v>
      </c>
      <c r="P561" s="35">
        <v>5.7214311184583817</v>
      </c>
      <c r="Q561" s="29" t="s">
        <v>4362</v>
      </c>
      <c r="R561" s="29" t="s">
        <v>4363</v>
      </c>
      <c r="S561" s="36">
        <v>144.69999999999999</v>
      </c>
      <c r="T561" s="29" t="s">
        <v>4364</v>
      </c>
      <c r="U561" s="37">
        <v>1802</v>
      </c>
      <c r="V561" s="38">
        <v>5.7214311184583817</v>
      </c>
      <c r="W561" s="38">
        <v>150.4214311184584</v>
      </c>
      <c r="X561" s="39">
        <v>60.991431118458372</v>
      </c>
      <c r="Y561" s="39">
        <v>55.269999999999982</v>
      </c>
    </row>
    <row r="562" spans="1:25" ht="30" x14ac:dyDescent="0.2">
      <c r="A562" s="29">
        <v>15122</v>
      </c>
      <c r="B562" s="29" t="s">
        <v>4365</v>
      </c>
      <c r="C562" s="32">
        <v>120</v>
      </c>
      <c r="D562" s="48">
        <v>3.9120289000000001</v>
      </c>
      <c r="E562" s="48">
        <v>8.4823001646924414</v>
      </c>
      <c r="F562" s="32" t="s">
        <v>746</v>
      </c>
      <c r="G562" s="32">
        <v>8.4823001646924414</v>
      </c>
      <c r="H562" s="32">
        <v>1105.8439582399999</v>
      </c>
      <c r="I562" s="32">
        <v>0.12</v>
      </c>
      <c r="J562" s="32">
        <v>0.75229709137686618</v>
      </c>
      <c r="K562" s="29" t="s">
        <v>3150</v>
      </c>
      <c r="L562" s="29" t="s">
        <v>4148</v>
      </c>
      <c r="M562" s="29" t="s">
        <v>4361</v>
      </c>
      <c r="N562" s="33">
        <v>2.88456123187611E-2</v>
      </c>
      <c r="O562" s="34">
        <v>69021.901219423555</v>
      </c>
      <c r="P562" s="35">
        <v>8.5028382853942777</v>
      </c>
      <c r="Q562" s="29" t="s">
        <v>4366</v>
      </c>
      <c r="R562" s="29" t="s">
        <v>4367</v>
      </c>
      <c r="S562" s="36">
        <v>99.64</v>
      </c>
      <c r="T562" s="29" t="s">
        <v>4368</v>
      </c>
      <c r="U562" s="37">
        <v>1106</v>
      </c>
      <c r="V562" s="38">
        <v>8.5028382853942777</v>
      </c>
      <c r="W562" s="38">
        <v>108.1428382853943</v>
      </c>
      <c r="X562" s="39">
        <v>22.202838285394261</v>
      </c>
      <c r="Y562" s="39">
        <v>13.69999999999999</v>
      </c>
    </row>
    <row r="563" spans="1:25" ht="20" x14ac:dyDescent="0.2">
      <c r="A563" s="29">
        <v>15328</v>
      </c>
      <c r="B563" s="29" t="s">
        <v>4369</v>
      </c>
      <c r="C563" s="32">
        <v>120</v>
      </c>
      <c r="D563" s="48">
        <v>3.9120289000000001</v>
      </c>
      <c r="E563" s="48">
        <v>8.4823001646924414</v>
      </c>
      <c r="F563" s="32" t="s">
        <v>746</v>
      </c>
      <c r="G563" s="32">
        <v>8.4823001646924414</v>
      </c>
      <c r="H563" s="32">
        <v>271.78732756792698</v>
      </c>
      <c r="I563" s="32">
        <v>0.12</v>
      </c>
      <c r="J563" s="32">
        <v>0.75229709137686618</v>
      </c>
      <c r="K563" s="29" t="s">
        <v>4370</v>
      </c>
      <c r="L563" s="29" t="s">
        <v>4370</v>
      </c>
      <c r="M563" s="29" t="s">
        <v>4361</v>
      </c>
      <c r="N563" s="33">
        <v>2.88456123187611E-2</v>
      </c>
      <c r="O563" s="34">
        <v>69021.901219423555</v>
      </c>
      <c r="P563" s="35">
        <v>2.0897737670037708</v>
      </c>
      <c r="Q563" s="29" t="s">
        <v>4371</v>
      </c>
      <c r="R563" s="29" t="s">
        <v>4372</v>
      </c>
      <c r="S563" s="36">
        <v>87.960000000000008</v>
      </c>
      <c r="T563" s="29" t="s">
        <v>4373</v>
      </c>
      <c r="U563" s="37">
        <v>272</v>
      </c>
      <c r="V563" s="38">
        <v>2.0897737670037708</v>
      </c>
      <c r="W563" s="38">
        <v>90.049773767003785</v>
      </c>
      <c r="X563" s="39">
        <v>12.12977376700378</v>
      </c>
      <c r="Y563" s="39">
        <v>10.04000000000001</v>
      </c>
    </row>
    <row r="564" spans="1:25" ht="40" x14ac:dyDescent="0.2">
      <c r="A564" s="29">
        <v>14087</v>
      </c>
      <c r="B564" s="29" t="s">
        <v>507</v>
      </c>
      <c r="C564" s="32">
        <v>100</v>
      </c>
      <c r="D564" s="48">
        <v>3.9120289000000001</v>
      </c>
      <c r="E564" s="48">
        <v>5.8904862254808616</v>
      </c>
      <c r="F564" s="32" t="s">
        <v>746</v>
      </c>
      <c r="G564" s="32">
        <v>5.8904862254808616</v>
      </c>
      <c r="H564" s="32">
        <v>424.52791353624002</v>
      </c>
      <c r="I564" s="32">
        <v>0.1</v>
      </c>
      <c r="J564" s="32">
        <v>0.75229709137686596</v>
      </c>
      <c r="K564" s="29" t="s">
        <v>4374</v>
      </c>
      <c r="L564" s="29" t="s">
        <v>4374</v>
      </c>
      <c r="M564" s="29" t="s">
        <v>4361</v>
      </c>
      <c r="N564" s="33">
        <v>2.884561231876109E-2</v>
      </c>
      <c r="O564" s="34">
        <v>57518.251016186281</v>
      </c>
      <c r="P564" s="35">
        <v>4.1445475810886441</v>
      </c>
      <c r="Q564" s="29" t="s">
        <v>4375</v>
      </c>
      <c r="R564" s="29" t="s">
        <v>4376</v>
      </c>
      <c r="S564" s="36">
        <v>29.23</v>
      </c>
      <c r="T564" s="29" t="s">
        <v>4270</v>
      </c>
      <c r="U564" s="37">
        <v>412</v>
      </c>
      <c r="V564" s="38">
        <v>4.1445475810886441</v>
      </c>
      <c r="W564" s="38">
        <v>33.374547581088642</v>
      </c>
      <c r="X564" s="39">
        <v>14.344547581088641</v>
      </c>
      <c r="Y564" s="39">
        <v>10.199999999999999</v>
      </c>
    </row>
    <row r="565" spans="1:25" ht="30" x14ac:dyDescent="0.2">
      <c r="A565" s="29">
        <v>15392</v>
      </c>
      <c r="B565" s="29" t="s">
        <v>4377</v>
      </c>
      <c r="C565" s="32">
        <v>125</v>
      </c>
      <c r="D565" s="48">
        <v>3.9120289000000001</v>
      </c>
      <c r="E565" s="48">
        <v>9.2038847273138469</v>
      </c>
      <c r="F565" s="32" t="s">
        <v>746</v>
      </c>
      <c r="G565" s="32">
        <v>9.2038847273138469</v>
      </c>
      <c r="H565" s="32">
        <v>610.88212993139996</v>
      </c>
      <c r="I565" s="32">
        <v>0.125</v>
      </c>
      <c r="J565" s="32">
        <v>0.75229709137686618</v>
      </c>
      <c r="K565" s="29" t="s">
        <v>2437</v>
      </c>
      <c r="L565" s="29" t="s">
        <v>2678</v>
      </c>
      <c r="M565" s="29" t="s">
        <v>4361</v>
      </c>
      <c r="N565" s="33">
        <v>2.88456123187611E-2</v>
      </c>
      <c r="O565" s="34">
        <v>71897.813770232868</v>
      </c>
      <c r="P565" s="35">
        <v>4.4535190053715876</v>
      </c>
      <c r="Q565" s="29" t="s">
        <v>2966</v>
      </c>
      <c r="R565" s="29" t="s">
        <v>4378</v>
      </c>
      <c r="S565" s="36">
        <v>7.23</v>
      </c>
      <c r="T565" s="29" t="s">
        <v>4379</v>
      </c>
      <c r="U565" s="37">
        <v>610</v>
      </c>
      <c r="V565" s="38">
        <v>4.4535190053715876</v>
      </c>
      <c r="W565" s="38">
        <v>11.68351900537159</v>
      </c>
      <c r="X565" s="39">
        <v>5.5035190053715883</v>
      </c>
      <c r="Y565" s="39">
        <v>1.0500000000000009</v>
      </c>
    </row>
    <row r="566" spans="1:25" ht="30" x14ac:dyDescent="0.2">
      <c r="A566" s="29">
        <v>14268</v>
      </c>
      <c r="B566" s="29" t="s">
        <v>4380</v>
      </c>
      <c r="C566" s="32">
        <v>200</v>
      </c>
      <c r="D566" s="48">
        <v>3.9120289000000001</v>
      </c>
      <c r="E566" s="48">
        <v>23.56194490192345</v>
      </c>
      <c r="F566" s="32" t="s">
        <v>746</v>
      </c>
      <c r="G566" s="32">
        <v>23.56194490192345</v>
      </c>
      <c r="H566" s="32">
        <v>315.84146354000001</v>
      </c>
      <c r="I566" s="32">
        <v>0.2</v>
      </c>
      <c r="J566" s="32">
        <v>0.75229709137686596</v>
      </c>
      <c r="K566" s="29" t="s">
        <v>2745</v>
      </c>
      <c r="L566" s="29" t="s">
        <v>2745</v>
      </c>
      <c r="M566" s="29" t="s">
        <v>4361</v>
      </c>
      <c r="N566" s="33">
        <v>2.884561231876109E-2</v>
      </c>
      <c r="O566" s="34">
        <v>115036.50203237261</v>
      </c>
      <c r="P566" s="35">
        <v>1.2540073230326421</v>
      </c>
      <c r="Q566" s="29" t="s">
        <v>4381</v>
      </c>
      <c r="R566" s="29" t="s">
        <v>2529</v>
      </c>
      <c r="S566" s="36">
        <v>3.39</v>
      </c>
      <c r="T566" s="29" t="s">
        <v>4382</v>
      </c>
      <c r="U566" s="37">
        <v>312</v>
      </c>
      <c r="V566" s="38">
        <v>1.2540073230326421</v>
      </c>
      <c r="W566" s="38">
        <v>4.6440073230326417</v>
      </c>
      <c r="X566" s="39">
        <v>2.444007323032642</v>
      </c>
      <c r="Y566" s="39">
        <v>1.19</v>
      </c>
    </row>
    <row r="567" spans="1:25" x14ac:dyDescent="0.2">
      <c r="A567" s="29">
        <v>15093</v>
      </c>
      <c r="B567" s="29" t="s">
        <v>4383</v>
      </c>
      <c r="C567" s="32">
        <v>125</v>
      </c>
      <c r="D567" s="48">
        <v>3.8888807999999999</v>
      </c>
      <c r="E567" s="48">
        <v>9.2038847273138469</v>
      </c>
      <c r="F567" s="32" t="s">
        <v>746</v>
      </c>
      <c r="G567" s="32">
        <v>9.2038847273138469</v>
      </c>
      <c r="H567" s="32">
        <v>1266.6865018838801</v>
      </c>
      <c r="I567" s="32">
        <v>0.125</v>
      </c>
      <c r="J567" s="32">
        <v>0.75229709137686618</v>
      </c>
      <c r="K567" s="29" t="s">
        <v>4384</v>
      </c>
      <c r="L567" s="29" t="s">
        <v>4384</v>
      </c>
      <c r="M567" s="29" t="s">
        <v>4385</v>
      </c>
      <c r="N567" s="33">
        <v>2.88456123187611E-2</v>
      </c>
      <c r="O567" s="34">
        <v>71897.813770232868</v>
      </c>
      <c r="P567" s="35">
        <v>9.2345350004279929</v>
      </c>
      <c r="Q567" s="29" t="s">
        <v>4386</v>
      </c>
      <c r="R567" s="29" t="s">
        <v>4387</v>
      </c>
      <c r="S567" s="36">
        <v>97.11</v>
      </c>
      <c r="T567" s="29" t="s">
        <v>4388</v>
      </c>
      <c r="U567" s="37">
        <v>1266</v>
      </c>
      <c r="V567" s="38">
        <v>9.2345350004279929</v>
      </c>
      <c r="W567" s="38">
        <v>106.344535000428</v>
      </c>
      <c r="X567" s="39">
        <v>58.074535000427993</v>
      </c>
      <c r="Y567" s="39">
        <v>48.84</v>
      </c>
    </row>
    <row r="568" spans="1:25" ht="40" x14ac:dyDescent="0.2">
      <c r="A568" s="29">
        <v>15218</v>
      </c>
      <c r="B568" s="29" t="s">
        <v>4389</v>
      </c>
      <c r="C568" s="32">
        <v>160</v>
      </c>
      <c r="D568" s="48">
        <v>3.8888807999999999</v>
      </c>
      <c r="E568" s="48">
        <v>15.079644737231011</v>
      </c>
      <c r="F568" s="32" t="s">
        <v>746</v>
      </c>
      <c r="G568" s="32">
        <v>15.079644737231011</v>
      </c>
      <c r="H568" s="32">
        <v>1556.1193645799999</v>
      </c>
      <c r="I568" s="32">
        <v>0.16</v>
      </c>
      <c r="J568" s="32">
        <v>0.75229709137686607</v>
      </c>
      <c r="K568" s="29" t="s">
        <v>2566</v>
      </c>
      <c r="L568" s="29" t="s">
        <v>3319</v>
      </c>
      <c r="M568" s="29" t="s">
        <v>4385</v>
      </c>
      <c r="N568" s="33">
        <v>2.88456123187611E-2</v>
      </c>
      <c r="O568" s="34">
        <v>92029.201625898058</v>
      </c>
      <c r="P568" s="35">
        <v>8.2348236651106994</v>
      </c>
      <c r="Q568" s="29" t="s">
        <v>4390</v>
      </c>
      <c r="R568" s="29" t="s">
        <v>4391</v>
      </c>
      <c r="S568" s="36">
        <v>53.89</v>
      </c>
      <c r="T568" s="29" t="s">
        <v>4392</v>
      </c>
      <c r="U568" s="37">
        <v>1556</v>
      </c>
      <c r="V568" s="38">
        <v>8.2348236651106994</v>
      </c>
      <c r="W568" s="38">
        <v>62.124823665110704</v>
      </c>
      <c r="X568" s="39">
        <v>20.454823665110691</v>
      </c>
      <c r="Y568" s="39">
        <v>12.22</v>
      </c>
    </row>
    <row r="569" spans="1:25" ht="30" x14ac:dyDescent="0.2">
      <c r="A569" s="29">
        <v>14244</v>
      </c>
      <c r="B569" s="29" t="s">
        <v>337</v>
      </c>
      <c r="C569" s="32">
        <v>125</v>
      </c>
      <c r="D569" s="48">
        <v>3.8888807999999999</v>
      </c>
      <c r="E569" s="48">
        <v>9.2038847273138469</v>
      </c>
      <c r="F569" s="32">
        <v>11</v>
      </c>
      <c r="G569" s="32">
        <v>11</v>
      </c>
      <c r="H569" s="32">
        <v>274.91544375500001</v>
      </c>
      <c r="I569" s="32">
        <v>0.125</v>
      </c>
      <c r="J569" s="32">
        <v>0.89910600255427831</v>
      </c>
      <c r="K569" s="29" t="s">
        <v>4393</v>
      </c>
      <c r="L569" s="29" t="s">
        <v>4393</v>
      </c>
      <c r="M569" s="29" t="s">
        <v>4385</v>
      </c>
      <c r="N569" s="33">
        <v>4.1202426290985417E-2</v>
      </c>
      <c r="O569" s="34">
        <v>85928.493772365895</v>
      </c>
      <c r="P569" s="35">
        <v>2.8420680093972952</v>
      </c>
      <c r="Q569" s="29" t="s">
        <v>4394</v>
      </c>
      <c r="R569" s="29" t="s">
        <v>4395</v>
      </c>
      <c r="S569" s="36">
        <v>58.21</v>
      </c>
      <c r="T569" s="29" t="s">
        <v>2609</v>
      </c>
      <c r="U569" s="37">
        <v>274</v>
      </c>
      <c r="V569" s="38">
        <v>2.8420680093972952</v>
      </c>
      <c r="W569" s="38">
        <v>61.052068009397303</v>
      </c>
      <c r="X569" s="39">
        <v>21.222068009397301</v>
      </c>
      <c r="Y569" s="39">
        <v>18.38</v>
      </c>
    </row>
    <row r="570" spans="1:25" ht="20" x14ac:dyDescent="0.2">
      <c r="A570" s="29">
        <v>14359</v>
      </c>
      <c r="B570" s="29" t="s">
        <v>4396</v>
      </c>
      <c r="C570" s="32">
        <v>100</v>
      </c>
      <c r="D570" s="48">
        <v>3.8657327000000001</v>
      </c>
      <c r="E570" s="48">
        <v>5.8904862254808616</v>
      </c>
      <c r="F570" s="32" t="s">
        <v>746</v>
      </c>
      <c r="G570" s="32">
        <v>5.8904862254808616</v>
      </c>
      <c r="H570" s="32">
        <v>2156.6757709425001</v>
      </c>
      <c r="I570" s="32">
        <v>0.1</v>
      </c>
      <c r="J570" s="32">
        <v>0.75229709137686596</v>
      </c>
      <c r="K570" s="29" t="s">
        <v>2780</v>
      </c>
      <c r="L570" s="29" t="s">
        <v>1531</v>
      </c>
      <c r="M570" s="29" t="s">
        <v>4397</v>
      </c>
      <c r="N570" s="33">
        <v>2.884561231876109E-2</v>
      </c>
      <c r="O570" s="34">
        <v>57518.251016186281</v>
      </c>
      <c r="P570" s="35">
        <v>21.055023862145141</v>
      </c>
      <c r="Q570" s="29" t="s">
        <v>4398</v>
      </c>
      <c r="R570" s="29" t="s">
        <v>4399</v>
      </c>
      <c r="S570" s="36">
        <v>88.33</v>
      </c>
      <c r="T570" s="29" t="s">
        <v>4400</v>
      </c>
      <c r="U570" s="37">
        <v>2156</v>
      </c>
      <c r="V570" s="38">
        <v>21.055023862145141</v>
      </c>
      <c r="W570" s="38">
        <v>109.3850238621451</v>
      </c>
      <c r="X570" s="39">
        <v>28.74502386214515</v>
      </c>
      <c r="Y570" s="39">
        <v>7.6899999999999977</v>
      </c>
    </row>
    <row r="571" spans="1:25" ht="40" x14ac:dyDescent="0.2">
      <c r="A571" s="29">
        <v>14262</v>
      </c>
      <c r="B571" s="29" t="s">
        <v>4401</v>
      </c>
      <c r="C571" s="32">
        <v>100</v>
      </c>
      <c r="D571" s="48">
        <v>3.8657327000000001</v>
      </c>
      <c r="E571" s="48">
        <v>5.8904862254808616</v>
      </c>
      <c r="F571" s="32" t="s">
        <v>746</v>
      </c>
      <c r="G571" s="32">
        <v>5.8904862254808616</v>
      </c>
      <c r="H571" s="32">
        <v>353.63363724613998</v>
      </c>
      <c r="I571" s="32">
        <v>0.1</v>
      </c>
      <c r="J571" s="32">
        <v>0.75229709137686596</v>
      </c>
      <c r="K571" s="29" t="s">
        <v>2828</v>
      </c>
      <c r="L571" s="29" t="s">
        <v>2999</v>
      </c>
      <c r="M571" s="29" t="s">
        <v>4397</v>
      </c>
      <c r="N571" s="33">
        <v>2.884561231876109E-2</v>
      </c>
      <c r="O571" s="34">
        <v>57518.251016186281</v>
      </c>
      <c r="P571" s="35">
        <v>3.452426540416293</v>
      </c>
      <c r="Q571" s="29" t="s">
        <v>4402</v>
      </c>
      <c r="R571" s="29" t="s">
        <v>4403</v>
      </c>
      <c r="S571" s="36">
        <v>46.59</v>
      </c>
      <c r="T571" s="29" t="s">
        <v>3805</v>
      </c>
      <c r="U571" s="37">
        <v>348</v>
      </c>
      <c r="V571" s="38">
        <v>3.452426540416293</v>
      </c>
      <c r="W571" s="38">
        <v>50.042426540416287</v>
      </c>
      <c r="X571" s="39">
        <v>14.07242654041629</v>
      </c>
      <c r="Y571" s="39">
        <v>10.62</v>
      </c>
    </row>
    <row r="572" spans="1:25" ht="30" x14ac:dyDescent="0.2">
      <c r="A572" s="29">
        <v>15066</v>
      </c>
      <c r="B572" s="29" t="s">
        <v>4404</v>
      </c>
      <c r="C572" s="32">
        <v>100</v>
      </c>
      <c r="D572" s="48">
        <v>3.8657327000000001</v>
      </c>
      <c r="E572" s="48">
        <v>5.8904862254808616</v>
      </c>
      <c r="F572" s="32" t="s">
        <v>746</v>
      </c>
      <c r="G572" s="32">
        <v>5.8904862254808616</v>
      </c>
      <c r="H572" s="32">
        <v>191.07326515354001</v>
      </c>
      <c r="I572" s="32">
        <v>0.1</v>
      </c>
      <c r="J572" s="32">
        <v>0.75229709137686596</v>
      </c>
      <c r="K572" s="29" t="s">
        <v>2653</v>
      </c>
      <c r="L572" s="29" t="s">
        <v>2653</v>
      </c>
      <c r="M572" s="29" t="s">
        <v>4397</v>
      </c>
      <c r="N572" s="33">
        <v>2.884561231876109E-2</v>
      </c>
      <c r="O572" s="34">
        <v>57518.251016186281</v>
      </c>
      <c r="P572" s="35">
        <v>1.865394980288408</v>
      </c>
      <c r="Q572" s="29" t="s">
        <v>4405</v>
      </c>
      <c r="R572" s="29" t="s">
        <v>4406</v>
      </c>
      <c r="S572" s="36">
        <v>17.89</v>
      </c>
      <c r="T572" s="29" t="s">
        <v>2475</v>
      </c>
      <c r="U572" s="37">
        <v>192</v>
      </c>
      <c r="V572" s="38">
        <v>1.865394980288408</v>
      </c>
      <c r="W572" s="38">
        <v>19.755394980288411</v>
      </c>
      <c r="X572" s="39">
        <v>2.0553949802884079</v>
      </c>
      <c r="Y572" s="39">
        <v>0.19000000000000131</v>
      </c>
    </row>
    <row r="573" spans="1:25" ht="20" x14ac:dyDescent="0.2">
      <c r="A573" s="29">
        <v>15521</v>
      </c>
      <c r="B573" s="29" t="s">
        <v>2085</v>
      </c>
      <c r="C573" s="32">
        <v>120</v>
      </c>
      <c r="D573" s="48">
        <v>3.8425845999999999</v>
      </c>
      <c r="E573" s="48">
        <v>8.4823001646924414</v>
      </c>
      <c r="F573" s="32" t="s">
        <v>746</v>
      </c>
      <c r="G573" s="32">
        <v>8.4823001646924414</v>
      </c>
      <c r="H573" s="32">
        <v>41.821433912010001</v>
      </c>
      <c r="I573" s="32">
        <v>0.12</v>
      </c>
      <c r="J573" s="32">
        <v>0.75229709137686618</v>
      </c>
      <c r="K573" s="29" t="s">
        <v>4131</v>
      </c>
      <c r="L573" s="29" t="s">
        <v>4131</v>
      </c>
      <c r="M573" s="29" t="s">
        <v>4407</v>
      </c>
      <c r="N573" s="33">
        <v>2.88456123187611E-2</v>
      </c>
      <c r="O573" s="34">
        <v>69021.901219423555</v>
      </c>
      <c r="P573" s="35">
        <v>0.32156516004579883</v>
      </c>
      <c r="Q573" s="29" t="s">
        <v>4408</v>
      </c>
      <c r="R573" s="29" t="s">
        <v>4409</v>
      </c>
      <c r="S573" s="36">
        <v>69.05</v>
      </c>
      <c r="T573" s="29" t="s">
        <v>2634</v>
      </c>
      <c r="U573" s="37">
        <v>44</v>
      </c>
      <c r="V573" s="38">
        <v>0.32156516004579883</v>
      </c>
      <c r="W573" s="38">
        <v>69.37156516004579</v>
      </c>
      <c r="X573" s="39">
        <v>0.40156516004579151</v>
      </c>
      <c r="Y573" s="39">
        <v>7.9999999999998295E-2</v>
      </c>
    </row>
    <row r="574" spans="1:25" ht="20" x14ac:dyDescent="0.2">
      <c r="A574" s="29">
        <v>15549</v>
      </c>
      <c r="B574" s="29" t="s">
        <v>4410</v>
      </c>
      <c r="C574" s="32">
        <v>100</v>
      </c>
      <c r="D574" s="48">
        <v>3.8425845999999999</v>
      </c>
      <c r="E574" s="48">
        <v>5.8904862254808616</v>
      </c>
      <c r="F574" s="32" t="s">
        <v>746</v>
      </c>
      <c r="G574" s="32">
        <v>5.8904862254808616</v>
      </c>
      <c r="H574" s="32">
        <v>419.49433489029002</v>
      </c>
      <c r="I574" s="32">
        <v>0.1</v>
      </c>
      <c r="J574" s="32">
        <v>0.75229709137686596</v>
      </c>
      <c r="K574" s="29" t="s">
        <v>2534</v>
      </c>
      <c r="L574" s="29" t="s">
        <v>2534</v>
      </c>
      <c r="M574" s="29" t="s">
        <v>4407</v>
      </c>
      <c r="N574" s="33">
        <v>2.884561231876109E-2</v>
      </c>
      <c r="O574" s="34">
        <v>57518.251016186281</v>
      </c>
      <c r="P574" s="35">
        <v>4.0954061570830564</v>
      </c>
      <c r="Q574" s="29" t="s">
        <v>4411</v>
      </c>
      <c r="R574" s="29" t="s">
        <v>4197</v>
      </c>
      <c r="S574" s="36">
        <v>37.51</v>
      </c>
      <c r="T574" s="29" t="s">
        <v>4412</v>
      </c>
      <c r="U574" s="37">
        <v>414</v>
      </c>
      <c r="V574" s="38">
        <v>4.0954061570830564</v>
      </c>
      <c r="W574" s="38">
        <v>41.605406157083053</v>
      </c>
      <c r="X574" s="39">
        <v>10.185406157083049</v>
      </c>
      <c r="Y574" s="39">
        <v>6.09</v>
      </c>
    </row>
    <row r="575" spans="1:25" ht="30" x14ac:dyDescent="0.2">
      <c r="A575" s="29">
        <v>14263</v>
      </c>
      <c r="B575" s="29" t="s">
        <v>127</v>
      </c>
      <c r="C575" s="32">
        <v>150</v>
      </c>
      <c r="D575" s="48">
        <v>3.8425845999999999</v>
      </c>
      <c r="E575" s="48">
        <v>13.253594007331939</v>
      </c>
      <c r="F575" s="32">
        <v>18.3</v>
      </c>
      <c r="G575" s="32">
        <v>18.3</v>
      </c>
      <c r="H575" s="32">
        <v>166.23956447899999</v>
      </c>
      <c r="I575" s="32">
        <v>0.15</v>
      </c>
      <c r="J575" s="32">
        <v>1.038739889314602</v>
      </c>
      <c r="K575" s="29" t="s">
        <v>3264</v>
      </c>
      <c r="L575" s="29" t="s">
        <v>470</v>
      </c>
      <c r="M575" s="29" t="s">
        <v>4407</v>
      </c>
      <c r="N575" s="33">
        <v>5.499391221474572E-2</v>
      </c>
      <c r="O575" s="34">
        <v>119128.1390935073</v>
      </c>
      <c r="P575" s="35">
        <v>1.8009125372046191</v>
      </c>
      <c r="Q575" s="29" t="s">
        <v>4413</v>
      </c>
      <c r="R575" s="29" t="s">
        <v>4414</v>
      </c>
      <c r="S575" s="36">
        <v>31.04</v>
      </c>
      <c r="T575" s="29" t="s">
        <v>4415</v>
      </c>
      <c r="U575" s="37">
        <v>166</v>
      </c>
      <c r="V575" s="38">
        <v>1.8009125372046191</v>
      </c>
      <c r="W575" s="38">
        <v>32.840912537204623</v>
      </c>
      <c r="X575" s="39">
        <v>11.110912537204619</v>
      </c>
      <c r="Y575" s="39">
        <v>9.3099999999999987</v>
      </c>
    </row>
    <row r="576" spans="1:25" ht="30" x14ac:dyDescent="0.2">
      <c r="A576" s="29">
        <v>17995</v>
      </c>
      <c r="B576" s="29" t="s">
        <v>4416</v>
      </c>
      <c r="C576" s="32">
        <v>100</v>
      </c>
      <c r="D576" s="48">
        <v>3.8194365000000001</v>
      </c>
      <c r="E576" s="48">
        <v>5.8904862254808616</v>
      </c>
      <c r="F576" s="32" t="s">
        <v>746</v>
      </c>
      <c r="G576" s="32">
        <v>5.8904862254808616</v>
      </c>
      <c r="H576" s="32">
        <v>244.32761468199999</v>
      </c>
      <c r="I576" s="32">
        <v>0.1</v>
      </c>
      <c r="J576" s="32">
        <v>0.75229709137686596</v>
      </c>
      <c r="K576" s="29" t="s">
        <v>2385</v>
      </c>
      <c r="L576" s="29" t="s">
        <v>1325</v>
      </c>
      <c r="M576" s="29" t="s">
        <v>4151</v>
      </c>
      <c r="N576" s="33">
        <v>2.884561231876109E-2</v>
      </c>
      <c r="O576" s="34">
        <v>57518.251016186281</v>
      </c>
      <c r="P576" s="35">
        <v>2.3853023373385258</v>
      </c>
      <c r="Q576" s="29" t="s">
        <v>4417</v>
      </c>
      <c r="R576" s="29" t="s">
        <v>4418</v>
      </c>
      <c r="S576" s="36">
        <v>59.42</v>
      </c>
      <c r="T576" s="29" t="s">
        <v>3392</v>
      </c>
      <c r="U576" s="37">
        <v>244</v>
      </c>
      <c r="V576" s="38">
        <v>2.3853023373385258</v>
      </c>
      <c r="W576" s="38">
        <v>61.805302337338517</v>
      </c>
      <c r="X576" s="39">
        <v>7.1553023373385258</v>
      </c>
      <c r="Y576" s="39">
        <v>4.7700000000000031</v>
      </c>
    </row>
    <row r="577" spans="1:25" ht="40" x14ac:dyDescent="0.2">
      <c r="A577" s="29">
        <v>14520</v>
      </c>
      <c r="B577" s="29" t="s">
        <v>1700</v>
      </c>
      <c r="C577" s="32">
        <v>100</v>
      </c>
      <c r="D577" s="48">
        <v>3.8194365000000001</v>
      </c>
      <c r="E577" s="48">
        <v>5.8904862254808616</v>
      </c>
      <c r="F577" s="32" t="s">
        <v>746</v>
      </c>
      <c r="G577" s="32">
        <v>5.8904862254808616</v>
      </c>
      <c r="H577" s="32">
        <v>1214.99870174137</v>
      </c>
      <c r="I577" s="32">
        <v>0.1</v>
      </c>
      <c r="J577" s="32">
        <v>0.75229709137686596</v>
      </c>
      <c r="K577" s="29" t="s">
        <v>2417</v>
      </c>
      <c r="L577" s="29" t="s">
        <v>2416</v>
      </c>
      <c r="M577" s="29" t="s">
        <v>4151</v>
      </c>
      <c r="N577" s="33">
        <v>2.884561231876109E-2</v>
      </c>
      <c r="O577" s="34">
        <v>57518.251016186281</v>
      </c>
      <c r="P577" s="35">
        <v>11.861693353405769</v>
      </c>
      <c r="Q577" s="29" t="s">
        <v>4419</v>
      </c>
      <c r="R577" s="29" t="s">
        <v>4420</v>
      </c>
      <c r="S577" s="36">
        <v>51.06</v>
      </c>
      <c r="T577" s="29" t="s">
        <v>4421</v>
      </c>
      <c r="U577" s="37">
        <v>1214</v>
      </c>
      <c r="V577" s="38">
        <v>11.861693353405769</v>
      </c>
      <c r="W577" s="38">
        <v>62.921693353405772</v>
      </c>
      <c r="X577" s="39">
        <v>17.221693353405769</v>
      </c>
      <c r="Y577" s="39">
        <v>5.3599999999999994</v>
      </c>
    </row>
    <row r="578" spans="1:25" ht="40" x14ac:dyDescent="0.2">
      <c r="A578" s="29">
        <v>15299</v>
      </c>
      <c r="B578" s="29" t="s">
        <v>375</v>
      </c>
      <c r="C578" s="32">
        <v>120</v>
      </c>
      <c r="D578" s="48">
        <v>3.8194365000000001</v>
      </c>
      <c r="E578" s="48">
        <v>8.4823001646924414</v>
      </c>
      <c r="F578" s="32">
        <v>4.4000000000000004</v>
      </c>
      <c r="G578" s="32">
        <v>4.4000000000000004</v>
      </c>
      <c r="H578" s="32">
        <v>2134.2106627039998</v>
      </c>
      <c r="I578" s="32">
        <v>0.12</v>
      </c>
      <c r="J578" s="32">
        <v>0.39023698027529452</v>
      </c>
      <c r="K578" s="29" t="s">
        <v>3032</v>
      </c>
      <c r="L578" s="29" t="s">
        <v>1951</v>
      </c>
      <c r="M578" s="29" t="s">
        <v>4151</v>
      </c>
      <c r="N578" s="33">
        <v>7.7617176745351964E-3</v>
      </c>
      <c r="O578" s="34">
        <v>35803.539071819127</v>
      </c>
      <c r="P578" s="35">
        <v>4.5822815905637118</v>
      </c>
      <c r="Q578" s="29" t="s">
        <v>4422</v>
      </c>
      <c r="R578" s="29" t="s">
        <v>4423</v>
      </c>
      <c r="S578" s="36">
        <v>26.56</v>
      </c>
      <c r="T578" s="29" t="s">
        <v>4424</v>
      </c>
      <c r="U578" s="37">
        <v>2134</v>
      </c>
      <c r="V578" s="38">
        <v>4.5822815905637118</v>
      </c>
      <c r="W578" s="38">
        <v>31.142281590563709</v>
      </c>
      <c r="X578" s="39">
        <v>6.192281590563713</v>
      </c>
      <c r="Y578" s="39">
        <v>1.609999999999999</v>
      </c>
    </row>
    <row r="579" spans="1:25" ht="30" x14ac:dyDescent="0.2">
      <c r="A579" s="29">
        <v>15130</v>
      </c>
      <c r="B579" s="29" t="s">
        <v>4425</v>
      </c>
      <c r="C579" s="32">
        <v>120</v>
      </c>
      <c r="D579" s="48">
        <v>3.7731403000000001</v>
      </c>
      <c r="E579" s="48">
        <v>8.4823001646924414</v>
      </c>
      <c r="F579" s="32" t="s">
        <v>746</v>
      </c>
      <c r="G579" s="32">
        <v>8.4823001646924414</v>
      </c>
      <c r="H579" s="32">
        <v>118.60744623438001</v>
      </c>
      <c r="I579" s="32">
        <v>0.12</v>
      </c>
      <c r="J579" s="32">
        <v>0.75229709137686618</v>
      </c>
      <c r="K579" s="29" t="s">
        <v>2648</v>
      </c>
      <c r="L579" s="29" t="s">
        <v>1339</v>
      </c>
      <c r="M579" s="29" t="s">
        <v>2533</v>
      </c>
      <c r="N579" s="33">
        <v>2.88456123187611E-2</v>
      </c>
      <c r="O579" s="34">
        <v>69021.901219423555</v>
      </c>
      <c r="P579" s="35">
        <v>0.91197309282188643</v>
      </c>
      <c r="Q579" s="29" t="s">
        <v>4426</v>
      </c>
      <c r="R579" s="29" t="s">
        <v>4427</v>
      </c>
      <c r="S579" s="36">
        <v>131.94999999999999</v>
      </c>
      <c r="T579" s="29" t="s">
        <v>746</v>
      </c>
      <c r="U579" s="37">
        <v>116</v>
      </c>
      <c r="V579" s="38">
        <v>0.91197309282188643</v>
      </c>
      <c r="W579" s="38">
        <v>132.8619730928219</v>
      </c>
      <c r="X579" s="39">
        <v>1.161973092821881</v>
      </c>
      <c r="Y579" s="39">
        <v>0.25</v>
      </c>
    </row>
    <row r="580" spans="1:25" ht="30" x14ac:dyDescent="0.2">
      <c r="A580" s="29">
        <v>15184</v>
      </c>
      <c r="B580" s="29" t="s">
        <v>4428</v>
      </c>
      <c r="C580" s="32">
        <v>110</v>
      </c>
      <c r="D580" s="48">
        <v>3.7499921999999999</v>
      </c>
      <c r="E580" s="48">
        <v>7.1274883328318426</v>
      </c>
      <c r="F580" s="32" t="s">
        <v>746</v>
      </c>
      <c r="G580" s="32">
        <v>7.1274883328318426</v>
      </c>
      <c r="H580" s="32">
        <v>1564.1848007137</v>
      </c>
      <c r="I580" s="32">
        <v>0.11</v>
      </c>
      <c r="J580" s="32">
        <v>0.75229709137686618</v>
      </c>
      <c r="K580" s="29" t="s">
        <v>4429</v>
      </c>
      <c r="L580" s="29" t="s">
        <v>4429</v>
      </c>
      <c r="M580" s="29" t="s">
        <v>4430</v>
      </c>
      <c r="N580" s="33">
        <v>2.88456123187611E-2</v>
      </c>
      <c r="O580" s="34">
        <v>63270.076117804922</v>
      </c>
      <c r="P580" s="35">
        <v>13.476007105343999</v>
      </c>
      <c r="Q580" s="29" t="s">
        <v>4431</v>
      </c>
      <c r="R580" s="29" t="s">
        <v>4432</v>
      </c>
      <c r="S580" s="36">
        <v>129.25</v>
      </c>
      <c r="T580" s="29" t="s">
        <v>3661</v>
      </c>
      <c r="U580" s="37">
        <v>1566</v>
      </c>
      <c r="V580" s="38">
        <v>13.476007105343999</v>
      </c>
      <c r="W580" s="38">
        <v>142.726007105344</v>
      </c>
      <c r="X580" s="39">
        <v>17.346007105344</v>
      </c>
      <c r="Y580" s="39">
        <v>3.870000000000005</v>
      </c>
    </row>
    <row r="581" spans="1:25" ht="40" x14ac:dyDescent="0.2">
      <c r="A581" s="29">
        <v>14327</v>
      </c>
      <c r="B581" s="29" t="s">
        <v>4433</v>
      </c>
      <c r="C581" s="32">
        <v>125</v>
      </c>
      <c r="D581" s="48">
        <v>3.7268441000000001</v>
      </c>
      <c r="E581" s="48">
        <v>9.2038847273138469</v>
      </c>
      <c r="F581" s="32" t="s">
        <v>746</v>
      </c>
      <c r="G581" s="32">
        <v>9.2038847273138469</v>
      </c>
      <c r="H581" s="32">
        <v>278.26719713080001</v>
      </c>
      <c r="I581" s="32">
        <v>0.125</v>
      </c>
      <c r="J581" s="32">
        <v>0.75229709137686618</v>
      </c>
      <c r="K581" s="29" t="s">
        <v>2815</v>
      </c>
      <c r="L581" s="29" t="s">
        <v>2815</v>
      </c>
      <c r="M581" s="29" t="s">
        <v>4434</v>
      </c>
      <c r="N581" s="33">
        <v>2.88456123187611E-2</v>
      </c>
      <c r="O581" s="34">
        <v>71897.813770232868</v>
      </c>
      <c r="P581" s="35">
        <v>2.0286536309920642</v>
      </c>
      <c r="Q581" s="29" t="s">
        <v>4435</v>
      </c>
      <c r="R581" s="29" t="s">
        <v>4436</v>
      </c>
      <c r="S581" s="36">
        <v>52.58</v>
      </c>
      <c r="T581" s="29" t="s">
        <v>4437</v>
      </c>
      <c r="U581" s="37">
        <v>278</v>
      </c>
      <c r="V581" s="38">
        <v>2.0286536309920642</v>
      </c>
      <c r="W581" s="38">
        <v>54.608653630992059</v>
      </c>
      <c r="X581" s="39">
        <v>4.6486536309920581</v>
      </c>
      <c r="Y581" s="39">
        <v>2.619999999999997</v>
      </c>
    </row>
    <row r="582" spans="1:25" ht="40" x14ac:dyDescent="0.2">
      <c r="A582" s="29">
        <v>15065</v>
      </c>
      <c r="B582" s="29" t="s">
        <v>4438</v>
      </c>
      <c r="C582" s="32">
        <v>160</v>
      </c>
      <c r="D582" s="48">
        <v>3.7268441000000001</v>
      </c>
      <c r="E582" s="48">
        <v>15.079644737231011</v>
      </c>
      <c r="F582" s="32" t="s">
        <v>746</v>
      </c>
      <c r="G582" s="32">
        <v>15.079644737231011</v>
      </c>
      <c r="H582" s="32">
        <v>775.35072375120001</v>
      </c>
      <c r="I582" s="32">
        <v>0.16</v>
      </c>
      <c r="J582" s="32">
        <v>0.75229709137686607</v>
      </c>
      <c r="K582" s="29" t="s">
        <v>2471</v>
      </c>
      <c r="L582" s="29" t="s">
        <v>322</v>
      </c>
      <c r="M582" s="29" t="s">
        <v>4434</v>
      </c>
      <c r="N582" s="33">
        <v>2.88456123187611E-2</v>
      </c>
      <c r="O582" s="34">
        <v>92029.201625898058</v>
      </c>
      <c r="P582" s="35">
        <v>4.103076302524121</v>
      </c>
      <c r="Q582" s="29" t="s">
        <v>2684</v>
      </c>
      <c r="R582" s="29" t="s">
        <v>4439</v>
      </c>
      <c r="S582" s="36">
        <v>25.9</v>
      </c>
      <c r="T582" s="29" t="s">
        <v>4440</v>
      </c>
      <c r="U582" s="37">
        <v>782</v>
      </c>
      <c r="V582" s="38">
        <v>4.103076302524121</v>
      </c>
      <c r="W582" s="38">
        <v>30.003076302524121</v>
      </c>
      <c r="X582" s="39">
        <v>5.5730763025241217</v>
      </c>
      <c r="Y582" s="39">
        <v>1.4699999999999991</v>
      </c>
    </row>
    <row r="583" spans="1:25" ht="30" x14ac:dyDescent="0.2">
      <c r="A583" s="29">
        <v>15382</v>
      </c>
      <c r="B583" s="29" t="s">
        <v>4441</v>
      </c>
      <c r="C583" s="32">
        <v>100</v>
      </c>
      <c r="D583" s="48">
        <v>3.7268441000000001</v>
      </c>
      <c r="E583" s="48">
        <v>5.8904862254808616</v>
      </c>
      <c r="F583" s="32" t="s">
        <v>746</v>
      </c>
      <c r="G583" s="32">
        <v>5.8904862254808616</v>
      </c>
      <c r="H583" s="32">
        <v>107.94129172</v>
      </c>
      <c r="I583" s="32">
        <v>0.1</v>
      </c>
      <c r="J583" s="32">
        <v>0.75229709137686596</v>
      </c>
      <c r="K583" s="29" t="s">
        <v>2443</v>
      </c>
      <c r="L583" s="29" t="s">
        <v>3589</v>
      </c>
      <c r="M583" s="29" t="s">
        <v>4434</v>
      </c>
      <c r="N583" s="33">
        <v>2.884561231876109E-2</v>
      </c>
      <c r="O583" s="34">
        <v>57518.251016186281</v>
      </c>
      <c r="P583" s="35">
        <v>1.053800716591796</v>
      </c>
      <c r="Q583" s="29" t="s">
        <v>2919</v>
      </c>
      <c r="R583" s="29" t="s">
        <v>4442</v>
      </c>
      <c r="S583" s="36">
        <v>5.37</v>
      </c>
      <c r="T583" s="29" t="s">
        <v>746</v>
      </c>
      <c r="U583" s="37">
        <v>108</v>
      </c>
      <c r="V583" s="38">
        <v>1.053800716591796</v>
      </c>
      <c r="W583" s="38">
        <v>6.4238007165917956</v>
      </c>
      <c r="X583" s="39">
        <v>1.373800716591796</v>
      </c>
      <c r="Y583" s="39">
        <v>0.32000000000000028</v>
      </c>
    </row>
    <row r="584" spans="1:25" ht="30" x14ac:dyDescent="0.2">
      <c r="A584" s="29">
        <v>19537</v>
      </c>
      <c r="B584" s="29" t="s">
        <v>4443</v>
      </c>
      <c r="C584" s="32">
        <v>100</v>
      </c>
      <c r="D584" s="48">
        <v>3.7036959999999999</v>
      </c>
      <c r="E584" s="48">
        <v>5.8904862254808616</v>
      </c>
      <c r="F584" s="32" t="s">
        <v>746</v>
      </c>
      <c r="G584" s="32">
        <v>5.8904862254808616</v>
      </c>
      <c r="H584" s="32">
        <v>395.47450361300002</v>
      </c>
      <c r="I584" s="32">
        <v>0.1</v>
      </c>
      <c r="J584" s="32">
        <v>0.75229709137686596</v>
      </c>
      <c r="K584" s="29" t="s">
        <v>2385</v>
      </c>
      <c r="L584" s="29" t="s">
        <v>2173</v>
      </c>
      <c r="M584" s="29" t="s">
        <v>4270</v>
      </c>
      <c r="N584" s="33">
        <v>2.884561231876109E-2</v>
      </c>
      <c r="O584" s="34">
        <v>57518.251016186281</v>
      </c>
      <c r="P584" s="35">
        <v>3.8609072455999338</v>
      </c>
      <c r="Q584" s="29" t="s">
        <v>4444</v>
      </c>
      <c r="R584" s="29" t="s">
        <v>4445</v>
      </c>
      <c r="S584" s="36">
        <v>31.08</v>
      </c>
      <c r="T584" s="29" t="s">
        <v>4151</v>
      </c>
      <c r="U584" s="37">
        <v>396</v>
      </c>
      <c r="V584" s="38">
        <v>3.8609072455999338</v>
      </c>
      <c r="W584" s="38">
        <v>34.940907245599931</v>
      </c>
      <c r="X584" s="39">
        <v>8.6909072455999308</v>
      </c>
      <c r="Y584" s="39">
        <v>4.8299999999999983</v>
      </c>
    </row>
    <row r="585" spans="1:25" ht="30" x14ac:dyDescent="0.2">
      <c r="A585" s="29">
        <v>14324</v>
      </c>
      <c r="B585" s="29" t="s">
        <v>94</v>
      </c>
      <c r="C585" s="32">
        <v>75</v>
      </c>
      <c r="D585" s="48">
        <v>3.6805479000000001</v>
      </c>
      <c r="E585" s="48">
        <v>3.3133985018329848</v>
      </c>
      <c r="F585" s="32" t="s">
        <v>746</v>
      </c>
      <c r="G585" s="32">
        <v>3.3133985018329848</v>
      </c>
      <c r="H585" s="32">
        <v>1507.6426051870001</v>
      </c>
      <c r="I585" s="32">
        <v>7.4999999999999997E-2</v>
      </c>
      <c r="J585" s="32">
        <v>0.75229709137686618</v>
      </c>
      <c r="K585" s="29" t="s">
        <v>3217</v>
      </c>
      <c r="L585" s="29" t="s">
        <v>227</v>
      </c>
      <c r="M585" s="29" t="s">
        <v>4446</v>
      </c>
      <c r="N585" s="33">
        <v>2.88456123187611E-2</v>
      </c>
      <c r="O585" s="34">
        <v>43138.688262139724</v>
      </c>
      <c r="P585" s="35">
        <v>21.526719661903648</v>
      </c>
      <c r="Q585" s="29" t="s">
        <v>4447</v>
      </c>
      <c r="R585" s="29" t="s">
        <v>4448</v>
      </c>
      <c r="S585" s="36">
        <v>74.319999999999993</v>
      </c>
      <c r="T585" s="29" t="s">
        <v>4449</v>
      </c>
      <c r="U585" s="37">
        <v>1508</v>
      </c>
      <c r="V585" s="38">
        <v>21.526719661903648</v>
      </c>
      <c r="W585" s="38">
        <v>95.846719661903649</v>
      </c>
      <c r="X585" s="39">
        <v>23.526719661903659</v>
      </c>
      <c r="Y585" s="39">
        <v>2</v>
      </c>
    </row>
    <row r="586" spans="1:25" ht="40" x14ac:dyDescent="0.2">
      <c r="A586" s="29">
        <v>14247</v>
      </c>
      <c r="B586" s="29" t="s">
        <v>4450</v>
      </c>
      <c r="C586" s="32">
        <v>150</v>
      </c>
      <c r="D586" s="48">
        <v>3.6805479000000001</v>
      </c>
      <c r="E586" s="48">
        <v>13.253594007331939</v>
      </c>
      <c r="F586" s="32" t="s">
        <v>746</v>
      </c>
      <c r="G586" s="32">
        <v>13.253594007331939</v>
      </c>
      <c r="H586" s="32">
        <v>387.74105054299997</v>
      </c>
      <c r="I586" s="32">
        <v>0.15</v>
      </c>
      <c r="J586" s="32">
        <v>0.75229709137686618</v>
      </c>
      <c r="K586" s="29" t="s">
        <v>2828</v>
      </c>
      <c r="L586" s="29" t="s">
        <v>1472</v>
      </c>
      <c r="M586" s="29" t="s">
        <v>4446</v>
      </c>
      <c r="N586" s="33">
        <v>2.88456123187611E-2</v>
      </c>
      <c r="O586" s="34">
        <v>86277.376524279447</v>
      </c>
      <c r="P586" s="35">
        <v>2.2305620256819121</v>
      </c>
      <c r="Q586" s="29" t="s">
        <v>4347</v>
      </c>
      <c r="R586" s="29" t="s">
        <v>4451</v>
      </c>
      <c r="S586" s="36">
        <v>82.59</v>
      </c>
      <c r="T586" s="29" t="s">
        <v>746</v>
      </c>
      <c r="U586" s="37">
        <v>388</v>
      </c>
      <c r="V586" s="38">
        <v>2.2305620256819121</v>
      </c>
      <c r="W586" s="38">
        <v>84.820562025681909</v>
      </c>
      <c r="X586" s="39">
        <v>15.550562025681909</v>
      </c>
      <c r="Y586" s="39">
        <v>13.320000000000009</v>
      </c>
    </row>
    <row r="587" spans="1:25" ht="40" x14ac:dyDescent="0.2">
      <c r="A587" s="29">
        <v>15265</v>
      </c>
      <c r="B587" s="29" t="s">
        <v>1915</v>
      </c>
      <c r="C587" s="32">
        <v>150</v>
      </c>
      <c r="D587" s="48">
        <v>3.6805479000000001</v>
      </c>
      <c r="E587" s="48">
        <v>13.253594007331939</v>
      </c>
      <c r="F587" s="32" t="s">
        <v>746</v>
      </c>
      <c r="G587" s="32">
        <v>13.253594007331939</v>
      </c>
      <c r="H587" s="32">
        <v>352.31076900739998</v>
      </c>
      <c r="I587" s="32">
        <v>0.15</v>
      </c>
      <c r="J587" s="32">
        <v>0.75229709137686618</v>
      </c>
      <c r="K587" s="29" t="s">
        <v>2653</v>
      </c>
      <c r="L587" s="29" t="s">
        <v>1900</v>
      </c>
      <c r="M587" s="29" t="s">
        <v>4446</v>
      </c>
      <c r="N587" s="33">
        <v>2.88456123187611E-2</v>
      </c>
      <c r="O587" s="34">
        <v>86277.376524279447</v>
      </c>
      <c r="P587" s="35">
        <v>2.0267418718915038</v>
      </c>
      <c r="Q587" s="29" t="s">
        <v>4452</v>
      </c>
      <c r="R587" s="29" t="s">
        <v>4453</v>
      </c>
      <c r="S587" s="36">
        <v>25.89</v>
      </c>
      <c r="T587" s="29" t="s">
        <v>2626</v>
      </c>
      <c r="U587" s="37">
        <v>352</v>
      </c>
      <c r="V587" s="38">
        <v>2.0267418718915038</v>
      </c>
      <c r="W587" s="38">
        <v>27.916741871891499</v>
      </c>
      <c r="X587" s="39">
        <v>10.9967418718915</v>
      </c>
      <c r="Y587" s="39">
        <v>8.9699999999999989</v>
      </c>
    </row>
    <row r="588" spans="1:25" ht="20" x14ac:dyDescent="0.2">
      <c r="A588" s="29">
        <v>14173</v>
      </c>
      <c r="B588" s="29" t="s">
        <v>4454</v>
      </c>
      <c r="C588" s="32">
        <v>150</v>
      </c>
      <c r="D588" s="48">
        <v>3.6342517000000001</v>
      </c>
      <c r="E588" s="48">
        <v>13.253594007331939</v>
      </c>
      <c r="F588" s="32" t="s">
        <v>746</v>
      </c>
      <c r="G588" s="32">
        <v>13.253594007331939</v>
      </c>
      <c r="H588" s="32">
        <v>342.62863434989998</v>
      </c>
      <c r="I588" s="32">
        <v>0.15</v>
      </c>
      <c r="J588" s="32">
        <v>0.75229709137686618</v>
      </c>
      <c r="K588" s="29" t="s">
        <v>4455</v>
      </c>
      <c r="L588" s="29" t="s">
        <v>4455</v>
      </c>
      <c r="M588" s="29" t="s">
        <v>4456</v>
      </c>
      <c r="N588" s="33">
        <v>2.88456123187611E-2</v>
      </c>
      <c r="O588" s="34">
        <v>86277.376524279447</v>
      </c>
      <c r="P588" s="35">
        <v>1.971043353861716</v>
      </c>
      <c r="Q588" s="29" t="s">
        <v>4457</v>
      </c>
      <c r="R588" s="29" t="s">
        <v>3762</v>
      </c>
      <c r="S588" s="36">
        <v>88.47</v>
      </c>
      <c r="T588" s="29" t="s">
        <v>2669</v>
      </c>
      <c r="U588" s="37">
        <v>342</v>
      </c>
      <c r="V588" s="38">
        <v>1.971043353861716</v>
      </c>
      <c r="W588" s="38">
        <v>90.441043353861716</v>
      </c>
      <c r="X588" s="39">
        <v>13.871043353861721</v>
      </c>
      <c r="Y588" s="39">
        <v>11.900000000000009</v>
      </c>
    </row>
    <row r="589" spans="1:25" ht="20" x14ac:dyDescent="0.2">
      <c r="A589" s="29">
        <v>15201</v>
      </c>
      <c r="B589" s="29" t="s">
        <v>264</v>
      </c>
      <c r="C589" s="32">
        <v>100</v>
      </c>
      <c r="D589" s="48">
        <v>3.6342517000000001</v>
      </c>
      <c r="E589" s="48">
        <v>5.8904862254808616</v>
      </c>
      <c r="F589" s="32">
        <v>7</v>
      </c>
      <c r="G589" s="32">
        <v>7</v>
      </c>
      <c r="H589" s="32">
        <v>680.71531297299998</v>
      </c>
      <c r="I589" s="32">
        <v>0.1</v>
      </c>
      <c r="J589" s="32">
        <v>0.89399744572158346</v>
      </c>
      <c r="K589" s="29" t="s">
        <v>3595</v>
      </c>
      <c r="L589" s="29" t="s">
        <v>3594</v>
      </c>
      <c r="M589" s="29" t="s">
        <v>4456</v>
      </c>
      <c r="N589" s="33">
        <v>4.0735547041626692E-2</v>
      </c>
      <c r="O589" s="34">
        <v>68352.210955291041</v>
      </c>
      <c r="P589" s="35">
        <v>9.3181393936513484</v>
      </c>
      <c r="Q589" s="29" t="s">
        <v>4458</v>
      </c>
      <c r="R589" s="29" t="s">
        <v>4459</v>
      </c>
      <c r="S589" s="36">
        <v>39.630000000000003</v>
      </c>
      <c r="T589" s="29" t="s">
        <v>4460</v>
      </c>
      <c r="U589" s="37">
        <v>680</v>
      </c>
      <c r="V589" s="38">
        <v>9.3181393936513484</v>
      </c>
      <c r="W589" s="38">
        <v>48.948139393651353</v>
      </c>
      <c r="X589" s="39">
        <v>12.16813939365135</v>
      </c>
      <c r="Y589" s="39">
        <v>2.850000000000001</v>
      </c>
    </row>
    <row r="590" spans="1:25" ht="40" x14ac:dyDescent="0.2">
      <c r="A590" s="29">
        <v>15311</v>
      </c>
      <c r="B590" s="29" t="s">
        <v>188</v>
      </c>
      <c r="C590" s="32">
        <v>150</v>
      </c>
      <c r="D590" s="48">
        <v>3.6342517000000001</v>
      </c>
      <c r="E590" s="48">
        <v>13.253594007331939</v>
      </c>
      <c r="F590" s="32">
        <v>9.3000000000000007</v>
      </c>
      <c r="G590" s="32">
        <v>9.3000000000000007</v>
      </c>
      <c r="H590" s="32">
        <v>1948.2589834390001</v>
      </c>
      <c r="I590" s="32">
        <v>0.15</v>
      </c>
      <c r="J590" s="32">
        <v>0.52788420604512565</v>
      </c>
      <c r="K590" s="29" t="s">
        <v>4461</v>
      </c>
      <c r="L590" s="29" t="s">
        <v>4461</v>
      </c>
      <c r="M590" s="29" t="s">
        <v>4456</v>
      </c>
      <c r="N590" s="33">
        <v>1.420294266013724E-2</v>
      </c>
      <c r="O590" s="34">
        <v>60540.529703257809</v>
      </c>
      <c r="P590" s="35">
        <v>5.6160752391078814</v>
      </c>
      <c r="Q590" s="29" t="s">
        <v>3170</v>
      </c>
      <c r="R590" s="29" t="s">
        <v>4462</v>
      </c>
      <c r="S590" s="36">
        <v>69.36</v>
      </c>
      <c r="T590" s="29" t="s">
        <v>4463</v>
      </c>
      <c r="U590" s="37">
        <v>1940</v>
      </c>
      <c r="V590" s="38">
        <v>5.6160752391078814</v>
      </c>
      <c r="W590" s="38">
        <v>74.976075239107885</v>
      </c>
      <c r="X590" s="39">
        <v>54.006075239107894</v>
      </c>
      <c r="Y590" s="39">
        <v>48.39</v>
      </c>
    </row>
    <row r="591" spans="1:25" ht="30" x14ac:dyDescent="0.2">
      <c r="A591" s="29">
        <v>14382</v>
      </c>
      <c r="B591" s="29" t="s">
        <v>4464</v>
      </c>
      <c r="C591" s="32">
        <v>150</v>
      </c>
      <c r="D591" s="48">
        <v>3.6342517000000001</v>
      </c>
      <c r="E591" s="48">
        <v>13.253594007331939</v>
      </c>
      <c r="F591" s="32" t="s">
        <v>746</v>
      </c>
      <c r="G591" s="32">
        <v>13.253594007331939</v>
      </c>
      <c r="H591" s="32">
        <v>406.81609786723999</v>
      </c>
      <c r="I591" s="32">
        <v>0.15</v>
      </c>
      <c r="J591" s="32">
        <v>0.75229709137686618</v>
      </c>
      <c r="K591" s="29" t="s">
        <v>2437</v>
      </c>
      <c r="L591" s="29" t="s">
        <v>2678</v>
      </c>
      <c r="M591" s="29" t="s">
        <v>4456</v>
      </c>
      <c r="N591" s="33">
        <v>2.88456123187611E-2</v>
      </c>
      <c r="O591" s="34">
        <v>86277.376524279447</v>
      </c>
      <c r="P591" s="35">
        <v>2.340295251348758</v>
      </c>
      <c r="Q591" s="29" t="s">
        <v>3936</v>
      </c>
      <c r="R591" s="29" t="s">
        <v>3666</v>
      </c>
      <c r="S591" s="36">
        <v>8.07</v>
      </c>
      <c r="T591" s="29" t="s">
        <v>746</v>
      </c>
      <c r="U591" s="37">
        <v>406</v>
      </c>
      <c r="V591" s="38">
        <v>2.340295251348758</v>
      </c>
      <c r="W591" s="38">
        <v>10.41029525134876</v>
      </c>
      <c r="X591" s="39">
        <v>4.510295251348758</v>
      </c>
      <c r="Y591" s="39">
        <v>2.17</v>
      </c>
    </row>
    <row r="592" spans="1:25" ht="30" x14ac:dyDescent="0.2">
      <c r="A592" s="29">
        <v>14488</v>
      </c>
      <c r="B592" s="29" t="s">
        <v>1682</v>
      </c>
      <c r="C592" s="32">
        <v>170</v>
      </c>
      <c r="D592" s="48">
        <v>3.6111035999999999</v>
      </c>
      <c r="E592" s="48">
        <v>17.023505191639689</v>
      </c>
      <c r="F592" s="32" t="s">
        <v>746</v>
      </c>
      <c r="G592" s="32">
        <v>17.023505191639689</v>
      </c>
      <c r="H592" s="32">
        <v>1211.4788827354</v>
      </c>
      <c r="I592" s="32">
        <v>0.17</v>
      </c>
      <c r="J592" s="32">
        <v>0.75229709137686596</v>
      </c>
      <c r="K592" s="29" t="s">
        <v>2394</v>
      </c>
      <c r="L592" s="29" t="s">
        <v>1314</v>
      </c>
      <c r="M592" s="29" t="s">
        <v>4465</v>
      </c>
      <c r="N592" s="33">
        <v>2.884561231876109E-2</v>
      </c>
      <c r="O592" s="34">
        <v>97781.026727516684</v>
      </c>
      <c r="P592" s="35">
        <v>5.9283848051321977</v>
      </c>
      <c r="Q592" s="29" t="s">
        <v>4466</v>
      </c>
      <c r="R592" s="29" t="s">
        <v>4467</v>
      </c>
      <c r="S592" s="36">
        <v>199.45</v>
      </c>
      <c r="T592" s="29" t="s">
        <v>746</v>
      </c>
      <c r="U592" s="37">
        <v>1210</v>
      </c>
      <c r="V592" s="38">
        <v>5.9283848051321977</v>
      </c>
      <c r="W592" s="38">
        <v>205.37838480513221</v>
      </c>
      <c r="X592" s="39">
        <v>67.448384805132207</v>
      </c>
      <c r="Y592" s="39">
        <v>61.52000000000001</v>
      </c>
    </row>
    <row r="593" spans="1:25" ht="20" x14ac:dyDescent="0.2">
      <c r="A593" s="29">
        <v>15431</v>
      </c>
      <c r="B593" s="29" t="s">
        <v>4468</v>
      </c>
      <c r="C593" s="32">
        <v>100</v>
      </c>
      <c r="D593" s="48">
        <v>3.6111035999999999</v>
      </c>
      <c r="E593" s="48">
        <v>5.8904862254808616</v>
      </c>
      <c r="F593" s="32" t="s">
        <v>746</v>
      </c>
      <c r="G593" s="32">
        <v>5.8904862254808616</v>
      </c>
      <c r="H593" s="32">
        <v>353.32473733246002</v>
      </c>
      <c r="I593" s="32">
        <v>0.1</v>
      </c>
      <c r="J593" s="32">
        <v>0.75229709137686596</v>
      </c>
      <c r="K593" s="29" t="s">
        <v>3953</v>
      </c>
      <c r="L593" s="29" t="s">
        <v>3952</v>
      </c>
      <c r="M593" s="29" t="s">
        <v>4465</v>
      </c>
      <c r="N593" s="33">
        <v>2.884561231876109E-2</v>
      </c>
      <c r="O593" s="34">
        <v>57518.251016186281</v>
      </c>
      <c r="P593" s="35">
        <v>3.4494108367388212</v>
      </c>
      <c r="Q593" s="29" t="s">
        <v>4469</v>
      </c>
      <c r="R593" s="29" t="s">
        <v>4470</v>
      </c>
      <c r="S593" s="36">
        <v>26.3</v>
      </c>
      <c r="T593" s="29" t="s">
        <v>3897</v>
      </c>
      <c r="U593" s="37">
        <v>354</v>
      </c>
      <c r="V593" s="38">
        <v>3.4494108367388212</v>
      </c>
      <c r="W593" s="38">
        <v>29.749410836738821</v>
      </c>
      <c r="X593" s="39">
        <v>4.7494108367388206</v>
      </c>
      <c r="Y593" s="39">
        <v>1.3000000000000009</v>
      </c>
    </row>
    <row r="594" spans="1:25" ht="30" x14ac:dyDescent="0.2">
      <c r="A594" s="29">
        <v>19773</v>
      </c>
      <c r="B594" s="29" t="s">
        <v>4471</v>
      </c>
      <c r="C594" s="32">
        <v>100</v>
      </c>
      <c r="D594" s="48">
        <v>3.6111035999999999</v>
      </c>
      <c r="E594" s="48">
        <v>5.8904862254808616</v>
      </c>
      <c r="F594" s="32" t="s">
        <v>746</v>
      </c>
      <c r="G594" s="32">
        <v>5.8904862254808616</v>
      </c>
      <c r="H594" s="32">
        <v>20.928310639199999</v>
      </c>
      <c r="I594" s="32">
        <v>0.1</v>
      </c>
      <c r="J594" s="32">
        <v>0.75229709137686596</v>
      </c>
      <c r="K594" s="29" t="s">
        <v>2412</v>
      </c>
      <c r="L594" s="29" t="s">
        <v>2118</v>
      </c>
      <c r="M594" s="29" t="s">
        <v>4465</v>
      </c>
      <c r="N594" s="33">
        <v>2.884561231876109E-2</v>
      </c>
      <c r="O594" s="34">
        <v>57518.251016186281</v>
      </c>
      <c r="P594" s="35">
        <v>0.2043172579947764</v>
      </c>
      <c r="Q594" s="29" t="s">
        <v>4472</v>
      </c>
      <c r="R594" s="29" t="s">
        <v>2973</v>
      </c>
      <c r="S594" s="36">
        <v>5.49</v>
      </c>
      <c r="T594" s="29" t="s">
        <v>4190</v>
      </c>
      <c r="U594" s="37">
        <v>20</v>
      </c>
      <c r="V594" s="38">
        <v>0.2043172579947764</v>
      </c>
      <c r="W594" s="38">
        <v>5.6943172579947774</v>
      </c>
      <c r="X594" s="39">
        <v>0.56431725799477661</v>
      </c>
      <c r="Y594" s="39">
        <v>0.36000000000000032</v>
      </c>
    </row>
    <row r="595" spans="1:25" ht="30" x14ac:dyDescent="0.2">
      <c r="A595" s="29">
        <v>19058</v>
      </c>
      <c r="B595" s="29" t="s">
        <v>2292</v>
      </c>
      <c r="C595" s="32">
        <v>100</v>
      </c>
      <c r="D595" s="48">
        <v>3.5879555000000001</v>
      </c>
      <c r="E595" s="48">
        <v>5.8904862254808616</v>
      </c>
      <c r="F595" s="32" t="s">
        <v>746</v>
      </c>
      <c r="G595" s="32">
        <v>5.8904862254808616</v>
      </c>
      <c r="H595" s="32">
        <v>366.66983721700001</v>
      </c>
      <c r="I595" s="32">
        <v>0.1</v>
      </c>
      <c r="J595" s="32">
        <v>0.75229709137686596</v>
      </c>
      <c r="K595" s="29" t="s">
        <v>2385</v>
      </c>
      <c r="L595" s="29" t="s">
        <v>1738</v>
      </c>
      <c r="M595" s="29" t="s">
        <v>2460</v>
      </c>
      <c r="N595" s="33">
        <v>2.884561231876109E-2</v>
      </c>
      <c r="O595" s="34">
        <v>57518.251016186281</v>
      </c>
      <c r="P595" s="35">
        <v>3.5796953237708729</v>
      </c>
      <c r="Q595" s="29" t="s">
        <v>4473</v>
      </c>
      <c r="R595" s="29" t="s">
        <v>4474</v>
      </c>
      <c r="S595" s="36">
        <v>19.39</v>
      </c>
      <c r="T595" s="29" t="s">
        <v>4475</v>
      </c>
      <c r="U595" s="37">
        <v>366</v>
      </c>
      <c r="V595" s="38">
        <v>3.5796953237708729</v>
      </c>
      <c r="W595" s="38">
        <v>22.969695323770871</v>
      </c>
      <c r="X595" s="39">
        <v>9.959695323770875</v>
      </c>
      <c r="Y595" s="39">
        <v>6.3800000000000008</v>
      </c>
    </row>
    <row r="596" spans="1:25" ht="40" x14ac:dyDescent="0.2">
      <c r="A596" s="29">
        <v>14164</v>
      </c>
      <c r="B596" s="29" t="s">
        <v>4476</v>
      </c>
      <c r="C596" s="32">
        <v>100</v>
      </c>
      <c r="D596" s="48">
        <v>3.5879555000000001</v>
      </c>
      <c r="E596" s="48">
        <v>5.8904862254808616</v>
      </c>
      <c r="F596" s="32" t="s">
        <v>746</v>
      </c>
      <c r="G596" s="32">
        <v>5.8904862254808616</v>
      </c>
      <c r="H596" s="32">
        <v>1509.84948073892</v>
      </c>
      <c r="I596" s="32">
        <v>0.1</v>
      </c>
      <c r="J596" s="32">
        <v>0.75229709137686596</v>
      </c>
      <c r="K596" s="29" t="s">
        <v>3618</v>
      </c>
      <c r="L596" s="29" t="s">
        <v>3842</v>
      </c>
      <c r="M596" s="29" t="s">
        <v>2460</v>
      </c>
      <c r="N596" s="33">
        <v>2.884561231876109E-2</v>
      </c>
      <c r="O596" s="34">
        <v>57518.251016186281</v>
      </c>
      <c r="P596" s="35">
        <v>14.740239248532349</v>
      </c>
      <c r="Q596" s="29" t="s">
        <v>746</v>
      </c>
      <c r="R596" s="29" t="s">
        <v>4477</v>
      </c>
      <c r="S596" s="36">
        <v>53.88</v>
      </c>
      <c r="T596" s="29" t="s">
        <v>4478</v>
      </c>
      <c r="U596" s="37">
        <v>1504</v>
      </c>
      <c r="V596" s="38">
        <v>14.740239248532349</v>
      </c>
      <c r="W596" s="38">
        <v>68.620239248532357</v>
      </c>
      <c r="X596" s="40" t="s">
        <v>746</v>
      </c>
      <c r="Y596" s="40" t="s">
        <v>746</v>
      </c>
    </row>
    <row r="597" spans="1:25" ht="40" x14ac:dyDescent="0.2">
      <c r="A597" s="29">
        <v>15439</v>
      </c>
      <c r="B597" s="29" t="s">
        <v>500</v>
      </c>
      <c r="C597" s="32">
        <v>100</v>
      </c>
      <c r="D597" s="48">
        <v>3.5648073999999998</v>
      </c>
      <c r="E597" s="48">
        <v>5.8904862254808616</v>
      </c>
      <c r="F597" s="32">
        <v>4.8</v>
      </c>
      <c r="G597" s="32">
        <v>4.8</v>
      </c>
      <c r="H597" s="32">
        <v>597.03080650800007</v>
      </c>
      <c r="I597" s="32">
        <v>0.1</v>
      </c>
      <c r="J597" s="32">
        <v>0.61302681992337149</v>
      </c>
      <c r="K597" s="29" t="s">
        <v>2662</v>
      </c>
      <c r="L597" s="29" t="s">
        <v>2662</v>
      </c>
      <c r="M597" s="29" t="s">
        <v>2689</v>
      </c>
      <c r="N597" s="33">
        <v>1.9154020486511811E-2</v>
      </c>
      <c r="O597" s="34">
        <v>46870.08751219957</v>
      </c>
      <c r="P597" s="35">
        <v>3.908453085555784</v>
      </c>
      <c r="Q597" s="29" t="s">
        <v>4479</v>
      </c>
      <c r="R597" s="29" t="s">
        <v>4480</v>
      </c>
      <c r="S597" s="36">
        <v>25.27</v>
      </c>
      <c r="T597" s="29" t="s">
        <v>4132</v>
      </c>
      <c r="U597" s="37">
        <v>598</v>
      </c>
      <c r="V597" s="38">
        <v>3.908453085555784</v>
      </c>
      <c r="W597" s="38">
        <v>29.17845308555578</v>
      </c>
      <c r="X597" s="39">
        <v>14.058453085555779</v>
      </c>
      <c r="Y597" s="39">
        <v>10.15</v>
      </c>
    </row>
    <row r="598" spans="1:25" ht="40" x14ac:dyDescent="0.2">
      <c r="A598" s="29">
        <v>12705</v>
      </c>
      <c r="B598" s="29" t="s">
        <v>4481</v>
      </c>
      <c r="C598" s="32">
        <v>150</v>
      </c>
      <c r="D598" s="48">
        <v>3.5648073999999998</v>
      </c>
      <c r="E598" s="48">
        <v>13.253594007331939</v>
      </c>
      <c r="F598" s="32" t="s">
        <v>746</v>
      </c>
      <c r="G598" s="32">
        <v>13.253594007331939</v>
      </c>
      <c r="H598" s="32">
        <v>367.26000216620002</v>
      </c>
      <c r="I598" s="32">
        <v>0.15</v>
      </c>
      <c r="J598" s="32">
        <v>0.75229709137686618</v>
      </c>
      <c r="K598" s="29" t="s">
        <v>2552</v>
      </c>
      <c r="L598" s="29" t="s">
        <v>1542</v>
      </c>
      <c r="M598" s="29" t="s">
        <v>2689</v>
      </c>
      <c r="N598" s="33">
        <v>2.88456123187611E-2</v>
      </c>
      <c r="O598" s="34">
        <v>86277.376524279447</v>
      </c>
      <c r="P598" s="35">
        <v>2.1127404829500618</v>
      </c>
      <c r="Q598" s="29" t="s">
        <v>746</v>
      </c>
      <c r="R598" s="29" t="s">
        <v>746</v>
      </c>
      <c r="S598" s="41" t="s">
        <v>746</v>
      </c>
      <c r="T598" s="29" t="s">
        <v>746</v>
      </c>
      <c r="U598" s="34" t="s">
        <v>746</v>
      </c>
      <c r="V598" s="38">
        <v>2.1127404829500618</v>
      </c>
      <c r="W598" s="42" t="s">
        <v>746</v>
      </c>
      <c r="X598" s="40" t="s">
        <v>746</v>
      </c>
      <c r="Y598" s="40" t="s">
        <v>746</v>
      </c>
    </row>
    <row r="599" spans="1:25" ht="30" x14ac:dyDescent="0.2">
      <c r="A599" s="29">
        <v>15686</v>
      </c>
      <c r="B599" s="29" t="s">
        <v>4482</v>
      </c>
      <c r="C599" s="32">
        <v>100</v>
      </c>
      <c r="D599" s="48">
        <v>3.5416593000000001</v>
      </c>
      <c r="E599" s="48">
        <v>5.8904862254808616</v>
      </c>
      <c r="F599" s="32" t="s">
        <v>746</v>
      </c>
      <c r="G599" s="32">
        <v>5.8904862254808616</v>
      </c>
      <c r="H599" s="32">
        <v>543.42990185099995</v>
      </c>
      <c r="I599" s="32">
        <v>0.1</v>
      </c>
      <c r="J599" s="32">
        <v>0.75229709137686596</v>
      </c>
      <c r="K599" s="29" t="s">
        <v>3032</v>
      </c>
      <c r="L599" s="29" t="s">
        <v>2162</v>
      </c>
      <c r="M599" s="29" t="s">
        <v>3508</v>
      </c>
      <c r="N599" s="33">
        <v>2.884561231876109E-2</v>
      </c>
      <c r="O599" s="34">
        <v>57518.251016186281</v>
      </c>
      <c r="P599" s="35">
        <v>5.3053545206174881</v>
      </c>
      <c r="Q599" s="29" t="s">
        <v>4483</v>
      </c>
      <c r="R599" s="29" t="s">
        <v>4376</v>
      </c>
      <c r="S599" s="36">
        <v>28.53</v>
      </c>
      <c r="T599" s="29" t="s">
        <v>3405</v>
      </c>
      <c r="U599" s="37">
        <v>544</v>
      </c>
      <c r="V599" s="38">
        <v>5.3053545206174881</v>
      </c>
      <c r="W599" s="38">
        <v>33.835354520617493</v>
      </c>
      <c r="X599" s="39">
        <v>25.185354520617491</v>
      </c>
      <c r="Y599" s="39">
        <v>19.88</v>
      </c>
    </row>
    <row r="600" spans="1:25" ht="30" x14ac:dyDescent="0.2">
      <c r="A600" s="29">
        <v>14229</v>
      </c>
      <c r="B600" s="29" t="s">
        <v>33</v>
      </c>
      <c r="C600" s="32">
        <v>125</v>
      </c>
      <c r="D600" s="48">
        <v>3.5416593000000001</v>
      </c>
      <c r="E600" s="48">
        <v>9.2038847273138469</v>
      </c>
      <c r="F600" s="32">
        <v>16.7</v>
      </c>
      <c r="G600" s="32">
        <v>16.7</v>
      </c>
      <c r="H600" s="32">
        <v>254.32139020299999</v>
      </c>
      <c r="I600" s="32">
        <v>0.125</v>
      </c>
      <c r="J600" s="32">
        <v>1.365006385696041</v>
      </c>
      <c r="K600" s="29" t="s">
        <v>2745</v>
      </c>
      <c r="L600" s="29" t="s">
        <v>2745</v>
      </c>
      <c r="M600" s="29" t="s">
        <v>3508</v>
      </c>
      <c r="N600" s="33">
        <v>9.4966484861924993E-2</v>
      </c>
      <c r="O600" s="34">
        <v>130455.0769089555</v>
      </c>
      <c r="P600" s="35">
        <v>5.9787259079449591</v>
      </c>
      <c r="Q600" s="29" t="s">
        <v>2603</v>
      </c>
      <c r="R600" s="29" t="s">
        <v>4484</v>
      </c>
      <c r="S600" s="36">
        <v>8.6399999999999988</v>
      </c>
      <c r="T600" s="29" t="s">
        <v>4485</v>
      </c>
      <c r="U600" s="37">
        <v>254</v>
      </c>
      <c r="V600" s="38">
        <v>5.9787259079449591</v>
      </c>
      <c r="W600" s="38">
        <v>14.61872590794496</v>
      </c>
      <c r="X600" s="39">
        <v>11.908725907944961</v>
      </c>
      <c r="Y600" s="39">
        <v>5.9299999999999988</v>
      </c>
    </row>
    <row r="601" spans="1:25" x14ac:dyDescent="0.2">
      <c r="A601" s="29">
        <v>14108</v>
      </c>
      <c r="B601" s="29" t="s">
        <v>1398</v>
      </c>
      <c r="C601" s="32">
        <v>100</v>
      </c>
      <c r="D601" s="48">
        <v>3.5185111999999998</v>
      </c>
      <c r="E601" s="48">
        <v>5.8904862254808616</v>
      </c>
      <c r="F601" s="32">
        <v>11</v>
      </c>
      <c r="G601" s="32">
        <v>11</v>
      </c>
      <c r="H601" s="32">
        <v>311.29418388735002</v>
      </c>
      <c r="I601" s="32">
        <v>0.1</v>
      </c>
      <c r="J601" s="32">
        <v>1.40485312899106</v>
      </c>
      <c r="K601" s="29" t="s">
        <v>4486</v>
      </c>
      <c r="L601" s="29" t="s">
        <v>4486</v>
      </c>
      <c r="M601" s="29" t="s">
        <v>4487</v>
      </c>
      <c r="N601" s="33">
        <v>0.1005918610619761</v>
      </c>
      <c r="O601" s="34">
        <v>107410.6172154573</v>
      </c>
      <c r="P601" s="35">
        <v>10.36947596471858</v>
      </c>
      <c r="Q601" s="29" t="s">
        <v>4488</v>
      </c>
      <c r="R601" s="29" t="s">
        <v>4489</v>
      </c>
      <c r="S601" s="36">
        <v>98.86999999999999</v>
      </c>
      <c r="T601" s="29" t="s">
        <v>3800</v>
      </c>
      <c r="U601" s="37">
        <v>310</v>
      </c>
      <c r="V601" s="38">
        <v>10.36947596471858</v>
      </c>
      <c r="W601" s="38">
        <v>109.23947596471859</v>
      </c>
      <c r="X601" s="39">
        <v>17.99947596471856</v>
      </c>
      <c r="Y601" s="39">
        <v>7.6299999999999812</v>
      </c>
    </row>
    <row r="602" spans="1:25" ht="20" x14ac:dyDescent="0.2">
      <c r="A602" s="29">
        <v>14598</v>
      </c>
      <c r="B602" s="29" t="s">
        <v>4490</v>
      </c>
      <c r="C602" s="32">
        <v>80</v>
      </c>
      <c r="D602" s="48">
        <v>3.5185111999999998</v>
      </c>
      <c r="E602" s="48">
        <v>3.7699111843077522</v>
      </c>
      <c r="F602" s="32" t="s">
        <v>746</v>
      </c>
      <c r="G602" s="32">
        <v>3.7699111843077522</v>
      </c>
      <c r="H602" s="32">
        <v>2000.794083879</v>
      </c>
      <c r="I602" s="32">
        <v>0.08</v>
      </c>
      <c r="J602" s="32">
        <v>0.75229709137686607</v>
      </c>
      <c r="K602" s="29" t="s">
        <v>2895</v>
      </c>
      <c r="L602" s="29" t="s">
        <v>1987</v>
      </c>
      <c r="M602" s="29" t="s">
        <v>4487</v>
      </c>
      <c r="N602" s="33">
        <v>2.88456123187611E-2</v>
      </c>
      <c r="O602" s="34">
        <v>46014.600812949029</v>
      </c>
      <c r="P602" s="35">
        <v>26.22266352600467</v>
      </c>
      <c r="Q602" s="29" t="s">
        <v>3210</v>
      </c>
      <c r="R602" s="29" t="s">
        <v>4491</v>
      </c>
      <c r="S602" s="36">
        <v>8.5</v>
      </c>
      <c r="T602" s="29" t="s">
        <v>746</v>
      </c>
      <c r="U602" s="37">
        <v>2000</v>
      </c>
      <c r="V602" s="38">
        <v>26.22266352600467</v>
      </c>
      <c r="W602" s="38">
        <v>34.722663526004673</v>
      </c>
      <c r="X602" s="39">
        <v>28.282663526004669</v>
      </c>
      <c r="Y602" s="39">
        <v>2.06</v>
      </c>
    </row>
    <row r="603" spans="1:25" ht="40" x14ac:dyDescent="0.2">
      <c r="A603" s="29">
        <v>15566</v>
      </c>
      <c r="B603" s="29" t="s">
        <v>4492</v>
      </c>
      <c r="C603" s="32">
        <v>75</v>
      </c>
      <c r="D603" s="48">
        <v>3.5185111999999998</v>
      </c>
      <c r="E603" s="48">
        <v>3.3133985018329848</v>
      </c>
      <c r="F603" s="32" t="s">
        <v>746</v>
      </c>
      <c r="G603" s="32">
        <v>3.3133985018329848</v>
      </c>
      <c r="H603" s="32">
        <v>7.07119454498</v>
      </c>
      <c r="I603" s="32">
        <v>7.4999999999999997E-2</v>
      </c>
      <c r="J603" s="32">
        <v>0.75229709137686618</v>
      </c>
      <c r="K603" s="29" t="s">
        <v>2462</v>
      </c>
      <c r="L603" s="29" t="s">
        <v>1684</v>
      </c>
      <c r="M603" s="29" t="s">
        <v>4487</v>
      </c>
      <c r="N603" s="33">
        <v>2.88456123187611E-2</v>
      </c>
      <c r="O603" s="34">
        <v>43138.688262139724</v>
      </c>
      <c r="P603" s="35">
        <v>0.1009653230287202</v>
      </c>
      <c r="Q603" s="29" t="s">
        <v>3571</v>
      </c>
      <c r="R603" s="29" t="s">
        <v>4493</v>
      </c>
      <c r="S603" s="36">
        <v>6.03</v>
      </c>
      <c r="T603" s="29" t="s">
        <v>2406</v>
      </c>
      <c r="U603" s="37">
        <v>8</v>
      </c>
      <c r="V603" s="38">
        <v>0.1009653230287202</v>
      </c>
      <c r="W603" s="38">
        <v>6.1309653230287209</v>
      </c>
      <c r="X603" s="39">
        <v>0.1409653230287207</v>
      </c>
      <c r="Y603" s="39">
        <v>4.0000000000000042E-2</v>
      </c>
    </row>
    <row r="604" spans="1:25" ht="30" x14ac:dyDescent="0.2">
      <c r="A604" s="29">
        <v>15188</v>
      </c>
      <c r="B604" s="29" t="s">
        <v>451</v>
      </c>
      <c r="C604" s="32">
        <v>160</v>
      </c>
      <c r="D604" s="48">
        <v>3.4722149999999998</v>
      </c>
      <c r="E604" s="48">
        <v>15.079644737231011</v>
      </c>
      <c r="F604" s="32">
        <v>20</v>
      </c>
      <c r="G604" s="32">
        <v>20</v>
      </c>
      <c r="H604" s="32">
        <v>425.02548328300003</v>
      </c>
      <c r="I604" s="32">
        <v>0.16</v>
      </c>
      <c r="J604" s="32">
        <v>0.99776500638569599</v>
      </c>
      <c r="K604" s="29" t="s">
        <v>2385</v>
      </c>
      <c r="L604" s="29" t="s">
        <v>1325</v>
      </c>
      <c r="M604" s="29" t="s">
        <v>4494</v>
      </c>
      <c r="N604" s="33">
        <v>5.0740826094181853E-2</v>
      </c>
      <c r="O604" s="34">
        <v>122057.5195630197</v>
      </c>
      <c r="P604" s="35">
        <v>3.9135137869860719</v>
      </c>
      <c r="Q604" s="29" t="s">
        <v>4495</v>
      </c>
      <c r="R604" s="29" t="s">
        <v>4496</v>
      </c>
      <c r="S604" s="36">
        <v>70.78</v>
      </c>
      <c r="T604" s="29" t="s">
        <v>746</v>
      </c>
      <c r="U604" s="37">
        <v>426</v>
      </c>
      <c r="V604" s="38">
        <v>3.9135137869860719</v>
      </c>
      <c r="W604" s="38">
        <v>74.693513786986074</v>
      </c>
      <c r="X604" s="39">
        <v>5.953513786986079</v>
      </c>
      <c r="Y604" s="39">
        <v>2.0400000000000058</v>
      </c>
    </row>
    <row r="605" spans="1:25" ht="40" x14ac:dyDescent="0.2">
      <c r="A605" s="29">
        <v>14159</v>
      </c>
      <c r="B605" s="29" t="s">
        <v>4497</v>
      </c>
      <c r="C605" s="32">
        <v>100</v>
      </c>
      <c r="D605" s="48">
        <v>3.4722149999999998</v>
      </c>
      <c r="E605" s="48">
        <v>5.8904862254808616</v>
      </c>
      <c r="F605" s="32" t="s">
        <v>746</v>
      </c>
      <c r="G605" s="32">
        <v>5.8904862254808616</v>
      </c>
      <c r="H605" s="32">
        <v>399.78291978339001</v>
      </c>
      <c r="I605" s="32">
        <v>0.1</v>
      </c>
      <c r="J605" s="32">
        <v>0.75229709137686596</v>
      </c>
      <c r="K605" s="29" t="s">
        <v>3618</v>
      </c>
      <c r="L605" s="29" t="s">
        <v>244</v>
      </c>
      <c r="M605" s="29" t="s">
        <v>4494</v>
      </c>
      <c r="N605" s="33">
        <v>2.884561231876109E-2</v>
      </c>
      <c r="O605" s="34">
        <v>57518.251016186281</v>
      </c>
      <c r="P605" s="35">
        <v>3.9029691106692348</v>
      </c>
      <c r="Q605" s="29" t="s">
        <v>4498</v>
      </c>
      <c r="R605" s="29" t="s">
        <v>4499</v>
      </c>
      <c r="S605" s="36">
        <v>60.03</v>
      </c>
      <c r="T605" s="29" t="s">
        <v>2533</v>
      </c>
      <c r="U605" s="37">
        <v>398</v>
      </c>
      <c r="V605" s="38">
        <v>3.9029691106692348</v>
      </c>
      <c r="W605" s="38">
        <v>63.932969110669227</v>
      </c>
      <c r="X605" s="39">
        <v>5.0529691106692383</v>
      </c>
      <c r="Y605" s="39">
        <v>1.1500000000000059</v>
      </c>
    </row>
    <row r="606" spans="1:25" ht="40" x14ac:dyDescent="0.2">
      <c r="A606" s="29">
        <v>15567</v>
      </c>
      <c r="B606" s="29" t="s">
        <v>4500</v>
      </c>
      <c r="C606" s="32">
        <v>125</v>
      </c>
      <c r="D606" s="48">
        <v>3.4722149999999998</v>
      </c>
      <c r="E606" s="48">
        <v>9.2038847273138469</v>
      </c>
      <c r="F606" s="32" t="s">
        <v>746</v>
      </c>
      <c r="G606" s="32">
        <v>9.2038847273138469</v>
      </c>
      <c r="H606" s="32">
        <v>262.45253142513002</v>
      </c>
      <c r="I606" s="32">
        <v>0.125</v>
      </c>
      <c r="J606" s="32">
        <v>0.75229709137686618</v>
      </c>
      <c r="K606" s="29" t="s">
        <v>2462</v>
      </c>
      <c r="L606" s="29" t="s">
        <v>2461</v>
      </c>
      <c r="M606" s="29" t="s">
        <v>4494</v>
      </c>
      <c r="N606" s="33">
        <v>2.88456123187611E-2</v>
      </c>
      <c r="O606" s="34">
        <v>71897.813770232868</v>
      </c>
      <c r="P606" s="35">
        <v>1.913359843806459</v>
      </c>
      <c r="Q606" s="29" t="s">
        <v>4501</v>
      </c>
      <c r="R606" s="29" t="s">
        <v>4502</v>
      </c>
      <c r="S606" s="36">
        <v>10.41</v>
      </c>
      <c r="T606" s="29" t="s">
        <v>2574</v>
      </c>
      <c r="U606" s="37">
        <v>262</v>
      </c>
      <c r="V606" s="38">
        <v>1.913359843806459</v>
      </c>
      <c r="W606" s="38">
        <v>12.323359843806459</v>
      </c>
      <c r="X606" s="39">
        <v>4.6633598438064601</v>
      </c>
      <c r="Y606" s="39">
        <v>2.7500000000000009</v>
      </c>
    </row>
    <row r="607" spans="1:25" ht="30" x14ac:dyDescent="0.2">
      <c r="A607" s="29">
        <v>14580</v>
      </c>
      <c r="B607" s="29" t="s">
        <v>260</v>
      </c>
      <c r="C607" s="32">
        <v>150</v>
      </c>
      <c r="D607" s="48">
        <v>3.4259187999999998</v>
      </c>
      <c r="E607" s="48">
        <v>13.253594007331939</v>
      </c>
      <c r="F607" s="32">
        <v>12</v>
      </c>
      <c r="G607" s="32">
        <v>12</v>
      </c>
      <c r="H607" s="32">
        <v>305.78688435930002</v>
      </c>
      <c r="I607" s="32">
        <v>0.15</v>
      </c>
      <c r="J607" s="32">
        <v>0.68114091102596841</v>
      </c>
      <c r="K607" s="29" t="s">
        <v>2385</v>
      </c>
      <c r="L607" s="29" t="s">
        <v>1325</v>
      </c>
      <c r="M607" s="29" t="s">
        <v>4503</v>
      </c>
      <c r="N607" s="33">
        <v>2.364693887223681E-2</v>
      </c>
      <c r="O607" s="34">
        <v>78116.812520332634</v>
      </c>
      <c r="P607" s="35">
        <v>1.448510513481466</v>
      </c>
      <c r="Q607" s="29" t="s">
        <v>3156</v>
      </c>
      <c r="R607" s="29" t="s">
        <v>4504</v>
      </c>
      <c r="S607" s="36">
        <v>45.3</v>
      </c>
      <c r="T607" s="29" t="s">
        <v>3987</v>
      </c>
      <c r="U607" s="37">
        <v>306</v>
      </c>
      <c r="V607" s="38">
        <v>1.448510513481466</v>
      </c>
      <c r="W607" s="38">
        <v>46.748510513481463</v>
      </c>
      <c r="X607" s="39">
        <v>5.6285105134814586</v>
      </c>
      <c r="Y607" s="39">
        <v>4.1799999999999926</v>
      </c>
    </row>
    <row r="608" spans="1:25" ht="20" x14ac:dyDescent="0.2">
      <c r="A608" s="29">
        <v>15656</v>
      </c>
      <c r="B608" s="29" t="s">
        <v>4505</v>
      </c>
      <c r="C608" s="32">
        <v>100</v>
      </c>
      <c r="D608" s="48">
        <v>3.4259187999999998</v>
      </c>
      <c r="E608" s="48">
        <v>5.8904862254808616</v>
      </c>
      <c r="F608" s="32" t="s">
        <v>746</v>
      </c>
      <c r="G608" s="32">
        <v>5.8904862254808616</v>
      </c>
      <c r="H608" s="32">
        <v>51.8501659987</v>
      </c>
      <c r="I608" s="32">
        <v>0.1</v>
      </c>
      <c r="J608" s="32">
        <v>0.75229709137686596</v>
      </c>
      <c r="K608" s="29" t="s">
        <v>3407</v>
      </c>
      <c r="L608" s="29" t="s">
        <v>3407</v>
      </c>
      <c r="M608" s="29" t="s">
        <v>4503</v>
      </c>
      <c r="N608" s="33">
        <v>2.884561231876109E-2</v>
      </c>
      <c r="O608" s="34">
        <v>57518.251016186281</v>
      </c>
      <c r="P608" s="35">
        <v>0.50619870500131914</v>
      </c>
      <c r="Q608" s="29" t="s">
        <v>4506</v>
      </c>
      <c r="R608" s="29" t="s">
        <v>3289</v>
      </c>
      <c r="S608" s="36">
        <v>35.479999999999997</v>
      </c>
      <c r="T608" s="29" t="s">
        <v>2475</v>
      </c>
      <c r="U608" s="37">
        <v>52</v>
      </c>
      <c r="V608" s="38">
        <v>0.50619870500131914</v>
      </c>
      <c r="W608" s="38">
        <v>35.986198705001321</v>
      </c>
      <c r="X608" s="39">
        <v>0.72619870500131611</v>
      </c>
      <c r="Y608" s="39">
        <v>0.21999999999999889</v>
      </c>
    </row>
    <row r="609" spans="1:25" ht="30" x14ac:dyDescent="0.2">
      <c r="A609" s="29">
        <v>14596</v>
      </c>
      <c r="B609" s="29" t="s">
        <v>4507</v>
      </c>
      <c r="C609" s="32">
        <v>100</v>
      </c>
      <c r="D609" s="48">
        <v>3.4259187999999998</v>
      </c>
      <c r="E609" s="48">
        <v>5.8904862254808616</v>
      </c>
      <c r="F609" s="32" t="s">
        <v>746</v>
      </c>
      <c r="G609" s="32">
        <v>5.8904862254808616</v>
      </c>
      <c r="H609" s="32">
        <v>1571.3326184268999</v>
      </c>
      <c r="I609" s="32">
        <v>0.1</v>
      </c>
      <c r="J609" s="32">
        <v>0.75229709137686596</v>
      </c>
      <c r="K609" s="29" t="s">
        <v>3778</v>
      </c>
      <c r="L609" s="29" t="s">
        <v>3778</v>
      </c>
      <c r="M609" s="29" t="s">
        <v>4503</v>
      </c>
      <c r="N609" s="33">
        <v>2.884561231876109E-2</v>
      </c>
      <c r="O609" s="34">
        <v>57518.251016186281</v>
      </c>
      <c r="P609" s="35">
        <v>15.340481968639629</v>
      </c>
      <c r="Q609" s="29" t="s">
        <v>4508</v>
      </c>
      <c r="R609" s="29" t="s">
        <v>4509</v>
      </c>
      <c r="S609" s="36">
        <v>30.32</v>
      </c>
      <c r="T609" s="29" t="s">
        <v>4510</v>
      </c>
      <c r="U609" s="37">
        <v>1572</v>
      </c>
      <c r="V609" s="38">
        <v>15.340481968639629</v>
      </c>
      <c r="W609" s="38">
        <v>45.66048196863963</v>
      </c>
      <c r="X609" s="39">
        <v>21.060481968639628</v>
      </c>
      <c r="Y609" s="39">
        <v>5.7199999999999989</v>
      </c>
    </row>
    <row r="610" spans="1:25" ht="30" x14ac:dyDescent="0.2">
      <c r="A610" s="29">
        <v>14311</v>
      </c>
      <c r="B610" s="29" t="s">
        <v>1539</v>
      </c>
      <c r="C610" s="32">
        <v>100</v>
      </c>
      <c r="D610" s="48">
        <v>3.4027707</v>
      </c>
      <c r="E610" s="48">
        <v>5.8904862254808616</v>
      </c>
      <c r="F610" s="32">
        <v>12</v>
      </c>
      <c r="G610" s="32">
        <v>12</v>
      </c>
      <c r="H610" s="32">
        <v>867.08140355399996</v>
      </c>
      <c r="I610" s="32">
        <v>0.1</v>
      </c>
      <c r="J610" s="32">
        <v>1.5325670498084289</v>
      </c>
      <c r="K610" s="29" t="s">
        <v>4511</v>
      </c>
      <c r="L610" s="29" t="s">
        <v>4511</v>
      </c>
      <c r="M610" s="29" t="s">
        <v>4512</v>
      </c>
      <c r="N610" s="33">
        <v>0.11971262804069881</v>
      </c>
      <c r="O610" s="34">
        <v>117175.21878049889</v>
      </c>
      <c r="P610" s="35">
        <v>34.29595102853358</v>
      </c>
      <c r="Q610" s="29" t="s">
        <v>4513</v>
      </c>
      <c r="R610" s="29" t="s">
        <v>4514</v>
      </c>
      <c r="S610" s="36">
        <v>116.3</v>
      </c>
      <c r="T610" s="29" t="s">
        <v>4515</v>
      </c>
      <c r="U610" s="37">
        <v>868</v>
      </c>
      <c r="V610" s="38">
        <v>34.29595102853358</v>
      </c>
      <c r="W610" s="38">
        <v>150.59595102853359</v>
      </c>
      <c r="X610" s="39">
        <v>52.745951028533597</v>
      </c>
      <c r="Y610" s="39">
        <v>18.45</v>
      </c>
    </row>
    <row r="611" spans="1:25" ht="40" x14ac:dyDescent="0.2">
      <c r="A611" s="29">
        <v>19082</v>
      </c>
      <c r="B611" s="29" t="s">
        <v>2296</v>
      </c>
      <c r="C611" s="32">
        <v>120</v>
      </c>
      <c r="D611" s="48">
        <v>3.4027707</v>
      </c>
      <c r="E611" s="48">
        <v>8.4823001646924414</v>
      </c>
      <c r="F611" s="32" t="s">
        <v>746</v>
      </c>
      <c r="G611" s="32">
        <v>8.4823001646924414</v>
      </c>
      <c r="H611" s="32">
        <v>406.27639542311999</v>
      </c>
      <c r="I611" s="32">
        <v>0.12</v>
      </c>
      <c r="J611" s="32">
        <v>0.75229709137686618</v>
      </c>
      <c r="K611" s="29" t="s">
        <v>2653</v>
      </c>
      <c r="L611" s="29" t="s">
        <v>1795</v>
      </c>
      <c r="M611" s="29" t="s">
        <v>4512</v>
      </c>
      <c r="N611" s="33">
        <v>2.88456123187611E-2</v>
      </c>
      <c r="O611" s="34">
        <v>69021.901219423555</v>
      </c>
      <c r="P611" s="35">
        <v>3.1238607072137778</v>
      </c>
      <c r="Q611" s="29" t="s">
        <v>4516</v>
      </c>
      <c r="R611" s="29" t="s">
        <v>4517</v>
      </c>
      <c r="S611" s="36">
        <v>37.760000000000012</v>
      </c>
      <c r="T611" s="29" t="s">
        <v>4518</v>
      </c>
      <c r="U611" s="37">
        <v>400</v>
      </c>
      <c r="V611" s="38">
        <v>3.1238607072137778</v>
      </c>
      <c r="W611" s="38">
        <v>40.883860707213778</v>
      </c>
      <c r="X611" s="39">
        <v>11.593860707213789</v>
      </c>
      <c r="Y611" s="39">
        <v>8.470000000000006</v>
      </c>
    </row>
    <row r="612" spans="1:25" ht="40" x14ac:dyDescent="0.2">
      <c r="A612" s="29">
        <v>15239</v>
      </c>
      <c r="B612" s="29" t="s">
        <v>82</v>
      </c>
      <c r="C612" s="32">
        <v>150</v>
      </c>
      <c r="D612" s="48">
        <v>3.4027707</v>
      </c>
      <c r="E612" s="48">
        <v>13.253594007331939</v>
      </c>
      <c r="F612" s="32" t="s">
        <v>746</v>
      </c>
      <c r="G612" s="32">
        <v>13.253594007331939</v>
      </c>
      <c r="H612" s="32">
        <v>626.88502172400001</v>
      </c>
      <c r="I612" s="32">
        <v>0.15</v>
      </c>
      <c r="J612" s="32">
        <v>0.75229709137686618</v>
      </c>
      <c r="K612" s="29" t="s">
        <v>2407</v>
      </c>
      <c r="L612" s="29" t="s">
        <v>1995</v>
      </c>
      <c r="M612" s="29" t="s">
        <v>4512</v>
      </c>
      <c r="N612" s="33">
        <v>2.88456123187611E-2</v>
      </c>
      <c r="O612" s="34">
        <v>86277.376524279447</v>
      </c>
      <c r="P612" s="35">
        <v>3.606288067688785</v>
      </c>
      <c r="Q612" s="29" t="s">
        <v>3391</v>
      </c>
      <c r="R612" s="29" t="s">
        <v>4237</v>
      </c>
      <c r="S612" s="36">
        <v>6.39</v>
      </c>
      <c r="T612" s="29" t="s">
        <v>2548</v>
      </c>
      <c r="U612" s="37">
        <v>626</v>
      </c>
      <c r="V612" s="38">
        <v>3.606288067688785</v>
      </c>
      <c r="W612" s="38">
        <v>9.9962880676887842</v>
      </c>
      <c r="X612" s="39">
        <v>7.626288067688785</v>
      </c>
      <c r="Y612" s="39">
        <v>4.0199999999999996</v>
      </c>
    </row>
    <row r="613" spans="1:25" ht="30" x14ac:dyDescent="0.2">
      <c r="A613" s="29">
        <v>17121</v>
      </c>
      <c r="B613" s="29" t="s">
        <v>4519</v>
      </c>
      <c r="C613" s="32">
        <v>100</v>
      </c>
      <c r="D613" s="48">
        <v>3.3796225999999998</v>
      </c>
      <c r="E613" s="48">
        <v>5.8904862254808616</v>
      </c>
      <c r="F613" s="32" t="s">
        <v>746</v>
      </c>
      <c r="G613" s="32">
        <v>5.8904862254808616</v>
      </c>
      <c r="H613" s="32">
        <v>152.75933279200001</v>
      </c>
      <c r="I613" s="32">
        <v>0.1</v>
      </c>
      <c r="J613" s="32">
        <v>0.75229709137686596</v>
      </c>
      <c r="K613" s="29" t="s">
        <v>2448</v>
      </c>
      <c r="L613" s="29" t="s">
        <v>469</v>
      </c>
      <c r="M613" s="29" t="s">
        <v>4520</v>
      </c>
      <c r="N613" s="33">
        <v>2.884561231876109E-2</v>
      </c>
      <c r="O613" s="34">
        <v>57518.251016186281</v>
      </c>
      <c r="P613" s="35">
        <v>1.4913467478216891</v>
      </c>
      <c r="Q613" s="29" t="s">
        <v>4521</v>
      </c>
      <c r="R613" s="29" t="s">
        <v>4522</v>
      </c>
      <c r="S613" s="36">
        <v>24.55</v>
      </c>
      <c r="T613" s="29" t="s">
        <v>3800</v>
      </c>
      <c r="U613" s="37">
        <v>152</v>
      </c>
      <c r="V613" s="38">
        <v>1.4913467478216891</v>
      </c>
      <c r="W613" s="38">
        <v>26.041346747821692</v>
      </c>
      <c r="X613" s="39">
        <v>3.7213467478216908</v>
      </c>
      <c r="Y613" s="39">
        <v>2.23</v>
      </c>
    </row>
    <row r="614" spans="1:25" ht="20" x14ac:dyDescent="0.2">
      <c r="A614" s="29">
        <v>14438</v>
      </c>
      <c r="B614" s="29" t="s">
        <v>4523</v>
      </c>
      <c r="C614" s="32">
        <v>125</v>
      </c>
      <c r="D614" s="48">
        <v>3.3564745</v>
      </c>
      <c r="E614" s="48">
        <v>9.2038847273138469</v>
      </c>
      <c r="F614" s="32" t="s">
        <v>746</v>
      </c>
      <c r="G614" s="32">
        <v>9.2038847273138469</v>
      </c>
      <c r="H614" s="32">
        <v>2317.40062498938</v>
      </c>
      <c r="I614" s="32">
        <v>0.125</v>
      </c>
      <c r="J614" s="32">
        <v>0.75229709137686618</v>
      </c>
      <c r="K614" s="29" t="s">
        <v>4524</v>
      </c>
      <c r="L614" s="29" t="s">
        <v>4524</v>
      </c>
      <c r="M614" s="29" t="s">
        <v>3805</v>
      </c>
      <c r="N614" s="33">
        <v>2.88456123187611E-2</v>
      </c>
      <c r="O614" s="34">
        <v>71897.813770232868</v>
      </c>
      <c r="P614" s="35">
        <v>16.894564795354491</v>
      </c>
      <c r="Q614" s="29" t="s">
        <v>4525</v>
      </c>
      <c r="R614" s="29" t="s">
        <v>4526</v>
      </c>
      <c r="S614" s="36">
        <v>131.13</v>
      </c>
      <c r="T614" s="29" t="s">
        <v>746</v>
      </c>
      <c r="U614" s="37">
        <v>2318</v>
      </c>
      <c r="V614" s="38">
        <v>16.894564795354491</v>
      </c>
      <c r="W614" s="38">
        <v>148.02456479535451</v>
      </c>
      <c r="X614" s="39">
        <v>28.504564795354479</v>
      </c>
      <c r="Y614" s="39">
        <v>11.61</v>
      </c>
    </row>
    <row r="615" spans="1:25" ht="50" x14ac:dyDescent="0.2">
      <c r="A615" s="29">
        <v>15241</v>
      </c>
      <c r="B615" s="29" t="s">
        <v>4527</v>
      </c>
      <c r="C615" s="32">
        <v>100</v>
      </c>
      <c r="D615" s="48">
        <v>3.3564745</v>
      </c>
      <c r="E615" s="48">
        <v>5.8904862254808616</v>
      </c>
      <c r="F615" s="32" t="s">
        <v>746</v>
      </c>
      <c r="G615" s="32">
        <v>5.8904862254808616</v>
      </c>
      <c r="H615" s="32">
        <v>392.26569400199998</v>
      </c>
      <c r="I615" s="32">
        <v>0.1</v>
      </c>
      <c r="J615" s="32">
        <v>0.75229709137686596</v>
      </c>
      <c r="K615" s="29" t="s">
        <v>2407</v>
      </c>
      <c r="L615" s="29" t="s">
        <v>236</v>
      </c>
      <c r="M615" s="29" t="s">
        <v>3805</v>
      </c>
      <c r="N615" s="33">
        <v>2.884561231876109E-2</v>
      </c>
      <c r="O615" s="34">
        <v>57518.251016186281</v>
      </c>
      <c r="P615" s="35">
        <v>3.8295805325914412</v>
      </c>
      <c r="Q615" s="29" t="s">
        <v>4528</v>
      </c>
      <c r="R615" s="29" t="s">
        <v>4529</v>
      </c>
      <c r="S615" s="36">
        <v>9.49</v>
      </c>
      <c r="T615" s="29" t="s">
        <v>2533</v>
      </c>
      <c r="U615" s="37">
        <v>392</v>
      </c>
      <c r="V615" s="38">
        <v>3.8295805325914412</v>
      </c>
      <c r="W615" s="38">
        <v>13.31958053259144</v>
      </c>
      <c r="X615" s="39">
        <v>10.98958053259144</v>
      </c>
      <c r="Y615" s="39">
        <v>7.16</v>
      </c>
    </row>
    <row r="616" spans="1:25" ht="30" x14ac:dyDescent="0.2">
      <c r="A616" s="29">
        <v>13189</v>
      </c>
      <c r="B616" s="29" t="s">
        <v>1289</v>
      </c>
      <c r="C616" s="32">
        <v>100</v>
      </c>
      <c r="D616" s="48">
        <v>3.3333263999999998</v>
      </c>
      <c r="E616" s="48">
        <v>5.8904862254808616</v>
      </c>
      <c r="F616" s="32" t="s">
        <v>746</v>
      </c>
      <c r="G616" s="32">
        <v>5.8904862254808616</v>
      </c>
      <c r="H616" s="32">
        <v>607.26159218999999</v>
      </c>
      <c r="I616" s="32">
        <v>0.1</v>
      </c>
      <c r="J616" s="32">
        <v>0.75229709137686596</v>
      </c>
      <c r="K616" s="29" t="s">
        <v>2443</v>
      </c>
      <c r="L616" s="29" t="s">
        <v>4194</v>
      </c>
      <c r="M616" s="29" t="s">
        <v>3961</v>
      </c>
      <c r="N616" s="33">
        <v>2.884561231876109E-2</v>
      </c>
      <c r="O616" s="34">
        <v>57518.251016186281</v>
      </c>
      <c r="P616" s="35">
        <v>5.9285255050354966</v>
      </c>
      <c r="Q616" s="29" t="s">
        <v>3298</v>
      </c>
      <c r="R616" s="29" t="s">
        <v>4530</v>
      </c>
      <c r="S616" s="36">
        <v>6.22</v>
      </c>
      <c r="T616" s="29" t="s">
        <v>2393</v>
      </c>
      <c r="U616" s="37">
        <v>608</v>
      </c>
      <c r="V616" s="38">
        <v>5.9285255050354966</v>
      </c>
      <c r="W616" s="38">
        <v>12.148525505035501</v>
      </c>
      <c r="X616" s="39">
        <v>5.9285255050354966</v>
      </c>
      <c r="Y616" s="39">
        <v>0</v>
      </c>
    </row>
    <row r="617" spans="1:25" ht="30" x14ac:dyDescent="0.2">
      <c r="A617" s="29">
        <v>15817</v>
      </c>
      <c r="B617" s="29" t="s">
        <v>4531</v>
      </c>
      <c r="C617" s="32">
        <v>80</v>
      </c>
      <c r="D617" s="48">
        <v>3.3101783</v>
      </c>
      <c r="E617" s="48">
        <v>3.7699111843077522</v>
      </c>
      <c r="F617" s="32" t="s">
        <v>746</v>
      </c>
      <c r="G617" s="32">
        <v>3.7699111843077522</v>
      </c>
      <c r="H617" s="32">
        <v>339.54372726999998</v>
      </c>
      <c r="I617" s="32">
        <v>0.08</v>
      </c>
      <c r="J617" s="32">
        <v>0.75229709137686607</v>
      </c>
      <c r="K617" s="29" t="s">
        <v>2385</v>
      </c>
      <c r="L617" s="29" t="s">
        <v>1325</v>
      </c>
      <c r="M617" s="29" t="s">
        <v>3552</v>
      </c>
      <c r="N617" s="33">
        <v>2.88456123187611E-2</v>
      </c>
      <c r="O617" s="34">
        <v>46014.600812949029</v>
      </c>
      <c r="P617" s="35">
        <v>4.4501035785275604</v>
      </c>
      <c r="Q617" s="29" t="s">
        <v>4532</v>
      </c>
      <c r="R617" s="29" t="s">
        <v>4533</v>
      </c>
      <c r="S617" s="36">
        <v>83.960000000000008</v>
      </c>
      <c r="T617" s="29" t="s">
        <v>3347</v>
      </c>
      <c r="U617" s="37">
        <v>340</v>
      </c>
      <c r="V617" s="38">
        <v>4.4501035785275604</v>
      </c>
      <c r="W617" s="38">
        <v>88.410103578527568</v>
      </c>
      <c r="X617" s="39">
        <v>4.4901035785275667</v>
      </c>
      <c r="Y617" s="39">
        <v>4.0000000000006253E-2</v>
      </c>
    </row>
    <row r="618" spans="1:25" ht="30" x14ac:dyDescent="0.2">
      <c r="A618" s="29">
        <v>15036</v>
      </c>
      <c r="B618" s="29" t="s">
        <v>4534</v>
      </c>
      <c r="C618" s="32">
        <v>100</v>
      </c>
      <c r="D618" s="48">
        <v>3.3101783</v>
      </c>
      <c r="E618" s="48">
        <v>5.8904862254808616</v>
      </c>
      <c r="F618" s="32" t="s">
        <v>746</v>
      </c>
      <c r="G618" s="32">
        <v>5.8904862254808616</v>
      </c>
      <c r="H618" s="32">
        <v>122.1887473318</v>
      </c>
      <c r="I618" s="32">
        <v>0.1</v>
      </c>
      <c r="J618" s="32">
        <v>0.75229709137686596</v>
      </c>
      <c r="K618" s="29" t="s">
        <v>2477</v>
      </c>
      <c r="L618" s="29" t="s">
        <v>2476</v>
      </c>
      <c r="M618" s="29" t="s">
        <v>3552</v>
      </c>
      <c r="N618" s="33">
        <v>2.884561231876109E-2</v>
      </c>
      <c r="O618" s="34">
        <v>57518.251016186281</v>
      </c>
      <c r="P618" s="35">
        <v>1.192894650841452</v>
      </c>
      <c r="Q618" s="29" t="s">
        <v>4535</v>
      </c>
      <c r="R618" s="29" t="s">
        <v>4216</v>
      </c>
      <c r="S618" s="36">
        <v>29.49</v>
      </c>
      <c r="T618" s="29" t="s">
        <v>3124</v>
      </c>
      <c r="U618" s="37">
        <v>122</v>
      </c>
      <c r="V618" s="38">
        <v>1.192894650841452</v>
      </c>
      <c r="W618" s="38">
        <v>30.682894650841451</v>
      </c>
      <c r="X618" s="39">
        <v>7.0928946508414512</v>
      </c>
      <c r="Y618" s="39">
        <v>5.8999999999999986</v>
      </c>
    </row>
    <row r="619" spans="1:25" x14ac:dyDescent="0.2">
      <c r="A619" s="29">
        <v>14079</v>
      </c>
      <c r="B619" s="29" t="s">
        <v>4536</v>
      </c>
      <c r="C619" s="32">
        <v>125</v>
      </c>
      <c r="D619" s="48">
        <v>3.3101783</v>
      </c>
      <c r="E619" s="48">
        <v>9.2038847273138469</v>
      </c>
      <c r="F619" s="32" t="s">
        <v>746</v>
      </c>
      <c r="G619" s="32">
        <v>9.2038847273138469</v>
      </c>
      <c r="H619" s="32">
        <v>1087.13698218386</v>
      </c>
      <c r="I619" s="32">
        <v>0.125</v>
      </c>
      <c r="J619" s="32">
        <v>0.75229709137686618</v>
      </c>
      <c r="K619" s="29" t="s">
        <v>4141</v>
      </c>
      <c r="L619" s="29" t="s">
        <v>4141</v>
      </c>
      <c r="M619" s="29" t="s">
        <v>3552</v>
      </c>
      <c r="N619" s="33">
        <v>2.88456123187611E-2</v>
      </c>
      <c r="O619" s="34">
        <v>71897.813770232868</v>
      </c>
      <c r="P619" s="35">
        <v>7.9255636633892506</v>
      </c>
      <c r="Q619" s="29" t="s">
        <v>4537</v>
      </c>
      <c r="R619" s="29" t="s">
        <v>4538</v>
      </c>
      <c r="S619" s="36">
        <v>12.79</v>
      </c>
      <c r="T619" s="29" t="s">
        <v>4539</v>
      </c>
      <c r="U619" s="37">
        <v>1088</v>
      </c>
      <c r="V619" s="38">
        <v>7.9255636633892506</v>
      </c>
      <c r="W619" s="38">
        <v>20.715563663389251</v>
      </c>
      <c r="X619" s="39">
        <v>15.98556366338925</v>
      </c>
      <c r="Y619" s="39">
        <v>8.0599999999999987</v>
      </c>
    </row>
    <row r="620" spans="1:25" ht="20" x14ac:dyDescent="0.2">
      <c r="A620" s="29">
        <v>14106</v>
      </c>
      <c r="B620" s="29" t="s">
        <v>4540</v>
      </c>
      <c r="C620" s="32">
        <v>100</v>
      </c>
      <c r="D620" s="48">
        <v>3.2870301999999998</v>
      </c>
      <c r="E620" s="48">
        <v>5.8904862254808616</v>
      </c>
      <c r="F620" s="32" t="s">
        <v>746</v>
      </c>
      <c r="G620" s="32">
        <v>5.8904862254808616</v>
      </c>
      <c r="H620" s="32">
        <v>216.714320294</v>
      </c>
      <c r="I620" s="32">
        <v>0.1</v>
      </c>
      <c r="J620" s="32">
        <v>0.75229709137686596</v>
      </c>
      <c r="K620" s="29" t="s">
        <v>4541</v>
      </c>
      <c r="L620" s="29" t="s">
        <v>4541</v>
      </c>
      <c r="M620" s="29" t="s">
        <v>4542</v>
      </c>
      <c r="N620" s="33">
        <v>2.884561231876109E-2</v>
      </c>
      <c r="O620" s="34">
        <v>57518.251016186281</v>
      </c>
      <c r="P620" s="35">
        <v>2.115721448043471</v>
      </c>
      <c r="Q620" s="29" t="s">
        <v>4543</v>
      </c>
      <c r="R620" s="29" t="s">
        <v>4544</v>
      </c>
      <c r="S620" s="36">
        <v>120.13</v>
      </c>
      <c r="T620" s="29" t="s">
        <v>2710</v>
      </c>
      <c r="U620" s="37">
        <v>216</v>
      </c>
      <c r="V620" s="38">
        <v>2.115721448043471</v>
      </c>
      <c r="W620" s="38">
        <v>122.2457214480435</v>
      </c>
      <c r="X620" s="39">
        <v>5.0257214480434698</v>
      </c>
      <c r="Y620" s="39">
        <v>2.909999999999997</v>
      </c>
    </row>
    <row r="621" spans="1:25" ht="30" x14ac:dyDescent="0.2">
      <c r="A621" s="29">
        <v>14563</v>
      </c>
      <c r="B621" s="29" t="s">
        <v>485</v>
      </c>
      <c r="C621" s="32">
        <v>100</v>
      </c>
      <c r="D621" s="48">
        <v>3.2638821</v>
      </c>
      <c r="E621" s="48">
        <v>5.8904862254808616</v>
      </c>
      <c r="F621" s="32">
        <v>8</v>
      </c>
      <c r="G621" s="32">
        <v>8</v>
      </c>
      <c r="H621" s="32">
        <v>242.94661510888</v>
      </c>
      <c r="I621" s="32">
        <v>0.1</v>
      </c>
      <c r="J621" s="32">
        <v>1.021711366538953</v>
      </c>
      <c r="K621" s="29" t="s">
        <v>3581</v>
      </c>
      <c r="L621" s="29" t="s">
        <v>3581</v>
      </c>
      <c r="M621" s="29" t="s">
        <v>4545</v>
      </c>
      <c r="N621" s="33">
        <v>5.320561246253281E-2</v>
      </c>
      <c r="O621" s="34">
        <v>78116.81252033262</v>
      </c>
      <c r="P621" s="35">
        <v>4.3224684012287984</v>
      </c>
      <c r="Q621" s="29" t="s">
        <v>4546</v>
      </c>
      <c r="R621" s="29" t="s">
        <v>4547</v>
      </c>
      <c r="S621" s="36">
        <v>111.59</v>
      </c>
      <c r="T621" s="29" t="s">
        <v>746</v>
      </c>
      <c r="U621" s="37">
        <v>242</v>
      </c>
      <c r="V621" s="38">
        <v>4.3224684012287984</v>
      </c>
      <c r="W621" s="38">
        <v>115.91246840122879</v>
      </c>
      <c r="X621" s="39">
        <v>4.3224684012288037</v>
      </c>
      <c r="Y621" s="39">
        <v>0</v>
      </c>
    </row>
    <row r="622" spans="1:25" ht="40" x14ac:dyDescent="0.2">
      <c r="A622" s="29">
        <v>15257</v>
      </c>
      <c r="B622" s="29" t="s">
        <v>1907</v>
      </c>
      <c r="C622" s="32">
        <v>150</v>
      </c>
      <c r="D622" s="48">
        <v>3.2638821</v>
      </c>
      <c r="E622" s="48">
        <v>13.253594007331939</v>
      </c>
      <c r="F622" s="32">
        <v>15</v>
      </c>
      <c r="G622" s="32">
        <v>15</v>
      </c>
      <c r="H622" s="32">
        <v>210.16520666900001</v>
      </c>
      <c r="I622" s="32">
        <v>0.15</v>
      </c>
      <c r="J622" s="32">
        <v>0.85142613878246054</v>
      </c>
      <c r="K622" s="29" t="s">
        <v>2407</v>
      </c>
      <c r="L622" s="29" t="s">
        <v>1995</v>
      </c>
      <c r="M622" s="29" t="s">
        <v>4545</v>
      </c>
      <c r="N622" s="33">
        <v>3.6948341987870018E-2</v>
      </c>
      <c r="O622" s="34">
        <v>97646.015650415793</v>
      </c>
      <c r="P622" s="35">
        <v>1.540762313286379</v>
      </c>
      <c r="Q622" s="29" t="s">
        <v>4548</v>
      </c>
      <c r="R622" s="29" t="s">
        <v>4549</v>
      </c>
      <c r="S622" s="36">
        <v>1.81</v>
      </c>
      <c r="T622" s="29" t="s">
        <v>746</v>
      </c>
      <c r="U622" s="37">
        <v>210</v>
      </c>
      <c r="V622" s="38">
        <v>1.540762313286379</v>
      </c>
      <c r="W622" s="38">
        <v>3.35076231328638</v>
      </c>
      <c r="X622" s="39">
        <v>1.730762313286379</v>
      </c>
      <c r="Y622" s="39">
        <v>0.18999999999999989</v>
      </c>
    </row>
    <row r="623" spans="1:25" ht="20" x14ac:dyDescent="0.2">
      <c r="A623" s="29">
        <v>14426</v>
      </c>
      <c r="B623" s="29" t="s">
        <v>423</v>
      </c>
      <c r="C623" s="32">
        <v>225</v>
      </c>
      <c r="D623" s="48">
        <v>3.2638821</v>
      </c>
      <c r="E623" s="48">
        <v>29.82058651649686</v>
      </c>
      <c r="F623" s="32">
        <v>50</v>
      </c>
      <c r="G623" s="32">
        <v>50</v>
      </c>
      <c r="H623" s="32">
        <v>231.53214349117999</v>
      </c>
      <c r="I623" s="32">
        <v>0.22500000000000001</v>
      </c>
      <c r="J623" s="32">
        <v>1.261372057455497</v>
      </c>
      <c r="K623" s="29" t="s">
        <v>3003</v>
      </c>
      <c r="L623" s="29" t="s">
        <v>3003</v>
      </c>
      <c r="M623" s="29" t="s">
        <v>4545</v>
      </c>
      <c r="N623" s="33">
        <v>8.1093754705887575E-2</v>
      </c>
      <c r="O623" s="34">
        <v>216991.14588981291</v>
      </c>
      <c r="P623" s="35">
        <v>2.1828718493310828</v>
      </c>
      <c r="Q623" s="29" t="s">
        <v>746</v>
      </c>
      <c r="R623" s="29" t="s">
        <v>746</v>
      </c>
      <c r="S623" s="41" t="s">
        <v>746</v>
      </c>
      <c r="T623" s="29" t="s">
        <v>746</v>
      </c>
      <c r="U623" s="34" t="s">
        <v>746</v>
      </c>
      <c r="V623" s="38">
        <v>2.1828718493310828</v>
      </c>
      <c r="W623" s="42" t="s">
        <v>746</v>
      </c>
      <c r="X623" s="40" t="s">
        <v>746</v>
      </c>
      <c r="Y623" s="40" t="s">
        <v>746</v>
      </c>
    </row>
    <row r="624" spans="1:25" ht="30" x14ac:dyDescent="0.2">
      <c r="A624" s="29">
        <v>19406</v>
      </c>
      <c r="B624" s="29" t="s">
        <v>4550</v>
      </c>
      <c r="C624" s="32">
        <v>100</v>
      </c>
      <c r="D624" s="48">
        <v>3.2407339999999998</v>
      </c>
      <c r="E624" s="48">
        <v>5.8904862254808616</v>
      </c>
      <c r="F624" s="32" t="s">
        <v>746</v>
      </c>
      <c r="G624" s="32">
        <v>5.8904862254808616</v>
      </c>
      <c r="H624" s="32">
        <v>148.79634256599999</v>
      </c>
      <c r="I624" s="32">
        <v>0.1</v>
      </c>
      <c r="J624" s="32">
        <v>0.75229709137686596</v>
      </c>
      <c r="K624" s="29" t="s">
        <v>2385</v>
      </c>
      <c r="L624" s="29" t="s">
        <v>1325</v>
      </c>
      <c r="M624" s="29" t="s">
        <v>4551</v>
      </c>
      <c r="N624" s="33">
        <v>2.884561231876109E-2</v>
      </c>
      <c r="O624" s="34">
        <v>57518.251016186281</v>
      </c>
      <c r="P624" s="35">
        <v>1.4526571798773089</v>
      </c>
      <c r="Q624" s="29" t="s">
        <v>4552</v>
      </c>
      <c r="R624" s="29" t="s">
        <v>4553</v>
      </c>
      <c r="S624" s="36">
        <v>57.6</v>
      </c>
      <c r="T624" s="29" t="s">
        <v>3448</v>
      </c>
      <c r="U624" s="37">
        <v>148</v>
      </c>
      <c r="V624" s="38">
        <v>1.4526571798773089</v>
      </c>
      <c r="W624" s="38">
        <v>59.052657179877308</v>
      </c>
      <c r="X624" s="39">
        <v>4.9726571798773094</v>
      </c>
      <c r="Y624" s="39">
        <v>3.5200000000000031</v>
      </c>
    </row>
    <row r="625" spans="1:25" ht="40" x14ac:dyDescent="0.2">
      <c r="A625" s="29">
        <v>19103</v>
      </c>
      <c r="B625" s="29" t="s">
        <v>2298</v>
      </c>
      <c r="C625" s="32">
        <v>120</v>
      </c>
      <c r="D625" s="48">
        <v>3.2407339999999998</v>
      </c>
      <c r="E625" s="48">
        <v>8.4823001646924414</v>
      </c>
      <c r="F625" s="32" t="s">
        <v>746</v>
      </c>
      <c r="G625" s="32">
        <v>8.4823001646924414</v>
      </c>
      <c r="H625" s="32">
        <v>1605.9083819073701</v>
      </c>
      <c r="I625" s="32">
        <v>0.12</v>
      </c>
      <c r="J625" s="32">
        <v>0.75229709137686618</v>
      </c>
      <c r="K625" s="29" t="s">
        <v>4461</v>
      </c>
      <c r="L625" s="29" t="s">
        <v>4461</v>
      </c>
      <c r="M625" s="29" t="s">
        <v>4551</v>
      </c>
      <c r="N625" s="33">
        <v>2.88456123187611E-2</v>
      </c>
      <c r="O625" s="34">
        <v>69021.901219423555</v>
      </c>
      <c r="P625" s="35">
        <v>12.347835488697481</v>
      </c>
      <c r="Q625" s="29" t="s">
        <v>4554</v>
      </c>
      <c r="R625" s="29" t="s">
        <v>4555</v>
      </c>
      <c r="S625" s="36">
        <v>51.93</v>
      </c>
      <c r="T625" s="29" t="s">
        <v>2899</v>
      </c>
      <c r="U625" s="37">
        <v>1608</v>
      </c>
      <c r="V625" s="38">
        <v>12.347835488697481</v>
      </c>
      <c r="W625" s="38">
        <v>64.277835488697477</v>
      </c>
      <c r="X625" s="39">
        <v>30.61783548869747</v>
      </c>
      <c r="Y625" s="39">
        <v>18.27</v>
      </c>
    </row>
    <row r="626" spans="1:25" ht="40" x14ac:dyDescent="0.2">
      <c r="A626" s="29">
        <v>19104</v>
      </c>
      <c r="B626" s="29" t="s">
        <v>4556</v>
      </c>
      <c r="C626" s="32">
        <v>100</v>
      </c>
      <c r="D626" s="48">
        <v>3.2407339999999998</v>
      </c>
      <c r="E626" s="48">
        <v>5.8904862254808616</v>
      </c>
      <c r="F626" s="32" t="s">
        <v>746</v>
      </c>
      <c r="G626" s="32">
        <v>5.8904862254808616</v>
      </c>
      <c r="H626" s="32">
        <v>969.83212608874101</v>
      </c>
      <c r="I626" s="32">
        <v>0.1</v>
      </c>
      <c r="J626" s="32">
        <v>0.75229709137686596</v>
      </c>
      <c r="K626" s="29" t="s">
        <v>2437</v>
      </c>
      <c r="L626" s="29" t="s">
        <v>1572</v>
      </c>
      <c r="M626" s="29" t="s">
        <v>4551</v>
      </c>
      <c r="N626" s="33">
        <v>2.884561231876109E-2</v>
      </c>
      <c r="O626" s="34">
        <v>57518.251016186281</v>
      </c>
      <c r="P626" s="35">
        <v>9.4682004741721659</v>
      </c>
      <c r="Q626" s="29" t="s">
        <v>2439</v>
      </c>
      <c r="R626" s="29" t="s">
        <v>2550</v>
      </c>
      <c r="S626" s="36">
        <v>6.6499999999999986</v>
      </c>
      <c r="T626" s="29" t="s">
        <v>746</v>
      </c>
      <c r="U626" s="37">
        <v>970</v>
      </c>
      <c r="V626" s="38">
        <v>9.4682004741721659</v>
      </c>
      <c r="W626" s="38">
        <v>16.11820047417217</v>
      </c>
      <c r="X626" s="39">
        <v>10.488200474172171</v>
      </c>
      <c r="Y626" s="39">
        <v>1.02</v>
      </c>
    </row>
    <row r="627" spans="1:25" ht="30" x14ac:dyDescent="0.2">
      <c r="A627" s="29">
        <v>15650</v>
      </c>
      <c r="B627" s="29" t="s">
        <v>4557</v>
      </c>
      <c r="C627" s="32">
        <v>100</v>
      </c>
      <c r="D627" s="48">
        <v>3.2407339999999998</v>
      </c>
      <c r="E627" s="48">
        <v>5.8904862254808616</v>
      </c>
      <c r="F627" s="32" t="s">
        <v>746</v>
      </c>
      <c r="G627" s="32">
        <v>5.8904862254808616</v>
      </c>
      <c r="H627" s="32">
        <v>147.65041021600001</v>
      </c>
      <c r="I627" s="32">
        <v>0.1</v>
      </c>
      <c r="J627" s="32">
        <v>0.75229709137686596</v>
      </c>
      <c r="K627" s="29" t="s">
        <v>2437</v>
      </c>
      <c r="L627" s="29" t="s">
        <v>3937</v>
      </c>
      <c r="M627" s="29" t="s">
        <v>4551</v>
      </c>
      <c r="N627" s="33">
        <v>2.884561231876109E-2</v>
      </c>
      <c r="O627" s="34">
        <v>57518.251016186281</v>
      </c>
      <c r="P627" s="35">
        <v>1.4414697620471779</v>
      </c>
      <c r="Q627" s="29" t="s">
        <v>4558</v>
      </c>
      <c r="R627" s="29" t="s">
        <v>4559</v>
      </c>
      <c r="S627" s="36">
        <v>5.4300000000000006</v>
      </c>
      <c r="T627" s="29" t="s">
        <v>746</v>
      </c>
      <c r="U627" s="37">
        <v>148</v>
      </c>
      <c r="V627" s="38">
        <v>1.4414697620471779</v>
      </c>
      <c r="W627" s="38">
        <v>6.8714697620471794</v>
      </c>
      <c r="X627" s="39">
        <v>1.801469762047178</v>
      </c>
      <c r="Y627" s="39">
        <v>0.36000000000000032</v>
      </c>
    </row>
    <row r="628" spans="1:25" ht="30" x14ac:dyDescent="0.2">
      <c r="A628" s="29">
        <v>15163</v>
      </c>
      <c r="B628" s="29" t="s">
        <v>100</v>
      </c>
      <c r="C628" s="32">
        <v>100</v>
      </c>
      <c r="D628" s="48">
        <v>3.2175859</v>
      </c>
      <c r="E628" s="48">
        <v>5.8904862254808616</v>
      </c>
      <c r="F628" s="32" t="s">
        <v>746</v>
      </c>
      <c r="G628" s="32">
        <v>5.8904862254808616</v>
      </c>
      <c r="H628" s="32">
        <v>200.81880013</v>
      </c>
      <c r="I628" s="32">
        <v>0.1</v>
      </c>
      <c r="J628" s="32">
        <v>0.75229709137686596</v>
      </c>
      <c r="K628" s="29" t="s">
        <v>3474</v>
      </c>
      <c r="L628" s="29" t="s">
        <v>53</v>
      </c>
      <c r="M628" s="29" t="s">
        <v>3452</v>
      </c>
      <c r="N628" s="33">
        <v>2.884561231876109E-2</v>
      </c>
      <c r="O628" s="34">
        <v>57518.251016186281</v>
      </c>
      <c r="P628" s="35">
        <v>1.9605379193631409</v>
      </c>
      <c r="Q628" s="29" t="s">
        <v>4560</v>
      </c>
      <c r="R628" s="29" t="s">
        <v>4561</v>
      </c>
      <c r="S628" s="36">
        <v>65.22</v>
      </c>
      <c r="T628" s="29" t="s">
        <v>746</v>
      </c>
      <c r="U628" s="37">
        <v>200</v>
      </c>
      <c r="V628" s="38">
        <v>1.9605379193631409</v>
      </c>
      <c r="W628" s="38">
        <v>67.180537919363147</v>
      </c>
      <c r="X628" s="39">
        <v>7.8405379193631504</v>
      </c>
      <c r="Y628" s="39">
        <v>5.8800000000000026</v>
      </c>
    </row>
    <row r="629" spans="1:25" ht="40" x14ac:dyDescent="0.2">
      <c r="A629" s="29">
        <v>14405</v>
      </c>
      <c r="B629" s="29" t="s">
        <v>40</v>
      </c>
      <c r="C629" s="32">
        <v>100</v>
      </c>
      <c r="D629" s="48">
        <v>3.2175859</v>
      </c>
      <c r="E629" s="48">
        <v>5.8904862254808616</v>
      </c>
      <c r="F629" s="32">
        <v>14.1</v>
      </c>
      <c r="G629" s="32">
        <v>14.1</v>
      </c>
      <c r="H629" s="32">
        <v>1184.0182920100001</v>
      </c>
      <c r="I629" s="32">
        <v>0.1</v>
      </c>
      <c r="J629" s="32">
        <v>1.8007662835249041</v>
      </c>
      <c r="K629" s="29" t="s">
        <v>2754</v>
      </c>
      <c r="L629" s="29" t="s">
        <v>2754</v>
      </c>
      <c r="M629" s="29" t="s">
        <v>3452</v>
      </c>
      <c r="N629" s="33">
        <v>0.16527824708868979</v>
      </c>
      <c r="O629" s="34">
        <v>137680.8820670862</v>
      </c>
      <c r="P629" s="35">
        <v>64.413473937702918</v>
      </c>
      <c r="Q629" s="29" t="s">
        <v>4562</v>
      </c>
      <c r="R629" s="29" t="s">
        <v>4563</v>
      </c>
      <c r="S629" s="36">
        <v>52.349999999999987</v>
      </c>
      <c r="T629" s="29" t="s">
        <v>3482</v>
      </c>
      <c r="U629" s="37">
        <v>1184</v>
      </c>
      <c r="V629" s="38">
        <v>64.413473937702918</v>
      </c>
      <c r="W629" s="38">
        <v>116.7634739377029</v>
      </c>
      <c r="X629" s="39">
        <v>70.483473937702911</v>
      </c>
      <c r="Y629" s="39">
        <v>6.0699999999999932</v>
      </c>
    </row>
    <row r="630" spans="1:25" ht="20" x14ac:dyDescent="0.2">
      <c r="A630" s="29">
        <v>15466</v>
      </c>
      <c r="B630" s="29" t="s">
        <v>4564</v>
      </c>
      <c r="C630" s="32">
        <v>100</v>
      </c>
      <c r="D630" s="48">
        <v>3.2175859</v>
      </c>
      <c r="E630" s="48">
        <v>5.8904862254808616</v>
      </c>
      <c r="F630" s="32" t="s">
        <v>746</v>
      </c>
      <c r="G630" s="32">
        <v>5.8904862254808616</v>
      </c>
      <c r="H630" s="32">
        <v>1384.9657682035499</v>
      </c>
      <c r="I630" s="32">
        <v>0.1</v>
      </c>
      <c r="J630" s="32">
        <v>0.75229709137686596</v>
      </c>
      <c r="K630" s="29" t="s">
        <v>4565</v>
      </c>
      <c r="L630" s="29" t="s">
        <v>4565</v>
      </c>
      <c r="M630" s="29" t="s">
        <v>3452</v>
      </c>
      <c r="N630" s="33">
        <v>2.884561231876109E-2</v>
      </c>
      <c r="O630" s="34">
        <v>57518.251016186281</v>
      </c>
      <c r="P630" s="35">
        <v>13.52103440427503</v>
      </c>
      <c r="Q630" s="29" t="s">
        <v>4566</v>
      </c>
      <c r="R630" s="29" t="s">
        <v>4567</v>
      </c>
      <c r="S630" s="36">
        <v>58.51</v>
      </c>
      <c r="T630" s="29" t="s">
        <v>4568</v>
      </c>
      <c r="U630" s="37">
        <v>1384</v>
      </c>
      <c r="V630" s="38">
        <v>13.52103440427503</v>
      </c>
      <c r="W630" s="38">
        <v>72.031034404275033</v>
      </c>
      <c r="X630" s="39">
        <v>26.92103440427503</v>
      </c>
      <c r="Y630" s="39">
        <v>13.4</v>
      </c>
    </row>
    <row r="631" spans="1:25" ht="30" x14ac:dyDescent="0.2">
      <c r="A631" s="29">
        <v>15310</v>
      </c>
      <c r="B631" s="29" t="s">
        <v>1953</v>
      </c>
      <c r="C631" s="32">
        <v>125</v>
      </c>
      <c r="D631" s="48">
        <v>3.2175859</v>
      </c>
      <c r="E631" s="48">
        <v>9.2038847273138469</v>
      </c>
      <c r="F631" s="32" t="s">
        <v>746</v>
      </c>
      <c r="G631" s="32">
        <v>9.2038847273138469</v>
      </c>
      <c r="H631" s="32">
        <v>3113.9355948460802</v>
      </c>
      <c r="I631" s="32">
        <v>0.125</v>
      </c>
      <c r="J631" s="32">
        <v>0.75229709137686618</v>
      </c>
      <c r="K631" s="29" t="s">
        <v>2592</v>
      </c>
      <c r="L631" s="29" t="s">
        <v>2591</v>
      </c>
      <c r="M631" s="29" t="s">
        <v>3452</v>
      </c>
      <c r="N631" s="33">
        <v>2.88456123187611E-2</v>
      </c>
      <c r="O631" s="34">
        <v>71897.813770232868</v>
      </c>
      <c r="P631" s="35">
        <v>22.70155022329336</v>
      </c>
      <c r="Q631" s="29" t="s">
        <v>4569</v>
      </c>
      <c r="R631" s="29" t="s">
        <v>2619</v>
      </c>
      <c r="S631" s="36">
        <v>27.02</v>
      </c>
      <c r="T631" s="29" t="s">
        <v>4570</v>
      </c>
      <c r="U631" s="37">
        <v>3114</v>
      </c>
      <c r="V631" s="38">
        <v>22.70155022329336</v>
      </c>
      <c r="W631" s="38">
        <v>49.721550223293363</v>
      </c>
      <c r="X631" s="39">
        <v>42.581550223293362</v>
      </c>
      <c r="Y631" s="39">
        <v>19.88</v>
      </c>
    </row>
    <row r="632" spans="1:25" ht="30" x14ac:dyDescent="0.2">
      <c r="A632" s="29">
        <v>15353</v>
      </c>
      <c r="B632" s="29" t="s">
        <v>4571</v>
      </c>
      <c r="C632" s="32">
        <v>100</v>
      </c>
      <c r="D632" s="48">
        <v>3.2175859</v>
      </c>
      <c r="E632" s="48">
        <v>5.8904862254808616</v>
      </c>
      <c r="F632" s="32" t="s">
        <v>746</v>
      </c>
      <c r="G632" s="32">
        <v>5.8904862254808616</v>
      </c>
      <c r="H632" s="32">
        <v>236.847868492</v>
      </c>
      <c r="I632" s="32">
        <v>0.1</v>
      </c>
      <c r="J632" s="32">
        <v>0.75229709137686596</v>
      </c>
      <c r="K632" s="29" t="s">
        <v>2443</v>
      </c>
      <c r="L632" s="29" t="s">
        <v>2491</v>
      </c>
      <c r="M632" s="29" t="s">
        <v>3452</v>
      </c>
      <c r="N632" s="33">
        <v>2.884561231876109E-2</v>
      </c>
      <c r="O632" s="34">
        <v>57518.251016186281</v>
      </c>
      <c r="P632" s="35">
        <v>2.312279662055067</v>
      </c>
      <c r="Q632" s="29" t="s">
        <v>4572</v>
      </c>
      <c r="R632" s="29" t="s">
        <v>4573</v>
      </c>
      <c r="S632" s="36">
        <v>5.59</v>
      </c>
      <c r="T632" s="29" t="s">
        <v>2737</v>
      </c>
      <c r="U632" s="37">
        <v>236</v>
      </c>
      <c r="V632" s="38">
        <v>2.312279662055067</v>
      </c>
      <c r="W632" s="38">
        <v>7.9022796620550668</v>
      </c>
      <c r="X632" s="39">
        <v>2.4722796620550662</v>
      </c>
      <c r="Y632" s="39">
        <v>0.15999999999999931</v>
      </c>
    </row>
    <row r="633" spans="1:25" ht="30" x14ac:dyDescent="0.2">
      <c r="A633" s="29">
        <v>10135</v>
      </c>
      <c r="B633" s="29" t="s">
        <v>4574</v>
      </c>
      <c r="C633" s="32">
        <v>100</v>
      </c>
      <c r="D633" s="48">
        <v>3.2175859</v>
      </c>
      <c r="E633" s="48">
        <v>5.8904862254808616</v>
      </c>
      <c r="F633" s="32" t="s">
        <v>746</v>
      </c>
      <c r="G633" s="32">
        <v>5.8904862254808616</v>
      </c>
      <c r="H633" s="32">
        <v>366.17592948499998</v>
      </c>
      <c r="I633" s="32">
        <v>0.1</v>
      </c>
      <c r="J633" s="32">
        <v>0.75229709137686596</v>
      </c>
      <c r="K633" s="29" t="s">
        <v>2605</v>
      </c>
      <c r="L633" s="29" t="s">
        <v>2604</v>
      </c>
      <c r="M633" s="29" t="s">
        <v>3452</v>
      </c>
      <c r="N633" s="33">
        <v>2.884561231876109E-2</v>
      </c>
      <c r="O633" s="34">
        <v>57518.251016186281</v>
      </c>
      <c r="P633" s="35">
        <v>3.5748734403783531</v>
      </c>
      <c r="Q633" s="29" t="s">
        <v>746</v>
      </c>
      <c r="R633" s="29" t="s">
        <v>746</v>
      </c>
      <c r="S633" s="41" t="s">
        <v>746</v>
      </c>
      <c r="T633" s="29" t="s">
        <v>746</v>
      </c>
      <c r="U633" s="34" t="s">
        <v>746</v>
      </c>
      <c r="V633" s="38">
        <v>3.5748734403783531</v>
      </c>
      <c r="W633" s="42" t="s">
        <v>746</v>
      </c>
      <c r="X633" s="40" t="s">
        <v>746</v>
      </c>
      <c r="Y633" s="40" t="s">
        <v>746</v>
      </c>
    </row>
    <row r="634" spans="1:25" ht="20" x14ac:dyDescent="0.2">
      <c r="A634" s="29">
        <v>14440</v>
      </c>
      <c r="B634" s="29" t="s">
        <v>41</v>
      </c>
      <c r="C634" s="32">
        <v>90</v>
      </c>
      <c r="D634" s="48">
        <v>3.1712897</v>
      </c>
      <c r="E634" s="48">
        <v>4.7712938426394977</v>
      </c>
      <c r="F634" s="32">
        <v>10</v>
      </c>
      <c r="G634" s="32">
        <v>10</v>
      </c>
      <c r="H634" s="32">
        <v>64.946729680600001</v>
      </c>
      <c r="I634" s="32">
        <v>0.09</v>
      </c>
      <c r="J634" s="32">
        <v>1.5767150718193721</v>
      </c>
      <c r="K634" s="29" t="s">
        <v>4277</v>
      </c>
      <c r="L634" s="29" t="s">
        <v>4277</v>
      </c>
      <c r="M634" s="29" t="s">
        <v>4575</v>
      </c>
      <c r="N634" s="33">
        <v>0.12670899172794939</v>
      </c>
      <c r="O634" s="34">
        <v>108495.5729449065</v>
      </c>
      <c r="P634" s="35">
        <v>3.1209406733286231</v>
      </c>
      <c r="Q634" s="29" t="s">
        <v>4576</v>
      </c>
      <c r="R634" s="29" t="s">
        <v>4577</v>
      </c>
      <c r="S634" s="36">
        <v>71.95</v>
      </c>
      <c r="T634" s="29" t="s">
        <v>2467</v>
      </c>
      <c r="U634" s="37">
        <v>64</v>
      </c>
      <c r="V634" s="38">
        <v>3.1209406733286231</v>
      </c>
      <c r="W634" s="38">
        <v>75.070940673328622</v>
      </c>
      <c r="X634" s="39">
        <v>3.1609406733286112</v>
      </c>
      <c r="Y634" s="39">
        <v>3.9999999999992042E-2</v>
      </c>
    </row>
    <row r="635" spans="1:25" ht="30" x14ac:dyDescent="0.2">
      <c r="A635" s="29">
        <v>11898</v>
      </c>
      <c r="B635" s="29" t="s">
        <v>4578</v>
      </c>
      <c r="C635" s="32">
        <v>90</v>
      </c>
      <c r="D635" s="48">
        <v>3.1481416000000002</v>
      </c>
      <c r="E635" s="48">
        <v>4.7712938426394977</v>
      </c>
      <c r="F635" s="32" t="s">
        <v>746</v>
      </c>
      <c r="G635" s="32">
        <v>4.7712938426394977</v>
      </c>
      <c r="H635" s="32">
        <v>345.77916267900002</v>
      </c>
      <c r="I635" s="32">
        <v>0.09</v>
      </c>
      <c r="J635" s="32">
        <v>0.75229709137686607</v>
      </c>
      <c r="K635" s="29" t="s">
        <v>2437</v>
      </c>
      <c r="L635" s="29" t="s">
        <v>1574</v>
      </c>
      <c r="M635" s="29" t="s">
        <v>4579</v>
      </c>
      <c r="N635" s="33">
        <v>2.88456123187611E-2</v>
      </c>
      <c r="O635" s="34">
        <v>51766.425914567662</v>
      </c>
      <c r="P635" s="35">
        <v>3.8781279984390369</v>
      </c>
      <c r="Q635" s="29" t="s">
        <v>3717</v>
      </c>
      <c r="R635" s="29" t="s">
        <v>3443</v>
      </c>
      <c r="S635" s="36">
        <v>6.8</v>
      </c>
      <c r="T635" s="29" t="s">
        <v>4518</v>
      </c>
      <c r="U635" s="37">
        <v>346</v>
      </c>
      <c r="V635" s="38">
        <v>3.8781279984390369</v>
      </c>
      <c r="W635" s="38">
        <v>10.67812799843904</v>
      </c>
      <c r="X635" s="39">
        <v>4.6081279984390378</v>
      </c>
      <c r="Y635" s="39">
        <v>0.72999999999999954</v>
      </c>
    </row>
    <row r="636" spans="1:25" ht="40" x14ac:dyDescent="0.2">
      <c r="A636" s="29">
        <v>14295</v>
      </c>
      <c r="B636" s="29" t="s">
        <v>1527</v>
      </c>
      <c r="C636" s="32">
        <v>100</v>
      </c>
      <c r="D636" s="48">
        <v>3.1018454000000002</v>
      </c>
      <c r="E636" s="48">
        <v>5.8904862254808616</v>
      </c>
      <c r="F636" s="32">
        <v>5</v>
      </c>
      <c r="G636" s="32">
        <v>5</v>
      </c>
      <c r="H636" s="32">
        <v>2581.1511438172402</v>
      </c>
      <c r="I636" s="32">
        <v>0.1</v>
      </c>
      <c r="J636" s="32">
        <v>0.63856960408684538</v>
      </c>
      <c r="K636" s="29" t="s">
        <v>3870</v>
      </c>
      <c r="L636" s="29" t="s">
        <v>3870</v>
      </c>
      <c r="M636" s="29" t="s">
        <v>4580</v>
      </c>
      <c r="N636" s="33">
        <v>2.0783442368176881E-2</v>
      </c>
      <c r="O636" s="34">
        <v>48823.007825207889</v>
      </c>
      <c r="P636" s="35">
        <v>18.296853105202761</v>
      </c>
      <c r="Q636" s="29" t="s">
        <v>4581</v>
      </c>
      <c r="R636" s="29" t="s">
        <v>4582</v>
      </c>
      <c r="S636" s="36">
        <v>22.5</v>
      </c>
      <c r="T636" s="29" t="s">
        <v>4583</v>
      </c>
      <c r="U636" s="37">
        <v>2570</v>
      </c>
      <c r="V636" s="38">
        <v>18.296853105202761</v>
      </c>
      <c r="W636" s="38">
        <v>40.796853105202757</v>
      </c>
      <c r="X636" s="39">
        <v>24.036853105202759</v>
      </c>
      <c r="Y636" s="39">
        <v>5.7399999999999984</v>
      </c>
    </row>
    <row r="637" spans="1:25" ht="30" x14ac:dyDescent="0.2">
      <c r="A637" s="29">
        <v>15345</v>
      </c>
      <c r="B637" s="29" t="s">
        <v>4584</v>
      </c>
      <c r="C637" s="32">
        <v>100</v>
      </c>
      <c r="D637" s="48">
        <v>3.1018454000000002</v>
      </c>
      <c r="E637" s="48">
        <v>5.8904862254808616</v>
      </c>
      <c r="F637" s="32" t="s">
        <v>746</v>
      </c>
      <c r="G637" s="32">
        <v>5.8904862254808616</v>
      </c>
      <c r="H637" s="32">
        <v>143.301770621</v>
      </c>
      <c r="I637" s="32">
        <v>0.1</v>
      </c>
      <c r="J637" s="32">
        <v>0.75229709137686596</v>
      </c>
      <c r="K637" s="29" t="s">
        <v>2443</v>
      </c>
      <c r="L637" s="29" t="s">
        <v>3273</v>
      </c>
      <c r="M637" s="29" t="s">
        <v>4580</v>
      </c>
      <c r="N637" s="33">
        <v>2.884561231876109E-2</v>
      </c>
      <c r="O637" s="34">
        <v>57518.251016186281</v>
      </c>
      <c r="P637" s="35">
        <v>1.399015206905317</v>
      </c>
      <c r="Q637" s="29" t="s">
        <v>4585</v>
      </c>
      <c r="R637" s="29" t="s">
        <v>4586</v>
      </c>
      <c r="S637" s="36">
        <v>6.01</v>
      </c>
      <c r="T637" s="29" t="s">
        <v>4587</v>
      </c>
      <c r="U637" s="37">
        <v>144</v>
      </c>
      <c r="V637" s="38">
        <v>1.399015206905317</v>
      </c>
      <c r="W637" s="38">
        <v>7.4090152069053161</v>
      </c>
      <c r="X637" s="39">
        <v>1.729015206905316</v>
      </c>
      <c r="Y637" s="39">
        <v>0.33000000000000013</v>
      </c>
    </row>
    <row r="638" spans="1:25" ht="40" x14ac:dyDescent="0.2">
      <c r="A638" s="29">
        <v>14403</v>
      </c>
      <c r="B638" s="29" t="s">
        <v>4588</v>
      </c>
      <c r="C638" s="32">
        <v>100</v>
      </c>
      <c r="D638" s="48">
        <v>3.0786973</v>
      </c>
      <c r="E638" s="48">
        <v>5.8904862254808616</v>
      </c>
      <c r="F638" s="32" t="s">
        <v>746</v>
      </c>
      <c r="G638" s="32">
        <v>5.8904862254808616</v>
      </c>
      <c r="H638" s="32">
        <v>213.03207885200001</v>
      </c>
      <c r="I638" s="32">
        <v>0.1</v>
      </c>
      <c r="J638" s="32">
        <v>0.75229709137686596</v>
      </c>
      <c r="K638" s="29" t="s">
        <v>4589</v>
      </c>
      <c r="L638" s="29" t="s">
        <v>4589</v>
      </c>
      <c r="M638" s="29" t="s">
        <v>3463</v>
      </c>
      <c r="N638" s="33">
        <v>2.884561231876109E-2</v>
      </c>
      <c r="O638" s="34">
        <v>57518.251016186281</v>
      </c>
      <c r="P638" s="35">
        <v>2.079772752151364</v>
      </c>
      <c r="Q638" s="29" t="s">
        <v>4590</v>
      </c>
      <c r="R638" s="29" t="s">
        <v>4591</v>
      </c>
      <c r="S638" s="36">
        <v>109.56</v>
      </c>
      <c r="T638" s="29" t="s">
        <v>4592</v>
      </c>
      <c r="U638" s="37">
        <v>214</v>
      </c>
      <c r="V638" s="38">
        <v>2.079772752151364</v>
      </c>
      <c r="W638" s="38">
        <v>111.6397727521514</v>
      </c>
      <c r="X638" s="39">
        <v>2.2097727521513661</v>
      </c>
      <c r="Y638" s="39">
        <v>0.12999999999999551</v>
      </c>
    </row>
    <row r="639" spans="1:25" ht="20" x14ac:dyDescent="0.2">
      <c r="A639" s="29">
        <v>14547</v>
      </c>
      <c r="B639" s="29" t="s">
        <v>1721</v>
      </c>
      <c r="C639" s="32">
        <v>100</v>
      </c>
      <c r="D639" s="48">
        <v>3.0786973</v>
      </c>
      <c r="E639" s="48">
        <v>5.8904862254808616</v>
      </c>
      <c r="F639" s="32" t="s">
        <v>746</v>
      </c>
      <c r="G639" s="32">
        <v>5.8904862254808616</v>
      </c>
      <c r="H639" s="32">
        <v>1659.0203932679999</v>
      </c>
      <c r="I639" s="32">
        <v>0.1</v>
      </c>
      <c r="J639" s="32">
        <v>0.75229709137686596</v>
      </c>
      <c r="K639" s="29" t="s">
        <v>4593</v>
      </c>
      <c r="L639" s="29" t="s">
        <v>4593</v>
      </c>
      <c r="M639" s="29" t="s">
        <v>3463</v>
      </c>
      <c r="N639" s="33">
        <v>2.884561231876109E-2</v>
      </c>
      <c r="O639" s="34">
        <v>57518.251016186281</v>
      </c>
      <c r="P639" s="35">
        <v>16.196553250458191</v>
      </c>
      <c r="Q639" s="29" t="s">
        <v>4594</v>
      </c>
      <c r="R639" s="29" t="s">
        <v>4595</v>
      </c>
      <c r="S639" s="36">
        <v>105.46</v>
      </c>
      <c r="T639" s="29" t="s">
        <v>4596</v>
      </c>
      <c r="U639" s="37">
        <v>1668</v>
      </c>
      <c r="V639" s="38">
        <v>16.196553250458191</v>
      </c>
      <c r="W639" s="38">
        <v>121.6565532504582</v>
      </c>
      <c r="X639" s="39">
        <v>41.726553250458181</v>
      </c>
      <c r="Y639" s="39">
        <v>25.53</v>
      </c>
    </row>
    <row r="640" spans="1:25" ht="30" x14ac:dyDescent="0.2">
      <c r="A640" s="29">
        <v>14100</v>
      </c>
      <c r="B640" s="29" t="s">
        <v>4597</v>
      </c>
      <c r="C640" s="32">
        <v>150</v>
      </c>
      <c r="D640" s="48">
        <v>3.0786973</v>
      </c>
      <c r="E640" s="48">
        <v>13.253594007331939</v>
      </c>
      <c r="F640" s="32" t="s">
        <v>746</v>
      </c>
      <c r="G640" s="32">
        <v>13.253594007331939</v>
      </c>
      <c r="H640" s="32">
        <v>261.79455780000001</v>
      </c>
      <c r="I640" s="32">
        <v>0.15</v>
      </c>
      <c r="J640" s="32">
        <v>0.75229709137686618</v>
      </c>
      <c r="K640" s="29" t="s">
        <v>2494</v>
      </c>
      <c r="L640" s="29" t="s">
        <v>129</v>
      </c>
      <c r="M640" s="29" t="s">
        <v>3463</v>
      </c>
      <c r="N640" s="33">
        <v>2.88456123187611E-2</v>
      </c>
      <c r="O640" s="34">
        <v>86277.376524279447</v>
      </c>
      <c r="P640" s="35">
        <v>1.506028310237193</v>
      </c>
      <c r="Q640" s="29" t="s">
        <v>4598</v>
      </c>
      <c r="R640" s="29" t="s">
        <v>3864</v>
      </c>
      <c r="S640" s="36">
        <v>27.78</v>
      </c>
      <c r="T640" s="29" t="s">
        <v>746</v>
      </c>
      <c r="U640" s="37">
        <v>262</v>
      </c>
      <c r="V640" s="38">
        <v>1.506028310237193</v>
      </c>
      <c r="W640" s="38">
        <v>29.286028310237189</v>
      </c>
      <c r="X640" s="39">
        <v>18.846028310237191</v>
      </c>
      <c r="Y640" s="39">
        <v>17.34</v>
      </c>
    </row>
    <row r="641" spans="1:25" ht="60" x14ac:dyDescent="0.2">
      <c r="A641" s="29">
        <v>17213</v>
      </c>
      <c r="B641" s="29" t="s">
        <v>4599</v>
      </c>
      <c r="C641" s="32">
        <v>125</v>
      </c>
      <c r="D641" s="48">
        <v>3.0786973</v>
      </c>
      <c r="E641" s="48">
        <v>9.2038847273138469</v>
      </c>
      <c r="F641" s="32" t="s">
        <v>746</v>
      </c>
      <c r="G641" s="32">
        <v>9.2038847273138469</v>
      </c>
      <c r="H641" s="32">
        <v>276.75199163797998</v>
      </c>
      <c r="I641" s="32">
        <v>0.125</v>
      </c>
      <c r="J641" s="32">
        <v>0.75229709137686618</v>
      </c>
      <c r="K641" s="29" t="s">
        <v>2511</v>
      </c>
      <c r="L641" s="29" t="s">
        <v>2510</v>
      </c>
      <c r="M641" s="29" t="s">
        <v>3463</v>
      </c>
      <c r="N641" s="33">
        <v>2.88456123187611E-2</v>
      </c>
      <c r="O641" s="34">
        <v>71897.813770232868</v>
      </c>
      <c r="P641" s="35">
        <v>2.0176073159524091</v>
      </c>
      <c r="Q641" s="29" t="s">
        <v>746</v>
      </c>
      <c r="R641" s="29" t="s">
        <v>4600</v>
      </c>
      <c r="S641" s="36">
        <v>5.9</v>
      </c>
      <c r="T641" s="29" t="s">
        <v>746</v>
      </c>
      <c r="U641" s="37">
        <v>268</v>
      </c>
      <c r="V641" s="38">
        <v>2.0176073159524091</v>
      </c>
      <c r="W641" s="38">
        <v>7.9176073159524094</v>
      </c>
      <c r="X641" s="40" t="s">
        <v>746</v>
      </c>
      <c r="Y641" s="40" t="s">
        <v>746</v>
      </c>
    </row>
    <row r="642" spans="1:25" ht="30" x14ac:dyDescent="0.2">
      <c r="A642" s="29">
        <v>15133</v>
      </c>
      <c r="B642" s="29" t="s">
        <v>4601</v>
      </c>
      <c r="C642" s="32">
        <v>100</v>
      </c>
      <c r="D642" s="48">
        <v>3.0555492000000002</v>
      </c>
      <c r="E642" s="48">
        <v>5.8904862254808616</v>
      </c>
      <c r="F642" s="32" t="s">
        <v>746</v>
      </c>
      <c r="G642" s="32">
        <v>5.8904862254808616</v>
      </c>
      <c r="H642" s="32">
        <v>777.52459372413</v>
      </c>
      <c r="I642" s="32">
        <v>0.1</v>
      </c>
      <c r="J642" s="32">
        <v>0.75229709137686596</v>
      </c>
      <c r="K642" s="29" t="s">
        <v>2648</v>
      </c>
      <c r="L642" s="29" t="s">
        <v>4425</v>
      </c>
      <c r="M642" s="29" t="s">
        <v>4602</v>
      </c>
      <c r="N642" s="33">
        <v>2.884561231876109E-2</v>
      </c>
      <c r="O642" s="34">
        <v>57518.251016186281</v>
      </c>
      <c r="P642" s="35">
        <v>7.5907556874494757</v>
      </c>
      <c r="Q642" s="29" t="s">
        <v>4603</v>
      </c>
      <c r="R642" s="29" t="s">
        <v>4604</v>
      </c>
      <c r="S642" s="36">
        <v>143.97999999999999</v>
      </c>
      <c r="T642" s="29" t="s">
        <v>4605</v>
      </c>
      <c r="U642" s="37">
        <v>774</v>
      </c>
      <c r="V642" s="38">
        <v>7.5907556874494757</v>
      </c>
      <c r="W642" s="38">
        <v>151.57075568744949</v>
      </c>
      <c r="X642" s="39">
        <v>8.4107556874494662</v>
      </c>
      <c r="Y642" s="39">
        <v>0.81999999999999318</v>
      </c>
    </row>
    <row r="643" spans="1:25" ht="30" x14ac:dyDescent="0.2">
      <c r="A643" s="29">
        <v>14028</v>
      </c>
      <c r="B643" s="29" t="s">
        <v>4606</v>
      </c>
      <c r="C643" s="32">
        <v>225</v>
      </c>
      <c r="D643" s="48">
        <v>3.0555492000000002</v>
      </c>
      <c r="E643" s="48">
        <v>29.82058651649686</v>
      </c>
      <c r="F643" s="32" t="s">
        <v>746</v>
      </c>
      <c r="G643" s="32">
        <v>29.82058651649686</v>
      </c>
      <c r="H643" s="32">
        <v>242.93821775129999</v>
      </c>
      <c r="I643" s="32">
        <v>0.22500000000000001</v>
      </c>
      <c r="J643" s="32">
        <v>0.75229709137686607</v>
      </c>
      <c r="K643" s="29" t="s">
        <v>2385</v>
      </c>
      <c r="L643" s="29" t="s">
        <v>2403</v>
      </c>
      <c r="M643" s="29" t="s">
        <v>4602</v>
      </c>
      <c r="N643" s="33">
        <v>2.88456123187611E-2</v>
      </c>
      <c r="O643" s="34">
        <v>129416.0647864191</v>
      </c>
      <c r="P643" s="35">
        <v>0.82950728884980673</v>
      </c>
      <c r="Q643" s="29" t="s">
        <v>4607</v>
      </c>
      <c r="R643" s="29" t="s">
        <v>4608</v>
      </c>
      <c r="S643" s="36">
        <v>61.59</v>
      </c>
      <c r="T643" s="29" t="s">
        <v>4609</v>
      </c>
      <c r="U643" s="37">
        <v>242</v>
      </c>
      <c r="V643" s="38">
        <v>0.82950728884980673</v>
      </c>
      <c r="W643" s="38">
        <v>62.419507288849807</v>
      </c>
      <c r="X643" s="39">
        <v>9.1695072888498075</v>
      </c>
      <c r="Y643" s="39">
        <v>8.3400000000000034</v>
      </c>
    </row>
    <row r="644" spans="1:25" ht="30" x14ac:dyDescent="0.2">
      <c r="A644" s="29">
        <v>19458</v>
      </c>
      <c r="B644" s="29" t="s">
        <v>4610</v>
      </c>
      <c r="C644" s="32">
        <v>100</v>
      </c>
      <c r="D644" s="48">
        <v>3.0324011</v>
      </c>
      <c r="E644" s="48">
        <v>5.8904862254808616</v>
      </c>
      <c r="F644" s="32" t="s">
        <v>746</v>
      </c>
      <c r="G644" s="32">
        <v>5.8904862254808616</v>
      </c>
      <c r="H644" s="32">
        <v>406.88330099900003</v>
      </c>
      <c r="I644" s="32">
        <v>0.1</v>
      </c>
      <c r="J644" s="32">
        <v>0.75229709137686596</v>
      </c>
      <c r="K644" s="29" t="s">
        <v>2385</v>
      </c>
      <c r="L644" s="29" t="s">
        <v>1325</v>
      </c>
      <c r="M644" s="29" t="s">
        <v>4611</v>
      </c>
      <c r="N644" s="33">
        <v>2.884561231876109E-2</v>
      </c>
      <c r="O644" s="34">
        <v>57518.251016186281</v>
      </c>
      <c r="P644" s="35">
        <v>3.9722881515465112</v>
      </c>
      <c r="Q644" s="29" t="s">
        <v>4612</v>
      </c>
      <c r="R644" s="29" t="s">
        <v>4613</v>
      </c>
      <c r="S644" s="36">
        <v>145.53</v>
      </c>
      <c r="T644" s="29" t="s">
        <v>746</v>
      </c>
      <c r="U644" s="37">
        <v>406</v>
      </c>
      <c r="V644" s="38">
        <v>3.9722881515465112</v>
      </c>
      <c r="W644" s="38">
        <v>149.50228815154651</v>
      </c>
      <c r="X644" s="39">
        <v>8.6022881515465031</v>
      </c>
      <c r="Y644" s="39">
        <v>4.6299999999999946</v>
      </c>
    </row>
    <row r="645" spans="1:25" ht="30" x14ac:dyDescent="0.2">
      <c r="A645" s="29">
        <v>15100</v>
      </c>
      <c r="B645" s="29" t="s">
        <v>502</v>
      </c>
      <c r="C645" s="32">
        <v>120</v>
      </c>
      <c r="D645" s="48">
        <v>3.0324011</v>
      </c>
      <c r="E645" s="48">
        <v>8.4823001646924414</v>
      </c>
      <c r="F645" s="32">
        <v>10</v>
      </c>
      <c r="G645" s="32">
        <v>10</v>
      </c>
      <c r="H645" s="32">
        <v>1765.5128959891199</v>
      </c>
      <c r="I645" s="32">
        <v>0.12</v>
      </c>
      <c r="J645" s="32">
        <v>0.88690222789839646</v>
      </c>
      <c r="K645" s="29" t="s">
        <v>3702</v>
      </c>
      <c r="L645" s="29" t="s">
        <v>3701</v>
      </c>
      <c r="M645" s="29" t="s">
        <v>4611</v>
      </c>
      <c r="N645" s="33">
        <v>4.0091516913921467E-2</v>
      </c>
      <c r="O645" s="34">
        <v>81371.679708679832</v>
      </c>
      <c r="P645" s="35">
        <v>18.740433893513099</v>
      </c>
      <c r="Q645" s="29" t="s">
        <v>4614</v>
      </c>
      <c r="R645" s="29" t="s">
        <v>4615</v>
      </c>
      <c r="S645" s="36">
        <v>99.4</v>
      </c>
      <c r="T645" s="29" t="s">
        <v>2467</v>
      </c>
      <c r="U645" s="37">
        <v>1766</v>
      </c>
      <c r="V645" s="38">
        <v>18.740433893513099</v>
      </c>
      <c r="W645" s="38">
        <v>118.14043389351311</v>
      </c>
      <c r="X645" s="39">
        <v>18.800433893513102</v>
      </c>
      <c r="Y645" s="39">
        <v>6.0000000000002267E-2</v>
      </c>
    </row>
    <row r="646" spans="1:25" ht="30" x14ac:dyDescent="0.2">
      <c r="A646" s="29">
        <v>15155</v>
      </c>
      <c r="B646" s="29" t="s">
        <v>4616</v>
      </c>
      <c r="C646" s="32">
        <v>150</v>
      </c>
      <c r="D646" s="48">
        <v>3.0324011</v>
      </c>
      <c r="E646" s="48">
        <v>13.253594007331939</v>
      </c>
      <c r="F646" s="32" t="s">
        <v>746</v>
      </c>
      <c r="G646" s="32">
        <v>13.253594007331939</v>
      </c>
      <c r="H646" s="32">
        <v>822.03339654830006</v>
      </c>
      <c r="I646" s="32">
        <v>0.15</v>
      </c>
      <c r="J646" s="32">
        <v>0.75229709137686618</v>
      </c>
      <c r="K646" s="29" t="s">
        <v>2385</v>
      </c>
      <c r="L646" s="29" t="s">
        <v>1325</v>
      </c>
      <c r="M646" s="29" t="s">
        <v>4611</v>
      </c>
      <c r="N646" s="33">
        <v>2.88456123187611E-2</v>
      </c>
      <c r="O646" s="34">
        <v>86277.376524279447</v>
      </c>
      <c r="P646" s="35">
        <v>4.7289201791122064</v>
      </c>
      <c r="Q646" s="29" t="s">
        <v>4617</v>
      </c>
      <c r="R646" s="29" t="s">
        <v>4618</v>
      </c>
      <c r="S646" s="36">
        <v>84.98</v>
      </c>
      <c r="T646" s="29" t="s">
        <v>4619</v>
      </c>
      <c r="U646" s="37">
        <v>816</v>
      </c>
      <c r="V646" s="38">
        <v>4.7289201791122064</v>
      </c>
      <c r="W646" s="38">
        <v>89.708920179112212</v>
      </c>
      <c r="X646" s="39">
        <v>31.25892017911222</v>
      </c>
      <c r="Y646" s="39">
        <v>26.530000000000008</v>
      </c>
    </row>
    <row r="647" spans="1:25" ht="40" x14ac:dyDescent="0.2">
      <c r="A647" s="29">
        <v>17169</v>
      </c>
      <c r="B647" s="29" t="s">
        <v>2262</v>
      </c>
      <c r="C647" s="32">
        <v>110</v>
      </c>
      <c r="D647" s="48">
        <v>3.0324011</v>
      </c>
      <c r="E647" s="48">
        <v>7.1274883328318426</v>
      </c>
      <c r="F647" s="32" t="s">
        <v>746</v>
      </c>
      <c r="G647" s="32">
        <v>7.1274883328318426</v>
      </c>
      <c r="H647" s="32">
        <v>92.865563231199999</v>
      </c>
      <c r="I647" s="32">
        <v>0.11</v>
      </c>
      <c r="J647" s="32">
        <v>0.75229709137686618</v>
      </c>
      <c r="K647" s="29" t="s">
        <v>3658</v>
      </c>
      <c r="L647" s="29" t="s">
        <v>3658</v>
      </c>
      <c r="M647" s="29" t="s">
        <v>4611</v>
      </c>
      <c r="N647" s="33">
        <v>2.88456123187611E-2</v>
      </c>
      <c r="O647" s="34">
        <v>63270.076117804922</v>
      </c>
      <c r="P647" s="35">
        <v>0.80006978035741938</v>
      </c>
      <c r="Q647" s="29" t="s">
        <v>4620</v>
      </c>
      <c r="R647" s="29" t="s">
        <v>4621</v>
      </c>
      <c r="S647" s="36">
        <v>54.63</v>
      </c>
      <c r="T647" s="29" t="s">
        <v>746</v>
      </c>
      <c r="U647" s="37">
        <v>92</v>
      </c>
      <c r="V647" s="38">
        <v>0.80006978035741938</v>
      </c>
      <c r="W647" s="38">
        <v>55.430069780357421</v>
      </c>
      <c r="X647" s="39">
        <v>0.94006978035741895</v>
      </c>
      <c r="Y647" s="39">
        <v>0.1400000000000006</v>
      </c>
    </row>
    <row r="648" spans="1:25" ht="40" x14ac:dyDescent="0.2">
      <c r="A648" s="29">
        <v>15471</v>
      </c>
      <c r="B648" s="29" t="s">
        <v>4622</v>
      </c>
      <c r="C648" s="32">
        <v>100</v>
      </c>
      <c r="D648" s="48">
        <v>3.0324011</v>
      </c>
      <c r="E648" s="48">
        <v>5.8904862254808616</v>
      </c>
      <c r="F648" s="32" t="s">
        <v>746</v>
      </c>
      <c r="G648" s="32">
        <v>5.8904862254808616</v>
      </c>
      <c r="H648" s="32">
        <v>22.999740115400002</v>
      </c>
      <c r="I648" s="32">
        <v>0.1</v>
      </c>
      <c r="J648" s="32">
        <v>0.75229709137686596</v>
      </c>
      <c r="K648" s="29" t="s">
        <v>2754</v>
      </c>
      <c r="L648" s="29" t="s">
        <v>2754</v>
      </c>
      <c r="M648" s="29" t="s">
        <v>4611</v>
      </c>
      <c r="N648" s="33">
        <v>2.884561231876109E-2</v>
      </c>
      <c r="O648" s="34">
        <v>57518.251016186281</v>
      </c>
      <c r="P648" s="35">
        <v>0.2245400460641587</v>
      </c>
      <c r="Q648" s="29" t="s">
        <v>4623</v>
      </c>
      <c r="R648" s="29" t="s">
        <v>2838</v>
      </c>
      <c r="S648" s="36">
        <v>53.23</v>
      </c>
      <c r="T648" s="29" t="s">
        <v>3047</v>
      </c>
      <c r="U648" s="37">
        <v>22</v>
      </c>
      <c r="V648" s="38">
        <v>0.2245400460641587</v>
      </c>
      <c r="W648" s="38">
        <v>53.45454004606416</v>
      </c>
      <c r="X648" s="39">
        <v>0.32454004606415771</v>
      </c>
      <c r="Y648" s="39">
        <v>0.10000000000000139</v>
      </c>
    </row>
    <row r="649" spans="1:25" ht="40" x14ac:dyDescent="0.2">
      <c r="A649" s="29">
        <v>15796</v>
      </c>
      <c r="B649" s="29" t="s">
        <v>4624</v>
      </c>
      <c r="C649" s="32">
        <v>100</v>
      </c>
      <c r="D649" s="48">
        <v>3.0324011</v>
      </c>
      <c r="E649" s="48">
        <v>5.8904862254808616</v>
      </c>
      <c r="F649" s="32" t="s">
        <v>746</v>
      </c>
      <c r="G649" s="32">
        <v>5.8904862254808616</v>
      </c>
      <c r="H649" s="32">
        <v>91.685228974300003</v>
      </c>
      <c r="I649" s="32">
        <v>0.1</v>
      </c>
      <c r="J649" s="32">
        <v>0.75229709137686596</v>
      </c>
      <c r="K649" s="29" t="s">
        <v>2417</v>
      </c>
      <c r="L649" s="29" t="s">
        <v>2416</v>
      </c>
      <c r="M649" s="29" t="s">
        <v>4611</v>
      </c>
      <c r="N649" s="33">
        <v>2.884561231876109E-2</v>
      </c>
      <c r="O649" s="34">
        <v>57518.251016186281</v>
      </c>
      <c r="P649" s="35">
        <v>0.89509731127386782</v>
      </c>
      <c r="Q649" s="29" t="s">
        <v>4625</v>
      </c>
      <c r="R649" s="29" t="s">
        <v>4626</v>
      </c>
      <c r="S649" s="36">
        <v>38.04</v>
      </c>
      <c r="T649" s="29" t="s">
        <v>2393</v>
      </c>
      <c r="U649" s="37">
        <v>92</v>
      </c>
      <c r="V649" s="38">
        <v>0.89509731127386782</v>
      </c>
      <c r="W649" s="38">
        <v>38.935097311273857</v>
      </c>
      <c r="X649" s="39">
        <v>0.89509731127386516</v>
      </c>
      <c r="Y649" s="39">
        <v>0</v>
      </c>
    </row>
    <row r="650" spans="1:25" ht="30" x14ac:dyDescent="0.2">
      <c r="A650" s="29">
        <v>19731</v>
      </c>
      <c r="B650" s="29" t="s">
        <v>116</v>
      </c>
      <c r="C650" s="32">
        <v>125</v>
      </c>
      <c r="D650" s="48">
        <v>3.0092530000000002</v>
      </c>
      <c r="E650" s="48">
        <v>9.2038847273138469</v>
      </c>
      <c r="F650" s="32">
        <v>7.5</v>
      </c>
      <c r="G650" s="32">
        <v>7.5</v>
      </c>
      <c r="H650" s="32">
        <v>1436.0933372730001</v>
      </c>
      <c r="I650" s="32">
        <v>0.125</v>
      </c>
      <c r="J650" s="32">
        <v>0.6130268199233716</v>
      </c>
      <c r="K650" s="29" t="s">
        <v>4393</v>
      </c>
      <c r="L650" s="29" t="s">
        <v>4393</v>
      </c>
      <c r="M650" s="29" t="s">
        <v>3835</v>
      </c>
      <c r="N650" s="33">
        <v>1.9154020486511821E-2</v>
      </c>
      <c r="O650" s="34">
        <v>58587.609390249483</v>
      </c>
      <c r="P650" s="35">
        <v>7.0195008292255663</v>
      </c>
      <c r="Q650" s="29" t="s">
        <v>4627</v>
      </c>
      <c r="R650" s="29" t="s">
        <v>4628</v>
      </c>
      <c r="S650" s="36">
        <v>41.46</v>
      </c>
      <c r="T650" s="29" t="s">
        <v>4629</v>
      </c>
      <c r="U650" s="37">
        <v>1436</v>
      </c>
      <c r="V650" s="38">
        <v>7.0195008292255663</v>
      </c>
      <c r="W650" s="38">
        <v>48.479500829225557</v>
      </c>
      <c r="X650" s="39">
        <v>15.979500829225559</v>
      </c>
      <c r="Y650" s="39">
        <v>8.9600000000000009</v>
      </c>
    </row>
    <row r="651" spans="1:25" ht="60" x14ac:dyDescent="0.2">
      <c r="A651" s="29">
        <v>15585</v>
      </c>
      <c r="B651" s="29" t="s">
        <v>4630</v>
      </c>
      <c r="C651" s="32">
        <v>150</v>
      </c>
      <c r="D651" s="48">
        <v>3.0092530000000002</v>
      </c>
      <c r="E651" s="48">
        <v>13.253594007331939</v>
      </c>
      <c r="F651" s="32" t="s">
        <v>746</v>
      </c>
      <c r="G651" s="32">
        <v>13.253594007331939</v>
      </c>
      <c r="H651" s="32">
        <v>180.63952358</v>
      </c>
      <c r="I651" s="32">
        <v>0.15</v>
      </c>
      <c r="J651" s="32">
        <v>0.75229709137686618</v>
      </c>
      <c r="K651" s="29" t="s">
        <v>2511</v>
      </c>
      <c r="L651" s="29" t="s">
        <v>343</v>
      </c>
      <c r="M651" s="29" t="s">
        <v>3835</v>
      </c>
      <c r="N651" s="33">
        <v>2.88456123187611E-2</v>
      </c>
      <c r="O651" s="34">
        <v>86277.376524279447</v>
      </c>
      <c r="P651" s="35">
        <v>1.039166890043117</v>
      </c>
      <c r="Q651" s="29" t="s">
        <v>4631</v>
      </c>
      <c r="R651" s="29" t="s">
        <v>3540</v>
      </c>
      <c r="S651" s="36">
        <v>7.25</v>
      </c>
      <c r="T651" s="29" t="s">
        <v>2947</v>
      </c>
      <c r="U651" s="37">
        <v>180</v>
      </c>
      <c r="V651" s="38">
        <v>1.039166890043117</v>
      </c>
      <c r="W651" s="38">
        <v>8.2891668900431164</v>
      </c>
      <c r="X651" s="39">
        <v>1.9391668900431169</v>
      </c>
      <c r="Y651" s="39">
        <v>0.90000000000000036</v>
      </c>
    </row>
    <row r="652" spans="1:25" ht="30" x14ac:dyDescent="0.2">
      <c r="A652" s="29">
        <v>15046</v>
      </c>
      <c r="B652" s="29" t="s">
        <v>4632</v>
      </c>
      <c r="C652" s="32">
        <v>100</v>
      </c>
      <c r="D652" s="48">
        <v>3.0092530000000002</v>
      </c>
      <c r="E652" s="48">
        <v>5.8904862254808616</v>
      </c>
      <c r="F652" s="32" t="s">
        <v>746</v>
      </c>
      <c r="G652" s="32">
        <v>5.8904862254808616</v>
      </c>
      <c r="H652" s="32">
        <v>4.4994560051699999</v>
      </c>
      <c r="I652" s="32">
        <v>0.1</v>
      </c>
      <c r="J652" s="32">
        <v>0.75229709137686596</v>
      </c>
      <c r="K652" s="29" t="s">
        <v>2477</v>
      </c>
      <c r="L652" s="29" t="s">
        <v>2800</v>
      </c>
      <c r="M652" s="29" t="s">
        <v>3835</v>
      </c>
      <c r="N652" s="33">
        <v>2.884561231876109E-2</v>
      </c>
      <c r="O652" s="34">
        <v>57518.251016186281</v>
      </c>
      <c r="P652" s="35">
        <v>4.3926933678178931E-2</v>
      </c>
      <c r="Q652" s="29" t="s">
        <v>4633</v>
      </c>
      <c r="R652" s="29" t="s">
        <v>2709</v>
      </c>
      <c r="S652" s="36">
        <v>2.56</v>
      </c>
      <c r="T652" s="29" t="s">
        <v>2406</v>
      </c>
      <c r="U652" s="37">
        <v>4</v>
      </c>
      <c r="V652" s="38">
        <v>4.3926933678178931E-2</v>
      </c>
      <c r="W652" s="38">
        <v>2.6039269336781792</v>
      </c>
      <c r="X652" s="39">
        <v>9.3926933678179392E-2</v>
      </c>
      <c r="Y652" s="39">
        <v>5.0000000000000273E-2</v>
      </c>
    </row>
    <row r="653" spans="1:25" ht="30" x14ac:dyDescent="0.2">
      <c r="A653" s="29">
        <v>17813</v>
      </c>
      <c r="B653" s="29" t="s">
        <v>4634</v>
      </c>
      <c r="C653" s="32" t="s">
        <v>746</v>
      </c>
      <c r="D653" s="48">
        <v>3.0092530000000002</v>
      </c>
      <c r="E653" s="48" t="s">
        <v>746</v>
      </c>
      <c r="F653" s="32" t="s">
        <v>746</v>
      </c>
      <c r="G653" s="32" t="s">
        <v>746</v>
      </c>
      <c r="H653" s="32">
        <v>216.08019494697999</v>
      </c>
      <c r="I653" s="32" t="s">
        <v>746</v>
      </c>
      <c r="J653" s="32" t="s">
        <v>746</v>
      </c>
      <c r="K653" s="29" t="s">
        <v>2385</v>
      </c>
      <c r="L653" s="29" t="s">
        <v>1325</v>
      </c>
      <c r="M653" s="29" t="s">
        <v>3835</v>
      </c>
      <c r="N653" s="33" t="s">
        <v>746</v>
      </c>
      <c r="O653" s="34" t="s">
        <v>746</v>
      </c>
      <c r="P653" s="35" t="s">
        <v>746</v>
      </c>
      <c r="Q653" s="29" t="s">
        <v>746</v>
      </c>
      <c r="R653" s="29" t="s">
        <v>746</v>
      </c>
      <c r="S653" s="41" t="s">
        <v>746</v>
      </c>
      <c r="T653" s="29" t="s">
        <v>746</v>
      </c>
      <c r="U653" s="34" t="s">
        <v>746</v>
      </c>
      <c r="V653" s="42" t="s">
        <v>746</v>
      </c>
      <c r="W653" s="42" t="s">
        <v>746</v>
      </c>
      <c r="X653" s="40" t="s">
        <v>746</v>
      </c>
      <c r="Y653" s="40" t="s">
        <v>746</v>
      </c>
    </row>
    <row r="654" spans="1:25" ht="30" x14ac:dyDescent="0.2">
      <c r="A654" s="29">
        <v>15176</v>
      </c>
      <c r="B654" s="29" t="s">
        <v>4635</v>
      </c>
      <c r="C654" s="32">
        <v>75</v>
      </c>
      <c r="D654" s="48">
        <v>2.9861049</v>
      </c>
      <c r="E654" s="48">
        <v>3.3133985018329848</v>
      </c>
      <c r="F654" s="32" t="s">
        <v>746</v>
      </c>
      <c r="G654" s="32">
        <v>3.3133985018329848</v>
      </c>
      <c r="H654" s="32">
        <v>483.28919232700002</v>
      </c>
      <c r="I654" s="32">
        <v>7.4999999999999997E-2</v>
      </c>
      <c r="J654" s="32">
        <v>0.75229709137686618</v>
      </c>
      <c r="K654" s="29" t="s">
        <v>2385</v>
      </c>
      <c r="L654" s="29" t="s">
        <v>1325</v>
      </c>
      <c r="M654" s="29" t="s">
        <v>3915</v>
      </c>
      <c r="N654" s="33">
        <v>2.88456123187611E-2</v>
      </c>
      <c r="O654" s="34">
        <v>43138.688262139724</v>
      </c>
      <c r="P654" s="35">
        <v>6.9005949573577841</v>
      </c>
      <c r="Q654" s="29" t="s">
        <v>4636</v>
      </c>
      <c r="R654" s="29" t="s">
        <v>4637</v>
      </c>
      <c r="S654" s="36">
        <v>184.98</v>
      </c>
      <c r="T654" s="29" t="s">
        <v>746</v>
      </c>
      <c r="U654" s="37">
        <v>484</v>
      </c>
      <c r="V654" s="38">
        <v>6.9005949573577841</v>
      </c>
      <c r="W654" s="38">
        <v>191.8805949573578</v>
      </c>
      <c r="X654" s="39">
        <v>26.240594957357811</v>
      </c>
      <c r="Y654" s="39">
        <v>19.340000000000028</v>
      </c>
    </row>
    <row r="655" spans="1:25" ht="20" x14ac:dyDescent="0.2">
      <c r="A655" s="29">
        <v>14112</v>
      </c>
      <c r="B655" s="29" t="s">
        <v>1401</v>
      </c>
      <c r="C655" s="32">
        <v>160</v>
      </c>
      <c r="D655" s="48">
        <v>2.9861049</v>
      </c>
      <c r="E655" s="48">
        <v>15.079644737231011</v>
      </c>
      <c r="F655" s="32">
        <v>7</v>
      </c>
      <c r="G655" s="32">
        <v>7</v>
      </c>
      <c r="H655" s="32">
        <v>306.32153503196002</v>
      </c>
      <c r="I655" s="32">
        <v>0.16</v>
      </c>
      <c r="J655" s="32">
        <v>0.34921775223499357</v>
      </c>
      <c r="K655" s="29" t="s">
        <v>4638</v>
      </c>
      <c r="L655" s="29" t="s">
        <v>4638</v>
      </c>
      <c r="M655" s="29" t="s">
        <v>3915</v>
      </c>
      <c r="N655" s="33">
        <v>6.2157511965372754E-3</v>
      </c>
      <c r="O655" s="34">
        <v>42720.131847056909</v>
      </c>
      <c r="P655" s="35">
        <v>0.36517332327394941</v>
      </c>
      <c r="Q655" s="29" t="s">
        <v>4639</v>
      </c>
      <c r="R655" s="29" t="s">
        <v>4640</v>
      </c>
      <c r="S655" s="36">
        <v>139.71</v>
      </c>
      <c r="T655" s="29" t="s">
        <v>2779</v>
      </c>
      <c r="U655" s="37">
        <v>298</v>
      </c>
      <c r="V655" s="38">
        <v>0.36517332327394941</v>
      </c>
      <c r="W655" s="38">
        <v>140.0751733232739</v>
      </c>
      <c r="X655" s="39">
        <v>5.8751733232739412</v>
      </c>
      <c r="Y655" s="39">
        <v>5.5099999999999909</v>
      </c>
    </row>
    <row r="656" spans="1:25" ht="30" x14ac:dyDescent="0.2">
      <c r="A656" s="29">
        <v>15099</v>
      </c>
      <c r="B656" s="29" t="s">
        <v>4641</v>
      </c>
      <c r="C656" s="32">
        <v>100</v>
      </c>
      <c r="D656" s="48">
        <v>2.9861049</v>
      </c>
      <c r="E656" s="48">
        <v>5.8904862254808616</v>
      </c>
      <c r="F656" s="32" t="s">
        <v>746</v>
      </c>
      <c r="G656" s="32">
        <v>5.8904862254808616</v>
      </c>
      <c r="H656" s="32">
        <v>187.66085458399999</v>
      </c>
      <c r="I656" s="32">
        <v>0.1</v>
      </c>
      <c r="J656" s="32">
        <v>0.75229709137686596</v>
      </c>
      <c r="K656" s="29" t="s">
        <v>4022</v>
      </c>
      <c r="L656" s="29" t="s">
        <v>4022</v>
      </c>
      <c r="M656" s="29" t="s">
        <v>3915</v>
      </c>
      <c r="N656" s="33">
        <v>2.884561231876109E-2</v>
      </c>
      <c r="O656" s="34">
        <v>57518.251016186281</v>
      </c>
      <c r="P656" s="35">
        <v>1.8320805679241869</v>
      </c>
      <c r="Q656" s="29" t="s">
        <v>4642</v>
      </c>
      <c r="R656" s="29" t="s">
        <v>4643</v>
      </c>
      <c r="S656" s="36">
        <v>130.71</v>
      </c>
      <c r="T656" s="29" t="s">
        <v>3106</v>
      </c>
      <c r="U656" s="37">
        <v>188</v>
      </c>
      <c r="V656" s="38">
        <v>1.8320805679241869</v>
      </c>
      <c r="W656" s="38">
        <v>132.54208056792419</v>
      </c>
      <c r="X656" s="39">
        <v>6.1620805679241641</v>
      </c>
      <c r="Y656" s="39">
        <v>4.3299999999999841</v>
      </c>
    </row>
    <row r="657" spans="1:25" ht="40" x14ac:dyDescent="0.2">
      <c r="A657" s="29">
        <v>14355</v>
      </c>
      <c r="B657" s="29" t="s">
        <v>4644</v>
      </c>
      <c r="C657" s="32">
        <v>125</v>
      </c>
      <c r="D657" s="48">
        <v>2.9861049</v>
      </c>
      <c r="E657" s="48">
        <v>9.2038847273138469</v>
      </c>
      <c r="F657" s="32" t="s">
        <v>746</v>
      </c>
      <c r="G657" s="32">
        <v>9.2038847273138469</v>
      </c>
      <c r="H657" s="32">
        <v>356.21692366500002</v>
      </c>
      <c r="I657" s="32">
        <v>0.125</v>
      </c>
      <c r="J657" s="32">
        <v>0.75229709137686618</v>
      </c>
      <c r="K657" s="29" t="s">
        <v>2552</v>
      </c>
      <c r="L657" s="29" t="s">
        <v>1542</v>
      </c>
      <c r="M657" s="29" t="s">
        <v>3915</v>
      </c>
      <c r="N657" s="33">
        <v>2.88456123187611E-2</v>
      </c>
      <c r="O657" s="34">
        <v>71897.813770232868</v>
      </c>
      <c r="P657" s="35">
        <v>2.5969311620806899</v>
      </c>
      <c r="Q657" s="29" t="s">
        <v>4645</v>
      </c>
      <c r="R657" s="29" t="s">
        <v>4646</v>
      </c>
      <c r="S657" s="36">
        <v>77.510000000000005</v>
      </c>
      <c r="T657" s="29" t="s">
        <v>3552</v>
      </c>
      <c r="U657" s="37">
        <v>356</v>
      </c>
      <c r="V657" s="38">
        <v>2.5969311620806899</v>
      </c>
      <c r="W657" s="38">
        <v>80.106931162080699</v>
      </c>
      <c r="X657" s="39">
        <v>8.9569311620807071</v>
      </c>
      <c r="Y657" s="39">
        <v>6.3600000000000136</v>
      </c>
    </row>
    <row r="658" spans="1:25" ht="50" x14ac:dyDescent="0.2">
      <c r="A658" s="29">
        <v>15191</v>
      </c>
      <c r="B658" s="29" t="s">
        <v>4647</v>
      </c>
      <c r="C658" s="32">
        <v>150</v>
      </c>
      <c r="D658" s="48">
        <v>2.9629568000000002</v>
      </c>
      <c r="E658" s="48">
        <v>13.253594007331939</v>
      </c>
      <c r="F658" s="32" t="s">
        <v>746</v>
      </c>
      <c r="G658" s="32">
        <v>13.253594007331939</v>
      </c>
      <c r="H658" s="32">
        <v>227.0391245054</v>
      </c>
      <c r="I658" s="32">
        <v>0.15</v>
      </c>
      <c r="J658" s="32">
        <v>0.75229709137686618</v>
      </c>
      <c r="K658" s="29" t="s">
        <v>2471</v>
      </c>
      <c r="L658" s="29" t="s">
        <v>1873</v>
      </c>
      <c r="M658" s="29" t="s">
        <v>4144</v>
      </c>
      <c r="N658" s="33">
        <v>2.88456123187611E-2</v>
      </c>
      <c r="O658" s="34">
        <v>86277.376524279447</v>
      </c>
      <c r="P658" s="35">
        <v>1.3060903630312179</v>
      </c>
      <c r="Q658" s="29" t="s">
        <v>4648</v>
      </c>
      <c r="R658" s="29" t="s">
        <v>4649</v>
      </c>
      <c r="S658" s="36">
        <v>76.89</v>
      </c>
      <c r="T658" s="29" t="s">
        <v>2877</v>
      </c>
      <c r="U658" s="37">
        <v>228</v>
      </c>
      <c r="V658" s="38">
        <v>1.3060903630312179</v>
      </c>
      <c r="W658" s="38">
        <v>78.196090363031217</v>
      </c>
      <c r="X658" s="39">
        <v>8.0060903630312197</v>
      </c>
      <c r="Y658" s="39">
        <v>6.7000000000000028</v>
      </c>
    </row>
    <row r="659" spans="1:25" ht="30" x14ac:dyDescent="0.2">
      <c r="A659" s="29">
        <v>15050</v>
      </c>
      <c r="B659" s="29" t="s">
        <v>4650</v>
      </c>
      <c r="C659" s="32">
        <v>100</v>
      </c>
      <c r="D659" s="48">
        <v>2.9629568000000002</v>
      </c>
      <c r="E659" s="48">
        <v>5.8904862254808616</v>
      </c>
      <c r="F659" s="32" t="s">
        <v>746</v>
      </c>
      <c r="G659" s="32">
        <v>5.8904862254808616</v>
      </c>
      <c r="H659" s="32">
        <v>133.28183951</v>
      </c>
      <c r="I659" s="32">
        <v>0.1</v>
      </c>
      <c r="J659" s="32">
        <v>0.75229709137686596</v>
      </c>
      <c r="K659" s="29" t="s">
        <v>2653</v>
      </c>
      <c r="L659" s="29" t="s">
        <v>180</v>
      </c>
      <c r="M659" s="29" t="s">
        <v>4144</v>
      </c>
      <c r="N659" s="33">
        <v>2.884561231876109E-2</v>
      </c>
      <c r="O659" s="34">
        <v>57518.251016186281</v>
      </c>
      <c r="P659" s="35">
        <v>1.301193414922668</v>
      </c>
      <c r="Q659" s="29" t="s">
        <v>4651</v>
      </c>
      <c r="R659" s="29" t="s">
        <v>4652</v>
      </c>
      <c r="S659" s="36">
        <v>19.190000000000001</v>
      </c>
      <c r="T659" s="29" t="s">
        <v>3638</v>
      </c>
      <c r="U659" s="37">
        <v>134</v>
      </c>
      <c r="V659" s="38">
        <v>1.301193414922668</v>
      </c>
      <c r="W659" s="38">
        <v>20.49119341492267</v>
      </c>
      <c r="X659" s="39">
        <v>2.95119341492267</v>
      </c>
      <c r="Y659" s="39">
        <v>1.6500000000000019</v>
      </c>
    </row>
    <row r="660" spans="1:25" ht="30" x14ac:dyDescent="0.2">
      <c r="A660" s="29">
        <v>15629</v>
      </c>
      <c r="B660" s="29" t="s">
        <v>2150</v>
      </c>
      <c r="C660" s="32">
        <v>100</v>
      </c>
      <c r="D660" s="48">
        <v>2.9629568000000002</v>
      </c>
      <c r="E660" s="48">
        <v>5.8904862254808616</v>
      </c>
      <c r="F660" s="32" t="s">
        <v>746</v>
      </c>
      <c r="G660" s="32">
        <v>5.8904862254808616</v>
      </c>
      <c r="H660" s="32">
        <v>1137.6276711401899</v>
      </c>
      <c r="I660" s="32">
        <v>0.1</v>
      </c>
      <c r="J660" s="32">
        <v>0.75229709137686596</v>
      </c>
      <c r="K660" s="29" t="s">
        <v>3407</v>
      </c>
      <c r="L660" s="29" t="s">
        <v>4026</v>
      </c>
      <c r="M660" s="29" t="s">
        <v>4144</v>
      </c>
      <c r="N660" s="33">
        <v>2.884561231876109E-2</v>
      </c>
      <c r="O660" s="34">
        <v>57518.251016186281</v>
      </c>
      <c r="P660" s="35">
        <v>11.1063415673398</v>
      </c>
      <c r="Q660" s="29" t="s">
        <v>4653</v>
      </c>
      <c r="R660" s="29" t="s">
        <v>4654</v>
      </c>
      <c r="S660" s="36">
        <v>26.06</v>
      </c>
      <c r="T660" s="29" t="s">
        <v>4280</v>
      </c>
      <c r="U660" s="37">
        <v>1116</v>
      </c>
      <c r="V660" s="38">
        <v>11.1063415673398</v>
      </c>
      <c r="W660" s="38">
        <v>37.166341567339799</v>
      </c>
      <c r="X660" s="39">
        <v>27.746341567339801</v>
      </c>
      <c r="Y660" s="39">
        <v>16.64</v>
      </c>
    </row>
    <row r="661" spans="1:25" ht="50" x14ac:dyDescent="0.2">
      <c r="A661" s="29">
        <v>19957</v>
      </c>
      <c r="B661" s="29" t="s">
        <v>4655</v>
      </c>
      <c r="C661" s="32">
        <v>110</v>
      </c>
      <c r="D661" s="48">
        <v>2.9629568000000002</v>
      </c>
      <c r="E661" s="48">
        <v>7.1274883328318426</v>
      </c>
      <c r="F661" s="32" t="s">
        <v>746</v>
      </c>
      <c r="G661" s="32">
        <v>7.1274883328318426</v>
      </c>
      <c r="H661" s="32">
        <v>399.76190656235002</v>
      </c>
      <c r="I661" s="32">
        <v>0.11</v>
      </c>
      <c r="J661" s="32">
        <v>0.75229709137686618</v>
      </c>
      <c r="K661" s="29" t="s">
        <v>2456</v>
      </c>
      <c r="L661" s="29" t="s">
        <v>342</v>
      </c>
      <c r="M661" s="29" t="s">
        <v>4144</v>
      </c>
      <c r="N661" s="33">
        <v>2.88456123187611E-2</v>
      </c>
      <c r="O661" s="34">
        <v>63270.076117804922</v>
      </c>
      <c r="P661" s="35">
        <v>3.4440906795808561</v>
      </c>
      <c r="Q661" s="29" t="s">
        <v>746</v>
      </c>
      <c r="R661" s="29" t="s">
        <v>3942</v>
      </c>
      <c r="S661" s="36">
        <v>61.9</v>
      </c>
      <c r="T661" s="29" t="s">
        <v>3638</v>
      </c>
      <c r="U661" s="37">
        <v>398</v>
      </c>
      <c r="V661" s="38">
        <v>3.4440906795808561</v>
      </c>
      <c r="W661" s="38">
        <v>65.344090679580859</v>
      </c>
      <c r="X661" s="40" t="s">
        <v>746</v>
      </c>
      <c r="Y661" s="40" t="s">
        <v>746</v>
      </c>
    </row>
    <row r="662" spans="1:25" ht="30" x14ac:dyDescent="0.2">
      <c r="A662" s="29">
        <v>15083</v>
      </c>
      <c r="B662" s="29" t="s">
        <v>432</v>
      </c>
      <c r="C662" s="32">
        <v>150</v>
      </c>
      <c r="D662" s="48">
        <v>2.9398086999999999</v>
      </c>
      <c r="E662" s="48">
        <v>13.253594007331939</v>
      </c>
      <c r="F662" s="32">
        <v>10</v>
      </c>
      <c r="G662" s="32">
        <v>10</v>
      </c>
      <c r="H662" s="32">
        <v>375.73140597246999</v>
      </c>
      <c r="I662" s="32">
        <v>0.15</v>
      </c>
      <c r="J662" s="32">
        <v>0.56761742585497377</v>
      </c>
      <c r="K662" s="29" t="s">
        <v>2448</v>
      </c>
      <c r="L662" s="29" t="s">
        <v>473</v>
      </c>
      <c r="M662" s="29" t="s">
        <v>4656</v>
      </c>
      <c r="N662" s="33">
        <v>1.6421485327942228E-2</v>
      </c>
      <c r="O662" s="34">
        <v>65097.343766943872</v>
      </c>
      <c r="P662" s="35">
        <v>1.247296128606791</v>
      </c>
      <c r="Q662" s="29" t="s">
        <v>4657</v>
      </c>
      <c r="R662" s="29" t="s">
        <v>4658</v>
      </c>
      <c r="S662" s="36">
        <v>21.14</v>
      </c>
      <c r="T662" s="29" t="s">
        <v>4659</v>
      </c>
      <c r="U662" s="37">
        <v>376</v>
      </c>
      <c r="V662" s="38">
        <v>1.247296128606791</v>
      </c>
      <c r="W662" s="38">
        <v>22.387296128606788</v>
      </c>
      <c r="X662" s="39">
        <v>4.5372961286067914</v>
      </c>
      <c r="Y662" s="39">
        <v>3.2899999999999991</v>
      </c>
    </row>
    <row r="663" spans="1:25" ht="40" x14ac:dyDescent="0.2">
      <c r="A663" s="29">
        <v>14360</v>
      </c>
      <c r="B663" s="29" t="s">
        <v>4660</v>
      </c>
      <c r="C663" s="32">
        <v>150</v>
      </c>
      <c r="D663" s="48">
        <v>2.9166606000000002</v>
      </c>
      <c r="E663" s="48">
        <v>13.253594007331939</v>
      </c>
      <c r="F663" s="32" t="s">
        <v>746</v>
      </c>
      <c r="G663" s="32">
        <v>13.253594007331939</v>
      </c>
      <c r="H663" s="32">
        <v>411.72012835470002</v>
      </c>
      <c r="I663" s="32">
        <v>0.15</v>
      </c>
      <c r="J663" s="32">
        <v>0.75229709137686618</v>
      </c>
      <c r="K663" s="29" t="s">
        <v>2815</v>
      </c>
      <c r="L663" s="29" t="s">
        <v>1547</v>
      </c>
      <c r="M663" s="29" t="s">
        <v>4661</v>
      </c>
      <c r="N663" s="33">
        <v>2.88456123187611E-2</v>
      </c>
      <c r="O663" s="34">
        <v>86277.376524279447</v>
      </c>
      <c r="P663" s="35">
        <v>2.3685067191899778</v>
      </c>
      <c r="Q663" s="29" t="s">
        <v>3466</v>
      </c>
      <c r="R663" s="29" t="s">
        <v>4662</v>
      </c>
      <c r="S663" s="36">
        <v>77</v>
      </c>
      <c r="T663" s="29" t="s">
        <v>746</v>
      </c>
      <c r="U663" s="37">
        <v>412</v>
      </c>
      <c r="V663" s="38">
        <v>2.3685067191899778</v>
      </c>
      <c r="W663" s="38">
        <v>79.36850671918998</v>
      </c>
      <c r="X663" s="39">
        <v>10.678506719189979</v>
      </c>
      <c r="Y663" s="39">
        <v>8.3100000000000023</v>
      </c>
    </row>
    <row r="664" spans="1:25" ht="40" x14ac:dyDescent="0.2">
      <c r="A664" s="29">
        <v>15406</v>
      </c>
      <c r="B664" s="29" t="s">
        <v>4663</v>
      </c>
      <c r="C664" s="32">
        <v>100</v>
      </c>
      <c r="D664" s="48">
        <v>2.9166606000000002</v>
      </c>
      <c r="E664" s="48">
        <v>5.8904862254808616</v>
      </c>
      <c r="F664" s="32" t="s">
        <v>746</v>
      </c>
      <c r="G664" s="32">
        <v>5.8904862254808616</v>
      </c>
      <c r="H664" s="32">
        <v>248.21783958200001</v>
      </c>
      <c r="I664" s="32">
        <v>0.1</v>
      </c>
      <c r="J664" s="32">
        <v>0.75229709137686596</v>
      </c>
      <c r="K664" s="29" t="s">
        <v>2437</v>
      </c>
      <c r="L664" s="29" t="s">
        <v>2015</v>
      </c>
      <c r="M664" s="29" t="s">
        <v>4661</v>
      </c>
      <c r="N664" s="33">
        <v>2.884561231876109E-2</v>
      </c>
      <c r="O664" s="34">
        <v>57518.251016186281</v>
      </c>
      <c r="P664" s="35">
        <v>2.4232815177059188</v>
      </c>
      <c r="Q664" s="29" t="s">
        <v>2823</v>
      </c>
      <c r="R664" s="29" t="s">
        <v>4664</v>
      </c>
      <c r="S664" s="36">
        <v>29.37</v>
      </c>
      <c r="T664" s="29" t="s">
        <v>4665</v>
      </c>
      <c r="U664" s="37">
        <v>248</v>
      </c>
      <c r="V664" s="38">
        <v>2.4232815177059188</v>
      </c>
      <c r="W664" s="38">
        <v>31.793281517705921</v>
      </c>
      <c r="X664" s="39">
        <v>5.9732815177059209</v>
      </c>
      <c r="Y664" s="39">
        <v>3.5500000000000012</v>
      </c>
    </row>
    <row r="665" spans="1:25" ht="30" x14ac:dyDescent="0.2">
      <c r="A665" s="29">
        <v>15321</v>
      </c>
      <c r="B665" s="29" t="s">
        <v>4666</v>
      </c>
      <c r="C665" s="32">
        <v>150</v>
      </c>
      <c r="D665" s="48">
        <v>2.9166606000000002</v>
      </c>
      <c r="E665" s="48">
        <v>13.253594007331939</v>
      </c>
      <c r="F665" s="32" t="s">
        <v>746</v>
      </c>
      <c r="G665" s="32">
        <v>13.253594007331939</v>
      </c>
      <c r="H665" s="32">
        <v>307.39140725499999</v>
      </c>
      <c r="I665" s="32">
        <v>0.15</v>
      </c>
      <c r="J665" s="32">
        <v>0.75229709137686618</v>
      </c>
      <c r="K665" s="29" t="s">
        <v>2592</v>
      </c>
      <c r="L665" s="29" t="s">
        <v>2591</v>
      </c>
      <c r="M665" s="29" t="s">
        <v>4661</v>
      </c>
      <c r="N665" s="33">
        <v>2.88456123187611E-2</v>
      </c>
      <c r="O665" s="34">
        <v>86277.376524279447</v>
      </c>
      <c r="P665" s="35">
        <v>1.768333786385839</v>
      </c>
      <c r="Q665" s="29" t="s">
        <v>4529</v>
      </c>
      <c r="R665" s="29" t="s">
        <v>4667</v>
      </c>
      <c r="S665" s="36">
        <v>15.92</v>
      </c>
      <c r="T665" s="29" t="s">
        <v>4130</v>
      </c>
      <c r="U665" s="37">
        <v>308</v>
      </c>
      <c r="V665" s="38">
        <v>1.768333786385839</v>
      </c>
      <c r="W665" s="38">
        <v>17.68833378638584</v>
      </c>
      <c r="X665" s="39">
        <v>8.1983337863858399</v>
      </c>
      <c r="Y665" s="39">
        <v>6.43</v>
      </c>
    </row>
    <row r="666" spans="1:25" ht="60" x14ac:dyDescent="0.2">
      <c r="A666" s="29">
        <v>15348</v>
      </c>
      <c r="B666" s="29" t="s">
        <v>4668</v>
      </c>
      <c r="C666" s="32">
        <v>100</v>
      </c>
      <c r="D666" s="48">
        <v>2.9166606000000002</v>
      </c>
      <c r="E666" s="48">
        <v>5.8904862254808616</v>
      </c>
      <c r="F666" s="32" t="s">
        <v>746</v>
      </c>
      <c r="G666" s="32">
        <v>5.8904862254808616</v>
      </c>
      <c r="H666" s="32">
        <v>189.98987638599999</v>
      </c>
      <c r="I666" s="32">
        <v>0.1</v>
      </c>
      <c r="J666" s="32">
        <v>0.75229709137686596</v>
      </c>
      <c r="K666" s="29" t="s">
        <v>2443</v>
      </c>
      <c r="L666" s="29" t="s">
        <v>2948</v>
      </c>
      <c r="M666" s="29" t="s">
        <v>4661</v>
      </c>
      <c r="N666" s="33">
        <v>2.884561231876109E-2</v>
      </c>
      <c r="O666" s="34">
        <v>57518.251016186281</v>
      </c>
      <c r="P666" s="35">
        <v>1.85481815800484</v>
      </c>
      <c r="Q666" s="29" t="s">
        <v>2493</v>
      </c>
      <c r="R666" s="29" t="s">
        <v>4669</v>
      </c>
      <c r="S666" s="36">
        <v>5.63</v>
      </c>
      <c r="T666" s="29" t="s">
        <v>4210</v>
      </c>
      <c r="U666" s="37">
        <v>190</v>
      </c>
      <c r="V666" s="38">
        <v>1.85481815800484</v>
      </c>
      <c r="W666" s="38">
        <v>7.4848181580048401</v>
      </c>
      <c r="X666" s="39">
        <v>2.1648181580048411</v>
      </c>
      <c r="Y666" s="39">
        <v>0.3100000000000005</v>
      </c>
    </row>
    <row r="667" spans="1:25" ht="40" x14ac:dyDescent="0.2">
      <c r="A667" s="29">
        <v>17102</v>
      </c>
      <c r="B667" s="29" t="s">
        <v>4670</v>
      </c>
      <c r="C667" s="32">
        <v>100</v>
      </c>
      <c r="D667" s="48">
        <v>2.8935124999999999</v>
      </c>
      <c r="E667" s="48">
        <v>5.8904862254808616</v>
      </c>
      <c r="F667" s="32" t="s">
        <v>746</v>
      </c>
      <c r="G667" s="32">
        <v>5.8904862254808616</v>
      </c>
      <c r="H667" s="32">
        <v>117.03723077799999</v>
      </c>
      <c r="I667" s="32">
        <v>0.1</v>
      </c>
      <c r="J667" s="32">
        <v>0.75229709137686596</v>
      </c>
      <c r="K667" s="29" t="s">
        <v>2662</v>
      </c>
      <c r="L667" s="29" t="s">
        <v>2662</v>
      </c>
      <c r="M667" s="29" t="s">
        <v>4671</v>
      </c>
      <c r="N667" s="33">
        <v>2.884561231876109E-2</v>
      </c>
      <c r="O667" s="34">
        <v>57518.251016186281</v>
      </c>
      <c r="P667" s="35">
        <v>1.1426018319449449</v>
      </c>
      <c r="Q667" s="29" t="s">
        <v>4672</v>
      </c>
      <c r="R667" s="29" t="s">
        <v>4673</v>
      </c>
      <c r="S667" s="36">
        <v>13.84</v>
      </c>
      <c r="T667" s="29" t="s">
        <v>2393</v>
      </c>
      <c r="U667" s="37">
        <v>118</v>
      </c>
      <c r="V667" s="38">
        <v>1.1426018319449449</v>
      </c>
      <c r="W667" s="38">
        <v>14.982601831944949</v>
      </c>
      <c r="X667" s="39">
        <v>1.142601831944946</v>
      </c>
      <c r="Y667" s="39">
        <v>0</v>
      </c>
    </row>
    <row r="668" spans="1:25" ht="30" x14ac:dyDescent="0.2">
      <c r="A668" s="29">
        <v>15440</v>
      </c>
      <c r="B668" s="29" t="s">
        <v>181</v>
      </c>
      <c r="C668" s="32">
        <v>80</v>
      </c>
      <c r="D668" s="48">
        <v>2.8935124999999999</v>
      </c>
      <c r="E668" s="48">
        <v>3.7699111843077522</v>
      </c>
      <c r="F668" s="32">
        <v>8.3000000000000007</v>
      </c>
      <c r="G668" s="32">
        <v>8.3000000000000007</v>
      </c>
      <c r="H668" s="32">
        <v>311.79628682652998</v>
      </c>
      <c r="I668" s="32">
        <v>0.08</v>
      </c>
      <c r="J668" s="32">
        <v>1.6562899106002551</v>
      </c>
      <c r="K668" s="29" t="s">
        <v>3365</v>
      </c>
      <c r="L668" s="29" t="s">
        <v>175</v>
      </c>
      <c r="M668" s="29" t="s">
        <v>4671</v>
      </c>
      <c r="N668" s="33">
        <v>0.13982142038512749</v>
      </c>
      <c r="O668" s="34">
        <v>101307.7412373064</v>
      </c>
      <c r="P668" s="35">
        <v>19.29371196687179</v>
      </c>
      <c r="Q668" s="29" t="s">
        <v>2429</v>
      </c>
      <c r="R668" s="29" t="s">
        <v>4674</v>
      </c>
      <c r="S668" s="36">
        <v>25.76</v>
      </c>
      <c r="T668" s="29" t="s">
        <v>3915</v>
      </c>
      <c r="U668" s="37">
        <v>316</v>
      </c>
      <c r="V668" s="38">
        <v>19.29371196687179</v>
      </c>
      <c r="W668" s="38">
        <v>45.053711966871788</v>
      </c>
      <c r="X668" s="39">
        <v>32.843711966871787</v>
      </c>
      <c r="Y668" s="39">
        <v>13.55</v>
      </c>
    </row>
    <row r="669" spans="1:25" ht="30" x14ac:dyDescent="0.2">
      <c r="A669" s="29">
        <v>14595</v>
      </c>
      <c r="B669" s="29" t="s">
        <v>4675</v>
      </c>
      <c r="C669" s="32">
        <v>100</v>
      </c>
      <c r="D669" s="48">
        <v>2.8935124999999999</v>
      </c>
      <c r="E669" s="48">
        <v>5.8904862254808616</v>
      </c>
      <c r="F669" s="32" t="s">
        <v>746</v>
      </c>
      <c r="G669" s="32">
        <v>5.8904862254808616</v>
      </c>
      <c r="H669" s="32">
        <v>467.335493746</v>
      </c>
      <c r="I669" s="32">
        <v>0.1</v>
      </c>
      <c r="J669" s="32">
        <v>0.75229709137686596</v>
      </c>
      <c r="K669" s="29" t="s">
        <v>3778</v>
      </c>
      <c r="L669" s="29" t="s">
        <v>4507</v>
      </c>
      <c r="M669" s="29" t="s">
        <v>4671</v>
      </c>
      <c r="N669" s="33">
        <v>2.884561231876109E-2</v>
      </c>
      <c r="O669" s="34">
        <v>57518.251016186281</v>
      </c>
      <c r="P669" s="35">
        <v>4.5624660438176514</v>
      </c>
      <c r="Q669" s="29" t="s">
        <v>4676</v>
      </c>
      <c r="R669" s="29" t="s">
        <v>4677</v>
      </c>
      <c r="S669" s="36">
        <v>24.38</v>
      </c>
      <c r="T669" s="29" t="s">
        <v>2979</v>
      </c>
      <c r="U669" s="37">
        <v>468</v>
      </c>
      <c r="V669" s="38">
        <v>4.5624660438176514</v>
      </c>
      <c r="W669" s="38">
        <v>28.94246604381765</v>
      </c>
      <c r="X669" s="39">
        <v>19.532466043817649</v>
      </c>
      <c r="Y669" s="39">
        <v>14.97</v>
      </c>
    </row>
    <row r="670" spans="1:25" ht="40" x14ac:dyDescent="0.2">
      <c r="A670" s="29">
        <v>14342</v>
      </c>
      <c r="B670" s="29" t="s">
        <v>4678</v>
      </c>
      <c r="C670" s="32">
        <v>150</v>
      </c>
      <c r="D670" s="48">
        <v>2.8703644000000001</v>
      </c>
      <c r="E670" s="48">
        <v>13.253594007331939</v>
      </c>
      <c r="F670" s="32" t="s">
        <v>746</v>
      </c>
      <c r="G670" s="32">
        <v>13.253594007331939</v>
      </c>
      <c r="H670" s="32">
        <v>3875.75656486656</v>
      </c>
      <c r="I670" s="32">
        <v>0.15</v>
      </c>
      <c r="J670" s="32">
        <v>0.75229709137686618</v>
      </c>
      <c r="K670" s="29" t="s">
        <v>3238</v>
      </c>
      <c r="L670" s="29" t="s">
        <v>3238</v>
      </c>
      <c r="M670" s="29" t="s">
        <v>2818</v>
      </c>
      <c r="N670" s="33">
        <v>2.88456123187611E-2</v>
      </c>
      <c r="O670" s="34">
        <v>86277.376524279447</v>
      </c>
      <c r="P670" s="35">
        <v>22.296105615518229</v>
      </c>
      <c r="Q670" s="29" t="s">
        <v>746</v>
      </c>
      <c r="R670" s="29" t="s">
        <v>4679</v>
      </c>
      <c r="S670" s="36">
        <v>117.37</v>
      </c>
      <c r="T670" s="29" t="s">
        <v>4680</v>
      </c>
      <c r="U670" s="37">
        <v>3870</v>
      </c>
      <c r="V670" s="38">
        <v>22.296105615518229</v>
      </c>
      <c r="W670" s="38">
        <v>139.66610561551821</v>
      </c>
      <c r="X670" s="40" t="s">
        <v>746</v>
      </c>
      <c r="Y670" s="40" t="s">
        <v>746</v>
      </c>
    </row>
    <row r="671" spans="1:25" ht="30" x14ac:dyDescent="0.2">
      <c r="A671" s="29">
        <v>14468</v>
      </c>
      <c r="B671" s="29" t="s">
        <v>258</v>
      </c>
      <c r="C671" s="32">
        <v>125</v>
      </c>
      <c r="D671" s="48">
        <v>2.8472162999999999</v>
      </c>
      <c r="E671" s="48">
        <v>9.2038847273138469</v>
      </c>
      <c r="F671" s="32">
        <v>7</v>
      </c>
      <c r="G671" s="32">
        <v>7</v>
      </c>
      <c r="H671" s="32">
        <v>307.00274899930002</v>
      </c>
      <c r="I671" s="32">
        <v>0.125</v>
      </c>
      <c r="J671" s="32">
        <v>0.57215836526181352</v>
      </c>
      <c r="K671" s="29" t="s">
        <v>2861</v>
      </c>
      <c r="L671" s="29" t="s">
        <v>2861</v>
      </c>
      <c r="M671" s="29" t="s">
        <v>4412</v>
      </c>
      <c r="N671" s="33">
        <v>1.6685280068250291E-2</v>
      </c>
      <c r="O671" s="34">
        <v>54681.768764232853</v>
      </c>
      <c r="P671" s="35">
        <v>1.311917906839724</v>
      </c>
      <c r="Q671" s="29" t="s">
        <v>4681</v>
      </c>
      <c r="R671" s="29" t="s">
        <v>3630</v>
      </c>
      <c r="S671" s="36">
        <v>38.69</v>
      </c>
      <c r="T671" s="29" t="s">
        <v>4671</v>
      </c>
      <c r="U671" s="37">
        <v>308</v>
      </c>
      <c r="V671" s="38">
        <v>1.311917906839724</v>
      </c>
      <c r="W671" s="38">
        <v>40.001917906839729</v>
      </c>
      <c r="X671" s="39">
        <v>3.2619179068397268</v>
      </c>
      <c r="Y671" s="39">
        <v>1.9500000000000031</v>
      </c>
    </row>
    <row r="672" spans="1:25" ht="30" x14ac:dyDescent="0.2">
      <c r="A672" s="29">
        <v>14226</v>
      </c>
      <c r="B672" s="29" t="s">
        <v>125</v>
      </c>
      <c r="C672" s="32">
        <v>100</v>
      </c>
      <c r="D672" s="48">
        <v>2.8472162999999999</v>
      </c>
      <c r="E672" s="48">
        <v>5.8904862254808616</v>
      </c>
      <c r="F672" s="32">
        <v>8</v>
      </c>
      <c r="G672" s="32">
        <v>8</v>
      </c>
      <c r="H672" s="32">
        <v>933.83327232700003</v>
      </c>
      <c r="I672" s="32">
        <v>0.1</v>
      </c>
      <c r="J672" s="32">
        <v>1.021711366538953</v>
      </c>
      <c r="K672" s="29" t="s">
        <v>3264</v>
      </c>
      <c r="L672" s="29" t="s">
        <v>470</v>
      </c>
      <c r="M672" s="29" t="s">
        <v>4412</v>
      </c>
      <c r="N672" s="33">
        <v>5.320561246253281E-2</v>
      </c>
      <c r="O672" s="34">
        <v>78116.81252033262</v>
      </c>
      <c r="P672" s="35">
        <v>16.61461638327641</v>
      </c>
      <c r="Q672" s="29" t="s">
        <v>2822</v>
      </c>
      <c r="R672" s="29" t="s">
        <v>4682</v>
      </c>
      <c r="S672" s="36">
        <v>40.760000000000012</v>
      </c>
      <c r="T672" s="29" t="s">
        <v>3990</v>
      </c>
      <c r="U672" s="37">
        <v>934</v>
      </c>
      <c r="V672" s="38">
        <v>16.61461638327641</v>
      </c>
      <c r="W672" s="38">
        <v>57.374616383276411</v>
      </c>
      <c r="X672" s="39">
        <v>24.734616383276411</v>
      </c>
      <c r="Y672" s="39">
        <v>8.1200000000000045</v>
      </c>
    </row>
    <row r="673" spans="1:25" ht="30" x14ac:dyDescent="0.2">
      <c r="A673" s="29">
        <v>15086</v>
      </c>
      <c r="B673" s="29" t="s">
        <v>4683</v>
      </c>
      <c r="C673" s="32">
        <v>100</v>
      </c>
      <c r="D673" s="48">
        <v>2.8472162999999999</v>
      </c>
      <c r="E673" s="48">
        <v>5.8904862254808616</v>
      </c>
      <c r="F673" s="32" t="s">
        <v>746</v>
      </c>
      <c r="G673" s="32">
        <v>5.8904862254808616</v>
      </c>
      <c r="H673" s="32">
        <v>129.26185398199999</v>
      </c>
      <c r="I673" s="32">
        <v>0.1</v>
      </c>
      <c r="J673" s="32">
        <v>0.75229709137686596</v>
      </c>
      <c r="K673" s="29" t="s">
        <v>2448</v>
      </c>
      <c r="L673" s="29" t="s">
        <v>469</v>
      </c>
      <c r="M673" s="29" t="s">
        <v>4412</v>
      </c>
      <c r="N673" s="33">
        <v>2.884561231876109E-2</v>
      </c>
      <c r="O673" s="34">
        <v>57518.251016186281</v>
      </c>
      <c r="P673" s="35">
        <v>1.261947417745944</v>
      </c>
      <c r="Q673" s="29" t="s">
        <v>4684</v>
      </c>
      <c r="R673" s="29" t="s">
        <v>4685</v>
      </c>
      <c r="S673" s="36">
        <v>29.09</v>
      </c>
      <c r="T673" s="29" t="s">
        <v>746</v>
      </c>
      <c r="U673" s="37">
        <v>130</v>
      </c>
      <c r="V673" s="38">
        <v>1.261947417745944</v>
      </c>
      <c r="W673" s="38">
        <v>30.35194741774594</v>
      </c>
      <c r="X673" s="39">
        <v>1.4119474177459459</v>
      </c>
      <c r="Y673" s="39">
        <v>0.1500000000000021</v>
      </c>
    </row>
    <row r="674" spans="1:25" ht="40" x14ac:dyDescent="0.2">
      <c r="A674" s="29">
        <v>15062</v>
      </c>
      <c r="B674" s="29" t="s">
        <v>4686</v>
      </c>
      <c r="C674" s="32">
        <v>100</v>
      </c>
      <c r="D674" s="48">
        <v>2.8472162999999999</v>
      </c>
      <c r="E674" s="48">
        <v>5.8904862254808616</v>
      </c>
      <c r="F674" s="32" t="s">
        <v>746</v>
      </c>
      <c r="G674" s="32">
        <v>5.8904862254808616</v>
      </c>
      <c r="H674" s="32">
        <v>306.24476438900001</v>
      </c>
      <c r="I674" s="32">
        <v>0.1</v>
      </c>
      <c r="J674" s="32">
        <v>0.75229709137686596</v>
      </c>
      <c r="K674" s="29" t="s">
        <v>2471</v>
      </c>
      <c r="L674" s="29" t="s">
        <v>322</v>
      </c>
      <c r="M674" s="29" t="s">
        <v>4412</v>
      </c>
      <c r="N674" s="33">
        <v>2.884561231876109E-2</v>
      </c>
      <c r="O674" s="34">
        <v>57518.251016186281</v>
      </c>
      <c r="P674" s="35">
        <v>2.989782195702761</v>
      </c>
      <c r="Q674" s="29" t="s">
        <v>4687</v>
      </c>
      <c r="R674" s="29" t="s">
        <v>3804</v>
      </c>
      <c r="S674" s="36">
        <v>24.69</v>
      </c>
      <c r="T674" s="29" t="s">
        <v>4688</v>
      </c>
      <c r="U674" s="37">
        <v>306</v>
      </c>
      <c r="V674" s="38">
        <v>2.989782195702761</v>
      </c>
      <c r="W674" s="38">
        <v>27.67978219570276</v>
      </c>
      <c r="X674" s="39">
        <v>4.1497821957027634</v>
      </c>
      <c r="Y674" s="39">
        <v>1.1599999999999999</v>
      </c>
    </row>
    <row r="675" spans="1:25" ht="30" x14ac:dyDescent="0.2">
      <c r="A675" s="29">
        <v>15210</v>
      </c>
      <c r="B675" s="29" t="s">
        <v>4689</v>
      </c>
      <c r="C675" s="32">
        <v>180</v>
      </c>
      <c r="D675" s="48">
        <v>2.8240682000000001</v>
      </c>
      <c r="E675" s="48">
        <v>19.085175370557991</v>
      </c>
      <c r="F675" s="32" t="s">
        <v>746</v>
      </c>
      <c r="G675" s="32">
        <v>19.085175370557991</v>
      </c>
      <c r="H675" s="32">
        <v>796.65805191489994</v>
      </c>
      <c r="I675" s="32">
        <v>0.18</v>
      </c>
      <c r="J675" s="32">
        <v>0.75229709137686607</v>
      </c>
      <c r="K675" s="29" t="s">
        <v>3013</v>
      </c>
      <c r="L675" s="29" t="s">
        <v>3013</v>
      </c>
      <c r="M675" s="29" t="s">
        <v>4690</v>
      </c>
      <c r="N675" s="33">
        <v>2.88456123187611E-2</v>
      </c>
      <c r="O675" s="34">
        <v>103532.8518291353</v>
      </c>
      <c r="P675" s="35">
        <v>3.6216555216641488</v>
      </c>
      <c r="Q675" s="29" t="s">
        <v>4691</v>
      </c>
      <c r="R675" s="29" t="s">
        <v>4692</v>
      </c>
      <c r="S675" s="36">
        <v>113.85</v>
      </c>
      <c r="T675" s="29" t="s">
        <v>4693</v>
      </c>
      <c r="U675" s="37">
        <v>796</v>
      </c>
      <c r="V675" s="38">
        <v>3.6216555216641488</v>
      </c>
      <c r="W675" s="38">
        <v>117.4716555216641</v>
      </c>
      <c r="X675" s="39">
        <v>25.871655521664149</v>
      </c>
      <c r="Y675" s="39">
        <v>22.25</v>
      </c>
    </row>
    <row r="676" spans="1:25" ht="40" x14ac:dyDescent="0.2">
      <c r="A676" s="29">
        <v>14211</v>
      </c>
      <c r="B676" s="29" t="s">
        <v>4694</v>
      </c>
      <c r="C676" s="32">
        <v>100</v>
      </c>
      <c r="D676" s="48">
        <v>2.8240682000000001</v>
      </c>
      <c r="E676" s="48">
        <v>5.8904862254808616</v>
      </c>
      <c r="F676" s="32" t="s">
        <v>746</v>
      </c>
      <c r="G676" s="32">
        <v>5.8904862254808616</v>
      </c>
      <c r="H676" s="32">
        <v>301.60731860941002</v>
      </c>
      <c r="I676" s="32">
        <v>0.1</v>
      </c>
      <c r="J676" s="32">
        <v>0.75229709137686596</v>
      </c>
      <c r="K676" s="29" t="s">
        <v>3185</v>
      </c>
      <c r="L676" s="29" t="s">
        <v>3185</v>
      </c>
      <c r="M676" s="29" t="s">
        <v>4690</v>
      </c>
      <c r="N676" s="33">
        <v>2.884561231876109E-2</v>
      </c>
      <c r="O676" s="34">
        <v>57518.251016186281</v>
      </c>
      <c r="P676" s="35">
        <v>2.944508106354597</v>
      </c>
      <c r="Q676" s="29" t="s">
        <v>4286</v>
      </c>
      <c r="R676" s="29" t="s">
        <v>4695</v>
      </c>
      <c r="S676" s="36">
        <v>95.92</v>
      </c>
      <c r="T676" s="29" t="s">
        <v>2818</v>
      </c>
      <c r="U676" s="37">
        <v>298</v>
      </c>
      <c r="V676" s="38">
        <v>2.944508106354597</v>
      </c>
      <c r="W676" s="38">
        <v>98.864508106354606</v>
      </c>
      <c r="X676" s="39">
        <v>7.7545081063546064</v>
      </c>
      <c r="Y676" s="39">
        <v>4.8100000000000023</v>
      </c>
    </row>
    <row r="677" spans="1:25" ht="30" x14ac:dyDescent="0.2">
      <c r="A677" s="29">
        <v>15322</v>
      </c>
      <c r="B677" s="29" t="s">
        <v>352</v>
      </c>
      <c r="C677" s="32">
        <v>150</v>
      </c>
      <c r="D677" s="48">
        <v>2.8240682000000001</v>
      </c>
      <c r="E677" s="48">
        <v>13.253594007331939</v>
      </c>
      <c r="F677" s="32">
        <v>5.3</v>
      </c>
      <c r="G677" s="32">
        <v>5.3</v>
      </c>
      <c r="H677" s="32">
        <v>1199.6355223309999</v>
      </c>
      <c r="I677" s="32">
        <v>0.15</v>
      </c>
      <c r="J677" s="32">
        <v>0.30083723570313609</v>
      </c>
      <c r="K677" s="29" t="s">
        <v>2592</v>
      </c>
      <c r="L677" s="29" t="s">
        <v>2591</v>
      </c>
      <c r="M677" s="29" t="s">
        <v>4690</v>
      </c>
      <c r="N677" s="33">
        <v>4.612795228618973E-3</v>
      </c>
      <c r="O677" s="34">
        <v>34501.592196480247</v>
      </c>
      <c r="P677" s="35">
        <v>1.1676711320872639</v>
      </c>
      <c r="Q677" s="29" t="s">
        <v>4696</v>
      </c>
      <c r="R677" s="29" t="s">
        <v>4697</v>
      </c>
      <c r="S677" s="36">
        <v>51.18</v>
      </c>
      <c r="T677" s="29" t="s">
        <v>3813</v>
      </c>
      <c r="U677" s="37">
        <v>1200</v>
      </c>
      <c r="V677" s="38">
        <v>1.1676711320872639</v>
      </c>
      <c r="W677" s="38">
        <v>52.347671132087257</v>
      </c>
      <c r="X677" s="39">
        <v>35.347671132087257</v>
      </c>
      <c r="Y677" s="39">
        <v>34.18</v>
      </c>
    </row>
    <row r="678" spans="1:25" ht="30" x14ac:dyDescent="0.2">
      <c r="A678" s="29">
        <v>14171</v>
      </c>
      <c r="B678" s="29" t="s">
        <v>4698</v>
      </c>
      <c r="C678" s="32">
        <v>110</v>
      </c>
      <c r="D678" s="48">
        <v>2.7777720000000001</v>
      </c>
      <c r="E678" s="48">
        <v>7.1274883328318426</v>
      </c>
      <c r="F678" s="32" t="s">
        <v>746</v>
      </c>
      <c r="G678" s="32">
        <v>7.1274883328318426</v>
      </c>
      <c r="H678" s="32">
        <v>427.45413514655002</v>
      </c>
      <c r="I678" s="32">
        <v>0.11</v>
      </c>
      <c r="J678" s="32">
        <v>0.75229709137686618</v>
      </c>
      <c r="K678" s="29" t="s">
        <v>2639</v>
      </c>
      <c r="L678" s="29" t="s">
        <v>2639</v>
      </c>
      <c r="M678" s="29" t="s">
        <v>4699</v>
      </c>
      <c r="N678" s="33">
        <v>2.88456123187611E-2</v>
      </c>
      <c r="O678" s="34">
        <v>63270.076117804922</v>
      </c>
      <c r="P678" s="35">
        <v>3.682669055354113</v>
      </c>
      <c r="Q678" s="29" t="s">
        <v>4700</v>
      </c>
      <c r="R678" s="29" t="s">
        <v>4701</v>
      </c>
      <c r="S678" s="36">
        <v>100.4</v>
      </c>
      <c r="T678" s="29" t="s">
        <v>4319</v>
      </c>
      <c r="U678" s="37">
        <v>428</v>
      </c>
      <c r="V678" s="38">
        <v>3.682669055354113</v>
      </c>
      <c r="W678" s="38">
        <v>104.0826690553541</v>
      </c>
      <c r="X678" s="39">
        <v>16.082669055354121</v>
      </c>
      <c r="Y678" s="39">
        <v>12.400000000000009</v>
      </c>
    </row>
    <row r="679" spans="1:25" ht="20" x14ac:dyDescent="0.2">
      <c r="A679" s="29">
        <v>14304</v>
      </c>
      <c r="B679" s="29" t="s">
        <v>153</v>
      </c>
      <c r="C679" s="32">
        <v>75</v>
      </c>
      <c r="D679" s="48">
        <v>2.7777720000000001</v>
      </c>
      <c r="E679" s="48">
        <v>3.3133985018329848</v>
      </c>
      <c r="F679" s="32">
        <v>6.8</v>
      </c>
      <c r="G679" s="32">
        <v>6.8</v>
      </c>
      <c r="H679" s="32">
        <v>365.56306344199999</v>
      </c>
      <c r="I679" s="32">
        <v>7.4999999999999997E-2</v>
      </c>
      <c r="J679" s="32">
        <v>1.5439193983255279</v>
      </c>
      <c r="K679" s="29" t="s">
        <v>2780</v>
      </c>
      <c r="L679" s="29" t="s">
        <v>1531</v>
      </c>
      <c r="M679" s="29" t="s">
        <v>4699</v>
      </c>
      <c r="N679" s="33">
        <v>0.12149271705024781</v>
      </c>
      <c r="O679" s="34">
        <v>88532.387523043653</v>
      </c>
      <c r="P679" s="35">
        <v>21.448141000839389</v>
      </c>
      <c r="Q679" s="29" t="s">
        <v>4702</v>
      </c>
      <c r="R679" s="29" t="s">
        <v>4703</v>
      </c>
      <c r="S679" s="36">
        <v>83.22</v>
      </c>
      <c r="T679" s="29" t="s">
        <v>2626</v>
      </c>
      <c r="U679" s="37">
        <v>366</v>
      </c>
      <c r="V679" s="38">
        <v>21.448141000839389</v>
      </c>
      <c r="W679" s="38">
        <v>104.6681410008394</v>
      </c>
      <c r="X679" s="39">
        <v>30.388141000839401</v>
      </c>
      <c r="Y679" s="39">
        <v>8.9399999999999977</v>
      </c>
    </row>
    <row r="680" spans="1:25" ht="40" x14ac:dyDescent="0.2">
      <c r="A680" s="29">
        <v>15285</v>
      </c>
      <c r="B680" s="29" t="s">
        <v>4704</v>
      </c>
      <c r="C680" s="32">
        <v>100</v>
      </c>
      <c r="D680" s="48">
        <v>2.7777720000000001</v>
      </c>
      <c r="E680" s="48">
        <v>5.8904862254808616</v>
      </c>
      <c r="F680" s="32" t="s">
        <v>746</v>
      </c>
      <c r="G680" s="32">
        <v>5.8904862254808616</v>
      </c>
      <c r="H680" s="32">
        <v>819.71414465700002</v>
      </c>
      <c r="I680" s="32">
        <v>0.1</v>
      </c>
      <c r="J680" s="32">
        <v>0.75229709137686596</v>
      </c>
      <c r="K680" s="29" t="s">
        <v>3668</v>
      </c>
      <c r="L680" s="29" t="s">
        <v>3667</v>
      </c>
      <c r="M680" s="29" t="s">
        <v>4699</v>
      </c>
      <c r="N680" s="33">
        <v>2.884561231876109E-2</v>
      </c>
      <c r="O680" s="34">
        <v>57518.251016186281</v>
      </c>
      <c r="P680" s="35">
        <v>8.0026405027717917</v>
      </c>
      <c r="Q680" s="29" t="s">
        <v>4705</v>
      </c>
      <c r="R680" s="29" t="s">
        <v>4706</v>
      </c>
      <c r="S680" s="36">
        <v>82.34</v>
      </c>
      <c r="T680" s="29" t="s">
        <v>3761</v>
      </c>
      <c r="U680" s="37">
        <v>820</v>
      </c>
      <c r="V680" s="38">
        <v>8.0026405027717917</v>
      </c>
      <c r="W680" s="38">
        <v>90.3426405027718</v>
      </c>
      <c r="X680" s="39">
        <v>20.902640502771789</v>
      </c>
      <c r="Y680" s="39">
        <v>12.89999999999999</v>
      </c>
    </row>
    <row r="681" spans="1:25" ht="40" x14ac:dyDescent="0.2">
      <c r="A681" s="29">
        <v>14237</v>
      </c>
      <c r="B681" s="29" t="s">
        <v>1482</v>
      </c>
      <c r="C681" s="32">
        <v>120</v>
      </c>
      <c r="D681" s="48">
        <v>2.7777720000000001</v>
      </c>
      <c r="E681" s="48">
        <v>8.4823001646924414</v>
      </c>
      <c r="F681" s="32" t="s">
        <v>746</v>
      </c>
      <c r="G681" s="32">
        <v>8.4823001646924414</v>
      </c>
      <c r="H681" s="32">
        <v>354.30957821969997</v>
      </c>
      <c r="I681" s="32">
        <v>0.12</v>
      </c>
      <c r="J681" s="32">
        <v>0.75229709137686618</v>
      </c>
      <c r="K681" s="29" t="s">
        <v>2908</v>
      </c>
      <c r="L681" s="29" t="s">
        <v>210</v>
      </c>
      <c r="M681" s="29" t="s">
        <v>4699</v>
      </c>
      <c r="N681" s="33">
        <v>2.88456123187611E-2</v>
      </c>
      <c r="O681" s="34">
        <v>69021.901219423555</v>
      </c>
      <c r="P681" s="35">
        <v>2.724287657512829</v>
      </c>
      <c r="Q681" s="29" t="s">
        <v>4707</v>
      </c>
      <c r="R681" s="29" t="s">
        <v>4708</v>
      </c>
      <c r="S681" s="36">
        <v>42.88</v>
      </c>
      <c r="T681" s="29" t="s">
        <v>3961</v>
      </c>
      <c r="U681" s="37">
        <v>354</v>
      </c>
      <c r="V681" s="38">
        <v>2.724287657512829</v>
      </c>
      <c r="W681" s="38">
        <v>45.604287657512828</v>
      </c>
      <c r="X681" s="39">
        <v>3.9942876575128281</v>
      </c>
      <c r="Y681" s="39">
        <v>1.269999999999996</v>
      </c>
    </row>
    <row r="682" spans="1:25" ht="40" x14ac:dyDescent="0.2">
      <c r="A682" s="29">
        <v>15564</v>
      </c>
      <c r="B682" s="29" t="s">
        <v>4709</v>
      </c>
      <c r="C682" s="32">
        <v>100</v>
      </c>
      <c r="D682" s="48">
        <v>2.7777720000000001</v>
      </c>
      <c r="E682" s="48">
        <v>5.8904862254808616</v>
      </c>
      <c r="F682" s="32" t="s">
        <v>746</v>
      </c>
      <c r="G682" s="32">
        <v>5.8904862254808616</v>
      </c>
      <c r="H682" s="32">
        <v>535.54420019400993</v>
      </c>
      <c r="I682" s="32">
        <v>0.1</v>
      </c>
      <c r="J682" s="32">
        <v>0.75229709137686596</v>
      </c>
      <c r="K682" s="29" t="s">
        <v>2462</v>
      </c>
      <c r="L682" s="29" t="s">
        <v>2462</v>
      </c>
      <c r="M682" s="29" t="s">
        <v>4699</v>
      </c>
      <c r="N682" s="33">
        <v>2.884561231876109E-2</v>
      </c>
      <c r="O682" s="34">
        <v>57518.251016186281</v>
      </c>
      <c r="P682" s="35">
        <v>5.2283686153670557</v>
      </c>
      <c r="Q682" s="29" t="s">
        <v>4710</v>
      </c>
      <c r="R682" s="29" t="s">
        <v>2401</v>
      </c>
      <c r="S682" s="36">
        <v>6.09</v>
      </c>
      <c r="T682" s="29" t="s">
        <v>746</v>
      </c>
      <c r="U682" s="37">
        <v>536</v>
      </c>
      <c r="V682" s="38">
        <v>5.2283686153670557</v>
      </c>
      <c r="W682" s="38">
        <v>11.31836861536706</v>
      </c>
      <c r="X682" s="39">
        <v>5.5083686153670568</v>
      </c>
      <c r="Y682" s="39">
        <v>0.28000000000000019</v>
      </c>
    </row>
    <row r="683" spans="1:25" ht="40" x14ac:dyDescent="0.2">
      <c r="A683" s="29">
        <v>15444</v>
      </c>
      <c r="B683" s="29" t="s">
        <v>4711</v>
      </c>
      <c r="C683" s="32">
        <v>100</v>
      </c>
      <c r="D683" s="48">
        <v>2.7546238999999999</v>
      </c>
      <c r="E683" s="48">
        <v>5.8904862254808616</v>
      </c>
      <c r="F683" s="32" t="s">
        <v>746</v>
      </c>
      <c r="G683" s="32">
        <v>5.8904862254808616</v>
      </c>
      <c r="H683" s="32">
        <v>484.70202418399998</v>
      </c>
      <c r="I683" s="32">
        <v>0.1</v>
      </c>
      <c r="J683" s="32">
        <v>0.75229709137686596</v>
      </c>
      <c r="K683" s="29" t="s">
        <v>2662</v>
      </c>
      <c r="L683" s="29" t="s">
        <v>318</v>
      </c>
      <c r="M683" s="29" t="s">
        <v>3180</v>
      </c>
      <c r="N683" s="33">
        <v>2.884561231876109E-2</v>
      </c>
      <c r="O683" s="34">
        <v>57518.251016186281</v>
      </c>
      <c r="P683" s="35">
        <v>4.7320106354068461</v>
      </c>
      <c r="Q683" s="29" t="s">
        <v>4712</v>
      </c>
      <c r="R683" s="29" t="s">
        <v>4713</v>
      </c>
      <c r="S683" s="36">
        <v>49.720000000000013</v>
      </c>
      <c r="T683" s="29" t="s">
        <v>4714</v>
      </c>
      <c r="U683" s="37">
        <v>484</v>
      </c>
      <c r="V683" s="38">
        <v>4.7320106354068461</v>
      </c>
      <c r="W683" s="38">
        <v>54.45201063540685</v>
      </c>
      <c r="X683" s="39">
        <v>21.66201063540684</v>
      </c>
      <c r="Y683" s="39">
        <v>16.93</v>
      </c>
    </row>
    <row r="684" spans="1:25" ht="40" x14ac:dyDescent="0.2">
      <c r="A684" s="29">
        <v>17922</v>
      </c>
      <c r="B684" s="29" t="s">
        <v>4715</v>
      </c>
      <c r="C684" s="32">
        <v>100</v>
      </c>
      <c r="D684" s="48">
        <v>2.7546238999999999</v>
      </c>
      <c r="E684" s="48">
        <v>5.8904862254808616</v>
      </c>
      <c r="F684" s="32" t="s">
        <v>746</v>
      </c>
      <c r="G684" s="32">
        <v>5.8904862254808616</v>
      </c>
      <c r="H684" s="32">
        <v>94.817213489899999</v>
      </c>
      <c r="I684" s="32">
        <v>0.1</v>
      </c>
      <c r="J684" s="32">
        <v>0.75229709137686596</v>
      </c>
      <c r="K684" s="29" t="s">
        <v>2662</v>
      </c>
      <c r="L684" s="29" t="s">
        <v>2661</v>
      </c>
      <c r="M684" s="29" t="s">
        <v>3180</v>
      </c>
      <c r="N684" s="33">
        <v>2.884561231876109E-2</v>
      </c>
      <c r="O684" s="34">
        <v>57518.251016186281</v>
      </c>
      <c r="P684" s="35">
        <v>0.92567400230935371</v>
      </c>
      <c r="Q684" s="29" t="s">
        <v>4716</v>
      </c>
      <c r="R684" s="29" t="s">
        <v>4717</v>
      </c>
      <c r="S684" s="36">
        <v>26.16</v>
      </c>
      <c r="T684" s="29" t="s">
        <v>746</v>
      </c>
      <c r="U684" s="37">
        <v>94</v>
      </c>
      <c r="V684" s="38">
        <v>0.92567400230935371</v>
      </c>
      <c r="W684" s="38">
        <v>27.08567400230935</v>
      </c>
      <c r="X684" s="39">
        <v>3.3656740023093552</v>
      </c>
      <c r="Y684" s="39">
        <v>2.4400000000000008</v>
      </c>
    </row>
    <row r="685" spans="1:25" ht="60" x14ac:dyDescent="0.2">
      <c r="A685" s="29">
        <v>19978</v>
      </c>
      <c r="B685" s="29" t="s">
        <v>449</v>
      </c>
      <c r="C685" s="32">
        <v>125</v>
      </c>
      <c r="D685" s="48">
        <v>2.7546238999999999</v>
      </c>
      <c r="E685" s="48">
        <v>9.2038847273138469</v>
      </c>
      <c r="F685" s="32">
        <v>8.5</v>
      </c>
      <c r="G685" s="32">
        <v>8.5</v>
      </c>
      <c r="H685" s="32">
        <v>844.006057607</v>
      </c>
      <c r="I685" s="32">
        <v>0.125</v>
      </c>
      <c r="J685" s="32">
        <v>0.69476372924648788</v>
      </c>
      <c r="K685" s="29" t="s">
        <v>2443</v>
      </c>
      <c r="L685" s="29" t="s">
        <v>4235</v>
      </c>
      <c r="M685" s="29" t="s">
        <v>3180</v>
      </c>
      <c r="N685" s="33">
        <v>2.4602275202675179E-2</v>
      </c>
      <c r="O685" s="34">
        <v>66399.290642282751</v>
      </c>
      <c r="P685" s="35">
        <v>5.2667283138988514</v>
      </c>
      <c r="Q685" s="29" t="s">
        <v>3443</v>
      </c>
      <c r="R685" s="29" t="s">
        <v>4117</v>
      </c>
      <c r="S685" s="36">
        <v>6.92</v>
      </c>
      <c r="T685" s="29" t="s">
        <v>746</v>
      </c>
      <c r="U685" s="37">
        <v>844</v>
      </c>
      <c r="V685" s="38">
        <v>5.2667283138988514</v>
      </c>
      <c r="W685" s="38">
        <v>12.18672831389885</v>
      </c>
      <c r="X685" s="39">
        <v>6.3867283138988507</v>
      </c>
      <c r="Y685" s="39">
        <v>1.1200000000000001</v>
      </c>
    </row>
    <row r="686" spans="1:25" ht="20" x14ac:dyDescent="0.2">
      <c r="A686" s="29">
        <v>12370</v>
      </c>
      <c r="B686" s="29" t="s">
        <v>4718</v>
      </c>
      <c r="C686" s="32">
        <v>125</v>
      </c>
      <c r="D686" s="48">
        <v>2.7546238999999999</v>
      </c>
      <c r="E686" s="48">
        <v>9.2038847273138469</v>
      </c>
      <c r="F686" s="32" t="s">
        <v>746</v>
      </c>
      <c r="G686" s="32">
        <v>9.2038847273138469</v>
      </c>
      <c r="H686" s="32">
        <v>383.60396388200002</v>
      </c>
      <c r="I686" s="32">
        <v>0.125</v>
      </c>
      <c r="J686" s="32">
        <v>0.75229709137686618</v>
      </c>
      <c r="K686" s="29" t="s">
        <v>4277</v>
      </c>
      <c r="L686" s="29" t="s">
        <v>4277</v>
      </c>
      <c r="M686" s="29" t="s">
        <v>3180</v>
      </c>
      <c r="N686" s="33">
        <v>2.88456123187611E-2</v>
      </c>
      <c r="O686" s="34">
        <v>71897.813770232868</v>
      </c>
      <c r="P686" s="35">
        <v>2.7965911261411591</v>
      </c>
      <c r="Q686" s="29" t="s">
        <v>746</v>
      </c>
      <c r="R686" s="29" t="s">
        <v>746</v>
      </c>
      <c r="S686" s="41" t="s">
        <v>746</v>
      </c>
      <c r="T686" s="29" t="s">
        <v>746</v>
      </c>
      <c r="U686" s="34" t="s">
        <v>746</v>
      </c>
      <c r="V686" s="38">
        <v>2.7965911261411591</v>
      </c>
      <c r="W686" s="42" t="s">
        <v>746</v>
      </c>
      <c r="X686" s="40" t="s">
        <v>746</v>
      </c>
      <c r="Y686" s="40" t="s">
        <v>746</v>
      </c>
    </row>
    <row r="687" spans="1:25" ht="30" x14ac:dyDescent="0.2">
      <c r="A687" s="29">
        <v>14361</v>
      </c>
      <c r="B687" s="29" t="s">
        <v>4719</v>
      </c>
      <c r="C687" s="32">
        <v>100</v>
      </c>
      <c r="D687" s="48">
        <v>2.7314758000000001</v>
      </c>
      <c r="E687" s="48">
        <v>5.8904862254808616</v>
      </c>
      <c r="F687" s="32" t="s">
        <v>746</v>
      </c>
      <c r="G687" s="32">
        <v>5.8904862254808616</v>
      </c>
      <c r="H687" s="32">
        <v>236.76164700800001</v>
      </c>
      <c r="I687" s="32">
        <v>0.1</v>
      </c>
      <c r="J687" s="32">
        <v>0.75229709137686596</v>
      </c>
      <c r="K687" s="29" t="s">
        <v>4720</v>
      </c>
      <c r="L687" s="29" t="s">
        <v>4720</v>
      </c>
      <c r="M687" s="29" t="s">
        <v>4688</v>
      </c>
      <c r="N687" s="33">
        <v>2.884561231876109E-2</v>
      </c>
      <c r="O687" s="34">
        <v>57518.251016186281</v>
      </c>
      <c r="P687" s="35">
        <v>2.3114379057616512</v>
      </c>
      <c r="Q687" s="29" t="s">
        <v>4721</v>
      </c>
      <c r="R687" s="29" t="s">
        <v>4722</v>
      </c>
      <c r="S687" s="36">
        <v>146.66999999999999</v>
      </c>
      <c r="T687" s="29" t="s">
        <v>746</v>
      </c>
      <c r="U687" s="37">
        <v>232</v>
      </c>
      <c r="V687" s="38">
        <v>2.3114379057616512</v>
      </c>
      <c r="W687" s="38">
        <v>148.98143790576171</v>
      </c>
      <c r="X687" s="39">
        <v>9.8714379057616668</v>
      </c>
      <c r="Y687" s="39">
        <v>7.5600000000000023</v>
      </c>
    </row>
    <row r="688" spans="1:25" ht="30" x14ac:dyDescent="0.2">
      <c r="A688" s="29">
        <v>14238</v>
      </c>
      <c r="B688" s="29" t="s">
        <v>4723</v>
      </c>
      <c r="C688" s="32">
        <v>225</v>
      </c>
      <c r="D688" s="48">
        <v>2.7083276999999999</v>
      </c>
      <c r="E688" s="48">
        <v>29.82058651649686</v>
      </c>
      <c r="F688" s="32" t="s">
        <v>746</v>
      </c>
      <c r="G688" s="32">
        <v>29.82058651649686</v>
      </c>
      <c r="H688" s="32">
        <v>776.37926315396999</v>
      </c>
      <c r="I688" s="32">
        <v>0.22500000000000001</v>
      </c>
      <c r="J688" s="32">
        <v>0.75229709137686607</v>
      </c>
      <c r="K688" s="29" t="s">
        <v>2745</v>
      </c>
      <c r="L688" s="29" t="s">
        <v>2745</v>
      </c>
      <c r="M688" s="29" t="s">
        <v>4724</v>
      </c>
      <c r="N688" s="33">
        <v>2.88456123187611E-2</v>
      </c>
      <c r="O688" s="34">
        <v>129416.0647864191</v>
      </c>
      <c r="P688" s="35">
        <v>2.6509301980528508</v>
      </c>
      <c r="Q688" s="29" t="s">
        <v>746</v>
      </c>
      <c r="R688" s="29" t="s">
        <v>4725</v>
      </c>
      <c r="S688" s="36">
        <v>11.83</v>
      </c>
      <c r="T688" s="29" t="s">
        <v>3805</v>
      </c>
      <c r="U688" s="37">
        <v>720</v>
      </c>
      <c r="V688" s="38">
        <v>2.6509301980528508</v>
      </c>
      <c r="W688" s="38">
        <v>14.48093019805285</v>
      </c>
      <c r="X688" s="40" t="s">
        <v>746</v>
      </c>
      <c r="Y688" s="40" t="s">
        <v>746</v>
      </c>
    </row>
    <row r="689" spans="1:25" ht="20" x14ac:dyDescent="0.2">
      <c r="A689" s="29">
        <v>14243</v>
      </c>
      <c r="B689" s="29" t="s">
        <v>309</v>
      </c>
      <c r="C689" s="32">
        <v>150</v>
      </c>
      <c r="D689" s="48">
        <v>2.6851796000000001</v>
      </c>
      <c r="E689" s="48">
        <v>13.253594007331939</v>
      </c>
      <c r="F689" s="32">
        <v>13.7</v>
      </c>
      <c r="G689" s="32">
        <v>13.7</v>
      </c>
      <c r="H689" s="32">
        <v>917.71828649060001</v>
      </c>
      <c r="I689" s="32">
        <v>0.15</v>
      </c>
      <c r="J689" s="32">
        <v>0.77763587342131402</v>
      </c>
      <c r="K689" s="29" t="s">
        <v>2828</v>
      </c>
      <c r="L689" s="29" t="s">
        <v>2828</v>
      </c>
      <c r="M689" s="29" t="s">
        <v>4726</v>
      </c>
      <c r="N689" s="33">
        <v>3.0821485812014771E-2</v>
      </c>
      <c r="O689" s="34">
        <v>89183.360960713093</v>
      </c>
      <c r="P689" s="35">
        <v>5.6330369772227256</v>
      </c>
      <c r="Q689" s="29" t="s">
        <v>4727</v>
      </c>
      <c r="R689" s="29" t="s">
        <v>4627</v>
      </c>
      <c r="S689" s="36">
        <v>48.03</v>
      </c>
      <c r="T689" s="29" t="s">
        <v>2774</v>
      </c>
      <c r="U689" s="37">
        <v>918</v>
      </c>
      <c r="V689" s="38">
        <v>5.6330369772227256</v>
      </c>
      <c r="W689" s="38">
        <v>53.663036977222731</v>
      </c>
      <c r="X689" s="39">
        <v>19.29303697722273</v>
      </c>
      <c r="Y689" s="39">
        <v>13.66</v>
      </c>
    </row>
    <row r="690" spans="1:25" ht="40" x14ac:dyDescent="0.2">
      <c r="A690" s="29">
        <v>15262</v>
      </c>
      <c r="B690" s="29" t="s">
        <v>1913</v>
      </c>
      <c r="C690" s="32">
        <v>100</v>
      </c>
      <c r="D690" s="48">
        <v>2.6851796000000001</v>
      </c>
      <c r="E690" s="48">
        <v>5.8904862254808616</v>
      </c>
      <c r="F690" s="32" t="s">
        <v>746</v>
      </c>
      <c r="G690" s="32">
        <v>5.8904862254808616</v>
      </c>
      <c r="H690" s="32">
        <v>383.3235818796</v>
      </c>
      <c r="I690" s="32">
        <v>0.1</v>
      </c>
      <c r="J690" s="32">
        <v>0.75229709137686596</v>
      </c>
      <c r="K690" s="29" t="s">
        <v>2407</v>
      </c>
      <c r="L690" s="29" t="s">
        <v>1995</v>
      </c>
      <c r="M690" s="29" t="s">
        <v>4726</v>
      </c>
      <c r="N690" s="33">
        <v>2.884561231876109E-2</v>
      </c>
      <c r="O690" s="34">
        <v>57518.251016186281</v>
      </c>
      <c r="P690" s="35">
        <v>3.742281186694477</v>
      </c>
      <c r="Q690" s="29" t="s">
        <v>4728</v>
      </c>
      <c r="R690" s="29" t="s">
        <v>4530</v>
      </c>
      <c r="S690" s="36">
        <v>5.37</v>
      </c>
      <c r="T690" s="29" t="s">
        <v>4270</v>
      </c>
      <c r="U690" s="37">
        <v>384</v>
      </c>
      <c r="V690" s="38">
        <v>3.742281186694477</v>
      </c>
      <c r="W690" s="38">
        <v>9.112281186694478</v>
      </c>
      <c r="X690" s="39">
        <v>8.0222811866944781</v>
      </c>
      <c r="Y690" s="39">
        <v>4.28</v>
      </c>
    </row>
    <row r="691" spans="1:25" ht="20" x14ac:dyDescent="0.2">
      <c r="A691" s="29">
        <v>14102</v>
      </c>
      <c r="B691" s="29" t="s">
        <v>92</v>
      </c>
      <c r="C691" s="32">
        <v>125</v>
      </c>
      <c r="D691" s="48">
        <v>2.6388834000000001</v>
      </c>
      <c r="E691" s="48">
        <v>9.2038847273138469</v>
      </c>
      <c r="F691" s="32">
        <v>5</v>
      </c>
      <c r="G691" s="32">
        <v>5</v>
      </c>
      <c r="H691" s="32">
        <v>1610.4032208877859</v>
      </c>
      <c r="I691" s="32">
        <v>0.125</v>
      </c>
      <c r="J691" s="32">
        <v>0.40868454661558112</v>
      </c>
      <c r="K691" s="29" t="s">
        <v>4729</v>
      </c>
      <c r="L691" s="29" t="s">
        <v>4729</v>
      </c>
      <c r="M691" s="29" t="s">
        <v>4730</v>
      </c>
      <c r="N691" s="33">
        <v>8.5128979940052533E-3</v>
      </c>
      <c r="O691" s="34">
        <v>39058.406260166317</v>
      </c>
      <c r="P691" s="35">
        <v>3.5837255564783401</v>
      </c>
      <c r="Q691" s="29" t="s">
        <v>4731</v>
      </c>
      <c r="R691" s="29" t="s">
        <v>4732</v>
      </c>
      <c r="S691" s="36">
        <v>92.72</v>
      </c>
      <c r="T691" s="29" t="s">
        <v>4733</v>
      </c>
      <c r="U691" s="37">
        <v>192</v>
      </c>
      <c r="V691" s="38">
        <v>3.5837255564783401</v>
      </c>
      <c r="W691" s="38">
        <v>96.303725556478341</v>
      </c>
      <c r="X691" s="39">
        <v>12.883725556478341</v>
      </c>
      <c r="Y691" s="39">
        <v>9.2999999999999972</v>
      </c>
    </row>
    <row r="692" spans="1:25" ht="30" x14ac:dyDescent="0.2">
      <c r="A692" s="29">
        <v>14187</v>
      </c>
      <c r="B692" s="29" t="s">
        <v>4734</v>
      </c>
      <c r="C692" s="32">
        <v>115</v>
      </c>
      <c r="D692" s="48">
        <v>2.6388834000000001</v>
      </c>
      <c r="E692" s="48">
        <v>7.7901680331984391</v>
      </c>
      <c r="F692" s="32" t="s">
        <v>746</v>
      </c>
      <c r="G692" s="32">
        <v>7.7901680331984391</v>
      </c>
      <c r="H692" s="32">
        <v>217.98245201635001</v>
      </c>
      <c r="I692" s="32">
        <v>0.115</v>
      </c>
      <c r="J692" s="32">
        <v>0.75229709137686596</v>
      </c>
      <c r="K692" s="29" t="s">
        <v>3917</v>
      </c>
      <c r="L692" s="29" t="s">
        <v>3917</v>
      </c>
      <c r="M692" s="29" t="s">
        <v>4730</v>
      </c>
      <c r="N692" s="33">
        <v>2.884561231876109E-2</v>
      </c>
      <c r="O692" s="34">
        <v>66145.988668614227</v>
      </c>
      <c r="P692" s="35">
        <v>1.771888483476332</v>
      </c>
      <c r="Q692" s="29" t="s">
        <v>4735</v>
      </c>
      <c r="R692" s="29" t="s">
        <v>4736</v>
      </c>
      <c r="S692" s="36">
        <v>67.709999999999994</v>
      </c>
      <c r="T692" s="29" t="s">
        <v>746</v>
      </c>
      <c r="U692" s="37">
        <v>216</v>
      </c>
      <c r="V692" s="38">
        <v>1.771888483476332</v>
      </c>
      <c r="W692" s="38">
        <v>69.481888483476325</v>
      </c>
      <c r="X692" s="39">
        <v>3.051888483476318</v>
      </c>
      <c r="Y692" s="39">
        <v>1.2799999999999869</v>
      </c>
    </row>
    <row r="693" spans="1:25" ht="30" x14ac:dyDescent="0.2">
      <c r="A693" s="29">
        <v>14320</v>
      </c>
      <c r="B693" s="29" t="s">
        <v>150</v>
      </c>
      <c r="C693" s="32">
        <v>125</v>
      </c>
      <c r="D693" s="48">
        <v>2.6388834000000001</v>
      </c>
      <c r="E693" s="48">
        <v>9.2038847273138469</v>
      </c>
      <c r="F693" s="32" t="s">
        <v>746</v>
      </c>
      <c r="G693" s="32">
        <v>9.2038847273138469</v>
      </c>
      <c r="H693" s="32">
        <v>1729.27174846406</v>
      </c>
      <c r="I693" s="32">
        <v>0.125</v>
      </c>
      <c r="J693" s="32">
        <v>0.75229709137686618</v>
      </c>
      <c r="K693" s="29" t="s">
        <v>3217</v>
      </c>
      <c r="L693" s="29" t="s">
        <v>3216</v>
      </c>
      <c r="M693" s="29" t="s">
        <v>4730</v>
      </c>
      <c r="N693" s="33">
        <v>2.88456123187611E-2</v>
      </c>
      <c r="O693" s="34">
        <v>71897.813770232868</v>
      </c>
      <c r="P693" s="35">
        <v>12.60692402002606</v>
      </c>
      <c r="Q693" s="29" t="s">
        <v>4737</v>
      </c>
      <c r="R693" s="29" t="s">
        <v>4738</v>
      </c>
      <c r="S693" s="36">
        <v>63.720000000000013</v>
      </c>
      <c r="T693" s="29" t="s">
        <v>4739</v>
      </c>
      <c r="U693" s="37">
        <v>1730</v>
      </c>
      <c r="V693" s="38">
        <v>12.60692402002606</v>
      </c>
      <c r="W693" s="38">
        <v>76.32692402002607</v>
      </c>
      <c r="X693" s="39">
        <v>14.87692402002607</v>
      </c>
      <c r="Y693" s="39">
        <v>2.2700000000000098</v>
      </c>
    </row>
    <row r="694" spans="1:25" ht="30" x14ac:dyDescent="0.2">
      <c r="A694" s="29">
        <v>14021</v>
      </c>
      <c r="B694" s="29" t="s">
        <v>4740</v>
      </c>
      <c r="C694" s="32">
        <v>100</v>
      </c>
      <c r="D694" s="48">
        <v>2.6388834000000001</v>
      </c>
      <c r="E694" s="48">
        <v>5.8904862254808616</v>
      </c>
      <c r="F694" s="32" t="s">
        <v>746</v>
      </c>
      <c r="G694" s="32">
        <v>5.8904862254808616</v>
      </c>
      <c r="H694" s="32">
        <v>5.1152346496399996</v>
      </c>
      <c r="I694" s="32">
        <v>0.1</v>
      </c>
      <c r="J694" s="32">
        <v>0.75229709137686596</v>
      </c>
      <c r="K694" s="29" t="s">
        <v>2385</v>
      </c>
      <c r="L694" s="29" t="s">
        <v>1325</v>
      </c>
      <c r="M694" s="29" t="s">
        <v>4730</v>
      </c>
      <c r="N694" s="33">
        <v>2.884561231876109E-2</v>
      </c>
      <c r="O694" s="34">
        <v>57518.251016186281</v>
      </c>
      <c r="P694" s="35">
        <v>4.9938608788457198E-2</v>
      </c>
      <c r="Q694" s="29" t="s">
        <v>4483</v>
      </c>
      <c r="R694" s="29" t="s">
        <v>4741</v>
      </c>
      <c r="S694" s="36">
        <v>8.66</v>
      </c>
      <c r="T694" s="29" t="s">
        <v>746</v>
      </c>
      <c r="U694" s="37">
        <v>6</v>
      </c>
      <c r="V694" s="38">
        <v>4.9938608788457198E-2</v>
      </c>
      <c r="W694" s="38">
        <v>8.7099386087884572</v>
      </c>
      <c r="X694" s="39">
        <v>5.9938608788456797E-2</v>
      </c>
      <c r="Y694" s="39">
        <v>9.9999999999997868E-3</v>
      </c>
    </row>
    <row r="695" spans="1:25" ht="30" x14ac:dyDescent="0.2">
      <c r="A695" s="29">
        <v>15365</v>
      </c>
      <c r="B695" s="29" t="s">
        <v>4742</v>
      </c>
      <c r="C695" s="32">
        <v>100</v>
      </c>
      <c r="D695" s="48">
        <v>2.6388834000000001</v>
      </c>
      <c r="E695" s="48">
        <v>5.8904862254808616</v>
      </c>
      <c r="F695" s="32" t="s">
        <v>746</v>
      </c>
      <c r="G695" s="32">
        <v>5.8904862254808616</v>
      </c>
      <c r="H695" s="32">
        <v>254.98642705422</v>
      </c>
      <c r="I695" s="32">
        <v>0.1</v>
      </c>
      <c r="J695" s="32">
        <v>0.75229709137686596</v>
      </c>
      <c r="K695" s="29" t="s">
        <v>2895</v>
      </c>
      <c r="L695" s="29" t="s">
        <v>1275</v>
      </c>
      <c r="M695" s="29" t="s">
        <v>4730</v>
      </c>
      <c r="N695" s="33">
        <v>2.884561231876109E-2</v>
      </c>
      <c r="O695" s="34">
        <v>57518.251016186281</v>
      </c>
      <c r="P695" s="35">
        <v>2.4893613488334001</v>
      </c>
      <c r="Q695" s="29" t="s">
        <v>4743</v>
      </c>
      <c r="R695" s="29" t="s">
        <v>4744</v>
      </c>
      <c r="S695" s="36">
        <v>8.07</v>
      </c>
      <c r="T695" s="29" t="s">
        <v>4239</v>
      </c>
      <c r="U695" s="37">
        <v>250</v>
      </c>
      <c r="V695" s="38">
        <v>2.4893613488334001</v>
      </c>
      <c r="W695" s="38">
        <v>10.5593613488334</v>
      </c>
      <c r="X695" s="39">
        <v>2.9893613488334001</v>
      </c>
      <c r="Y695" s="39">
        <v>0.5</v>
      </c>
    </row>
    <row r="696" spans="1:25" ht="40" x14ac:dyDescent="0.2">
      <c r="A696" s="29">
        <v>15211</v>
      </c>
      <c r="B696" s="29" t="s">
        <v>4745</v>
      </c>
      <c r="C696" s="32">
        <v>125</v>
      </c>
      <c r="D696" s="48">
        <v>2.6157352999999999</v>
      </c>
      <c r="E696" s="48">
        <v>9.2038847273138469</v>
      </c>
      <c r="F696" s="32" t="s">
        <v>746</v>
      </c>
      <c r="G696" s="32">
        <v>9.2038847273138469</v>
      </c>
      <c r="H696" s="32">
        <v>1221.0442718050001</v>
      </c>
      <c r="I696" s="32">
        <v>0.125</v>
      </c>
      <c r="J696" s="32">
        <v>0.75229709137686618</v>
      </c>
      <c r="K696" s="29" t="s">
        <v>2566</v>
      </c>
      <c r="L696" s="29" t="s">
        <v>3319</v>
      </c>
      <c r="M696" s="29" t="s">
        <v>4130</v>
      </c>
      <c r="N696" s="33">
        <v>2.88456123187611E-2</v>
      </c>
      <c r="O696" s="34">
        <v>71897.813770232868</v>
      </c>
      <c r="P696" s="35">
        <v>8.9017890758964295</v>
      </c>
      <c r="Q696" s="29" t="s">
        <v>4746</v>
      </c>
      <c r="R696" s="29" t="s">
        <v>4747</v>
      </c>
      <c r="S696" s="36">
        <v>59.93</v>
      </c>
      <c r="T696" s="29" t="s">
        <v>4748</v>
      </c>
      <c r="U696" s="37">
        <v>1222</v>
      </c>
      <c r="V696" s="38">
        <v>8.9017890758964295</v>
      </c>
      <c r="W696" s="38">
        <v>68.831789075896424</v>
      </c>
      <c r="X696" s="39">
        <v>17.301789075896419</v>
      </c>
      <c r="Y696" s="39">
        <v>8.3999999999999986</v>
      </c>
    </row>
    <row r="697" spans="1:25" ht="30" x14ac:dyDescent="0.2">
      <c r="A697" s="29">
        <v>14024</v>
      </c>
      <c r="B697" s="29" t="s">
        <v>4749</v>
      </c>
      <c r="C697" s="32">
        <v>75</v>
      </c>
      <c r="D697" s="48">
        <v>2.6157352999999999</v>
      </c>
      <c r="E697" s="48">
        <v>3.3133985018329848</v>
      </c>
      <c r="F697" s="32" t="s">
        <v>746</v>
      </c>
      <c r="G697" s="32">
        <v>3.3133985018329848</v>
      </c>
      <c r="H697" s="32">
        <v>190.590241131</v>
      </c>
      <c r="I697" s="32">
        <v>7.4999999999999997E-2</v>
      </c>
      <c r="J697" s="32">
        <v>0.75229709137686618</v>
      </c>
      <c r="K697" s="29" t="s">
        <v>2385</v>
      </c>
      <c r="L697" s="29" t="s">
        <v>2384</v>
      </c>
      <c r="M697" s="29" t="s">
        <v>4130</v>
      </c>
      <c r="N697" s="33">
        <v>2.88456123187611E-2</v>
      </c>
      <c r="O697" s="34">
        <v>43138.688262139724</v>
      </c>
      <c r="P697" s="35">
        <v>2.7213231285757988</v>
      </c>
      <c r="Q697" s="29" t="s">
        <v>4501</v>
      </c>
      <c r="R697" s="29" t="s">
        <v>4750</v>
      </c>
      <c r="S697" s="36">
        <v>9.7900000000000009</v>
      </c>
      <c r="T697" s="29" t="s">
        <v>4751</v>
      </c>
      <c r="U697" s="37">
        <v>190</v>
      </c>
      <c r="V697" s="38">
        <v>2.7213231285757988</v>
      </c>
      <c r="W697" s="38">
        <v>12.5113231285758</v>
      </c>
      <c r="X697" s="39">
        <v>4.8513231285758014</v>
      </c>
      <c r="Y697" s="39">
        <v>2.1300000000000021</v>
      </c>
    </row>
    <row r="698" spans="1:25" ht="20" x14ac:dyDescent="0.2">
      <c r="A698" s="29">
        <v>14138</v>
      </c>
      <c r="B698" s="29" t="s">
        <v>4752</v>
      </c>
      <c r="C698" s="32">
        <v>130</v>
      </c>
      <c r="D698" s="48">
        <v>2.5925872000000001</v>
      </c>
      <c r="E698" s="48">
        <v>9.9549217210626555</v>
      </c>
      <c r="F698" s="32" t="s">
        <v>746</v>
      </c>
      <c r="G698" s="32">
        <v>9.9549217210626555</v>
      </c>
      <c r="H698" s="32">
        <v>1912.615822061</v>
      </c>
      <c r="I698" s="32">
        <v>0.13</v>
      </c>
      <c r="J698" s="32">
        <v>0.75229709137686596</v>
      </c>
      <c r="K698" s="29" t="s">
        <v>3641</v>
      </c>
      <c r="L698" s="29" t="s">
        <v>3641</v>
      </c>
      <c r="M698" s="29" t="s">
        <v>4753</v>
      </c>
      <c r="N698" s="33">
        <v>2.884561231876109E-2</v>
      </c>
      <c r="O698" s="34">
        <v>74773.726321042166</v>
      </c>
      <c r="P698" s="35">
        <v>13.249156715849431</v>
      </c>
      <c r="Q698" s="29" t="s">
        <v>4754</v>
      </c>
      <c r="R698" s="29" t="s">
        <v>4755</v>
      </c>
      <c r="S698" s="36">
        <v>151.86000000000001</v>
      </c>
      <c r="T698" s="29" t="s">
        <v>3160</v>
      </c>
      <c r="U698" s="37">
        <v>1912</v>
      </c>
      <c r="V698" s="38">
        <v>13.249156715849431</v>
      </c>
      <c r="W698" s="38">
        <v>165.10915671584951</v>
      </c>
      <c r="X698" s="39">
        <v>24.509156715849461</v>
      </c>
      <c r="Y698" s="39">
        <v>11.260000000000019</v>
      </c>
    </row>
    <row r="699" spans="1:25" ht="30" x14ac:dyDescent="0.2">
      <c r="A699" s="29">
        <v>14333</v>
      </c>
      <c r="B699" s="29" t="s">
        <v>165</v>
      </c>
      <c r="C699" s="32">
        <v>75</v>
      </c>
      <c r="D699" s="48">
        <v>2.5925872000000001</v>
      </c>
      <c r="E699" s="48">
        <v>3.3133985018329848</v>
      </c>
      <c r="F699" s="32" t="s">
        <v>746</v>
      </c>
      <c r="G699" s="32">
        <v>3.3133985018329848</v>
      </c>
      <c r="H699" s="32">
        <v>719.32825780860003</v>
      </c>
      <c r="I699" s="32">
        <v>7.4999999999999997E-2</v>
      </c>
      <c r="J699" s="32">
        <v>0.75229709137686618</v>
      </c>
      <c r="K699" s="29" t="s">
        <v>4720</v>
      </c>
      <c r="L699" s="29" t="s">
        <v>4720</v>
      </c>
      <c r="M699" s="29" t="s">
        <v>4753</v>
      </c>
      <c r="N699" s="33">
        <v>2.88456123187611E-2</v>
      </c>
      <c r="O699" s="34">
        <v>43138.688262139724</v>
      </c>
      <c r="P699" s="35">
        <v>10.27085444352419</v>
      </c>
      <c r="Q699" s="29" t="s">
        <v>4756</v>
      </c>
      <c r="R699" s="29" t="s">
        <v>4757</v>
      </c>
      <c r="S699" s="36">
        <v>133.65</v>
      </c>
      <c r="T699" s="29" t="s">
        <v>2652</v>
      </c>
      <c r="U699" s="37">
        <v>714</v>
      </c>
      <c r="V699" s="38">
        <v>10.27085444352419</v>
      </c>
      <c r="W699" s="38">
        <v>143.92085444352421</v>
      </c>
      <c r="X699" s="39">
        <v>19.800854443524219</v>
      </c>
      <c r="Y699" s="39">
        <v>9.5300000000000153</v>
      </c>
    </row>
    <row r="700" spans="1:25" ht="20" x14ac:dyDescent="0.2">
      <c r="A700" s="29">
        <v>14141</v>
      </c>
      <c r="B700" s="29" t="s">
        <v>4758</v>
      </c>
      <c r="C700" s="32">
        <v>80</v>
      </c>
      <c r="D700" s="48">
        <v>2.5925872000000001</v>
      </c>
      <c r="E700" s="48">
        <v>3.7699111843077522</v>
      </c>
      <c r="F700" s="32" t="s">
        <v>746</v>
      </c>
      <c r="G700" s="32">
        <v>3.7699111843077522</v>
      </c>
      <c r="H700" s="32">
        <v>660.51757428055998</v>
      </c>
      <c r="I700" s="32">
        <v>0.08</v>
      </c>
      <c r="J700" s="32">
        <v>0.75229709137686607</v>
      </c>
      <c r="K700" s="29" t="s">
        <v>4759</v>
      </c>
      <c r="L700" s="29" t="s">
        <v>4759</v>
      </c>
      <c r="M700" s="29" t="s">
        <v>4753</v>
      </c>
      <c r="N700" s="33">
        <v>2.88456123187611E-2</v>
      </c>
      <c r="O700" s="34">
        <v>46014.600812949029</v>
      </c>
      <c r="P700" s="35">
        <v>8.6568279279355362</v>
      </c>
      <c r="Q700" s="29" t="s">
        <v>4760</v>
      </c>
      <c r="R700" s="29" t="s">
        <v>4761</v>
      </c>
      <c r="S700" s="36">
        <v>85.03</v>
      </c>
      <c r="T700" s="29" t="s">
        <v>746</v>
      </c>
      <c r="U700" s="37">
        <v>660</v>
      </c>
      <c r="V700" s="38">
        <v>8.6568279279355362</v>
      </c>
      <c r="W700" s="38">
        <v>93.686827927935539</v>
      </c>
      <c r="X700" s="39">
        <v>14.37682792793554</v>
      </c>
      <c r="Y700" s="39">
        <v>5.7199999999999989</v>
      </c>
    </row>
    <row r="701" spans="1:25" ht="20" x14ac:dyDescent="0.2">
      <c r="A701" s="29">
        <v>19569</v>
      </c>
      <c r="B701" s="29" t="s">
        <v>4762</v>
      </c>
      <c r="C701" s="32">
        <v>100</v>
      </c>
      <c r="D701" s="48">
        <v>2.5925872000000001</v>
      </c>
      <c r="E701" s="48">
        <v>5.8904862254808616</v>
      </c>
      <c r="F701" s="32" t="s">
        <v>746</v>
      </c>
      <c r="G701" s="32">
        <v>5.8904862254808616</v>
      </c>
      <c r="H701" s="32">
        <v>47.734797509300002</v>
      </c>
      <c r="I701" s="32">
        <v>0.1</v>
      </c>
      <c r="J701" s="32">
        <v>0.75229709137686596</v>
      </c>
      <c r="K701" s="29" t="s">
        <v>3339</v>
      </c>
      <c r="L701" s="29" t="s">
        <v>3339</v>
      </c>
      <c r="M701" s="29" t="s">
        <v>4753</v>
      </c>
      <c r="N701" s="33">
        <v>2.884561231876109E-2</v>
      </c>
      <c r="O701" s="34">
        <v>57518.251016186281</v>
      </c>
      <c r="P701" s="35">
        <v>0.46602151058327729</v>
      </c>
      <c r="Q701" s="29" t="s">
        <v>3838</v>
      </c>
      <c r="R701" s="29" t="s">
        <v>4763</v>
      </c>
      <c r="S701" s="36">
        <v>39.260000000000012</v>
      </c>
      <c r="T701" s="29" t="s">
        <v>3436</v>
      </c>
      <c r="U701" s="37">
        <v>48</v>
      </c>
      <c r="V701" s="38">
        <v>0.46602151058327729</v>
      </c>
      <c r="W701" s="38">
        <v>39.72602151058328</v>
      </c>
      <c r="X701" s="39">
        <v>0.66602151058327763</v>
      </c>
      <c r="Y701" s="39">
        <v>0.20000000000000279</v>
      </c>
    </row>
    <row r="702" spans="1:25" ht="40" x14ac:dyDescent="0.2">
      <c r="A702" s="29">
        <v>14444</v>
      </c>
      <c r="B702" s="29" t="s">
        <v>453</v>
      </c>
      <c r="C702" s="32">
        <v>90</v>
      </c>
      <c r="D702" s="48">
        <v>2.5694390999999999</v>
      </c>
      <c r="E702" s="48">
        <v>4.7712938426394977</v>
      </c>
      <c r="F702" s="32">
        <v>2.9</v>
      </c>
      <c r="G702" s="32">
        <v>2.9</v>
      </c>
      <c r="H702" s="32">
        <v>1330.256535301</v>
      </c>
      <c r="I702" s="32">
        <v>0.09</v>
      </c>
      <c r="J702" s="32">
        <v>0.45724737082761768</v>
      </c>
      <c r="K702" s="29" t="s">
        <v>2417</v>
      </c>
      <c r="L702" s="29" t="s">
        <v>2416</v>
      </c>
      <c r="M702" s="29" t="s">
        <v>4764</v>
      </c>
      <c r="N702" s="33">
        <v>1.0656226204320539E-2</v>
      </c>
      <c r="O702" s="34">
        <v>31463.71615402287</v>
      </c>
      <c r="P702" s="35">
        <v>5.6621720864309637</v>
      </c>
      <c r="Q702" s="29" t="s">
        <v>4765</v>
      </c>
      <c r="R702" s="29" t="s">
        <v>4766</v>
      </c>
      <c r="S702" s="36">
        <v>50.17</v>
      </c>
      <c r="T702" s="29" t="s">
        <v>746</v>
      </c>
      <c r="U702" s="37">
        <v>1330</v>
      </c>
      <c r="V702" s="38">
        <v>5.6621720864309637</v>
      </c>
      <c r="W702" s="38">
        <v>55.832172086430973</v>
      </c>
      <c r="X702" s="39">
        <v>6.2021720864309628</v>
      </c>
      <c r="Y702" s="39">
        <v>0.53999999999999915</v>
      </c>
    </row>
    <row r="703" spans="1:25" ht="30" x14ac:dyDescent="0.2">
      <c r="A703" s="29">
        <v>15416</v>
      </c>
      <c r="B703" s="29" t="s">
        <v>4767</v>
      </c>
      <c r="C703" s="32">
        <v>180</v>
      </c>
      <c r="D703" s="48">
        <v>2.5694390999999999</v>
      </c>
      <c r="E703" s="48">
        <v>19.085175370557991</v>
      </c>
      <c r="F703" s="32" t="s">
        <v>746</v>
      </c>
      <c r="G703" s="32">
        <v>19.085175370557991</v>
      </c>
      <c r="H703" s="32">
        <v>750.17385830021999</v>
      </c>
      <c r="I703" s="32">
        <v>0.18</v>
      </c>
      <c r="J703" s="32">
        <v>0.75229709137686607</v>
      </c>
      <c r="K703" s="29" t="s">
        <v>2443</v>
      </c>
      <c r="L703" s="29" t="s">
        <v>2443</v>
      </c>
      <c r="M703" s="29" t="s">
        <v>4764</v>
      </c>
      <c r="N703" s="33">
        <v>2.88456123187611E-2</v>
      </c>
      <c r="O703" s="34">
        <v>103532.8518291353</v>
      </c>
      <c r="P703" s="35">
        <v>3.410335575709853</v>
      </c>
      <c r="Q703" s="29" t="s">
        <v>4019</v>
      </c>
      <c r="R703" s="29" t="s">
        <v>4768</v>
      </c>
      <c r="S703" s="36">
        <v>9.19</v>
      </c>
      <c r="T703" s="29" t="s">
        <v>4769</v>
      </c>
      <c r="U703" s="37">
        <v>750</v>
      </c>
      <c r="V703" s="38">
        <v>3.410335575709853</v>
      </c>
      <c r="W703" s="38">
        <v>12.600335575709851</v>
      </c>
      <c r="X703" s="39">
        <v>5.0403355757098529</v>
      </c>
      <c r="Y703" s="39">
        <v>1.63</v>
      </c>
    </row>
    <row r="704" spans="1:25" ht="30" x14ac:dyDescent="0.2">
      <c r="A704" s="29">
        <v>19834</v>
      </c>
      <c r="B704" s="29" t="s">
        <v>2348</v>
      </c>
      <c r="C704" s="32">
        <v>100</v>
      </c>
      <c r="D704" s="48">
        <v>2.5694390999999999</v>
      </c>
      <c r="E704" s="48">
        <v>5.8904862254808616</v>
      </c>
      <c r="F704" s="32" t="s">
        <v>746</v>
      </c>
      <c r="G704" s="32">
        <v>5.8904862254808616</v>
      </c>
      <c r="H704" s="32">
        <v>354.60036052800001</v>
      </c>
      <c r="I704" s="32">
        <v>0.1</v>
      </c>
      <c r="J704" s="32">
        <v>0.75229709137686596</v>
      </c>
      <c r="K704" s="29" t="s">
        <v>2494</v>
      </c>
      <c r="L704" s="29" t="s">
        <v>225</v>
      </c>
      <c r="M704" s="29" t="s">
        <v>4764</v>
      </c>
      <c r="N704" s="33">
        <v>2.884561231876109E-2</v>
      </c>
      <c r="O704" s="34">
        <v>57518.251016186281</v>
      </c>
      <c r="P704" s="35">
        <v>3.4618643901115949</v>
      </c>
      <c r="Q704" s="29" t="s">
        <v>4770</v>
      </c>
      <c r="R704" s="29" t="s">
        <v>4771</v>
      </c>
      <c r="S704" s="36">
        <v>12.74</v>
      </c>
      <c r="T704" s="29" t="s">
        <v>3897</v>
      </c>
      <c r="U704" s="37">
        <v>354</v>
      </c>
      <c r="V704" s="38">
        <v>3.4618643901115949</v>
      </c>
      <c r="W704" s="38">
        <v>16.201864390111599</v>
      </c>
      <c r="X704" s="39">
        <v>11.311864390111589</v>
      </c>
      <c r="Y704" s="39">
        <v>7.8499999999999988</v>
      </c>
    </row>
    <row r="705" spans="1:25" ht="20" x14ac:dyDescent="0.2">
      <c r="A705" s="29">
        <v>15625</v>
      </c>
      <c r="B705" s="29" t="s">
        <v>4772</v>
      </c>
      <c r="C705" s="32">
        <v>100</v>
      </c>
      <c r="D705" s="48">
        <v>2.5462910000000001</v>
      </c>
      <c r="E705" s="48">
        <v>5.8904862254808616</v>
      </c>
      <c r="F705" s="32" t="s">
        <v>746</v>
      </c>
      <c r="G705" s="32">
        <v>5.8904862254808616</v>
      </c>
      <c r="H705" s="32">
        <v>310.44074619700001</v>
      </c>
      <c r="I705" s="32">
        <v>0.1</v>
      </c>
      <c r="J705" s="32">
        <v>0.75229709137686596</v>
      </c>
      <c r="K705" s="29" t="s">
        <v>3668</v>
      </c>
      <c r="L705" s="29" t="s">
        <v>3668</v>
      </c>
      <c r="M705" s="29" t="s">
        <v>4773</v>
      </c>
      <c r="N705" s="33">
        <v>2.884561231876109E-2</v>
      </c>
      <c r="O705" s="34">
        <v>57518.251016186281</v>
      </c>
      <c r="P705" s="35">
        <v>3.0307463954600382</v>
      </c>
      <c r="Q705" s="29" t="s">
        <v>4774</v>
      </c>
      <c r="R705" s="29" t="s">
        <v>4775</v>
      </c>
      <c r="S705" s="36">
        <v>74.61</v>
      </c>
      <c r="T705" s="29" t="s">
        <v>3915</v>
      </c>
      <c r="U705" s="37">
        <v>310</v>
      </c>
      <c r="V705" s="38">
        <v>3.0307463954600382</v>
      </c>
      <c r="W705" s="38">
        <v>77.640746395460042</v>
      </c>
      <c r="X705" s="39">
        <v>6.0207463954600513</v>
      </c>
      <c r="Y705" s="39">
        <v>2.9900000000000091</v>
      </c>
    </row>
    <row r="706" spans="1:25" ht="30" x14ac:dyDescent="0.2">
      <c r="A706" s="29">
        <v>15627</v>
      </c>
      <c r="B706" s="29" t="s">
        <v>354</v>
      </c>
      <c r="C706" s="32">
        <v>120</v>
      </c>
      <c r="D706" s="48">
        <v>2.5462910000000001</v>
      </c>
      <c r="E706" s="48">
        <v>8.4823001646924414</v>
      </c>
      <c r="F706" s="32">
        <v>5.6</v>
      </c>
      <c r="G706" s="32">
        <v>5.6</v>
      </c>
      <c r="H706" s="32">
        <v>482.29735197849999</v>
      </c>
      <c r="I706" s="32">
        <v>0.12</v>
      </c>
      <c r="J706" s="32">
        <v>0.49666524762310199</v>
      </c>
      <c r="K706" s="29" t="s">
        <v>4776</v>
      </c>
      <c r="L706" s="29" t="s">
        <v>4776</v>
      </c>
      <c r="M706" s="29" t="s">
        <v>4773</v>
      </c>
      <c r="N706" s="33">
        <v>1.257269970420577E-2</v>
      </c>
      <c r="O706" s="34">
        <v>45568.140636860699</v>
      </c>
      <c r="P706" s="35">
        <v>1.651196673668955</v>
      </c>
      <c r="Q706" s="29" t="s">
        <v>4777</v>
      </c>
      <c r="R706" s="29" t="s">
        <v>4778</v>
      </c>
      <c r="S706" s="36">
        <v>30.41</v>
      </c>
      <c r="T706" s="29" t="s">
        <v>746</v>
      </c>
      <c r="U706" s="37">
        <v>466</v>
      </c>
      <c r="V706" s="38">
        <v>1.651196673668955</v>
      </c>
      <c r="W706" s="38">
        <v>32.061196673668952</v>
      </c>
      <c r="X706" s="39">
        <v>9.071196673668954</v>
      </c>
      <c r="Y706" s="39">
        <v>7.4200000000000017</v>
      </c>
    </row>
    <row r="707" spans="1:25" ht="50" x14ac:dyDescent="0.2">
      <c r="A707" s="29">
        <v>15726</v>
      </c>
      <c r="B707" s="29" t="s">
        <v>501</v>
      </c>
      <c r="C707" s="32">
        <v>150</v>
      </c>
      <c r="D707" s="48">
        <v>2.5462910000000001</v>
      </c>
      <c r="E707" s="48">
        <v>13.253594007331939</v>
      </c>
      <c r="F707" s="32">
        <v>8</v>
      </c>
      <c r="G707" s="32">
        <v>8</v>
      </c>
      <c r="H707" s="32">
        <v>129.31619732799999</v>
      </c>
      <c r="I707" s="32">
        <v>0.15</v>
      </c>
      <c r="J707" s="32">
        <v>0.45409394068397901</v>
      </c>
      <c r="K707" s="29" t="s">
        <v>2456</v>
      </c>
      <c r="L707" s="29" t="s">
        <v>1755</v>
      </c>
      <c r="M707" s="29" t="s">
        <v>4773</v>
      </c>
      <c r="N707" s="33">
        <v>1.0509750609883029E-2</v>
      </c>
      <c r="O707" s="34">
        <v>52077.875013555087</v>
      </c>
      <c r="P707" s="35">
        <v>0.27832011286093872</v>
      </c>
      <c r="Q707" s="29" t="s">
        <v>4743</v>
      </c>
      <c r="R707" s="29" t="s">
        <v>4658</v>
      </c>
      <c r="S707" s="36">
        <v>20.79</v>
      </c>
      <c r="T707" s="29" t="s">
        <v>4779</v>
      </c>
      <c r="U707" s="37">
        <v>130</v>
      </c>
      <c r="V707" s="38">
        <v>0.27832011286093872</v>
      </c>
      <c r="W707" s="38">
        <v>21.068320112860938</v>
      </c>
      <c r="X707" s="39">
        <v>13.49832011286094</v>
      </c>
      <c r="Y707" s="39">
        <v>13.22</v>
      </c>
    </row>
    <row r="708" spans="1:25" ht="30" x14ac:dyDescent="0.2">
      <c r="A708" s="29">
        <v>19794</v>
      </c>
      <c r="B708" s="29" t="s">
        <v>4780</v>
      </c>
      <c r="C708" s="32">
        <v>200</v>
      </c>
      <c r="D708" s="48">
        <v>2.5231428999999999</v>
      </c>
      <c r="E708" s="48">
        <v>23.56194490192345</v>
      </c>
      <c r="F708" s="32" t="s">
        <v>746</v>
      </c>
      <c r="G708" s="32">
        <v>23.56194490192345</v>
      </c>
      <c r="H708" s="32">
        <v>512.47834586099998</v>
      </c>
      <c r="I708" s="32">
        <v>0.2</v>
      </c>
      <c r="J708" s="32">
        <v>0.75229709137686596</v>
      </c>
      <c r="K708" s="29" t="s">
        <v>2448</v>
      </c>
      <c r="L708" s="29" t="s">
        <v>496</v>
      </c>
      <c r="M708" s="29" t="s">
        <v>2693</v>
      </c>
      <c r="N708" s="33">
        <v>2.884561231876109E-2</v>
      </c>
      <c r="O708" s="34">
        <v>115036.50203237261</v>
      </c>
      <c r="P708" s="35">
        <v>2.0347284090011821</v>
      </c>
      <c r="Q708" s="29" t="s">
        <v>4781</v>
      </c>
      <c r="R708" s="29" t="s">
        <v>4782</v>
      </c>
      <c r="S708" s="36">
        <v>26.75</v>
      </c>
      <c r="T708" s="29" t="s">
        <v>4145</v>
      </c>
      <c r="U708" s="37">
        <v>512</v>
      </c>
      <c r="V708" s="38">
        <v>2.0347284090011821</v>
      </c>
      <c r="W708" s="38">
        <v>28.784728409001179</v>
      </c>
      <c r="X708" s="39">
        <v>3.894728409001182</v>
      </c>
      <c r="Y708" s="39">
        <v>1.859999999999999</v>
      </c>
    </row>
    <row r="709" spans="1:25" ht="30" x14ac:dyDescent="0.2">
      <c r="A709" s="29">
        <v>15030</v>
      </c>
      <c r="B709" s="29" t="s">
        <v>4783</v>
      </c>
      <c r="C709" s="32">
        <v>125</v>
      </c>
      <c r="D709" s="48">
        <v>2.5231428999999999</v>
      </c>
      <c r="E709" s="48">
        <v>9.2038847273138469</v>
      </c>
      <c r="F709" s="32" t="s">
        <v>746</v>
      </c>
      <c r="G709" s="32">
        <v>9.2038847273138469</v>
      </c>
      <c r="H709" s="32">
        <v>290.05731954300001</v>
      </c>
      <c r="I709" s="32">
        <v>0.125</v>
      </c>
      <c r="J709" s="32">
        <v>0.75229709137686618</v>
      </c>
      <c r="K709" s="29" t="s">
        <v>2477</v>
      </c>
      <c r="L709" s="29" t="s">
        <v>3163</v>
      </c>
      <c r="M709" s="29" t="s">
        <v>2693</v>
      </c>
      <c r="N709" s="33">
        <v>2.88456123187611E-2</v>
      </c>
      <c r="O709" s="34">
        <v>71897.813770232868</v>
      </c>
      <c r="P709" s="35">
        <v>2.1146072571757051</v>
      </c>
      <c r="Q709" s="29" t="s">
        <v>4784</v>
      </c>
      <c r="R709" s="29" t="s">
        <v>4785</v>
      </c>
      <c r="S709" s="36">
        <v>2.59</v>
      </c>
      <c r="T709" s="29" t="s">
        <v>4699</v>
      </c>
      <c r="U709" s="37">
        <v>290</v>
      </c>
      <c r="V709" s="38">
        <v>2.1146072571757051</v>
      </c>
      <c r="W709" s="38">
        <v>4.704607257175704</v>
      </c>
      <c r="X709" s="39">
        <v>2.7146072571757038</v>
      </c>
      <c r="Y709" s="39">
        <v>0.59999999999999987</v>
      </c>
    </row>
    <row r="710" spans="1:25" ht="30" x14ac:dyDescent="0.2">
      <c r="A710" s="29">
        <v>17354</v>
      </c>
      <c r="B710" s="29" t="s">
        <v>4786</v>
      </c>
      <c r="C710" s="32">
        <v>250</v>
      </c>
      <c r="D710" s="48">
        <v>2.4999948000000001</v>
      </c>
      <c r="E710" s="48">
        <v>36.815538909255388</v>
      </c>
      <c r="F710" s="32" t="s">
        <v>746</v>
      </c>
      <c r="G710" s="32">
        <v>36.815538909255388</v>
      </c>
      <c r="H710" s="32">
        <v>2893.5618501312201</v>
      </c>
      <c r="I710" s="32">
        <v>0.25</v>
      </c>
      <c r="J710" s="32">
        <v>0.75229709137686618</v>
      </c>
      <c r="K710" s="29" t="s">
        <v>3581</v>
      </c>
      <c r="L710" s="29" t="s">
        <v>3581</v>
      </c>
      <c r="M710" s="29" t="s">
        <v>2574</v>
      </c>
      <c r="N710" s="33">
        <v>2.88456123187611E-2</v>
      </c>
      <c r="O710" s="34">
        <v>143795.62754046571</v>
      </c>
      <c r="P710" s="35">
        <v>8.6369397079895673</v>
      </c>
      <c r="Q710" s="29" t="s">
        <v>4787</v>
      </c>
      <c r="R710" s="29" t="s">
        <v>4787</v>
      </c>
      <c r="S710" s="36">
        <v>99.210000000000008</v>
      </c>
      <c r="T710" s="29" t="s">
        <v>3990</v>
      </c>
      <c r="U710" s="37">
        <v>1260</v>
      </c>
      <c r="V710" s="38">
        <v>8.6369397079895673</v>
      </c>
      <c r="W710" s="38">
        <v>107.84693970798961</v>
      </c>
      <c r="X710" s="39">
        <v>17.04693970798958</v>
      </c>
      <c r="Y710" s="39">
        <v>8.4100000000000108</v>
      </c>
    </row>
    <row r="711" spans="1:25" ht="40" x14ac:dyDescent="0.2">
      <c r="A711" s="29">
        <v>15214</v>
      </c>
      <c r="B711" s="29" t="s">
        <v>4788</v>
      </c>
      <c r="C711" s="32">
        <v>150</v>
      </c>
      <c r="D711" s="48">
        <v>2.4999948000000001</v>
      </c>
      <c r="E711" s="48">
        <v>13.253594007331939</v>
      </c>
      <c r="F711" s="32" t="s">
        <v>746</v>
      </c>
      <c r="G711" s="32">
        <v>13.253594007331939</v>
      </c>
      <c r="H711" s="32">
        <v>318.78104285699999</v>
      </c>
      <c r="I711" s="32">
        <v>0.15</v>
      </c>
      <c r="J711" s="32">
        <v>0.75229709137686618</v>
      </c>
      <c r="K711" s="29" t="s">
        <v>2477</v>
      </c>
      <c r="L711" s="29" t="s">
        <v>371</v>
      </c>
      <c r="M711" s="29" t="s">
        <v>2574</v>
      </c>
      <c r="N711" s="33">
        <v>2.88456123187611E-2</v>
      </c>
      <c r="O711" s="34">
        <v>86277.376524279447</v>
      </c>
      <c r="P711" s="35">
        <v>1.8338550630848061</v>
      </c>
      <c r="Q711" s="29" t="s">
        <v>4789</v>
      </c>
      <c r="R711" s="29" t="s">
        <v>4790</v>
      </c>
      <c r="S711" s="36">
        <v>72.649999999999991</v>
      </c>
      <c r="T711" s="29" t="s">
        <v>746</v>
      </c>
      <c r="U711" s="37">
        <v>318</v>
      </c>
      <c r="V711" s="38">
        <v>1.8338550630848061</v>
      </c>
      <c r="W711" s="38">
        <v>74.483855063084803</v>
      </c>
      <c r="X711" s="39">
        <v>16.863855063084799</v>
      </c>
      <c r="Y711" s="39">
        <v>15.02999999999999</v>
      </c>
    </row>
    <row r="712" spans="1:25" ht="30" x14ac:dyDescent="0.2">
      <c r="A712" s="29">
        <v>19405</v>
      </c>
      <c r="B712" s="29" t="s">
        <v>4791</v>
      </c>
      <c r="C712" s="32">
        <v>100</v>
      </c>
      <c r="D712" s="48">
        <v>2.4999948000000001</v>
      </c>
      <c r="E712" s="48">
        <v>5.8904862254808616</v>
      </c>
      <c r="F712" s="32" t="s">
        <v>746</v>
      </c>
      <c r="G712" s="32">
        <v>5.8904862254808616</v>
      </c>
      <c r="H712" s="32">
        <v>57.963071734099998</v>
      </c>
      <c r="I712" s="32">
        <v>0.1</v>
      </c>
      <c r="J712" s="32">
        <v>0.75229709137686596</v>
      </c>
      <c r="K712" s="29" t="s">
        <v>2448</v>
      </c>
      <c r="L712" s="29" t="s">
        <v>469</v>
      </c>
      <c r="M712" s="29" t="s">
        <v>2574</v>
      </c>
      <c r="N712" s="33">
        <v>2.884561231876109E-2</v>
      </c>
      <c r="O712" s="34">
        <v>57518.251016186281</v>
      </c>
      <c r="P712" s="35">
        <v>0.56587729826044597</v>
      </c>
      <c r="Q712" s="29" t="s">
        <v>4792</v>
      </c>
      <c r="R712" s="29" t="s">
        <v>3002</v>
      </c>
      <c r="S712" s="36">
        <v>37.230000000000011</v>
      </c>
      <c r="T712" s="29" t="s">
        <v>3068</v>
      </c>
      <c r="U712" s="37">
        <v>58</v>
      </c>
      <c r="V712" s="38">
        <v>0.56587729826044597</v>
      </c>
      <c r="W712" s="38">
        <v>37.795877298260457</v>
      </c>
      <c r="X712" s="39">
        <v>2.125877298260455</v>
      </c>
      <c r="Y712" s="39">
        <v>1.5600000000000089</v>
      </c>
    </row>
    <row r="713" spans="1:25" ht="20" x14ac:dyDescent="0.2">
      <c r="A713" s="29">
        <v>15661</v>
      </c>
      <c r="B713" s="29" t="s">
        <v>4793</v>
      </c>
      <c r="C713" s="32">
        <v>100</v>
      </c>
      <c r="D713" s="48">
        <v>2.4999948000000001</v>
      </c>
      <c r="E713" s="48">
        <v>5.8904862254808616</v>
      </c>
      <c r="F713" s="32" t="s">
        <v>746</v>
      </c>
      <c r="G713" s="32">
        <v>5.8904862254808616</v>
      </c>
      <c r="H713" s="32">
        <v>216.716791578</v>
      </c>
      <c r="I713" s="32">
        <v>0.1</v>
      </c>
      <c r="J713" s="32">
        <v>0.75229709137686596</v>
      </c>
      <c r="K713" s="29" t="s">
        <v>4794</v>
      </c>
      <c r="L713" s="29" t="s">
        <v>4794</v>
      </c>
      <c r="M713" s="29" t="s">
        <v>2574</v>
      </c>
      <c r="N713" s="33">
        <v>2.884561231876109E-2</v>
      </c>
      <c r="O713" s="34">
        <v>57518.251016186281</v>
      </c>
      <c r="P713" s="35">
        <v>2.1157455744997011</v>
      </c>
      <c r="Q713" s="29" t="s">
        <v>4795</v>
      </c>
      <c r="R713" s="29" t="s">
        <v>4796</v>
      </c>
      <c r="S713" s="36">
        <v>16.850000000000001</v>
      </c>
      <c r="T713" s="29" t="s">
        <v>2983</v>
      </c>
      <c r="U713" s="37">
        <v>216</v>
      </c>
      <c r="V713" s="38">
        <v>2.1157455744997011</v>
      </c>
      <c r="W713" s="38">
        <v>18.965745574499699</v>
      </c>
      <c r="X713" s="39">
        <v>4.3457455744997038</v>
      </c>
      <c r="Y713" s="39">
        <v>2.2300000000000022</v>
      </c>
    </row>
    <row r="714" spans="1:25" ht="40" x14ac:dyDescent="0.2">
      <c r="A714" s="29">
        <v>19994</v>
      </c>
      <c r="B714" s="29" t="s">
        <v>4797</v>
      </c>
      <c r="C714" s="32">
        <v>150</v>
      </c>
      <c r="D714" s="48">
        <v>2.4768466999999998</v>
      </c>
      <c r="E714" s="48">
        <v>13.253594007331939</v>
      </c>
      <c r="F714" s="32" t="s">
        <v>746</v>
      </c>
      <c r="G714" s="32">
        <v>13.253594007331939</v>
      </c>
      <c r="H714" s="32">
        <v>544.07152186899998</v>
      </c>
      <c r="I714" s="32">
        <v>0.15</v>
      </c>
      <c r="J714" s="32">
        <v>0.75229709137686618</v>
      </c>
      <c r="K714" s="29" t="s">
        <v>2552</v>
      </c>
      <c r="L714" s="29" t="s">
        <v>1542</v>
      </c>
      <c r="M714" s="29" t="s">
        <v>4798</v>
      </c>
      <c r="N714" s="33">
        <v>2.88456123187611E-2</v>
      </c>
      <c r="O714" s="34">
        <v>86277.376524279447</v>
      </c>
      <c r="P714" s="35">
        <v>3.1298859747669971</v>
      </c>
      <c r="Q714" s="29" t="s">
        <v>4799</v>
      </c>
      <c r="R714" s="29" t="s">
        <v>4800</v>
      </c>
      <c r="S714" s="36">
        <v>115.42</v>
      </c>
      <c r="T714" s="29" t="s">
        <v>4801</v>
      </c>
      <c r="U714" s="37">
        <v>544</v>
      </c>
      <c r="V714" s="38">
        <v>3.1298859747669971</v>
      </c>
      <c r="W714" s="38">
        <v>118.54988597476699</v>
      </c>
      <c r="X714" s="39">
        <v>15.919885974767</v>
      </c>
      <c r="Y714" s="39">
        <v>12.79000000000001</v>
      </c>
    </row>
    <row r="715" spans="1:25" ht="30" x14ac:dyDescent="0.2">
      <c r="A715" s="29">
        <v>15054</v>
      </c>
      <c r="B715" s="29" t="s">
        <v>4802</v>
      </c>
      <c r="C715" s="32">
        <v>100</v>
      </c>
      <c r="D715" s="48">
        <v>2.4768466999999998</v>
      </c>
      <c r="E715" s="48">
        <v>5.8904862254808616</v>
      </c>
      <c r="F715" s="32" t="s">
        <v>746</v>
      </c>
      <c r="G715" s="32">
        <v>5.8904862254808616</v>
      </c>
      <c r="H715" s="32">
        <v>507.14040770140008</v>
      </c>
      <c r="I715" s="32">
        <v>0.1</v>
      </c>
      <c r="J715" s="32">
        <v>0.75229709137686596</v>
      </c>
      <c r="K715" s="29" t="s">
        <v>2448</v>
      </c>
      <c r="L715" s="29" t="s">
        <v>469</v>
      </c>
      <c r="M715" s="29" t="s">
        <v>4798</v>
      </c>
      <c r="N715" s="33">
        <v>2.884561231876109E-2</v>
      </c>
      <c r="O715" s="34">
        <v>57518.251016186281</v>
      </c>
      <c r="P715" s="35">
        <v>4.9510703136172447</v>
      </c>
      <c r="Q715" s="29" t="s">
        <v>4803</v>
      </c>
      <c r="R715" s="29" t="s">
        <v>4522</v>
      </c>
      <c r="S715" s="36">
        <v>25</v>
      </c>
      <c r="T715" s="29" t="s">
        <v>4804</v>
      </c>
      <c r="U715" s="37">
        <v>508</v>
      </c>
      <c r="V715" s="38">
        <v>4.9510703136172447</v>
      </c>
      <c r="W715" s="38">
        <v>29.95107031361724</v>
      </c>
      <c r="X715" s="39">
        <v>6.9410703136172422</v>
      </c>
      <c r="Y715" s="39">
        <v>1.989999999999998</v>
      </c>
    </row>
    <row r="716" spans="1:25" ht="40" x14ac:dyDescent="0.2">
      <c r="A716" s="29">
        <v>15302</v>
      </c>
      <c r="B716" s="29" t="s">
        <v>4805</v>
      </c>
      <c r="C716" s="32">
        <v>80</v>
      </c>
      <c r="D716" s="48">
        <v>2.4536986000000001</v>
      </c>
      <c r="E716" s="48">
        <v>3.7699111843077522</v>
      </c>
      <c r="F716" s="32" t="s">
        <v>746</v>
      </c>
      <c r="G716" s="32">
        <v>3.7699111843077522</v>
      </c>
      <c r="H716" s="32">
        <v>74.288488216819999</v>
      </c>
      <c r="I716" s="32">
        <v>0.08</v>
      </c>
      <c r="J716" s="32">
        <v>0.75229709137686607</v>
      </c>
      <c r="K716" s="29" t="s">
        <v>3073</v>
      </c>
      <c r="L716" s="29" t="s">
        <v>3073</v>
      </c>
      <c r="M716" s="29" t="s">
        <v>4806</v>
      </c>
      <c r="N716" s="33">
        <v>2.88456123187611E-2</v>
      </c>
      <c r="O716" s="34">
        <v>46014.600812949029</v>
      </c>
      <c r="P716" s="35">
        <v>0.97363444147560951</v>
      </c>
      <c r="Q716" s="29" t="s">
        <v>4807</v>
      </c>
      <c r="R716" s="29" t="s">
        <v>4808</v>
      </c>
      <c r="S716" s="36">
        <v>59.2</v>
      </c>
      <c r="T716" s="29" t="s">
        <v>2792</v>
      </c>
      <c r="U716" s="37">
        <v>74</v>
      </c>
      <c r="V716" s="38">
        <v>0.97363444147560951</v>
      </c>
      <c r="W716" s="38">
        <v>60.173634441475613</v>
      </c>
      <c r="X716" s="39">
        <v>5.9536344414756073</v>
      </c>
      <c r="Y716" s="39">
        <v>4.9799999999999969</v>
      </c>
    </row>
    <row r="717" spans="1:25" ht="20" x14ac:dyDescent="0.2">
      <c r="A717" s="29">
        <v>14080</v>
      </c>
      <c r="B717" s="29" t="s">
        <v>1372</v>
      </c>
      <c r="C717" s="32">
        <v>100</v>
      </c>
      <c r="D717" s="48">
        <v>2.4536986000000001</v>
      </c>
      <c r="E717" s="48">
        <v>5.8904862254808616</v>
      </c>
      <c r="F717" s="32" t="s">
        <v>746</v>
      </c>
      <c r="G717" s="32">
        <v>5.8904862254808616</v>
      </c>
      <c r="H717" s="32">
        <v>550.30954411603</v>
      </c>
      <c r="I717" s="32">
        <v>0.1</v>
      </c>
      <c r="J717" s="32">
        <v>0.75229709137686596</v>
      </c>
      <c r="K717" s="29" t="s">
        <v>4809</v>
      </c>
      <c r="L717" s="29" t="s">
        <v>4809</v>
      </c>
      <c r="M717" s="29" t="s">
        <v>4806</v>
      </c>
      <c r="N717" s="33">
        <v>2.884561231876109E-2</v>
      </c>
      <c r="O717" s="34">
        <v>57518.251016186281</v>
      </c>
      <c r="P717" s="35">
        <v>5.3725185487040683</v>
      </c>
      <c r="Q717" s="29" t="s">
        <v>4233</v>
      </c>
      <c r="R717" s="29" t="s">
        <v>4810</v>
      </c>
      <c r="S717" s="36">
        <v>18.809999999999999</v>
      </c>
      <c r="T717" s="29" t="s">
        <v>4811</v>
      </c>
      <c r="U717" s="37">
        <v>550</v>
      </c>
      <c r="V717" s="38">
        <v>5.3725185487040683</v>
      </c>
      <c r="W717" s="38">
        <v>24.182518548704071</v>
      </c>
      <c r="X717" s="39">
        <v>7.6925185487040757</v>
      </c>
      <c r="Y717" s="39">
        <v>2.3200000000000069</v>
      </c>
    </row>
    <row r="718" spans="1:25" ht="20" x14ac:dyDescent="0.2">
      <c r="A718" s="29">
        <v>15426</v>
      </c>
      <c r="B718" s="29" t="s">
        <v>84</v>
      </c>
      <c r="C718" s="32">
        <v>115</v>
      </c>
      <c r="D718" s="48">
        <v>2.4536986000000001</v>
      </c>
      <c r="E718" s="48">
        <v>7.7901680331984391</v>
      </c>
      <c r="F718" s="32" t="s">
        <v>746</v>
      </c>
      <c r="G718" s="32">
        <v>7.7901680331984391</v>
      </c>
      <c r="H718" s="32">
        <v>1911.93276486682</v>
      </c>
      <c r="I718" s="32">
        <v>0.115</v>
      </c>
      <c r="J718" s="32">
        <v>0.75229709137686596</v>
      </c>
      <c r="K718" s="29" t="s">
        <v>3953</v>
      </c>
      <c r="L718" s="29" t="s">
        <v>3953</v>
      </c>
      <c r="M718" s="29" t="s">
        <v>4806</v>
      </c>
      <c r="N718" s="33">
        <v>2.884561231876109E-2</v>
      </c>
      <c r="O718" s="34">
        <v>66145.988668614227</v>
      </c>
      <c r="P718" s="35">
        <v>15.54130443029643</v>
      </c>
      <c r="Q718" s="29" t="s">
        <v>4812</v>
      </c>
      <c r="R718" s="29" t="s">
        <v>4813</v>
      </c>
      <c r="S718" s="36">
        <v>26.95</v>
      </c>
      <c r="T718" s="29" t="s">
        <v>746</v>
      </c>
      <c r="U718" s="37">
        <v>1890</v>
      </c>
      <c r="V718" s="38">
        <v>15.54130443029643</v>
      </c>
      <c r="W718" s="38">
        <v>42.491304430296431</v>
      </c>
      <c r="X718" s="39">
        <v>29.171304430296431</v>
      </c>
      <c r="Y718" s="39">
        <v>13.63</v>
      </c>
    </row>
    <row r="719" spans="1:25" ht="30" x14ac:dyDescent="0.2">
      <c r="A719" s="29">
        <v>15350</v>
      </c>
      <c r="B719" s="29" t="s">
        <v>4814</v>
      </c>
      <c r="C719" s="32">
        <v>100</v>
      </c>
      <c r="D719" s="48">
        <v>2.4536986000000001</v>
      </c>
      <c r="E719" s="48">
        <v>5.8904862254808616</v>
      </c>
      <c r="F719" s="32" t="s">
        <v>746</v>
      </c>
      <c r="G719" s="32">
        <v>5.8904862254808616</v>
      </c>
      <c r="H719" s="32">
        <v>152.29550052499999</v>
      </c>
      <c r="I719" s="32">
        <v>0.1</v>
      </c>
      <c r="J719" s="32">
        <v>0.75229709137686596</v>
      </c>
      <c r="K719" s="29" t="s">
        <v>2443</v>
      </c>
      <c r="L719" s="29" t="s">
        <v>281</v>
      </c>
      <c r="M719" s="29" t="s">
        <v>4806</v>
      </c>
      <c r="N719" s="33">
        <v>2.884561231876109E-2</v>
      </c>
      <c r="O719" s="34">
        <v>57518.251016186281</v>
      </c>
      <c r="P719" s="35">
        <v>1.4868184828032289</v>
      </c>
      <c r="Q719" s="29" t="s">
        <v>4815</v>
      </c>
      <c r="R719" s="29" t="s">
        <v>4816</v>
      </c>
      <c r="S719" s="36">
        <v>5.76</v>
      </c>
      <c r="T719" s="29" t="s">
        <v>2859</v>
      </c>
      <c r="U719" s="37">
        <v>152</v>
      </c>
      <c r="V719" s="38">
        <v>1.4868184828032289</v>
      </c>
      <c r="W719" s="38">
        <v>7.2468184828032296</v>
      </c>
      <c r="X719" s="39">
        <v>1.7168184828032289</v>
      </c>
      <c r="Y719" s="39">
        <v>0.22999999999999951</v>
      </c>
    </row>
    <row r="720" spans="1:25" ht="40" x14ac:dyDescent="0.2">
      <c r="A720" s="29">
        <v>14303</v>
      </c>
      <c r="B720" s="29" t="s">
        <v>1534</v>
      </c>
      <c r="C720" s="32">
        <v>100</v>
      </c>
      <c r="D720" s="48">
        <v>2.4305504999999998</v>
      </c>
      <c r="E720" s="48">
        <v>5.8904862254808616</v>
      </c>
      <c r="F720" s="32" t="s">
        <v>746</v>
      </c>
      <c r="G720" s="32">
        <v>5.8904862254808616</v>
      </c>
      <c r="H720" s="32">
        <v>2831.7230823250002</v>
      </c>
      <c r="I720" s="32">
        <v>0.1</v>
      </c>
      <c r="J720" s="32">
        <v>0.75229709137686596</v>
      </c>
      <c r="K720" s="29" t="s">
        <v>3238</v>
      </c>
      <c r="L720" s="29" t="s">
        <v>1537</v>
      </c>
      <c r="M720" s="29" t="s">
        <v>4485</v>
      </c>
      <c r="N720" s="33">
        <v>2.884561231876109E-2</v>
      </c>
      <c r="O720" s="34">
        <v>57518.251016186281</v>
      </c>
      <c r="P720" s="35">
        <v>27.645322432163439</v>
      </c>
      <c r="Q720" s="29" t="s">
        <v>4817</v>
      </c>
      <c r="R720" s="29" t="s">
        <v>4818</v>
      </c>
      <c r="S720" s="36">
        <v>157.37</v>
      </c>
      <c r="T720" s="29" t="s">
        <v>746</v>
      </c>
      <c r="U720" s="37">
        <v>2840</v>
      </c>
      <c r="V720" s="38">
        <v>27.645322432163439</v>
      </c>
      <c r="W720" s="38">
        <v>185.0153224321634</v>
      </c>
      <c r="X720" s="39">
        <v>45.125322432163408</v>
      </c>
      <c r="Y720" s="39">
        <v>17.47999999999999</v>
      </c>
    </row>
    <row r="721" spans="1:25" ht="30" x14ac:dyDescent="0.2">
      <c r="A721" s="29">
        <v>15097</v>
      </c>
      <c r="B721" s="29" t="s">
        <v>4819</v>
      </c>
      <c r="C721" s="32">
        <v>120</v>
      </c>
      <c r="D721" s="48">
        <v>2.4305504999999998</v>
      </c>
      <c r="E721" s="48">
        <v>8.4823001646924414</v>
      </c>
      <c r="F721" s="32" t="s">
        <v>746</v>
      </c>
      <c r="G721" s="32">
        <v>8.4823001646924414</v>
      </c>
      <c r="H721" s="32">
        <v>2176.4031657912201</v>
      </c>
      <c r="I721" s="32">
        <v>0.12</v>
      </c>
      <c r="J721" s="32">
        <v>0.75229709137686618</v>
      </c>
      <c r="K721" s="29" t="s">
        <v>2648</v>
      </c>
      <c r="L721" s="29" t="s">
        <v>242</v>
      </c>
      <c r="M721" s="29" t="s">
        <v>4485</v>
      </c>
      <c r="N721" s="33">
        <v>2.88456123187611E-2</v>
      </c>
      <c r="O721" s="34">
        <v>69021.901219423555</v>
      </c>
      <c r="P721" s="35">
        <v>16.734371992225189</v>
      </c>
      <c r="Q721" s="29" t="s">
        <v>4820</v>
      </c>
      <c r="R721" s="29" t="s">
        <v>4821</v>
      </c>
      <c r="S721" s="36">
        <v>147.57</v>
      </c>
      <c r="T721" s="29" t="s">
        <v>2702</v>
      </c>
      <c r="U721" s="37">
        <v>2174</v>
      </c>
      <c r="V721" s="38">
        <v>16.734371992225189</v>
      </c>
      <c r="W721" s="38">
        <v>164.30437199222521</v>
      </c>
      <c r="X721" s="39">
        <v>32.864371992225188</v>
      </c>
      <c r="Y721" s="39">
        <v>16.13</v>
      </c>
    </row>
    <row r="722" spans="1:25" ht="30" x14ac:dyDescent="0.2">
      <c r="A722" s="29">
        <v>18716</v>
      </c>
      <c r="B722" s="29" t="s">
        <v>2278</v>
      </c>
      <c r="C722" s="32">
        <v>100</v>
      </c>
      <c r="D722" s="48">
        <v>2.4305504999999998</v>
      </c>
      <c r="E722" s="48">
        <v>5.8904862254808616</v>
      </c>
      <c r="F722" s="32" t="s">
        <v>746</v>
      </c>
      <c r="G722" s="32">
        <v>5.8904862254808616</v>
      </c>
      <c r="H722" s="32">
        <v>1005.0990565421999</v>
      </c>
      <c r="I722" s="32">
        <v>0.1</v>
      </c>
      <c r="J722" s="32">
        <v>0.75229709137686596</v>
      </c>
      <c r="K722" s="29" t="s">
        <v>2767</v>
      </c>
      <c r="L722" s="29" t="s">
        <v>2290</v>
      </c>
      <c r="M722" s="29" t="s">
        <v>4485</v>
      </c>
      <c r="N722" s="33">
        <v>2.884561231876109E-2</v>
      </c>
      <c r="O722" s="34">
        <v>57518.251016186281</v>
      </c>
      <c r="P722" s="35">
        <v>9.8125016770913636</v>
      </c>
      <c r="Q722" s="29" t="s">
        <v>4822</v>
      </c>
      <c r="R722" s="29" t="s">
        <v>4823</v>
      </c>
      <c r="S722" s="36">
        <v>74.910000000000011</v>
      </c>
      <c r="T722" s="29" t="s">
        <v>3331</v>
      </c>
      <c r="U722" s="37">
        <v>1006</v>
      </c>
      <c r="V722" s="38">
        <v>9.8125016770913636</v>
      </c>
      <c r="W722" s="38">
        <v>84.722501677091373</v>
      </c>
      <c r="X722" s="39">
        <v>17.75250167709137</v>
      </c>
      <c r="Y722" s="39">
        <v>7.9400000000000119</v>
      </c>
    </row>
    <row r="723" spans="1:25" ht="20" x14ac:dyDescent="0.2">
      <c r="A723" s="29">
        <v>15094</v>
      </c>
      <c r="B723" s="29" t="s">
        <v>4824</v>
      </c>
      <c r="C723" s="32">
        <v>100</v>
      </c>
      <c r="D723" s="48">
        <v>2.4305504999999998</v>
      </c>
      <c r="E723" s="48">
        <v>5.8904862254808616</v>
      </c>
      <c r="F723" s="32" t="s">
        <v>746</v>
      </c>
      <c r="G723" s="32">
        <v>5.8904862254808616</v>
      </c>
      <c r="H723" s="32">
        <v>121.378370495</v>
      </c>
      <c r="I723" s="32">
        <v>0.1</v>
      </c>
      <c r="J723" s="32">
        <v>0.75229709137686596</v>
      </c>
      <c r="K723" s="29" t="s">
        <v>3058</v>
      </c>
      <c r="L723" s="29" t="s">
        <v>1835</v>
      </c>
      <c r="M723" s="29" t="s">
        <v>4485</v>
      </c>
      <c r="N723" s="33">
        <v>2.884561231876109E-2</v>
      </c>
      <c r="O723" s="34">
        <v>57518.251016186281</v>
      </c>
      <c r="P723" s="35">
        <v>1.184983167870278</v>
      </c>
      <c r="Q723" s="29" t="s">
        <v>4825</v>
      </c>
      <c r="R723" s="29" t="s">
        <v>4826</v>
      </c>
      <c r="S723" s="36">
        <v>57.73</v>
      </c>
      <c r="T723" s="29" t="s">
        <v>746</v>
      </c>
      <c r="U723" s="37">
        <v>122</v>
      </c>
      <c r="V723" s="38">
        <v>1.184983167870278</v>
      </c>
      <c r="W723" s="38">
        <v>58.914983167870282</v>
      </c>
      <c r="X723" s="39">
        <v>1.704983167870282</v>
      </c>
      <c r="Y723" s="39">
        <v>0.52000000000000313</v>
      </c>
    </row>
    <row r="724" spans="1:25" x14ac:dyDescent="0.2">
      <c r="A724" s="29">
        <v>14457</v>
      </c>
      <c r="B724" s="29" t="s">
        <v>321</v>
      </c>
      <c r="C724" s="32">
        <v>200</v>
      </c>
      <c r="D724" s="48">
        <v>2.4305504999999998</v>
      </c>
      <c r="E724" s="48">
        <v>23.56194490192345</v>
      </c>
      <c r="F724" s="32">
        <v>3.3</v>
      </c>
      <c r="G724" s="32">
        <v>3.3</v>
      </c>
      <c r="H724" s="32">
        <v>1784.2725000594</v>
      </c>
      <c r="I724" s="32">
        <v>0.2</v>
      </c>
      <c r="J724" s="32">
        <v>0.1053639846743295</v>
      </c>
      <c r="K724" s="29" t="s">
        <v>2835</v>
      </c>
      <c r="L724" s="29" t="s">
        <v>2835</v>
      </c>
      <c r="M724" s="29" t="s">
        <v>4485</v>
      </c>
      <c r="N724" s="33">
        <v>5.6582921847361551E-4</v>
      </c>
      <c r="O724" s="34">
        <v>16111.592582318601</v>
      </c>
      <c r="P724" s="35">
        <v>0.16551083116822371</v>
      </c>
      <c r="Q724" s="29" t="s">
        <v>4827</v>
      </c>
      <c r="R724" s="29" t="s">
        <v>4828</v>
      </c>
      <c r="S724" s="36">
        <v>49.3</v>
      </c>
      <c r="T724" s="29" t="s">
        <v>4829</v>
      </c>
      <c r="U724" s="37">
        <v>1780</v>
      </c>
      <c r="V724" s="38">
        <v>0.16551083116822371</v>
      </c>
      <c r="W724" s="38">
        <v>49.465510831168217</v>
      </c>
      <c r="X724" s="39">
        <v>3.1755108311682179</v>
      </c>
      <c r="Y724" s="39">
        <v>3.0099999999999909</v>
      </c>
    </row>
    <row r="725" spans="1:25" ht="20" x14ac:dyDescent="0.2">
      <c r="A725" s="29">
        <v>14432</v>
      </c>
      <c r="B725" s="29" t="s">
        <v>521</v>
      </c>
      <c r="C725" s="32">
        <v>120</v>
      </c>
      <c r="D725" s="48">
        <v>2.4305504999999998</v>
      </c>
      <c r="E725" s="48">
        <v>8.4823001646924414</v>
      </c>
      <c r="F725" s="32">
        <v>3.1</v>
      </c>
      <c r="G725" s="32">
        <v>3.1</v>
      </c>
      <c r="H725" s="32">
        <v>663.32578358499995</v>
      </c>
      <c r="I725" s="32">
        <v>0.12</v>
      </c>
      <c r="J725" s="32">
        <v>0.27493969064850288</v>
      </c>
      <c r="K725" s="29" t="s">
        <v>4830</v>
      </c>
      <c r="L725" s="29" t="s">
        <v>4830</v>
      </c>
      <c r="M725" s="29" t="s">
        <v>4485</v>
      </c>
      <c r="N725" s="33">
        <v>3.852794775427854E-3</v>
      </c>
      <c r="O725" s="34">
        <v>25225.220709690751</v>
      </c>
      <c r="P725" s="35">
        <v>0.72709429631950884</v>
      </c>
      <c r="Q725" s="29" t="s">
        <v>4831</v>
      </c>
      <c r="R725" s="29" t="s">
        <v>4832</v>
      </c>
      <c r="S725" s="36">
        <v>37.19</v>
      </c>
      <c r="T725" s="29" t="s">
        <v>4833</v>
      </c>
      <c r="U725" s="37">
        <v>664</v>
      </c>
      <c r="V725" s="38">
        <v>0.72709429631950884</v>
      </c>
      <c r="W725" s="38">
        <v>37.917094296319512</v>
      </c>
      <c r="X725" s="39">
        <v>16.707094296319511</v>
      </c>
      <c r="Y725" s="39">
        <v>15.98</v>
      </c>
    </row>
    <row r="726" spans="1:25" ht="40" x14ac:dyDescent="0.2">
      <c r="A726" s="29">
        <v>15314</v>
      </c>
      <c r="B726" s="29" t="s">
        <v>1961</v>
      </c>
      <c r="C726" s="32">
        <v>180</v>
      </c>
      <c r="D726" s="48">
        <v>2.4305504999999998</v>
      </c>
      <c r="E726" s="48">
        <v>19.085175370557991</v>
      </c>
      <c r="F726" s="32">
        <v>5</v>
      </c>
      <c r="G726" s="32">
        <v>5</v>
      </c>
      <c r="H726" s="32">
        <v>3800.9459613975</v>
      </c>
      <c r="I726" s="32">
        <v>0.18</v>
      </c>
      <c r="J726" s="32">
        <v>0.19708938397742151</v>
      </c>
      <c r="K726" s="29" t="s">
        <v>2592</v>
      </c>
      <c r="L726" s="29" t="s">
        <v>1958</v>
      </c>
      <c r="M726" s="29" t="s">
        <v>4485</v>
      </c>
      <c r="N726" s="33">
        <v>1.9798279957492092E-3</v>
      </c>
      <c r="O726" s="34">
        <v>27123.89323622661</v>
      </c>
      <c r="P726" s="35">
        <v>1.305158964441272</v>
      </c>
      <c r="Q726" s="29" t="s">
        <v>4834</v>
      </c>
      <c r="R726" s="29" t="s">
        <v>4835</v>
      </c>
      <c r="S726" s="36">
        <v>15.25</v>
      </c>
      <c r="T726" s="29" t="s">
        <v>4485</v>
      </c>
      <c r="U726" s="37">
        <v>3800</v>
      </c>
      <c r="V726" s="38">
        <v>1.305158964441272</v>
      </c>
      <c r="W726" s="38">
        <v>16.555158964441269</v>
      </c>
      <c r="X726" s="39">
        <v>3.4851589644412719</v>
      </c>
      <c r="Y726" s="39">
        <v>2.1800000000000002</v>
      </c>
    </row>
    <row r="727" spans="1:25" ht="30" x14ac:dyDescent="0.2">
      <c r="A727" s="29">
        <v>19300</v>
      </c>
      <c r="B727" s="29" t="s">
        <v>88</v>
      </c>
      <c r="C727" s="32">
        <v>100</v>
      </c>
      <c r="D727" s="48">
        <v>2.4305504999999998</v>
      </c>
      <c r="E727" s="48">
        <v>5.8904862254808616</v>
      </c>
      <c r="F727" s="32" t="s">
        <v>746</v>
      </c>
      <c r="G727" s="32">
        <v>5.8904862254808616</v>
      </c>
      <c r="H727" s="32">
        <v>3155.6438268688999</v>
      </c>
      <c r="I727" s="32">
        <v>0.1</v>
      </c>
      <c r="J727" s="32">
        <v>0.75229709137686596</v>
      </c>
      <c r="K727" s="29" t="s">
        <v>2437</v>
      </c>
      <c r="L727" s="29" t="s">
        <v>2678</v>
      </c>
      <c r="M727" s="29" t="s">
        <v>4485</v>
      </c>
      <c r="N727" s="33">
        <v>2.884561231876109E-2</v>
      </c>
      <c r="O727" s="34">
        <v>57518.251016186281</v>
      </c>
      <c r="P727" s="35">
        <v>30.80767029070832</v>
      </c>
      <c r="Q727" s="29" t="s">
        <v>4836</v>
      </c>
      <c r="R727" s="29" t="s">
        <v>2680</v>
      </c>
      <c r="S727" s="36">
        <v>26.07</v>
      </c>
      <c r="T727" s="29" t="s">
        <v>4837</v>
      </c>
      <c r="U727" s="37">
        <v>3156</v>
      </c>
      <c r="V727" s="38">
        <v>30.80767029070832</v>
      </c>
      <c r="W727" s="38">
        <v>56.877670290708323</v>
      </c>
      <c r="X727" s="39">
        <v>48.897670290708319</v>
      </c>
      <c r="Y727" s="39">
        <v>18.09</v>
      </c>
    </row>
    <row r="728" spans="1:25" ht="30" x14ac:dyDescent="0.2">
      <c r="A728" s="29">
        <v>15145</v>
      </c>
      <c r="B728" s="29" t="s">
        <v>4838</v>
      </c>
      <c r="C728" s="32">
        <v>125</v>
      </c>
      <c r="D728" s="48">
        <v>2.4305504999999998</v>
      </c>
      <c r="E728" s="48">
        <v>9.2038847273138469</v>
      </c>
      <c r="F728" s="32" t="s">
        <v>746</v>
      </c>
      <c r="G728" s="32">
        <v>9.2038847273138469</v>
      </c>
      <c r="H728" s="32">
        <v>950.65032984599998</v>
      </c>
      <c r="I728" s="32">
        <v>0.125</v>
      </c>
      <c r="J728" s="32">
        <v>0.75229709137686618</v>
      </c>
      <c r="K728" s="29" t="s">
        <v>2385</v>
      </c>
      <c r="L728" s="29" t="s">
        <v>2385</v>
      </c>
      <c r="M728" s="29" t="s">
        <v>4485</v>
      </c>
      <c r="N728" s="33">
        <v>2.88456123187611E-2</v>
      </c>
      <c r="O728" s="34">
        <v>71897.813770232868</v>
      </c>
      <c r="P728" s="35">
        <v>6.9305339016994409</v>
      </c>
      <c r="Q728" s="29" t="s">
        <v>4839</v>
      </c>
      <c r="R728" s="29" t="s">
        <v>4840</v>
      </c>
      <c r="S728" s="36">
        <v>8.44</v>
      </c>
      <c r="T728" s="29" t="s">
        <v>2509</v>
      </c>
      <c r="U728" s="37">
        <v>950</v>
      </c>
      <c r="V728" s="38">
        <v>6.9305339016994409</v>
      </c>
      <c r="W728" s="38">
        <v>15.37053390169944</v>
      </c>
      <c r="X728" s="39">
        <v>7.9905339016994414</v>
      </c>
      <c r="Y728" s="39">
        <v>1.06</v>
      </c>
    </row>
    <row r="729" spans="1:25" ht="30" x14ac:dyDescent="0.2">
      <c r="A729" s="29">
        <v>15638</v>
      </c>
      <c r="B729" s="29" t="s">
        <v>2159</v>
      </c>
      <c r="C729" s="32">
        <v>150</v>
      </c>
      <c r="D729" s="48">
        <v>2.4074024000000001</v>
      </c>
      <c r="E729" s="48">
        <v>13.253594007331939</v>
      </c>
      <c r="F729" s="32" t="s">
        <v>746</v>
      </c>
      <c r="G729" s="32">
        <v>13.253594007331939</v>
      </c>
      <c r="H729" s="32">
        <v>2184.2504474551301</v>
      </c>
      <c r="I729" s="32">
        <v>0.15</v>
      </c>
      <c r="J729" s="32">
        <v>0.75229709137686618</v>
      </c>
      <c r="K729" s="29" t="s">
        <v>2648</v>
      </c>
      <c r="L729" s="29" t="s">
        <v>2648</v>
      </c>
      <c r="M729" s="29" t="s">
        <v>4325</v>
      </c>
      <c r="N729" s="33">
        <v>2.88456123187611E-2</v>
      </c>
      <c r="O729" s="34">
        <v>86277.376524279447</v>
      </c>
      <c r="P729" s="35">
        <v>12.56536055661155</v>
      </c>
      <c r="Q729" s="29" t="s">
        <v>4841</v>
      </c>
      <c r="R729" s="29" t="s">
        <v>4842</v>
      </c>
      <c r="S729" s="36">
        <v>108.9</v>
      </c>
      <c r="T729" s="29" t="s">
        <v>3114</v>
      </c>
      <c r="U729" s="37">
        <v>2184</v>
      </c>
      <c r="V729" s="38">
        <v>12.56536055661155</v>
      </c>
      <c r="W729" s="38">
        <v>121.4653605566116</v>
      </c>
      <c r="X729" s="39">
        <v>20.405360556611559</v>
      </c>
      <c r="Y729" s="39">
        <v>7.8400000000000034</v>
      </c>
    </row>
    <row r="730" spans="1:25" ht="30" x14ac:dyDescent="0.2">
      <c r="A730" s="29">
        <v>14151</v>
      </c>
      <c r="B730" s="29" t="s">
        <v>256</v>
      </c>
      <c r="C730" s="32">
        <v>80</v>
      </c>
      <c r="D730" s="48">
        <v>2.4074024000000001</v>
      </c>
      <c r="E730" s="48">
        <v>3.7699111843077522</v>
      </c>
      <c r="F730" s="32">
        <v>5.6</v>
      </c>
      <c r="G730" s="32">
        <v>5.6</v>
      </c>
      <c r="H730" s="32">
        <v>484.74874309628001</v>
      </c>
      <c r="I730" s="32">
        <v>0.08</v>
      </c>
      <c r="J730" s="32">
        <v>1.11749680715198</v>
      </c>
      <c r="K730" s="29" t="s">
        <v>3618</v>
      </c>
      <c r="L730" s="29" t="s">
        <v>4497</v>
      </c>
      <c r="M730" s="29" t="s">
        <v>4325</v>
      </c>
      <c r="N730" s="33">
        <v>6.3649292252541706E-2</v>
      </c>
      <c r="O730" s="34">
        <v>68352.210955291055</v>
      </c>
      <c r="P730" s="35">
        <v>13.80630248428352</v>
      </c>
      <c r="Q730" s="29" t="s">
        <v>4843</v>
      </c>
      <c r="R730" s="29" t="s">
        <v>4844</v>
      </c>
      <c r="S730" s="36">
        <v>64.430000000000007</v>
      </c>
      <c r="T730" s="29" t="s">
        <v>2460</v>
      </c>
      <c r="U730" s="37">
        <v>478</v>
      </c>
      <c r="V730" s="38">
        <v>13.80630248428352</v>
      </c>
      <c r="W730" s="38">
        <v>78.236302484283527</v>
      </c>
      <c r="X730" s="39">
        <v>19.14630248428352</v>
      </c>
      <c r="Y730" s="39">
        <v>5.3400000000000034</v>
      </c>
    </row>
    <row r="731" spans="1:25" ht="40" x14ac:dyDescent="0.2">
      <c r="A731" s="29">
        <v>17163</v>
      </c>
      <c r="B731" s="29" t="s">
        <v>4845</v>
      </c>
      <c r="C731" s="32">
        <v>100</v>
      </c>
      <c r="D731" s="48">
        <v>2.4074024000000001</v>
      </c>
      <c r="E731" s="48">
        <v>5.8904862254808616</v>
      </c>
      <c r="F731" s="32" t="s">
        <v>746</v>
      </c>
      <c r="G731" s="32">
        <v>5.8904862254808616</v>
      </c>
      <c r="H731" s="32">
        <v>199.58032389109999</v>
      </c>
      <c r="I731" s="32">
        <v>0.1</v>
      </c>
      <c r="J731" s="32">
        <v>0.75229709137686596</v>
      </c>
      <c r="K731" s="29" t="s">
        <v>2417</v>
      </c>
      <c r="L731" s="29" t="s">
        <v>2416</v>
      </c>
      <c r="M731" s="29" t="s">
        <v>4325</v>
      </c>
      <c r="N731" s="33">
        <v>2.884561231876109E-2</v>
      </c>
      <c r="O731" s="34">
        <v>57518.251016186281</v>
      </c>
      <c r="P731" s="35">
        <v>1.948447021364438</v>
      </c>
      <c r="Q731" s="29" t="s">
        <v>4846</v>
      </c>
      <c r="R731" s="29" t="s">
        <v>4847</v>
      </c>
      <c r="S731" s="36">
        <v>38.720000000000013</v>
      </c>
      <c r="T731" s="29" t="s">
        <v>2406</v>
      </c>
      <c r="U731" s="37">
        <v>200</v>
      </c>
      <c r="V731" s="38">
        <v>1.948447021364438</v>
      </c>
      <c r="W731" s="38">
        <v>40.668447021364443</v>
      </c>
      <c r="X731" s="39">
        <v>2.7284470213644449</v>
      </c>
      <c r="Y731" s="39">
        <v>0.78000000000000824</v>
      </c>
    </row>
    <row r="732" spans="1:25" ht="30" x14ac:dyDescent="0.2">
      <c r="A732" s="29">
        <v>19525</v>
      </c>
      <c r="B732" s="29" t="s">
        <v>4848</v>
      </c>
      <c r="C732" s="32">
        <v>100</v>
      </c>
      <c r="D732" s="48">
        <v>2.4074024000000001</v>
      </c>
      <c r="E732" s="48">
        <v>5.8904862254808616</v>
      </c>
      <c r="F732" s="32" t="s">
        <v>746</v>
      </c>
      <c r="G732" s="32">
        <v>5.8904862254808616</v>
      </c>
      <c r="H732" s="32">
        <v>213.11210248343599</v>
      </c>
      <c r="I732" s="32">
        <v>0.1</v>
      </c>
      <c r="J732" s="32">
        <v>0.75229709137686596</v>
      </c>
      <c r="K732" s="29" t="s">
        <v>3091</v>
      </c>
      <c r="L732" s="29" t="s">
        <v>411</v>
      </c>
      <c r="M732" s="29" t="s">
        <v>4325</v>
      </c>
      <c r="N732" s="33">
        <v>2.884561231876109E-2</v>
      </c>
      <c r="O732" s="34">
        <v>57518.251016186281</v>
      </c>
      <c r="P732" s="35">
        <v>2.0805540005393319</v>
      </c>
      <c r="Q732" s="29" t="s">
        <v>4849</v>
      </c>
      <c r="R732" s="29" t="s">
        <v>4850</v>
      </c>
      <c r="S732" s="36">
        <v>23.1</v>
      </c>
      <c r="T732" s="29" t="s">
        <v>4804</v>
      </c>
      <c r="U732" s="37">
        <v>208</v>
      </c>
      <c r="V732" s="38">
        <v>2.0805540005393319</v>
      </c>
      <c r="W732" s="38">
        <v>25.180554000539331</v>
      </c>
      <c r="X732" s="39">
        <v>4.2805540005393361</v>
      </c>
      <c r="Y732" s="39">
        <v>2.2000000000000028</v>
      </c>
    </row>
    <row r="733" spans="1:25" ht="40" x14ac:dyDescent="0.2">
      <c r="A733" s="29">
        <v>14129</v>
      </c>
      <c r="B733" s="29" t="s">
        <v>4851</v>
      </c>
      <c r="C733" s="32">
        <v>100</v>
      </c>
      <c r="D733" s="48">
        <v>2.4074024000000001</v>
      </c>
      <c r="E733" s="48">
        <v>5.8904862254808616</v>
      </c>
      <c r="F733" s="32" t="s">
        <v>746</v>
      </c>
      <c r="G733" s="32">
        <v>5.8904862254808616</v>
      </c>
      <c r="H733" s="32">
        <v>79.506686215599998</v>
      </c>
      <c r="I733" s="32">
        <v>0.1</v>
      </c>
      <c r="J733" s="32">
        <v>0.75229709137686596</v>
      </c>
      <c r="K733" s="29" t="s">
        <v>2566</v>
      </c>
      <c r="L733" s="29" t="s">
        <v>2566</v>
      </c>
      <c r="M733" s="29" t="s">
        <v>4325</v>
      </c>
      <c r="N733" s="33">
        <v>2.884561231876109E-2</v>
      </c>
      <c r="O733" s="34">
        <v>57518.251016186281</v>
      </c>
      <c r="P733" s="35">
        <v>0.77620159600437966</v>
      </c>
      <c r="Q733" s="29" t="s">
        <v>4852</v>
      </c>
      <c r="R733" s="29" t="s">
        <v>4853</v>
      </c>
      <c r="S733" s="36">
        <v>13.97</v>
      </c>
      <c r="T733" s="29" t="s">
        <v>3226</v>
      </c>
      <c r="U733" s="37">
        <v>80</v>
      </c>
      <c r="V733" s="38">
        <v>0.77620159600437966</v>
      </c>
      <c r="W733" s="38">
        <v>14.746201596004379</v>
      </c>
      <c r="X733" s="39">
        <v>1.046201596004382</v>
      </c>
      <c r="Y733" s="39">
        <v>0.27000000000000141</v>
      </c>
    </row>
    <row r="734" spans="1:25" ht="30" x14ac:dyDescent="0.2">
      <c r="A734" s="29">
        <v>14073</v>
      </c>
      <c r="B734" s="29" t="s">
        <v>4854</v>
      </c>
      <c r="C734" s="32">
        <v>150</v>
      </c>
      <c r="D734" s="48">
        <v>2.4074024000000001</v>
      </c>
      <c r="E734" s="48">
        <v>13.253594007331939</v>
      </c>
      <c r="F734" s="32" t="s">
        <v>746</v>
      </c>
      <c r="G734" s="32">
        <v>13.253594007331939</v>
      </c>
      <c r="H734" s="32">
        <v>17.9192206488</v>
      </c>
      <c r="I734" s="32">
        <v>0.15</v>
      </c>
      <c r="J734" s="32">
        <v>0.75229709137686618</v>
      </c>
      <c r="K734" s="29" t="s">
        <v>2494</v>
      </c>
      <c r="L734" s="29" t="s">
        <v>225</v>
      </c>
      <c r="M734" s="29" t="s">
        <v>4325</v>
      </c>
      <c r="N734" s="33">
        <v>2.88456123187611E-2</v>
      </c>
      <c r="O734" s="34">
        <v>86277.376524279447</v>
      </c>
      <c r="P734" s="35">
        <v>0.10308408937628299</v>
      </c>
      <c r="Q734" s="29" t="s">
        <v>4855</v>
      </c>
      <c r="R734" s="29" t="s">
        <v>2719</v>
      </c>
      <c r="S734" s="36">
        <v>7.87</v>
      </c>
      <c r="T734" s="29" t="s">
        <v>2475</v>
      </c>
      <c r="U734" s="37">
        <v>18</v>
      </c>
      <c r="V734" s="38">
        <v>0.10308408937628299</v>
      </c>
      <c r="W734" s="38">
        <v>7.9730840893762833</v>
      </c>
      <c r="X734" s="39">
        <v>0.23308408937628311</v>
      </c>
      <c r="Y734" s="39">
        <v>0.12999999999999989</v>
      </c>
    </row>
    <row r="735" spans="1:25" ht="30" x14ac:dyDescent="0.2">
      <c r="A735" s="29">
        <v>15156</v>
      </c>
      <c r="B735" s="29" t="s">
        <v>4856</v>
      </c>
      <c r="C735" s="32">
        <v>100</v>
      </c>
      <c r="D735" s="48">
        <v>2.3842542999999998</v>
      </c>
      <c r="E735" s="48">
        <v>5.8904862254808616</v>
      </c>
      <c r="F735" s="32" t="s">
        <v>746</v>
      </c>
      <c r="G735" s="32">
        <v>5.8904862254808616</v>
      </c>
      <c r="H735" s="32">
        <v>2679.8023938780002</v>
      </c>
      <c r="I735" s="32">
        <v>0.1</v>
      </c>
      <c r="J735" s="32">
        <v>0.75229709137686596</v>
      </c>
      <c r="K735" s="29" t="s">
        <v>2385</v>
      </c>
      <c r="L735" s="29" t="s">
        <v>4635</v>
      </c>
      <c r="M735" s="29" t="s">
        <v>4665</v>
      </c>
      <c r="N735" s="33">
        <v>2.884561231876109E-2</v>
      </c>
      <c r="O735" s="34">
        <v>57518.251016186281</v>
      </c>
      <c r="P735" s="35">
        <v>26.16216313510915</v>
      </c>
      <c r="Q735" s="29" t="s">
        <v>4857</v>
      </c>
      <c r="R735" s="29" t="s">
        <v>4858</v>
      </c>
      <c r="S735" s="36">
        <v>181.21</v>
      </c>
      <c r="T735" s="29" t="s">
        <v>746</v>
      </c>
      <c r="U735" s="37">
        <v>2680</v>
      </c>
      <c r="V735" s="38">
        <v>26.16216313510915</v>
      </c>
      <c r="W735" s="38">
        <v>207.3721631351091</v>
      </c>
      <c r="X735" s="39">
        <v>47.582163135109141</v>
      </c>
      <c r="Y735" s="39">
        <v>21.419999999999991</v>
      </c>
    </row>
    <row r="736" spans="1:25" x14ac:dyDescent="0.2">
      <c r="A736" s="29">
        <v>14212</v>
      </c>
      <c r="B736" s="29" t="s">
        <v>4859</v>
      </c>
      <c r="C736" s="32">
        <v>100</v>
      </c>
      <c r="D736" s="48">
        <v>2.3842542999999998</v>
      </c>
      <c r="E736" s="48">
        <v>5.8904862254808616</v>
      </c>
      <c r="F736" s="32" t="s">
        <v>746</v>
      </c>
      <c r="G736" s="32">
        <v>5.8904862254808616</v>
      </c>
      <c r="H736" s="32">
        <v>85.775372868539989</v>
      </c>
      <c r="I736" s="32">
        <v>0.1</v>
      </c>
      <c r="J736" s="32">
        <v>0.75229709137686596</v>
      </c>
      <c r="K736" s="29" t="s">
        <v>4860</v>
      </c>
      <c r="L736" s="29" t="s">
        <v>4860</v>
      </c>
      <c r="M736" s="29" t="s">
        <v>4665</v>
      </c>
      <c r="N736" s="33">
        <v>2.884561231876109E-2</v>
      </c>
      <c r="O736" s="34">
        <v>57518.251016186281</v>
      </c>
      <c r="P736" s="35">
        <v>0.83740103490023265</v>
      </c>
      <c r="Q736" s="29" t="s">
        <v>3968</v>
      </c>
      <c r="R736" s="29" t="s">
        <v>4861</v>
      </c>
      <c r="S736" s="36">
        <v>111.68</v>
      </c>
      <c r="T736" s="29" t="s">
        <v>2502</v>
      </c>
      <c r="U736" s="37">
        <v>88</v>
      </c>
      <c r="V736" s="38">
        <v>0.83740103490023265</v>
      </c>
      <c r="W736" s="38">
        <v>112.5174010349002</v>
      </c>
      <c r="X736" s="39">
        <v>0.89740103490024126</v>
      </c>
      <c r="Y736" s="39">
        <v>6.0000000000002267E-2</v>
      </c>
    </row>
    <row r="737" spans="1:25" ht="20" x14ac:dyDescent="0.2">
      <c r="A737" s="29">
        <v>15101</v>
      </c>
      <c r="B737" s="29" t="s">
        <v>50</v>
      </c>
      <c r="C737" s="32">
        <v>120</v>
      </c>
      <c r="D737" s="48">
        <v>2.3842542999999998</v>
      </c>
      <c r="E737" s="48">
        <v>8.4823001646924414</v>
      </c>
      <c r="F737" s="32">
        <v>2.9</v>
      </c>
      <c r="G737" s="32">
        <v>2.9</v>
      </c>
      <c r="H737" s="32">
        <v>722.11642872888001</v>
      </c>
      <c r="I737" s="32">
        <v>0.12</v>
      </c>
      <c r="J737" s="32">
        <v>0.25720164609053492</v>
      </c>
      <c r="K737" s="29" t="s">
        <v>3911</v>
      </c>
      <c r="L737" s="29" t="s">
        <v>508</v>
      </c>
      <c r="M737" s="29" t="s">
        <v>4665</v>
      </c>
      <c r="N737" s="33">
        <v>3.371696572460794E-3</v>
      </c>
      <c r="O737" s="34">
        <v>23597.787115517149</v>
      </c>
      <c r="P737" s="35">
        <v>0.69696042684313064</v>
      </c>
      <c r="Q737" s="29" t="s">
        <v>4862</v>
      </c>
      <c r="R737" s="29" t="s">
        <v>4863</v>
      </c>
      <c r="S737" s="36">
        <v>117.01</v>
      </c>
      <c r="T737" s="29" t="s">
        <v>4864</v>
      </c>
      <c r="U737" s="37">
        <v>722</v>
      </c>
      <c r="V737" s="38">
        <v>0.69696042684313064</v>
      </c>
      <c r="W737" s="38">
        <v>117.7069604268431</v>
      </c>
      <c r="X737" s="39">
        <v>11.916960426843129</v>
      </c>
      <c r="Y737" s="39">
        <v>11.22</v>
      </c>
    </row>
    <row r="738" spans="1:25" ht="30" x14ac:dyDescent="0.2">
      <c r="A738" s="29">
        <v>15725</v>
      </c>
      <c r="B738" s="29" t="s">
        <v>2219</v>
      </c>
      <c r="C738" s="32">
        <v>150</v>
      </c>
      <c r="D738" s="48">
        <v>2.3842542999999998</v>
      </c>
      <c r="E738" s="48">
        <v>13.253594007331939</v>
      </c>
      <c r="F738" s="32" t="s">
        <v>746</v>
      </c>
      <c r="G738" s="32">
        <v>13.253594007331939</v>
      </c>
      <c r="H738" s="32">
        <v>107.15355067047</v>
      </c>
      <c r="I738" s="32">
        <v>0.15</v>
      </c>
      <c r="J738" s="32">
        <v>0.75229709137686618</v>
      </c>
      <c r="K738" s="29" t="s">
        <v>4865</v>
      </c>
      <c r="L738" s="29" t="s">
        <v>4865</v>
      </c>
      <c r="M738" s="29" t="s">
        <v>4665</v>
      </c>
      <c r="N738" s="33">
        <v>2.88456123187611E-2</v>
      </c>
      <c r="O738" s="34">
        <v>86277.376524279447</v>
      </c>
      <c r="P738" s="35">
        <v>0.61642335963090589</v>
      </c>
      <c r="Q738" s="29" t="s">
        <v>4866</v>
      </c>
      <c r="R738" s="29" t="s">
        <v>4867</v>
      </c>
      <c r="S738" s="36">
        <v>103.7</v>
      </c>
      <c r="T738" s="29" t="s">
        <v>3686</v>
      </c>
      <c r="U738" s="37">
        <v>104</v>
      </c>
      <c r="V738" s="38">
        <v>0.61642335963090589</v>
      </c>
      <c r="W738" s="38">
        <v>104.3164233596309</v>
      </c>
      <c r="X738" s="39">
        <v>3.1964233596309128</v>
      </c>
      <c r="Y738" s="39">
        <v>2.5800000000000129</v>
      </c>
    </row>
    <row r="739" spans="1:25" ht="30" x14ac:dyDescent="0.2">
      <c r="A739" s="29">
        <v>15216</v>
      </c>
      <c r="B739" s="29" t="s">
        <v>4868</v>
      </c>
      <c r="C739" s="32">
        <v>100</v>
      </c>
      <c r="D739" s="48">
        <v>2.3842542999999998</v>
      </c>
      <c r="E739" s="48">
        <v>5.8904862254808616</v>
      </c>
      <c r="F739" s="32" t="s">
        <v>746</v>
      </c>
      <c r="G739" s="32">
        <v>5.8904862254808616</v>
      </c>
      <c r="H739" s="32">
        <v>871.2139757729999</v>
      </c>
      <c r="I739" s="32">
        <v>0.1</v>
      </c>
      <c r="J739" s="32">
        <v>0.75229709137686596</v>
      </c>
      <c r="K739" s="29" t="s">
        <v>2477</v>
      </c>
      <c r="L739" s="29" t="s">
        <v>376</v>
      </c>
      <c r="M739" s="29" t="s">
        <v>4665</v>
      </c>
      <c r="N739" s="33">
        <v>2.884561231876109E-2</v>
      </c>
      <c r="O739" s="34">
        <v>57518.251016186281</v>
      </c>
      <c r="P739" s="35">
        <v>8.5054189860530105</v>
      </c>
      <c r="Q739" s="29" t="s">
        <v>3718</v>
      </c>
      <c r="R739" s="29" t="s">
        <v>4869</v>
      </c>
      <c r="S739" s="36">
        <v>10.5</v>
      </c>
      <c r="T739" s="29" t="s">
        <v>3537</v>
      </c>
      <c r="U739" s="37">
        <v>872</v>
      </c>
      <c r="V739" s="38">
        <v>8.5054189860530105</v>
      </c>
      <c r="W739" s="38">
        <v>19.005418986053009</v>
      </c>
      <c r="X739" s="39">
        <v>12.35541898605301</v>
      </c>
      <c r="Y739" s="39">
        <v>3.850000000000001</v>
      </c>
    </row>
    <row r="740" spans="1:25" ht="20" x14ac:dyDescent="0.2">
      <c r="A740" s="29">
        <v>15370</v>
      </c>
      <c r="B740" s="29" t="s">
        <v>151</v>
      </c>
      <c r="C740" s="32">
        <v>100</v>
      </c>
      <c r="D740" s="48">
        <v>2.3842542999999998</v>
      </c>
      <c r="E740" s="48">
        <v>5.8904862254808616</v>
      </c>
      <c r="F740" s="32">
        <v>9</v>
      </c>
      <c r="G740" s="32">
        <v>9</v>
      </c>
      <c r="H740" s="32">
        <v>361.29744885500003</v>
      </c>
      <c r="I740" s="32">
        <v>0.1</v>
      </c>
      <c r="J740" s="32">
        <v>1.149425287356322</v>
      </c>
      <c r="K740" s="29" t="s">
        <v>2437</v>
      </c>
      <c r="L740" s="29" t="s">
        <v>2917</v>
      </c>
      <c r="M740" s="29" t="s">
        <v>4665</v>
      </c>
      <c r="N740" s="33">
        <v>6.7338353272893114E-2</v>
      </c>
      <c r="O740" s="34">
        <v>87881.414085374214</v>
      </c>
      <c r="P740" s="35">
        <v>8.1039014227805737</v>
      </c>
      <c r="Q740" s="29" t="s">
        <v>4870</v>
      </c>
      <c r="R740" s="29" t="s">
        <v>4140</v>
      </c>
      <c r="S740" s="36">
        <v>7.05</v>
      </c>
      <c r="T740" s="29" t="s">
        <v>3460</v>
      </c>
      <c r="U740" s="37">
        <v>362</v>
      </c>
      <c r="V740" s="38">
        <v>8.1039014227805737</v>
      </c>
      <c r="W740" s="38">
        <v>15.153901422780571</v>
      </c>
      <c r="X740" s="39">
        <v>10.393901422780569</v>
      </c>
      <c r="Y740" s="39">
        <v>2.29</v>
      </c>
    </row>
    <row r="741" spans="1:25" ht="40" x14ac:dyDescent="0.2">
      <c r="A741" s="29">
        <v>12299</v>
      </c>
      <c r="B741" s="29" t="s">
        <v>4871</v>
      </c>
      <c r="C741" s="32">
        <v>125</v>
      </c>
      <c r="D741" s="48">
        <v>2.3842542999999998</v>
      </c>
      <c r="E741" s="48">
        <v>9.2038847273138469</v>
      </c>
      <c r="F741" s="32" t="s">
        <v>746</v>
      </c>
      <c r="G741" s="32">
        <v>9.2038847273138469</v>
      </c>
      <c r="H741" s="32">
        <v>214.26710743199999</v>
      </c>
      <c r="I741" s="32">
        <v>0.125</v>
      </c>
      <c r="J741" s="32">
        <v>0.75229709137686618</v>
      </c>
      <c r="K741" s="29" t="s">
        <v>2815</v>
      </c>
      <c r="L741" s="29" t="s">
        <v>2815</v>
      </c>
      <c r="M741" s="29" t="s">
        <v>4665</v>
      </c>
      <c r="N741" s="33">
        <v>2.88456123187611E-2</v>
      </c>
      <c r="O741" s="34">
        <v>71897.813770232868</v>
      </c>
      <c r="P741" s="35">
        <v>1.5620732518097491</v>
      </c>
      <c r="Q741" s="29" t="s">
        <v>746</v>
      </c>
      <c r="R741" s="29" t="s">
        <v>746</v>
      </c>
      <c r="S741" s="41" t="s">
        <v>746</v>
      </c>
      <c r="T741" s="29" t="s">
        <v>746</v>
      </c>
      <c r="U741" s="34" t="s">
        <v>746</v>
      </c>
      <c r="V741" s="38">
        <v>1.5620732518097491</v>
      </c>
      <c r="W741" s="42" t="s">
        <v>746</v>
      </c>
      <c r="X741" s="40" t="s">
        <v>746</v>
      </c>
      <c r="Y741" s="40" t="s">
        <v>746</v>
      </c>
    </row>
    <row r="742" spans="1:25" ht="20" x14ac:dyDescent="0.2">
      <c r="A742" s="29">
        <v>15545</v>
      </c>
      <c r="B742" s="29" t="s">
        <v>4872</v>
      </c>
      <c r="C742" s="32">
        <v>75</v>
      </c>
      <c r="D742" s="48">
        <v>2.3611062</v>
      </c>
      <c r="E742" s="48">
        <v>3.3133985018329848</v>
      </c>
      <c r="F742" s="32" t="s">
        <v>746</v>
      </c>
      <c r="G742" s="32">
        <v>3.3133985018329848</v>
      </c>
      <c r="H742" s="32">
        <v>635.55449180212997</v>
      </c>
      <c r="I742" s="32">
        <v>7.4999999999999997E-2</v>
      </c>
      <c r="J742" s="32">
        <v>0.75229709137686618</v>
      </c>
      <c r="K742" s="29" t="s">
        <v>3003</v>
      </c>
      <c r="L742" s="29" t="s">
        <v>3003</v>
      </c>
      <c r="M742" s="29" t="s">
        <v>4873</v>
      </c>
      <c r="N742" s="33">
        <v>2.88456123187611E-2</v>
      </c>
      <c r="O742" s="34">
        <v>43138.688262139724</v>
      </c>
      <c r="P742" s="35">
        <v>9.074699353691404</v>
      </c>
      <c r="Q742" s="29" t="s">
        <v>4874</v>
      </c>
      <c r="R742" s="29" t="s">
        <v>4875</v>
      </c>
      <c r="S742" s="36">
        <v>121.99</v>
      </c>
      <c r="T742" s="29" t="s">
        <v>4023</v>
      </c>
      <c r="U742" s="37">
        <v>622</v>
      </c>
      <c r="V742" s="38">
        <v>9.074699353691404</v>
      </c>
      <c r="W742" s="38">
        <v>131.0646993536914</v>
      </c>
      <c r="X742" s="39">
        <v>19.364699353691421</v>
      </c>
      <c r="Y742" s="39">
        <v>10.29000000000001</v>
      </c>
    </row>
    <row r="743" spans="1:25" ht="20" x14ac:dyDescent="0.2">
      <c r="A743" s="29">
        <v>14503</v>
      </c>
      <c r="B743" s="29" t="s">
        <v>4876</v>
      </c>
      <c r="C743" s="32">
        <v>100</v>
      </c>
      <c r="D743" s="48">
        <v>2.3611062</v>
      </c>
      <c r="E743" s="48">
        <v>5.8904862254808616</v>
      </c>
      <c r="F743" s="32" t="s">
        <v>746</v>
      </c>
      <c r="G743" s="32">
        <v>5.8904862254808616</v>
      </c>
      <c r="H743" s="32">
        <v>6.8259052028799996</v>
      </c>
      <c r="I743" s="32">
        <v>0.1</v>
      </c>
      <c r="J743" s="32">
        <v>0.75229709137686596</v>
      </c>
      <c r="K743" s="29" t="s">
        <v>3339</v>
      </c>
      <c r="L743" s="29" t="s">
        <v>3339</v>
      </c>
      <c r="M743" s="29" t="s">
        <v>4873</v>
      </c>
      <c r="N743" s="33">
        <v>2.884561231876109E-2</v>
      </c>
      <c r="O743" s="34">
        <v>57518.251016186281</v>
      </c>
      <c r="P743" s="35">
        <v>6.6639408140877585E-2</v>
      </c>
      <c r="Q743" s="29" t="s">
        <v>4877</v>
      </c>
      <c r="R743" s="29" t="s">
        <v>4878</v>
      </c>
      <c r="S743" s="36">
        <v>38.47</v>
      </c>
      <c r="T743" s="29" t="s">
        <v>2634</v>
      </c>
      <c r="U743" s="37">
        <v>6</v>
      </c>
      <c r="V743" s="38">
        <v>6.6639408140877585E-2</v>
      </c>
      <c r="W743" s="38">
        <v>38.536639408140879</v>
      </c>
      <c r="X743" s="39">
        <v>0.2166394081408782</v>
      </c>
      <c r="Y743" s="39">
        <v>0.14999999999999861</v>
      </c>
    </row>
    <row r="744" spans="1:25" ht="20" x14ac:dyDescent="0.2">
      <c r="A744" s="29">
        <v>15333</v>
      </c>
      <c r="B744" s="29" t="s">
        <v>219</v>
      </c>
      <c r="C744" s="32">
        <v>100</v>
      </c>
      <c r="D744" s="48">
        <v>2.3379580999999998</v>
      </c>
      <c r="E744" s="48">
        <v>5.8904862254808616</v>
      </c>
      <c r="F744" s="32">
        <v>14</v>
      </c>
      <c r="G744" s="32">
        <v>14</v>
      </c>
      <c r="H744" s="32">
        <v>690.33478325600004</v>
      </c>
      <c r="I744" s="32">
        <v>0.1</v>
      </c>
      <c r="J744" s="32">
        <v>1.7879948914431669</v>
      </c>
      <c r="K744" s="29" t="s">
        <v>4879</v>
      </c>
      <c r="L744" s="29" t="s">
        <v>4879</v>
      </c>
      <c r="M744" s="29" t="s">
        <v>4880</v>
      </c>
      <c r="N744" s="33">
        <v>0.16294218816650671</v>
      </c>
      <c r="O744" s="34">
        <v>136704.42191058211</v>
      </c>
      <c r="P744" s="35">
        <v>37.030858506575953</v>
      </c>
      <c r="Q744" s="29" t="s">
        <v>4590</v>
      </c>
      <c r="R744" s="29" t="s">
        <v>4881</v>
      </c>
      <c r="S744" s="36">
        <v>125.14</v>
      </c>
      <c r="T744" s="29" t="s">
        <v>4773</v>
      </c>
      <c r="U744" s="37">
        <v>690</v>
      </c>
      <c r="V744" s="38">
        <v>37.030858506575953</v>
      </c>
      <c r="W744" s="38">
        <v>162.17085850657591</v>
      </c>
      <c r="X744" s="39">
        <v>52.740858506575933</v>
      </c>
      <c r="Y744" s="39">
        <v>15.70999999999999</v>
      </c>
    </row>
    <row r="745" spans="1:25" ht="40" x14ac:dyDescent="0.2">
      <c r="A745" s="29">
        <v>14232</v>
      </c>
      <c r="B745" s="29" t="s">
        <v>340</v>
      </c>
      <c r="C745" s="32">
        <v>80</v>
      </c>
      <c r="D745" s="48">
        <v>2.3379580999999998</v>
      </c>
      <c r="E745" s="48">
        <v>3.7699111843077522</v>
      </c>
      <c r="F745" s="32">
        <v>7</v>
      </c>
      <c r="G745" s="32">
        <v>7</v>
      </c>
      <c r="H745" s="32">
        <v>353.50197966100001</v>
      </c>
      <c r="I745" s="32">
        <v>0.08</v>
      </c>
      <c r="J745" s="32">
        <v>1.3968710089399741</v>
      </c>
      <c r="K745" s="29" t="s">
        <v>3264</v>
      </c>
      <c r="L745" s="29" t="s">
        <v>125</v>
      </c>
      <c r="M745" s="29" t="s">
        <v>4880</v>
      </c>
      <c r="N745" s="33">
        <v>9.9452019144596407E-2</v>
      </c>
      <c r="O745" s="34">
        <v>85440.263694113819</v>
      </c>
      <c r="P745" s="35">
        <v>15.626614275895619</v>
      </c>
      <c r="Q745" s="29" t="s">
        <v>4882</v>
      </c>
      <c r="R745" s="29" t="s">
        <v>4883</v>
      </c>
      <c r="S745" s="36">
        <v>60.28</v>
      </c>
      <c r="T745" s="29" t="s">
        <v>746</v>
      </c>
      <c r="U745" s="37">
        <v>354</v>
      </c>
      <c r="V745" s="38">
        <v>15.626614275895619</v>
      </c>
      <c r="W745" s="38">
        <v>75.90661427589562</v>
      </c>
      <c r="X745" s="39">
        <v>25.756614275895618</v>
      </c>
      <c r="Y745" s="39">
        <v>10.130000000000001</v>
      </c>
    </row>
    <row r="746" spans="1:25" ht="30" x14ac:dyDescent="0.2">
      <c r="A746" s="29">
        <v>14286</v>
      </c>
      <c r="B746" s="29" t="s">
        <v>1516</v>
      </c>
      <c r="C746" s="32">
        <v>125</v>
      </c>
      <c r="D746" s="48">
        <v>2.31481</v>
      </c>
      <c r="E746" s="48">
        <v>9.2038847273138469</v>
      </c>
      <c r="F746" s="32">
        <v>11</v>
      </c>
      <c r="G746" s="32">
        <v>11</v>
      </c>
      <c r="H746" s="32">
        <v>1132.1405823699999</v>
      </c>
      <c r="I746" s="32">
        <v>0.125</v>
      </c>
      <c r="J746" s="32">
        <v>0.89910600255427831</v>
      </c>
      <c r="K746" s="29" t="s">
        <v>4080</v>
      </c>
      <c r="L746" s="29" t="s">
        <v>4080</v>
      </c>
      <c r="M746" s="29" t="s">
        <v>3796</v>
      </c>
      <c r="N746" s="33">
        <v>4.1202426290985417E-2</v>
      </c>
      <c r="O746" s="34">
        <v>85928.493772365895</v>
      </c>
      <c r="P746" s="35">
        <v>11.70403702078552</v>
      </c>
      <c r="Q746" s="29" t="s">
        <v>4884</v>
      </c>
      <c r="R746" s="29" t="s">
        <v>4885</v>
      </c>
      <c r="S746" s="36">
        <v>35</v>
      </c>
      <c r="T746" s="29" t="s">
        <v>746</v>
      </c>
      <c r="U746" s="37">
        <v>1132</v>
      </c>
      <c r="V746" s="38">
        <v>11.70403702078552</v>
      </c>
      <c r="W746" s="38">
        <v>46.70403702078552</v>
      </c>
      <c r="X746" s="39">
        <v>16.804037020785518</v>
      </c>
      <c r="Y746" s="39">
        <v>5.1000000000000014</v>
      </c>
    </row>
    <row r="747" spans="1:25" ht="30" x14ac:dyDescent="0.2">
      <c r="A747" s="29">
        <v>15048</v>
      </c>
      <c r="B747" s="29" t="s">
        <v>263</v>
      </c>
      <c r="C747" s="32">
        <v>75</v>
      </c>
      <c r="D747" s="48">
        <v>2.31481</v>
      </c>
      <c r="E747" s="48">
        <v>3.3133985018329848</v>
      </c>
      <c r="F747" s="32">
        <v>8</v>
      </c>
      <c r="G747" s="32">
        <v>8</v>
      </c>
      <c r="H747" s="32">
        <v>61.039048472300003</v>
      </c>
      <c r="I747" s="32">
        <v>7.4999999999999997E-2</v>
      </c>
      <c r="J747" s="32">
        <v>1.8163757627359161</v>
      </c>
      <c r="K747" s="29" t="s">
        <v>2448</v>
      </c>
      <c r="L747" s="29" t="s">
        <v>469</v>
      </c>
      <c r="M747" s="29" t="s">
        <v>3796</v>
      </c>
      <c r="N747" s="33">
        <v>0.16815600975812839</v>
      </c>
      <c r="O747" s="34">
        <v>104155.7500271102</v>
      </c>
      <c r="P747" s="35">
        <v>4.9377255961361124</v>
      </c>
      <c r="Q747" s="29" t="s">
        <v>4886</v>
      </c>
      <c r="R747" s="29" t="s">
        <v>4887</v>
      </c>
      <c r="S747" s="36">
        <v>25.51</v>
      </c>
      <c r="T747" s="29" t="s">
        <v>2402</v>
      </c>
      <c r="U747" s="37">
        <v>62</v>
      </c>
      <c r="V747" s="38">
        <v>4.9377255961361124</v>
      </c>
      <c r="W747" s="38">
        <v>30.44772559613611</v>
      </c>
      <c r="X747" s="39">
        <v>5.6977255961361131</v>
      </c>
      <c r="Y747" s="39">
        <v>0.76000000000000156</v>
      </c>
    </row>
    <row r="748" spans="1:25" ht="40" x14ac:dyDescent="0.2">
      <c r="A748" s="29">
        <v>15584</v>
      </c>
      <c r="B748" s="29" t="s">
        <v>4888</v>
      </c>
      <c r="C748" s="32">
        <v>75</v>
      </c>
      <c r="D748" s="48">
        <v>2.31481</v>
      </c>
      <c r="E748" s="48">
        <v>3.3133985018329848</v>
      </c>
      <c r="F748" s="32" t="s">
        <v>746</v>
      </c>
      <c r="G748" s="32">
        <v>3.3133985018329848</v>
      </c>
      <c r="H748" s="32">
        <v>255.56173566714</v>
      </c>
      <c r="I748" s="32">
        <v>7.4999999999999997E-2</v>
      </c>
      <c r="J748" s="32">
        <v>0.75229709137686618</v>
      </c>
      <c r="K748" s="29" t="s">
        <v>2462</v>
      </c>
      <c r="L748" s="29" t="s">
        <v>4709</v>
      </c>
      <c r="M748" s="29" t="s">
        <v>3796</v>
      </c>
      <c r="N748" s="33">
        <v>2.88456123187611E-2</v>
      </c>
      <c r="O748" s="34">
        <v>43138.688262139724</v>
      </c>
      <c r="P748" s="35">
        <v>3.6490119217171371</v>
      </c>
      <c r="Q748" s="29" t="s">
        <v>3567</v>
      </c>
      <c r="R748" s="29" t="s">
        <v>2635</v>
      </c>
      <c r="S748" s="36">
        <v>5.96</v>
      </c>
      <c r="T748" s="29" t="s">
        <v>2393</v>
      </c>
      <c r="U748" s="37">
        <v>256</v>
      </c>
      <c r="V748" s="38">
        <v>3.6490119217171371</v>
      </c>
      <c r="W748" s="38">
        <v>9.609011921717137</v>
      </c>
      <c r="X748" s="39">
        <v>3.6490119217171371</v>
      </c>
      <c r="Y748" s="39">
        <v>0</v>
      </c>
    </row>
    <row r="749" spans="1:25" ht="30" x14ac:dyDescent="0.2">
      <c r="A749" s="29">
        <v>14228</v>
      </c>
      <c r="B749" s="29" t="s">
        <v>4889</v>
      </c>
      <c r="C749" s="32">
        <v>170</v>
      </c>
      <c r="D749" s="48">
        <v>2.2685138</v>
      </c>
      <c r="E749" s="48">
        <v>17.023505191639689</v>
      </c>
      <c r="F749" s="32" t="s">
        <v>746</v>
      </c>
      <c r="G749" s="32">
        <v>17.023505191639689</v>
      </c>
      <c r="H749" s="32">
        <v>15.0804922015</v>
      </c>
      <c r="I749" s="32">
        <v>0.17</v>
      </c>
      <c r="J749" s="32">
        <v>0.75229709137686596</v>
      </c>
      <c r="K749" s="29" t="s">
        <v>2908</v>
      </c>
      <c r="L749" s="29" t="s">
        <v>239</v>
      </c>
      <c r="M749" s="29" t="s">
        <v>4890</v>
      </c>
      <c r="N749" s="33">
        <v>2.884561231876109E-2</v>
      </c>
      <c r="O749" s="34">
        <v>97781.026727516684</v>
      </c>
      <c r="P749" s="35">
        <v>7.3796549073496143E-2</v>
      </c>
      <c r="Q749" s="29" t="s">
        <v>4891</v>
      </c>
      <c r="R749" s="29" t="s">
        <v>4892</v>
      </c>
      <c r="S749" s="36">
        <v>34.74</v>
      </c>
      <c r="T749" s="29" t="s">
        <v>2475</v>
      </c>
      <c r="U749" s="37">
        <v>16</v>
      </c>
      <c r="V749" s="38">
        <v>7.3796549073496143E-2</v>
      </c>
      <c r="W749" s="38">
        <v>34.813796549073501</v>
      </c>
      <c r="X749" s="39">
        <v>0.18379654907349871</v>
      </c>
      <c r="Y749" s="39">
        <v>0.1099999999999994</v>
      </c>
    </row>
    <row r="750" spans="1:25" ht="40" x14ac:dyDescent="0.2">
      <c r="A750" s="29">
        <v>15965</v>
      </c>
      <c r="B750" s="29" t="s">
        <v>2252</v>
      </c>
      <c r="C750" s="32">
        <v>100</v>
      </c>
      <c r="D750" s="48">
        <v>2.2685138</v>
      </c>
      <c r="E750" s="48">
        <v>5.8904862254808616</v>
      </c>
      <c r="F750" s="32" t="s">
        <v>746</v>
      </c>
      <c r="G750" s="32">
        <v>5.8904862254808616</v>
      </c>
      <c r="H750" s="32">
        <v>74.656967676199997</v>
      </c>
      <c r="I750" s="32">
        <v>0.1</v>
      </c>
      <c r="J750" s="32">
        <v>0.75229709137686596</v>
      </c>
      <c r="K750" s="29" t="s">
        <v>2385</v>
      </c>
      <c r="L750" s="29" t="s">
        <v>4540</v>
      </c>
      <c r="M750" s="29" t="s">
        <v>4890</v>
      </c>
      <c r="N750" s="33">
        <v>2.884561231876109E-2</v>
      </c>
      <c r="O750" s="34">
        <v>57518.251016186281</v>
      </c>
      <c r="P750" s="35">
        <v>0.7288551469240292</v>
      </c>
      <c r="Q750" s="29" t="s">
        <v>4893</v>
      </c>
      <c r="R750" s="29" t="s">
        <v>4894</v>
      </c>
      <c r="S750" s="36">
        <v>14.09</v>
      </c>
      <c r="T750" s="29" t="s">
        <v>2792</v>
      </c>
      <c r="U750" s="37">
        <v>74</v>
      </c>
      <c r="V750" s="38">
        <v>0.7288551469240292</v>
      </c>
      <c r="W750" s="38">
        <v>14.818855146924029</v>
      </c>
      <c r="X750" s="39">
        <v>2.7788551469240299</v>
      </c>
      <c r="Y750" s="39">
        <v>2.0500000000000012</v>
      </c>
    </row>
    <row r="751" spans="1:25" ht="40" x14ac:dyDescent="0.2">
      <c r="A751" s="29">
        <v>14605</v>
      </c>
      <c r="B751" s="29" t="s">
        <v>4895</v>
      </c>
      <c r="C751" s="32" t="s">
        <v>746</v>
      </c>
      <c r="D751" s="48">
        <v>2.2685138</v>
      </c>
      <c r="E751" s="48" t="s">
        <v>746</v>
      </c>
      <c r="F751" s="32" t="s">
        <v>746</v>
      </c>
      <c r="G751" s="32" t="s">
        <v>746</v>
      </c>
      <c r="H751" s="32">
        <v>281.39312946400003</v>
      </c>
      <c r="I751" s="32" t="s">
        <v>746</v>
      </c>
      <c r="J751" s="32" t="s">
        <v>746</v>
      </c>
      <c r="K751" s="29" t="s">
        <v>2707</v>
      </c>
      <c r="L751" s="29" t="s">
        <v>1501</v>
      </c>
      <c r="M751" s="29" t="s">
        <v>4890</v>
      </c>
      <c r="N751" s="33" t="s">
        <v>746</v>
      </c>
      <c r="O751" s="34" t="s">
        <v>746</v>
      </c>
      <c r="P751" s="35" t="s">
        <v>746</v>
      </c>
      <c r="Q751" s="29" t="s">
        <v>4896</v>
      </c>
      <c r="R751" s="29" t="s">
        <v>4897</v>
      </c>
      <c r="S751" s="36">
        <v>18.190000000000001</v>
      </c>
      <c r="T751" s="29" t="s">
        <v>4898</v>
      </c>
      <c r="U751" s="37">
        <v>282</v>
      </c>
      <c r="V751" s="42" t="s">
        <v>746</v>
      </c>
      <c r="W751" s="42" t="s">
        <v>746</v>
      </c>
      <c r="X751" s="40" t="s">
        <v>746</v>
      </c>
      <c r="Y751" s="39">
        <v>9.1700000000000017</v>
      </c>
    </row>
    <row r="752" spans="1:25" ht="30" x14ac:dyDescent="0.2">
      <c r="A752" s="29">
        <v>12710</v>
      </c>
      <c r="B752" s="29" t="s">
        <v>4899</v>
      </c>
      <c r="C752" s="32" t="s">
        <v>746</v>
      </c>
      <c r="D752" s="48">
        <v>2.2685138</v>
      </c>
      <c r="E752" s="48" t="s">
        <v>746</v>
      </c>
      <c r="F752" s="32" t="s">
        <v>746</v>
      </c>
      <c r="G752" s="32" t="s">
        <v>746</v>
      </c>
      <c r="H752" s="32">
        <v>187.38471637399999</v>
      </c>
      <c r="I752" s="32" t="s">
        <v>746</v>
      </c>
      <c r="J752" s="32" t="s">
        <v>746</v>
      </c>
      <c r="K752" s="29" t="s">
        <v>2385</v>
      </c>
      <c r="L752" s="29" t="s">
        <v>1325</v>
      </c>
      <c r="M752" s="29" t="s">
        <v>4890</v>
      </c>
      <c r="N752" s="33" t="s">
        <v>746</v>
      </c>
      <c r="O752" s="34" t="s">
        <v>746</v>
      </c>
      <c r="P752" s="35" t="s">
        <v>746</v>
      </c>
      <c r="Q752" s="29" t="s">
        <v>746</v>
      </c>
      <c r="R752" s="29" t="s">
        <v>746</v>
      </c>
      <c r="S752" s="41" t="s">
        <v>746</v>
      </c>
      <c r="T752" s="29" t="s">
        <v>746</v>
      </c>
      <c r="U752" s="34" t="s">
        <v>746</v>
      </c>
      <c r="V752" s="42" t="s">
        <v>746</v>
      </c>
      <c r="W752" s="42" t="s">
        <v>746</v>
      </c>
      <c r="X752" s="40" t="s">
        <v>746</v>
      </c>
      <c r="Y752" s="40" t="s">
        <v>746</v>
      </c>
    </row>
    <row r="753" spans="1:25" ht="30" x14ac:dyDescent="0.2">
      <c r="A753" s="29">
        <v>14047</v>
      </c>
      <c r="B753" s="29" t="s">
        <v>1331</v>
      </c>
      <c r="C753" s="32">
        <v>100</v>
      </c>
      <c r="D753" s="48">
        <v>2.2453656999999998</v>
      </c>
      <c r="E753" s="48">
        <v>5.8904862254808616</v>
      </c>
      <c r="F753" s="32">
        <v>7.4</v>
      </c>
      <c r="G753" s="32">
        <v>7.4</v>
      </c>
      <c r="H753" s="32">
        <v>821.60894618948998</v>
      </c>
      <c r="I753" s="32">
        <v>0.1</v>
      </c>
      <c r="J753" s="32">
        <v>0.94508301404853112</v>
      </c>
      <c r="K753" s="29" t="s">
        <v>3995</v>
      </c>
      <c r="L753" s="29" t="s">
        <v>3995</v>
      </c>
      <c r="M753" s="29" t="s">
        <v>4900</v>
      </c>
      <c r="N753" s="33">
        <v>4.5524052163254627E-2</v>
      </c>
      <c r="O753" s="34">
        <v>72258.051581307678</v>
      </c>
      <c r="P753" s="35">
        <v>12.54249050253719</v>
      </c>
      <c r="Q753" s="29" t="s">
        <v>4901</v>
      </c>
      <c r="R753" s="29" t="s">
        <v>4902</v>
      </c>
      <c r="S753" s="36">
        <v>123.25</v>
      </c>
      <c r="T753" s="29" t="s">
        <v>4038</v>
      </c>
      <c r="U753" s="37">
        <v>820</v>
      </c>
      <c r="V753" s="38">
        <v>12.54249050253719</v>
      </c>
      <c r="W753" s="38">
        <v>135.79249050253719</v>
      </c>
      <c r="X753" s="39">
        <v>14.6124905025372</v>
      </c>
      <c r="Y753" s="39">
        <v>2.0700000000000069</v>
      </c>
    </row>
    <row r="754" spans="1:25" ht="30" x14ac:dyDescent="0.2">
      <c r="A754" s="29">
        <v>14162</v>
      </c>
      <c r="B754" s="29" t="s">
        <v>471</v>
      </c>
      <c r="C754" s="32">
        <v>100</v>
      </c>
      <c r="D754" s="48">
        <v>2.2453656999999998</v>
      </c>
      <c r="E754" s="48">
        <v>5.8904862254808616</v>
      </c>
      <c r="F754" s="32">
        <v>8</v>
      </c>
      <c r="G754" s="32">
        <v>8</v>
      </c>
      <c r="H754" s="32">
        <v>245.57725818500001</v>
      </c>
      <c r="I754" s="32">
        <v>0.1</v>
      </c>
      <c r="J754" s="32">
        <v>1.021711366538953</v>
      </c>
      <c r="K754" s="29" t="s">
        <v>2694</v>
      </c>
      <c r="L754" s="29" t="s">
        <v>1453</v>
      </c>
      <c r="M754" s="29" t="s">
        <v>4900</v>
      </c>
      <c r="N754" s="33">
        <v>5.320561246253281E-2</v>
      </c>
      <c r="O754" s="34">
        <v>78116.81252033262</v>
      </c>
      <c r="P754" s="35">
        <v>4.3692723938110536</v>
      </c>
      <c r="Q754" s="29" t="s">
        <v>4903</v>
      </c>
      <c r="R754" s="29" t="s">
        <v>4904</v>
      </c>
      <c r="S754" s="36">
        <v>79.179999999999993</v>
      </c>
      <c r="T754" s="29" t="s">
        <v>746</v>
      </c>
      <c r="U754" s="37">
        <v>246</v>
      </c>
      <c r="V754" s="38">
        <v>4.3692723938110536</v>
      </c>
      <c r="W754" s="38">
        <v>83.549272393811052</v>
      </c>
      <c r="X754" s="39">
        <v>9.4292723938110612</v>
      </c>
      <c r="Y754" s="39">
        <v>5.0600000000000023</v>
      </c>
    </row>
    <row r="755" spans="1:25" ht="20" x14ac:dyDescent="0.2">
      <c r="A755" s="29">
        <v>15397</v>
      </c>
      <c r="B755" s="29" t="s">
        <v>2013</v>
      </c>
      <c r="C755" s="32">
        <v>100</v>
      </c>
      <c r="D755" s="48">
        <v>2.2222176</v>
      </c>
      <c r="E755" s="48">
        <v>5.8904862254808616</v>
      </c>
      <c r="F755" s="32">
        <v>3</v>
      </c>
      <c r="G755" s="32">
        <v>3</v>
      </c>
      <c r="H755" s="32">
        <v>710.22031876100004</v>
      </c>
      <c r="I755" s="32">
        <v>0.1</v>
      </c>
      <c r="J755" s="32">
        <v>0.38314176245210718</v>
      </c>
      <c r="K755" s="29" t="s">
        <v>2437</v>
      </c>
      <c r="L755" s="29" t="s">
        <v>88</v>
      </c>
      <c r="M755" s="29" t="s">
        <v>4905</v>
      </c>
      <c r="N755" s="33">
        <v>7.4820392525436763E-3</v>
      </c>
      <c r="O755" s="34">
        <v>29293.804695124731</v>
      </c>
      <c r="P755" s="35">
        <v>1.869726608400009</v>
      </c>
      <c r="Q755" s="29" t="s">
        <v>4906</v>
      </c>
      <c r="R755" s="29" t="s">
        <v>4907</v>
      </c>
      <c r="S755" s="36">
        <v>18.12</v>
      </c>
      <c r="T755" s="29" t="s">
        <v>3463</v>
      </c>
      <c r="U755" s="37">
        <v>712</v>
      </c>
      <c r="V755" s="38">
        <v>1.869726608400009</v>
      </c>
      <c r="W755" s="38">
        <v>19.989726608400009</v>
      </c>
      <c r="X755" s="39">
        <v>7.6397266084000073</v>
      </c>
      <c r="Y755" s="39">
        <v>5.77</v>
      </c>
    </row>
    <row r="756" spans="1:25" ht="40" x14ac:dyDescent="0.2">
      <c r="A756" s="29">
        <v>14181</v>
      </c>
      <c r="B756" s="29" t="s">
        <v>4908</v>
      </c>
      <c r="C756" s="32">
        <v>100</v>
      </c>
      <c r="D756" s="48">
        <v>2.1990694999999998</v>
      </c>
      <c r="E756" s="48">
        <v>5.8904862254808616</v>
      </c>
      <c r="F756" s="32" t="s">
        <v>746</v>
      </c>
      <c r="G756" s="32">
        <v>5.8904862254808616</v>
      </c>
      <c r="H756" s="32">
        <v>851.89838588654686</v>
      </c>
      <c r="I756" s="32">
        <v>0.1</v>
      </c>
      <c r="J756" s="32">
        <v>0.75229709137686596</v>
      </c>
      <c r="K756" s="29" t="s">
        <v>3185</v>
      </c>
      <c r="L756" s="29" t="s">
        <v>3185</v>
      </c>
      <c r="M756" s="29" t="s">
        <v>3167</v>
      </c>
      <c r="N756" s="33">
        <v>2.884561231876109E-2</v>
      </c>
      <c r="O756" s="34">
        <v>57518.251016186281</v>
      </c>
      <c r="P756" s="35">
        <v>8.3168462708353932</v>
      </c>
      <c r="Q756" s="29" t="s">
        <v>4909</v>
      </c>
      <c r="R756" s="29" t="s">
        <v>4910</v>
      </c>
      <c r="S756" s="36">
        <v>136.30000000000001</v>
      </c>
      <c r="T756" s="29" t="s">
        <v>4911</v>
      </c>
      <c r="U756" s="37">
        <v>848</v>
      </c>
      <c r="V756" s="38">
        <v>8.3168462708353932</v>
      </c>
      <c r="W756" s="38">
        <v>144.6168462708354</v>
      </c>
      <c r="X756" s="39">
        <v>13.03684627083538</v>
      </c>
      <c r="Y756" s="39">
        <v>4.7199999999999989</v>
      </c>
    </row>
    <row r="757" spans="1:25" ht="20" x14ac:dyDescent="0.2">
      <c r="A757" s="29">
        <v>14442</v>
      </c>
      <c r="B757" s="29" t="s">
        <v>4912</v>
      </c>
      <c r="C757" s="32">
        <v>200</v>
      </c>
      <c r="D757" s="48">
        <v>2.1990694999999998</v>
      </c>
      <c r="E757" s="48">
        <v>23.56194490192345</v>
      </c>
      <c r="F757" s="32" t="s">
        <v>746</v>
      </c>
      <c r="G757" s="32">
        <v>23.56194490192345</v>
      </c>
      <c r="H757" s="32">
        <v>547.55033539898989</v>
      </c>
      <c r="I757" s="32">
        <v>0.2</v>
      </c>
      <c r="J757" s="32">
        <v>0.75229709137686596</v>
      </c>
      <c r="K757" s="29" t="s">
        <v>4277</v>
      </c>
      <c r="L757" s="29" t="s">
        <v>4277</v>
      </c>
      <c r="M757" s="29" t="s">
        <v>3167</v>
      </c>
      <c r="N757" s="33">
        <v>2.884561231876109E-2</v>
      </c>
      <c r="O757" s="34">
        <v>115036.50203237261</v>
      </c>
      <c r="P757" s="35">
        <v>2.1739771676062851</v>
      </c>
      <c r="Q757" s="29" t="s">
        <v>4913</v>
      </c>
      <c r="R757" s="29" t="s">
        <v>4914</v>
      </c>
      <c r="S757" s="36">
        <v>67.11999999999999</v>
      </c>
      <c r="T757" s="29" t="s">
        <v>4915</v>
      </c>
      <c r="U757" s="37">
        <v>548</v>
      </c>
      <c r="V757" s="38">
        <v>2.1739771676062851</v>
      </c>
      <c r="W757" s="38">
        <v>69.293977167606272</v>
      </c>
      <c r="X757" s="39">
        <v>5.5039771676062657</v>
      </c>
      <c r="Y757" s="39">
        <v>3.3299999999999841</v>
      </c>
    </row>
    <row r="758" spans="1:25" ht="50" x14ac:dyDescent="0.2">
      <c r="A758" s="29">
        <v>14486</v>
      </c>
      <c r="B758" s="29" t="s">
        <v>1676</v>
      </c>
      <c r="C758" s="32">
        <v>100</v>
      </c>
      <c r="D758" s="48">
        <v>2.1990694999999998</v>
      </c>
      <c r="E758" s="48">
        <v>5.8904862254808616</v>
      </c>
      <c r="F758" s="32" t="s">
        <v>746</v>
      </c>
      <c r="G758" s="32">
        <v>5.8904862254808616</v>
      </c>
      <c r="H758" s="32">
        <v>203.560725588</v>
      </c>
      <c r="I758" s="32">
        <v>0.1</v>
      </c>
      <c r="J758" s="32">
        <v>0.75229709137686596</v>
      </c>
      <c r="K758" s="29" t="s">
        <v>2523</v>
      </c>
      <c r="L758" s="29" t="s">
        <v>2522</v>
      </c>
      <c r="M758" s="29" t="s">
        <v>3167</v>
      </c>
      <c r="N758" s="33">
        <v>2.884561231876109E-2</v>
      </c>
      <c r="O758" s="34">
        <v>57518.251016186281</v>
      </c>
      <c r="P758" s="35">
        <v>1.9873065726415999</v>
      </c>
      <c r="Q758" s="29" t="s">
        <v>4916</v>
      </c>
      <c r="R758" s="29" t="s">
        <v>3742</v>
      </c>
      <c r="S758" s="36">
        <v>47.37</v>
      </c>
      <c r="T758" s="29" t="s">
        <v>3047</v>
      </c>
      <c r="U758" s="37">
        <v>204</v>
      </c>
      <c r="V758" s="38">
        <v>1.9873065726415999</v>
      </c>
      <c r="W758" s="38">
        <v>49.357306572641598</v>
      </c>
      <c r="X758" s="39">
        <v>2.947306572641601</v>
      </c>
      <c r="Y758" s="39">
        <v>0.96000000000000085</v>
      </c>
    </row>
    <row r="759" spans="1:25" ht="40" x14ac:dyDescent="0.2">
      <c r="A759" s="29">
        <v>15221</v>
      </c>
      <c r="B759" s="29" t="s">
        <v>4917</v>
      </c>
      <c r="C759" s="32">
        <v>125</v>
      </c>
      <c r="D759" s="48">
        <v>2.1990694999999998</v>
      </c>
      <c r="E759" s="48">
        <v>9.2038847273138469</v>
      </c>
      <c r="F759" s="32" t="s">
        <v>746</v>
      </c>
      <c r="G759" s="32">
        <v>9.2038847273138469</v>
      </c>
      <c r="H759" s="32">
        <v>586.55059147600002</v>
      </c>
      <c r="I759" s="32">
        <v>0.125</v>
      </c>
      <c r="J759" s="32">
        <v>0.75229709137686618</v>
      </c>
      <c r="K759" s="29" t="s">
        <v>2477</v>
      </c>
      <c r="L759" s="29" t="s">
        <v>371</v>
      </c>
      <c r="M759" s="29" t="s">
        <v>3167</v>
      </c>
      <c r="N759" s="33">
        <v>2.88456123187611E-2</v>
      </c>
      <c r="O759" s="34">
        <v>71897.813770232868</v>
      </c>
      <c r="P759" s="35">
        <v>4.2761345908803312</v>
      </c>
      <c r="Q759" s="29" t="s">
        <v>4918</v>
      </c>
      <c r="R759" s="29" t="s">
        <v>4919</v>
      </c>
      <c r="S759" s="36">
        <v>22.56</v>
      </c>
      <c r="T759" s="29" t="s">
        <v>4920</v>
      </c>
      <c r="U759" s="37">
        <v>586</v>
      </c>
      <c r="V759" s="38">
        <v>4.2761345908803312</v>
      </c>
      <c r="W759" s="38">
        <v>26.836134590880331</v>
      </c>
      <c r="X759" s="39">
        <v>8.0261345908803321</v>
      </c>
      <c r="Y759" s="39">
        <v>3.75</v>
      </c>
    </row>
    <row r="760" spans="1:25" ht="30" x14ac:dyDescent="0.2">
      <c r="A760" s="29">
        <v>14169</v>
      </c>
      <c r="B760" s="29" t="s">
        <v>4921</v>
      </c>
      <c r="C760" s="32">
        <v>125</v>
      </c>
      <c r="D760" s="48">
        <v>2.1759214</v>
      </c>
      <c r="E760" s="48">
        <v>9.2038847273138469</v>
      </c>
      <c r="F760" s="32" t="s">
        <v>746</v>
      </c>
      <c r="G760" s="32">
        <v>9.2038847273138469</v>
      </c>
      <c r="H760" s="32">
        <v>564.04405210106006</v>
      </c>
      <c r="I760" s="32">
        <v>0.125</v>
      </c>
      <c r="J760" s="32">
        <v>0.75229709137686618</v>
      </c>
      <c r="K760" s="29" t="s">
        <v>4922</v>
      </c>
      <c r="L760" s="29" t="s">
        <v>4922</v>
      </c>
      <c r="M760" s="29" t="s">
        <v>2469</v>
      </c>
      <c r="N760" s="33">
        <v>2.88456123187611E-2</v>
      </c>
      <c r="O760" s="34">
        <v>71897.813770232868</v>
      </c>
      <c r="P760" s="35">
        <v>4.1120549821631878</v>
      </c>
      <c r="Q760" s="29" t="s">
        <v>4923</v>
      </c>
      <c r="R760" s="29" t="s">
        <v>4924</v>
      </c>
      <c r="S760" s="36">
        <v>110.13</v>
      </c>
      <c r="T760" s="29" t="s">
        <v>746</v>
      </c>
      <c r="U760" s="37">
        <v>504</v>
      </c>
      <c r="V760" s="38">
        <v>4.1120549821631878</v>
      </c>
      <c r="W760" s="38">
        <v>114.2420549821632</v>
      </c>
      <c r="X760" s="39">
        <v>5.142054982163188</v>
      </c>
      <c r="Y760" s="39">
        <v>1.0300000000000009</v>
      </c>
    </row>
    <row r="761" spans="1:25" ht="30" x14ac:dyDescent="0.2">
      <c r="A761" s="29">
        <v>19510</v>
      </c>
      <c r="B761" s="29" t="s">
        <v>4925</v>
      </c>
      <c r="C761" s="32">
        <v>100</v>
      </c>
      <c r="D761" s="48">
        <v>2.1759214</v>
      </c>
      <c r="E761" s="48">
        <v>5.8904862254808616</v>
      </c>
      <c r="F761" s="32" t="s">
        <v>746</v>
      </c>
      <c r="G761" s="32">
        <v>5.8904862254808616</v>
      </c>
      <c r="H761" s="32">
        <v>560.82879123099997</v>
      </c>
      <c r="I761" s="32">
        <v>0.1</v>
      </c>
      <c r="J761" s="32">
        <v>0.75229709137686596</v>
      </c>
      <c r="K761" s="29" t="s">
        <v>3778</v>
      </c>
      <c r="L761" s="29" t="s">
        <v>72</v>
      </c>
      <c r="M761" s="29" t="s">
        <v>2469</v>
      </c>
      <c r="N761" s="33">
        <v>2.884561231876109E-2</v>
      </c>
      <c r="O761" s="34">
        <v>57518.251016186281</v>
      </c>
      <c r="P761" s="35">
        <v>5.4752150235296302</v>
      </c>
      <c r="Q761" s="29" t="s">
        <v>4926</v>
      </c>
      <c r="R761" s="29" t="s">
        <v>4927</v>
      </c>
      <c r="S761" s="36">
        <v>25.29</v>
      </c>
      <c r="T761" s="29" t="s">
        <v>4928</v>
      </c>
      <c r="U761" s="37">
        <v>560</v>
      </c>
      <c r="V761" s="38">
        <v>5.4752150235296302</v>
      </c>
      <c r="W761" s="38">
        <v>30.765215023529631</v>
      </c>
      <c r="X761" s="39">
        <v>15.55521502352963</v>
      </c>
      <c r="Y761" s="39">
        <v>10.08</v>
      </c>
    </row>
    <row r="762" spans="1:25" ht="30" x14ac:dyDescent="0.2">
      <c r="A762" s="29">
        <v>15390</v>
      </c>
      <c r="B762" s="29" t="s">
        <v>4929</v>
      </c>
      <c r="C762" s="32">
        <v>100</v>
      </c>
      <c r="D762" s="48">
        <v>2.1759214</v>
      </c>
      <c r="E762" s="48">
        <v>5.8904862254808616</v>
      </c>
      <c r="F762" s="32" t="s">
        <v>746</v>
      </c>
      <c r="G762" s="32">
        <v>5.8904862254808616</v>
      </c>
      <c r="H762" s="32">
        <v>210.20505044000001</v>
      </c>
      <c r="I762" s="32">
        <v>0.1</v>
      </c>
      <c r="J762" s="32">
        <v>0.75229709137686596</v>
      </c>
      <c r="K762" s="29" t="s">
        <v>2443</v>
      </c>
      <c r="L762" s="29" t="s">
        <v>2632</v>
      </c>
      <c r="M762" s="29" t="s">
        <v>2469</v>
      </c>
      <c r="N762" s="33">
        <v>2.884561231876109E-2</v>
      </c>
      <c r="O762" s="34">
        <v>57518.251016186281</v>
      </c>
      <c r="P762" s="35">
        <v>2.05217326247582</v>
      </c>
      <c r="Q762" s="29" t="s">
        <v>4930</v>
      </c>
      <c r="R762" s="29" t="s">
        <v>4931</v>
      </c>
      <c r="S762" s="36">
        <v>6.29</v>
      </c>
      <c r="T762" s="29" t="s">
        <v>4932</v>
      </c>
      <c r="U762" s="37">
        <v>210</v>
      </c>
      <c r="V762" s="38">
        <v>2.05217326247582</v>
      </c>
      <c r="W762" s="38">
        <v>8.3421732624758196</v>
      </c>
      <c r="X762" s="39">
        <v>2.2021732624758199</v>
      </c>
      <c r="Y762" s="39">
        <v>0.15000000000000041</v>
      </c>
    </row>
    <row r="763" spans="1:25" ht="50" x14ac:dyDescent="0.2">
      <c r="A763" s="29">
        <v>14251</v>
      </c>
      <c r="B763" s="29" t="s">
        <v>4933</v>
      </c>
      <c r="C763" s="32">
        <v>100</v>
      </c>
      <c r="D763" s="48">
        <v>2.1759214</v>
      </c>
      <c r="E763" s="48">
        <v>5.8904862254808616</v>
      </c>
      <c r="F763" s="32" t="s">
        <v>746</v>
      </c>
      <c r="G763" s="32">
        <v>5.8904862254808616</v>
      </c>
      <c r="H763" s="32">
        <v>120.25196055249999</v>
      </c>
      <c r="I763" s="32">
        <v>0.1</v>
      </c>
      <c r="J763" s="32">
        <v>0.75229709137686596</v>
      </c>
      <c r="K763" s="29" t="s">
        <v>2407</v>
      </c>
      <c r="L763" s="29" t="s">
        <v>236</v>
      </c>
      <c r="M763" s="29" t="s">
        <v>2469</v>
      </c>
      <c r="N763" s="33">
        <v>2.884561231876109E-2</v>
      </c>
      <c r="O763" s="34">
        <v>57518.251016186281</v>
      </c>
      <c r="P763" s="35">
        <v>1.1739863418580261</v>
      </c>
      <c r="Q763" s="29" t="s">
        <v>4934</v>
      </c>
      <c r="R763" s="29" t="s">
        <v>4260</v>
      </c>
      <c r="S763" s="36">
        <v>2.2999999999999998</v>
      </c>
      <c r="T763" s="29" t="s">
        <v>746</v>
      </c>
      <c r="U763" s="37">
        <v>120</v>
      </c>
      <c r="V763" s="38">
        <v>1.1739863418580261</v>
      </c>
      <c r="W763" s="38">
        <v>3.4739863418580259</v>
      </c>
      <c r="X763" s="39">
        <v>1.7639863418580259</v>
      </c>
      <c r="Y763" s="39">
        <v>0.58999999999999986</v>
      </c>
    </row>
    <row r="764" spans="1:25" ht="30" x14ac:dyDescent="0.2">
      <c r="A764" s="29">
        <v>13138</v>
      </c>
      <c r="B764" s="29" t="s">
        <v>4922</v>
      </c>
      <c r="C764" s="32">
        <v>160</v>
      </c>
      <c r="D764" s="48">
        <v>2.1759214</v>
      </c>
      <c r="E764" s="48">
        <v>15.079644737231011</v>
      </c>
      <c r="F764" s="32" t="s">
        <v>746</v>
      </c>
      <c r="G764" s="32">
        <v>15.079644737231011</v>
      </c>
      <c r="H764" s="32">
        <v>5139.7984983050001</v>
      </c>
      <c r="I764" s="32">
        <v>0.16</v>
      </c>
      <c r="J764" s="32">
        <v>0.75229709137686607</v>
      </c>
      <c r="K764" s="29" t="s">
        <v>4922</v>
      </c>
      <c r="L764" s="29" t="s">
        <v>746</v>
      </c>
      <c r="M764" s="29" t="s">
        <v>2469</v>
      </c>
      <c r="N764" s="33">
        <v>2.88456123187611E-2</v>
      </c>
      <c r="O764" s="34">
        <v>92029.201625898058</v>
      </c>
      <c r="P764" s="35">
        <v>27.199285139135942</v>
      </c>
      <c r="Q764" s="29" t="s">
        <v>746</v>
      </c>
      <c r="R764" s="29" t="s">
        <v>746</v>
      </c>
      <c r="S764" s="41" t="s">
        <v>746</v>
      </c>
      <c r="T764" s="29" t="s">
        <v>746</v>
      </c>
      <c r="U764" s="34" t="s">
        <v>746</v>
      </c>
      <c r="V764" s="38">
        <v>27.199285139135942</v>
      </c>
      <c r="W764" s="42" t="s">
        <v>746</v>
      </c>
      <c r="X764" s="40" t="s">
        <v>746</v>
      </c>
      <c r="Y764" s="40" t="s">
        <v>746</v>
      </c>
    </row>
    <row r="765" spans="1:25" ht="40" x14ac:dyDescent="0.2">
      <c r="A765" s="29">
        <v>19819</v>
      </c>
      <c r="B765" s="29" t="s">
        <v>2341</v>
      </c>
      <c r="C765" s="32">
        <v>80</v>
      </c>
      <c r="D765" s="48">
        <v>2.1527732999999998</v>
      </c>
      <c r="E765" s="48">
        <v>3.7699111843077522</v>
      </c>
      <c r="F765" s="32" t="s">
        <v>746</v>
      </c>
      <c r="G765" s="32">
        <v>3.7699111843077522</v>
      </c>
      <c r="H765" s="32">
        <v>360.63246681065999</v>
      </c>
      <c r="I765" s="32">
        <v>0.08</v>
      </c>
      <c r="J765" s="32">
        <v>0.75229709137686607</v>
      </c>
      <c r="K765" s="29" t="s">
        <v>2662</v>
      </c>
      <c r="L765" s="29" t="s">
        <v>2346</v>
      </c>
      <c r="M765" s="29" t="s">
        <v>4935</v>
      </c>
      <c r="N765" s="33">
        <v>2.88456123187611E-2</v>
      </c>
      <c r="O765" s="34">
        <v>46014.600812949029</v>
      </c>
      <c r="P765" s="35">
        <v>4.726495300003541</v>
      </c>
      <c r="Q765" s="29" t="s">
        <v>4936</v>
      </c>
      <c r="R765" s="29" t="s">
        <v>4937</v>
      </c>
      <c r="S765" s="36">
        <v>105.46</v>
      </c>
      <c r="T765" s="29" t="s">
        <v>3537</v>
      </c>
      <c r="U765" s="37">
        <v>358</v>
      </c>
      <c r="V765" s="38">
        <v>4.726495300003541</v>
      </c>
      <c r="W765" s="38">
        <v>110.1864953000035</v>
      </c>
      <c r="X765" s="39">
        <v>8.9564953000035388</v>
      </c>
      <c r="Y765" s="39">
        <v>4.230000000000004</v>
      </c>
    </row>
    <row r="766" spans="1:25" ht="40" x14ac:dyDescent="0.2">
      <c r="A766" s="29">
        <v>15473</v>
      </c>
      <c r="B766" s="29" t="s">
        <v>101</v>
      </c>
      <c r="C766" s="32">
        <v>100</v>
      </c>
      <c r="D766" s="48">
        <v>2.1527732999999998</v>
      </c>
      <c r="E766" s="48">
        <v>5.8904862254808616</v>
      </c>
      <c r="F766" s="32" t="s">
        <v>746</v>
      </c>
      <c r="G766" s="32">
        <v>5.8904862254808616</v>
      </c>
      <c r="H766" s="32">
        <v>140.029710814</v>
      </c>
      <c r="I766" s="32">
        <v>0.1</v>
      </c>
      <c r="J766" s="32">
        <v>0.75229709137686596</v>
      </c>
      <c r="K766" s="29" t="s">
        <v>2754</v>
      </c>
      <c r="L766" s="29" t="s">
        <v>3509</v>
      </c>
      <c r="M766" s="29" t="s">
        <v>4935</v>
      </c>
      <c r="N766" s="33">
        <v>2.884561231876109E-2</v>
      </c>
      <c r="O766" s="34">
        <v>57518.251016186281</v>
      </c>
      <c r="P766" s="35">
        <v>1.3670709998794071</v>
      </c>
      <c r="Q766" s="29" t="s">
        <v>4938</v>
      </c>
      <c r="R766" s="29" t="s">
        <v>4939</v>
      </c>
      <c r="S766" s="36">
        <v>71.209999999999994</v>
      </c>
      <c r="T766" s="29" t="s">
        <v>2509</v>
      </c>
      <c r="U766" s="37">
        <v>140</v>
      </c>
      <c r="V766" s="38">
        <v>1.3670709998794071</v>
      </c>
      <c r="W766" s="38">
        <v>72.577070999879396</v>
      </c>
      <c r="X766" s="39">
        <v>3.437070999879396</v>
      </c>
      <c r="Y766" s="39">
        <v>2.0699999999999932</v>
      </c>
    </row>
    <row r="767" spans="1:25" ht="40" x14ac:dyDescent="0.2">
      <c r="A767" s="29">
        <v>15212</v>
      </c>
      <c r="B767" s="29" t="s">
        <v>4940</v>
      </c>
      <c r="C767" s="32">
        <v>100</v>
      </c>
      <c r="D767" s="48">
        <v>2.1527732999999998</v>
      </c>
      <c r="E767" s="48">
        <v>5.8904862254808616</v>
      </c>
      <c r="F767" s="32" t="s">
        <v>746</v>
      </c>
      <c r="G767" s="32">
        <v>5.8904862254808616</v>
      </c>
      <c r="H767" s="32">
        <v>53.990675049099998</v>
      </c>
      <c r="I767" s="32">
        <v>0.1</v>
      </c>
      <c r="J767" s="32">
        <v>0.75229709137686596</v>
      </c>
      <c r="K767" s="29" t="s">
        <v>2566</v>
      </c>
      <c r="L767" s="29" t="s">
        <v>2627</v>
      </c>
      <c r="M767" s="29" t="s">
        <v>4935</v>
      </c>
      <c r="N767" s="33">
        <v>2.884561231876109E-2</v>
      </c>
      <c r="O767" s="34">
        <v>57518.251016186281</v>
      </c>
      <c r="P767" s="35">
        <v>0.52709589768115073</v>
      </c>
      <c r="Q767" s="29" t="s">
        <v>4941</v>
      </c>
      <c r="R767" s="29" t="s">
        <v>4942</v>
      </c>
      <c r="S767" s="36">
        <v>22.41</v>
      </c>
      <c r="T767" s="29" t="s">
        <v>2406</v>
      </c>
      <c r="U767" s="37">
        <v>54</v>
      </c>
      <c r="V767" s="38">
        <v>0.52709589768115073</v>
      </c>
      <c r="W767" s="38">
        <v>22.93709589768115</v>
      </c>
      <c r="X767" s="39">
        <v>0.54709589768114952</v>
      </c>
      <c r="Y767" s="39">
        <v>1.999999999999957E-2</v>
      </c>
    </row>
    <row r="768" spans="1:25" ht="20" x14ac:dyDescent="0.2">
      <c r="A768" s="29">
        <v>14422</v>
      </c>
      <c r="B768" s="29" t="s">
        <v>4943</v>
      </c>
      <c r="C768" s="32">
        <v>110</v>
      </c>
      <c r="D768" s="48">
        <v>2.1527732999999998</v>
      </c>
      <c r="E768" s="48">
        <v>7.1274883328318426</v>
      </c>
      <c r="F768" s="32" t="s">
        <v>746</v>
      </c>
      <c r="G768" s="32">
        <v>7.1274883328318426</v>
      </c>
      <c r="H768" s="32">
        <v>1200.43676232844</v>
      </c>
      <c r="I768" s="32">
        <v>0.11</v>
      </c>
      <c r="J768" s="32">
        <v>0.75229709137686618</v>
      </c>
      <c r="K768" s="29" t="s">
        <v>4944</v>
      </c>
      <c r="L768" s="29" t="s">
        <v>4944</v>
      </c>
      <c r="M768" s="29" t="s">
        <v>4935</v>
      </c>
      <c r="N768" s="33">
        <v>2.88456123187611E-2</v>
      </c>
      <c r="O768" s="34">
        <v>63270.076117804922</v>
      </c>
      <c r="P768" s="35">
        <v>10.34218867954284</v>
      </c>
      <c r="Q768" s="29" t="s">
        <v>4945</v>
      </c>
      <c r="R768" s="29" t="s">
        <v>4946</v>
      </c>
      <c r="S768" s="36">
        <v>27.13</v>
      </c>
      <c r="T768" s="29" t="s">
        <v>746</v>
      </c>
      <c r="U768" s="37">
        <v>1196</v>
      </c>
      <c r="V768" s="38">
        <v>10.34218867954284</v>
      </c>
      <c r="W768" s="38">
        <v>37.472188679542853</v>
      </c>
      <c r="X768" s="39">
        <v>18.982188679542851</v>
      </c>
      <c r="Y768" s="39">
        <v>8.6400000000000112</v>
      </c>
    </row>
    <row r="769" spans="1:25" ht="20" x14ac:dyDescent="0.2">
      <c r="A769" s="29">
        <v>15376</v>
      </c>
      <c r="B769" s="29" t="s">
        <v>4947</v>
      </c>
      <c r="C769" s="32">
        <v>75</v>
      </c>
      <c r="D769" s="48">
        <v>2.1527732999999998</v>
      </c>
      <c r="E769" s="48">
        <v>3.3133985018329848</v>
      </c>
      <c r="F769" s="32" t="s">
        <v>746</v>
      </c>
      <c r="G769" s="32">
        <v>3.3133985018329848</v>
      </c>
      <c r="H769" s="32">
        <v>128.88079744999999</v>
      </c>
      <c r="I769" s="32">
        <v>7.4999999999999997E-2</v>
      </c>
      <c r="J769" s="32">
        <v>0.75229709137686618</v>
      </c>
      <c r="K769" s="29" t="s">
        <v>2895</v>
      </c>
      <c r="L769" s="29" t="s">
        <v>1987</v>
      </c>
      <c r="M769" s="29" t="s">
        <v>4935</v>
      </c>
      <c r="N769" s="33">
        <v>2.88456123187611E-2</v>
      </c>
      <c r="O769" s="34">
        <v>43138.688262139724</v>
      </c>
      <c r="P769" s="35">
        <v>1.8402111926019871</v>
      </c>
      <c r="Q769" s="29" t="s">
        <v>4948</v>
      </c>
      <c r="R769" s="29" t="s">
        <v>4949</v>
      </c>
      <c r="S769" s="36">
        <v>10.45</v>
      </c>
      <c r="T769" s="29" t="s">
        <v>4382</v>
      </c>
      <c r="U769" s="37">
        <v>128</v>
      </c>
      <c r="V769" s="38">
        <v>1.8402111926019871</v>
      </c>
      <c r="W769" s="38">
        <v>12.290211192601991</v>
      </c>
      <c r="X769" s="39">
        <v>5.490211192601989</v>
      </c>
      <c r="Y769" s="39">
        <v>3.6500000000000008</v>
      </c>
    </row>
    <row r="770" spans="1:25" ht="20" x14ac:dyDescent="0.2">
      <c r="A770" s="29">
        <v>15671</v>
      </c>
      <c r="B770" s="29" t="s">
        <v>4950</v>
      </c>
      <c r="C770" s="32">
        <v>200</v>
      </c>
      <c r="D770" s="48">
        <v>2.1527732999999998</v>
      </c>
      <c r="E770" s="48">
        <v>23.56194490192345</v>
      </c>
      <c r="F770" s="32" t="s">
        <v>746</v>
      </c>
      <c r="G770" s="32">
        <v>23.56194490192345</v>
      </c>
      <c r="H770" s="32">
        <v>274.91725830630003</v>
      </c>
      <c r="I770" s="32">
        <v>0.2</v>
      </c>
      <c r="J770" s="32">
        <v>0.75229709137686596</v>
      </c>
      <c r="K770" s="29" t="s">
        <v>2407</v>
      </c>
      <c r="L770" s="29" t="s">
        <v>2407</v>
      </c>
      <c r="M770" s="29" t="s">
        <v>4935</v>
      </c>
      <c r="N770" s="33">
        <v>2.884561231876109E-2</v>
      </c>
      <c r="O770" s="34">
        <v>115036.50203237261</v>
      </c>
      <c r="P770" s="35">
        <v>1.091523105548476</v>
      </c>
      <c r="Q770" s="29" t="s">
        <v>4951</v>
      </c>
      <c r="R770" s="29" t="s">
        <v>4952</v>
      </c>
      <c r="S770" s="36">
        <v>10</v>
      </c>
      <c r="T770" s="29" t="s">
        <v>4034</v>
      </c>
      <c r="U770" s="37">
        <v>232</v>
      </c>
      <c r="V770" s="38">
        <v>1.091523105548476</v>
      </c>
      <c r="W770" s="38">
        <v>11.091523105548481</v>
      </c>
      <c r="X770" s="39">
        <v>7.0415231055484773</v>
      </c>
      <c r="Y770" s="39">
        <v>5.95</v>
      </c>
    </row>
    <row r="771" spans="1:25" ht="30" x14ac:dyDescent="0.2">
      <c r="A771" s="29">
        <v>15678</v>
      </c>
      <c r="B771" s="29" t="s">
        <v>4953</v>
      </c>
      <c r="C771" s="32">
        <v>100</v>
      </c>
      <c r="D771" s="48">
        <v>2.1296252</v>
      </c>
      <c r="E771" s="48">
        <v>5.8904862254808616</v>
      </c>
      <c r="F771" s="32" t="s">
        <v>746</v>
      </c>
      <c r="G771" s="32">
        <v>5.8904862254808616</v>
      </c>
      <c r="H771" s="32">
        <v>382.484165045</v>
      </c>
      <c r="I771" s="32">
        <v>0.1</v>
      </c>
      <c r="J771" s="32">
        <v>0.75229709137686596</v>
      </c>
      <c r="K771" s="29" t="s">
        <v>3890</v>
      </c>
      <c r="L771" s="29" t="s">
        <v>3890</v>
      </c>
      <c r="M771" s="29" t="s">
        <v>4954</v>
      </c>
      <c r="N771" s="33">
        <v>2.884561231876109E-2</v>
      </c>
      <c r="O771" s="34">
        <v>57518.251016186281</v>
      </c>
      <c r="P771" s="35">
        <v>3.734086194326633</v>
      </c>
      <c r="Q771" s="29" t="s">
        <v>4955</v>
      </c>
      <c r="R771" s="29" t="s">
        <v>4956</v>
      </c>
      <c r="S771" s="36">
        <v>235.01</v>
      </c>
      <c r="T771" s="29" t="s">
        <v>746</v>
      </c>
      <c r="U771" s="37">
        <v>382</v>
      </c>
      <c r="V771" s="38">
        <v>3.734086194326633</v>
      </c>
      <c r="W771" s="38">
        <v>238.7440861943266</v>
      </c>
      <c r="X771" s="39">
        <v>6.8440861943266214</v>
      </c>
      <c r="Y771" s="39">
        <v>3.1099999999999852</v>
      </c>
    </row>
    <row r="772" spans="1:25" ht="40" x14ac:dyDescent="0.2">
      <c r="A772" s="29">
        <v>14511</v>
      </c>
      <c r="B772" s="29" t="s">
        <v>4957</v>
      </c>
      <c r="C772" s="32">
        <v>100</v>
      </c>
      <c r="D772" s="48">
        <v>2.1296252</v>
      </c>
      <c r="E772" s="48">
        <v>5.8904862254808616</v>
      </c>
      <c r="F772" s="32" t="s">
        <v>746</v>
      </c>
      <c r="G772" s="32">
        <v>5.8904862254808616</v>
      </c>
      <c r="H772" s="32">
        <v>446.27356884</v>
      </c>
      <c r="I772" s="32">
        <v>0.1</v>
      </c>
      <c r="J772" s="32">
        <v>0.75229709137686596</v>
      </c>
      <c r="K772" s="29" t="s">
        <v>3641</v>
      </c>
      <c r="L772" s="29" t="s">
        <v>3640</v>
      </c>
      <c r="M772" s="29" t="s">
        <v>4954</v>
      </c>
      <c r="N772" s="33">
        <v>2.884561231876109E-2</v>
      </c>
      <c r="O772" s="34">
        <v>57518.251016186281</v>
      </c>
      <c r="P772" s="35">
        <v>4.3568443470130642</v>
      </c>
      <c r="Q772" s="29" t="s">
        <v>4958</v>
      </c>
      <c r="R772" s="29" t="s">
        <v>4959</v>
      </c>
      <c r="S772" s="36">
        <v>161</v>
      </c>
      <c r="T772" s="29" t="s">
        <v>746</v>
      </c>
      <c r="U772" s="37">
        <v>446</v>
      </c>
      <c r="V772" s="38">
        <v>4.3568443470130642</v>
      </c>
      <c r="W772" s="38">
        <v>165.35684434701309</v>
      </c>
      <c r="X772" s="39">
        <v>12.766844347013061</v>
      </c>
      <c r="Y772" s="39">
        <v>8.4099999999999966</v>
      </c>
    </row>
    <row r="773" spans="1:25" x14ac:dyDescent="0.2">
      <c r="A773" s="29">
        <v>14565</v>
      </c>
      <c r="B773" s="29" t="s">
        <v>4960</v>
      </c>
      <c r="C773" s="32">
        <v>100</v>
      </c>
      <c r="D773" s="48">
        <v>2.1296252</v>
      </c>
      <c r="E773" s="48">
        <v>5.8904862254808616</v>
      </c>
      <c r="F773" s="32" t="s">
        <v>746</v>
      </c>
      <c r="G773" s="32">
        <v>5.8904862254808616</v>
      </c>
      <c r="H773" s="32">
        <v>108.02490685399999</v>
      </c>
      <c r="I773" s="32">
        <v>0.1</v>
      </c>
      <c r="J773" s="32">
        <v>0.75229709137686596</v>
      </c>
      <c r="K773" s="29" t="s">
        <v>3360</v>
      </c>
      <c r="L773" s="29" t="s">
        <v>3360</v>
      </c>
      <c r="M773" s="29" t="s">
        <v>4954</v>
      </c>
      <c r="N773" s="33">
        <v>2.884561231876109E-2</v>
      </c>
      <c r="O773" s="34">
        <v>57518.251016186281</v>
      </c>
      <c r="P773" s="35">
        <v>1.0546170278173059</v>
      </c>
      <c r="Q773" s="29" t="s">
        <v>4961</v>
      </c>
      <c r="R773" s="29" t="s">
        <v>4962</v>
      </c>
      <c r="S773" s="36">
        <v>119.83</v>
      </c>
      <c r="T773" s="29" t="s">
        <v>2509</v>
      </c>
      <c r="U773" s="37">
        <v>108</v>
      </c>
      <c r="V773" s="38">
        <v>1.0546170278173059</v>
      </c>
      <c r="W773" s="38">
        <v>120.8846170278173</v>
      </c>
      <c r="X773" s="39">
        <v>3.2346170278173081</v>
      </c>
      <c r="Y773" s="39">
        <v>2.1800000000000068</v>
      </c>
    </row>
    <row r="774" spans="1:25" ht="30" x14ac:dyDescent="0.2">
      <c r="A774" s="29">
        <v>14161</v>
      </c>
      <c r="B774" s="29" t="s">
        <v>504</v>
      </c>
      <c r="C774" s="32">
        <v>125</v>
      </c>
      <c r="D774" s="48">
        <v>2.1296252</v>
      </c>
      <c r="E774" s="48">
        <v>9.2038847273138469</v>
      </c>
      <c r="F774" s="32">
        <v>6</v>
      </c>
      <c r="G774" s="32">
        <v>6</v>
      </c>
      <c r="H774" s="32">
        <v>1797.38162287963</v>
      </c>
      <c r="I774" s="32">
        <v>0.125</v>
      </c>
      <c r="J774" s="32">
        <v>0.49042145593869729</v>
      </c>
      <c r="K774" s="29" t="s">
        <v>3576</v>
      </c>
      <c r="L774" s="29" t="s">
        <v>3576</v>
      </c>
      <c r="M774" s="29" t="s">
        <v>4954</v>
      </c>
      <c r="N774" s="33">
        <v>1.2258573111367559E-2</v>
      </c>
      <c r="O774" s="34">
        <v>46870.087512199592</v>
      </c>
      <c r="P774" s="35">
        <v>5.6926748284414543</v>
      </c>
      <c r="Q774" s="29" t="s">
        <v>4963</v>
      </c>
      <c r="R774" s="29" t="s">
        <v>4964</v>
      </c>
      <c r="S774" s="36">
        <v>99.36999999999999</v>
      </c>
      <c r="T774" s="29" t="s">
        <v>2714</v>
      </c>
      <c r="U774" s="37">
        <v>1798</v>
      </c>
      <c r="V774" s="38">
        <v>5.6926748284414543</v>
      </c>
      <c r="W774" s="38">
        <v>105.0626748284414</v>
      </c>
      <c r="X774" s="39">
        <v>5.9026748284414481</v>
      </c>
      <c r="Y774" s="39">
        <v>0.20999999999999369</v>
      </c>
    </row>
    <row r="775" spans="1:25" ht="40" x14ac:dyDescent="0.2">
      <c r="A775" s="29">
        <v>15482</v>
      </c>
      <c r="B775" s="29" t="s">
        <v>4965</v>
      </c>
      <c r="C775" s="32">
        <v>50</v>
      </c>
      <c r="D775" s="48">
        <v>2.1296252</v>
      </c>
      <c r="E775" s="48">
        <v>1.472621556370215</v>
      </c>
      <c r="F775" s="32" t="s">
        <v>746</v>
      </c>
      <c r="G775" s="32">
        <v>1.472621556370215</v>
      </c>
      <c r="H775" s="32">
        <v>367.40149199400003</v>
      </c>
      <c r="I775" s="32">
        <v>0.05</v>
      </c>
      <c r="J775" s="32">
        <v>0.75229709137686596</v>
      </c>
      <c r="K775" s="29" t="s">
        <v>4049</v>
      </c>
      <c r="L775" s="29" t="s">
        <v>4049</v>
      </c>
      <c r="M775" s="29" t="s">
        <v>4954</v>
      </c>
      <c r="N775" s="33">
        <v>2.884561231876109E-2</v>
      </c>
      <c r="O775" s="34">
        <v>28759.125508093141</v>
      </c>
      <c r="P775" s="35">
        <v>9.0347201217622288</v>
      </c>
      <c r="Q775" s="29" t="s">
        <v>4966</v>
      </c>
      <c r="R775" s="29" t="s">
        <v>4967</v>
      </c>
      <c r="S775" s="36">
        <v>85.33</v>
      </c>
      <c r="T775" s="29" t="s">
        <v>746</v>
      </c>
      <c r="U775" s="37">
        <v>368</v>
      </c>
      <c r="V775" s="38">
        <v>9.0347201217622288</v>
      </c>
      <c r="W775" s="38">
        <v>94.364720121762232</v>
      </c>
      <c r="X775" s="39">
        <v>42.944720121762231</v>
      </c>
      <c r="Y775" s="39">
        <v>33.909999999999997</v>
      </c>
    </row>
    <row r="776" spans="1:25" ht="40" x14ac:dyDescent="0.2">
      <c r="A776" s="29">
        <v>15767</v>
      </c>
      <c r="B776" s="29" t="s">
        <v>4968</v>
      </c>
      <c r="C776" s="32">
        <v>100</v>
      </c>
      <c r="D776" s="48">
        <v>2.1296252</v>
      </c>
      <c r="E776" s="48">
        <v>5.8904862254808616</v>
      </c>
      <c r="F776" s="32" t="s">
        <v>746</v>
      </c>
      <c r="G776" s="32">
        <v>5.8904862254808616</v>
      </c>
      <c r="H776" s="32">
        <v>123.07518512</v>
      </c>
      <c r="I776" s="32">
        <v>0.1</v>
      </c>
      <c r="J776" s="32">
        <v>0.75229709137686596</v>
      </c>
      <c r="K776" s="29" t="s">
        <v>2815</v>
      </c>
      <c r="L776" s="29" t="s">
        <v>2815</v>
      </c>
      <c r="M776" s="29" t="s">
        <v>4954</v>
      </c>
      <c r="N776" s="33">
        <v>2.884561231876109E-2</v>
      </c>
      <c r="O776" s="34">
        <v>57518.251016186281</v>
      </c>
      <c r="P776" s="35">
        <v>1.201548695660948</v>
      </c>
      <c r="Q776" s="29" t="s">
        <v>4969</v>
      </c>
      <c r="R776" s="29" t="s">
        <v>4970</v>
      </c>
      <c r="S776" s="36">
        <v>52.89</v>
      </c>
      <c r="T776" s="29" t="s">
        <v>4382</v>
      </c>
      <c r="U776" s="37">
        <v>124</v>
      </c>
      <c r="V776" s="38">
        <v>1.201548695660948</v>
      </c>
      <c r="W776" s="38">
        <v>54.091548695660947</v>
      </c>
      <c r="X776" s="39">
        <v>5.2715486956609467</v>
      </c>
      <c r="Y776" s="39">
        <v>4.07</v>
      </c>
    </row>
    <row r="777" spans="1:25" ht="30" x14ac:dyDescent="0.2">
      <c r="A777" s="29">
        <v>14564</v>
      </c>
      <c r="B777" s="29" t="s">
        <v>1730</v>
      </c>
      <c r="C777" s="32">
        <v>120</v>
      </c>
      <c r="D777" s="48">
        <v>2.1064771000000002</v>
      </c>
      <c r="E777" s="48">
        <v>8.4823001646924414</v>
      </c>
      <c r="F777" s="32" t="s">
        <v>746</v>
      </c>
      <c r="G777" s="32">
        <v>8.4823001646924414</v>
      </c>
      <c r="H777" s="32">
        <v>218.98097288347</v>
      </c>
      <c r="I777" s="32">
        <v>0.12</v>
      </c>
      <c r="J777" s="32">
        <v>0.75229709137686618</v>
      </c>
      <c r="K777" s="29" t="s">
        <v>2639</v>
      </c>
      <c r="L777" s="29" t="s">
        <v>2639</v>
      </c>
      <c r="M777" s="29" t="s">
        <v>4971</v>
      </c>
      <c r="N777" s="33">
        <v>2.88456123187611E-2</v>
      </c>
      <c r="O777" s="34">
        <v>69021.901219423555</v>
      </c>
      <c r="P777" s="35">
        <v>1.683745510505702</v>
      </c>
      <c r="Q777" s="29" t="s">
        <v>4972</v>
      </c>
      <c r="R777" s="29" t="s">
        <v>4973</v>
      </c>
      <c r="S777" s="36">
        <v>48.5</v>
      </c>
      <c r="T777" s="29" t="s">
        <v>2710</v>
      </c>
      <c r="U777" s="37">
        <v>214</v>
      </c>
      <c r="V777" s="38">
        <v>1.683745510505702</v>
      </c>
      <c r="W777" s="38">
        <v>50.183745510505702</v>
      </c>
      <c r="X777" s="39">
        <v>4.3437455105057046</v>
      </c>
      <c r="Y777" s="39">
        <v>2.6600000000000041</v>
      </c>
    </row>
    <row r="778" spans="1:25" ht="20" x14ac:dyDescent="0.2">
      <c r="A778" s="29">
        <v>15811</v>
      </c>
      <c r="B778" s="29" t="s">
        <v>4974</v>
      </c>
      <c r="C778" s="32">
        <v>80</v>
      </c>
      <c r="D778" s="48">
        <v>2.1064771000000002</v>
      </c>
      <c r="E778" s="48">
        <v>3.7699111843077522</v>
      </c>
      <c r="F778" s="32" t="s">
        <v>746</v>
      </c>
      <c r="G778" s="32">
        <v>3.7699111843077522</v>
      </c>
      <c r="H778" s="32">
        <v>43.450579765000001</v>
      </c>
      <c r="I778" s="32">
        <v>0.08</v>
      </c>
      <c r="J778" s="32">
        <v>0.75229709137686607</v>
      </c>
      <c r="K778" s="29" t="s">
        <v>3339</v>
      </c>
      <c r="L778" s="29" t="s">
        <v>3339</v>
      </c>
      <c r="M778" s="29" t="s">
        <v>4971</v>
      </c>
      <c r="N778" s="33">
        <v>2.88456123187611E-2</v>
      </c>
      <c r="O778" s="34">
        <v>46014.600812949029</v>
      </c>
      <c r="P778" s="35">
        <v>0.56946886357163384</v>
      </c>
      <c r="Q778" s="29" t="s">
        <v>4975</v>
      </c>
      <c r="R778" s="29" t="s">
        <v>4976</v>
      </c>
      <c r="S778" s="36">
        <v>38.909999999999997</v>
      </c>
      <c r="T778" s="29" t="s">
        <v>2502</v>
      </c>
      <c r="U778" s="37">
        <v>44</v>
      </c>
      <c r="V778" s="38">
        <v>0.56946886357163384</v>
      </c>
      <c r="W778" s="38">
        <v>39.47946886357164</v>
      </c>
      <c r="X778" s="39">
        <v>1.79946886357164</v>
      </c>
      <c r="Y778" s="39">
        <v>1.230000000000004</v>
      </c>
    </row>
    <row r="779" spans="1:25" ht="30" x14ac:dyDescent="0.2">
      <c r="A779" s="29">
        <v>17585</v>
      </c>
      <c r="B779" s="29" t="s">
        <v>106</v>
      </c>
      <c r="C779" s="32">
        <v>150</v>
      </c>
      <c r="D779" s="48">
        <v>2.1064771000000002</v>
      </c>
      <c r="E779" s="48">
        <v>13.253594007331939</v>
      </c>
      <c r="F779" s="32" t="s">
        <v>746</v>
      </c>
      <c r="G779" s="32">
        <v>13.253594007331939</v>
      </c>
      <c r="H779" s="32">
        <v>74.380466840600008</v>
      </c>
      <c r="I779" s="32">
        <v>0.15</v>
      </c>
      <c r="J779" s="32">
        <v>0.75229709137686618</v>
      </c>
      <c r="K779" s="29" t="s">
        <v>2452</v>
      </c>
      <c r="L779" s="29" t="s">
        <v>1300</v>
      </c>
      <c r="M779" s="29" t="s">
        <v>4971</v>
      </c>
      <c r="N779" s="33">
        <v>2.88456123187611E-2</v>
      </c>
      <c r="O779" s="34">
        <v>86277.376524279447</v>
      </c>
      <c r="P779" s="35">
        <v>0.42788929507152029</v>
      </c>
      <c r="Q779" s="29" t="s">
        <v>4977</v>
      </c>
      <c r="R779" s="29" t="s">
        <v>4978</v>
      </c>
      <c r="S779" s="36">
        <v>15.03</v>
      </c>
      <c r="T779" s="29" t="s">
        <v>2859</v>
      </c>
      <c r="U779" s="37">
        <v>74</v>
      </c>
      <c r="V779" s="38">
        <v>0.42788929507152029</v>
      </c>
      <c r="W779" s="38">
        <v>15.457889295071521</v>
      </c>
      <c r="X779" s="39">
        <v>0.85788929507151934</v>
      </c>
      <c r="Y779" s="39">
        <v>0.42999999999999972</v>
      </c>
    </row>
    <row r="780" spans="1:25" ht="40" x14ac:dyDescent="0.2">
      <c r="A780" s="29">
        <v>12718</v>
      </c>
      <c r="B780" s="29" t="s">
        <v>4979</v>
      </c>
      <c r="C780" s="32" t="s">
        <v>746</v>
      </c>
      <c r="D780" s="48">
        <v>2.083329</v>
      </c>
      <c r="E780" s="48" t="s">
        <v>746</v>
      </c>
      <c r="F780" s="32" t="s">
        <v>746</v>
      </c>
      <c r="G780" s="32" t="s">
        <v>746</v>
      </c>
      <c r="H780" s="32">
        <v>518.78538617900006</v>
      </c>
      <c r="I780" s="32" t="s">
        <v>746</v>
      </c>
      <c r="J780" s="32" t="s">
        <v>746</v>
      </c>
      <c r="K780" s="29" t="s">
        <v>2399</v>
      </c>
      <c r="L780" s="29" t="s">
        <v>3008</v>
      </c>
      <c r="M780" s="29" t="s">
        <v>4437</v>
      </c>
      <c r="N780" s="33" t="s">
        <v>746</v>
      </c>
      <c r="O780" s="34" t="s">
        <v>746</v>
      </c>
      <c r="P780" s="35" t="s">
        <v>746</v>
      </c>
      <c r="Q780" s="29" t="s">
        <v>746</v>
      </c>
      <c r="R780" s="29" t="s">
        <v>746</v>
      </c>
      <c r="S780" s="41" t="s">
        <v>746</v>
      </c>
      <c r="T780" s="29" t="s">
        <v>746</v>
      </c>
      <c r="U780" s="34" t="s">
        <v>746</v>
      </c>
      <c r="V780" s="42" t="s">
        <v>746</v>
      </c>
      <c r="W780" s="42" t="s">
        <v>746</v>
      </c>
      <c r="X780" s="40" t="s">
        <v>746</v>
      </c>
      <c r="Y780" s="40" t="s">
        <v>746</v>
      </c>
    </row>
    <row r="781" spans="1:25" ht="30" x14ac:dyDescent="0.2">
      <c r="A781" s="29">
        <v>14056</v>
      </c>
      <c r="B781" s="29" t="s">
        <v>4980</v>
      </c>
      <c r="C781" s="32">
        <v>100</v>
      </c>
      <c r="D781" s="48">
        <v>2.0601809000000002</v>
      </c>
      <c r="E781" s="48">
        <v>5.8904862254808616</v>
      </c>
      <c r="F781" s="32" t="s">
        <v>746</v>
      </c>
      <c r="G781" s="32">
        <v>5.8904862254808616</v>
      </c>
      <c r="H781" s="32">
        <v>219.94287179648001</v>
      </c>
      <c r="I781" s="32">
        <v>0.1</v>
      </c>
      <c r="J781" s="32">
        <v>0.75229709137686596</v>
      </c>
      <c r="K781" s="29" t="s">
        <v>3944</v>
      </c>
      <c r="L781" s="29" t="s">
        <v>3944</v>
      </c>
      <c r="M781" s="29" t="s">
        <v>2983</v>
      </c>
      <c r="N781" s="33">
        <v>2.884561231876109E-2</v>
      </c>
      <c r="O781" s="34">
        <v>57518.251016186281</v>
      </c>
      <c r="P781" s="35">
        <v>2.1472408956307061</v>
      </c>
      <c r="Q781" s="29" t="s">
        <v>4981</v>
      </c>
      <c r="R781" s="29" t="s">
        <v>4982</v>
      </c>
      <c r="S781" s="36">
        <v>77.679999999999993</v>
      </c>
      <c r="T781" s="29" t="s">
        <v>4983</v>
      </c>
      <c r="U781" s="37">
        <v>214</v>
      </c>
      <c r="V781" s="38">
        <v>2.1472408956307061</v>
      </c>
      <c r="W781" s="38">
        <v>79.827240895630695</v>
      </c>
      <c r="X781" s="39">
        <v>3.747240895630696</v>
      </c>
      <c r="Y781" s="39">
        <v>1.5999999999999941</v>
      </c>
    </row>
    <row r="782" spans="1:25" ht="30" x14ac:dyDescent="0.2">
      <c r="A782" s="29">
        <v>14148</v>
      </c>
      <c r="B782" s="29" t="s">
        <v>4984</v>
      </c>
      <c r="C782" s="32">
        <v>120</v>
      </c>
      <c r="D782" s="48">
        <v>2.0601809000000002</v>
      </c>
      <c r="E782" s="48">
        <v>8.4823001646924414</v>
      </c>
      <c r="F782" s="32" t="s">
        <v>746</v>
      </c>
      <c r="G782" s="32">
        <v>8.4823001646924414</v>
      </c>
      <c r="H782" s="32">
        <v>111.25505011200001</v>
      </c>
      <c r="I782" s="32">
        <v>0.12</v>
      </c>
      <c r="J782" s="32">
        <v>0.75229709137686618</v>
      </c>
      <c r="K782" s="29" t="s">
        <v>2694</v>
      </c>
      <c r="L782" s="29" t="s">
        <v>1453</v>
      </c>
      <c r="M782" s="29" t="s">
        <v>2983</v>
      </c>
      <c r="N782" s="33">
        <v>2.88456123187611E-2</v>
      </c>
      <c r="O782" s="34">
        <v>69021.901219423555</v>
      </c>
      <c r="P782" s="35">
        <v>0.85544049184059201</v>
      </c>
      <c r="Q782" s="29" t="s">
        <v>4985</v>
      </c>
      <c r="R782" s="29" t="s">
        <v>4986</v>
      </c>
      <c r="S782" s="36">
        <v>70.36</v>
      </c>
      <c r="T782" s="29" t="s">
        <v>746</v>
      </c>
      <c r="U782" s="37">
        <v>112</v>
      </c>
      <c r="V782" s="38">
        <v>0.85544049184059201</v>
      </c>
      <c r="W782" s="38">
        <v>71.215440491840596</v>
      </c>
      <c r="X782" s="39">
        <v>0.85544049184059645</v>
      </c>
      <c r="Y782" s="39">
        <v>0</v>
      </c>
    </row>
    <row r="783" spans="1:25" ht="40" x14ac:dyDescent="0.2">
      <c r="A783" s="29">
        <v>15804</v>
      </c>
      <c r="B783" s="29" t="s">
        <v>2237</v>
      </c>
      <c r="C783" s="32">
        <v>150</v>
      </c>
      <c r="D783" s="48">
        <v>2.0601809000000002</v>
      </c>
      <c r="E783" s="48">
        <v>13.253594007331939</v>
      </c>
      <c r="F783" s="32" t="s">
        <v>746</v>
      </c>
      <c r="G783" s="32">
        <v>13.253594007331939</v>
      </c>
      <c r="H783" s="32">
        <v>310.66166343499998</v>
      </c>
      <c r="I783" s="32">
        <v>0.15</v>
      </c>
      <c r="J783" s="32">
        <v>0.75229709137686618</v>
      </c>
      <c r="K783" s="29" t="s">
        <v>2662</v>
      </c>
      <c r="L783" s="29" t="s">
        <v>2662</v>
      </c>
      <c r="M783" s="29" t="s">
        <v>2983</v>
      </c>
      <c r="N783" s="33">
        <v>2.88456123187611E-2</v>
      </c>
      <c r="O783" s="34">
        <v>86277.376524279447</v>
      </c>
      <c r="P783" s="35">
        <v>1.7871466235593709</v>
      </c>
      <c r="Q783" s="29" t="s">
        <v>4987</v>
      </c>
      <c r="R783" s="29" t="s">
        <v>4988</v>
      </c>
      <c r="S783" s="36">
        <v>29.39</v>
      </c>
      <c r="T783" s="29" t="s">
        <v>3915</v>
      </c>
      <c r="U783" s="37">
        <v>310</v>
      </c>
      <c r="V783" s="38">
        <v>1.7871466235593709</v>
      </c>
      <c r="W783" s="38">
        <v>31.17714662355937</v>
      </c>
      <c r="X783" s="39">
        <v>3.2871466235593689</v>
      </c>
      <c r="Y783" s="39">
        <v>1.5</v>
      </c>
    </row>
    <row r="784" spans="1:25" ht="40" x14ac:dyDescent="0.2">
      <c r="A784" s="29">
        <v>15486</v>
      </c>
      <c r="B784" s="29" t="s">
        <v>270</v>
      </c>
      <c r="C784" s="32">
        <v>50</v>
      </c>
      <c r="D784" s="48">
        <v>2.0601809000000002</v>
      </c>
      <c r="E784" s="48">
        <v>1.472621556370215</v>
      </c>
      <c r="F784" s="32">
        <v>1.5</v>
      </c>
      <c r="G784" s="32">
        <v>1.5</v>
      </c>
      <c r="H784" s="32">
        <v>1899.4708597470001</v>
      </c>
      <c r="I784" s="32">
        <v>0.05</v>
      </c>
      <c r="J784" s="32">
        <v>0.76628352490421436</v>
      </c>
      <c r="K784" s="29" t="s">
        <v>4049</v>
      </c>
      <c r="L784" s="29" t="s">
        <v>4965</v>
      </c>
      <c r="M784" s="29" t="s">
        <v>2983</v>
      </c>
      <c r="N784" s="33">
        <v>2.9928157010174709E-2</v>
      </c>
      <c r="O784" s="34">
        <v>29293.804695124731</v>
      </c>
      <c r="P784" s="35">
        <v>48.421386162456507</v>
      </c>
      <c r="Q784" s="29" t="s">
        <v>4989</v>
      </c>
      <c r="R784" s="29" t="s">
        <v>4967</v>
      </c>
      <c r="S784" s="36">
        <v>85.33</v>
      </c>
      <c r="T784" s="29" t="s">
        <v>746</v>
      </c>
      <c r="U784" s="37">
        <v>1900</v>
      </c>
      <c r="V784" s="38">
        <v>48.421386162456507</v>
      </c>
      <c r="W784" s="38">
        <v>133.7513861624565</v>
      </c>
      <c r="X784" s="39">
        <v>124.5413861624565</v>
      </c>
      <c r="Y784" s="39">
        <v>76.12</v>
      </c>
    </row>
    <row r="785" spans="1:25" ht="30" x14ac:dyDescent="0.2">
      <c r="A785" s="29">
        <v>17216</v>
      </c>
      <c r="B785" s="29" t="s">
        <v>4990</v>
      </c>
      <c r="C785" s="32">
        <v>100</v>
      </c>
      <c r="D785" s="48">
        <v>2.0370328</v>
      </c>
      <c r="E785" s="48">
        <v>5.8904862254808616</v>
      </c>
      <c r="F785" s="32" t="s">
        <v>746</v>
      </c>
      <c r="G785" s="32">
        <v>5.8904862254808616</v>
      </c>
      <c r="H785" s="32">
        <v>276.44710851668998</v>
      </c>
      <c r="I785" s="32">
        <v>0.1</v>
      </c>
      <c r="J785" s="32">
        <v>0.75229709137686596</v>
      </c>
      <c r="K785" s="29" t="s">
        <v>4991</v>
      </c>
      <c r="L785" s="29" t="s">
        <v>4991</v>
      </c>
      <c r="M785" s="29" t="s">
        <v>2710</v>
      </c>
      <c r="N785" s="33">
        <v>2.884561231876109E-2</v>
      </c>
      <c r="O785" s="34">
        <v>57518.251016186281</v>
      </c>
      <c r="P785" s="35">
        <v>2.6988759946499719</v>
      </c>
      <c r="Q785" s="29" t="s">
        <v>4992</v>
      </c>
      <c r="R785" s="29" t="s">
        <v>4993</v>
      </c>
      <c r="S785" s="36">
        <v>83.35</v>
      </c>
      <c r="T785" s="29" t="s">
        <v>746</v>
      </c>
      <c r="U785" s="37">
        <v>276</v>
      </c>
      <c r="V785" s="38">
        <v>2.6988759946499719</v>
      </c>
      <c r="W785" s="38">
        <v>86.048875994649961</v>
      </c>
      <c r="X785" s="39">
        <v>7.9788759946499681</v>
      </c>
      <c r="Y785" s="39">
        <v>5.2800000000000011</v>
      </c>
    </row>
    <row r="786" spans="1:25" ht="30" x14ac:dyDescent="0.2">
      <c r="A786" s="29">
        <v>14257</v>
      </c>
      <c r="B786" s="29" t="s">
        <v>4994</v>
      </c>
      <c r="C786" s="32">
        <v>100</v>
      </c>
      <c r="D786" s="48">
        <v>2.0370328</v>
      </c>
      <c r="E786" s="48">
        <v>5.8904862254808616</v>
      </c>
      <c r="F786" s="32" t="s">
        <v>746</v>
      </c>
      <c r="G786" s="32">
        <v>5.8904862254808616</v>
      </c>
      <c r="H786" s="32">
        <v>326.85389998199997</v>
      </c>
      <c r="I786" s="32">
        <v>0.1</v>
      </c>
      <c r="J786" s="32">
        <v>0.75229709137686596</v>
      </c>
      <c r="K786" s="29" t="s">
        <v>2745</v>
      </c>
      <c r="L786" s="29" t="s">
        <v>2745</v>
      </c>
      <c r="M786" s="29" t="s">
        <v>2710</v>
      </c>
      <c r="N786" s="33">
        <v>2.884561231876109E-2</v>
      </c>
      <c r="O786" s="34">
        <v>57518.251016186281</v>
      </c>
      <c r="P786" s="35">
        <v>3.1909834367679242</v>
      </c>
      <c r="Q786" s="29" t="s">
        <v>3936</v>
      </c>
      <c r="R786" s="29" t="s">
        <v>4995</v>
      </c>
      <c r="S786" s="36">
        <v>9.8800000000000008</v>
      </c>
      <c r="T786" s="29" t="s">
        <v>4996</v>
      </c>
      <c r="U786" s="37">
        <v>326</v>
      </c>
      <c r="V786" s="38">
        <v>3.1909834367679242</v>
      </c>
      <c r="W786" s="38">
        <v>13.07098343676792</v>
      </c>
      <c r="X786" s="39">
        <v>7.1709834367679246</v>
      </c>
      <c r="Y786" s="39">
        <v>3.98</v>
      </c>
    </row>
    <row r="787" spans="1:25" ht="40" x14ac:dyDescent="0.2">
      <c r="A787" s="29">
        <v>12630</v>
      </c>
      <c r="B787" s="29" t="s">
        <v>4997</v>
      </c>
      <c r="C787" s="32" t="s">
        <v>746</v>
      </c>
      <c r="D787" s="48">
        <v>2.0370328</v>
      </c>
      <c r="E787" s="48" t="s">
        <v>746</v>
      </c>
      <c r="F787" s="32" t="s">
        <v>746</v>
      </c>
      <c r="G787" s="32" t="s">
        <v>746</v>
      </c>
      <c r="H787" s="32">
        <v>574.19807536899998</v>
      </c>
      <c r="I787" s="32" t="s">
        <v>746</v>
      </c>
      <c r="J787" s="32" t="s">
        <v>746</v>
      </c>
      <c r="K787" s="29" t="s">
        <v>2477</v>
      </c>
      <c r="L787" s="29" t="s">
        <v>371</v>
      </c>
      <c r="M787" s="29" t="s">
        <v>2710</v>
      </c>
      <c r="N787" s="33" t="s">
        <v>746</v>
      </c>
      <c r="O787" s="34" t="s">
        <v>746</v>
      </c>
      <c r="P787" s="35" t="s">
        <v>746</v>
      </c>
      <c r="Q787" s="29" t="s">
        <v>746</v>
      </c>
      <c r="R787" s="29" t="s">
        <v>746</v>
      </c>
      <c r="S787" s="41" t="s">
        <v>746</v>
      </c>
      <c r="T787" s="29" t="s">
        <v>746</v>
      </c>
      <c r="U787" s="34" t="s">
        <v>746</v>
      </c>
      <c r="V787" s="42" t="s">
        <v>746</v>
      </c>
      <c r="W787" s="42" t="s">
        <v>746</v>
      </c>
      <c r="X787" s="40" t="s">
        <v>746</v>
      </c>
      <c r="Y787" s="40" t="s">
        <v>746</v>
      </c>
    </row>
    <row r="788" spans="1:25" ht="20" x14ac:dyDescent="0.2">
      <c r="A788" s="29">
        <v>14040</v>
      </c>
      <c r="B788" s="29" t="s">
        <v>4998</v>
      </c>
      <c r="C788" s="32">
        <v>95</v>
      </c>
      <c r="D788" s="48">
        <v>2.0138847000000002</v>
      </c>
      <c r="E788" s="48">
        <v>5.3161638184964781</v>
      </c>
      <c r="F788" s="32" t="s">
        <v>746</v>
      </c>
      <c r="G788" s="32">
        <v>5.3161638184964781</v>
      </c>
      <c r="H788" s="32">
        <v>3134.635538145521</v>
      </c>
      <c r="I788" s="32">
        <v>9.5000000000000001E-2</v>
      </c>
      <c r="J788" s="32">
        <v>0.75229709137686618</v>
      </c>
      <c r="K788" s="29" t="s">
        <v>4999</v>
      </c>
      <c r="L788" s="29" t="s">
        <v>4999</v>
      </c>
      <c r="M788" s="29" t="s">
        <v>5000</v>
      </c>
      <c r="N788" s="33">
        <v>2.88456123187611E-2</v>
      </c>
      <c r="O788" s="34">
        <v>54642.33846537699</v>
      </c>
      <c r="P788" s="35">
        <v>32.738627854062607</v>
      </c>
      <c r="Q788" s="29" t="s">
        <v>5001</v>
      </c>
      <c r="R788" s="29" t="s">
        <v>5002</v>
      </c>
      <c r="S788" s="36">
        <v>168.16</v>
      </c>
      <c r="T788" s="29" t="s">
        <v>2393</v>
      </c>
      <c r="U788" s="37">
        <v>3134</v>
      </c>
      <c r="V788" s="38">
        <v>32.738627854062607</v>
      </c>
      <c r="W788" s="38">
        <v>200.8986278540626</v>
      </c>
      <c r="X788" s="39">
        <v>32.738627854062628</v>
      </c>
      <c r="Y788" s="39">
        <v>0</v>
      </c>
    </row>
    <row r="789" spans="1:25" ht="40" x14ac:dyDescent="0.2">
      <c r="A789" s="29">
        <v>17490</v>
      </c>
      <c r="B789" s="29" t="s">
        <v>5003</v>
      </c>
      <c r="C789" s="32">
        <v>125</v>
      </c>
      <c r="D789" s="48">
        <v>2.0138847000000002</v>
      </c>
      <c r="E789" s="48">
        <v>9.2038847273138469</v>
      </c>
      <c r="F789" s="32" t="s">
        <v>746</v>
      </c>
      <c r="G789" s="32">
        <v>9.2038847273138469</v>
      </c>
      <c r="H789" s="32">
        <v>138.05725134100001</v>
      </c>
      <c r="I789" s="32">
        <v>0.125</v>
      </c>
      <c r="J789" s="32">
        <v>0.75229709137686618</v>
      </c>
      <c r="K789" s="29" t="s">
        <v>2622</v>
      </c>
      <c r="L789" s="29" t="s">
        <v>3970</v>
      </c>
      <c r="M789" s="29" t="s">
        <v>5000</v>
      </c>
      <c r="N789" s="33">
        <v>2.88456123187611E-2</v>
      </c>
      <c r="O789" s="34">
        <v>71897.813770232868</v>
      </c>
      <c r="P789" s="35">
        <v>1.006479912492366</v>
      </c>
      <c r="Q789" s="29" t="s">
        <v>5004</v>
      </c>
      <c r="R789" s="29" t="s">
        <v>5005</v>
      </c>
      <c r="S789" s="36">
        <v>14.48</v>
      </c>
      <c r="T789" s="29" t="s">
        <v>5006</v>
      </c>
      <c r="U789" s="37">
        <v>138</v>
      </c>
      <c r="V789" s="38">
        <v>1.006479912492366</v>
      </c>
      <c r="W789" s="38">
        <v>15.486479912492371</v>
      </c>
      <c r="X789" s="39">
        <v>1.756479912492368</v>
      </c>
      <c r="Y789" s="39">
        <v>0.75000000000000178</v>
      </c>
    </row>
    <row r="790" spans="1:25" ht="40" x14ac:dyDescent="0.2">
      <c r="A790" s="29">
        <v>15568</v>
      </c>
      <c r="B790" s="29" t="s">
        <v>5007</v>
      </c>
      <c r="C790" s="32">
        <v>100</v>
      </c>
      <c r="D790" s="48">
        <v>2.0138847000000002</v>
      </c>
      <c r="E790" s="48">
        <v>5.8904862254808616</v>
      </c>
      <c r="F790" s="32" t="s">
        <v>746</v>
      </c>
      <c r="G790" s="32">
        <v>5.8904862254808616</v>
      </c>
      <c r="H790" s="32">
        <v>1314.7213739070801</v>
      </c>
      <c r="I790" s="32">
        <v>0.1</v>
      </c>
      <c r="J790" s="32">
        <v>0.75229709137686596</v>
      </c>
      <c r="K790" s="29" t="s">
        <v>2462</v>
      </c>
      <c r="L790" s="29" t="s">
        <v>3887</v>
      </c>
      <c r="M790" s="29" t="s">
        <v>5000</v>
      </c>
      <c r="N790" s="33">
        <v>2.884561231876109E-2</v>
      </c>
      <c r="O790" s="34">
        <v>57518.251016186281</v>
      </c>
      <c r="P790" s="35">
        <v>12.83525798019634</v>
      </c>
      <c r="Q790" s="29" t="s">
        <v>5008</v>
      </c>
      <c r="R790" s="29" t="s">
        <v>5009</v>
      </c>
      <c r="S790" s="36">
        <v>22.57</v>
      </c>
      <c r="T790" s="29" t="s">
        <v>3494</v>
      </c>
      <c r="U790" s="37">
        <v>1304</v>
      </c>
      <c r="V790" s="38">
        <v>12.83525798019634</v>
      </c>
      <c r="W790" s="38">
        <v>35.405257980196339</v>
      </c>
      <c r="X790" s="39">
        <v>22.305257980196341</v>
      </c>
      <c r="Y790" s="39">
        <v>9.4700000000000006</v>
      </c>
    </row>
    <row r="791" spans="1:25" ht="30" x14ac:dyDescent="0.2">
      <c r="A791" s="29">
        <v>15806</v>
      </c>
      <c r="B791" s="29" t="s">
        <v>5010</v>
      </c>
      <c r="C791" s="32">
        <v>150</v>
      </c>
      <c r="D791" s="48">
        <v>2.0138847000000002</v>
      </c>
      <c r="E791" s="48">
        <v>13.253594007331939</v>
      </c>
      <c r="F791" s="32" t="s">
        <v>746</v>
      </c>
      <c r="G791" s="32">
        <v>13.253594007331939</v>
      </c>
      <c r="H791" s="32">
        <v>15.28102346393</v>
      </c>
      <c r="I791" s="32">
        <v>0.15</v>
      </c>
      <c r="J791" s="32">
        <v>0.75229709137686618</v>
      </c>
      <c r="K791" s="29" t="s">
        <v>2437</v>
      </c>
      <c r="L791" s="29" t="s">
        <v>2240</v>
      </c>
      <c r="M791" s="29" t="s">
        <v>5000</v>
      </c>
      <c r="N791" s="33">
        <v>2.88456123187611E-2</v>
      </c>
      <c r="O791" s="34">
        <v>86277.376524279447</v>
      </c>
      <c r="P791" s="35">
        <v>8.7907304641752171E-2</v>
      </c>
      <c r="Q791" s="29" t="s">
        <v>5011</v>
      </c>
      <c r="R791" s="29" t="s">
        <v>4744</v>
      </c>
      <c r="S791" s="36">
        <v>6.24</v>
      </c>
      <c r="T791" s="29" t="s">
        <v>2406</v>
      </c>
      <c r="U791" s="37">
        <v>4</v>
      </c>
      <c r="V791" s="38">
        <v>8.7907304641752171E-2</v>
      </c>
      <c r="W791" s="38">
        <v>6.3279073046417524</v>
      </c>
      <c r="X791" s="39">
        <v>0.16790730464175321</v>
      </c>
      <c r="Y791" s="39">
        <v>8.0000000000000959E-2</v>
      </c>
    </row>
    <row r="792" spans="1:25" ht="60" x14ac:dyDescent="0.2">
      <c r="A792" s="29">
        <v>15613</v>
      </c>
      <c r="B792" s="29" t="s">
        <v>5012</v>
      </c>
      <c r="C792" s="32">
        <v>100</v>
      </c>
      <c r="D792" s="48">
        <v>2.0138847000000002</v>
      </c>
      <c r="E792" s="48">
        <v>5.8904862254808616</v>
      </c>
      <c r="F792" s="32" t="s">
        <v>746</v>
      </c>
      <c r="G792" s="32">
        <v>5.8904862254808616</v>
      </c>
      <c r="H792" s="32">
        <v>35.99166946223</v>
      </c>
      <c r="I792" s="32">
        <v>0.1</v>
      </c>
      <c r="J792" s="32">
        <v>0.75229709137686596</v>
      </c>
      <c r="K792" s="29" t="s">
        <v>2511</v>
      </c>
      <c r="L792" s="29" t="s">
        <v>2510</v>
      </c>
      <c r="M792" s="29" t="s">
        <v>5000</v>
      </c>
      <c r="N792" s="33">
        <v>2.884561231876109E-2</v>
      </c>
      <c r="O792" s="34">
        <v>57518.251016186281</v>
      </c>
      <c r="P792" s="35">
        <v>0.35137662766736638</v>
      </c>
      <c r="Q792" s="29" t="s">
        <v>4117</v>
      </c>
      <c r="R792" s="29" t="s">
        <v>5013</v>
      </c>
      <c r="S792" s="36">
        <v>9.7299999999999986</v>
      </c>
      <c r="T792" s="29" t="s">
        <v>3444</v>
      </c>
      <c r="U792" s="37">
        <v>36</v>
      </c>
      <c r="V792" s="38">
        <v>0.35137662766736638</v>
      </c>
      <c r="W792" s="38">
        <v>10.081376627667369</v>
      </c>
      <c r="X792" s="39">
        <v>4.4113766276673658</v>
      </c>
      <c r="Y792" s="39">
        <v>4.0599999999999987</v>
      </c>
    </row>
    <row r="793" spans="1:25" ht="20" x14ac:dyDescent="0.2">
      <c r="A793" s="29">
        <v>14089</v>
      </c>
      <c r="B793" s="29" t="s">
        <v>1380</v>
      </c>
      <c r="C793" s="32">
        <v>80</v>
      </c>
      <c r="D793" s="48">
        <v>2.0138847000000002</v>
      </c>
      <c r="E793" s="48">
        <v>3.7699111843077522</v>
      </c>
      <c r="F793" s="32" t="s">
        <v>746</v>
      </c>
      <c r="G793" s="32">
        <v>3.7699111843077522</v>
      </c>
      <c r="H793" s="32">
        <v>1169.040287044</v>
      </c>
      <c r="I793" s="32">
        <v>0.08</v>
      </c>
      <c r="J793" s="32">
        <v>0.75229709137686607</v>
      </c>
      <c r="K793" s="29" t="s">
        <v>4141</v>
      </c>
      <c r="L793" s="29" t="s">
        <v>1360</v>
      </c>
      <c r="M793" s="29" t="s">
        <v>5000</v>
      </c>
      <c r="N793" s="33">
        <v>2.88456123187611E-2</v>
      </c>
      <c r="O793" s="34">
        <v>46014.600812949029</v>
      </c>
      <c r="P793" s="35">
        <v>15.32159173325137</v>
      </c>
      <c r="Q793" s="29" t="s">
        <v>3148</v>
      </c>
      <c r="R793" s="29" t="s">
        <v>2834</v>
      </c>
      <c r="S793" s="36">
        <v>6.08</v>
      </c>
      <c r="T793" s="29" t="s">
        <v>5014</v>
      </c>
      <c r="U793" s="37">
        <v>1170</v>
      </c>
      <c r="V793" s="38">
        <v>15.32159173325137</v>
      </c>
      <c r="W793" s="38">
        <v>21.401591733251369</v>
      </c>
      <c r="X793" s="39">
        <v>16.721591733251369</v>
      </c>
      <c r="Y793" s="39">
        <v>1.4</v>
      </c>
    </row>
    <row r="794" spans="1:25" x14ac:dyDescent="0.2">
      <c r="A794" s="29">
        <v>11886</v>
      </c>
      <c r="B794" s="29" t="s">
        <v>5015</v>
      </c>
      <c r="C794" s="32">
        <v>125</v>
      </c>
      <c r="D794" s="48">
        <v>2.0138847000000002</v>
      </c>
      <c r="E794" s="48">
        <v>9.2038847273138469</v>
      </c>
      <c r="F794" s="32" t="s">
        <v>746</v>
      </c>
      <c r="G794" s="32">
        <v>9.2038847273138469</v>
      </c>
      <c r="H794" s="32">
        <v>529.09302387119999</v>
      </c>
      <c r="I794" s="32">
        <v>0.125</v>
      </c>
      <c r="J794" s="32">
        <v>0.75229709137686618</v>
      </c>
      <c r="K794" s="29" t="s">
        <v>2995</v>
      </c>
      <c r="L794" s="29" t="s">
        <v>2995</v>
      </c>
      <c r="M794" s="29" t="s">
        <v>5000</v>
      </c>
      <c r="N794" s="33">
        <v>2.88456123187611E-2</v>
      </c>
      <c r="O794" s="34">
        <v>71897.813770232868</v>
      </c>
      <c r="P794" s="35">
        <v>3.857251214214632</v>
      </c>
      <c r="Q794" s="29" t="s">
        <v>746</v>
      </c>
      <c r="R794" s="29" t="s">
        <v>746</v>
      </c>
      <c r="S794" s="41" t="s">
        <v>746</v>
      </c>
      <c r="T794" s="29" t="s">
        <v>746</v>
      </c>
      <c r="U794" s="34" t="s">
        <v>746</v>
      </c>
      <c r="V794" s="38">
        <v>3.857251214214632</v>
      </c>
      <c r="W794" s="42" t="s">
        <v>746</v>
      </c>
      <c r="X794" s="40" t="s">
        <v>746</v>
      </c>
      <c r="Y794" s="40" t="s">
        <v>746</v>
      </c>
    </row>
    <row r="795" spans="1:25" ht="30" x14ac:dyDescent="0.2">
      <c r="A795" s="29">
        <v>14049</v>
      </c>
      <c r="B795" s="29" t="s">
        <v>465</v>
      </c>
      <c r="C795" s="32">
        <v>100</v>
      </c>
      <c r="D795" s="48">
        <v>1.9907366</v>
      </c>
      <c r="E795" s="48">
        <v>5.8904862254808616</v>
      </c>
      <c r="F795" s="32">
        <v>4</v>
      </c>
      <c r="G795" s="32">
        <v>4</v>
      </c>
      <c r="H795" s="32">
        <v>2191.558896506629</v>
      </c>
      <c r="I795" s="32">
        <v>0.1</v>
      </c>
      <c r="J795" s="32">
        <v>0.51085568326947628</v>
      </c>
      <c r="K795" s="29" t="s">
        <v>2648</v>
      </c>
      <c r="L795" s="29" t="s">
        <v>2648</v>
      </c>
      <c r="M795" s="29" t="s">
        <v>5016</v>
      </c>
      <c r="N795" s="33">
        <v>1.3301403115633201E-2</v>
      </c>
      <c r="O795" s="34">
        <v>39058.40626016631</v>
      </c>
      <c r="P795" s="35">
        <v>10.06435149688444</v>
      </c>
      <c r="Q795" s="29" t="s">
        <v>5017</v>
      </c>
      <c r="R795" s="29" t="s">
        <v>5018</v>
      </c>
      <c r="S795" s="36">
        <v>126.17</v>
      </c>
      <c r="T795" s="29" t="s">
        <v>2714</v>
      </c>
      <c r="U795" s="37">
        <v>2192</v>
      </c>
      <c r="V795" s="38">
        <v>10.06435149688444</v>
      </c>
      <c r="W795" s="38">
        <v>136.23435149688439</v>
      </c>
      <c r="X795" s="39">
        <v>11.66435149688445</v>
      </c>
      <c r="Y795" s="39">
        <v>1.5999999999999941</v>
      </c>
    </row>
    <row r="796" spans="1:25" ht="20" x14ac:dyDescent="0.2">
      <c r="A796" s="29">
        <v>15283</v>
      </c>
      <c r="B796" s="29" t="s">
        <v>55</v>
      </c>
      <c r="C796" s="32">
        <v>75</v>
      </c>
      <c r="D796" s="48">
        <v>1.9907366</v>
      </c>
      <c r="E796" s="48">
        <v>3.3133985018329848</v>
      </c>
      <c r="F796" s="32">
        <v>5</v>
      </c>
      <c r="G796" s="32">
        <v>5</v>
      </c>
      <c r="H796" s="32">
        <v>146.82608327899999</v>
      </c>
      <c r="I796" s="32">
        <v>7.4999999999999997E-2</v>
      </c>
      <c r="J796" s="32">
        <v>1.135234851709948</v>
      </c>
      <c r="K796" s="29" t="s">
        <v>3668</v>
      </c>
      <c r="L796" s="29" t="s">
        <v>3668</v>
      </c>
      <c r="M796" s="29" t="s">
        <v>5016</v>
      </c>
      <c r="N796" s="33">
        <v>6.5685941311768928E-2</v>
      </c>
      <c r="O796" s="34">
        <v>65097.343766943872</v>
      </c>
      <c r="P796" s="35">
        <v>4.6988848977282318</v>
      </c>
      <c r="Q796" s="29" t="s">
        <v>5019</v>
      </c>
      <c r="R796" s="29" t="s">
        <v>5020</v>
      </c>
      <c r="S796" s="36">
        <v>110.5</v>
      </c>
      <c r="T796" s="29" t="s">
        <v>3448</v>
      </c>
      <c r="U796" s="37">
        <v>146</v>
      </c>
      <c r="V796" s="38">
        <v>4.6988848977282318</v>
      </c>
      <c r="W796" s="38">
        <v>115.19888489772821</v>
      </c>
      <c r="X796" s="39">
        <v>19.578884897728241</v>
      </c>
      <c r="Y796" s="39">
        <v>14.88000000000001</v>
      </c>
    </row>
    <row r="797" spans="1:25" ht="30" x14ac:dyDescent="0.2">
      <c r="A797" s="29">
        <v>17439</v>
      </c>
      <c r="B797" s="29" t="s">
        <v>5021</v>
      </c>
      <c r="C797" s="32">
        <v>90</v>
      </c>
      <c r="D797" s="48">
        <v>1.9907366</v>
      </c>
      <c r="E797" s="48">
        <v>4.7712938426394977</v>
      </c>
      <c r="F797" s="32" t="s">
        <v>746</v>
      </c>
      <c r="G797" s="32">
        <v>4.7712938426394977</v>
      </c>
      <c r="H797" s="32">
        <v>572.50863670069998</v>
      </c>
      <c r="I797" s="32">
        <v>0.09</v>
      </c>
      <c r="J797" s="32">
        <v>0.75229709137686607</v>
      </c>
      <c r="K797" s="29" t="s">
        <v>5022</v>
      </c>
      <c r="L797" s="29" t="s">
        <v>5022</v>
      </c>
      <c r="M797" s="29" t="s">
        <v>5016</v>
      </c>
      <c r="N797" s="33">
        <v>2.88456123187611E-2</v>
      </c>
      <c r="O797" s="34">
        <v>51766.425914567662</v>
      </c>
      <c r="P797" s="35">
        <v>6.4210398224554126</v>
      </c>
      <c r="Q797" s="29" t="s">
        <v>5023</v>
      </c>
      <c r="R797" s="29" t="s">
        <v>5024</v>
      </c>
      <c r="S797" s="36">
        <v>64.19</v>
      </c>
      <c r="T797" s="29" t="s">
        <v>746</v>
      </c>
      <c r="U797" s="37">
        <v>572</v>
      </c>
      <c r="V797" s="38">
        <v>6.4210398224554126</v>
      </c>
      <c r="W797" s="38">
        <v>70.61103982245541</v>
      </c>
      <c r="X797" s="39">
        <v>14.091039822455411</v>
      </c>
      <c r="Y797" s="39">
        <v>7.6699999999999946</v>
      </c>
    </row>
    <row r="798" spans="1:25" ht="40" x14ac:dyDescent="0.2">
      <c r="A798" s="29">
        <v>15499</v>
      </c>
      <c r="B798" s="29" t="s">
        <v>5025</v>
      </c>
      <c r="C798" s="32">
        <v>100</v>
      </c>
      <c r="D798" s="48">
        <v>1.9907366</v>
      </c>
      <c r="E798" s="48">
        <v>5.8904862254808616</v>
      </c>
      <c r="F798" s="32" t="s">
        <v>746</v>
      </c>
      <c r="G798" s="32">
        <v>5.8904862254808616</v>
      </c>
      <c r="H798" s="32">
        <v>538.15687820200003</v>
      </c>
      <c r="I798" s="32">
        <v>0.1</v>
      </c>
      <c r="J798" s="32">
        <v>0.75229709137686596</v>
      </c>
      <c r="K798" s="29" t="s">
        <v>3493</v>
      </c>
      <c r="L798" s="29" t="s">
        <v>3493</v>
      </c>
      <c r="M798" s="29" t="s">
        <v>5016</v>
      </c>
      <c r="N798" s="33">
        <v>2.884561231876109E-2</v>
      </c>
      <c r="O798" s="34">
        <v>57518.251016186281</v>
      </c>
      <c r="P798" s="35">
        <v>5.253875461849729</v>
      </c>
      <c r="Q798" s="29" t="s">
        <v>5026</v>
      </c>
      <c r="R798" s="29" t="s">
        <v>5027</v>
      </c>
      <c r="S798" s="36">
        <v>68.11999999999999</v>
      </c>
      <c r="T798" s="29" t="s">
        <v>4110</v>
      </c>
      <c r="U798" s="37">
        <v>538</v>
      </c>
      <c r="V798" s="38">
        <v>5.253875461849729</v>
      </c>
      <c r="W798" s="38">
        <v>73.373875461849721</v>
      </c>
      <c r="X798" s="39">
        <v>26.91387546184972</v>
      </c>
      <c r="Y798" s="39">
        <v>21.659999999999989</v>
      </c>
    </row>
    <row r="799" spans="1:25" ht="40" x14ac:dyDescent="0.2">
      <c r="A799" s="29">
        <v>15441</v>
      </c>
      <c r="B799" s="29" t="s">
        <v>418</v>
      </c>
      <c r="C799" s="32">
        <v>100</v>
      </c>
      <c r="D799" s="48">
        <v>1.9907366</v>
      </c>
      <c r="E799" s="48">
        <v>5.8904862254808616</v>
      </c>
      <c r="F799" s="32" t="s">
        <v>746</v>
      </c>
      <c r="G799" s="32">
        <v>5.8904862254808616</v>
      </c>
      <c r="H799" s="32">
        <v>335.14733451311008</v>
      </c>
      <c r="I799" s="32">
        <v>0.1</v>
      </c>
      <c r="J799" s="32">
        <v>0.75229709137686596</v>
      </c>
      <c r="K799" s="29" t="s">
        <v>2662</v>
      </c>
      <c r="L799" s="29" t="s">
        <v>4711</v>
      </c>
      <c r="M799" s="29" t="s">
        <v>5016</v>
      </c>
      <c r="N799" s="33">
        <v>2.884561231876109E-2</v>
      </c>
      <c r="O799" s="34">
        <v>57518.251016186281</v>
      </c>
      <c r="P799" s="35">
        <v>3.2719499243152619</v>
      </c>
      <c r="Q799" s="29" t="s">
        <v>5028</v>
      </c>
      <c r="R799" s="29" t="s">
        <v>5029</v>
      </c>
      <c r="S799" s="36">
        <v>40.08</v>
      </c>
      <c r="T799" s="29" t="s">
        <v>5030</v>
      </c>
      <c r="U799" s="37">
        <v>328</v>
      </c>
      <c r="V799" s="38">
        <v>3.2719499243152619</v>
      </c>
      <c r="W799" s="38">
        <v>43.351949924315257</v>
      </c>
      <c r="X799" s="39">
        <v>17.541949924315261</v>
      </c>
      <c r="Y799" s="39">
        <v>14.27</v>
      </c>
    </row>
    <row r="800" spans="1:25" ht="50" x14ac:dyDescent="0.2">
      <c r="A800" s="29">
        <v>15340</v>
      </c>
      <c r="B800" s="29" t="s">
        <v>5031</v>
      </c>
      <c r="C800" s="32">
        <v>100</v>
      </c>
      <c r="D800" s="48">
        <v>1.9907366</v>
      </c>
      <c r="E800" s="48">
        <v>5.8904862254808616</v>
      </c>
      <c r="F800" s="32" t="s">
        <v>746</v>
      </c>
      <c r="G800" s="32">
        <v>5.8904862254808616</v>
      </c>
      <c r="H800" s="32">
        <v>178.121041365</v>
      </c>
      <c r="I800" s="32">
        <v>0.1</v>
      </c>
      <c r="J800" s="32">
        <v>0.75229709137686596</v>
      </c>
      <c r="K800" s="29" t="s">
        <v>2437</v>
      </c>
      <c r="L800" s="29" t="s">
        <v>3847</v>
      </c>
      <c r="M800" s="29" t="s">
        <v>5016</v>
      </c>
      <c r="N800" s="33">
        <v>2.884561231876109E-2</v>
      </c>
      <c r="O800" s="34">
        <v>57518.251016186281</v>
      </c>
      <c r="P800" s="35">
        <v>1.738946032973357</v>
      </c>
      <c r="Q800" s="29" t="s">
        <v>2945</v>
      </c>
      <c r="R800" s="29" t="s">
        <v>3729</v>
      </c>
      <c r="S800" s="36">
        <v>6.17</v>
      </c>
      <c r="T800" s="29" t="s">
        <v>3347</v>
      </c>
      <c r="U800" s="37">
        <v>178</v>
      </c>
      <c r="V800" s="38">
        <v>1.738946032973357</v>
      </c>
      <c r="W800" s="38">
        <v>7.9089460329733576</v>
      </c>
      <c r="X800" s="39">
        <v>1.998946032973357</v>
      </c>
      <c r="Y800" s="39">
        <v>0.25999999999999979</v>
      </c>
    </row>
    <row r="801" spans="1:25" ht="30" x14ac:dyDescent="0.2">
      <c r="A801" s="29">
        <v>19408</v>
      </c>
      <c r="B801" s="29" t="s">
        <v>5032</v>
      </c>
      <c r="C801" s="32">
        <v>100</v>
      </c>
      <c r="D801" s="48">
        <v>1.9675885</v>
      </c>
      <c r="E801" s="48">
        <v>5.8904862254808616</v>
      </c>
      <c r="F801" s="32" t="s">
        <v>746</v>
      </c>
      <c r="G801" s="32">
        <v>5.8904862254808616</v>
      </c>
      <c r="H801" s="32">
        <v>595.89775249429999</v>
      </c>
      <c r="I801" s="32">
        <v>0.1</v>
      </c>
      <c r="J801" s="32">
        <v>0.75229709137686596</v>
      </c>
      <c r="K801" s="29" t="s">
        <v>2648</v>
      </c>
      <c r="L801" s="29" t="s">
        <v>2184</v>
      </c>
      <c r="M801" s="29" t="s">
        <v>4232</v>
      </c>
      <c r="N801" s="33">
        <v>2.884561231876109E-2</v>
      </c>
      <c r="O801" s="34">
        <v>57518.251016186281</v>
      </c>
      <c r="P801" s="35">
        <v>5.8175835084766021</v>
      </c>
      <c r="Q801" s="29" t="s">
        <v>5033</v>
      </c>
      <c r="R801" s="29" t="s">
        <v>4010</v>
      </c>
      <c r="S801" s="36">
        <v>133.19999999999999</v>
      </c>
      <c r="T801" s="29" t="s">
        <v>2538</v>
      </c>
      <c r="U801" s="37">
        <v>596</v>
      </c>
      <c r="V801" s="38">
        <v>5.8175835084766021</v>
      </c>
      <c r="W801" s="38">
        <v>139.0175835084766</v>
      </c>
      <c r="X801" s="39">
        <v>10.37758350847662</v>
      </c>
      <c r="Y801" s="39">
        <v>4.5600000000000023</v>
      </c>
    </row>
    <row r="802" spans="1:25" ht="40" x14ac:dyDescent="0.2">
      <c r="A802" s="29">
        <v>15733</v>
      </c>
      <c r="B802" s="29" t="s">
        <v>5034</v>
      </c>
      <c r="C802" s="32">
        <v>150</v>
      </c>
      <c r="D802" s="48">
        <v>1.9675885</v>
      </c>
      <c r="E802" s="48">
        <v>13.253594007331939</v>
      </c>
      <c r="F802" s="32" t="s">
        <v>746</v>
      </c>
      <c r="G802" s="32">
        <v>13.253594007331939</v>
      </c>
      <c r="H802" s="32">
        <v>746.34561269749997</v>
      </c>
      <c r="I802" s="32">
        <v>0.15</v>
      </c>
      <c r="J802" s="32">
        <v>0.75229709137686618</v>
      </c>
      <c r="K802" s="29" t="s">
        <v>2566</v>
      </c>
      <c r="L802" s="29" t="s">
        <v>2565</v>
      </c>
      <c r="M802" s="29" t="s">
        <v>4232</v>
      </c>
      <c r="N802" s="33">
        <v>2.88456123187611E-2</v>
      </c>
      <c r="O802" s="34">
        <v>86277.376524279447</v>
      </c>
      <c r="P802" s="35">
        <v>4.2935102677056429</v>
      </c>
      <c r="Q802" s="29" t="s">
        <v>5035</v>
      </c>
      <c r="R802" s="29" t="s">
        <v>5036</v>
      </c>
      <c r="S802" s="36">
        <v>21.61</v>
      </c>
      <c r="T802" s="29" t="s">
        <v>5037</v>
      </c>
      <c r="U802" s="37">
        <v>746</v>
      </c>
      <c r="V802" s="38">
        <v>4.2935102677056429</v>
      </c>
      <c r="W802" s="38">
        <v>25.903510267705649</v>
      </c>
      <c r="X802" s="39">
        <v>4.5135102677056436</v>
      </c>
      <c r="Y802" s="39">
        <v>0.22000000000000239</v>
      </c>
    </row>
    <row r="803" spans="1:25" ht="30" x14ac:dyDescent="0.2">
      <c r="A803" s="29">
        <v>14512</v>
      </c>
      <c r="B803" s="29" t="s">
        <v>1695</v>
      </c>
      <c r="C803" s="32">
        <v>100</v>
      </c>
      <c r="D803" s="48">
        <v>1.9675885</v>
      </c>
      <c r="E803" s="48">
        <v>5.8904862254808616</v>
      </c>
      <c r="F803" s="32" t="s">
        <v>746</v>
      </c>
      <c r="G803" s="32">
        <v>5.8904862254808616</v>
      </c>
      <c r="H803" s="32">
        <v>87.556860658399998</v>
      </c>
      <c r="I803" s="32">
        <v>0.1</v>
      </c>
      <c r="J803" s="32">
        <v>0.75229709137686596</v>
      </c>
      <c r="K803" s="29" t="s">
        <v>2494</v>
      </c>
      <c r="L803" s="29" t="s">
        <v>129</v>
      </c>
      <c r="M803" s="29" t="s">
        <v>4232</v>
      </c>
      <c r="N803" s="33">
        <v>2.884561231876109E-2</v>
      </c>
      <c r="O803" s="34">
        <v>57518.251016186281</v>
      </c>
      <c r="P803" s="35">
        <v>0.85479320317651963</v>
      </c>
      <c r="Q803" s="29" t="s">
        <v>5038</v>
      </c>
      <c r="R803" s="29" t="s">
        <v>5039</v>
      </c>
      <c r="S803" s="36">
        <v>8.3700000000000028</v>
      </c>
      <c r="T803" s="29" t="s">
        <v>5040</v>
      </c>
      <c r="U803" s="37">
        <v>88</v>
      </c>
      <c r="V803" s="38">
        <v>0.85479320317651963</v>
      </c>
      <c r="W803" s="38">
        <v>9.2247932031765227</v>
      </c>
      <c r="X803" s="39">
        <v>1.464793203176523</v>
      </c>
      <c r="Y803" s="39">
        <v>0.61000000000000298</v>
      </c>
    </row>
    <row r="804" spans="1:25" ht="50" x14ac:dyDescent="0.2">
      <c r="A804" s="29">
        <v>15609</v>
      </c>
      <c r="B804" s="29" t="s">
        <v>2142</v>
      </c>
      <c r="C804" s="32">
        <v>150</v>
      </c>
      <c r="D804" s="48">
        <v>1.9675885</v>
      </c>
      <c r="E804" s="48">
        <v>13.253594007331939</v>
      </c>
      <c r="F804" s="32" t="s">
        <v>746</v>
      </c>
      <c r="G804" s="32">
        <v>13.253594007331939</v>
      </c>
      <c r="H804" s="32">
        <v>797.53433352340994</v>
      </c>
      <c r="I804" s="32">
        <v>0.15</v>
      </c>
      <c r="J804" s="32">
        <v>0.75229709137686618</v>
      </c>
      <c r="K804" s="29" t="s">
        <v>2456</v>
      </c>
      <c r="L804" s="29" t="s">
        <v>1755</v>
      </c>
      <c r="M804" s="29" t="s">
        <v>4232</v>
      </c>
      <c r="N804" s="33">
        <v>2.88456123187611E-2</v>
      </c>
      <c r="O804" s="34">
        <v>86277.376524279447</v>
      </c>
      <c r="P804" s="35">
        <v>4.5879841611910201</v>
      </c>
      <c r="Q804" s="29" t="s">
        <v>2440</v>
      </c>
      <c r="R804" s="29" t="s">
        <v>5041</v>
      </c>
      <c r="S804" s="36">
        <v>6.63</v>
      </c>
      <c r="T804" s="29" t="s">
        <v>3770</v>
      </c>
      <c r="U804" s="37">
        <v>798</v>
      </c>
      <c r="V804" s="38">
        <v>4.5879841611910201</v>
      </c>
      <c r="W804" s="38">
        <v>11.217984161191019</v>
      </c>
      <c r="X804" s="39">
        <v>4.767984161191019</v>
      </c>
      <c r="Y804" s="39">
        <v>0.17999999999999969</v>
      </c>
    </row>
    <row r="805" spans="1:25" ht="30" x14ac:dyDescent="0.2">
      <c r="A805" s="29">
        <v>15021</v>
      </c>
      <c r="B805" s="29" t="s">
        <v>5042</v>
      </c>
      <c r="C805" s="32">
        <v>100</v>
      </c>
      <c r="D805" s="48">
        <v>1.9675885</v>
      </c>
      <c r="E805" s="48">
        <v>5.8904862254808616</v>
      </c>
      <c r="F805" s="32" t="s">
        <v>746</v>
      </c>
      <c r="G805" s="32">
        <v>5.8904862254808616</v>
      </c>
      <c r="H805" s="32">
        <v>47.2692887352</v>
      </c>
      <c r="I805" s="32">
        <v>0.1</v>
      </c>
      <c r="J805" s="32">
        <v>0.75229709137686596</v>
      </c>
      <c r="K805" s="29" t="s">
        <v>2477</v>
      </c>
      <c r="L805" s="29" t="s">
        <v>2527</v>
      </c>
      <c r="M805" s="29" t="s">
        <v>4232</v>
      </c>
      <c r="N805" s="33">
        <v>2.884561231876109E-2</v>
      </c>
      <c r="O805" s="34">
        <v>57518.251016186281</v>
      </c>
      <c r="P805" s="35">
        <v>0.4614768782937283</v>
      </c>
      <c r="Q805" s="29" t="s">
        <v>2747</v>
      </c>
      <c r="R805" s="29" t="s">
        <v>4339</v>
      </c>
      <c r="S805" s="36">
        <v>2.97</v>
      </c>
      <c r="T805" s="29" t="s">
        <v>3444</v>
      </c>
      <c r="U805" s="37">
        <v>48</v>
      </c>
      <c r="V805" s="38">
        <v>0.4614768782937283</v>
      </c>
      <c r="W805" s="38">
        <v>3.4314768782937279</v>
      </c>
      <c r="X805" s="39">
        <v>1.1214768782937281</v>
      </c>
      <c r="Y805" s="39">
        <v>0.66000000000000014</v>
      </c>
    </row>
    <row r="806" spans="1:25" ht="30" x14ac:dyDescent="0.2">
      <c r="A806" s="29">
        <v>15045</v>
      </c>
      <c r="B806" s="29" t="s">
        <v>5043</v>
      </c>
      <c r="C806" s="32">
        <v>125</v>
      </c>
      <c r="D806" s="48">
        <v>1.9675885</v>
      </c>
      <c r="E806" s="48">
        <v>9.2038847273138469</v>
      </c>
      <c r="F806" s="32" t="s">
        <v>746</v>
      </c>
      <c r="G806" s="32">
        <v>9.2038847273138469</v>
      </c>
      <c r="H806" s="32">
        <v>231.562919935</v>
      </c>
      <c r="I806" s="32">
        <v>0.125</v>
      </c>
      <c r="J806" s="32">
        <v>0.75229709137686618</v>
      </c>
      <c r="K806" s="29" t="s">
        <v>2477</v>
      </c>
      <c r="L806" s="29" t="s">
        <v>2527</v>
      </c>
      <c r="M806" s="29" t="s">
        <v>4232</v>
      </c>
      <c r="N806" s="33">
        <v>2.88456123187611E-2</v>
      </c>
      <c r="O806" s="34">
        <v>71897.813770232868</v>
      </c>
      <c r="P806" s="35">
        <v>1.688165055647757</v>
      </c>
      <c r="Q806" s="29" t="s">
        <v>5044</v>
      </c>
      <c r="R806" s="29" t="s">
        <v>5045</v>
      </c>
      <c r="S806" s="36">
        <v>3.02</v>
      </c>
      <c r="T806" s="29" t="s">
        <v>746</v>
      </c>
      <c r="U806" s="37">
        <v>232</v>
      </c>
      <c r="V806" s="38">
        <v>1.688165055647757</v>
      </c>
      <c r="W806" s="38">
        <v>4.7081650556477568</v>
      </c>
      <c r="X806" s="39">
        <v>3.2281650556477568</v>
      </c>
      <c r="Y806" s="39">
        <v>1.54</v>
      </c>
    </row>
    <row r="807" spans="1:25" ht="40" x14ac:dyDescent="0.2">
      <c r="A807" s="29">
        <v>15081</v>
      </c>
      <c r="B807" s="29" t="s">
        <v>5046</v>
      </c>
      <c r="C807" s="32">
        <v>125</v>
      </c>
      <c r="D807" s="48">
        <v>1.9444404</v>
      </c>
      <c r="E807" s="48">
        <v>9.2038847273138469</v>
      </c>
      <c r="F807" s="32" t="s">
        <v>746</v>
      </c>
      <c r="G807" s="32">
        <v>9.2038847273138469</v>
      </c>
      <c r="H807" s="32">
        <v>1738.7986878649001</v>
      </c>
      <c r="I807" s="32">
        <v>0.125</v>
      </c>
      <c r="J807" s="32">
        <v>0.75229709137686618</v>
      </c>
      <c r="K807" s="29" t="s">
        <v>2828</v>
      </c>
      <c r="L807" s="29" t="s">
        <v>1472</v>
      </c>
      <c r="M807" s="29" t="s">
        <v>5047</v>
      </c>
      <c r="N807" s="33">
        <v>2.88456123187611E-2</v>
      </c>
      <c r="O807" s="34">
        <v>71897.813770232868</v>
      </c>
      <c r="P807" s="35">
        <v>12.67637834452796</v>
      </c>
      <c r="Q807" s="29" t="s">
        <v>5048</v>
      </c>
      <c r="R807" s="29" t="s">
        <v>4451</v>
      </c>
      <c r="S807" s="36">
        <v>82.59</v>
      </c>
      <c r="T807" s="29" t="s">
        <v>746</v>
      </c>
      <c r="U807" s="37">
        <v>1738</v>
      </c>
      <c r="V807" s="38">
        <v>12.67637834452796</v>
      </c>
      <c r="W807" s="38">
        <v>95.266378344527965</v>
      </c>
      <c r="X807" s="39">
        <v>49.306378344527957</v>
      </c>
      <c r="Y807" s="39">
        <v>36.630000000000003</v>
      </c>
    </row>
    <row r="808" spans="1:25" ht="30" x14ac:dyDescent="0.2">
      <c r="A808" s="29">
        <v>17167</v>
      </c>
      <c r="B808" s="29" t="s">
        <v>5049</v>
      </c>
      <c r="C808" s="32">
        <v>100</v>
      </c>
      <c r="D808" s="48">
        <v>1.9212923</v>
      </c>
      <c r="E808" s="48">
        <v>5.8904862254808616</v>
      </c>
      <c r="F808" s="32" t="s">
        <v>746</v>
      </c>
      <c r="G808" s="32">
        <v>5.8904862254808616</v>
      </c>
      <c r="H808" s="32">
        <v>11.881985676699999</v>
      </c>
      <c r="I808" s="32">
        <v>0.1</v>
      </c>
      <c r="J808" s="32">
        <v>0.75229709137686596</v>
      </c>
      <c r="K808" s="29" t="s">
        <v>3890</v>
      </c>
      <c r="L808" s="29" t="s">
        <v>3890</v>
      </c>
      <c r="M808" s="29" t="s">
        <v>5050</v>
      </c>
      <c r="N808" s="33">
        <v>2.884561231876109E-2</v>
      </c>
      <c r="O808" s="34">
        <v>57518.251016186281</v>
      </c>
      <c r="P808" s="35">
        <v>0.116000511214189</v>
      </c>
      <c r="Q808" s="29" t="s">
        <v>5051</v>
      </c>
      <c r="R808" s="29" t="s">
        <v>5052</v>
      </c>
      <c r="S808" s="36">
        <v>221.23</v>
      </c>
      <c r="T808" s="29" t="s">
        <v>746</v>
      </c>
      <c r="U808" s="37">
        <v>12</v>
      </c>
      <c r="V808" s="38">
        <v>0.116000511214189</v>
      </c>
      <c r="W808" s="38">
        <v>221.34600051121421</v>
      </c>
      <c r="X808" s="39">
        <v>0.36600051121416749</v>
      </c>
      <c r="Y808" s="39">
        <v>0.24999999999997161</v>
      </c>
    </row>
    <row r="809" spans="1:25" ht="20" x14ac:dyDescent="0.2">
      <c r="A809" s="29">
        <v>14039</v>
      </c>
      <c r="B809" s="29" t="s">
        <v>5053</v>
      </c>
      <c r="C809" s="32">
        <v>75</v>
      </c>
      <c r="D809" s="48">
        <v>1.9212923</v>
      </c>
      <c r="E809" s="48">
        <v>3.3133985018329848</v>
      </c>
      <c r="F809" s="32" t="s">
        <v>746</v>
      </c>
      <c r="G809" s="32">
        <v>3.3133985018329848</v>
      </c>
      <c r="H809" s="32">
        <v>3904.8930380769002</v>
      </c>
      <c r="I809" s="32">
        <v>7.4999999999999997E-2</v>
      </c>
      <c r="J809" s="32">
        <v>0.75229709137686618</v>
      </c>
      <c r="K809" s="29" t="s">
        <v>5054</v>
      </c>
      <c r="L809" s="29" t="s">
        <v>5054</v>
      </c>
      <c r="M809" s="29" t="s">
        <v>5050</v>
      </c>
      <c r="N809" s="33">
        <v>2.88456123187611E-2</v>
      </c>
      <c r="O809" s="34">
        <v>43138.688262139724</v>
      </c>
      <c r="P809" s="35">
        <v>55.755613068505951</v>
      </c>
      <c r="Q809" s="29" t="s">
        <v>5055</v>
      </c>
      <c r="R809" s="29" t="s">
        <v>5056</v>
      </c>
      <c r="S809" s="36">
        <v>109.35</v>
      </c>
      <c r="T809" s="29" t="s">
        <v>746</v>
      </c>
      <c r="U809" s="37">
        <v>3904</v>
      </c>
      <c r="V809" s="38">
        <v>55.755613068505951</v>
      </c>
      <c r="W809" s="38">
        <v>165.1056130685059</v>
      </c>
      <c r="X809" s="39">
        <v>65.435613068505944</v>
      </c>
      <c r="Y809" s="39">
        <v>9.6800000000000068</v>
      </c>
    </row>
    <row r="810" spans="1:25" ht="20" x14ac:dyDescent="0.2">
      <c r="A810" s="29">
        <v>14107</v>
      </c>
      <c r="B810" s="29" t="s">
        <v>164</v>
      </c>
      <c r="C810" s="32">
        <v>75</v>
      </c>
      <c r="D810" s="48">
        <v>1.9212923</v>
      </c>
      <c r="E810" s="48">
        <v>3.3133985018329848</v>
      </c>
      <c r="F810" s="32">
        <v>5</v>
      </c>
      <c r="G810" s="32">
        <v>5</v>
      </c>
      <c r="H810" s="32">
        <v>2638.7315004299999</v>
      </c>
      <c r="I810" s="32">
        <v>7.4999999999999997E-2</v>
      </c>
      <c r="J810" s="32">
        <v>1.135234851709948</v>
      </c>
      <c r="K810" s="29" t="s">
        <v>4360</v>
      </c>
      <c r="L810" s="29" t="s">
        <v>1403</v>
      </c>
      <c r="M810" s="29" t="s">
        <v>5050</v>
      </c>
      <c r="N810" s="33">
        <v>6.5685941311768928E-2</v>
      </c>
      <c r="O810" s="34">
        <v>65097.343766943872</v>
      </c>
      <c r="P810" s="35">
        <v>84.44749951525597</v>
      </c>
      <c r="Q810" s="29" t="s">
        <v>5057</v>
      </c>
      <c r="R810" s="29" t="s">
        <v>5058</v>
      </c>
      <c r="S810" s="36">
        <v>117.38</v>
      </c>
      <c r="T810" s="29" t="s">
        <v>5059</v>
      </c>
      <c r="U810" s="37">
        <v>2640</v>
      </c>
      <c r="V810" s="38">
        <v>84.44749951525597</v>
      </c>
      <c r="W810" s="38">
        <v>201.82749951525599</v>
      </c>
      <c r="X810" s="39">
        <v>111.37749951525601</v>
      </c>
      <c r="Y810" s="39">
        <v>26.929999999999989</v>
      </c>
    </row>
    <row r="811" spans="1:25" ht="40" x14ac:dyDescent="0.2">
      <c r="A811" s="29">
        <v>15501</v>
      </c>
      <c r="B811" s="29" t="s">
        <v>5060</v>
      </c>
      <c r="C811" s="32">
        <v>80</v>
      </c>
      <c r="D811" s="48">
        <v>1.9212923</v>
      </c>
      <c r="E811" s="48">
        <v>3.7699111843077522</v>
      </c>
      <c r="F811" s="32" t="s">
        <v>746</v>
      </c>
      <c r="G811" s="32">
        <v>3.7699111843077522</v>
      </c>
      <c r="H811" s="32">
        <v>245.62348899899999</v>
      </c>
      <c r="I811" s="32">
        <v>0.08</v>
      </c>
      <c r="J811" s="32">
        <v>0.75229709137686607</v>
      </c>
      <c r="K811" s="29" t="s">
        <v>2754</v>
      </c>
      <c r="L811" s="29" t="s">
        <v>122</v>
      </c>
      <c r="M811" s="29" t="s">
        <v>5050</v>
      </c>
      <c r="N811" s="33">
        <v>2.88456123187611E-2</v>
      </c>
      <c r="O811" s="34">
        <v>46014.600812949029</v>
      </c>
      <c r="P811" s="35">
        <v>3.2191729063977021</v>
      </c>
      <c r="Q811" s="29" t="s">
        <v>5061</v>
      </c>
      <c r="R811" s="29" t="s">
        <v>5062</v>
      </c>
      <c r="S811" s="36">
        <v>82.06</v>
      </c>
      <c r="T811" s="29" t="s">
        <v>3284</v>
      </c>
      <c r="U811" s="37">
        <v>246</v>
      </c>
      <c r="V811" s="38">
        <v>3.2191729063977021</v>
      </c>
      <c r="W811" s="38">
        <v>85.279172906397704</v>
      </c>
      <c r="X811" s="39">
        <v>6.6291729063977129</v>
      </c>
      <c r="Y811" s="39">
        <v>3.4100000000000108</v>
      </c>
    </row>
    <row r="812" spans="1:25" ht="30" x14ac:dyDescent="0.2">
      <c r="A812" s="29">
        <v>14120</v>
      </c>
      <c r="B812" s="29" t="s">
        <v>325</v>
      </c>
      <c r="C812" s="32">
        <v>100</v>
      </c>
      <c r="D812" s="48">
        <v>1.9212923</v>
      </c>
      <c r="E812" s="48">
        <v>5.8904862254808616</v>
      </c>
      <c r="F812" s="32">
        <v>6</v>
      </c>
      <c r="G812" s="32">
        <v>6</v>
      </c>
      <c r="H812" s="32">
        <v>183.81838646457999</v>
      </c>
      <c r="I812" s="32">
        <v>0.1</v>
      </c>
      <c r="J812" s="32">
        <v>0.76628352490421436</v>
      </c>
      <c r="K812" s="29" t="s">
        <v>2494</v>
      </c>
      <c r="L812" s="29" t="s">
        <v>225</v>
      </c>
      <c r="M812" s="29" t="s">
        <v>5050</v>
      </c>
      <c r="N812" s="33">
        <v>2.9928157010174709E-2</v>
      </c>
      <c r="O812" s="34">
        <v>58587.609390249461</v>
      </c>
      <c r="P812" s="35">
        <v>1.8604105979231851</v>
      </c>
      <c r="Q812" s="29" t="s">
        <v>5063</v>
      </c>
      <c r="R812" s="29" t="s">
        <v>5064</v>
      </c>
      <c r="S812" s="36">
        <v>42.6</v>
      </c>
      <c r="T812" s="29" t="s">
        <v>4983</v>
      </c>
      <c r="U812" s="37">
        <v>180</v>
      </c>
      <c r="V812" s="38">
        <v>1.8604105979231851</v>
      </c>
      <c r="W812" s="38">
        <v>44.460410597923193</v>
      </c>
      <c r="X812" s="39">
        <v>3.9304105979231849</v>
      </c>
      <c r="Y812" s="39">
        <v>2.0699999999999998</v>
      </c>
    </row>
    <row r="813" spans="1:25" ht="40" x14ac:dyDescent="0.2">
      <c r="A813" s="29">
        <v>15450</v>
      </c>
      <c r="B813" s="29" t="s">
        <v>2043</v>
      </c>
      <c r="C813" s="32">
        <v>50</v>
      </c>
      <c r="D813" s="48">
        <v>1.9212923</v>
      </c>
      <c r="E813" s="48">
        <v>1.472621556370215</v>
      </c>
      <c r="F813" s="32">
        <v>1.7</v>
      </c>
      <c r="G813" s="32">
        <v>1.7</v>
      </c>
      <c r="H813" s="32">
        <v>1435.0683783920001</v>
      </c>
      <c r="I813" s="32">
        <v>0.05</v>
      </c>
      <c r="J813" s="32">
        <v>0.86845466155810958</v>
      </c>
      <c r="K813" s="29" t="s">
        <v>2662</v>
      </c>
      <c r="L813" s="29" t="s">
        <v>2661</v>
      </c>
      <c r="M813" s="29" t="s">
        <v>5050</v>
      </c>
      <c r="N813" s="33">
        <v>3.844105500417995E-2</v>
      </c>
      <c r="O813" s="34">
        <v>33199.645321141361</v>
      </c>
      <c r="P813" s="35">
        <v>46.732556262643293</v>
      </c>
      <c r="Q813" s="29" t="s">
        <v>5065</v>
      </c>
      <c r="R813" s="29" t="s">
        <v>5066</v>
      </c>
      <c r="S813" s="36">
        <v>40.590000000000003</v>
      </c>
      <c r="T813" s="29" t="s">
        <v>3302</v>
      </c>
      <c r="U813" s="37">
        <v>1436</v>
      </c>
      <c r="V813" s="38">
        <v>46.732556262643293</v>
      </c>
      <c r="W813" s="38">
        <v>87.322556262643303</v>
      </c>
      <c r="X813" s="39">
        <v>60.7325562626433</v>
      </c>
      <c r="Y813" s="39">
        <v>14</v>
      </c>
    </row>
    <row r="814" spans="1:25" ht="40" x14ac:dyDescent="0.2">
      <c r="A814" s="29">
        <v>15728</v>
      </c>
      <c r="B814" s="29" t="s">
        <v>2223</v>
      </c>
      <c r="C814" s="32">
        <v>80</v>
      </c>
      <c r="D814" s="48">
        <v>1.9212923</v>
      </c>
      <c r="E814" s="48">
        <v>3.7699111843077522</v>
      </c>
      <c r="F814" s="32" t="s">
        <v>746</v>
      </c>
      <c r="G814" s="32">
        <v>3.7699111843077522</v>
      </c>
      <c r="H814" s="32">
        <v>121.612445771</v>
      </c>
      <c r="I814" s="32">
        <v>0.08</v>
      </c>
      <c r="J814" s="32">
        <v>0.75229709137686607</v>
      </c>
      <c r="K814" s="29" t="s">
        <v>2662</v>
      </c>
      <c r="L814" s="29" t="s">
        <v>2662</v>
      </c>
      <c r="M814" s="29" t="s">
        <v>5050</v>
      </c>
      <c r="N814" s="33">
        <v>2.88456123187611E-2</v>
      </c>
      <c r="O814" s="34">
        <v>46014.600812949029</v>
      </c>
      <c r="P814" s="35">
        <v>1.593868290456361</v>
      </c>
      <c r="Q814" s="29" t="s">
        <v>5067</v>
      </c>
      <c r="R814" s="29" t="s">
        <v>2969</v>
      </c>
      <c r="S814" s="36">
        <v>30.74</v>
      </c>
      <c r="T814" s="29" t="s">
        <v>3237</v>
      </c>
      <c r="U814" s="37">
        <v>122</v>
      </c>
      <c r="V814" s="38">
        <v>1.593868290456361</v>
      </c>
      <c r="W814" s="38">
        <v>32.333868290456358</v>
      </c>
      <c r="X814" s="39">
        <v>7.2538682904563601</v>
      </c>
      <c r="Y814" s="39">
        <v>5.66</v>
      </c>
    </row>
    <row r="815" spans="1:25" ht="40" x14ac:dyDescent="0.2">
      <c r="A815" s="29">
        <v>14521</v>
      </c>
      <c r="B815" s="29" t="s">
        <v>1702</v>
      </c>
      <c r="C815" s="32">
        <v>80</v>
      </c>
      <c r="D815" s="48">
        <v>1.9212923</v>
      </c>
      <c r="E815" s="48">
        <v>3.7699111843077522</v>
      </c>
      <c r="F815" s="32" t="s">
        <v>746</v>
      </c>
      <c r="G815" s="32">
        <v>3.7699111843077522</v>
      </c>
      <c r="H815" s="32">
        <v>1730.8738886420001</v>
      </c>
      <c r="I815" s="32">
        <v>0.08</v>
      </c>
      <c r="J815" s="32">
        <v>0.75229709137686607</v>
      </c>
      <c r="K815" s="29" t="s">
        <v>3201</v>
      </c>
      <c r="L815" s="29" t="s">
        <v>3201</v>
      </c>
      <c r="M815" s="29" t="s">
        <v>5050</v>
      </c>
      <c r="N815" s="33">
        <v>2.88456123187611E-2</v>
      </c>
      <c r="O815" s="34">
        <v>46014.600812949029</v>
      </c>
      <c r="P815" s="35">
        <v>22.685054875717711</v>
      </c>
      <c r="Q815" s="29" t="s">
        <v>5068</v>
      </c>
      <c r="R815" s="29" t="s">
        <v>5069</v>
      </c>
      <c r="S815" s="36">
        <v>34.159999999999997</v>
      </c>
      <c r="T815" s="29" t="s">
        <v>5070</v>
      </c>
      <c r="U815" s="37">
        <v>1730</v>
      </c>
      <c r="V815" s="38">
        <v>22.685054875717711</v>
      </c>
      <c r="W815" s="38">
        <v>56.845054875717707</v>
      </c>
      <c r="X815" s="39">
        <v>39.775054875717707</v>
      </c>
      <c r="Y815" s="39">
        <v>17.09</v>
      </c>
    </row>
    <row r="816" spans="1:25" x14ac:dyDescent="0.2">
      <c r="A816" s="29">
        <v>15151</v>
      </c>
      <c r="B816" s="29" t="s">
        <v>5071</v>
      </c>
      <c r="C816" s="32">
        <v>150</v>
      </c>
      <c r="D816" s="48">
        <v>1.9212923</v>
      </c>
      <c r="E816" s="48">
        <v>13.253594007331939</v>
      </c>
      <c r="F816" s="32" t="s">
        <v>746</v>
      </c>
      <c r="G816" s="32">
        <v>13.253594007331939</v>
      </c>
      <c r="H816" s="32">
        <v>590.49071386465994</v>
      </c>
      <c r="I816" s="32">
        <v>0.15</v>
      </c>
      <c r="J816" s="32">
        <v>0.75229709137686618</v>
      </c>
      <c r="K816" s="29" t="s">
        <v>5072</v>
      </c>
      <c r="L816" s="29" t="s">
        <v>5072</v>
      </c>
      <c r="M816" s="29" t="s">
        <v>5050</v>
      </c>
      <c r="N816" s="33">
        <v>2.88456123187611E-2</v>
      </c>
      <c r="O816" s="34">
        <v>86277.376524279447</v>
      </c>
      <c r="P816" s="35">
        <v>3.3969221495113429</v>
      </c>
      <c r="Q816" s="29" t="s">
        <v>5073</v>
      </c>
      <c r="R816" s="29" t="s">
        <v>5074</v>
      </c>
      <c r="S816" s="36">
        <v>38.67</v>
      </c>
      <c r="T816" s="29" t="s">
        <v>5075</v>
      </c>
      <c r="U816" s="37">
        <v>590</v>
      </c>
      <c r="V816" s="38">
        <v>3.3969221495113429</v>
      </c>
      <c r="W816" s="38">
        <v>42.066922149511342</v>
      </c>
      <c r="X816" s="39">
        <v>26.07692214951134</v>
      </c>
      <c r="Y816" s="39">
        <v>22.68</v>
      </c>
    </row>
    <row r="817" spans="1:25" ht="30" x14ac:dyDescent="0.2">
      <c r="A817" s="29">
        <v>17476</v>
      </c>
      <c r="B817" s="29" t="s">
        <v>5076</v>
      </c>
      <c r="C817" s="32">
        <v>110</v>
      </c>
      <c r="D817" s="48">
        <v>1.8981441999999999</v>
      </c>
      <c r="E817" s="48">
        <v>7.1274883328318426</v>
      </c>
      <c r="F817" s="32" t="s">
        <v>746</v>
      </c>
      <c r="G817" s="32">
        <v>7.1274883328318426</v>
      </c>
      <c r="H817" s="32">
        <v>607.12458255499996</v>
      </c>
      <c r="I817" s="32">
        <v>0.11</v>
      </c>
      <c r="J817" s="32">
        <v>0.75229709137686618</v>
      </c>
      <c r="K817" s="29" t="s">
        <v>3087</v>
      </c>
      <c r="L817" s="29" t="s">
        <v>3086</v>
      </c>
      <c r="M817" s="29" t="s">
        <v>5077</v>
      </c>
      <c r="N817" s="33">
        <v>2.88456123187611E-2</v>
      </c>
      <c r="O817" s="34">
        <v>63270.076117804922</v>
      </c>
      <c r="P817" s="35">
        <v>5.2305937154018594</v>
      </c>
      <c r="Q817" s="29" t="s">
        <v>5078</v>
      </c>
      <c r="R817" s="29" t="s">
        <v>5079</v>
      </c>
      <c r="S817" s="36">
        <v>107.08</v>
      </c>
      <c r="T817" s="29" t="s">
        <v>4102</v>
      </c>
      <c r="U817" s="37">
        <v>608</v>
      </c>
      <c r="V817" s="38">
        <v>5.2305937154018594</v>
      </c>
      <c r="W817" s="38">
        <v>112.31059371540189</v>
      </c>
      <c r="X817" s="39">
        <v>27.250593715401859</v>
      </c>
      <c r="Y817" s="39">
        <v>22.02</v>
      </c>
    </row>
    <row r="818" spans="1:25" ht="30" x14ac:dyDescent="0.2">
      <c r="A818" s="29">
        <v>15092</v>
      </c>
      <c r="B818" s="29" t="s">
        <v>5080</v>
      </c>
      <c r="C818" s="32">
        <v>120</v>
      </c>
      <c r="D818" s="48">
        <v>1.8749960999999999</v>
      </c>
      <c r="E818" s="48">
        <v>8.4823001646924414</v>
      </c>
      <c r="F818" s="32" t="s">
        <v>746</v>
      </c>
      <c r="G818" s="32">
        <v>8.4823001646924414</v>
      </c>
      <c r="H818" s="32">
        <v>227.970332641</v>
      </c>
      <c r="I818" s="32">
        <v>0.12</v>
      </c>
      <c r="J818" s="32">
        <v>0.75229709137686618</v>
      </c>
      <c r="K818" s="29" t="s">
        <v>2648</v>
      </c>
      <c r="L818" s="29" t="s">
        <v>242</v>
      </c>
      <c r="M818" s="29" t="s">
        <v>5081</v>
      </c>
      <c r="N818" s="33">
        <v>2.88456123187611E-2</v>
      </c>
      <c r="O818" s="34">
        <v>69021.901219423555</v>
      </c>
      <c r="P818" s="35">
        <v>1.752864730932749</v>
      </c>
      <c r="Q818" s="29" t="s">
        <v>5082</v>
      </c>
      <c r="R818" s="29" t="s">
        <v>5083</v>
      </c>
      <c r="S818" s="36">
        <v>171.96</v>
      </c>
      <c r="T818" s="29" t="s">
        <v>746</v>
      </c>
      <c r="U818" s="37">
        <v>228</v>
      </c>
      <c r="V818" s="38">
        <v>1.752864730932749</v>
      </c>
      <c r="W818" s="38">
        <v>173.71286473093281</v>
      </c>
      <c r="X818" s="39">
        <v>4.8428647309327459</v>
      </c>
      <c r="Y818" s="39">
        <v>3.090000000000003</v>
      </c>
    </row>
    <row r="819" spans="1:25" ht="30" x14ac:dyDescent="0.2">
      <c r="A819" s="29">
        <v>14158</v>
      </c>
      <c r="B819" s="29" t="s">
        <v>535</v>
      </c>
      <c r="C819" s="32">
        <v>100</v>
      </c>
      <c r="D819" s="48">
        <v>1.8749960999999999</v>
      </c>
      <c r="E819" s="48">
        <v>5.8904862254808616</v>
      </c>
      <c r="F819" s="32">
        <v>4.8</v>
      </c>
      <c r="G819" s="32">
        <v>4.8</v>
      </c>
      <c r="H819" s="32">
        <v>414.68583568350999</v>
      </c>
      <c r="I819" s="32">
        <v>0.1</v>
      </c>
      <c r="J819" s="32">
        <v>0.61302681992337149</v>
      </c>
      <c r="K819" s="29" t="s">
        <v>3618</v>
      </c>
      <c r="L819" s="29" t="s">
        <v>1455</v>
      </c>
      <c r="M819" s="29" t="s">
        <v>5081</v>
      </c>
      <c r="N819" s="33">
        <v>1.9154020486511811E-2</v>
      </c>
      <c r="O819" s="34">
        <v>46870.08751219957</v>
      </c>
      <c r="P819" s="35">
        <v>2.714734510088928</v>
      </c>
      <c r="Q819" s="29" t="s">
        <v>5084</v>
      </c>
      <c r="R819" s="29" t="s">
        <v>5085</v>
      </c>
      <c r="S819" s="36">
        <v>94.7</v>
      </c>
      <c r="T819" s="29" t="s">
        <v>4346</v>
      </c>
      <c r="U819" s="37">
        <v>418</v>
      </c>
      <c r="V819" s="38">
        <v>2.714734510088928</v>
      </c>
      <c r="W819" s="38">
        <v>97.414734510088934</v>
      </c>
      <c r="X819" s="39">
        <v>10.70473451008893</v>
      </c>
      <c r="Y819" s="39">
        <v>7.9899999999999949</v>
      </c>
    </row>
    <row r="820" spans="1:25" ht="20" x14ac:dyDescent="0.2">
      <c r="A820" s="29">
        <v>17372</v>
      </c>
      <c r="B820" s="29" t="s">
        <v>5086</v>
      </c>
      <c r="C820" s="32">
        <v>110</v>
      </c>
      <c r="D820" s="48">
        <v>1.8749960999999999</v>
      </c>
      <c r="E820" s="48">
        <v>7.1274883328318426</v>
      </c>
      <c r="F820" s="32" t="s">
        <v>746</v>
      </c>
      <c r="G820" s="32">
        <v>7.1274883328318426</v>
      </c>
      <c r="H820" s="32">
        <v>575.98458424299997</v>
      </c>
      <c r="I820" s="32">
        <v>0.11</v>
      </c>
      <c r="J820" s="32">
        <v>0.75229709137686618</v>
      </c>
      <c r="K820" s="29" t="s">
        <v>5087</v>
      </c>
      <c r="L820" s="29" t="s">
        <v>5087</v>
      </c>
      <c r="M820" s="29" t="s">
        <v>5081</v>
      </c>
      <c r="N820" s="33">
        <v>2.88456123187611E-2</v>
      </c>
      <c r="O820" s="34">
        <v>63270.076117804922</v>
      </c>
      <c r="P820" s="35">
        <v>4.9623115799908524</v>
      </c>
      <c r="Q820" s="29" t="s">
        <v>5088</v>
      </c>
      <c r="R820" s="29" t="s">
        <v>5089</v>
      </c>
      <c r="S820" s="36">
        <v>42.37</v>
      </c>
      <c r="T820" s="29" t="s">
        <v>746</v>
      </c>
      <c r="U820" s="37">
        <v>576</v>
      </c>
      <c r="V820" s="38">
        <v>4.9623115799908524</v>
      </c>
      <c r="W820" s="38">
        <v>47.332311579990851</v>
      </c>
      <c r="X820" s="39">
        <v>11.952311579990861</v>
      </c>
      <c r="Y820" s="39">
        <v>6.990000000000002</v>
      </c>
    </row>
    <row r="821" spans="1:25" ht="20" x14ac:dyDescent="0.2">
      <c r="A821" s="29">
        <v>15434</v>
      </c>
      <c r="B821" s="29" t="s">
        <v>396</v>
      </c>
      <c r="C821" s="32">
        <v>100</v>
      </c>
      <c r="D821" s="48">
        <v>1.8749960999999999</v>
      </c>
      <c r="E821" s="48">
        <v>5.8904862254808616</v>
      </c>
      <c r="F821" s="32" t="s">
        <v>746</v>
      </c>
      <c r="G821" s="32">
        <v>5.8904862254808616</v>
      </c>
      <c r="H821" s="32">
        <v>551.06021199700001</v>
      </c>
      <c r="I821" s="32">
        <v>0.1</v>
      </c>
      <c r="J821" s="32">
        <v>0.75229709137686596</v>
      </c>
      <c r="K821" s="29" t="s">
        <v>3953</v>
      </c>
      <c r="L821" s="29" t="s">
        <v>84</v>
      </c>
      <c r="M821" s="29" t="s">
        <v>5081</v>
      </c>
      <c r="N821" s="33">
        <v>2.884561231876109E-2</v>
      </c>
      <c r="O821" s="34">
        <v>57518.251016186281</v>
      </c>
      <c r="P821" s="35">
        <v>5.3798471097976357</v>
      </c>
      <c r="Q821" s="29" t="s">
        <v>5090</v>
      </c>
      <c r="R821" s="29" t="s">
        <v>5091</v>
      </c>
      <c r="S821" s="36">
        <v>21.07</v>
      </c>
      <c r="T821" s="29" t="s">
        <v>746</v>
      </c>
      <c r="U821" s="37">
        <v>550</v>
      </c>
      <c r="V821" s="38">
        <v>5.3798471097976357</v>
      </c>
      <c r="W821" s="38">
        <v>26.449847109797641</v>
      </c>
      <c r="X821" s="39">
        <v>11.58984710979764</v>
      </c>
      <c r="Y821" s="39">
        <v>6.2099999999999991</v>
      </c>
    </row>
    <row r="822" spans="1:25" ht="30" x14ac:dyDescent="0.2">
      <c r="A822" s="29">
        <v>15354</v>
      </c>
      <c r="B822" s="29" t="s">
        <v>5092</v>
      </c>
      <c r="C822" s="32">
        <v>100</v>
      </c>
      <c r="D822" s="48">
        <v>1.8749960999999999</v>
      </c>
      <c r="E822" s="48">
        <v>5.8904862254808616</v>
      </c>
      <c r="F822" s="32" t="s">
        <v>746</v>
      </c>
      <c r="G822" s="32">
        <v>5.8904862254808616</v>
      </c>
      <c r="H822" s="32">
        <v>77.800190242900001</v>
      </c>
      <c r="I822" s="32">
        <v>0.1</v>
      </c>
      <c r="J822" s="32">
        <v>0.75229709137686596</v>
      </c>
      <c r="K822" s="29" t="s">
        <v>2443</v>
      </c>
      <c r="L822" s="29" t="s">
        <v>2491</v>
      </c>
      <c r="M822" s="29" t="s">
        <v>5081</v>
      </c>
      <c r="N822" s="33">
        <v>2.884561231876109E-2</v>
      </c>
      <c r="O822" s="34">
        <v>57518.251016186281</v>
      </c>
      <c r="P822" s="35">
        <v>0.75954155191710782</v>
      </c>
      <c r="Q822" s="29" t="s">
        <v>5093</v>
      </c>
      <c r="R822" s="29" t="s">
        <v>5094</v>
      </c>
      <c r="S822" s="36">
        <v>5.5</v>
      </c>
      <c r="T822" s="29" t="s">
        <v>2406</v>
      </c>
      <c r="U822" s="37">
        <v>78</v>
      </c>
      <c r="V822" s="38">
        <v>0.75954155191710782</v>
      </c>
      <c r="W822" s="38">
        <v>6.259541551917108</v>
      </c>
      <c r="X822" s="39">
        <v>0.89954155191710861</v>
      </c>
      <c r="Y822" s="39">
        <v>0.1400000000000006</v>
      </c>
    </row>
    <row r="823" spans="1:25" ht="30" x14ac:dyDescent="0.2">
      <c r="A823" s="29">
        <v>19787</v>
      </c>
      <c r="B823" s="29" t="s">
        <v>74</v>
      </c>
      <c r="C823" s="32">
        <v>125</v>
      </c>
      <c r="D823" s="48">
        <v>1.8518479999999999</v>
      </c>
      <c r="E823" s="48">
        <v>9.2038847273138469</v>
      </c>
      <c r="F823" s="32">
        <v>6</v>
      </c>
      <c r="G823" s="32">
        <v>6</v>
      </c>
      <c r="H823" s="32">
        <v>3635.9154370810002</v>
      </c>
      <c r="I823" s="32">
        <v>0.125</v>
      </c>
      <c r="J823" s="32">
        <v>0.49042145593869729</v>
      </c>
      <c r="K823" s="29" t="s">
        <v>2767</v>
      </c>
      <c r="L823" s="29" t="s">
        <v>433</v>
      </c>
      <c r="M823" s="29" t="s">
        <v>4733</v>
      </c>
      <c r="N823" s="33">
        <v>1.2258573111367559E-2</v>
      </c>
      <c r="O823" s="34">
        <v>46870.087512199592</v>
      </c>
      <c r="P823" s="35">
        <v>11.51568705473454</v>
      </c>
      <c r="Q823" s="29" t="s">
        <v>5095</v>
      </c>
      <c r="R823" s="29" t="s">
        <v>3483</v>
      </c>
      <c r="S823" s="36">
        <v>65.849999999999994</v>
      </c>
      <c r="T823" s="29" t="s">
        <v>2543</v>
      </c>
      <c r="U823" s="37">
        <v>3636</v>
      </c>
      <c r="V823" s="38">
        <v>11.51568705473454</v>
      </c>
      <c r="W823" s="38">
        <v>77.365687054734536</v>
      </c>
      <c r="X823" s="39">
        <v>11.725687054734539</v>
      </c>
      <c r="Y823" s="39">
        <v>0.20999999999999369</v>
      </c>
    </row>
    <row r="824" spans="1:25" ht="40" x14ac:dyDescent="0.2">
      <c r="A824" s="29">
        <v>15227</v>
      </c>
      <c r="B824" s="29" t="s">
        <v>5096</v>
      </c>
      <c r="C824" s="32">
        <v>100</v>
      </c>
      <c r="D824" s="48">
        <v>1.8518479999999999</v>
      </c>
      <c r="E824" s="48">
        <v>5.8904862254808616</v>
      </c>
      <c r="F824" s="32" t="s">
        <v>746</v>
      </c>
      <c r="G824" s="32">
        <v>5.8904862254808616</v>
      </c>
      <c r="H824" s="32">
        <v>185.023011053</v>
      </c>
      <c r="I824" s="32">
        <v>0.1</v>
      </c>
      <c r="J824" s="32">
        <v>0.75229709137686596</v>
      </c>
      <c r="K824" s="29" t="s">
        <v>2566</v>
      </c>
      <c r="L824" s="29" t="s">
        <v>2627</v>
      </c>
      <c r="M824" s="29" t="s">
        <v>4733</v>
      </c>
      <c r="N824" s="33">
        <v>2.884561231876109E-2</v>
      </c>
      <c r="O824" s="34">
        <v>57518.251016186281</v>
      </c>
      <c r="P824" s="35">
        <v>1.80632803746128</v>
      </c>
      <c r="Q824" s="29" t="s">
        <v>3067</v>
      </c>
      <c r="R824" s="29" t="s">
        <v>5097</v>
      </c>
      <c r="S824" s="36">
        <v>20.99</v>
      </c>
      <c r="T824" s="29" t="s">
        <v>746</v>
      </c>
      <c r="U824" s="37">
        <v>186</v>
      </c>
      <c r="V824" s="38">
        <v>1.80632803746128</v>
      </c>
      <c r="W824" s="38">
        <v>22.796328037461279</v>
      </c>
      <c r="X824" s="39">
        <v>1.9763280374612791</v>
      </c>
      <c r="Y824" s="39">
        <v>0.16999999999999821</v>
      </c>
    </row>
    <row r="825" spans="1:25" ht="30" x14ac:dyDescent="0.2">
      <c r="A825" s="29">
        <v>15425</v>
      </c>
      <c r="B825" s="29" t="s">
        <v>5098</v>
      </c>
      <c r="C825" s="32">
        <v>170</v>
      </c>
      <c r="D825" s="48">
        <v>1.8518479999999999</v>
      </c>
      <c r="E825" s="48">
        <v>17.023505191639689</v>
      </c>
      <c r="F825" s="32" t="s">
        <v>746</v>
      </c>
      <c r="G825" s="32">
        <v>17.023505191639689</v>
      </c>
      <c r="H825" s="32">
        <v>613.09920562733009</v>
      </c>
      <c r="I825" s="32">
        <v>0.17</v>
      </c>
      <c r="J825" s="32">
        <v>0.75229709137686596</v>
      </c>
      <c r="K825" s="29" t="s">
        <v>2990</v>
      </c>
      <c r="L825" s="29" t="s">
        <v>3204</v>
      </c>
      <c r="M825" s="29" t="s">
        <v>4733</v>
      </c>
      <c r="N825" s="33">
        <v>2.884561231876109E-2</v>
      </c>
      <c r="O825" s="34">
        <v>97781.026727516684</v>
      </c>
      <c r="P825" s="35">
        <v>3.000207487292653</v>
      </c>
      <c r="Q825" s="29" t="s">
        <v>3179</v>
      </c>
      <c r="R825" s="29" t="s">
        <v>5099</v>
      </c>
      <c r="S825" s="36">
        <v>20.58</v>
      </c>
      <c r="T825" s="29" t="s">
        <v>746</v>
      </c>
      <c r="U825" s="37">
        <v>614</v>
      </c>
      <c r="V825" s="38">
        <v>3.000207487292653</v>
      </c>
      <c r="W825" s="38">
        <v>23.58020748729265</v>
      </c>
      <c r="X825" s="39">
        <v>4.9002074872926507</v>
      </c>
      <c r="Y825" s="39">
        <v>1.899999999999999</v>
      </c>
    </row>
    <row r="826" spans="1:25" ht="20" x14ac:dyDescent="0.2">
      <c r="A826" s="29">
        <v>14599</v>
      </c>
      <c r="B826" s="29" t="s">
        <v>5100</v>
      </c>
      <c r="C826" s="32">
        <v>100</v>
      </c>
      <c r="D826" s="48">
        <v>1.8518479999999999</v>
      </c>
      <c r="E826" s="48">
        <v>5.8904862254808616</v>
      </c>
      <c r="F826" s="32" t="s">
        <v>746</v>
      </c>
      <c r="G826" s="32">
        <v>5.8904862254808616</v>
      </c>
      <c r="H826" s="32">
        <v>417.22982260100002</v>
      </c>
      <c r="I826" s="32">
        <v>0.1</v>
      </c>
      <c r="J826" s="32">
        <v>0.75229709137686596</v>
      </c>
      <c r="K826" s="29" t="s">
        <v>2895</v>
      </c>
      <c r="L826" s="29" t="s">
        <v>2895</v>
      </c>
      <c r="M826" s="29" t="s">
        <v>4733</v>
      </c>
      <c r="N826" s="33">
        <v>2.884561231876109E-2</v>
      </c>
      <c r="O826" s="34">
        <v>57518.251016186281</v>
      </c>
      <c r="P826" s="35">
        <v>4.073298355377525</v>
      </c>
      <c r="Q826" s="29" t="s">
        <v>5101</v>
      </c>
      <c r="R826" s="29" t="s">
        <v>3955</v>
      </c>
      <c r="S826" s="36">
        <v>13.54</v>
      </c>
      <c r="T826" s="29" t="s">
        <v>4385</v>
      </c>
      <c r="U826" s="37">
        <v>418</v>
      </c>
      <c r="V826" s="38">
        <v>4.073298355377525</v>
      </c>
      <c r="W826" s="38">
        <v>17.61329835537752</v>
      </c>
      <c r="X826" s="39">
        <v>9.5832983553775222</v>
      </c>
      <c r="Y826" s="39">
        <v>5.509999999999998</v>
      </c>
    </row>
    <row r="827" spans="1:25" ht="40" x14ac:dyDescent="0.2">
      <c r="A827" s="29">
        <v>15160</v>
      </c>
      <c r="B827" s="29" t="s">
        <v>5102</v>
      </c>
      <c r="C827" s="32">
        <v>150</v>
      </c>
      <c r="D827" s="48">
        <v>1.8518479999999999</v>
      </c>
      <c r="E827" s="48">
        <v>13.253594007331939</v>
      </c>
      <c r="F827" s="32" t="s">
        <v>746</v>
      </c>
      <c r="G827" s="32">
        <v>13.253594007331939</v>
      </c>
      <c r="H827" s="32">
        <v>439.27382270179999</v>
      </c>
      <c r="I827" s="32">
        <v>0.15</v>
      </c>
      <c r="J827" s="32">
        <v>0.75229709137686618</v>
      </c>
      <c r="K827" s="29" t="s">
        <v>2856</v>
      </c>
      <c r="L827" s="29" t="s">
        <v>4159</v>
      </c>
      <c r="M827" s="29" t="s">
        <v>4733</v>
      </c>
      <c r="N827" s="33">
        <v>2.88456123187611E-2</v>
      </c>
      <c r="O827" s="34">
        <v>86277.376524279447</v>
      </c>
      <c r="P827" s="35">
        <v>2.5270151468940281</v>
      </c>
      <c r="Q827" s="29" t="s">
        <v>5103</v>
      </c>
      <c r="R827" s="29" t="s">
        <v>3779</v>
      </c>
      <c r="S827" s="36">
        <v>10.59</v>
      </c>
      <c r="T827" s="29" t="s">
        <v>4503</v>
      </c>
      <c r="U827" s="37">
        <v>440</v>
      </c>
      <c r="V827" s="38">
        <v>2.5270151468940281</v>
      </c>
      <c r="W827" s="38">
        <v>13.11701514689403</v>
      </c>
      <c r="X827" s="39">
        <v>6.2170151468940276</v>
      </c>
      <c r="Y827" s="39">
        <v>3.69</v>
      </c>
    </row>
    <row r="828" spans="1:25" ht="50" x14ac:dyDescent="0.2">
      <c r="A828" s="29">
        <v>14410</v>
      </c>
      <c r="B828" s="29" t="s">
        <v>397</v>
      </c>
      <c r="C828" s="32">
        <v>100</v>
      </c>
      <c r="D828" s="48">
        <v>1.8518479999999999</v>
      </c>
      <c r="E828" s="48">
        <v>5.8904862254808616</v>
      </c>
      <c r="F828" s="32">
        <v>12</v>
      </c>
      <c r="G828" s="32">
        <v>12</v>
      </c>
      <c r="H828" s="32">
        <v>111.60413451300001</v>
      </c>
      <c r="I828" s="32">
        <v>0.1</v>
      </c>
      <c r="J828" s="32">
        <v>1.5325670498084289</v>
      </c>
      <c r="K828" s="29" t="s">
        <v>2452</v>
      </c>
      <c r="L828" s="29" t="s">
        <v>3208</v>
      </c>
      <c r="M828" s="29" t="s">
        <v>4733</v>
      </c>
      <c r="N828" s="33">
        <v>0.11971262804069881</v>
      </c>
      <c r="O828" s="34">
        <v>117175.21878049889</v>
      </c>
      <c r="P828" s="35">
        <v>4.4143144071032427</v>
      </c>
      <c r="Q828" s="29" t="s">
        <v>3140</v>
      </c>
      <c r="R828" s="29" t="s">
        <v>4114</v>
      </c>
      <c r="S828" s="36">
        <v>6.63</v>
      </c>
      <c r="T828" s="29" t="s">
        <v>5104</v>
      </c>
      <c r="U828" s="37">
        <v>112</v>
      </c>
      <c r="V828" s="38">
        <v>4.4143144071032427</v>
      </c>
      <c r="W828" s="38">
        <v>11.04431440710324</v>
      </c>
      <c r="X828" s="39">
        <v>4.4543144071032437</v>
      </c>
      <c r="Y828" s="39">
        <v>4.0000000000000042E-2</v>
      </c>
    </row>
    <row r="829" spans="1:25" ht="30" x14ac:dyDescent="0.2">
      <c r="A829" s="29">
        <v>13284</v>
      </c>
      <c r="B829" s="29" t="s">
        <v>5105</v>
      </c>
      <c r="C829" s="32">
        <v>125</v>
      </c>
      <c r="D829" s="48">
        <v>1.8518479999999999</v>
      </c>
      <c r="E829" s="48">
        <v>9.2038847273138469</v>
      </c>
      <c r="F829" s="32" t="s">
        <v>746</v>
      </c>
      <c r="G829" s="32">
        <v>9.2038847273138469</v>
      </c>
      <c r="H829" s="32">
        <v>173.50917968012001</v>
      </c>
      <c r="I829" s="32">
        <v>0.125</v>
      </c>
      <c r="J829" s="32">
        <v>0.75229709137686618</v>
      </c>
      <c r="K829" s="29" t="s">
        <v>2399</v>
      </c>
      <c r="L829" s="29" t="s">
        <v>2399</v>
      </c>
      <c r="M829" s="29" t="s">
        <v>4733</v>
      </c>
      <c r="N829" s="33">
        <v>2.88456123187611E-2</v>
      </c>
      <c r="O829" s="34">
        <v>71897.813770232868</v>
      </c>
      <c r="P829" s="35">
        <v>1.264935396618367</v>
      </c>
      <c r="Q829" s="29" t="s">
        <v>4195</v>
      </c>
      <c r="R829" s="29" t="s">
        <v>3567</v>
      </c>
      <c r="S829" s="36">
        <v>6.29</v>
      </c>
      <c r="T829" s="29" t="s">
        <v>5106</v>
      </c>
      <c r="U829" s="37">
        <v>174</v>
      </c>
      <c r="V829" s="38">
        <v>1.264935396618367</v>
      </c>
      <c r="W829" s="38">
        <v>7.554935396618367</v>
      </c>
      <c r="X829" s="39">
        <v>2.1449353966183669</v>
      </c>
      <c r="Y829" s="39">
        <v>0.87999999999999989</v>
      </c>
    </row>
    <row r="830" spans="1:25" ht="30" x14ac:dyDescent="0.2">
      <c r="A830" s="29">
        <v>14053</v>
      </c>
      <c r="B830" s="29" t="s">
        <v>5107</v>
      </c>
      <c r="C830" s="32">
        <v>100</v>
      </c>
      <c r="D830" s="48">
        <v>1.8286998999999999</v>
      </c>
      <c r="E830" s="48">
        <v>5.8904862254808616</v>
      </c>
      <c r="F830" s="32" t="s">
        <v>746</v>
      </c>
      <c r="G830" s="32">
        <v>5.8904862254808616</v>
      </c>
      <c r="H830" s="32">
        <v>370.35856597116998</v>
      </c>
      <c r="I830" s="32">
        <v>0.1</v>
      </c>
      <c r="J830" s="32">
        <v>0.75229709137686596</v>
      </c>
      <c r="K830" s="29" t="s">
        <v>5108</v>
      </c>
      <c r="L830" s="29" t="s">
        <v>5108</v>
      </c>
      <c r="M830" s="29" t="s">
        <v>4751</v>
      </c>
      <c r="N830" s="33">
        <v>2.884561231876109E-2</v>
      </c>
      <c r="O830" s="34">
        <v>57518.251016186281</v>
      </c>
      <c r="P830" s="35">
        <v>3.6157073534818061</v>
      </c>
      <c r="Q830" s="29" t="s">
        <v>5109</v>
      </c>
      <c r="R830" s="29" t="s">
        <v>5110</v>
      </c>
      <c r="S830" s="36">
        <v>80.69</v>
      </c>
      <c r="T830" s="29" t="s">
        <v>3508</v>
      </c>
      <c r="U830" s="37">
        <v>368</v>
      </c>
      <c r="V830" s="38">
        <v>3.6157073534818061</v>
      </c>
      <c r="W830" s="38">
        <v>84.305707353481807</v>
      </c>
      <c r="X830" s="39">
        <v>4.8457073534818136</v>
      </c>
      <c r="Y830" s="39">
        <v>1.230000000000004</v>
      </c>
    </row>
    <row r="831" spans="1:25" x14ac:dyDescent="0.2">
      <c r="A831" s="29">
        <v>19460</v>
      </c>
      <c r="B831" s="29" t="s">
        <v>5111</v>
      </c>
      <c r="C831" s="32">
        <v>150</v>
      </c>
      <c r="D831" s="48">
        <v>1.8286998999999999</v>
      </c>
      <c r="E831" s="48">
        <v>13.253594007331939</v>
      </c>
      <c r="F831" s="32" t="s">
        <v>746</v>
      </c>
      <c r="G831" s="32">
        <v>13.253594007331939</v>
      </c>
      <c r="H831" s="32">
        <v>257.00669581339997</v>
      </c>
      <c r="I831" s="32">
        <v>0.15</v>
      </c>
      <c r="J831" s="32">
        <v>0.75229709137686618</v>
      </c>
      <c r="K831" s="29" t="s">
        <v>2995</v>
      </c>
      <c r="L831" s="29" t="s">
        <v>2995</v>
      </c>
      <c r="M831" s="29" t="s">
        <v>4751</v>
      </c>
      <c r="N831" s="33">
        <v>2.88456123187611E-2</v>
      </c>
      <c r="O831" s="34">
        <v>86277.376524279447</v>
      </c>
      <c r="P831" s="35">
        <v>1.4784851261545171</v>
      </c>
      <c r="Q831" s="29" t="s">
        <v>5112</v>
      </c>
      <c r="R831" s="29" t="s">
        <v>2970</v>
      </c>
      <c r="S831" s="36">
        <v>28.5</v>
      </c>
      <c r="T831" s="29" t="s">
        <v>5113</v>
      </c>
      <c r="U831" s="37">
        <v>258</v>
      </c>
      <c r="V831" s="38">
        <v>1.4784851261545171</v>
      </c>
      <c r="W831" s="38">
        <v>29.978485126154521</v>
      </c>
      <c r="X831" s="39">
        <v>4.6784851261545164</v>
      </c>
      <c r="Y831" s="39">
        <v>3.1999999999999988</v>
      </c>
    </row>
    <row r="832" spans="1:25" ht="30" x14ac:dyDescent="0.2">
      <c r="A832" s="29">
        <v>15384</v>
      </c>
      <c r="B832" s="29" t="s">
        <v>5114</v>
      </c>
      <c r="C832" s="32" t="s">
        <v>746</v>
      </c>
      <c r="D832" s="48">
        <v>1.8286998999999999</v>
      </c>
      <c r="E832" s="48" t="s">
        <v>746</v>
      </c>
      <c r="F832" s="32" t="s">
        <v>746</v>
      </c>
      <c r="G832" s="32" t="s">
        <v>746</v>
      </c>
      <c r="H832" s="32">
        <v>44.123134536400002</v>
      </c>
      <c r="I832" s="32" t="s">
        <v>746</v>
      </c>
      <c r="J832" s="32" t="s">
        <v>746</v>
      </c>
      <c r="K832" s="29" t="s">
        <v>2437</v>
      </c>
      <c r="L832" s="29" t="s">
        <v>1574</v>
      </c>
      <c r="M832" s="29" t="s">
        <v>4751</v>
      </c>
      <c r="N832" s="33" t="s">
        <v>746</v>
      </c>
      <c r="O832" s="34" t="s">
        <v>746</v>
      </c>
      <c r="P832" s="35" t="s">
        <v>746</v>
      </c>
      <c r="Q832" s="29" t="s">
        <v>3400</v>
      </c>
      <c r="R832" s="29" t="s">
        <v>3666</v>
      </c>
      <c r="S832" s="36">
        <v>6.64</v>
      </c>
      <c r="T832" s="29" t="s">
        <v>2796</v>
      </c>
      <c r="U832" s="37">
        <v>44</v>
      </c>
      <c r="V832" s="42" t="s">
        <v>746</v>
      </c>
      <c r="W832" s="42" t="s">
        <v>746</v>
      </c>
      <c r="X832" s="40" t="s">
        <v>746</v>
      </c>
      <c r="Y832" s="39">
        <v>0.33999999999999991</v>
      </c>
    </row>
    <row r="833" spans="1:25" ht="30" x14ac:dyDescent="0.2">
      <c r="A833" s="29">
        <v>12697</v>
      </c>
      <c r="B833" s="29" t="s">
        <v>5115</v>
      </c>
      <c r="C833" s="32" t="s">
        <v>746</v>
      </c>
      <c r="D833" s="48">
        <v>1.8286998999999999</v>
      </c>
      <c r="E833" s="48" t="s">
        <v>746</v>
      </c>
      <c r="F833" s="32" t="s">
        <v>746</v>
      </c>
      <c r="G833" s="32" t="s">
        <v>746</v>
      </c>
      <c r="H833" s="32">
        <v>478.94274386892988</v>
      </c>
      <c r="I833" s="32" t="s">
        <v>746</v>
      </c>
      <c r="J833" s="32" t="s">
        <v>746</v>
      </c>
      <c r="K833" s="29" t="s">
        <v>2394</v>
      </c>
      <c r="L833" s="29" t="s">
        <v>1314</v>
      </c>
      <c r="M833" s="29" t="s">
        <v>4751</v>
      </c>
      <c r="N833" s="33" t="s">
        <v>746</v>
      </c>
      <c r="O833" s="34" t="s">
        <v>746</v>
      </c>
      <c r="P833" s="35" t="s">
        <v>746</v>
      </c>
      <c r="Q833" s="29" t="s">
        <v>746</v>
      </c>
      <c r="R833" s="29" t="s">
        <v>746</v>
      </c>
      <c r="S833" s="41" t="s">
        <v>746</v>
      </c>
      <c r="T833" s="29" t="s">
        <v>746</v>
      </c>
      <c r="U833" s="34" t="s">
        <v>746</v>
      </c>
      <c r="V833" s="42" t="s">
        <v>746</v>
      </c>
      <c r="W833" s="42" t="s">
        <v>746</v>
      </c>
      <c r="X833" s="40" t="s">
        <v>746</v>
      </c>
      <c r="Y833" s="40" t="s">
        <v>746</v>
      </c>
    </row>
    <row r="834" spans="1:25" ht="30" x14ac:dyDescent="0.2">
      <c r="A834" s="29">
        <v>15114</v>
      </c>
      <c r="B834" s="29" t="s">
        <v>5116</v>
      </c>
      <c r="C834" s="32">
        <v>100</v>
      </c>
      <c r="D834" s="48">
        <v>1.8055517999999999</v>
      </c>
      <c r="E834" s="48">
        <v>5.8904862254808616</v>
      </c>
      <c r="F834" s="32" t="s">
        <v>746</v>
      </c>
      <c r="G834" s="32">
        <v>5.8904862254808616</v>
      </c>
      <c r="H834" s="32">
        <v>617.21451560499997</v>
      </c>
      <c r="I834" s="32">
        <v>0.1</v>
      </c>
      <c r="J834" s="32">
        <v>0.75229709137686596</v>
      </c>
      <c r="K834" s="29" t="s">
        <v>2648</v>
      </c>
      <c r="L834" s="29" t="s">
        <v>4601</v>
      </c>
      <c r="M834" s="29" t="s">
        <v>3106</v>
      </c>
      <c r="N834" s="33">
        <v>2.884561231876109E-2</v>
      </c>
      <c r="O834" s="34">
        <v>57518.251016186281</v>
      </c>
      <c r="P834" s="35">
        <v>6.0256931195765304</v>
      </c>
      <c r="Q834" s="29" t="s">
        <v>5117</v>
      </c>
      <c r="R834" s="29" t="s">
        <v>5118</v>
      </c>
      <c r="S834" s="36">
        <v>151.32</v>
      </c>
      <c r="T834" s="29" t="s">
        <v>5119</v>
      </c>
      <c r="U834" s="37">
        <v>618</v>
      </c>
      <c r="V834" s="38">
        <v>6.0256931195765304</v>
      </c>
      <c r="W834" s="38">
        <v>157.34569311957651</v>
      </c>
      <c r="X834" s="39">
        <v>7.6456931195765492</v>
      </c>
      <c r="Y834" s="39">
        <v>1.620000000000033</v>
      </c>
    </row>
    <row r="835" spans="1:25" ht="40" x14ac:dyDescent="0.2">
      <c r="A835" s="29">
        <v>15067</v>
      </c>
      <c r="B835" s="29" t="s">
        <v>5120</v>
      </c>
      <c r="C835" s="32">
        <v>100</v>
      </c>
      <c r="D835" s="48">
        <v>1.8055517999999999</v>
      </c>
      <c r="E835" s="48">
        <v>5.8904862254808616</v>
      </c>
      <c r="F835" s="32" t="s">
        <v>746</v>
      </c>
      <c r="G835" s="32">
        <v>5.8904862254808616</v>
      </c>
      <c r="H835" s="32">
        <v>562.07445806500004</v>
      </c>
      <c r="I835" s="32">
        <v>0.1</v>
      </c>
      <c r="J835" s="32">
        <v>0.75229709137686596</v>
      </c>
      <c r="K835" s="29" t="s">
        <v>2622</v>
      </c>
      <c r="L835" s="29" t="s">
        <v>1813</v>
      </c>
      <c r="M835" s="29" t="s">
        <v>3106</v>
      </c>
      <c r="N835" s="33">
        <v>2.884561231876109E-2</v>
      </c>
      <c r="O835" s="34">
        <v>57518.251016186281</v>
      </c>
      <c r="P835" s="35">
        <v>5.4873761213021952</v>
      </c>
      <c r="Q835" s="29" t="s">
        <v>5121</v>
      </c>
      <c r="R835" s="29" t="s">
        <v>5122</v>
      </c>
      <c r="S835" s="36">
        <v>31.41</v>
      </c>
      <c r="T835" s="29" t="s">
        <v>746</v>
      </c>
      <c r="U835" s="37">
        <v>562</v>
      </c>
      <c r="V835" s="38">
        <v>5.4873761213021952</v>
      </c>
      <c r="W835" s="38">
        <v>36.897376121302187</v>
      </c>
      <c r="X835" s="39">
        <v>10.717376121302189</v>
      </c>
      <c r="Y835" s="39">
        <v>5.23</v>
      </c>
    </row>
    <row r="836" spans="1:25" ht="30" x14ac:dyDescent="0.2">
      <c r="A836" s="29">
        <v>14647</v>
      </c>
      <c r="B836" s="29" t="s">
        <v>5123</v>
      </c>
      <c r="C836" s="32" t="s">
        <v>746</v>
      </c>
      <c r="D836" s="48">
        <v>1.8055517999999999</v>
      </c>
      <c r="E836" s="48" t="s">
        <v>746</v>
      </c>
      <c r="F836" s="32" t="s">
        <v>746</v>
      </c>
      <c r="G836" s="32" t="s">
        <v>746</v>
      </c>
      <c r="H836" s="32">
        <v>456.65804219699999</v>
      </c>
      <c r="I836" s="32" t="s">
        <v>746</v>
      </c>
      <c r="J836" s="32" t="s">
        <v>746</v>
      </c>
      <c r="K836" s="29" t="s">
        <v>3407</v>
      </c>
      <c r="L836" s="29" t="s">
        <v>3525</v>
      </c>
      <c r="M836" s="29" t="s">
        <v>3106</v>
      </c>
      <c r="N836" s="33" t="s">
        <v>746</v>
      </c>
      <c r="O836" s="34" t="s">
        <v>746</v>
      </c>
      <c r="P836" s="35" t="s">
        <v>746</v>
      </c>
      <c r="Q836" s="29" t="s">
        <v>5124</v>
      </c>
      <c r="R836" s="29" t="s">
        <v>5125</v>
      </c>
      <c r="S836" s="36">
        <v>22.81</v>
      </c>
      <c r="T836" s="29" t="s">
        <v>4315</v>
      </c>
      <c r="U836" s="37">
        <v>456</v>
      </c>
      <c r="V836" s="42" t="s">
        <v>746</v>
      </c>
      <c r="W836" s="42" t="s">
        <v>746</v>
      </c>
      <c r="X836" s="40" t="s">
        <v>746</v>
      </c>
      <c r="Y836" s="39">
        <v>3.9300000000000028</v>
      </c>
    </row>
    <row r="837" spans="1:25" ht="40" x14ac:dyDescent="0.2">
      <c r="A837" s="29">
        <v>15298</v>
      </c>
      <c r="B837" s="29" t="s">
        <v>456</v>
      </c>
      <c r="C837" s="32">
        <v>80</v>
      </c>
      <c r="D837" s="48">
        <v>1.8055517999999999</v>
      </c>
      <c r="E837" s="48">
        <v>3.7699111843077522</v>
      </c>
      <c r="F837" s="32">
        <v>4</v>
      </c>
      <c r="G837" s="32">
        <v>4</v>
      </c>
      <c r="H837" s="32">
        <v>796.25698924400001</v>
      </c>
      <c r="I837" s="32">
        <v>0.08</v>
      </c>
      <c r="J837" s="32">
        <v>0.79821200510855683</v>
      </c>
      <c r="K837" s="29" t="s">
        <v>3870</v>
      </c>
      <c r="L837" s="29" t="s">
        <v>1527</v>
      </c>
      <c r="M837" s="29" t="s">
        <v>3106</v>
      </c>
      <c r="N837" s="33">
        <v>3.247412870027639E-2</v>
      </c>
      <c r="O837" s="34">
        <v>48823.007825207897</v>
      </c>
      <c r="P837" s="35">
        <v>11.718091234013849</v>
      </c>
      <c r="Q837" s="29" t="s">
        <v>5126</v>
      </c>
      <c r="R837" s="29" t="s">
        <v>4581</v>
      </c>
      <c r="S837" s="36">
        <v>18.28</v>
      </c>
      <c r="T837" s="29" t="s">
        <v>2393</v>
      </c>
      <c r="U837" s="37">
        <v>804</v>
      </c>
      <c r="V837" s="38">
        <v>11.718091234013849</v>
      </c>
      <c r="W837" s="38">
        <v>29.998091234013849</v>
      </c>
      <c r="X837" s="39">
        <v>11.718091234013849</v>
      </c>
      <c r="Y837" s="39">
        <v>0</v>
      </c>
    </row>
    <row r="838" spans="1:25" ht="30" x14ac:dyDescent="0.2">
      <c r="A838" s="29">
        <v>15432</v>
      </c>
      <c r="B838" s="29" t="s">
        <v>5127</v>
      </c>
      <c r="C838" s="32">
        <v>120</v>
      </c>
      <c r="D838" s="48">
        <v>1.8055517999999999</v>
      </c>
      <c r="E838" s="48">
        <v>8.4823001646924414</v>
      </c>
      <c r="F838" s="32" t="s">
        <v>746</v>
      </c>
      <c r="G838" s="32">
        <v>8.4823001646924414</v>
      </c>
      <c r="H838" s="32">
        <v>479.019552596484</v>
      </c>
      <c r="I838" s="32">
        <v>0.12</v>
      </c>
      <c r="J838" s="32">
        <v>0.75229709137686618</v>
      </c>
      <c r="K838" s="29" t="s">
        <v>2990</v>
      </c>
      <c r="L838" s="29" t="s">
        <v>3311</v>
      </c>
      <c r="M838" s="29" t="s">
        <v>3106</v>
      </c>
      <c r="N838" s="33">
        <v>2.88456123187611E-2</v>
      </c>
      <c r="O838" s="34">
        <v>69021.901219423555</v>
      </c>
      <c r="P838" s="35">
        <v>3.683183111794746</v>
      </c>
      <c r="Q838" s="29" t="s">
        <v>5128</v>
      </c>
      <c r="R838" s="29" t="s">
        <v>4886</v>
      </c>
      <c r="S838" s="36">
        <v>26.38</v>
      </c>
      <c r="T838" s="29" t="s">
        <v>746</v>
      </c>
      <c r="U838" s="37">
        <v>476</v>
      </c>
      <c r="V838" s="38">
        <v>3.683183111794746</v>
      </c>
      <c r="W838" s="38">
        <v>30.06318311179475</v>
      </c>
      <c r="X838" s="39">
        <v>14.64318311179475</v>
      </c>
      <c r="Y838" s="39">
        <v>10.96</v>
      </c>
    </row>
    <row r="839" spans="1:25" ht="20" x14ac:dyDescent="0.2">
      <c r="A839" s="29">
        <v>14085</v>
      </c>
      <c r="B839" s="29" t="s">
        <v>174</v>
      </c>
      <c r="C839" s="32">
        <v>90</v>
      </c>
      <c r="D839" s="48">
        <v>1.8055517999999999</v>
      </c>
      <c r="E839" s="48">
        <v>4.7712938426394977</v>
      </c>
      <c r="F839" s="32">
        <v>6</v>
      </c>
      <c r="G839" s="32">
        <v>6</v>
      </c>
      <c r="H839" s="32">
        <v>389.25093149294997</v>
      </c>
      <c r="I839" s="32">
        <v>0.09</v>
      </c>
      <c r="J839" s="32">
        <v>0.94602904309162306</v>
      </c>
      <c r="K839" s="29" t="s">
        <v>2995</v>
      </c>
      <c r="L839" s="29" t="s">
        <v>381</v>
      </c>
      <c r="M839" s="29" t="s">
        <v>3106</v>
      </c>
      <c r="N839" s="33">
        <v>4.5615237022061772E-2</v>
      </c>
      <c r="O839" s="34">
        <v>65097.343766943879</v>
      </c>
      <c r="P839" s="35">
        <v>6.8395332539251266</v>
      </c>
      <c r="Q839" s="29" t="s">
        <v>5129</v>
      </c>
      <c r="R839" s="29" t="s">
        <v>5130</v>
      </c>
      <c r="S839" s="36">
        <v>16.47</v>
      </c>
      <c r="T839" s="29" t="s">
        <v>2799</v>
      </c>
      <c r="U839" s="37">
        <v>382</v>
      </c>
      <c r="V839" s="38">
        <v>6.8395332539251266</v>
      </c>
      <c r="W839" s="38">
        <v>23.309533253925121</v>
      </c>
      <c r="X839" s="39">
        <v>12.519533253925131</v>
      </c>
      <c r="Y839" s="39">
        <v>5.68</v>
      </c>
    </row>
    <row r="840" spans="1:25" ht="30" x14ac:dyDescent="0.2">
      <c r="A840" s="29">
        <v>17208</v>
      </c>
      <c r="B840" s="29" t="s">
        <v>5131</v>
      </c>
      <c r="C840" s="32">
        <v>125</v>
      </c>
      <c r="D840" s="48">
        <v>1.7824036999999999</v>
      </c>
      <c r="E840" s="48">
        <v>9.2038847273138469</v>
      </c>
      <c r="F840" s="32" t="s">
        <v>746</v>
      </c>
      <c r="G840" s="32">
        <v>9.2038847273138469</v>
      </c>
      <c r="H840" s="32">
        <v>184.97769015399999</v>
      </c>
      <c r="I840" s="32">
        <v>0.125</v>
      </c>
      <c r="J840" s="32">
        <v>0.75229709137686618</v>
      </c>
      <c r="K840" s="29" t="s">
        <v>2605</v>
      </c>
      <c r="L840" s="29" t="s">
        <v>2804</v>
      </c>
      <c r="M840" s="29" t="s">
        <v>5132</v>
      </c>
      <c r="N840" s="33">
        <v>2.88456123187611E-2</v>
      </c>
      <c r="O840" s="34">
        <v>71897.813770232868</v>
      </c>
      <c r="P840" s="35">
        <v>1.3485443726485931</v>
      </c>
      <c r="Q840" s="29" t="s">
        <v>5133</v>
      </c>
      <c r="R840" s="29" t="s">
        <v>5134</v>
      </c>
      <c r="S840" s="36">
        <v>103.12</v>
      </c>
      <c r="T840" s="29" t="s">
        <v>3431</v>
      </c>
      <c r="U840" s="37">
        <v>184</v>
      </c>
      <c r="V840" s="38">
        <v>1.3485443726485931</v>
      </c>
      <c r="W840" s="38">
        <v>104.46854437264859</v>
      </c>
      <c r="X840" s="39">
        <v>5.9685443726485801</v>
      </c>
      <c r="Y840" s="39">
        <v>4.6199999999999903</v>
      </c>
    </row>
    <row r="841" spans="1:25" ht="30" x14ac:dyDescent="0.2">
      <c r="A841" s="29">
        <v>14505</v>
      </c>
      <c r="B841" s="29" t="s">
        <v>5135</v>
      </c>
      <c r="C841" s="32">
        <v>100</v>
      </c>
      <c r="D841" s="48">
        <v>1.7824036999999999</v>
      </c>
      <c r="E841" s="48">
        <v>5.8904862254808616</v>
      </c>
      <c r="F841" s="32" t="s">
        <v>746</v>
      </c>
      <c r="G841" s="32">
        <v>5.8904862254808616</v>
      </c>
      <c r="H841" s="32">
        <v>1021.3958626585001</v>
      </c>
      <c r="I841" s="32">
        <v>0.1</v>
      </c>
      <c r="J841" s="32">
        <v>0.75229709137686596</v>
      </c>
      <c r="K841" s="29" t="s">
        <v>2639</v>
      </c>
      <c r="L841" s="29" t="s">
        <v>2639</v>
      </c>
      <c r="M841" s="29" t="s">
        <v>5132</v>
      </c>
      <c r="N841" s="33">
        <v>2.884561231876109E-2</v>
      </c>
      <c r="O841" s="34">
        <v>57518.251016186281</v>
      </c>
      <c r="P841" s="35">
        <v>9.971602848569491</v>
      </c>
      <c r="Q841" s="29" t="s">
        <v>5136</v>
      </c>
      <c r="R841" s="29" t="s">
        <v>5137</v>
      </c>
      <c r="S841" s="36">
        <v>72.89</v>
      </c>
      <c r="T841" s="29" t="s">
        <v>5138</v>
      </c>
      <c r="U841" s="37">
        <v>1022</v>
      </c>
      <c r="V841" s="38">
        <v>9.971602848569491</v>
      </c>
      <c r="W841" s="38">
        <v>82.86160284856949</v>
      </c>
      <c r="X841" s="39">
        <v>23.601602848569481</v>
      </c>
      <c r="Y841" s="39">
        <v>13.63</v>
      </c>
    </row>
    <row r="842" spans="1:25" ht="30" x14ac:dyDescent="0.2">
      <c r="A842" s="29">
        <v>14210</v>
      </c>
      <c r="B842" s="29" t="s">
        <v>5139</v>
      </c>
      <c r="C842" s="32">
        <v>150</v>
      </c>
      <c r="D842" s="48">
        <v>1.7824036999999999</v>
      </c>
      <c r="E842" s="48">
        <v>13.253594007331939</v>
      </c>
      <c r="F842" s="32" t="s">
        <v>746</v>
      </c>
      <c r="G842" s="32">
        <v>13.253594007331939</v>
      </c>
      <c r="H842" s="32">
        <v>1048.456231573</v>
      </c>
      <c r="I842" s="32">
        <v>0.15</v>
      </c>
      <c r="J842" s="32">
        <v>0.75229709137686618</v>
      </c>
      <c r="K842" s="29" t="s">
        <v>2639</v>
      </c>
      <c r="L842" s="29" t="s">
        <v>2639</v>
      </c>
      <c r="M842" s="29" t="s">
        <v>5132</v>
      </c>
      <c r="N842" s="33">
        <v>2.88456123187611E-2</v>
      </c>
      <c r="O842" s="34">
        <v>86277.376524279447</v>
      </c>
      <c r="P842" s="35">
        <v>6.0314652071561898</v>
      </c>
      <c r="Q842" s="29" t="s">
        <v>5140</v>
      </c>
      <c r="R842" s="29" t="s">
        <v>5141</v>
      </c>
      <c r="S842" s="36">
        <v>66.19</v>
      </c>
      <c r="T842" s="29" t="s">
        <v>5138</v>
      </c>
      <c r="U842" s="37">
        <v>1048</v>
      </c>
      <c r="V842" s="38">
        <v>6.0314652071561898</v>
      </c>
      <c r="W842" s="38">
        <v>72.221465207156186</v>
      </c>
      <c r="X842" s="39">
        <v>17.04146520715619</v>
      </c>
      <c r="Y842" s="39">
        <v>11.01</v>
      </c>
    </row>
    <row r="843" spans="1:25" ht="50" x14ac:dyDescent="0.2">
      <c r="A843" s="29">
        <v>19935</v>
      </c>
      <c r="B843" s="29" t="s">
        <v>2351</v>
      </c>
      <c r="C843" s="32">
        <v>100</v>
      </c>
      <c r="D843" s="48">
        <v>1.7824036999999999</v>
      </c>
      <c r="E843" s="48">
        <v>5.8904862254808616</v>
      </c>
      <c r="F843" s="32" t="s">
        <v>746</v>
      </c>
      <c r="G843" s="32">
        <v>5.8904862254808616</v>
      </c>
      <c r="H843" s="32">
        <v>291.027820195</v>
      </c>
      <c r="I843" s="32">
        <v>0.1</v>
      </c>
      <c r="J843" s="32">
        <v>0.75229709137686596</v>
      </c>
      <c r="K843" s="29" t="s">
        <v>2523</v>
      </c>
      <c r="L843" s="29" t="s">
        <v>2522</v>
      </c>
      <c r="M843" s="29" t="s">
        <v>5132</v>
      </c>
      <c r="N843" s="33">
        <v>2.884561231876109E-2</v>
      </c>
      <c r="O843" s="34">
        <v>57518.251016186281</v>
      </c>
      <c r="P843" s="35">
        <v>2.841223414902073</v>
      </c>
      <c r="Q843" s="29" t="s">
        <v>5142</v>
      </c>
      <c r="R843" s="29" t="s">
        <v>5143</v>
      </c>
      <c r="S843" s="36">
        <v>32.11</v>
      </c>
      <c r="T843" s="29" t="s">
        <v>5144</v>
      </c>
      <c r="U843" s="37">
        <v>292</v>
      </c>
      <c r="V843" s="38">
        <v>2.841223414902073</v>
      </c>
      <c r="W843" s="38">
        <v>34.951223414902067</v>
      </c>
      <c r="X843" s="39">
        <v>3.7412234149020729</v>
      </c>
      <c r="Y843" s="39">
        <v>0.89999999999999858</v>
      </c>
    </row>
    <row r="844" spans="1:25" ht="30" x14ac:dyDescent="0.2">
      <c r="A844" s="29">
        <v>15059</v>
      </c>
      <c r="B844" s="29" t="s">
        <v>5145</v>
      </c>
      <c r="C844" s="32">
        <v>100</v>
      </c>
      <c r="D844" s="48">
        <v>1.7824036999999999</v>
      </c>
      <c r="E844" s="48">
        <v>5.8904862254808616</v>
      </c>
      <c r="F844" s="32" t="s">
        <v>746</v>
      </c>
      <c r="G844" s="32">
        <v>5.8904862254808616</v>
      </c>
      <c r="H844" s="32">
        <v>217.79003744267001</v>
      </c>
      <c r="I844" s="32">
        <v>0.1</v>
      </c>
      <c r="J844" s="32">
        <v>0.75229709137686596</v>
      </c>
      <c r="K844" s="29" t="s">
        <v>2448</v>
      </c>
      <c r="L844" s="29" t="s">
        <v>2481</v>
      </c>
      <c r="M844" s="29" t="s">
        <v>5132</v>
      </c>
      <c r="N844" s="33">
        <v>2.884561231876109E-2</v>
      </c>
      <c r="O844" s="34">
        <v>57518.251016186281</v>
      </c>
      <c r="P844" s="35">
        <v>2.1262233744523109</v>
      </c>
      <c r="Q844" s="29" t="s">
        <v>5146</v>
      </c>
      <c r="R844" s="29" t="s">
        <v>5147</v>
      </c>
      <c r="S844" s="36">
        <v>26.63</v>
      </c>
      <c r="T844" s="29" t="s">
        <v>746</v>
      </c>
      <c r="U844" s="37">
        <v>218</v>
      </c>
      <c r="V844" s="38">
        <v>2.1262233744523109</v>
      </c>
      <c r="W844" s="38">
        <v>28.756223374452311</v>
      </c>
      <c r="X844" s="39">
        <v>3.2362233744523148</v>
      </c>
      <c r="Y844" s="39">
        <v>1.110000000000003</v>
      </c>
    </row>
    <row r="845" spans="1:25" ht="30" x14ac:dyDescent="0.2">
      <c r="A845" s="29">
        <v>15284</v>
      </c>
      <c r="B845" s="29" t="s">
        <v>1939</v>
      </c>
      <c r="C845" s="32">
        <v>150</v>
      </c>
      <c r="D845" s="48">
        <v>1.7824036999999999</v>
      </c>
      <c r="E845" s="48">
        <v>13.253594007331939</v>
      </c>
      <c r="F845" s="32">
        <v>3</v>
      </c>
      <c r="G845" s="32">
        <v>3</v>
      </c>
      <c r="H845" s="32">
        <v>775.66177416200003</v>
      </c>
      <c r="I845" s="32">
        <v>0.15</v>
      </c>
      <c r="J845" s="32">
        <v>0.1702852277564921</v>
      </c>
      <c r="K845" s="29" t="s">
        <v>2592</v>
      </c>
      <c r="L845" s="29" t="s">
        <v>2592</v>
      </c>
      <c r="M845" s="29" t="s">
        <v>5132</v>
      </c>
      <c r="N845" s="33">
        <v>1.477933679514801E-3</v>
      </c>
      <c r="O845" s="34">
        <v>19529.203130083159</v>
      </c>
      <c r="P845" s="35">
        <v>0.25612515509163192</v>
      </c>
      <c r="Q845" s="29" t="s">
        <v>5148</v>
      </c>
      <c r="R845" s="29" t="s">
        <v>5149</v>
      </c>
      <c r="S845" s="36">
        <v>10.43</v>
      </c>
      <c r="T845" s="29" t="s">
        <v>3647</v>
      </c>
      <c r="U845" s="37">
        <v>776</v>
      </c>
      <c r="V845" s="38">
        <v>0.25612515509163192</v>
      </c>
      <c r="W845" s="38">
        <v>10.686125155091631</v>
      </c>
      <c r="X845" s="39">
        <v>0.41612515509163123</v>
      </c>
      <c r="Y845" s="39">
        <v>0.16000000000000009</v>
      </c>
    </row>
    <row r="846" spans="1:25" ht="20" x14ac:dyDescent="0.2">
      <c r="A846" s="29">
        <v>15714</v>
      </c>
      <c r="B846" s="29" t="s">
        <v>2211</v>
      </c>
      <c r="C846" s="32">
        <v>100</v>
      </c>
      <c r="D846" s="48">
        <v>1.7592555999999999</v>
      </c>
      <c r="E846" s="48">
        <v>5.8904862254808616</v>
      </c>
      <c r="F846" s="32" t="s">
        <v>746</v>
      </c>
      <c r="G846" s="32">
        <v>5.8904862254808616</v>
      </c>
      <c r="H846" s="32">
        <v>465.43018231000002</v>
      </c>
      <c r="I846" s="32">
        <v>0.1</v>
      </c>
      <c r="J846" s="32">
        <v>0.75229709137686596</v>
      </c>
      <c r="K846" s="29" t="s">
        <v>2407</v>
      </c>
      <c r="L846" s="29" t="s">
        <v>2407</v>
      </c>
      <c r="M846" s="29" t="s">
        <v>5150</v>
      </c>
      <c r="N846" s="33">
        <v>2.884561231876109E-2</v>
      </c>
      <c r="O846" s="34">
        <v>57518.251016186281</v>
      </c>
      <c r="P846" s="35">
        <v>4.5438650198295791</v>
      </c>
      <c r="Q846" s="29" t="s">
        <v>5151</v>
      </c>
      <c r="R846" s="29" t="s">
        <v>5152</v>
      </c>
      <c r="S846" s="36">
        <v>45.720000000000013</v>
      </c>
      <c r="T846" s="29" t="s">
        <v>746</v>
      </c>
      <c r="U846" s="37">
        <v>466</v>
      </c>
      <c r="V846" s="38">
        <v>4.5438650198295791</v>
      </c>
      <c r="W846" s="38">
        <v>50.263865019829588</v>
      </c>
      <c r="X846" s="39">
        <v>9.2938650198295889</v>
      </c>
      <c r="Y846" s="39">
        <v>4.7500000000000071</v>
      </c>
    </row>
    <row r="847" spans="1:25" ht="20" x14ac:dyDescent="0.2">
      <c r="A847" s="29">
        <v>11876</v>
      </c>
      <c r="B847" s="29" t="s">
        <v>5153</v>
      </c>
      <c r="C847" s="32">
        <v>125</v>
      </c>
      <c r="D847" s="48">
        <v>1.7592555999999999</v>
      </c>
      <c r="E847" s="48">
        <v>9.2038847273138469</v>
      </c>
      <c r="F847" s="32" t="s">
        <v>746</v>
      </c>
      <c r="G847" s="32">
        <v>9.2038847273138469</v>
      </c>
      <c r="H847" s="32">
        <v>1313.6550218095899</v>
      </c>
      <c r="I847" s="32">
        <v>0.125</v>
      </c>
      <c r="J847" s="32">
        <v>0.75229709137686618</v>
      </c>
      <c r="K847" s="29" t="s">
        <v>5154</v>
      </c>
      <c r="L847" s="29" t="s">
        <v>5154</v>
      </c>
      <c r="M847" s="29" t="s">
        <v>5150</v>
      </c>
      <c r="N847" s="33">
        <v>2.88456123187611E-2</v>
      </c>
      <c r="O847" s="34">
        <v>71897.813770232868</v>
      </c>
      <c r="P847" s="35">
        <v>9.576949986714812</v>
      </c>
      <c r="Q847" s="29" t="s">
        <v>5155</v>
      </c>
      <c r="R847" s="29" t="s">
        <v>4032</v>
      </c>
      <c r="S847" s="36">
        <v>35.020000000000003</v>
      </c>
      <c r="T847" s="29" t="s">
        <v>746</v>
      </c>
      <c r="U847" s="37">
        <v>1306</v>
      </c>
      <c r="V847" s="38">
        <v>9.576949986714812</v>
      </c>
      <c r="W847" s="38">
        <v>44.596949986714819</v>
      </c>
      <c r="X847" s="39">
        <v>16.53694998671482</v>
      </c>
      <c r="Y847" s="39">
        <v>6.9600000000000044</v>
      </c>
    </row>
    <row r="848" spans="1:25" ht="30" x14ac:dyDescent="0.2">
      <c r="A848" s="29">
        <v>15500</v>
      </c>
      <c r="B848" s="29" t="s">
        <v>489</v>
      </c>
      <c r="C848" s="32">
        <v>100</v>
      </c>
      <c r="D848" s="48">
        <v>1.7592555999999999</v>
      </c>
      <c r="E848" s="48">
        <v>5.8904862254808616</v>
      </c>
      <c r="F848" s="32">
        <v>7</v>
      </c>
      <c r="G848" s="32">
        <v>7</v>
      </c>
      <c r="H848" s="32">
        <v>108.69886155</v>
      </c>
      <c r="I848" s="32">
        <v>0.1</v>
      </c>
      <c r="J848" s="32">
        <v>0.89399744572158346</v>
      </c>
      <c r="K848" s="29" t="s">
        <v>2452</v>
      </c>
      <c r="L848" s="29" t="s">
        <v>1300</v>
      </c>
      <c r="M848" s="29" t="s">
        <v>5150</v>
      </c>
      <c r="N848" s="33">
        <v>4.0735547041626692E-2</v>
      </c>
      <c r="O848" s="34">
        <v>68352.210955291041</v>
      </c>
      <c r="P848" s="35">
        <v>1.4879511662965681</v>
      </c>
      <c r="Q848" s="29" t="s">
        <v>5156</v>
      </c>
      <c r="R848" s="29" t="s">
        <v>5157</v>
      </c>
      <c r="S848" s="36">
        <v>18.920000000000002</v>
      </c>
      <c r="T848" s="29" t="s">
        <v>2509</v>
      </c>
      <c r="U848" s="37">
        <v>108</v>
      </c>
      <c r="V848" s="38">
        <v>1.4879511662965681</v>
      </c>
      <c r="W848" s="38">
        <v>20.40795116629657</v>
      </c>
      <c r="X848" s="39">
        <v>6.4379511662965694</v>
      </c>
      <c r="Y848" s="39">
        <v>4.9500000000000011</v>
      </c>
    </row>
    <row r="849" spans="1:25" ht="20" x14ac:dyDescent="0.2">
      <c r="A849" s="29">
        <v>14399</v>
      </c>
      <c r="B849" s="29" t="s">
        <v>1595</v>
      </c>
      <c r="C849" s="61">
        <v>100</v>
      </c>
      <c r="D849" s="48">
        <v>1.7592555999999999</v>
      </c>
      <c r="E849" s="61">
        <v>5.89</v>
      </c>
      <c r="F849" s="32" t="s">
        <v>746</v>
      </c>
      <c r="G849" s="32"/>
      <c r="H849" s="32">
        <v>512.68908587600004</v>
      </c>
      <c r="I849" s="32">
        <v>0.15</v>
      </c>
      <c r="J849" s="32">
        <v>0.75229709137686618</v>
      </c>
      <c r="K849" s="29" t="s">
        <v>5158</v>
      </c>
      <c r="L849" s="29" t="s">
        <v>5158</v>
      </c>
      <c r="M849" s="29" t="s">
        <v>5150</v>
      </c>
      <c r="N849" s="33">
        <v>2.88456123187611E-2</v>
      </c>
      <c r="O849" s="34">
        <v>86277.376524279447</v>
      </c>
      <c r="P849" s="35">
        <v>2.9493519046669938</v>
      </c>
      <c r="Q849" s="29" t="s">
        <v>5159</v>
      </c>
      <c r="R849" s="29" t="s">
        <v>5160</v>
      </c>
      <c r="S849" s="36">
        <v>45.57</v>
      </c>
      <c r="T849" s="29" t="s">
        <v>4145</v>
      </c>
      <c r="U849" s="37">
        <v>512</v>
      </c>
      <c r="V849" s="38">
        <v>2.9493519046669938</v>
      </c>
      <c r="W849" s="38">
        <v>48.519351904666991</v>
      </c>
      <c r="X849" s="39">
        <v>37.109351904666987</v>
      </c>
      <c r="Y849" s="39">
        <v>34.159999999999997</v>
      </c>
    </row>
    <row r="850" spans="1:25" ht="30" x14ac:dyDescent="0.2">
      <c r="A850" s="29">
        <v>13373</v>
      </c>
      <c r="B850" s="29" t="s">
        <v>91</v>
      </c>
      <c r="C850" s="32">
        <v>100</v>
      </c>
      <c r="D850" s="48">
        <v>1.7592555999999999</v>
      </c>
      <c r="E850" s="48">
        <v>5.8904862254808616</v>
      </c>
      <c r="F850" s="32">
        <v>7</v>
      </c>
      <c r="G850" s="32">
        <v>7</v>
      </c>
      <c r="H850" s="32">
        <v>2437.8994792154099</v>
      </c>
      <c r="I850" s="32">
        <v>0.1</v>
      </c>
      <c r="J850" s="32">
        <v>0.89399744572158346</v>
      </c>
      <c r="K850" s="29" t="s">
        <v>3981</v>
      </c>
      <c r="L850" s="29" t="s">
        <v>3981</v>
      </c>
      <c r="M850" s="29" t="s">
        <v>5150</v>
      </c>
      <c r="N850" s="33">
        <v>4.0735547041626692E-2</v>
      </c>
      <c r="O850" s="34">
        <v>68352.210955291041</v>
      </c>
      <c r="P850" s="35">
        <v>33.371788091301923</v>
      </c>
      <c r="Q850" s="29" t="s">
        <v>5161</v>
      </c>
      <c r="R850" s="29" t="s">
        <v>5128</v>
      </c>
      <c r="S850" s="36">
        <v>18.079999999999991</v>
      </c>
      <c r="T850" s="29" t="s">
        <v>746</v>
      </c>
      <c r="U850" s="37">
        <v>2434</v>
      </c>
      <c r="V850" s="38">
        <v>33.371788091301923</v>
      </c>
      <c r="W850" s="38">
        <v>51.451788091301907</v>
      </c>
      <c r="X850" s="39">
        <v>44.33178809130191</v>
      </c>
      <c r="Y850" s="39">
        <v>10.96</v>
      </c>
    </row>
    <row r="851" spans="1:25" ht="30" x14ac:dyDescent="0.2">
      <c r="A851" s="29">
        <v>14044</v>
      </c>
      <c r="B851" s="29" t="s">
        <v>5162</v>
      </c>
      <c r="C851" s="32">
        <v>100</v>
      </c>
      <c r="D851" s="48">
        <v>1.7361074999999999</v>
      </c>
      <c r="E851" s="48">
        <v>5.8904862254808616</v>
      </c>
      <c r="F851" s="32" t="s">
        <v>746</v>
      </c>
      <c r="G851" s="32">
        <v>5.8904862254808616</v>
      </c>
      <c r="H851" s="32">
        <v>296.42862977330998</v>
      </c>
      <c r="I851" s="32">
        <v>0.1</v>
      </c>
      <c r="J851" s="32">
        <v>0.75229709137686596</v>
      </c>
      <c r="K851" s="29" t="s">
        <v>5163</v>
      </c>
      <c r="L851" s="29" t="s">
        <v>5163</v>
      </c>
      <c r="M851" s="29" t="s">
        <v>5164</v>
      </c>
      <c r="N851" s="33">
        <v>2.884561231876109E-2</v>
      </c>
      <c r="O851" s="34">
        <v>57518.251016186281</v>
      </c>
      <c r="P851" s="35">
        <v>2.8939500120467732</v>
      </c>
      <c r="Q851" s="29" t="s">
        <v>5165</v>
      </c>
      <c r="R851" s="29" t="s">
        <v>5166</v>
      </c>
      <c r="S851" s="36">
        <v>129.66999999999999</v>
      </c>
      <c r="T851" s="29" t="s">
        <v>2393</v>
      </c>
      <c r="U851" s="37">
        <v>290</v>
      </c>
      <c r="V851" s="38">
        <v>2.8939500120467732</v>
      </c>
      <c r="W851" s="38">
        <v>132.5639500120468</v>
      </c>
      <c r="X851" s="39">
        <v>2.8939500120467869</v>
      </c>
      <c r="Y851" s="39">
        <v>0</v>
      </c>
    </row>
    <row r="852" spans="1:25" ht="30" x14ac:dyDescent="0.2">
      <c r="A852" s="29">
        <v>15424</v>
      </c>
      <c r="B852" s="29" t="s">
        <v>5167</v>
      </c>
      <c r="C852" s="32">
        <v>120</v>
      </c>
      <c r="D852" s="48">
        <v>1.7361074999999999</v>
      </c>
      <c r="E852" s="48">
        <v>8.4823001646924414</v>
      </c>
      <c r="F852" s="32" t="s">
        <v>746</v>
      </c>
      <c r="G852" s="32">
        <v>8.4823001646924414</v>
      </c>
      <c r="H852" s="32">
        <v>864.46388452269025</v>
      </c>
      <c r="I852" s="32">
        <v>0.12</v>
      </c>
      <c r="J852" s="32">
        <v>0.75229709137686618</v>
      </c>
      <c r="K852" s="29" t="s">
        <v>2990</v>
      </c>
      <c r="L852" s="29" t="s">
        <v>491</v>
      </c>
      <c r="M852" s="29" t="s">
        <v>5164</v>
      </c>
      <c r="N852" s="33">
        <v>2.88456123187611E-2</v>
      </c>
      <c r="O852" s="34">
        <v>69021.901219423555</v>
      </c>
      <c r="P852" s="35">
        <v>6.6468660057235143</v>
      </c>
      <c r="Q852" s="29" t="s">
        <v>3081</v>
      </c>
      <c r="R852" s="29" t="s">
        <v>5168</v>
      </c>
      <c r="S852" s="36">
        <v>11.17</v>
      </c>
      <c r="T852" s="29" t="s">
        <v>746</v>
      </c>
      <c r="U852" s="37">
        <v>858</v>
      </c>
      <c r="V852" s="38">
        <v>6.6468660057235143</v>
      </c>
      <c r="W852" s="38">
        <v>17.816866005723519</v>
      </c>
      <c r="X852" s="39">
        <v>8.2468660057235148</v>
      </c>
      <c r="Y852" s="39">
        <v>1.6</v>
      </c>
    </row>
    <row r="853" spans="1:25" ht="20" x14ac:dyDescent="0.2">
      <c r="A853" s="29">
        <v>15189</v>
      </c>
      <c r="B853" s="29" t="s">
        <v>1859</v>
      </c>
      <c r="C853" s="32">
        <v>100</v>
      </c>
      <c r="D853" s="48">
        <v>1.7361074999999999</v>
      </c>
      <c r="E853" s="48">
        <v>5.8904862254808616</v>
      </c>
      <c r="F853" s="32">
        <v>3.1</v>
      </c>
      <c r="G853" s="32">
        <v>3.1</v>
      </c>
      <c r="H853" s="32">
        <v>370.29762098610001</v>
      </c>
      <c r="I853" s="32">
        <v>0.1</v>
      </c>
      <c r="J853" s="32">
        <v>0.39591315453384412</v>
      </c>
      <c r="K853" s="29" t="s">
        <v>5072</v>
      </c>
      <c r="L853" s="29" t="s">
        <v>1859</v>
      </c>
      <c r="M853" s="29" t="s">
        <v>5164</v>
      </c>
      <c r="N853" s="33">
        <v>7.9891552463271943E-3</v>
      </c>
      <c r="O853" s="34">
        <v>30270.26485162889</v>
      </c>
      <c r="P853" s="35">
        <v>1.038462995835659</v>
      </c>
      <c r="Q853" s="29" t="s">
        <v>5169</v>
      </c>
      <c r="R853" s="29" t="s">
        <v>5073</v>
      </c>
      <c r="S853" s="36">
        <v>16.149999999999999</v>
      </c>
      <c r="T853" s="29" t="s">
        <v>746</v>
      </c>
      <c r="U853" s="37">
        <v>368</v>
      </c>
      <c r="V853" s="38">
        <v>1.038462995835659</v>
      </c>
      <c r="W853" s="38">
        <v>17.188462995835661</v>
      </c>
      <c r="X853" s="39">
        <v>8.7584629958356572</v>
      </c>
      <c r="Y853" s="39">
        <v>7.7199999999999989</v>
      </c>
    </row>
    <row r="854" spans="1:25" ht="30" x14ac:dyDescent="0.2">
      <c r="A854" s="29">
        <v>19932</v>
      </c>
      <c r="B854" s="29" t="s">
        <v>5170</v>
      </c>
      <c r="C854" s="32">
        <v>100</v>
      </c>
      <c r="D854" s="48">
        <v>1.7361074999999999</v>
      </c>
      <c r="E854" s="48">
        <v>5.8904862254808616</v>
      </c>
      <c r="F854" s="32" t="s">
        <v>746</v>
      </c>
      <c r="G854" s="32">
        <v>5.8904862254808616</v>
      </c>
      <c r="H854" s="32">
        <v>111.56390162300001</v>
      </c>
      <c r="I854" s="32">
        <v>0.1</v>
      </c>
      <c r="J854" s="32">
        <v>0.75229709137686596</v>
      </c>
      <c r="K854" s="29" t="s">
        <v>2443</v>
      </c>
      <c r="L854" s="29" t="s">
        <v>281</v>
      </c>
      <c r="M854" s="29" t="s">
        <v>5164</v>
      </c>
      <c r="N854" s="33">
        <v>2.884561231876109E-2</v>
      </c>
      <c r="O854" s="34">
        <v>57518.251016186281</v>
      </c>
      <c r="P854" s="35">
        <v>1.0891672464052109</v>
      </c>
      <c r="Q854" s="29" t="s">
        <v>5171</v>
      </c>
      <c r="R854" s="29" t="s">
        <v>3254</v>
      </c>
      <c r="S854" s="36">
        <v>6.26</v>
      </c>
      <c r="T854" s="29" t="s">
        <v>746</v>
      </c>
      <c r="U854" s="37">
        <v>112</v>
      </c>
      <c r="V854" s="38">
        <v>1.0891672464052109</v>
      </c>
      <c r="W854" s="38">
        <v>7.3491672464052096</v>
      </c>
      <c r="X854" s="39">
        <v>2.5691672464052102</v>
      </c>
      <c r="Y854" s="39">
        <v>1.48</v>
      </c>
    </row>
    <row r="855" spans="1:25" ht="30" x14ac:dyDescent="0.2">
      <c r="A855" s="29">
        <v>15644</v>
      </c>
      <c r="B855" s="29" t="s">
        <v>413</v>
      </c>
      <c r="C855" s="32">
        <v>100</v>
      </c>
      <c r="D855" s="48">
        <v>1.7129593999999999</v>
      </c>
      <c r="E855" s="48">
        <v>5.8904862254808616</v>
      </c>
      <c r="F855" s="32">
        <v>6</v>
      </c>
      <c r="G855" s="32">
        <v>6</v>
      </c>
      <c r="H855" s="32">
        <v>749.64178414799994</v>
      </c>
      <c r="I855" s="32">
        <v>0.1</v>
      </c>
      <c r="J855" s="32">
        <v>0.76628352490421436</v>
      </c>
      <c r="K855" s="29" t="s">
        <v>5172</v>
      </c>
      <c r="L855" s="29" t="s">
        <v>5172</v>
      </c>
      <c r="M855" s="29" t="s">
        <v>3364</v>
      </c>
      <c r="N855" s="33">
        <v>2.9928157010174709E-2</v>
      </c>
      <c r="O855" s="34">
        <v>58587.609390249461</v>
      </c>
      <c r="P855" s="35">
        <v>7.5870621361575141</v>
      </c>
      <c r="Q855" s="29" t="s">
        <v>5173</v>
      </c>
      <c r="R855" s="29" t="s">
        <v>5174</v>
      </c>
      <c r="S855" s="36">
        <v>76.790000000000006</v>
      </c>
      <c r="T855" s="29" t="s">
        <v>5175</v>
      </c>
      <c r="U855" s="37">
        <v>754</v>
      </c>
      <c r="V855" s="38">
        <v>7.5870621361575141</v>
      </c>
      <c r="W855" s="38">
        <v>84.377062136157519</v>
      </c>
      <c r="X855" s="39">
        <v>10.59706213615752</v>
      </c>
      <c r="Y855" s="39">
        <v>3.0100000000000051</v>
      </c>
    </row>
    <row r="856" spans="1:25" ht="30" x14ac:dyDescent="0.2">
      <c r="A856" s="29">
        <v>15344</v>
      </c>
      <c r="B856" s="29" t="s">
        <v>5176</v>
      </c>
      <c r="C856" s="32">
        <v>150</v>
      </c>
      <c r="D856" s="48">
        <v>1.7129593999999999</v>
      </c>
      <c r="E856" s="48">
        <v>13.253594007331939</v>
      </c>
      <c r="F856" s="32" t="s">
        <v>746</v>
      </c>
      <c r="G856" s="32">
        <v>13.253594007331939</v>
      </c>
      <c r="H856" s="32">
        <v>200.74026430800001</v>
      </c>
      <c r="I856" s="32">
        <v>0.15</v>
      </c>
      <c r="J856" s="32">
        <v>0.75229709137686618</v>
      </c>
      <c r="K856" s="29" t="s">
        <v>2443</v>
      </c>
      <c r="L856" s="29" t="s">
        <v>281</v>
      </c>
      <c r="M856" s="29" t="s">
        <v>3364</v>
      </c>
      <c r="N856" s="33">
        <v>2.88456123187611E-2</v>
      </c>
      <c r="O856" s="34">
        <v>86277.376524279447</v>
      </c>
      <c r="P856" s="35">
        <v>1.15480063295779</v>
      </c>
      <c r="Q856" s="29" t="s">
        <v>4161</v>
      </c>
      <c r="R856" s="29" t="s">
        <v>5177</v>
      </c>
      <c r="S856" s="36">
        <v>6.6199999999999992</v>
      </c>
      <c r="T856" s="29" t="s">
        <v>3448</v>
      </c>
      <c r="U856" s="37">
        <v>200</v>
      </c>
      <c r="V856" s="38">
        <v>1.15480063295779</v>
      </c>
      <c r="W856" s="38">
        <v>7.7748006329577892</v>
      </c>
      <c r="X856" s="39">
        <v>1.5848006329577899</v>
      </c>
      <c r="Y856" s="39">
        <v>0.42999999999999972</v>
      </c>
    </row>
    <row r="857" spans="1:25" ht="20" x14ac:dyDescent="0.2">
      <c r="A857" s="29">
        <v>15258</v>
      </c>
      <c r="B857" s="29" t="s">
        <v>1909</v>
      </c>
      <c r="C857" s="32">
        <v>180</v>
      </c>
      <c r="D857" s="48">
        <v>1.7129593999999999</v>
      </c>
      <c r="E857" s="48">
        <v>19.085175370557991</v>
      </c>
      <c r="F857" s="32" t="s">
        <v>746</v>
      </c>
      <c r="G857" s="32">
        <v>19.085175370557991</v>
      </c>
      <c r="H857" s="32">
        <v>380.29538230100002</v>
      </c>
      <c r="I857" s="32">
        <v>0.18</v>
      </c>
      <c r="J857" s="32">
        <v>0.75229709137686607</v>
      </c>
      <c r="K857" s="29" t="s">
        <v>2407</v>
      </c>
      <c r="L857" s="29" t="s">
        <v>2407</v>
      </c>
      <c r="M857" s="29" t="s">
        <v>3364</v>
      </c>
      <c r="N857" s="33">
        <v>2.88456123187611E-2</v>
      </c>
      <c r="O857" s="34">
        <v>103532.8518291353</v>
      </c>
      <c r="P857" s="35">
        <v>1.7288457298124691</v>
      </c>
      <c r="Q857" s="29" t="s">
        <v>5178</v>
      </c>
      <c r="R857" s="29" t="s">
        <v>3282</v>
      </c>
      <c r="S857" s="36">
        <v>5.88</v>
      </c>
      <c r="T857" s="29" t="s">
        <v>5179</v>
      </c>
      <c r="U857" s="37">
        <v>376</v>
      </c>
      <c r="V857" s="38">
        <v>1.7288457298124691</v>
      </c>
      <c r="W857" s="38">
        <v>7.6088457298124688</v>
      </c>
      <c r="X857" s="39">
        <v>5.0188457298124689</v>
      </c>
      <c r="Y857" s="39">
        <v>3.29</v>
      </c>
    </row>
    <row r="858" spans="1:25" ht="30" x14ac:dyDescent="0.2">
      <c r="A858" s="29">
        <v>15104</v>
      </c>
      <c r="B858" s="29" t="s">
        <v>5180</v>
      </c>
      <c r="C858" s="32">
        <v>100</v>
      </c>
      <c r="D858" s="48">
        <v>1.6898112999999999</v>
      </c>
      <c r="E858" s="48">
        <v>5.8904862254808616</v>
      </c>
      <c r="F858" s="32" t="s">
        <v>746</v>
      </c>
      <c r="G858" s="32">
        <v>5.8904862254808616</v>
      </c>
      <c r="H858" s="32">
        <v>237.92640012300001</v>
      </c>
      <c r="I858" s="32">
        <v>0.1</v>
      </c>
      <c r="J858" s="32">
        <v>0.75229709137686596</v>
      </c>
      <c r="K858" s="29" t="s">
        <v>4022</v>
      </c>
      <c r="L858" s="29" t="s">
        <v>4022</v>
      </c>
      <c r="M858" s="29" t="s">
        <v>4983</v>
      </c>
      <c r="N858" s="33">
        <v>2.884561231876109E-2</v>
      </c>
      <c r="O858" s="34">
        <v>57518.251016186281</v>
      </c>
      <c r="P858" s="35">
        <v>2.3228090654696838</v>
      </c>
      <c r="Q858" s="29" t="s">
        <v>5181</v>
      </c>
      <c r="R858" s="29" t="s">
        <v>4354</v>
      </c>
      <c r="S858" s="36">
        <v>117.79</v>
      </c>
      <c r="T858" s="29" t="s">
        <v>3267</v>
      </c>
      <c r="U858" s="37">
        <v>238</v>
      </c>
      <c r="V858" s="38">
        <v>2.3228090654696838</v>
      </c>
      <c r="W858" s="38">
        <v>120.1128090654697</v>
      </c>
      <c r="X858" s="39">
        <v>7.5328090654696922</v>
      </c>
      <c r="Y858" s="39">
        <v>5.210000000000008</v>
      </c>
    </row>
    <row r="859" spans="1:25" ht="20" x14ac:dyDescent="0.2">
      <c r="A859" s="29">
        <v>14336</v>
      </c>
      <c r="B859" s="29" t="s">
        <v>5182</v>
      </c>
      <c r="C859" s="32">
        <v>75</v>
      </c>
      <c r="D859" s="48">
        <v>1.6898112999999999</v>
      </c>
      <c r="E859" s="48">
        <v>3.3133985018329848</v>
      </c>
      <c r="F859" s="32" t="s">
        <v>746</v>
      </c>
      <c r="G859" s="32">
        <v>3.3133985018329848</v>
      </c>
      <c r="H859" s="32">
        <v>188.475866572</v>
      </c>
      <c r="I859" s="32">
        <v>7.4999999999999997E-2</v>
      </c>
      <c r="J859" s="32">
        <v>0.75229709137686618</v>
      </c>
      <c r="K859" s="29" t="s">
        <v>5183</v>
      </c>
      <c r="L859" s="29" t="s">
        <v>5183</v>
      </c>
      <c r="M859" s="29" t="s">
        <v>4983</v>
      </c>
      <c r="N859" s="33">
        <v>2.88456123187611E-2</v>
      </c>
      <c r="O859" s="34">
        <v>43138.688262139724</v>
      </c>
      <c r="P859" s="35">
        <v>2.691133249200369</v>
      </c>
      <c r="Q859" s="29" t="s">
        <v>5184</v>
      </c>
      <c r="R859" s="29" t="s">
        <v>5185</v>
      </c>
      <c r="S859" s="36">
        <v>67.28</v>
      </c>
      <c r="T859" s="29" t="s">
        <v>3106</v>
      </c>
      <c r="U859" s="37">
        <v>188</v>
      </c>
      <c r="V859" s="38">
        <v>2.691133249200369</v>
      </c>
      <c r="W859" s="38">
        <v>69.971133249200363</v>
      </c>
      <c r="X859" s="39">
        <v>3.6211332492003692</v>
      </c>
      <c r="Y859" s="39">
        <v>0.93000000000000682</v>
      </c>
    </row>
    <row r="860" spans="1:25" ht="40" x14ac:dyDescent="0.2">
      <c r="A860" s="29">
        <v>17027</v>
      </c>
      <c r="B860" s="29" t="s">
        <v>530</v>
      </c>
      <c r="C860" s="32">
        <v>110</v>
      </c>
      <c r="D860" s="48">
        <v>1.6898112999999999</v>
      </c>
      <c r="E860" s="48">
        <v>7.1274883328318426</v>
      </c>
      <c r="F860" s="32">
        <v>6</v>
      </c>
      <c r="G860" s="32">
        <v>6</v>
      </c>
      <c r="H860" s="32">
        <v>1208.9901366260301</v>
      </c>
      <c r="I860" s="32">
        <v>0.11</v>
      </c>
      <c r="J860" s="32">
        <v>0.63329216934232613</v>
      </c>
      <c r="K860" s="29" t="s">
        <v>5186</v>
      </c>
      <c r="L860" s="29" t="s">
        <v>5186</v>
      </c>
      <c r="M860" s="29" t="s">
        <v>4983</v>
      </c>
      <c r="N860" s="33">
        <v>2.0441333932227801E-2</v>
      </c>
      <c r="O860" s="34">
        <v>53261.463082044982</v>
      </c>
      <c r="P860" s="35">
        <v>7.4411388241070942</v>
      </c>
      <c r="Q860" s="29" t="s">
        <v>5187</v>
      </c>
      <c r="R860" s="29" t="s">
        <v>5188</v>
      </c>
      <c r="S860" s="36">
        <v>67.95</v>
      </c>
      <c r="T860" s="29" t="s">
        <v>5189</v>
      </c>
      <c r="U860" s="37">
        <v>1210</v>
      </c>
      <c r="V860" s="38">
        <v>7.4411388241070942</v>
      </c>
      <c r="W860" s="38">
        <v>75.391138824107102</v>
      </c>
      <c r="X860" s="39">
        <v>10.111138824107099</v>
      </c>
      <c r="Y860" s="39">
        <v>2.6700000000000021</v>
      </c>
    </row>
    <row r="861" spans="1:25" ht="30" x14ac:dyDescent="0.2">
      <c r="A861" s="29">
        <v>15076</v>
      </c>
      <c r="B861" s="29" t="s">
        <v>5190</v>
      </c>
      <c r="C861" s="32">
        <v>100</v>
      </c>
      <c r="D861" s="48">
        <v>1.6898112999999999</v>
      </c>
      <c r="E861" s="48">
        <v>5.8904862254808616</v>
      </c>
      <c r="F861" s="32" t="s">
        <v>746</v>
      </c>
      <c r="G861" s="32">
        <v>5.8904862254808616</v>
      </c>
      <c r="H861" s="32">
        <v>105.093377574</v>
      </c>
      <c r="I861" s="32">
        <v>0.1</v>
      </c>
      <c r="J861" s="32">
        <v>0.75229709137686596</v>
      </c>
      <c r="K861" s="29" t="s">
        <v>2653</v>
      </c>
      <c r="L861" s="29" t="s">
        <v>345</v>
      </c>
      <c r="M861" s="29" t="s">
        <v>4983</v>
      </c>
      <c r="N861" s="33">
        <v>2.884561231876109E-2</v>
      </c>
      <c r="O861" s="34">
        <v>57518.251016186281</v>
      </c>
      <c r="P861" s="35">
        <v>1.025997325322108</v>
      </c>
      <c r="Q861" s="29" t="s">
        <v>5191</v>
      </c>
      <c r="R861" s="29" t="s">
        <v>5192</v>
      </c>
      <c r="S861" s="36">
        <v>20.28</v>
      </c>
      <c r="T861" s="29" t="s">
        <v>2634</v>
      </c>
      <c r="U861" s="37">
        <v>106</v>
      </c>
      <c r="V861" s="38">
        <v>1.025997325322108</v>
      </c>
      <c r="W861" s="38">
        <v>21.30599732532211</v>
      </c>
      <c r="X861" s="39">
        <v>1.0559973253221071</v>
      </c>
      <c r="Y861" s="39">
        <v>2.9999999999997581E-2</v>
      </c>
    </row>
    <row r="862" spans="1:25" ht="40" x14ac:dyDescent="0.2">
      <c r="A862" s="29">
        <v>15281</v>
      </c>
      <c r="B862" s="29" t="s">
        <v>5193</v>
      </c>
      <c r="C862" s="32">
        <v>100</v>
      </c>
      <c r="D862" s="48">
        <v>1.6666631999999999</v>
      </c>
      <c r="E862" s="48">
        <v>5.8904862254808616</v>
      </c>
      <c r="F862" s="32" t="s">
        <v>746</v>
      </c>
      <c r="G862" s="32">
        <v>5.8904862254808616</v>
      </c>
      <c r="H862" s="32">
        <v>852.36761657600005</v>
      </c>
      <c r="I862" s="32">
        <v>0.1</v>
      </c>
      <c r="J862" s="32">
        <v>0.75229709137686596</v>
      </c>
      <c r="K862" s="29" t="s">
        <v>3668</v>
      </c>
      <c r="L862" s="29" t="s">
        <v>3667</v>
      </c>
      <c r="M862" s="29" t="s">
        <v>5194</v>
      </c>
      <c r="N862" s="33">
        <v>2.884561231876109E-2</v>
      </c>
      <c r="O862" s="34">
        <v>57518.251016186281</v>
      </c>
      <c r="P862" s="35">
        <v>8.3214272391461588</v>
      </c>
      <c r="Q862" s="29" t="s">
        <v>5195</v>
      </c>
      <c r="R862" s="29" t="s">
        <v>5196</v>
      </c>
      <c r="S862" s="36">
        <v>107.31</v>
      </c>
      <c r="T862" s="29" t="s">
        <v>746</v>
      </c>
      <c r="U862" s="37">
        <v>852</v>
      </c>
      <c r="V862" s="38">
        <v>8.3214272391461588</v>
      </c>
      <c r="W862" s="38">
        <v>115.63142723914621</v>
      </c>
      <c r="X862" s="39">
        <v>13.731427239146161</v>
      </c>
      <c r="Y862" s="39">
        <v>5.4099999999999966</v>
      </c>
    </row>
    <row r="863" spans="1:25" ht="30" x14ac:dyDescent="0.2">
      <c r="A863" s="29">
        <v>15702</v>
      </c>
      <c r="B863" s="29" t="s">
        <v>2202</v>
      </c>
      <c r="C863" s="32">
        <v>120</v>
      </c>
      <c r="D863" s="48">
        <v>1.6666631999999999</v>
      </c>
      <c r="E863" s="48">
        <v>8.4823001646924414</v>
      </c>
      <c r="F863" s="32" t="s">
        <v>746</v>
      </c>
      <c r="G863" s="32">
        <v>8.4823001646924414</v>
      </c>
      <c r="H863" s="32">
        <v>749.21131576666994</v>
      </c>
      <c r="I863" s="32">
        <v>0.12</v>
      </c>
      <c r="J863" s="32">
        <v>0.75229709137686618</v>
      </c>
      <c r="K863" s="29" t="s">
        <v>3702</v>
      </c>
      <c r="L863" s="29" t="s">
        <v>502</v>
      </c>
      <c r="M863" s="29" t="s">
        <v>5194</v>
      </c>
      <c r="N863" s="33">
        <v>2.88456123187611E-2</v>
      </c>
      <c r="O863" s="34">
        <v>69021.901219423555</v>
      </c>
      <c r="P863" s="35">
        <v>5.7606885782423367</v>
      </c>
      <c r="Q863" s="29" t="s">
        <v>5197</v>
      </c>
      <c r="R863" s="29" t="s">
        <v>5198</v>
      </c>
      <c r="S863" s="36">
        <v>100.75</v>
      </c>
      <c r="T863" s="29" t="s">
        <v>2652</v>
      </c>
      <c r="U863" s="37">
        <v>748</v>
      </c>
      <c r="V863" s="38">
        <v>5.7606885782423367</v>
      </c>
      <c r="W863" s="38">
        <v>106.51068857824229</v>
      </c>
      <c r="X863" s="39">
        <v>12.200688578242341</v>
      </c>
      <c r="Y863" s="39">
        <v>6.4399999999999977</v>
      </c>
    </row>
    <row r="864" spans="1:25" ht="30" x14ac:dyDescent="0.2">
      <c r="A864" s="29">
        <v>17571</v>
      </c>
      <c r="B864" s="29" t="s">
        <v>5199</v>
      </c>
      <c r="C864" s="32">
        <v>100</v>
      </c>
      <c r="D864" s="48">
        <v>1.6666631999999999</v>
      </c>
      <c r="E864" s="48">
        <v>5.8904862254808616</v>
      </c>
      <c r="F864" s="32" t="s">
        <v>746</v>
      </c>
      <c r="G864" s="32">
        <v>5.8904862254808616</v>
      </c>
      <c r="H864" s="32">
        <v>177.66764444099999</v>
      </c>
      <c r="I864" s="32">
        <v>0.1</v>
      </c>
      <c r="J864" s="32">
        <v>0.75229709137686596</v>
      </c>
      <c r="K864" s="29" t="s">
        <v>2471</v>
      </c>
      <c r="L864" s="29" t="s">
        <v>3879</v>
      </c>
      <c r="M864" s="29" t="s">
        <v>5194</v>
      </c>
      <c r="N864" s="33">
        <v>2.884561231876109E-2</v>
      </c>
      <c r="O864" s="34">
        <v>57518.251016186281</v>
      </c>
      <c r="P864" s="35">
        <v>1.7345196452972571</v>
      </c>
      <c r="Q864" s="29" t="s">
        <v>5200</v>
      </c>
      <c r="R864" s="29" t="s">
        <v>5201</v>
      </c>
      <c r="S864" s="36">
        <v>84.27</v>
      </c>
      <c r="T864" s="29" t="s">
        <v>3364</v>
      </c>
      <c r="U864" s="37">
        <v>178</v>
      </c>
      <c r="V864" s="38">
        <v>1.7345196452972571</v>
      </c>
      <c r="W864" s="38">
        <v>86.00451964529725</v>
      </c>
      <c r="X864" s="39">
        <v>4.6845196452972573</v>
      </c>
      <c r="Y864" s="39">
        <v>2.9500000000000028</v>
      </c>
    </row>
    <row r="865" spans="1:25" ht="20" x14ac:dyDescent="0.2">
      <c r="A865" s="29">
        <v>19817</v>
      </c>
      <c r="B865" s="29" t="s">
        <v>214</v>
      </c>
      <c r="C865" s="32">
        <v>100</v>
      </c>
      <c r="D865" s="48">
        <v>1.6666631999999999</v>
      </c>
      <c r="E865" s="48">
        <v>5.8904862254808616</v>
      </c>
      <c r="F865" s="32">
        <v>6</v>
      </c>
      <c r="G865" s="32">
        <v>6</v>
      </c>
      <c r="H865" s="32">
        <v>265.18445036000003</v>
      </c>
      <c r="I865" s="32">
        <v>0.1</v>
      </c>
      <c r="J865" s="32">
        <v>0.76628352490421436</v>
      </c>
      <c r="K865" s="29" t="s">
        <v>5202</v>
      </c>
      <c r="L865" s="29" t="s">
        <v>5202</v>
      </c>
      <c r="M865" s="29" t="s">
        <v>5194</v>
      </c>
      <c r="N865" s="33">
        <v>2.9928157010174709E-2</v>
      </c>
      <c r="O865" s="34">
        <v>58587.609390249461</v>
      </c>
      <c r="P865" s="35">
        <v>2.6839097619282111</v>
      </c>
      <c r="Q865" s="29" t="s">
        <v>5203</v>
      </c>
      <c r="R865" s="29" t="s">
        <v>5204</v>
      </c>
      <c r="S865" s="36">
        <v>58.11</v>
      </c>
      <c r="T865" s="29" t="s">
        <v>3284</v>
      </c>
      <c r="U865" s="37">
        <v>258</v>
      </c>
      <c r="V865" s="38">
        <v>2.6839097619282111</v>
      </c>
      <c r="W865" s="38">
        <v>60.793909761928212</v>
      </c>
      <c r="X865" s="39">
        <v>9.4039097619282117</v>
      </c>
      <c r="Y865" s="39">
        <v>6.7199999999999989</v>
      </c>
    </row>
    <row r="866" spans="1:25" ht="30" x14ac:dyDescent="0.2">
      <c r="A866" s="29">
        <v>15428</v>
      </c>
      <c r="B866" s="29" t="s">
        <v>5205</v>
      </c>
      <c r="C866" s="32">
        <v>120</v>
      </c>
      <c r="D866" s="48">
        <v>1.6666631999999999</v>
      </c>
      <c r="E866" s="48">
        <v>8.4823001646924414</v>
      </c>
      <c r="F866" s="32" t="s">
        <v>746</v>
      </c>
      <c r="G866" s="32">
        <v>8.4823001646924414</v>
      </c>
      <c r="H866" s="32">
        <v>313.63020079074602</v>
      </c>
      <c r="I866" s="32">
        <v>0.12</v>
      </c>
      <c r="J866" s="32">
        <v>0.75229709137686618</v>
      </c>
      <c r="K866" s="29" t="s">
        <v>2990</v>
      </c>
      <c r="L866" s="29" t="s">
        <v>3311</v>
      </c>
      <c r="M866" s="29" t="s">
        <v>5194</v>
      </c>
      <c r="N866" s="33">
        <v>2.88456123187611E-2</v>
      </c>
      <c r="O866" s="34">
        <v>69021.901219423555</v>
      </c>
      <c r="P866" s="35">
        <v>2.4115037739896841</v>
      </c>
      <c r="Q866" s="29" t="s">
        <v>5206</v>
      </c>
      <c r="R866" s="29" t="s">
        <v>5207</v>
      </c>
      <c r="S866" s="36">
        <v>17.940000000000001</v>
      </c>
      <c r="T866" s="29" t="s">
        <v>3835</v>
      </c>
      <c r="U866" s="37">
        <v>312</v>
      </c>
      <c r="V866" s="38">
        <v>2.4115037739896841</v>
      </c>
      <c r="W866" s="38">
        <v>20.35150377398968</v>
      </c>
      <c r="X866" s="39">
        <v>10.85150377398968</v>
      </c>
      <c r="Y866" s="39">
        <v>8.4399999999999977</v>
      </c>
    </row>
    <row r="867" spans="1:25" ht="30" x14ac:dyDescent="0.2">
      <c r="A867" s="29">
        <v>14254</v>
      </c>
      <c r="B867" s="29" t="s">
        <v>5208</v>
      </c>
      <c r="C867" s="32">
        <v>100</v>
      </c>
      <c r="D867" s="48">
        <v>1.6666631999999999</v>
      </c>
      <c r="E867" s="48">
        <v>5.8904862254808616</v>
      </c>
      <c r="F867" s="32" t="s">
        <v>746</v>
      </c>
      <c r="G867" s="32">
        <v>5.8904862254808616</v>
      </c>
      <c r="H867" s="32">
        <v>60.300585547300003</v>
      </c>
      <c r="I867" s="32">
        <v>0.1</v>
      </c>
      <c r="J867" s="32">
        <v>0.75229709137686596</v>
      </c>
      <c r="K867" s="29" t="s">
        <v>2745</v>
      </c>
      <c r="L867" s="29" t="s">
        <v>292</v>
      </c>
      <c r="M867" s="29" t="s">
        <v>5194</v>
      </c>
      <c r="N867" s="33">
        <v>2.884561231876109E-2</v>
      </c>
      <c r="O867" s="34">
        <v>57518.251016186281</v>
      </c>
      <c r="P867" s="35">
        <v>0.5886977934772637</v>
      </c>
      <c r="Q867" s="29" t="s">
        <v>5209</v>
      </c>
      <c r="R867" s="29" t="s">
        <v>5210</v>
      </c>
      <c r="S867" s="36">
        <v>2.5</v>
      </c>
      <c r="T867" s="29" t="s">
        <v>2796</v>
      </c>
      <c r="U867" s="37">
        <v>60</v>
      </c>
      <c r="V867" s="38">
        <v>0.5886977934772637</v>
      </c>
      <c r="W867" s="38">
        <v>3.0886977934772641</v>
      </c>
      <c r="X867" s="39">
        <v>1.648697793477264</v>
      </c>
      <c r="Y867" s="39">
        <v>1.06</v>
      </c>
    </row>
    <row r="868" spans="1:25" ht="20" x14ac:dyDescent="0.2">
      <c r="A868" s="29">
        <v>15530</v>
      </c>
      <c r="B868" s="29" t="s">
        <v>5211</v>
      </c>
      <c r="C868" s="32">
        <v>120</v>
      </c>
      <c r="D868" s="48">
        <v>1.6435150999999999</v>
      </c>
      <c r="E868" s="48">
        <v>8.4823001646924414</v>
      </c>
      <c r="F868" s="32" t="s">
        <v>746</v>
      </c>
      <c r="G868" s="32">
        <v>8.4823001646924414</v>
      </c>
      <c r="H868" s="32">
        <v>91.14558609673</v>
      </c>
      <c r="I868" s="32">
        <v>0.12</v>
      </c>
      <c r="J868" s="32">
        <v>0.75229709137686618</v>
      </c>
      <c r="K868" s="29" t="s">
        <v>3003</v>
      </c>
      <c r="L868" s="29" t="s">
        <v>3003</v>
      </c>
      <c r="M868" s="29" t="s">
        <v>5212</v>
      </c>
      <c r="N868" s="33">
        <v>2.88456123187611E-2</v>
      </c>
      <c r="O868" s="34">
        <v>69021.901219423555</v>
      </c>
      <c r="P868" s="35">
        <v>0.70081874864281701</v>
      </c>
      <c r="Q868" s="29" t="s">
        <v>5213</v>
      </c>
      <c r="R868" s="29" t="s">
        <v>5214</v>
      </c>
      <c r="S868" s="36">
        <v>132.94999999999999</v>
      </c>
      <c r="T868" s="29" t="s">
        <v>2526</v>
      </c>
      <c r="U868" s="37">
        <v>92</v>
      </c>
      <c r="V868" s="38">
        <v>0.70081874864281701</v>
      </c>
      <c r="W868" s="38">
        <v>133.65081874864279</v>
      </c>
      <c r="X868" s="39">
        <v>6.9508187486427886</v>
      </c>
      <c r="Y868" s="39">
        <v>6.2499999999999858</v>
      </c>
    </row>
    <row r="869" spans="1:25" ht="20" x14ac:dyDescent="0.2">
      <c r="A869" s="29">
        <v>15900</v>
      </c>
      <c r="B869" s="29" t="s">
        <v>2249</v>
      </c>
      <c r="C869" s="32">
        <v>80</v>
      </c>
      <c r="D869" s="48">
        <v>1.6435150999999999</v>
      </c>
      <c r="E869" s="48">
        <v>3.7699111843077522</v>
      </c>
      <c r="F869" s="32" t="s">
        <v>746</v>
      </c>
      <c r="G869" s="32">
        <v>3.7699111843077522</v>
      </c>
      <c r="H869" s="32">
        <v>201.78486469500001</v>
      </c>
      <c r="I869" s="32">
        <v>0.08</v>
      </c>
      <c r="J869" s="32">
        <v>0.75229709137686607</v>
      </c>
      <c r="K869" s="29" t="s">
        <v>3003</v>
      </c>
      <c r="L869" s="29" t="s">
        <v>3003</v>
      </c>
      <c r="M869" s="29" t="s">
        <v>5212</v>
      </c>
      <c r="N869" s="33">
        <v>2.88456123187611E-2</v>
      </c>
      <c r="O869" s="34">
        <v>46014.600812949029</v>
      </c>
      <c r="P869" s="35">
        <v>2.6446182813969998</v>
      </c>
      <c r="Q869" s="29" t="s">
        <v>5215</v>
      </c>
      <c r="R869" s="29" t="s">
        <v>5216</v>
      </c>
      <c r="S869" s="36">
        <v>125.29</v>
      </c>
      <c r="T869" s="29" t="s">
        <v>5164</v>
      </c>
      <c r="U869" s="37">
        <v>202</v>
      </c>
      <c r="V869" s="38">
        <v>2.6446182813969998</v>
      </c>
      <c r="W869" s="38">
        <v>127.93461828139699</v>
      </c>
      <c r="X869" s="39">
        <v>10.30461828139701</v>
      </c>
      <c r="Y869" s="39">
        <v>7.6600000000000108</v>
      </c>
    </row>
    <row r="870" spans="1:25" ht="30" x14ac:dyDescent="0.2">
      <c r="A870" s="29">
        <v>15821</v>
      </c>
      <c r="B870" s="29" t="s">
        <v>5217</v>
      </c>
      <c r="C870" s="32">
        <v>125</v>
      </c>
      <c r="D870" s="48">
        <v>1.6435150999999999</v>
      </c>
      <c r="E870" s="48">
        <v>9.2038847273138469</v>
      </c>
      <c r="F870" s="32" t="s">
        <v>746</v>
      </c>
      <c r="G870" s="32">
        <v>9.2038847273138469</v>
      </c>
      <c r="H870" s="32">
        <v>125.11153867449001</v>
      </c>
      <c r="I870" s="32">
        <v>0.125</v>
      </c>
      <c r="J870" s="32">
        <v>0.75229709137686618</v>
      </c>
      <c r="K870" s="29" t="s">
        <v>3581</v>
      </c>
      <c r="L870" s="29" t="s">
        <v>3581</v>
      </c>
      <c r="M870" s="29" t="s">
        <v>5212</v>
      </c>
      <c r="N870" s="33">
        <v>2.88456123187611E-2</v>
      </c>
      <c r="O870" s="34">
        <v>71897.813770232868</v>
      </c>
      <c r="P870" s="35">
        <v>0.91210167719375557</v>
      </c>
      <c r="Q870" s="29" t="s">
        <v>5218</v>
      </c>
      <c r="R870" s="29" t="s">
        <v>5219</v>
      </c>
      <c r="S870" s="36">
        <v>69.819999999999993</v>
      </c>
      <c r="T870" s="29" t="s">
        <v>3124</v>
      </c>
      <c r="U870" s="37">
        <v>122</v>
      </c>
      <c r="V870" s="38">
        <v>0.91210167719375557</v>
      </c>
      <c r="W870" s="38">
        <v>70.732101677193754</v>
      </c>
      <c r="X870" s="39">
        <v>4.2721016771937599</v>
      </c>
      <c r="Y870" s="39">
        <v>3.359999999999999</v>
      </c>
    </row>
    <row r="871" spans="1:25" ht="30" x14ac:dyDescent="0.2">
      <c r="A871" s="29">
        <v>19948</v>
      </c>
      <c r="B871" s="29" t="s">
        <v>2353</v>
      </c>
      <c r="C871" s="32">
        <v>225</v>
      </c>
      <c r="D871" s="48">
        <v>1.6435150999999999</v>
      </c>
      <c r="E871" s="48">
        <v>29.82058651649686</v>
      </c>
      <c r="F871" s="32" t="s">
        <v>746</v>
      </c>
      <c r="G871" s="32">
        <v>29.82058651649686</v>
      </c>
      <c r="H871" s="32">
        <v>149.28746730500001</v>
      </c>
      <c r="I871" s="32">
        <v>0.22500000000000001</v>
      </c>
      <c r="J871" s="32">
        <v>0.75229709137686607</v>
      </c>
      <c r="K871" s="29" t="s">
        <v>2385</v>
      </c>
      <c r="L871" s="29" t="s">
        <v>1325</v>
      </c>
      <c r="M871" s="29" t="s">
        <v>5212</v>
      </c>
      <c r="N871" s="33">
        <v>2.88456123187611E-2</v>
      </c>
      <c r="O871" s="34">
        <v>129416.0647864191</v>
      </c>
      <c r="P871" s="35">
        <v>0.50973882746681198</v>
      </c>
      <c r="Q871" s="29" t="s">
        <v>5220</v>
      </c>
      <c r="R871" s="29" t="s">
        <v>5221</v>
      </c>
      <c r="S871" s="36">
        <v>47.48</v>
      </c>
      <c r="T871" s="29" t="s">
        <v>2877</v>
      </c>
      <c r="U871" s="37">
        <v>150</v>
      </c>
      <c r="V871" s="38">
        <v>0.50973882746681198</v>
      </c>
      <c r="W871" s="38">
        <v>47.989738827466809</v>
      </c>
      <c r="X871" s="39">
        <v>7.1197388274668043</v>
      </c>
      <c r="Y871" s="39">
        <v>6.6099999999999923</v>
      </c>
    </row>
    <row r="872" spans="1:25" ht="20" x14ac:dyDescent="0.2">
      <c r="A872" s="29">
        <v>19272</v>
      </c>
      <c r="B872" s="29" t="s">
        <v>2302</v>
      </c>
      <c r="C872" s="32">
        <v>125</v>
      </c>
      <c r="D872" s="48">
        <v>1.6435150999999999</v>
      </c>
      <c r="E872" s="48">
        <v>9.2038847273138469</v>
      </c>
      <c r="F872" s="32" t="s">
        <v>746</v>
      </c>
      <c r="G872" s="32">
        <v>9.2038847273138469</v>
      </c>
      <c r="H872" s="32">
        <v>256.70308216299998</v>
      </c>
      <c r="I872" s="32">
        <v>0.125</v>
      </c>
      <c r="J872" s="32">
        <v>0.75229709137686618</v>
      </c>
      <c r="K872" s="29" t="s">
        <v>5222</v>
      </c>
      <c r="L872" s="29" t="s">
        <v>5222</v>
      </c>
      <c r="M872" s="29" t="s">
        <v>5212</v>
      </c>
      <c r="N872" s="33">
        <v>2.88456123187611E-2</v>
      </c>
      <c r="O872" s="34">
        <v>71897.813770232868</v>
      </c>
      <c r="P872" s="35">
        <v>1.8714445866648051</v>
      </c>
      <c r="Q872" s="29" t="s">
        <v>5223</v>
      </c>
      <c r="R872" s="29" t="s">
        <v>3989</v>
      </c>
      <c r="S872" s="36">
        <v>45.6</v>
      </c>
      <c r="T872" s="29" t="s">
        <v>3284</v>
      </c>
      <c r="U872" s="37">
        <v>256</v>
      </c>
      <c r="V872" s="38">
        <v>1.8714445866648051</v>
      </c>
      <c r="W872" s="38">
        <v>47.471444586664809</v>
      </c>
      <c r="X872" s="39">
        <v>7.43144458666481</v>
      </c>
      <c r="Y872" s="39">
        <v>5.5600000000000023</v>
      </c>
    </row>
    <row r="873" spans="1:25" ht="30" x14ac:dyDescent="0.2">
      <c r="A873" s="29">
        <v>14462</v>
      </c>
      <c r="B873" s="29" t="s">
        <v>257</v>
      </c>
      <c r="C873" s="32">
        <v>100</v>
      </c>
      <c r="D873" s="48">
        <v>1.6435150999999999</v>
      </c>
      <c r="E873" s="48">
        <v>5.8904862254808616</v>
      </c>
      <c r="F873" s="32">
        <v>3</v>
      </c>
      <c r="G873" s="32">
        <v>3</v>
      </c>
      <c r="H873" s="32">
        <v>110.71993600899999</v>
      </c>
      <c r="I873" s="32">
        <v>0.1</v>
      </c>
      <c r="J873" s="32">
        <v>0.38314176245210718</v>
      </c>
      <c r="K873" s="29" t="s">
        <v>3339</v>
      </c>
      <c r="L873" s="29" t="s">
        <v>123</v>
      </c>
      <c r="M873" s="29" t="s">
        <v>5212</v>
      </c>
      <c r="N873" s="33">
        <v>7.4820392525436763E-3</v>
      </c>
      <c r="O873" s="34">
        <v>29293.804695124731</v>
      </c>
      <c r="P873" s="35">
        <v>0.29148139664255029</v>
      </c>
      <c r="Q873" s="29" t="s">
        <v>5224</v>
      </c>
      <c r="R873" s="29" t="s">
        <v>5225</v>
      </c>
      <c r="S873" s="36">
        <v>39.800000000000011</v>
      </c>
      <c r="T873" s="29" t="s">
        <v>3221</v>
      </c>
      <c r="U873" s="37">
        <v>110</v>
      </c>
      <c r="V873" s="38">
        <v>0.29148139664255029</v>
      </c>
      <c r="W873" s="38">
        <v>40.091481396642557</v>
      </c>
      <c r="X873" s="39">
        <v>1.531481396642562</v>
      </c>
      <c r="Y873" s="39">
        <v>1.2400000000000091</v>
      </c>
    </row>
    <row r="874" spans="1:25" ht="20" x14ac:dyDescent="0.2">
      <c r="A874" s="29">
        <v>15161</v>
      </c>
      <c r="B874" s="29" t="s">
        <v>5226</v>
      </c>
      <c r="C874" s="32">
        <v>100</v>
      </c>
      <c r="D874" s="48">
        <v>1.6435150999999999</v>
      </c>
      <c r="E874" s="48">
        <v>5.8904862254808616</v>
      </c>
      <c r="F874" s="32" t="s">
        <v>746</v>
      </c>
      <c r="G874" s="32">
        <v>5.8904862254808616</v>
      </c>
      <c r="H874" s="32">
        <v>271.82599944600003</v>
      </c>
      <c r="I874" s="32">
        <v>0.1</v>
      </c>
      <c r="J874" s="32">
        <v>0.75229709137686596</v>
      </c>
      <c r="K874" s="29" t="s">
        <v>2856</v>
      </c>
      <c r="L874" s="29" t="s">
        <v>2855</v>
      </c>
      <c r="M874" s="29" t="s">
        <v>5212</v>
      </c>
      <c r="N874" s="33">
        <v>2.884561231876109E-2</v>
      </c>
      <c r="O874" s="34">
        <v>57518.251016186281</v>
      </c>
      <c r="P874" s="35">
        <v>2.6537613960330311</v>
      </c>
      <c r="Q874" s="29" t="s">
        <v>5227</v>
      </c>
      <c r="R874" s="29" t="s">
        <v>2868</v>
      </c>
      <c r="S874" s="36">
        <v>9.98</v>
      </c>
      <c r="T874" s="29" t="s">
        <v>5228</v>
      </c>
      <c r="U874" s="37">
        <v>272</v>
      </c>
      <c r="V874" s="38">
        <v>2.6537613960330311</v>
      </c>
      <c r="W874" s="38">
        <v>12.63376139603303</v>
      </c>
      <c r="X874" s="39">
        <v>5.7437613960330323</v>
      </c>
      <c r="Y874" s="39">
        <v>3.0900000000000012</v>
      </c>
    </row>
    <row r="875" spans="1:25" ht="30" x14ac:dyDescent="0.2">
      <c r="A875" s="29">
        <v>15373</v>
      </c>
      <c r="B875" s="29" t="s">
        <v>1990</v>
      </c>
      <c r="C875" s="32">
        <v>100</v>
      </c>
      <c r="D875" s="48">
        <v>1.6435150999999999</v>
      </c>
      <c r="E875" s="48">
        <v>5.8904862254808616</v>
      </c>
      <c r="F875" s="32" t="s">
        <v>746</v>
      </c>
      <c r="G875" s="32">
        <v>5.8904862254808616</v>
      </c>
      <c r="H875" s="32">
        <v>172.70433490600001</v>
      </c>
      <c r="I875" s="32">
        <v>0.1</v>
      </c>
      <c r="J875" s="32">
        <v>0.75229709137686596</v>
      </c>
      <c r="K875" s="29" t="s">
        <v>2437</v>
      </c>
      <c r="L875" s="29" t="s">
        <v>4377</v>
      </c>
      <c r="M875" s="29" t="s">
        <v>5212</v>
      </c>
      <c r="N875" s="33">
        <v>2.884561231876109E-2</v>
      </c>
      <c r="O875" s="34">
        <v>57518.251016186281</v>
      </c>
      <c r="P875" s="35">
        <v>1.686064239017542</v>
      </c>
      <c r="Q875" s="29" t="s">
        <v>4222</v>
      </c>
      <c r="R875" s="29" t="s">
        <v>2459</v>
      </c>
      <c r="S875" s="36">
        <v>7.51</v>
      </c>
      <c r="T875" s="29" t="s">
        <v>3310</v>
      </c>
      <c r="U875" s="37">
        <v>172</v>
      </c>
      <c r="V875" s="38">
        <v>1.686064239017542</v>
      </c>
      <c r="W875" s="38">
        <v>9.1960642390175416</v>
      </c>
      <c r="X875" s="39">
        <v>2.8360642390175421</v>
      </c>
      <c r="Y875" s="39">
        <v>1.1499999999999999</v>
      </c>
    </row>
    <row r="876" spans="1:25" ht="30" x14ac:dyDescent="0.2">
      <c r="A876" s="29">
        <v>15003</v>
      </c>
      <c r="B876" s="29" t="s">
        <v>5229</v>
      </c>
      <c r="C876" s="32">
        <v>75</v>
      </c>
      <c r="D876" s="48">
        <v>1.6435150999999999</v>
      </c>
      <c r="E876" s="48">
        <v>3.3133985018329848</v>
      </c>
      <c r="F876" s="32" t="s">
        <v>746</v>
      </c>
      <c r="G876" s="32">
        <v>3.3133985018329848</v>
      </c>
      <c r="H876" s="32">
        <v>48.777082121900001</v>
      </c>
      <c r="I876" s="32">
        <v>7.4999999999999997E-2</v>
      </c>
      <c r="J876" s="32">
        <v>0.75229709137686618</v>
      </c>
      <c r="K876" s="29" t="s">
        <v>2422</v>
      </c>
      <c r="L876" s="29" t="s">
        <v>277</v>
      </c>
      <c r="M876" s="29" t="s">
        <v>5212</v>
      </c>
      <c r="N876" s="33">
        <v>2.88456123187611E-2</v>
      </c>
      <c r="O876" s="34">
        <v>43138.688262139724</v>
      </c>
      <c r="P876" s="35">
        <v>0.69645854339169189</v>
      </c>
      <c r="Q876" s="29" t="s">
        <v>5230</v>
      </c>
      <c r="R876" s="29" t="s">
        <v>5231</v>
      </c>
      <c r="S876" s="36">
        <v>6.46</v>
      </c>
      <c r="T876" s="29" t="s">
        <v>2796</v>
      </c>
      <c r="U876" s="37">
        <v>48</v>
      </c>
      <c r="V876" s="38">
        <v>0.69645854339169189</v>
      </c>
      <c r="W876" s="38">
        <v>7.1564585433916914</v>
      </c>
      <c r="X876" s="39">
        <v>1.656458543391691</v>
      </c>
      <c r="Y876" s="39">
        <v>0.96</v>
      </c>
    </row>
    <row r="877" spans="1:25" ht="40" x14ac:dyDescent="0.2">
      <c r="A877" s="29">
        <v>14245</v>
      </c>
      <c r="B877" s="29" t="s">
        <v>5232</v>
      </c>
      <c r="C877" s="32">
        <v>75</v>
      </c>
      <c r="D877" s="48">
        <v>1.6435150999999999</v>
      </c>
      <c r="E877" s="48">
        <v>3.3133985018329848</v>
      </c>
      <c r="F877" s="32" t="s">
        <v>746</v>
      </c>
      <c r="G877" s="32">
        <v>3.3133985018329848</v>
      </c>
      <c r="H877" s="32">
        <v>131.82722063400001</v>
      </c>
      <c r="I877" s="32">
        <v>7.4999999999999997E-2</v>
      </c>
      <c r="J877" s="32">
        <v>0.75229709137686618</v>
      </c>
      <c r="K877" s="29" t="s">
        <v>2707</v>
      </c>
      <c r="L877" s="29" t="s">
        <v>1501</v>
      </c>
      <c r="M877" s="29" t="s">
        <v>5212</v>
      </c>
      <c r="N877" s="33">
        <v>2.88456123187611E-2</v>
      </c>
      <c r="O877" s="34">
        <v>43138.688262139724</v>
      </c>
      <c r="P877" s="35">
        <v>1.882281392574503</v>
      </c>
      <c r="Q877" s="29" t="s">
        <v>5233</v>
      </c>
      <c r="R877" s="29" t="s">
        <v>4631</v>
      </c>
      <c r="S877" s="36">
        <v>6.4300000000000006</v>
      </c>
      <c r="T877" s="29" t="s">
        <v>4382</v>
      </c>
      <c r="U877" s="37">
        <v>132</v>
      </c>
      <c r="V877" s="38">
        <v>1.882281392574503</v>
      </c>
      <c r="W877" s="38">
        <v>8.3122813925745032</v>
      </c>
      <c r="X877" s="39">
        <v>4.7822813925745038</v>
      </c>
      <c r="Y877" s="39">
        <v>2.9000000000000008</v>
      </c>
    </row>
    <row r="878" spans="1:25" ht="30" x14ac:dyDescent="0.2">
      <c r="A878" s="29">
        <v>12660</v>
      </c>
      <c r="B878" s="29" t="s">
        <v>5234</v>
      </c>
      <c r="C878" s="32">
        <v>125</v>
      </c>
      <c r="D878" s="48">
        <v>1.6435150999999999</v>
      </c>
      <c r="E878" s="48">
        <v>9.2038847273138469</v>
      </c>
      <c r="F878" s="32" t="s">
        <v>746</v>
      </c>
      <c r="G878" s="32">
        <v>9.2038847273138469</v>
      </c>
      <c r="H878" s="32">
        <v>216.036043562</v>
      </c>
      <c r="I878" s="32">
        <v>0.125</v>
      </c>
      <c r="J878" s="32">
        <v>0.75229709137686618</v>
      </c>
      <c r="K878" s="29" t="s">
        <v>2437</v>
      </c>
      <c r="L878" s="29" t="s">
        <v>2984</v>
      </c>
      <c r="M878" s="29" t="s">
        <v>5212</v>
      </c>
      <c r="N878" s="33">
        <v>2.88456123187611E-2</v>
      </c>
      <c r="O878" s="34">
        <v>71897.813770232868</v>
      </c>
      <c r="P878" s="35">
        <v>1.574969341396014</v>
      </c>
      <c r="Q878" s="29" t="s">
        <v>746</v>
      </c>
      <c r="R878" s="29" t="s">
        <v>746</v>
      </c>
      <c r="S878" s="41" t="s">
        <v>746</v>
      </c>
      <c r="T878" s="29" t="s">
        <v>746</v>
      </c>
      <c r="U878" s="34" t="s">
        <v>746</v>
      </c>
      <c r="V878" s="38">
        <v>1.574969341396014</v>
      </c>
      <c r="W878" s="42" t="s">
        <v>746</v>
      </c>
      <c r="X878" s="40" t="s">
        <v>746</v>
      </c>
      <c r="Y878" s="40" t="s">
        <v>746</v>
      </c>
    </row>
    <row r="879" spans="1:25" ht="30" x14ac:dyDescent="0.2">
      <c r="A879" s="29">
        <v>19179</v>
      </c>
      <c r="B879" s="29" t="s">
        <v>2300</v>
      </c>
      <c r="C879" s="32">
        <v>100</v>
      </c>
      <c r="D879" s="48">
        <v>1.6203669999999999</v>
      </c>
      <c r="E879" s="48">
        <v>5.8904862254808616</v>
      </c>
      <c r="F879" s="32" t="s">
        <v>746</v>
      </c>
      <c r="G879" s="32">
        <v>5.8904862254808616</v>
      </c>
      <c r="H879" s="32">
        <v>236.251760631</v>
      </c>
      <c r="I879" s="32">
        <v>0.1</v>
      </c>
      <c r="J879" s="32">
        <v>0.75229709137686596</v>
      </c>
      <c r="K879" s="29" t="s">
        <v>4333</v>
      </c>
      <c r="L879" s="29" t="s">
        <v>4333</v>
      </c>
      <c r="M879" s="29" t="s">
        <v>5235</v>
      </c>
      <c r="N879" s="33">
        <v>2.884561231876109E-2</v>
      </c>
      <c r="O879" s="34">
        <v>57518.251016186281</v>
      </c>
      <c r="P879" s="35">
        <v>2.3064600273158669</v>
      </c>
      <c r="Q879" s="29" t="s">
        <v>5236</v>
      </c>
      <c r="R879" s="29" t="s">
        <v>5237</v>
      </c>
      <c r="S879" s="36">
        <v>37.4</v>
      </c>
      <c r="T879" s="29" t="s">
        <v>4890</v>
      </c>
      <c r="U879" s="37">
        <v>236</v>
      </c>
      <c r="V879" s="38">
        <v>2.3064600273158669</v>
      </c>
      <c r="W879" s="38">
        <v>39.706460027315863</v>
      </c>
      <c r="X879" s="39">
        <v>9.4064600273158625</v>
      </c>
      <c r="Y879" s="39">
        <v>7.0999999999999979</v>
      </c>
    </row>
    <row r="880" spans="1:25" ht="40" x14ac:dyDescent="0.2">
      <c r="A880" s="29">
        <v>15605</v>
      </c>
      <c r="B880" s="29" t="s">
        <v>5238</v>
      </c>
      <c r="C880" s="32">
        <v>100</v>
      </c>
      <c r="D880" s="48">
        <v>1.6203669999999999</v>
      </c>
      <c r="E880" s="48">
        <v>5.8904862254808616</v>
      </c>
      <c r="F880" s="32" t="s">
        <v>746</v>
      </c>
      <c r="G880" s="32">
        <v>5.8904862254808616</v>
      </c>
      <c r="H880" s="32">
        <v>735.69444398600001</v>
      </c>
      <c r="I880" s="32">
        <v>0.1</v>
      </c>
      <c r="J880" s="32">
        <v>0.75229709137686596</v>
      </c>
      <c r="K880" s="29" t="s">
        <v>2462</v>
      </c>
      <c r="L880" s="29" t="s">
        <v>4500</v>
      </c>
      <c r="M880" s="29" t="s">
        <v>5235</v>
      </c>
      <c r="N880" s="33">
        <v>2.884561231876109E-2</v>
      </c>
      <c r="O880" s="34">
        <v>57518.251016186281</v>
      </c>
      <c r="P880" s="35">
        <v>7.1823796057223008</v>
      </c>
      <c r="Q880" s="29" t="s">
        <v>2410</v>
      </c>
      <c r="R880" s="29" t="s">
        <v>5239</v>
      </c>
      <c r="S880" s="36">
        <v>33.86</v>
      </c>
      <c r="T880" s="29" t="s">
        <v>746</v>
      </c>
      <c r="U880" s="37">
        <v>736</v>
      </c>
      <c r="V880" s="38">
        <v>7.1823796057223008</v>
      </c>
      <c r="W880" s="38">
        <v>41.042379605722303</v>
      </c>
      <c r="X880" s="39">
        <v>20.56237960572231</v>
      </c>
      <c r="Y880" s="39">
        <v>13.38</v>
      </c>
    </row>
    <row r="881" spans="1:25" ht="30" x14ac:dyDescent="0.2">
      <c r="A881" s="29">
        <v>14420</v>
      </c>
      <c r="B881" s="29" t="s">
        <v>1613</v>
      </c>
      <c r="C881" s="32">
        <v>150</v>
      </c>
      <c r="D881" s="48">
        <v>1.6203669999999999</v>
      </c>
      <c r="E881" s="48">
        <v>13.253594007331939</v>
      </c>
      <c r="F881" s="32">
        <v>14</v>
      </c>
      <c r="G881" s="32">
        <v>14</v>
      </c>
      <c r="H881" s="32">
        <v>224.42030561300001</v>
      </c>
      <c r="I881" s="32">
        <v>0.15</v>
      </c>
      <c r="J881" s="32">
        <v>0.79466439619696316</v>
      </c>
      <c r="K881" s="29" t="s">
        <v>2506</v>
      </c>
      <c r="L881" s="29" t="s">
        <v>2505</v>
      </c>
      <c r="M881" s="29" t="s">
        <v>5235</v>
      </c>
      <c r="N881" s="33">
        <v>3.2186111242766768E-2</v>
      </c>
      <c r="O881" s="34">
        <v>91136.281273721412</v>
      </c>
      <c r="P881" s="35">
        <v>1.437201870048574</v>
      </c>
      <c r="Q881" s="29" t="s">
        <v>5240</v>
      </c>
      <c r="R881" s="29" t="s">
        <v>5241</v>
      </c>
      <c r="S881" s="36">
        <v>8.09</v>
      </c>
      <c r="T881" s="29" t="s">
        <v>2406</v>
      </c>
      <c r="U881" s="37">
        <v>224</v>
      </c>
      <c r="V881" s="38">
        <v>1.437201870048574</v>
      </c>
      <c r="W881" s="38">
        <v>9.5272018700485752</v>
      </c>
      <c r="X881" s="39">
        <v>1.4772018700485749</v>
      </c>
      <c r="Y881" s="39">
        <v>3.9999999999999147E-2</v>
      </c>
    </row>
    <row r="882" spans="1:25" ht="20" x14ac:dyDescent="0.2">
      <c r="A882" s="29">
        <v>19286</v>
      </c>
      <c r="B882" s="29" t="s">
        <v>5242</v>
      </c>
      <c r="C882" s="32">
        <v>100</v>
      </c>
      <c r="D882" s="48">
        <v>1.6203669999999999</v>
      </c>
      <c r="E882" s="48">
        <v>5.8904862254808616</v>
      </c>
      <c r="F882" s="32" t="s">
        <v>746</v>
      </c>
      <c r="G882" s="32">
        <v>5.8904862254808616</v>
      </c>
      <c r="H882" s="32">
        <v>428.00978744920002</v>
      </c>
      <c r="I882" s="32">
        <v>0.1</v>
      </c>
      <c r="J882" s="32">
        <v>0.75229709137686596</v>
      </c>
      <c r="K882" s="29" t="s">
        <v>2895</v>
      </c>
      <c r="L882" s="29" t="s">
        <v>4490</v>
      </c>
      <c r="M882" s="29" t="s">
        <v>5235</v>
      </c>
      <c r="N882" s="33">
        <v>2.884561231876109E-2</v>
      </c>
      <c r="O882" s="34">
        <v>57518.251016186281</v>
      </c>
      <c r="P882" s="35">
        <v>4.1785401446951393</v>
      </c>
      <c r="Q882" s="29" t="s">
        <v>2716</v>
      </c>
      <c r="R882" s="29" t="s">
        <v>5243</v>
      </c>
      <c r="S882" s="36">
        <v>7.01</v>
      </c>
      <c r="T882" s="29" t="s">
        <v>2774</v>
      </c>
      <c r="U882" s="37">
        <v>428</v>
      </c>
      <c r="V882" s="38">
        <v>4.1785401446951393</v>
      </c>
      <c r="W882" s="38">
        <v>11.188540144695139</v>
      </c>
      <c r="X882" s="39">
        <v>4.6585401446951389</v>
      </c>
      <c r="Y882" s="39">
        <v>0.47999999999999948</v>
      </c>
    </row>
    <row r="883" spans="1:25" ht="40" x14ac:dyDescent="0.2">
      <c r="A883" s="29">
        <v>19296</v>
      </c>
      <c r="B883" s="29" t="s">
        <v>5244</v>
      </c>
      <c r="C883" s="32">
        <v>160</v>
      </c>
      <c r="D883" s="48">
        <v>1.6203669999999999</v>
      </c>
      <c r="E883" s="48">
        <v>15.079644737231011</v>
      </c>
      <c r="F883" s="32" t="s">
        <v>746</v>
      </c>
      <c r="G883" s="32">
        <v>15.079644737231011</v>
      </c>
      <c r="H883" s="32">
        <v>731.77829925212984</v>
      </c>
      <c r="I883" s="32">
        <v>0.16</v>
      </c>
      <c r="J883" s="32">
        <v>0.75229709137686607</v>
      </c>
      <c r="K883" s="29" t="s">
        <v>2462</v>
      </c>
      <c r="L883" s="29" t="s">
        <v>1684</v>
      </c>
      <c r="M883" s="29" t="s">
        <v>5235</v>
      </c>
      <c r="N883" s="33">
        <v>2.88456123187611E-2</v>
      </c>
      <c r="O883" s="34">
        <v>92029.201625898058</v>
      </c>
      <c r="P883" s="35">
        <v>3.872495512529238</v>
      </c>
      <c r="Q883" s="29" t="s">
        <v>746</v>
      </c>
      <c r="R883" s="29" t="s">
        <v>5245</v>
      </c>
      <c r="S883" s="36">
        <v>7.4700000000000006</v>
      </c>
      <c r="T883" s="29" t="s">
        <v>746</v>
      </c>
      <c r="U883" s="37">
        <v>726</v>
      </c>
      <c r="V883" s="38">
        <v>3.872495512529238</v>
      </c>
      <c r="W883" s="38">
        <v>11.34249551252924</v>
      </c>
      <c r="X883" s="40" t="s">
        <v>746</v>
      </c>
      <c r="Y883" s="40" t="s">
        <v>746</v>
      </c>
    </row>
    <row r="884" spans="1:25" ht="40" x14ac:dyDescent="0.2">
      <c r="A884" s="29">
        <v>14319</v>
      </c>
      <c r="B884" s="29" t="s">
        <v>5246</v>
      </c>
      <c r="C884" s="32" t="s">
        <v>746</v>
      </c>
      <c r="D884" s="48">
        <v>1.6203669999999999</v>
      </c>
      <c r="E884" s="48" t="s">
        <v>746</v>
      </c>
      <c r="F884" s="32" t="s">
        <v>746</v>
      </c>
      <c r="G884" s="32" t="s">
        <v>746</v>
      </c>
      <c r="H884" s="32">
        <v>0</v>
      </c>
      <c r="I884" s="32" t="s">
        <v>746</v>
      </c>
      <c r="J884" s="32" t="s">
        <v>746</v>
      </c>
      <c r="K884" s="29" t="s">
        <v>2552</v>
      </c>
      <c r="L884" s="29" t="s">
        <v>2552</v>
      </c>
      <c r="M884" s="29" t="s">
        <v>5235</v>
      </c>
      <c r="N884" s="33" t="s">
        <v>746</v>
      </c>
      <c r="O884" s="34" t="s">
        <v>746</v>
      </c>
      <c r="P884" s="35" t="s">
        <v>746</v>
      </c>
      <c r="Q884" s="29" t="s">
        <v>746</v>
      </c>
      <c r="R884" s="29" t="s">
        <v>746</v>
      </c>
      <c r="S884" s="41" t="s">
        <v>746</v>
      </c>
      <c r="T884" s="29" t="s">
        <v>746</v>
      </c>
      <c r="U884" s="34" t="s">
        <v>746</v>
      </c>
      <c r="V884" s="42" t="s">
        <v>746</v>
      </c>
      <c r="W884" s="42" t="s">
        <v>746</v>
      </c>
      <c r="X884" s="40" t="s">
        <v>746</v>
      </c>
      <c r="Y884" s="40" t="s">
        <v>746</v>
      </c>
    </row>
    <row r="885" spans="1:25" ht="20" x14ac:dyDescent="0.2">
      <c r="A885" s="29">
        <v>15144</v>
      </c>
      <c r="B885" s="29" t="s">
        <v>5247</v>
      </c>
      <c r="C885" s="32">
        <v>120</v>
      </c>
      <c r="D885" s="48">
        <v>1.5972189000000001</v>
      </c>
      <c r="E885" s="48">
        <v>8.4823001646924414</v>
      </c>
      <c r="F885" s="32" t="s">
        <v>746</v>
      </c>
      <c r="G885" s="32">
        <v>8.4823001646924414</v>
      </c>
      <c r="H885" s="32">
        <v>125.492353013</v>
      </c>
      <c r="I885" s="32">
        <v>0.12</v>
      </c>
      <c r="J885" s="32">
        <v>0.75229709137686618</v>
      </c>
      <c r="K885" s="29" t="s">
        <v>5248</v>
      </c>
      <c r="L885" s="29" t="s">
        <v>5248</v>
      </c>
      <c r="M885" s="29" t="s">
        <v>4415</v>
      </c>
      <c r="N885" s="33">
        <v>2.88456123187611E-2</v>
      </c>
      <c r="O885" s="34">
        <v>69021.901219423555</v>
      </c>
      <c r="P885" s="35">
        <v>0.96491116650977959</v>
      </c>
      <c r="Q885" s="29" t="s">
        <v>5249</v>
      </c>
      <c r="R885" s="29" t="s">
        <v>5250</v>
      </c>
      <c r="S885" s="36">
        <v>107.81</v>
      </c>
      <c r="T885" s="29" t="s">
        <v>5119</v>
      </c>
      <c r="U885" s="37">
        <v>128</v>
      </c>
      <c r="V885" s="38">
        <v>0.96491116650977959</v>
      </c>
      <c r="W885" s="38">
        <v>108.7749111665098</v>
      </c>
      <c r="X885" s="39">
        <v>1.704911166509788</v>
      </c>
      <c r="Y885" s="39">
        <v>0.74000000000000909</v>
      </c>
    </row>
    <row r="886" spans="1:25" ht="30" x14ac:dyDescent="0.2">
      <c r="A886" s="29">
        <v>14543</v>
      </c>
      <c r="B886" s="29" t="s">
        <v>5251</v>
      </c>
      <c r="C886" s="32">
        <v>100</v>
      </c>
      <c r="D886" s="48">
        <v>1.5972189000000001</v>
      </c>
      <c r="E886" s="48">
        <v>5.8904862254808616</v>
      </c>
      <c r="F886" s="32" t="s">
        <v>746</v>
      </c>
      <c r="G886" s="32">
        <v>5.8904862254808616</v>
      </c>
      <c r="H886" s="32">
        <v>21.90668935607</v>
      </c>
      <c r="I886" s="32">
        <v>0.1</v>
      </c>
      <c r="J886" s="32">
        <v>0.75229709137686596</v>
      </c>
      <c r="K886" s="29" t="s">
        <v>3581</v>
      </c>
      <c r="L886" s="29" t="s">
        <v>3581</v>
      </c>
      <c r="M886" s="29" t="s">
        <v>4415</v>
      </c>
      <c r="N886" s="33">
        <v>2.884561231876109E-2</v>
      </c>
      <c r="O886" s="34">
        <v>57518.251016186281</v>
      </c>
      <c r="P886" s="35">
        <v>0.21386889645033819</v>
      </c>
      <c r="Q886" s="29" t="s">
        <v>4595</v>
      </c>
      <c r="R886" s="29" t="s">
        <v>5252</v>
      </c>
      <c r="S886" s="36">
        <v>105.17</v>
      </c>
      <c r="T886" s="29" t="s">
        <v>2467</v>
      </c>
      <c r="U886" s="37">
        <v>16</v>
      </c>
      <c r="V886" s="38">
        <v>0.21386889645033819</v>
      </c>
      <c r="W886" s="38">
        <v>105.38386889645029</v>
      </c>
      <c r="X886" s="39">
        <v>0.22386889645032679</v>
      </c>
      <c r="Y886" s="39">
        <v>9.9999999999909051E-3</v>
      </c>
    </row>
    <row r="887" spans="1:25" ht="20" x14ac:dyDescent="0.2">
      <c r="A887" s="29">
        <v>14443</v>
      </c>
      <c r="B887" s="29" t="s">
        <v>5253</v>
      </c>
      <c r="C887" s="32">
        <v>120</v>
      </c>
      <c r="D887" s="48">
        <v>1.5972189000000001</v>
      </c>
      <c r="E887" s="48">
        <v>8.4823001646924414</v>
      </c>
      <c r="F887" s="32" t="s">
        <v>746</v>
      </c>
      <c r="G887" s="32">
        <v>8.4823001646924414</v>
      </c>
      <c r="H887" s="32">
        <v>309.75693652080997</v>
      </c>
      <c r="I887" s="32">
        <v>0.12</v>
      </c>
      <c r="J887" s="32">
        <v>0.75229709137686618</v>
      </c>
      <c r="K887" s="29" t="s">
        <v>4524</v>
      </c>
      <c r="L887" s="29" t="s">
        <v>4524</v>
      </c>
      <c r="M887" s="29" t="s">
        <v>4415</v>
      </c>
      <c r="N887" s="33">
        <v>2.88456123187611E-2</v>
      </c>
      <c r="O887" s="34">
        <v>69021.901219423555</v>
      </c>
      <c r="P887" s="35">
        <v>2.3817222306910462</v>
      </c>
      <c r="Q887" s="29" t="s">
        <v>3785</v>
      </c>
      <c r="R887" s="29" t="s">
        <v>4457</v>
      </c>
      <c r="S887" s="36">
        <v>76.7</v>
      </c>
      <c r="T887" s="29" t="s">
        <v>2574</v>
      </c>
      <c r="U887" s="37">
        <v>304</v>
      </c>
      <c r="V887" s="38">
        <v>2.3817222306910462</v>
      </c>
      <c r="W887" s="38">
        <v>79.081722230691042</v>
      </c>
      <c r="X887" s="39">
        <v>9.3917222306910446</v>
      </c>
      <c r="Y887" s="39">
        <v>7.0100000000000051</v>
      </c>
    </row>
    <row r="888" spans="1:25" ht="20" x14ac:dyDescent="0.2">
      <c r="A888" s="29">
        <v>14433</v>
      </c>
      <c r="B888" s="29" t="s">
        <v>5254</v>
      </c>
      <c r="C888" s="32">
        <v>120</v>
      </c>
      <c r="D888" s="48">
        <v>1.5972189000000001</v>
      </c>
      <c r="E888" s="48">
        <v>8.4823001646924414</v>
      </c>
      <c r="F888" s="32" t="s">
        <v>746</v>
      </c>
      <c r="G888" s="32">
        <v>8.4823001646924414</v>
      </c>
      <c r="H888" s="32">
        <v>336.03463610379998</v>
      </c>
      <c r="I888" s="32">
        <v>0.12</v>
      </c>
      <c r="J888" s="32">
        <v>0.75229709137686618</v>
      </c>
      <c r="K888" s="29" t="s">
        <v>4524</v>
      </c>
      <c r="L888" s="29" t="s">
        <v>4524</v>
      </c>
      <c r="M888" s="29" t="s">
        <v>4415</v>
      </c>
      <c r="N888" s="33">
        <v>2.88456123187611E-2</v>
      </c>
      <c r="O888" s="34">
        <v>69021.901219423555</v>
      </c>
      <c r="P888" s="35">
        <v>2.583771559985157</v>
      </c>
      <c r="Q888" s="29" t="s">
        <v>5255</v>
      </c>
      <c r="R888" s="29" t="s">
        <v>5256</v>
      </c>
      <c r="S888" s="36">
        <v>68.349999999999994</v>
      </c>
      <c r="T888" s="29" t="s">
        <v>4996</v>
      </c>
      <c r="U888" s="37">
        <v>336</v>
      </c>
      <c r="V888" s="38">
        <v>2.583771559985157</v>
      </c>
      <c r="W888" s="38">
        <v>70.933771559985146</v>
      </c>
      <c r="X888" s="39">
        <v>11.373771559985141</v>
      </c>
      <c r="Y888" s="39">
        <v>8.789999999999992</v>
      </c>
    </row>
    <row r="889" spans="1:25" ht="40" x14ac:dyDescent="0.2">
      <c r="A889" s="29">
        <v>14347</v>
      </c>
      <c r="B889" s="29" t="s">
        <v>5257</v>
      </c>
      <c r="C889" s="32">
        <v>100</v>
      </c>
      <c r="D889" s="48">
        <v>1.5972189000000001</v>
      </c>
      <c r="E889" s="48">
        <v>5.8904862254808616</v>
      </c>
      <c r="F889" s="32" t="s">
        <v>746</v>
      </c>
      <c r="G889" s="32">
        <v>5.8904862254808616</v>
      </c>
      <c r="H889" s="32">
        <v>1210.3176152020001</v>
      </c>
      <c r="I889" s="32">
        <v>0.1</v>
      </c>
      <c r="J889" s="32">
        <v>0.75229709137686596</v>
      </c>
      <c r="K889" s="29" t="s">
        <v>2815</v>
      </c>
      <c r="L889" s="29" t="s">
        <v>2815</v>
      </c>
      <c r="M889" s="29" t="s">
        <v>4415</v>
      </c>
      <c r="N889" s="33">
        <v>2.884561231876109E-2</v>
      </c>
      <c r="O889" s="34">
        <v>57518.251016186281</v>
      </c>
      <c r="P889" s="35">
        <v>11.815993211495179</v>
      </c>
      <c r="Q889" s="29" t="s">
        <v>5258</v>
      </c>
      <c r="R889" s="29" t="s">
        <v>5259</v>
      </c>
      <c r="S889" s="36">
        <v>50.07</v>
      </c>
      <c r="T889" s="29" t="s">
        <v>2406</v>
      </c>
      <c r="U889" s="37">
        <v>1210</v>
      </c>
      <c r="V889" s="38">
        <v>11.815993211495179</v>
      </c>
      <c r="W889" s="38">
        <v>61.885993211495183</v>
      </c>
      <c r="X889" s="39">
        <v>12.035993211495191</v>
      </c>
      <c r="Y889" s="39">
        <v>0.220000000000006</v>
      </c>
    </row>
    <row r="890" spans="1:25" ht="30" x14ac:dyDescent="0.2">
      <c r="A890" s="29">
        <v>14325</v>
      </c>
      <c r="B890" s="29" t="s">
        <v>5260</v>
      </c>
      <c r="C890" s="32">
        <v>100</v>
      </c>
      <c r="D890" s="48">
        <v>1.5972189000000001</v>
      </c>
      <c r="E890" s="48">
        <v>5.8904862254808616</v>
      </c>
      <c r="F890" s="32" t="s">
        <v>746</v>
      </c>
      <c r="G890" s="32">
        <v>5.8904862254808616</v>
      </c>
      <c r="H890" s="32">
        <v>183.29191077300001</v>
      </c>
      <c r="I890" s="32">
        <v>0.1</v>
      </c>
      <c r="J890" s="32">
        <v>0.75229709137686596</v>
      </c>
      <c r="K890" s="29" t="s">
        <v>3013</v>
      </c>
      <c r="L890" s="29" t="s">
        <v>3012</v>
      </c>
      <c r="M890" s="29" t="s">
        <v>4415</v>
      </c>
      <c r="N890" s="33">
        <v>2.884561231876109E-2</v>
      </c>
      <c r="O890" s="34">
        <v>57518.251016186281</v>
      </c>
      <c r="P890" s="35">
        <v>1.789427788386178</v>
      </c>
      <c r="Q890" s="29" t="s">
        <v>3063</v>
      </c>
      <c r="R890" s="29" t="s">
        <v>5261</v>
      </c>
      <c r="S890" s="36">
        <v>36.61</v>
      </c>
      <c r="T890" s="29" t="s">
        <v>3431</v>
      </c>
      <c r="U890" s="37">
        <v>184</v>
      </c>
      <c r="V890" s="38">
        <v>1.789427788386178</v>
      </c>
      <c r="W890" s="38">
        <v>38.399427788386177</v>
      </c>
      <c r="X890" s="39">
        <v>3.179427788386171</v>
      </c>
      <c r="Y890" s="39">
        <v>1.389999999999993</v>
      </c>
    </row>
    <row r="891" spans="1:25" ht="40" x14ac:dyDescent="0.2">
      <c r="A891" s="29">
        <v>14098</v>
      </c>
      <c r="B891" s="29" t="s">
        <v>5262</v>
      </c>
      <c r="C891" s="32">
        <v>100</v>
      </c>
      <c r="D891" s="48">
        <v>1.5972189000000001</v>
      </c>
      <c r="E891" s="48">
        <v>5.8904862254808616</v>
      </c>
      <c r="F891" s="32" t="s">
        <v>746</v>
      </c>
      <c r="G891" s="32">
        <v>5.8904862254808616</v>
      </c>
      <c r="H891" s="32">
        <v>712.977529957</v>
      </c>
      <c r="I891" s="32">
        <v>0.1</v>
      </c>
      <c r="J891" s="32">
        <v>0.75229709137686596</v>
      </c>
      <c r="K891" s="29" t="s">
        <v>4374</v>
      </c>
      <c r="L891" s="29" t="s">
        <v>507</v>
      </c>
      <c r="M891" s="29" t="s">
        <v>4415</v>
      </c>
      <c r="N891" s="33">
        <v>2.884561231876109E-2</v>
      </c>
      <c r="O891" s="34">
        <v>57518.251016186281</v>
      </c>
      <c r="P891" s="35">
        <v>6.9606007118342008</v>
      </c>
      <c r="Q891" s="29" t="s">
        <v>5263</v>
      </c>
      <c r="R891" s="29" t="s">
        <v>5264</v>
      </c>
      <c r="S891" s="36">
        <v>29.71</v>
      </c>
      <c r="T891" s="29" t="s">
        <v>5265</v>
      </c>
      <c r="U891" s="37">
        <v>708</v>
      </c>
      <c r="V891" s="38">
        <v>6.9606007118342008</v>
      </c>
      <c r="W891" s="38">
        <v>36.670600711834197</v>
      </c>
      <c r="X891" s="39">
        <v>14.680600711834209</v>
      </c>
      <c r="Y891" s="39">
        <v>7.7200000000000024</v>
      </c>
    </row>
    <row r="892" spans="1:25" ht="30" x14ac:dyDescent="0.2">
      <c r="A892" s="29">
        <v>14189</v>
      </c>
      <c r="B892" s="29" t="s">
        <v>5266</v>
      </c>
      <c r="C892" s="32">
        <v>125</v>
      </c>
      <c r="D892" s="48">
        <v>1.5740708000000001</v>
      </c>
      <c r="E892" s="48">
        <v>9.2038847273138469</v>
      </c>
      <c r="F892" s="32" t="s">
        <v>746</v>
      </c>
      <c r="G892" s="32">
        <v>9.2038847273138469</v>
      </c>
      <c r="H892" s="32">
        <v>2951.255163157</v>
      </c>
      <c r="I892" s="32">
        <v>0.125</v>
      </c>
      <c r="J892" s="32">
        <v>0.75229709137686618</v>
      </c>
      <c r="K892" s="29" t="s">
        <v>3576</v>
      </c>
      <c r="L892" s="29" t="s">
        <v>3576</v>
      </c>
      <c r="M892" s="29" t="s">
        <v>5267</v>
      </c>
      <c r="N892" s="33">
        <v>2.88456123187611E-2</v>
      </c>
      <c r="O892" s="34">
        <v>71897.813770232868</v>
      </c>
      <c r="P892" s="35">
        <v>21.51555973702602</v>
      </c>
      <c r="Q892" s="29" t="s">
        <v>5268</v>
      </c>
      <c r="R892" s="29" t="s">
        <v>5269</v>
      </c>
      <c r="S892" s="36">
        <v>176.73</v>
      </c>
      <c r="T892" s="29" t="s">
        <v>5270</v>
      </c>
      <c r="U892" s="37">
        <v>2952</v>
      </c>
      <c r="V892" s="38">
        <v>21.51555973702602</v>
      </c>
      <c r="W892" s="38">
        <v>198.24555973702601</v>
      </c>
      <c r="X892" s="39">
        <v>24.275559737026011</v>
      </c>
      <c r="Y892" s="39">
        <v>2.7599999999999909</v>
      </c>
    </row>
    <row r="893" spans="1:25" ht="30" x14ac:dyDescent="0.2">
      <c r="A893" s="29">
        <v>15193</v>
      </c>
      <c r="B893" s="29" t="s">
        <v>1862</v>
      </c>
      <c r="C893" s="32">
        <v>100</v>
      </c>
      <c r="D893" s="48">
        <v>1.5740708000000001</v>
      </c>
      <c r="E893" s="48">
        <v>5.8904862254808616</v>
      </c>
      <c r="F893" s="32">
        <v>5.3</v>
      </c>
      <c r="G893" s="32">
        <v>5.3</v>
      </c>
      <c r="H893" s="32">
        <v>410.85417755899999</v>
      </c>
      <c r="I893" s="32">
        <v>0.1</v>
      </c>
      <c r="J893" s="32">
        <v>0.67688378033205598</v>
      </c>
      <c r="K893" s="29" t="s">
        <v>3351</v>
      </c>
      <c r="L893" s="29" t="s">
        <v>265</v>
      </c>
      <c r="M893" s="29" t="s">
        <v>5267</v>
      </c>
      <c r="N893" s="33">
        <v>2.335227584488354E-2</v>
      </c>
      <c r="O893" s="34">
        <v>51752.38829472036</v>
      </c>
      <c r="P893" s="35">
        <v>3.263032342251988</v>
      </c>
      <c r="Q893" s="29" t="s">
        <v>5271</v>
      </c>
      <c r="R893" s="29" t="s">
        <v>5272</v>
      </c>
      <c r="S893" s="36">
        <v>61.69</v>
      </c>
      <c r="T893" s="29" t="s">
        <v>4385</v>
      </c>
      <c r="U893" s="37">
        <v>410</v>
      </c>
      <c r="V893" s="38">
        <v>3.263032342251988</v>
      </c>
      <c r="W893" s="38">
        <v>64.953032342251987</v>
      </c>
      <c r="X893" s="39">
        <v>17.233032342251981</v>
      </c>
      <c r="Y893" s="39">
        <v>13.97</v>
      </c>
    </row>
    <row r="894" spans="1:25" ht="30" x14ac:dyDescent="0.2">
      <c r="A894" s="29">
        <v>14464</v>
      </c>
      <c r="B894" s="29" t="s">
        <v>5273</v>
      </c>
      <c r="C894" s="32">
        <v>75</v>
      </c>
      <c r="D894" s="48">
        <v>1.5740708000000001</v>
      </c>
      <c r="E894" s="48">
        <v>3.3133985018329848</v>
      </c>
      <c r="F894" s="32" t="s">
        <v>746</v>
      </c>
      <c r="G894" s="32">
        <v>3.3133985018329848</v>
      </c>
      <c r="H894" s="32">
        <v>73.091801816200004</v>
      </c>
      <c r="I894" s="32">
        <v>7.4999999999999997E-2</v>
      </c>
      <c r="J894" s="32">
        <v>0.75229709137686618</v>
      </c>
      <c r="K894" s="29" t="s">
        <v>2861</v>
      </c>
      <c r="L894" s="29" t="s">
        <v>2861</v>
      </c>
      <c r="M894" s="29" t="s">
        <v>5267</v>
      </c>
      <c r="N894" s="33">
        <v>2.88456123187611E-2</v>
      </c>
      <c r="O894" s="34">
        <v>43138.688262139724</v>
      </c>
      <c r="P894" s="35">
        <v>1.0436337643068909</v>
      </c>
      <c r="Q894" s="29" t="s">
        <v>5274</v>
      </c>
      <c r="R894" s="29" t="s">
        <v>5275</v>
      </c>
      <c r="S894" s="36">
        <v>45.23</v>
      </c>
      <c r="T894" s="29" t="s">
        <v>746</v>
      </c>
      <c r="U894" s="37">
        <v>74</v>
      </c>
      <c r="V894" s="38">
        <v>1.0436337643068909</v>
      </c>
      <c r="W894" s="38">
        <v>46.273633764306886</v>
      </c>
      <c r="X894" s="39">
        <v>1.423633764306899</v>
      </c>
      <c r="Y894" s="39">
        <v>0.38000000000000972</v>
      </c>
    </row>
    <row r="895" spans="1:25" ht="40" x14ac:dyDescent="0.2">
      <c r="A895" s="29">
        <v>14395</v>
      </c>
      <c r="B895" s="29" t="s">
        <v>39</v>
      </c>
      <c r="C895" s="32">
        <v>80</v>
      </c>
      <c r="D895" s="48">
        <v>1.5740708000000001</v>
      </c>
      <c r="E895" s="48">
        <v>3.7699111843077522</v>
      </c>
      <c r="F895" s="32">
        <v>4</v>
      </c>
      <c r="G895" s="32">
        <v>4</v>
      </c>
      <c r="H895" s="32">
        <v>226.01562262250999</v>
      </c>
      <c r="I895" s="32">
        <v>0.08</v>
      </c>
      <c r="J895" s="32">
        <v>0.79821200510855683</v>
      </c>
      <c r="K895" s="29" t="s">
        <v>5276</v>
      </c>
      <c r="L895" s="29" t="s">
        <v>5276</v>
      </c>
      <c r="M895" s="29" t="s">
        <v>5267</v>
      </c>
      <c r="N895" s="33">
        <v>3.247412870027639E-2</v>
      </c>
      <c r="O895" s="34">
        <v>48823.007825207897</v>
      </c>
      <c r="P895" s="35">
        <v>3.326151885608676</v>
      </c>
      <c r="Q895" s="29" t="s">
        <v>5277</v>
      </c>
      <c r="R895" s="29" t="s">
        <v>5278</v>
      </c>
      <c r="S895" s="36">
        <v>45.58</v>
      </c>
      <c r="T895" s="29" t="s">
        <v>746</v>
      </c>
      <c r="U895" s="37">
        <v>226</v>
      </c>
      <c r="V895" s="38">
        <v>3.326151885608676</v>
      </c>
      <c r="W895" s="38">
        <v>48.906151885608672</v>
      </c>
      <c r="X895" s="39">
        <v>8.9261518856086681</v>
      </c>
      <c r="Y895" s="39">
        <v>5.5999999999999943</v>
      </c>
    </row>
    <row r="896" spans="1:25" ht="20" x14ac:dyDescent="0.2">
      <c r="A896" s="29">
        <v>14525</v>
      </c>
      <c r="B896" s="29" t="s">
        <v>1704</v>
      </c>
      <c r="C896" s="32">
        <v>800</v>
      </c>
      <c r="D896" s="48">
        <v>1.5740708000000001</v>
      </c>
      <c r="E896" s="48">
        <v>376.99111843077509</v>
      </c>
      <c r="F896" s="32" t="s">
        <v>746</v>
      </c>
      <c r="G896" s="32">
        <v>376.99111843077509</v>
      </c>
      <c r="H896" s="32">
        <v>362.90329348400002</v>
      </c>
      <c r="I896" s="32">
        <v>0.8</v>
      </c>
      <c r="J896" s="32">
        <v>0.75229709137686596</v>
      </c>
      <c r="K896" s="29" t="s">
        <v>5279</v>
      </c>
      <c r="L896" s="29" t="s">
        <v>5279</v>
      </c>
      <c r="M896" s="29" t="s">
        <v>5267</v>
      </c>
      <c r="N896" s="33">
        <v>2.884561231876109E-2</v>
      </c>
      <c r="O896" s="34">
        <v>460146.00812949019</v>
      </c>
      <c r="P896" s="35">
        <v>0.2518666483648126</v>
      </c>
      <c r="Q896" s="29" t="s">
        <v>5280</v>
      </c>
      <c r="R896" s="29" t="s">
        <v>5281</v>
      </c>
      <c r="S896" s="36">
        <v>21.11</v>
      </c>
      <c r="T896" s="29" t="s">
        <v>3897</v>
      </c>
      <c r="U896" s="37">
        <v>362</v>
      </c>
      <c r="V896" s="38">
        <v>0.2518666483648126</v>
      </c>
      <c r="W896" s="38">
        <v>21.361866648364821</v>
      </c>
      <c r="X896" s="39">
        <v>0.76186664836481555</v>
      </c>
      <c r="Y896" s="39">
        <v>0.51000000000000156</v>
      </c>
    </row>
    <row r="897" spans="1:25" ht="30" x14ac:dyDescent="0.2">
      <c r="A897" s="29">
        <v>19991</v>
      </c>
      <c r="B897" s="29" t="s">
        <v>5282</v>
      </c>
      <c r="C897" s="32">
        <v>112</v>
      </c>
      <c r="D897" s="48">
        <v>1.5740708000000001</v>
      </c>
      <c r="E897" s="48">
        <v>7.3890259212431939</v>
      </c>
      <c r="F897" s="32" t="s">
        <v>746</v>
      </c>
      <c r="G897" s="32">
        <v>7.3890259212431939</v>
      </c>
      <c r="H897" s="32">
        <v>1311.1144871122101</v>
      </c>
      <c r="I897" s="32">
        <v>0.112</v>
      </c>
      <c r="J897" s="32">
        <v>0.75229709137686607</v>
      </c>
      <c r="K897" s="29" t="s">
        <v>2437</v>
      </c>
      <c r="L897" s="29" t="s">
        <v>5010</v>
      </c>
      <c r="M897" s="29" t="s">
        <v>5267</v>
      </c>
      <c r="N897" s="33">
        <v>2.88456123187611E-2</v>
      </c>
      <c r="O897" s="34">
        <v>64420.441138128641</v>
      </c>
      <c r="P897" s="35">
        <v>11.03240926899943</v>
      </c>
      <c r="Q897" s="29" t="s">
        <v>2513</v>
      </c>
      <c r="R897" s="29" t="s">
        <v>4931</v>
      </c>
      <c r="S897" s="36">
        <v>14.56</v>
      </c>
      <c r="T897" s="29" t="s">
        <v>3457</v>
      </c>
      <c r="U897" s="37">
        <v>1310</v>
      </c>
      <c r="V897" s="38">
        <v>11.03240926899943</v>
      </c>
      <c r="W897" s="38">
        <v>25.592409268999429</v>
      </c>
      <c r="X897" s="39">
        <v>18.80240926899943</v>
      </c>
      <c r="Y897" s="39">
        <v>7.77</v>
      </c>
    </row>
    <row r="898" spans="1:25" ht="40" x14ac:dyDescent="0.2">
      <c r="A898" s="29">
        <v>11560</v>
      </c>
      <c r="B898" s="29" t="s">
        <v>5283</v>
      </c>
      <c r="C898" s="32">
        <v>110</v>
      </c>
      <c r="D898" s="48">
        <v>1.5740708000000001</v>
      </c>
      <c r="E898" s="48">
        <v>7.1274883328318426</v>
      </c>
      <c r="F898" s="32" t="s">
        <v>746</v>
      </c>
      <c r="G898" s="32">
        <v>7.1274883328318426</v>
      </c>
      <c r="H898" s="32">
        <v>106.437147106</v>
      </c>
      <c r="I898" s="32">
        <v>0.11</v>
      </c>
      <c r="J898" s="32">
        <v>0.75229709137686618</v>
      </c>
      <c r="K898" s="29" t="s">
        <v>3073</v>
      </c>
      <c r="L898" s="29" t="s">
        <v>2285</v>
      </c>
      <c r="M898" s="29" t="s">
        <v>5267</v>
      </c>
      <c r="N898" s="33">
        <v>2.88456123187611E-2</v>
      </c>
      <c r="O898" s="34">
        <v>63270.076117804922</v>
      </c>
      <c r="P898" s="35">
        <v>0.91699379128255309</v>
      </c>
      <c r="Q898" s="29" t="s">
        <v>746</v>
      </c>
      <c r="R898" s="29" t="s">
        <v>746</v>
      </c>
      <c r="S898" s="41" t="s">
        <v>746</v>
      </c>
      <c r="T898" s="29" t="s">
        <v>746</v>
      </c>
      <c r="U898" s="34" t="s">
        <v>746</v>
      </c>
      <c r="V898" s="38">
        <v>0.91699379128255309</v>
      </c>
      <c r="W898" s="42" t="s">
        <v>746</v>
      </c>
      <c r="X898" s="40" t="s">
        <v>746</v>
      </c>
      <c r="Y898" s="40" t="s">
        <v>746</v>
      </c>
    </row>
    <row r="899" spans="1:25" ht="40" x14ac:dyDescent="0.2">
      <c r="A899" s="29">
        <v>19882</v>
      </c>
      <c r="B899" s="29" t="s">
        <v>5284</v>
      </c>
      <c r="C899" s="32">
        <v>110</v>
      </c>
      <c r="D899" s="48">
        <v>1.5509227000000001</v>
      </c>
      <c r="E899" s="48">
        <v>7.1274883328318426</v>
      </c>
      <c r="F899" s="32" t="s">
        <v>746</v>
      </c>
      <c r="G899" s="32">
        <v>7.1274883328318426</v>
      </c>
      <c r="H899" s="32">
        <v>329.54023878100003</v>
      </c>
      <c r="I899" s="32">
        <v>0.11</v>
      </c>
      <c r="J899" s="32">
        <v>0.75229709137686618</v>
      </c>
      <c r="K899" s="29" t="s">
        <v>2596</v>
      </c>
      <c r="L899" s="29" t="s">
        <v>2596</v>
      </c>
      <c r="M899" s="29" t="s">
        <v>5285</v>
      </c>
      <c r="N899" s="33">
        <v>2.88456123187611E-2</v>
      </c>
      <c r="O899" s="34">
        <v>63270.076117804922</v>
      </c>
      <c r="P899" s="35">
        <v>2.8391060936554582</v>
      </c>
      <c r="Q899" s="29" t="s">
        <v>5286</v>
      </c>
      <c r="R899" s="29" t="s">
        <v>5287</v>
      </c>
      <c r="S899" s="36">
        <v>80.149999999999991</v>
      </c>
      <c r="T899" s="29" t="s">
        <v>3318</v>
      </c>
      <c r="U899" s="37">
        <v>330</v>
      </c>
      <c r="V899" s="38">
        <v>2.8391060936554582</v>
      </c>
      <c r="W899" s="38">
        <v>82.989106093655451</v>
      </c>
      <c r="X899" s="39">
        <v>9.3091060936554584</v>
      </c>
      <c r="Y899" s="39">
        <v>6.4699999999999989</v>
      </c>
    </row>
    <row r="900" spans="1:25" ht="40" x14ac:dyDescent="0.2">
      <c r="A900" s="29">
        <v>17246</v>
      </c>
      <c r="B900" s="29" t="s">
        <v>5288</v>
      </c>
      <c r="C900" s="32">
        <v>125</v>
      </c>
      <c r="D900" s="48">
        <v>1.5509227000000001</v>
      </c>
      <c r="E900" s="48">
        <v>9.2038847273138469</v>
      </c>
      <c r="F900" s="32" t="s">
        <v>746</v>
      </c>
      <c r="G900" s="32">
        <v>9.2038847273138469</v>
      </c>
      <c r="H900" s="32">
        <v>109.90231874600001</v>
      </c>
      <c r="I900" s="32">
        <v>0.125</v>
      </c>
      <c r="J900" s="32">
        <v>0.75229709137686618</v>
      </c>
      <c r="K900" s="29" t="s">
        <v>2596</v>
      </c>
      <c r="L900" s="29" t="s">
        <v>149</v>
      </c>
      <c r="M900" s="29" t="s">
        <v>5285</v>
      </c>
      <c r="N900" s="33">
        <v>2.88456123187611E-2</v>
      </c>
      <c r="O900" s="34">
        <v>71897.813770232868</v>
      </c>
      <c r="P900" s="35">
        <v>0.80122177632644287</v>
      </c>
      <c r="Q900" s="29" t="s">
        <v>5289</v>
      </c>
      <c r="R900" s="29" t="s">
        <v>5290</v>
      </c>
      <c r="S900" s="36">
        <v>73.48</v>
      </c>
      <c r="T900" s="29" t="s">
        <v>3686</v>
      </c>
      <c r="U900" s="37">
        <v>110</v>
      </c>
      <c r="V900" s="38">
        <v>0.80122177632644287</v>
      </c>
      <c r="W900" s="38">
        <v>74.281221776326447</v>
      </c>
      <c r="X900" s="39">
        <v>2.011221776326451</v>
      </c>
      <c r="Y900" s="39">
        <v>1.210000000000008</v>
      </c>
    </row>
    <row r="901" spans="1:25" ht="30" x14ac:dyDescent="0.2">
      <c r="A901" s="29">
        <v>14190</v>
      </c>
      <c r="B901" s="29" t="s">
        <v>5291</v>
      </c>
      <c r="C901" s="32">
        <v>75</v>
      </c>
      <c r="D901" s="48">
        <v>1.5509227000000001</v>
      </c>
      <c r="E901" s="48">
        <v>3.3133985018329848</v>
      </c>
      <c r="F901" s="32" t="s">
        <v>746</v>
      </c>
      <c r="G901" s="32">
        <v>3.3133985018329848</v>
      </c>
      <c r="H901" s="32">
        <v>1438.3779661373119</v>
      </c>
      <c r="I901" s="32">
        <v>7.4999999999999997E-2</v>
      </c>
      <c r="J901" s="32">
        <v>0.75229709137686618</v>
      </c>
      <c r="K901" s="29" t="s">
        <v>3618</v>
      </c>
      <c r="L901" s="29" t="s">
        <v>4476</v>
      </c>
      <c r="M901" s="29" t="s">
        <v>5285</v>
      </c>
      <c r="N901" s="33">
        <v>2.88456123187611E-2</v>
      </c>
      <c r="O901" s="34">
        <v>43138.688262139724</v>
      </c>
      <c r="P901" s="35">
        <v>20.53773164698838</v>
      </c>
      <c r="Q901" s="29" t="s">
        <v>5292</v>
      </c>
      <c r="R901" s="29" t="s">
        <v>5293</v>
      </c>
      <c r="S901" s="36">
        <v>53.47</v>
      </c>
      <c r="T901" s="29" t="s">
        <v>5294</v>
      </c>
      <c r="U901" s="37">
        <v>1438</v>
      </c>
      <c r="V901" s="38">
        <v>20.53773164698838</v>
      </c>
      <c r="W901" s="38">
        <v>74.007731646988375</v>
      </c>
      <c r="X901" s="39">
        <v>20.94773164698837</v>
      </c>
      <c r="Y901" s="39">
        <v>0.40999999999999659</v>
      </c>
    </row>
    <row r="902" spans="1:25" ht="20" x14ac:dyDescent="0.2">
      <c r="A902" s="29">
        <v>15268</v>
      </c>
      <c r="B902" s="29" t="s">
        <v>5295</v>
      </c>
      <c r="C902" s="32">
        <v>100</v>
      </c>
      <c r="D902" s="48">
        <v>1.5509227000000001</v>
      </c>
      <c r="E902" s="48">
        <v>5.8904862254808616</v>
      </c>
      <c r="F902" s="32" t="s">
        <v>746</v>
      </c>
      <c r="G902" s="32">
        <v>5.8904862254808616</v>
      </c>
      <c r="H902" s="32">
        <v>147.56506415800001</v>
      </c>
      <c r="I902" s="32">
        <v>0.1</v>
      </c>
      <c r="J902" s="32">
        <v>0.75229709137686596</v>
      </c>
      <c r="K902" s="29" t="s">
        <v>2407</v>
      </c>
      <c r="L902" s="29" t="s">
        <v>2407</v>
      </c>
      <c r="M902" s="29" t="s">
        <v>5285</v>
      </c>
      <c r="N902" s="33">
        <v>2.884561231876109E-2</v>
      </c>
      <c r="O902" s="34">
        <v>57518.251016186281</v>
      </c>
      <c r="P902" s="35">
        <v>1.4406365522935649</v>
      </c>
      <c r="Q902" s="29" t="s">
        <v>5296</v>
      </c>
      <c r="R902" s="29" t="s">
        <v>5297</v>
      </c>
      <c r="S902" s="36">
        <v>49.39</v>
      </c>
      <c r="T902" s="29" t="s">
        <v>3853</v>
      </c>
      <c r="U902" s="37">
        <v>148</v>
      </c>
      <c r="V902" s="38">
        <v>1.4406365522935649</v>
      </c>
      <c r="W902" s="38">
        <v>50.830636552293562</v>
      </c>
      <c r="X902" s="39">
        <v>7.3306365522935621</v>
      </c>
      <c r="Y902" s="39">
        <v>5.8900000000000006</v>
      </c>
    </row>
    <row r="903" spans="1:25" ht="20" x14ac:dyDescent="0.2">
      <c r="A903" s="29">
        <v>19952</v>
      </c>
      <c r="B903" s="29" t="s">
        <v>5298</v>
      </c>
      <c r="C903" s="32">
        <v>120</v>
      </c>
      <c r="D903" s="48">
        <v>1.5509227000000001</v>
      </c>
      <c r="E903" s="48">
        <v>8.4823001646924414</v>
      </c>
      <c r="F903" s="32" t="s">
        <v>746</v>
      </c>
      <c r="G903" s="32">
        <v>8.4823001646924414</v>
      </c>
      <c r="H903" s="32">
        <v>515.41476362822993</v>
      </c>
      <c r="I903" s="32">
        <v>0.12</v>
      </c>
      <c r="J903" s="32">
        <v>0.75229709137686618</v>
      </c>
      <c r="K903" s="29" t="s">
        <v>4277</v>
      </c>
      <c r="L903" s="29" t="s">
        <v>4277</v>
      </c>
      <c r="M903" s="29" t="s">
        <v>5285</v>
      </c>
      <c r="N903" s="33">
        <v>2.88456123187611E-2</v>
      </c>
      <c r="O903" s="34">
        <v>69021.901219423555</v>
      </c>
      <c r="P903" s="35">
        <v>3.963026024042744</v>
      </c>
      <c r="Q903" s="29" t="s">
        <v>746</v>
      </c>
      <c r="R903" s="29" t="s">
        <v>746</v>
      </c>
      <c r="S903" s="41" t="s">
        <v>746</v>
      </c>
      <c r="T903" s="29" t="s">
        <v>746</v>
      </c>
      <c r="U903" s="34" t="s">
        <v>746</v>
      </c>
      <c r="V903" s="38">
        <v>3.963026024042744</v>
      </c>
      <c r="W903" s="42" t="s">
        <v>746</v>
      </c>
      <c r="X903" s="40" t="s">
        <v>746</v>
      </c>
      <c r="Y903" s="40" t="s">
        <v>746</v>
      </c>
    </row>
    <row r="904" spans="1:25" ht="30" x14ac:dyDescent="0.2">
      <c r="A904" s="29">
        <v>12698</v>
      </c>
      <c r="B904" s="29" t="s">
        <v>5299</v>
      </c>
      <c r="C904" s="32">
        <v>110</v>
      </c>
      <c r="D904" s="48">
        <v>1.5277746000000001</v>
      </c>
      <c r="E904" s="48">
        <v>7.1274883328318426</v>
      </c>
      <c r="F904" s="32" t="s">
        <v>746</v>
      </c>
      <c r="G904" s="32">
        <v>7.1274883328318426</v>
      </c>
      <c r="H904" s="32">
        <v>70.295131655950001</v>
      </c>
      <c r="I904" s="32">
        <v>0.11</v>
      </c>
      <c r="J904" s="32">
        <v>0.75229709137686618</v>
      </c>
      <c r="K904" s="29" t="s">
        <v>2869</v>
      </c>
      <c r="L904" s="29" t="s">
        <v>117</v>
      </c>
      <c r="M904" s="29" t="s">
        <v>5300</v>
      </c>
      <c r="N904" s="33">
        <v>2.88456123187611E-2</v>
      </c>
      <c r="O904" s="34">
        <v>63270.076117804922</v>
      </c>
      <c r="P904" s="35">
        <v>0.60561750327355501</v>
      </c>
      <c r="Q904" s="29" t="s">
        <v>5301</v>
      </c>
      <c r="R904" s="29" t="s">
        <v>5302</v>
      </c>
      <c r="S904" s="36">
        <v>60.38</v>
      </c>
      <c r="T904" s="29" t="s">
        <v>2859</v>
      </c>
      <c r="U904" s="37">
        <v>70</v>
      </c>
      <c r="V904" s="38">
        <v>0.60561750327355501</v>
      </c>
      <c r="W904" s="38">
        <v>60.985617503273552</v>
      </c>
      <c r="X904" s="39">
        <v>0.92561750327354986</v>
      </c>
      <c r="Y904" s="39">
        <v>0.31999999999999318</v>
      </c>
    </row>
    <row r="905" spans="1:25" ht="50" x14ac:dyDescent="0.2">
      <c r="A905" s="29">
        <v>17245</v>
      </c>
      <c r="B905" s="29" t="s">
        <v>5303</v>
      </c>
      <c r="C905" s="32">
        <v>100</v>
      </c>
      <c r="D905" s="48">
        <v>1.5277746000000001</v>
      </c>
      <c r="E905" s="48">
        <v>5.8904862254808616</v>
      </c>
      <c r="F905" s="32" t="s">
        <v>746</v>
      </c>
      <c r="G905" s="32">
        <v>5.8904862254808616</v>
      </c>
      <c r="H905" s="32">
        <v>195.30261729840001</v>
      </c>
      <c r="I905" s="32">
        <v>0.1</v>
      </c>
      <c r="J905" s="32">
        <v>0.75229709137686596</v>
      </c>
      <c r="K905" s="29" t="s">
        <v>2471</v>
      </c>
      <c r="L905" s="29" t="s">
        <v>1873</v>
      </c>
      <c r="M905" s="29" t="s">
        <v>5300</v>
      </c>
      <c r="N905" s="33">
        <v>2.884561231876109E-2</v>
      </c>
      <c r="O905" s="34">
        <v>57518.251016186281</v>
      </c>
      <c r="P905" s="35">
        <v>1.90668496533448</v>
      </c>
      <c r="Q905" s="29" t="s">
        <v>5304</v>
      </c>
      <c r="R905" s="29" t="s">
        <v>5305</v>
      </c>
      <c r="S905" s="36">
        <v>40.56</v>
      </c>
      <c r="T905" s="29" t="s">
        <v>2634</v>
      </c>
      <c r="U905" s="37">
        <v>196</v>
      </c>
      <c r="V905" s="38">
        <v>1.90668496533448</v>
      </c>
      <c r="W905" s="38">
        <v>42.46668496533448</v>
      </c>
      <c r="X905" s="39">
        <v>2.0966849653344748</v>
      </c>
      <c r="Y905" s="39">
        <v>0.1899999999999977</v>
      </c>
    </row>
    <row r="906" spans="1:25" ht="20" x14ac:dyDescent="0.2">
      <c r="A906" s="29">
        <v>14020</v>
      </c>
      <c r="B906" s="29" t="s">
        <v>203</v>
      </c>
      <c r="C906" s="32">
        <v>100</v>
      </c>
      <c r="D906" s="48">
        <v>1.5277746000000001</v>
      </c>
      <c r="E906" s="48">
        <v>5.8904862254808616</v>
      </c>
      <c r="F906" s="32">
        <v>2.2999999999999998</v>
      </c>
      <c r="G906" s="32">
        <v>2.2999999999999998</v>
      </c>
      <c r="H906" s="32">
        <v>675.66522538561003</v>
      </c>
      <c r="I906" s="32">
        <v>0.1</v>
      </c>
      <c r="J906" s="32">
        <v>0.29374201787994891</v>
      </c>
      <c r="K906" s="29" t="s">
        <v>3611</v>
      </c>
      <c r="L906" s="29" t="s">
        <v>3611</v>
      </c>
      <c r="M906" s="29" t="s">
        <v>5300</v>
      </c>
      <c r="N906" s="33">
        <v>4.397776405106228E-3</v>
      </c>
      <c r="O906" s="34">
        <v>22458.583599595629</v>
      </c>
      <c r="P906" s="35">
        <v>1.067972807275779</v>
      </c>
      <c r="Q906" s="29" t="s">
        <v>5306</v>
      </c>
      <c r="R906" s="29" t="s">
        <v>5307</v>
      </c>
      <c r="S906" s="36">
        <v>38.82</v>
      </c>
      <c r="T906" s="29" t="s">
        <v>2393</v>
      </c>
      <c r="U906" s="37">
        <v>676</v>
      </c>
      <c r="V906" s="38">
        <v>1.067972807275779</v>
      </c>
      <c r="W906" s="38">
        <v>39.88797280727578</v>
      </c>
      <c r="X906" s="39">
        <v>1.0679728072757799</v>
      </c>
      <c r="Y906" s="39">
        <v>0</v>
      </c>
    </row>
    <row r="907" spans="1:25" ht="20" x14ac:dyDescent="0.2">
      <c r="A907" s="29">
        <v>17098</v>
      </c>
      <c r="B907" s="29" t="s">
        <v>5308</v>
      </c>
      <c r="C907" s="32">
        <v>125</v>
      </c>
      <c r="D907" s="48">
        <v>1.5277746000000001</v>
      </c>
      <c r="E907" s="48">
        <v>9.2038847273138469</v>
      </c>
      <c r="F907" s="32" t="s">
        <v>746</v>
      </c>
      <c r="G907" s="32">
        <v>9.2038847273138469</v>
      </c>
      <c r="H907" s="32">
        <v>978.59435298699998</v>
      </c>
      <c r="I907" s="32">
        <v>0.125</v>
      </c>
      <c r="J907" s="32">
        <v>0.75229709137686618</v>
      </c>
      <c r="K907" s="29" t="s">
        <v>2908</v>
      </c>
      <c r="L907" s="29" t="s">
        <v>2908</v>
      </c>
      <c r="M907" s="29" t="s">
        <v>5300</v>
      </c>
      <c r="N907" s="33">
        <v>2.88456123187611E-2</v>
      </c>
      <c r="O907" s="34">
        <v>71897.813770232868</v>
      </c>
      <c r="P907" s="35">
        <v>7.1342544429419261</v>
      </c>
      <c r="Q907" s="29" t="s">
        <v>5309</v>
      </c>
      <c r="R907" s="29" t="s">
        <v>5310</v>
      </c>
      <c r="S907" s="36">
        <v>23.53</v>
      </c>
      <c r="T907" s="29" t="s">
        <v>3596</v>
      </c>
      <c r="U907" s="37">
        <v>978</v>
      </c>
      <c r="V907" s="38">
        <v>7.1342544429419261</v>
      </c>
      <c r="W907" s="38">
        <v>30.664254442941932</v>
      </c>
      <c r="X907" s="39">
        <v>9.3642544429419274</v>
      </c>
      <c r="Y907" s="39">
        <v>2.23</v>
      </c>
    </row>
    <row r="908" spans="1:25" ht="30" x14ac:dyDescent="0.2">
      <c r="A908" s="29">
        <v>15674</v>
      </c>
      <c r="B908" s="29" t="s">
        <v>2189</v>
      </c>
      <c r="C908" s="32">
        <v>100</v>
      </c>
      <c r="D908" s="48">
        <v>1.5277746000000001</v>
      </c>
      <c r="E908" s="48">
        <v>5.8904862254808616</v>
      </c>
      <c r="F908" s="32" t="s">
        <v>746</v>
      </c>
      <c r="G908" s="32">
        <v>5.8904862254808616</v>
      </c>
      <c r="H908" s="32">
        <v>427.730168961</v>
      </c>
      <c r="I908" s="32">
        <v>0.1</v>
      </c>
      <c r="J908" s="32">
        <v>0.75229709137686596</v>
      </c>
      <c r="K908" s="29" t="s">
        <v>2452</v>
      </c>
      <c r="L908" s="29" t="s">
        <v>1300</v>
      </c>
      <c r="M908" s="29" t="s">
        <v>5300</v>
      </c>
      <c r="N908" s="33">
        <v>2.884561231876109E-2</v>
      </c>
      <c r="O908" s="34">
        <v>57518.251016186281</v>
      </c>
      <c r="P908" s="35">
        <v>4.1758103074054231</v>
      </c>
      <c r="Q908" s="29" t="s">
        <v>5311</v>
      </c>
      <c r="R908" s="29" t="s">
        <v>5312</v>
      </c>
      <c r="S908" s="36">
        <v>67.38</v>
      </c>
      <c r="T908" s="29" t="s">
        <v>4319</v>
      </c>
      <c r="U908" s="37">
        <v>428</v>
      </c>
      <c r="V908" s="38">
        <v>4.1758103074054231</v>
      </c>
      <c r="W908" s="38">
        <v>71.555810307405423</v>
      </c>
      <c r="X908" s="39">
        <v>55.96581030740542</v>
      </c>
      <c r="Y908" s="39">
        <v>51.789999999999992</v>
      </c>
    </row>
    <row r="909" spans="1:25" ht="30" x14ac:dyDescent="0.2">
      <c r="A909" s="29">
        <v>15044</v>
      </c>
      <c r="B909" s="29" t="s">
        <v>5313</v>
      </c>
      <c r="C909" s="32">
        <v>100</v>
      </c>
      <c r="D909" s="48">
        <v>1.5277746000000001</v>
      </c>
      <c r="E909" s="48">
        <v>5.8904862254808616</v>
      </c>
      <c r="F909" s="32" t="s">
        <v>746</v>
      </c>
      <c r="G909" s="32">
        <v>5.8904862254808616</v>
      </c>
      <c r="H909" s="32">
        <v>65.434508519899993</v>
      </c>
      <c r="I909" s="32">
        <v>0.1</v>
      </c>
      <c r="J909" s="32">
        <v>0.75229709137686596</v>
      </c>
      <c r="K909" s="29" t="s">
        <v>2477</v>
      </c>
      <c r="L909" s="29" t="s">
        <v>2477</v>
      </c>
      <c r="M909" s="29" t="s">
        <v>5300</v>
      </c>
      <c r="N909" s="33">
        <v>2.884561231876109E-2</v>
      </c>
      <c r="O909" s="34">
        <v>57518.251016186281</v>
      </c>
      <c r="P909" s="35">
        <v>0.63881885114893611</v>
      </c>
      <c r="Q909" s="29" t="s">
        <v>5314</v>
      </c>
      <c r="R909" s="29" t="s">
        <v>5315</v>
      </c>
      <c r="S909" s="36">
        <v>3.75</v>
      </c>
      <c r="T909" s="29" t="s">
        <v>3047</v>
      </c>
      <c r="U909" s="37">
        <v>66</v>
      </c>
      <c r="V909" s="38">
        <v>0.63881885114893611</v>
      </c>
      <c r="W909" s="38">
        <v>4.3888188511489359</v>
      </c>
      <c r="X909" s="39">
        <v>0.7888188511489358</v>
      </c>
      <c r="Y909" s="39">
        <v>0.14999999999999991</v>
      </c>
    </row>
    <row r="910" spans="1:25" ht="30" x14ac:dyDescent="0.2">
      <c r="A910" s="29">
        <v>14045</v>
      </c>
      <c r="B910" s="29" t="s">
        <v>5316</v>
      </c>
      <c r="C910" s="32">
        <v>120</v>
      </c>
      <c r="D910" s="48">
        <v>1.5046265000000001</v>
      </c>
      <c r="E910" s="48">
        <v>8.4823001646924414</v>
      </c>
      <c r="F910" s="32" t="s">
        <v>746</v>
      </c>
      <c r="G910" s="32">
        <v>8.4823001646924414</v>
      </c>
      <c r="H910" s="32">
        <v>438.25824394300002</v>
      </c>
      <c r="I910" s="32">
        <v>0.12</v>
      </c>
      <c r="J910" s="32">
        <v>0.75229709137686618</v>
      </c>
      <c r="K910" s="29" t="s">
        <v>5317</v>
      </c>
      <c r="L910" s="29" t="s">
        <v>5317</v>
      </c>
      <c r="M910" s="29" t="s">
        <v>5318</v>
      </c>
      <c r="N910" s="33">
        <v>2.88456123187611E-2</v>
      </c>
      <c r="O910" s="34">
        <v>69021.901219423555</v>
      </c>
      <c r="P910" s="35">
        <v>3.3697692587831289</v>
      </c>
      <c r="Q910" s="29" t="s">
        <v>5319</v>
      </c>
      <c r="R910" s="29" t="s">
        <v>5320</v>
      </c>
      <c r="S910" s="36">
        <v>162.02000000000001</v>
      </c>
      <c r="T910" s="29" t="s">
        <v>746</v>
      </c>
      <c r="U910" s="37">
        <v>438</v>
      </c>
      <c r="V910" s="38">
        <v>3.3697692587831289</v>
      </c>
      <c r="W910" s="38">
        <v>165.3897692587831</v>
      </c>
      <c r="X910" s="39">
        <v>13.62976925878314</v>
      </c>
      <c r="Y910" s="39">
        <v>10.260000000000019</v>
      </c>
    </row>
    <row r="911" spans="1:25" ht="20" x14ac:dyDescent="0.2">
      <c r="A911" s="29">
        <v>15126</v>
      </c>
      <c r="B911" s="29" t="s">
        <v>5321</v>
      </c>
      <c r="C911" s="32">
        <v>100</v>
      </c>
      <c r="D911" s="48">
        <v>1.5046265000000001</v>
      </c>
      <c r="E911" s="48">
        <v>5.8904862254808616</v>
      </c>
      <c r="F911" s="32" t="s">
        <v>746</v>
      </c>
      <c r="G911" s="32">
        <v>5.8904862254808616</v>
      </c>
      <c r="H911" s="32">
        <v>340.01571347570001</v>
      </c>
      <c r="I911" s="32">
        <v>0.1</v>
      </c>
      <c r="J911" s="32">
        <v>0.75229709137686596</v>
      </c>
      <c r="K911" s="29" t="s">
        <v>3911</v>
      </c>
      <c r="L911" s="29" t="s">
        <v>3911</v>
      </c>
      <c r="M911" s="29" t="s">
        <v>5318</v>
      </c>
      <c r="N911" s="33">
        <v>2.884561231876109E-2</v>
      </c>
      <c r="O911" s="34">
        <v>57518.251016186281</v>
      </c>
      <c r="P911" s="35">
        <v>3.3194785499011572</v>
      </c>
      <c r="Q911" s="29" t="s">
        <v>5322</v>
      </c>
      <c r="R911" s="29" t="s">
        <v>5323</v>
      </c>
      <c r="S911" s="36">
        <v>108.04</v>
      </c>
      <c r="T911" s="29" t="s">
        <v>5324</v>
      </c>
      <c r="U911" s="37">
        <v>340</v>
      </c>
      <c r="V911" s="38">
        <v>3.3194785499011572</v>
      </c>
      <c r="W911" s="38">
        <v>111.3594785499012</v>
      </c>
      <c r="X911" s="39">
        <v>8.4094785499011664</v>
      </c>
      <c r="Y911" s="39">
        <v>5.0900000000000034</v>
      </c>
    </row>
    <row r="912" spans="1:25" ht="20" x14ac:dyDescent="0.2">
      <c r="A912" s="29">
        <v>14076</v>
      </c>
      <c r="B912" s="29" t="s">
        <v>517</v>
      </c>
      <c r="C912" s="32">
        <v>100</v>
      </c>
      <c r="D912" s="48">
        <v>1.5046265000000001</v>
      </c>
      <c r="E912" s="48">
        <v>5.8904862254808616</v>
      </c>
      <c r="F912" s="32">
        <v>6</v>
      </c>
      <c r="G912" s="32">
        <v>6</v>
      </c>
      <c r="H912" s="32">
        <v>381.39638839000003</v>
      </c>
      <c r="I912" s="32">
        <v>0.1</v>
      </c>
      <c r="J912" s="32">
        <v>0.76628352490421436</v>
      </c>
      <c r="K912" s="29" t="s">
        <v>5325</v>
      </c>
      <c r="L912" s="29" t="s">
        <v>5325</v>
      </c>
      <c r="M912" s="29" t="s">
        <v>5318</v>
      </c>
      <c r="N912" s="33">
        <v>2.9928157010174709E-2</v>
      </c>
      <c r="O912" s="34">
        <v>58587.609390249461</v>
      </c>
      <c r="P912" s="35">
        <v>3.860081119290574</v>
      </c>
      <c r="Q912" s="29" t="s">
        <v>5326</v>
      </c>
      <c r="R912" s="29" t="s">
        <v>5327</v>
      </c>
      <c r="S912" s="36">
        <v>95.54</v>
      </c>
      <c r="T912" s="29" t="s">
        <v>746</v>
      </c>
      <c r="U912" s="37">
        <v>382</v>
      </c>
      <c r="V912" s="38">
        <v>3.860081119290574</v>
      </c>
      <c r="W912" s="38">
        <v>99.400081119290576</v>
      </c>
      <c r="X912" s="39">
        <v>14.010081119290581</v>
      </c>
      <c r="Y912" s="39">
        <v>10.150000000000009</v>
      </c>
    </row>
    <row r="913" spans="1:25" ht="20" x14ac:dyDescent="0.2">
      <c r="A913" s="29">
        <v>14469</v>
      </c>
      <c r="B913" s="29" t="s">
        <v>495</v>
      </c>
      <c r="C913" s="32">
        <v>100</v>
      </c>
      <c r="D913" s="48">
        <v>1.5046265000000001</v>
      </c>
      <c r="E913" s="48">
        <v>5.8904862254808616</v>
      </c>
      <c r="F913" s="32">
        <v>1.6</v>
      </c>
      <c r="G913" s="32">
        <v>1.6</v>
      </c>
      <c r="H913" s="32">
        <v>692.08117218931</v>
      </c>
      <c r="I913" s="32">
        <v>0.1</v>
      </c>
      <c r="J913" s="32">
        <v>0.20434227330779051</v>
      </c>
      <c r="K913" s="29" t="s">
        <v>2835</v>
      </c>
      <c r="L913" s="29" t="s">
        <v>43</v>
      </c>
      <c r="M913" s="29" t="s">
        <v>5318</v>
      </c>
      <c r="N913" s="33">
        <v>2.128224498501312E-3</v>
      </c>
      <c r="O913" s="34">
        <v>15623.362504066519</v>
      </c>
      <c r="P913" s="35">
        <v>0.54867328378532187</v>
      </c>
      <c r="Q913" s="29" t="s">
        <v>5328</v>
      </c>
      <c r="R913" s="29" t="s">
        <v>5329</v>
      </c>
      <c r="S913" s="36">
        <v>77.05</v>
      </c>
      <c r="T913" s="29" t="s">
        <v>5330</v>
      </c>
      <c r="U913" s="37">
        <v>688</v>
      </c>
      <c r="V913" s="38">
        <v>0.54867328378532187</v>
      </c>
      <c r="W913" s="38">
        <v>77.598673283785317</v>
      </c>
      <c r="X913" s="39">
        <v>12.248673283785321</v>
      </c>
      <c r="Y913" s="39">
        <v>11.7</v>
      </c>
    </row>
    <row r="914" spans="1:25" ht="30" x14ac:dyDescent="0.2">
      <c r="A914" s="29">
        <v>10564</v>
      </c>
      <c r="B914" s="29" t="s">
        <v>5331</v>
      </c>
      <c r="C914" s="32">
        <v>160</v>
      </c>
      <c r="D914" s="48">
        <v>1.5046265000000001</v>
      </c>
      <c r="E914" s="48">
        <v>15.079644737231011</v>
      </c>
      <c r="F914" s="32" t="s">
        <v>746</v>
      </c>
      <c r="G914" s="32">
        <v>15.079644737231011</v>
      </c>
      <c r="H914" s="32">
        <v>1324.9403828142699</v>
      </c>
      <c r="I914" s="32">
        <v>0.16</v>
      </c>
      <c r="J914" s="32">
        <v>0.75229709137686607</v>
      </c>
      <c r="K914" s="29" t="s">
        <v>2745</v>
      </c>
      <c r="L914" s="29" t="s">
        <v>274</v>
      </c>
      <c r="M914" s="29" t="s">
        <v>5318</v>
      </c>
      <c r="N914" s="33">
        <v>2.88456123187611E-2</v>
      </c>
      <c r="O914" s="34">
        <v>92029.201625898058</v>
      </c>
      <c r="P914" s="35">
        <v>7.0114482652200598</v>
      </c>
      <c r="Q914" s="29" t="s">
        <v>5332</v>
      </c>
      <c r="R914" s="29" t="s">
        <v>5333</v>
      </c>
      <c r="S914" s="36">
        <v>21.68</v>
      </c>
      <c r="T914" s="29" t="s">
        <v>746</v>
      </c>
      <c r="U914" s="37">
        <v>6</v>
      </c>
      <c r="V914" s="38">
        <v>7.0114482652200598</v>
      </c>
      <c r="W914" s="38">
        <v>28.69144826522006</v>
      </c>
      <c r="X914" s="39">
        <v>7.0114482652200607</v>
      </c>
      <c r="Y914" s="39">
        <v>0</v>
      </c>
    </row>
    <row r="915" spans="1:25" ht="20" x14ac:dyDescent="0.2">
      <c r="A915" s="29">
        <v>15139</v>
      </c>
      <c r="B915" s="29" t="s">
        <v>1840</v>
      </c>
      <c r="C915" s="32">
        <v>150</v>
      </c>
      <c r="D915" s="48">
        <v>1.5046265000000001</v>
      </c>
      <c r="E915" s="48">
        <v>13.253594007331939</v>
      </c>
      <c r="F915" s="32">
        <v>17</v>
      </c>
      <c r="G915" s="32">
        <v>17</v>
      </c>
      <c r="H915" s="32">
        <v>1130.9492589020999</v>
      </c>
      <c r="I915" s="32">
        <v>0.15</v>
      </c>
      <c r="J915" s="32">
        <v>0.9649496239534554</v>
      </c>
      <c r="K915" s="29" t="s">
        <v>2856</v>
      </c>
      <c r="L915" s="29" t="s">
        <v>5102</v>
      </c>
      <c r="M915" s="29" t="s">
        <v>5318</v>
      </c>
      <c r="N915" s="33">
        <v>4.7458092597753063E-2</v>
      </c>
      <c r="O915" s="34">
        <v>110665.4844038046</v>
      </c>
      <c r="P915" s="35">
        <v>10.59991425813177</v>
      </c>
      <c r="Q915" s="29" t="s">
        <v>3650</v>
      </c>
      <c r="R915" s="29" t="s">
        <v>2489</v>
      </c>
      <c r="S915" s="36">
        <v>7.41</v>
      </c>
      <c r="T915" s="29" t="s">
        <v>746</v>
      </c>
      <c r="U915" s="37">
        <v>1130</v>
      </c>
      <c r="V915" s="38">
        <v>10.59991425813177</v>
      </c>
      <c r="W915" s="38">
        <v>18.009914258131769</v>
      </c>
      <c r="X915" s="39">
        <v>11.36991425813177</v>
      </c>
      <c r="Y915" s="39">
        <v>0.77000000000000046</v>
      </c>
    </row>
    <row r="916" spans="1:25" ht="30" x14ac:dyDescent="0.2">
      <c r="A916" s="29">
        <v>15815</v>
      </c>
      <c r="B916" s="29" t="s">
        <v>5334</v>
      </c>
      <c r="C916" s="32">
        <v>100</v>
      </c>
      <c r="D916" s="48">
        <v>1.5046265000000001</v>
      </c>
      <c r="E916" s="48">
        <v>5.8904862254808616</v>
      </c>
      <c r="F916" s="32" t="s">
        <v>746</v>
      </c>
      <c r="G916" s="32">
        <v>5.8904862254808616</v>
      </c>
      <c r="H916" s="32">
        <v>161.10961308899999</v>
      </c>
      <c r="I916" s="32">
        <v>0.1</v>
      </c>
      <c r="J916" s="32">
        <v>0.75229709137686596</v>
      </c>
      <c r="K916" s="29" t="s">
        <v>2494</v>
      </c>
      <c r="L916" s="29" t="s">
        <v>4854</v>
      </c>
      <c r="M916" s="29" t="s">
        <v>5318</v>
      </c>
      <c r="N916" s="33">
        <v>2.884561231876109E-2</v>
      </c>
      <c r="O916" s="34">
        <v>57518.251016186281</v>
      </c>
      <c r="P916" s="35">
        <v>1.572868204722047</v>
      </c>
      <c r="Q916" s="29" t="s">
        <v>5335</v>
      </c>
      <c r="R916" s="29" t="s">
        <v>5336</v>
      </c>
      <c r="S916" s="36">
        <v>8.9500000000000011</v>
      </c>
      <c r="T916" s="29" t="s">
        <v>5337</v>
      </c>
      <c r="U916" s="37">
        <v>162</v>
      </c>
      <c r="V916" s="38">
        <v>1.572868204722047</v>
      </c>
      <c r="W916" s="38">
        <v>10.52286820472205</v>
      </c>
      <c r="X916" s="39">
        <v>4.5028682047220494</v>
      </c>
      <c r="Y916" s="39">
        <v>2.930000000000001</v>
      </c>
    </row>
    <row r="917" spans="1:25" ht="60" x14ac:dyDescent="0.2">
      <c r="A917" s="29">
        <v>17035</v>
      </c>
      <c r="B917" s="29" t="s">
        <v>5338</v>
      </c>
      <c r="C917" s="32">
        <v>100</v>
      </c>
      <c r="D917" s="48">
        <v>1.5046265000000001</v>
      </c>
      <c r="E917" s="48">
        <v>5.8904862254808616</v>
      </c>
      <c r="F917" s="32" t="s">
        <v>746</v>
      </c>
      <c r="G917" s="32">
        <v>5.8904862254808616</v>
      </c>
      <c r="H917" s="32">
        <v>626.50939299695995</v>
      </c>
      <c r="I917" s="32">
        <v>0.1</v>
      </c>
      <c r="J917" s="32">
        <v>0.75229709137686596</v>
      </c>
      <c r="K917" s="29" t="s">
        <v>2511</v>
      </c>
      <c r="L917" s="29" t="s">
        <v>4630</v>
      </c>
      <c r="M917" s="29" t="s">
        <v>5318</v>
      </c>
      <c r="N917" s="33">
        <v>2.884561231876109E-2</v>
      </c>
      <c r="O917" s="34">
        <v>57518.251016186281</v>
      </c>
      <c r="P917" s="35">
        <v>6.1164364143824548</v>
      </c>
      <c r="Q917" s="29" t="s">
        <v>746</v>
      </c>
      <c r="R917" s="29" t="s">
        <v>4162</v>
      </c>
      <c r="S917" s="36">
        <v>8.32</v>
      </c>
      <c r="T917" s="29" t="s">
        <v>4244</v>
      </c>
      <c r="U917" s="37">
        <v>626</v>
      </c>
      <c r="V917" s="38">
        <v>6.1164364143824548</v>
      </c>
      <c r="W917" s="38">
        <v>14.43643641438246</v>
      </c>
      <c r="X917" s="40" t="s">
        <v>746</v>
      </c>
      <c r="Y917" s="40" t="s">
        <v>746</v>
      </c>
    </row>
    <row r="918" spans="1:25" ht="30" x14ac:dyDescent="0.2">
      <c r="A918" s="29">
        <v>15330</v>
      </c>
      <c r="B918" s="29" t="s">
        <v>1979</v>
      </c>
      <c r="C918" s="32">
        <v>75</v>
      </c>
      <c r="D918" s="48">
        <v>1.4814784000000001</v>
      </c>
      <c r="E918" s="48">
        <v>3.3133985018329848</v>
      </c>
      <c r="F918" s="32" t="s">
        <v>746</v>
      </c>
      <c r="G918" s="32">
        <v>3.3133985018329848</v>
      </c>
      <c r="H918" s="32">
        <v>227.59611719899999</v>
      </c>
      <c r="I918" s="32">
        <v>7.4999999999999997E-2</v>
      </c>
      <c r="J918" s="32">
        <v>0.75229709137686618</v>
      </c>
      <c r="K918" s="29" t="s">
        <v>4085</v>
      </c>
      <c r="L918" s="29" t="s">
        <v>4085</v>
      </c>
      <c r="M918" s="29" t="s">
        <v>2925</v>
      </c>
      <c r="N918" s="33">
        <v>2.88456123187611E-2</v>
      </c>
      <c r="O918" s="34">
        <v>43138.688262139724</v>
      </c>
      <c r="P918" s="35">
        <v>3.2497077186757699</v>
      </c>
      <c r="Q918" s="29" t="s">
        <v>5339</v>
      </c>
      <c r="R918" s="29" t="s">
        <v>5340</v>
      </c>
      <c r="S918" s="36">
        <v>82.38</v>
      </c>
      <c r="T918" s="29" t="s">
        <v>3167</v>
      </c>
      <c r="U918" s="37">
        <v>228</v>
      </c>
      <c r="V918" s="38">
        <v>3.2497077186757699</v>
      </c>
      <c r="W918" s="38">
        <v>85.62970771867576</v>
      </c>
      <c r="X918" s="39">
        <v>9.2997077186757622</v>
      </c>
      <c r="Y918" s="39">
        <v>6.0499999999999972</v>
      </c>
    </row>
    <row r="919" spans="1:25" ht="20" x14ac:dyDescent="0.2">
      <c r="A919" s="29">
        <v>15339</v>
      </c>
      <c r="B919" s="29" t="s">
        <v>330</v>
      </c>
      <c r="C919" s="32">
        <v>100</v>
      </c>
      <c r="D919" s="48">
        <v>1.4814784000000001</v>
      </c>
      <c r="E919" s="48">
        <v>5.8904862254808616</v>
      </c>
      <c r="F919" s="32">
        <v>5.7</v>
      </c>
      <c r="G919" s="32">
        <v>5.7</v>
      </c>
      <c r="H919" s="32">
        <v>301.46748424399999</v>
      </c>
      <c r="I919" s="32">
        <v>0.1</v>
      </c>
      <c r="J919" s="32">
        <v>0.72796934865900365</v>
      </c>
      <c r="K919" s="29" t="s">
        <v>5341</v>
      </c>
      <c r="L919" s="29" t="s">
        <v>5341</v>
      </c>
      <c r="M919" s="29" t="s">
        <v>2925</v>
      </c>
      <c r="N919" s="33">
        <v>2.7010161701682672E-2</v>
      </c>
      <c r="O919" s="34">
        <v>55658.22892073699</v>
      </c>
      <c r="P919" s="35">
        <v>2.759930379542876</v>
      </c>
      <c r="Q919" s="29" t="s">
        <v>2599</v>
      </c>
      <c r="R919" s="29" t="s">
        <v>5342</v>
      </c>
      <c r="S919" s="36">
        <v>90.169999999999987</v>
      </c>
      <c r="T919" s="29" t="s">
        <v>3987</v>
      </c>
      <c r="U919" s="37">
        <v>302</v>
      </c>
      <c r="V919" s="38">
        <v>2.759930379542876</v>
      </c>
      <c r="W919" s="38">
        <v>92.929930379542867</v>
      </c>
      <c r="X919" s="39">
        <v>17.899930379542869</v>
      </c>
      <c r="Y919" s="39">
        <v>15.13999999999999</v>
      </c>
    </row>
    <row r="920" spans="1:25" ht="20" x14ac:dyDescent="0.2">
      <c r="A920" s="29">
        <v>15140</v>
      </c>
      <c r="B920" s="29" t="s">
        <v>98</v>
      </c>
      <c r="C920" s="32">
        <v>80</v>
      </c>
      <c r="D920" s="48">
        <v>1.4814784000000001</v>
      </c>
      <c r="E920" s="48">
        <v>3.7699111843077522</v>
      </c>
      <c r="F920" s="32" t="s">
        <v>746</v>
      </c>
      <c r="G920" s="32">
        <v>3.7699111843077522</v>
      </c>
      <c r="H920" s="32">
        <v>545.76414101600005</v>
      </c>
      <c r="I920" s="32">
        <v>0.08</v>
      </c>
      <c r="J920" s="32">
        <v>0.75229709137686607</v>
      </c>
      <c r="K920" s="29" t="s">
        <v>3474</v>
      </c>
      <c r="L920" s="29" t="s">
        <v>426</v>
      </c>
      <c r="M920" s="29" t="s">
        <v>2925</v>
      </c>
      <c r="N920" s="33">
        <v>2.88456123187611E-2</v>
      </c>
      <c r="O920" s="34">
        <v>46014.600812949029</v>
      </c>
      <c r="P920" s="35">
        <v>7.1528547338942623</v>
      </c>
      <c r="Q920" s="29" t="s">
        <v>4289</v>
      </c>
      <c r="R920" s="29" t="s">
        <v>5343</v>
      </c>
      <c r="S920" s="36">
        <v>69.36999999999999</v>
      </c>
      <c r="T920" s="29" t="s">
        <v>4361</v>
      </c>
      <c r="U920" s="37">
        <v>546</v>
      </c>
      <c r="V920" s="38">
        <v>7.1528547338942623</v>
      </c>
      <c r="W920" s="38">
        <v>76.522854733894249</v>
      </c>
      <c r="X920" s="39">
        <v>15.88285473389425</v>
      </c>
      <c r="Y920" s="39">
        <v>8.7299999999999898</v>
      </c>
    </row>
    <row r="921" spans="1:25" ht="20" x14ac:dyDescent="0.2">
      <c r="A921" s="29">
        <v>15446</v>
      </c>
      <c r="B921" s="29" t="s">
        <v>237</v>
      </c>
      <c r="C921" s="32">
        <v>100</v>
      </c>
      <c r="D921" s="48">
        <v>1.4814784000000001</v>
      </c>
      <c r="E921" s="48">
        <v>5.8904862254808616</v>
      </c>
      <c r="F921" s="32">
        <v>8.6</v>
      </c>
      <c r="G921" s="32">
        <v>8.6</v>
      </c>
      <c r="H921" s="32">
        <v>784.32429278400002</v>
      </c>
      <c r="I921" s="32">
        <v>0.1</v>
      </c>
      <c r="J921" s="32">
        <v>1.098339719029374</v>
      </c>
      <c r="K921" s="29" t="s">
        <v>4565</v>
      </c>
      <c r="L921" s="29" t="s">
        <v>4565</v>
      </c>
      <c r="M921" s="29" t="s">
        <v>2925</v>
      </c>
      <c r="N921" s="33">
        <v>6.1485735902014477E-2</v>
      </c>
      <c r="O921" s="34">
        <v>83975.573459357576</v>
      </c>
      <c r="P921" s="35">
        <v>16.086916166507539</v>
      </c>
      <c r="Q921" s="29" t="s">
        <v>5344</v>
      </c>
      <c r="R921" s="29" t="s">
        <v>5345</v>
      </c>
      <c r="S921" s="36">
        <v>59.260000000000012</v>
      </c>
      <c r="T921" s="29" t="s">
        <v>3786</v>
      </c>
      <c r="U921" s="37">
        <v>784</v>
      </c>
      <c r="V921" s="38">
        <v>16.086916166507539</v>
      </c>
      <c r="W921" s="38">
        <v>75.34691616650754</v>
      </c>
      <c r="X921" s="39">
        <v>21.506916166507541</v>
      </c>
      <c r="Y921" s="39">
        <v>5.4200000000000088</v>
      </c>
    </row>
    <row r="922" spans="1:25" ht="50" x14ac:dyDescent="0.2">
      <c r="A922" s="29">
        <v>14642</v>
      </c>
      <c r="B922" s="29" t="s">
        <v>5346</v>
      </c>
      <c r="C922" s="32">
        <v>100</v>
      </c>
      <c r="D922" s="48">
        <v>1.4583303000000001</v>
      </c>
      <c r="E922" s="48">
        <v>5.8904862254808616</v>
      </c>
      <c r="F922" s="32" t="s">
        <v>746</v>
      </c>
      <c r="G922" s="32">
        <v>5.8904862254808616</v>
      </c>
      <c r="H922" s="32">
        <v>625.92448497700002</v>
      </c>
      <c r="I922" s="32">
        <v>0.1</v>
      </c>
      <c r="J922" s="32">
        <v>0.75229709137686596</v>
      </c>
      <c r="K922" s="29" t="s">
        <v>3256</v>
      </c>
      <c r="L922" s="29" t="s">
        <v>3850</v>
      </c>
      <c r="M922" s="29" t="s">
        <v>3800</v>
      </c>
      <c r="N922" s="33">
        <v>2.884561231876109E-2</v>
      </c>
      <c r="O922" s="34">
        <v>57518.251016186281</v>
      </c>
      <c r="P922" s="35">
        <v>6.1107261205666932</v>
      </c>
      <c r="Q922" s="29" t="s">
        <v>5347</v>
      </c>
      <c r="R922" s="29" t="s">
        <v>3851</v>
      </c>
      <c r="S922" s="36">
        <v>121.3</v>
      </c>
      <c r="T922" s="29" t="s">
        <v>746</v>
      </c>
      <c r="U922" s="37">
        <v>626</v>
      </c>
      <c r="V922" s="38">
        <v>6.1107261205666932</v>
      </c>
      <c r="W922" s="38">
        <v>127.41072612056669</v>
      </c>
      <c r="X922" s="39">
        <v>7.1107261205666958</v>
      </c>
      <c r="Y922" s="39">
        <v>1</v>
      </c>
    </row>
    <row r="923" spans="1:25" ht="20" x14ac:dyDescent="0.2">
      <c r="A923" s="29">
        <v>15127</v>
      </c>
      <c r="B923" s="29" t="s">
        <v>5348</v>
      </c>
      <c r="C923" s="32">
        <v>75</v>
      </c>
      <c r="D923" s="48">
        <v>1.4583303000000001</v>
      </c>
      <c r="E923" s="48">
        <v>3.3133985018329848</v>
      </c>
      <c r="F923" s="32" t="s">
        <v>746</v>
      </c>
      <c r="G923" s="32">
        <v>3.3133985018329848</v>
      </c>
      <c r="H923" s="32">
        <v>1878.7715501800001</v>
      </c>
      <c r="I923" s="32">
        <v>7.4999999999999997E-2</v>
      </c>
      <c r="J923" s="32">
        <v>0.75229709137686618</v>
      </c>
      <c r="K923" s="29" t="s">
        <v>5349</v>
      </c>
      <c r="L923" s="29" t="s">
        <v>5349</v>
      </c>
      <c r="M923" s="29" t="s">
        <v>3800</v>
      </c>
      <c r="N923" s="33">
        <v>2.88456123187611E-2</v>
      </c>
      <c r="O923" s="34">
        <v>43138.688262139724</v>
      </c>
      <c r="P923" s="35">
        <v>26.825846079395301</v>
      </c>
      <c r="Q923" s="29" t="s">
        <v>5350</v>
      </c>
      <c r="R923" s="29" t="s">
        <v>5351</v>
      </c>
      <c r="S923" s="36">
        <v>115.8</v>
      </c>
      <c r="T923" s="29" t="s">
        <v>746</v>
      </c>
      <c r="U923" s="37">
        <v>1878</v>
      </c>
      <c r="V923" s="38">
        <v>26.825846079395301</v>
      </c>
      <c r="W923" s="38">
        <v>142.6258460793953</v>
      </c>
      <c r="X923" s="39">
        <v>32.165846079395287</v>
      </c>
      <c r="Y923" s="39">
        <v>5.3399999999999892</v>
      </c>
    </row>
    <row r="924" spans="1:25" ht="20" x14ac:dyDescent="0.2">
      <c r="A924" s="29">
        <v>17371</v>
      </c>
      <c r="B924" s="29" t="s">
        <v>5352</v>
      </c>
      <c r="C924" s="32">
        <v>110</v>
      </c>
      <c r="D924" s="48">
        <v>1.4583303000000001</v>
      </c>
      <c r="E924" s="48">
        <v>7.1274883328318426</v>
      </c>
      <c r="F924" s="32" t="s">
        <v>746</v>
      </c>
      <c r="G924" s="32">
        <v>7.1274883328318426</v>
      </c>
      <c r="H924" s="32">
        <v>504.82411557120002</v>
      </c>
      <c r="I924" s="32">
        <v>0.11</v>
      </c>
      <c r="J924" s="32">
        <v>0.75229709137686618</v>
      </c>
      <c r="K924" s="29" t="s">
        <v>5087</v>
      </c>
      <c r="L924" s="29" t="s">
        <v>5086</v>
      </c>
      <c r="M924" s="29" t="s">
        <v>3800</v>
      </c>
      <c r="N924" s="33">
        <v>2.88456123187611E-2</v>
      </c>
      <c r="O924" s="34">
        <v>63270.076117804922</v>
      </c>
      <c r="P924" s="35">
        <v>4.3492388912630018</v>
      </c>
      <c r="Q924" s="29" t="s">
        <v>4885</v>
      </c>
      <c r="R924" s="29" t="s">
        <v>5353</v>
      </c>
      <c r="S924" s="36">
        <v>44.95</v>
      </c>
      <c r="T924" s="29" t="s">
        <v>2979</v>
      </c>
      <c r="U924" s="37">
        <v>504</v>
      </c>
      <c r="V924" s="38">
        <v>4.3492388912630018</v>
      </c>
      <c r="W924" s="38">
        <v>49.299238891262988</v>
      </c>
      <c r="X924" s="39">
        <v>14.29923889126299</v>
      </c>
      <c r="Y924" s="39">
        <v>9.9499999999999957</v>
      </c>
    </row>
    <row r="925" spans="1:25" ht="30" x14ac:dyDescent="0.2">
      <c r="A925" s="29">
        <v>15047</v>
      </c>
      <c r="B925" s="29" t="s">
        <v>222</v>
      </c>
      <c r="C925" s="32">
        <v>100</v>
      </c>
      <c r="D925" s="48">
        <v>1.4583303000000001</v>
      </c>
      <c r="E925" s="48">
        <v>5.8904862254808616</v>
      </c>
      <c r="F925" s="32">
        <v>6.5</v>
      </c>
      <c r="G925" s="32">
        <v>6.5</v>
      </c>
      <c r="H925" s="32">
        <v>135.251220201</v>
      </c>
      <c r="I925" s="32">
        <v>0.1</v>
      </c>
      <c r="J925" s="32">
        <v>0.83014048531289897</v>
      </c>
      <c r="K925" s="29" t="s">
        <v>2448</v>
      </c>
      <c r="L925" s="29" t="s">
        <v>284</v>
      </c>
      <c r="M925" s="29" t="s">
        <v>3800</v>
      </c>
      <c r="N925" s="33">
        <v>3.5124017602218928E-2</v>
      </c>
      <c r="O925" s="34">
        <v>63469.910172770258</v>
      </c>
      <c r="P925" s="35">
        <v>1.6010914276061921</v>
      </c>
      <c r="Q925" s="29" t="s">
        <v>5354</v>
      </c>
      <c r="R925" s="29" t="s">
        <v>5355</v>
      </c>
      <c r="S925" s="36">
        <v>16.920000000000002</v>
      </c>
      <c r="T925" s="29" t="s">
        <v>3638</v>
      </c>
      <c r="U925" s="37">
        <v>136</v>
      </c>
      <c r="V925" s="38">
        <v>1.6010914276061921</v>
      </c>
      <c r="W925" s="38">
        <v>18.521091427606191</v>
      </c>
      <c r="X925" s="39">
        <v>2.761091427606194</v>
      </c>
      <c r="Y925" s="39">
        <v>1.1600000000000019</v>
      </c>
    </row>
    <row r="926" spans="1:25" ht="40" x14ac:dyDescent="0.2">
      <c r="A926" s="29">
        <v>17041</v>
      </c>
      <c r="B926" s="29" t="s">
        <v>5356</v>
      </c>
      <c r="C926" s="32">
        <v>110</v>
      </c>
      <c r="D926" s="48">
        <v>1.4583303000000001</v>
      </c>
      <c r="E926" s="48">
        <v>7.1274883328318426</v>
      </c>
      <c r="F926" s="32" t="s">
        <v>746</v>
      </c>
      <c r="G926" s="32">
        <v>7.1274883328318426</v>
      </c>
      <c r="H926" s="32">
        <v>290.49077296799999</v>
      </c>
      <c r="I926" s="32">
        <v>0.11</v>
      </c>
      <c r="J926" s="32">
        <v>0.75229709137686618</v>
      </c>
      <c r="K926" s="29" t="s">
        <v>2566</v>
      </c>
      <c r="L926" s="29" t="s">
        <v>3529</v>
      </c>
      <c r="M926" s="29" t="s">
        <v>3800</v>
      </c>
      <c r="N926" s="33">
        <v>2.88456123187611E-2</v>
      </c>
      <c r="O926" s="34">
        <v>63270.076117804922</v>
      </c>
      <c r="P926" s="35">
        <v>2.5026810890679121</v>
      </c>
      <c r="Q926" s="29" t="s">
        <v>5357</v>
      </c>
      <c r="R926" s="29" t="s">
        <v>5358</v>
      </c>
      <c r="S926" s="36">
        <v>31.03</v>
      </c>
      <c r="T926" s="29" t="s">
        <v>3392</v>
      </c>
      <c r="U926" s="37">
        <v>290</v>
      </c>
      <c r="V926" s="38">
        <v>2.5026810890679121</v>
      </c>
      <c r="W926" s="38">
        <v>33.532681089067907</v>
      </c>
      <c r="X926" s="39">
        <v>21.02268108906792</v>
      </c>
      <c r="Y926" s="39">
        <v>18.52</v>
      </c>
    </row>
    <row r="927" spans="1:25" ht="20" x14ac:dyDescent="0.2">
      <c r="A927" s="29">
        <v>15264</v>
      </c>
      <c r="B927" s="29" t="s">
        <v>5359</v>
      </c>
      <c r="C927" s="32">
        <v>100</v>
      </c>
      <c r="D927" s="48">
        <v>1.4583303000000001</v>
      </c>
      <c r="E927" s="48">
        <v>5.8904862254808616</v>
      </c>
      <c r="F927" s="32" t="s">
        <v>746</v>
      </c>
      <c r="G927" s="32">
        <v>5.8904862254808616</v>
      </c>
      <c r="H927" s="32">
        <v>8.0621863153700009</v>
      </c>
      <c r="I927" s="32">
        <v>0.1</v>
      </c>
      <c r="J927" s="32">
        <v>0.75229709137686596</v>
      </c>
      <c r="K927" s="29" t="s">
        <v>2407</v>
      </c>
      <c r="L927" s="29" t="s">
        <v>2358</v>
      </c>
      <c r="M927" s="29" t="s">
        <v>3800</v>
      </c>
      <c r="N927" s="33">
        <v>2.884561231876109E-2</v>
      </c>
      <c r="O927" s="34">
        <v>57518.251016186281</v>
      </c>
      <c r="P927" s="35">
        <v>7.8708875732856357E-2</v>
      </c>
      <c r="Q927" s="29" t="s">
        <v>3282</v>
      </c>
      <c r="R927" s="29" t="s">
        <v>3276</v>
      </c>
      <c r="S927" s="36">
        <v>5.38</v>
      </c>
      <c r="T927" s="29" t="s">
        <v>2393</v>
      </c>
      <c r="U927" s="37">
        <v>8</v>
      </c>
      <c r="V927" s="38">
        <v>7.8708875732856357E-2</v>
      </c>
      <c r="W927" s="38">
        <v>5.4587088757328566</v>
      </c>
      <c r="X927" s="39">
        <v>7.8708875732856676E-2</v>
      </c>
      <c r="Y927" s="39">
        <v>0</v>
      </c>
    </row>
    <row r="928" spans="1:25" ht="20" x14ac:dyDescent="0.2">
      <c r="A928" s="29">
        <v>15102</v>
      </c>
      <c r="B928" s="29" t="s">
        <v>1822</v>
      </c>
      <c r="C928" s="32">
        <v>125</v>
      </c>
      <c r="D928" s="48">
        <v>1.4583303000000001</v>
      </c>
      <c r="E928" s="48">
        <v>9.2038847273138469</v>
      </c>
      <c r="F928" s="32" t="s">
        <v>746</v>
      </c>
      <c r="G928" s="32">
        <v>9.2038847273138469</v>
      </c>
      <c r="H928" s="32">
        <v>828.64905851160995</v>
      </c>
      <c r="I928" s="32">
        <v>0.125</v>
      </c>
      <c r="J928" s="32">
        <v>0.75229709137686618</v>
      </c>
      <c r="K928" s="29" t="s">
        <v>3058</v>
      </c>
      <c r="L928" s="29" t="s">
        <v>1835</v>
      </c>
      <c r="M928" s="29" t="s">
        <v>3800</v>
      </c>
      <c r="N928" s="33">
        <v>2.88456123187611E-2</v>
      </c>
      <c r="O928" s="34">
        <v>71897.813770232868</v>
      </c>
      <c r="P928" s="35">
        <v>6.041107032021297</v>
      </c>
      <c r="Q928" s="29" t="s">
        <v>746</v>
      </c>
      <c r="R928" s="29" t="s">
        <v>5360</v>
      </c>
      <c r="S928" s="36">
        <v>56.34</v>
      </c>
      <c r="T928" s="29" t="s">
        <v>746</v>
      </c>
      <c r="U928" s="37">
        <v>520</v>
      </c>
      <c r="V928" s="38">
        <v>6.041107032021297</v>
      </c>
      <c r="W928" s="38">
        <v>62.381107032021291</v>
      </c>
      <c r="X928" s="40" t="s">
        <v>746</v>
      </c>
      <c r="Y928" s="40" t="s">
        <v>746</v>
      </c>
    </row>
    <row r="929" spans="1:25" ht="30" x14ac:dyDescent="0.2">
      <c r="A929" s="29">
        <v>14014</v>
      </c>
      <c r="B929" s="29" t="s">
        <v>1322</v>
      </c>
      <c r="C929" s="32">
        <v>100</v>
      </c>
      <c r="D929" s="48">
        <v>1.4351822000000001</v>
      </c>
      <c r="E929" s="48">
        <v>5.8904862254808616</v>
      </c>
      <c r="F929" s="32" t="s">
        <v>746</v>
      </c>
      <c r="G929" s="32">
        <v>5.8904862254808616</v>
      </c>
      <c r="H929" s="32">
        <v>172.7060687979</v>
      </c>
      <c r="I929" s="32">
        <v>0.1</v>
      </c>
      <c r="J929" s="32">
        <v>0.75229709137686596</v>
      </c>
      <c r="K929" s="29" t="s">
        <v>2385</v>
      </c>
      <c r="L929" s="29" t="s">
        <v>2384</v>
      </c>
      <c r="M929" s="29" t="s">
        <v>5361</v>
      </c>
      <c r="N929" s="33">
        <v>2.884561231876109E-2</v>
      </c>
      <c r="O929" s="34">
        <v>57518.251016186281</v>
      </c>
      <c r="P929" s="35">
        <v>1.6860811665204241</v>
      </c>
      <c r="Q929" s="29" t="s">
        <v>5362</v>
      </c>
      <c r="R929" s="29" t="s">
        <v>5363</v>
      </c>
      <c r="S929" s="36">
        <v>60.41</v>
      </c>
      <c r="T929" s="29" t="s">
        <v>4379</v>
      </c>
      <c r="U929" s="37">
        <v>172</v>
      </c>
      <c r="V929" s="38">
        <v>1.6860811665204241</v>
      </c>
      <c r="W929" s="38">
        <v>62.09608116652042</v>
      </c>
      <c r="X929" s="39">
        <v>3.38608116652042</v>
      </c>
      <c r="Y929" s="39">
        <v>1.699999999999996</v>
      </c>
    </row>
    <row r="930" spans="1:25" x14ac:dyDescent="0.2">
      <c r="A930" s="29">
        <v>15128</v>
      </c>
      <c r="B930" s="29" t="s">
        <v>5364</v>
      </c>
      <c r="C930" s="32">
        <v>125</v>
      </c>
      <c r="D930" s="48">
        <v>1.4351822000000001</v>
      </c>
      <c r="E930" s="48">
        <v>9.2038847273138469</v>
      </c>
      <c r="F930" s="32" t="s">
        <v>746</v>
      </c>
      <c r="G930" s="32">
        <v>9.2038847273138469</v>
      </c>
      <c r="H930" s="32">
        <v>1322.6197750737399</v>
      </c>
      <c r="I930" s="32">
        <v>0.125</v>
      </c>
      <c r="J930" s="32">
        <v>0.75229709137686618</v>
      </c>
      <c r="K930" s="29" t="s">
        <v>4384</v>
      </c>
      <c r="L930" s="29" t="s">
        <v>4384</v>
      </c>
      <c r="M930" s="29" t="s">
        <v>5361</v>
      </c>
      <c r="N930" s="33">
        <v>2.88456123187611E-2</v>
      </c>
      <c r="O930" s="34">
        <v>71897.813770232868</v>
      </c>
      <c r="P930" s="35">
        <v>9.6423058010105152</v>
      </c>
      <c r="Q930" s="29" t="s">
        <v>5365</v>
      </c>
      <c r="R930" s="29" t="s">
        <v>5366</v>
      </c>
      <c r="S930" s="36">
        <v>84.69</v>
      </c>
      <c r="T930" s="29" t="s">
        <v>3819</v>
      </c>
      <c r="U930" s="37">
        <v>768</v>
      </c>
      <c r="V930" s="38">
        <v>9.6423058010105152</v>
      </c>
      <c r="W930" s="38">
        <v>94.332305801010506</v>
      </c>
      <c r="X930" s="39">
        <v>39.802305801010498</v>
      </c>
      <c r="Y930" s="39">
        <v>30.16</v>
      </c>
    </row>
    <row r="931" spans="1:25" ht="20" x14ac:dyDescent="0.2">
      <c r="A931" s="29">
        <v>14294</v>
      </c>
      <c r="B931" s="29" t="s">
        <v>338</v>
      </c>
      <c r="C931" s="32">
        <v>150</v>
      </c>
      <c r="D931" s="48">
        <v>1.4120341000000001</v>
      </c>
      <c r="E931" s="48">
        <v>13.253594007331939</v>
      </c>
      <c r="F931" s="32">
        <v>6</v>
      </c>
      <c r="G931" s="32">
        <v>6</v>
      </c>
      <c r="H931" s="32">
        <v>428.02847877188998</v>
      </c>
      <c r="I931" s="32">
        <v>0.15</v>
      </c>
      <c r="J931" s="32">
        <v>0.3405704555129842</v>
      </c>
      <c r="K931" s="29" t="s">
        <v>5367</v>
      </c>
      <c r="L931" s="29" t="s">
        <v>5367</v>
      </c>
      <c r="M931" s="29" t="s">
        <v>5368</v>
      </c>
      <c r="N931" s="33">
        <v>5.9117347180592016E-3</v>
      </c>
      <c r="O931" s="34">
        <v>39058.406260166317</v>
      </c>
      <c r="P931" s="35">
        <v>0.52866722188046211</v>
      </c>
      <c r="Q931" s="29" t="s">
        <v>3838</v>
      </c>
      <c r="R931" s="29" t="s">
        <v>5369</v>
      </c>
      <c r="S931" s="36">
        <v>47.349999999999987</v>
      </c>
      <c r="T931" s="29" t="s">
        <v>746</v>
      </c>
      <c r="U931" s="37">
        <v>426</v>
      </c>
      <c r="V931" s="38">
        <v>0.52866722188046211</v>
      </c>
      <c r="W931" s="38">
        <v>47.878667221880463</v>
      </c>
      <c r="X931" s="39">
        <v>8.8186672218804532</v>
      </c>
      <c r="Y931" s="39">
        <v>8.289999999999992</v>
      </c>
    </row>
    <row r="932" spans="1:25" ht="40" x14ac:dyDescent="0.2">
      <c r="A932" s="29">
        <v>15335</v>
      </c>
      <c r="B932" s="29" t="s">
        <v>5370</v>
      </c>
      <c r="C932" s="32">
        <v>100</v>
      </c>
      <c r="D932" s="48">
        <v>1.4120341000000001</v>
      </c>
      <c r="E932" s="48">
        <v>5.8904862254808616</v>
      </c>
      <c r="F932" s="32" t="s">
        <v>746</v>
      </c>
      <c r="G932" s="32">
        <v>5.8904862254808616</v>
      </c>
      <c r="H932" s="32">
        <v>233.261691458</v>
      </c>
      <c r="I932" s="32">
        <v>0.1</v>
      </c>
      <c r="J932" s="32">
        <v>0.75229709137686596</v>
      </c>
      <c r="K932" s="29" t="s">
        <v>3201</v>
      </c>
      <c r="L932" s="29" t="s">
        <v>3201</v>
      </c>
      <c r="M932" s="29" t="s">
        <v>5368</v>
      </c>
      <c r="N932" s="33">
        <v>2.884561231876109E-2</v>
      </c>
      <c r="O932" s="34">
        <v>57518.251016186281</v>
      </c>
      <c r="P932" s="35">
        <v>2.2772688161773158</v>
      </c>
      <c r="Q932" s="29" t="s">
        <v>5371</v>
      </c>
      <c r="R932" s="29" t="s">
        <v>5372</v>
      </c>
      <c r="S932" s="36">
        <v>46.849999999999987</v>
      </c>
      <c r="T932" s="29" t="s">
        <v>4811</v>
      </c>
      <c r="U932" s="37">
        <v>234</v>
      </c>
      <c r="V932" s="38">
        <v>2.2772688161773158</v>
      </c>
      <c r="W932" s="38">
        <v>49.127268816177313</v>
      </c>
      <c r="X932" s="39">
        <v>12.407268816177311</v>
      </c>
      <c r="Y932" s="39">
        <v>10.12999999999999</v>
      </c>
    </row>
    <row r="933" spans="1:25" ht="20" x14ac:dyDescent="0.2">
      <c r="A933" s="29">
        <v>14449</v>
      </c>
      <c r="B933" s="29" t="s">
        <v>5373</v>
      </c>
      <c r="C933" s="32">
        <v>100</v>
      </c>
      <c r="D933" s="48">
        <v>1.3888860000000001</v>
      </c>
      <c r="E933" s="48">
        <v>5.8904862254808616</v>
      </c>
      <c r="F933" s="32" t="s">
        <v>746</v>
      </c>
      <c r="G933" s="32">
        <v>5.8904862254808616</v>
      </c>
      <c r="H933" s="32">
        <v>393.27195990044999</v>
      </c>
      <c r="I933" s="32">
        <v>0.1</v>
      </c>
      <c r="J933" s="32">
        <v>0.75229709137686596</v>
      </c>
      <c r="K933" s="29" t="s">
        <v>5374</v>
      </c>
      <c r="L933" s="29" t="s">
        <v>5374</v>
      </c>
      <c r="M933" s="29" t="s">
        <v>3853</v>
      </c>
      <c r="N933" s="33">
        <v>2.884561231876109E-2</v>
      </c>
      <c r="O933" s="34">
        <v>57518.251016186281</v>
      </c>
      <c r="P933" s="35">
        <v>3.839404425820542</v>
      </c>
      <c r="Q933" s="29" t="s">
        <v>5375</v>
      </c>
      <c r="R933" s="29" t="s">
        <v>5376</v>
      </c>
      <c r="S933" s="36">
        <v>96.81</v>
      </c>
      <c r="T933" s="29" t="s">
        <v>4412</v>
      </c>
      <c r="U933" s="37">
        <v>386</v>
      </c>
      <c r="V933" s="38">
        <v>3.839404425820542</v>
      </c>
      <c r="W933" s="38">
        <v>100.64940442582051</v>
      </c>
      <c r="X933" s="39">
        <v>18.779404425820559</v>
      </c>
      <c r="Y933" s="39">
        <v>14.94000000000001</v>
      </c>
    </row>
    <row r="934" spans="1:25" ht="20" x14ac:dyDescent="0.2">
      <c r="A934" s="29">
        <v>15511</v>
      </c>
      <c r="B934" s="29" t="s">
        <v>294</v>
      </c>
      <c r="C934" s="32">
        <v>68</v>
      </c>
      <c r="D934" s="48">
        <v>1.3657379000000001</v>
      </c>
      <c r="E934" s="48">
        <v>2.72376083066235</v>
      </c>
      <c r="F934" s="32">
        <v>2.5</v>
      </c>
      <c r="G934" s="32">
        <v>2.5</v>
      </c>
      <c r="H934" s="32">
        <v>2610.16718279</v>
      </c>
      <c r="I934" s="32">
        <v>6.8000000000000005E-2</v>
      </c>
      <c r="J934" s="32">
        <v>0.69049481410774805</v>
      </c>
      <c r="K934" s="29" t="s">
        <v>2544</v>
      </c>
      <c r="L934" s="29" t="s">
        <v>1284</v>
      </c>
      <c r="M934" s="29" t="s">
        <v>5377</v>
      </c>
      <c r="N934" s="33">
        <v>2.4300870963796819E-2</v>
      </c>
      <c r="O934" s="34">
        <v>35899.27045971169</v>
      </c>
      <c r="P934" s="35">
        <v>35.91792734398885</v>
      </c>
      <c r="Q934" s="29" t="s">
        <v>5378</v>
      </c>
      <c r="R934" s="29" t="s">
        <v>5379</v>
      </c>
      <c r="S934" s="36">
        <v>120.61</v>
      </c>
      <c r="T934" s="29" t="s">
        <v>4110</v>
      </c>
      <c r="U934" s="37">
        <v>2612</v>
      </c>
      <c r="V934" s="38">
        <v>35.91792734398885</v>
      </c>
      <c r="W934" s="38">
        <v>156.52792734398881</v>
      </c>
      <c r="X934" s="39">
        <v>73.487927343988829</v>
      </c>
      <c r="Y934" s="39">
        <v>37.569999999999993</v>
      </c>
    </row>
    <row r="935" spans="1:25" ht="40" x14ac:dyDescent="0.2">
      <c r="A935" s="29">
        <v>14335</v>
      </c>
      <c r="B935" s="29" t="s">
        <v>5380</v>
      </c>
      <c r="C935" s="32">
        <v>75</v>
      </c>
      <c r="D935" s="48">
        <v>1.3657379000000001</v>
      </c>
      <c r="E935" s="48">
        <v>3.3133985018329848</v>
      </c>
      <c r="F935" s="32" t="s">
        <v>746</v>
      </c>
      <c r="G935" s="32">
        <v>3.3133985018329848</v>
      </c>
      <c r="H935" s="32">
        <v>451.68334765600002</v>
      </c>
      <c r="I935" s="32">
        <v>7.4999999999999997E-2</v>
      </c>
      <c r="J935" s="32">
        <v>0.75229709137686618</v>
      </c>
      <c r="K935" s="29" t="s">
        <v>2815</v>
      </c>
      <c r="L935" s="29" t="s">
        <v>5257</v>
      </c>
      <c r="M935" s="29" t="s">
        <v>5377</v>
      </c>
      <c r="N935" s="33">
        <v>2.88456123187611E-2</v>
      </c>
      <c r="O935" s="34">
        <v>43138.688262139724</v>
      </c>
      <c r="P935" s="35">
        <v>6.449314159395791</v>
      </c>
      <c r="Q935" s="29" t="s">
        <v>5381</v>
      </c>
      <c r="R935" s="29" t="s">
        <v>5382</v>
      </c>
      <c r="S935" s="36">
        <v>50.54</v>
      </c>
      <c r="T935" s="29" t="s">
        <v>4996</v>
      </c>
      <c r="U935" s="37">
        <v>452</v>
      </c>
      <c r="V935" s="38">
        <v>6.449314159395791</v>
      </c>
      <c r="W935" s="38">
        <v>56.989314159395789</v>
      </c>
      <c r="X935" s="39">
        <v>7.3693141593957847</v>
      </c>
      <c r="Y935" s="39">
        <v>0.9199999999999946</v>
      </c>
    </row>
    <row r="936" spans="1:25" ht="30" x14ac:dyDescent="0.2">
      <c r="A936" s="29">
        <v>15226</v>
      </c>
      <c r="B936" s="29" t="s">
        <v>5383</v>
      </c>
      <c r="C936" s="32">
        <v>180</v>
      </c>
      <c r="D936" s="48">
        <v>1.3657379000000001</v>
      </c>
      <c r="E936" s="48">
        <v>19.085175370557991</v>
      </c>
      <c r="F936" s="32" t="s">
        <v>746</v>
      </c>
      <c r="G936" s="32">
        <v>19.085175370557991</v>
      </c>
      <c r="H936" s="32">
        <v>434.22129326256999</v>
      </c>
      <c r="I936" s="32">
        <v>0.18</v>
      </c>
      <c r="J936" s="32">
        <v>0.75229709137686607</v>
      </c>
      <c r="K936" s="29" t="s">
        <v>2477</v>
      </c>
      <c r="L936" s="29" t="s">
        <v>4788</v>
      </c>
      <c r="M936" s="29" t="s">
        <v>5377</v>
      </c>
      <c r="N936" s="33">
        <v>2.88456123187611E-2</v>
      </c>
      <c r="O936" s="34">
        <v>103532.8518291353</v>
      </c>
      <c r="P936" s="35">
        <v>1.9739961713667851</v>
      </c>
      <c r="Q936" s="29" t="s">
        <v>746</v>
      </c>
      <c r="R936" s="29" t="s">
        <v>5384</v>
      </c>
      <c r="S936" s="36">
        <v>67.900000000000006</v>
      </c>
      <c r="T936" s="29" t="s">
        <v>2406</v>
      </c>
      <c r="U936" s="37">
        <v>430</v>
      </c>
      <c r="V936" s="38">
        <v>1.9739961713667851</v>
      </c>
      <c r="W936" s="38">
        <v>69.873996171366798</v>
      </c>
      <c r="X936" s="40" t="s">
        <v>746</v>
      </c>
      <c r="Y936" s="40" t="s">
        <v>746</v>
      </c>
    </row>
    <row r="937" spans="1:25" ht="50" x14ac:dyDescent="0.2">
      <c r="A937" s="29">
        <v>19047</v>
      </c>
      <c r="B937" s="29" t="s">
        <v>2282</v>
      </c>
      <c r="C937" s="32">
        <v>100</v>
      </c>
      <c r="D937" s="48">
        <v>1.3425898000000001</v>
      </c>
      <c r="E937" s="48">
        <v>5.8904862254808616</v>
      </c>
      <c r="F937" s="32" t="s">
        <v>746</v>
      </c>
      <c r="G937" s="32">
        <v>5.8904862254808616</v>
      </c>
      <c r="H937" s="32">
        <v>102.195899062</v>
      </c>
      <c r="I937" s="32">
        <v>0.1</v>
      </c>
      <c r="J937" s="32">
        <v>0.75229709137686596</v>
      </c>
      <c r="K937" s="29" t="s">
        <v>4865</v>
      </c>
      <c r="L937" s="29" t="s">
        <v>2219</v>
      </c>
      <c r="M937" s="29" t="s">
        <v>5385</v>
      </c>
      <c r="N937" s="33">
        <v>2.884561231876109E-2</v>
      </c>
      <c r="O937" s="34">
        <v>57518.251016186281</v>
      </c>
      <c r="P937" s="35">
        <v>0.99771005097509158</v>
      </c>
      <c r="Q937" s="29" t="s">
        <v>5386</v>
      </c>
      <c r="R937" s="29" t="s">
        <v>5387</v>
      </c>
      <c r="S937" s="36">
        <v>98.38</v>
      </c>
      <c r="T937" s="29" t="s">
        <v>3039</v>
      </c>
      <c r="U937" s="37">
        <v>102</v>
      </c>
      <c r="V937" s="38">
        <v>0.99771005097509158</v>
      </c>
      <c r="W937" s="38">
        <v>99.377710050975082</v>
      </c>
      <c r="X937" s="39">
        <v>2.8677100509750768</v>
      </c>
      <c r="Y937" s="39">
        <v>1.8699999999999899</v>
      </c>
    </row>
    <row r="938" spans="1:25" ht="30" x14ac:dyDescent="0.2">
      <c r="A938" s="29">
        <v>14195</v>
      </c>
      <c r="B938" s="29" t="s">
        <v>5388</v>
      </c>
      <c r="C938" s="32">
        <v>100</v>
      </c>
      <c r="D938" s="48">
        <v>1.3425898000000001</v>
      </c>
      <c r="E938" s="48">
        <v>5.8904862254808616</v>
      </c>
      <c r="F938" s="32" t="s">
        <v>746</v>
      </c>
      <c r="G938" s="32">
        <v>5.8904862254808616</v>
      </c>
      <c r="H938" s="32">
        <v>798.77322672343007</v>
      </c>
      <c r="I938" s="32">
        <v>0.1</v>
      </c>
      <c r="J938" s="32">
        <v>0.75229709137686596</v>
      </c>
      <c r="K938" s="29" t="s">
        <v>3618</v>
      </c>
      <c r="L938" s="29" t="s">
        <v>3618</v>
      </c>
      <c r="M938" s="29" t="s">
        <v>5385</v>
      </c>
      <c r="N938" s="33">
        <v>2.884561231876109E-2</v>
      </c>
      <c r="O938" s="34">
        <v>57518.251016186281</v>
      </c>
      <c r="P938" s="35">
        <v>7.7982001632793834</v>
      </c>
      <c r="Q938" s="29" t="s">
        <v>5389</v>
      </c>
      <c r="R938" s="29" t="s">
        <v>5390</v>
      </c>
      <c r="S938" s="36">
        <v>77.14</v>
      </c>
      <c r="T938" s="29" t="s">
        <v>2467</v>
      </c>
      <c r="U938" s="37">
        <v>794</v>
      </c>
      <c r="V938" s="38">
        <v>7.7982001632793834</v>
      </c>
      <c r="W938" s="38">
        <v>84.93820016327939</v>
      </c>
      <c r="X938" s="39">
        <v>7.8382001632793958</v>
      </c>
      <c r="Y938" s="39">
        <v>4.0000000000006253E-2</v>
      </c>
    </row>
    <row r="939" spans="1:25" ht="40" x14ac:dyDescent="0.2">
      <c r="A939" s="29">
        <v>14300</v>
      </c>
      <c r="B939" s="29" t="s">
        <v>5391</v>
      </c>
      <c r="C939" s="32">
        <v>100</v>
      </c>
      <c r="D939" s="48">
        <v>1.3425898000000001</v>
      </c>
      <c r="E939" s="48">
        <v>5.8904862254808616</v>
      </c>
      <c r="F939" s="32" t="s">
        <v>746</v>
      </c>
      <c r="G939" s="32">
        <v>5.8904862254808616</v>
      </c>
      <c r="H939" s="32">
        <v>224.41401976847001</v>
      </c>
      <c r="I939" s="32">
        <v>0.1</v>
      </c>
      <c r="J939" s="32">
        <v>0.75229709137686596</v>
      </c>
      <c r="K939" s="29" t="s">
        <v>3073</v>
      </c>
      <c r="L939" s="29" t="s">
        <v>3073</v>
      </c>
      <c r="M939" s="29" t="s">
        <v>5385</v>
      </c>
      <c r="N939" s="33">
        <v>2.884561231876109E-2</v>
      </c>
      <c r="O939" s="34">
        <v>57518.251016186281</v>
      </c>
      <c r="P939" s="35">
        <v>2.1908914658785879</v>
      </c>
      <c r="Q939" s="29" t="s">
        <v>2436</v>
      </c>
      <c r="R939" s="29" t="s">
        <v>5392</v>
      </c>
      <c r="S939" s="36">
        <v>30.35</v>
      </c>
      <c r="T939" s="29" t="s">
        <v>2543</v>
      </c>
      <c r="U939" s="37">
        <v>224</v>
      </c>
      <c r="V939" s="38">
        <v>2.1908914658785879</v>
      </c>
      <c r="W939" s="38">
        <v>32.540891465878587</v>
      </c>
      <c r="X939" s="39">
        <v>3.8508914658785862</v>
      </c>
      <c r="Y939" s="39">
        <v>1.66</v>
      </c>
    </row>
    <row r="940" spans="1:25" ht="30" x14ac:dyDescent="0.2">
      <c r="A940" s="29">
        <v>15516</v>
      </c>
      <c r="B940" s="29" t="s">
        <v>291</v>
      </c>
      <c r="C940" s="32">
        <v>120</v>
      </c>
      <c r="D940" s="48">
        <v>1.3425898000000001</v>
      </c>
      <c r="E940" s="48">
        <v>8.4823001646924414</v>
      </c>
      <c r="F940" s="32">
        <v>4</v>
      </c>
      <c r="G940" s="32">
        <v>4</v>
      </c>
      <c r="H940" s="32">
        <v>819.89409551200004</v>
      </c>
      <c r="I940" s="32">
        <v>0.12</v>
      </c>
      <c r="J940" s="32">
        <v>0.35476089115935849</v>
      </c>
      <c r="K940" s="29" t="s">
        <v>2506</v>
      </c>
      <c r="L940" s="29" t="s">
        <v>1618</v>
      </c>
      <c r="M940" s="29" t="s">
        <v>5385</v>
      </c>
      <c r="N940" s="33">
        <v>6.4146427062274332E-3</v>
      </c>
      <c r="O940" s="34">
        <v>32548.671883471929</v>
      </c>
      <c r="P940" s="35">
        <v>1.465056949016581</v>
      </c>
      <c r="Q940" s="29" t="s">
        <v>4469</v>
      </c>
      <c r="R940" s="29" t="s">
        <v>5393</v>
      </c>
      <c r="S940" s="36">
        <v>29.15</v>
      </c>
      <c r="T940" s="29" t="s">
        <v>4983</v>
      </c>
      <c r="U940" s="37">
        <v>820</v>
      </c>
      <c r="V940" s="38">
        <v>1.465056949016581</v>
      </c>
      <c r="W940" s="38">
        <v>30.61505694901658</v>
      </c>
      <c r="X940" s="39">
        <v>5.6150569490165836</v>
      </c>
      <c r="Y940" s="39">
        <v>4.1500000000000021</v>
      </c>
    </row>
    <row r="941" spans="1:25" ht="30" x14ac:dyDescent="0.2">
      <c r="A941" s="29">
        <v>15791</v>
      </c>
      <c r="B941" s="29" t="s">
        <v>2234</v>
      </c>
      <c r="C941" s="32">
        <v>150</v>
      </c>
      <c r="D941" s="48">
        <v>1.3425898000000001</v>
      </c>
      <c r="E941" s="48">
        <v>13.253594007331939</v>
      </c>
      <c r="F941" s="32" t="s">
        <v>746</v>
      </c>
      <c r="G941" s="32">
        <v>13.253594007331939</v>
      </c>
      <c r="H941" s="32">
        <v>1304.7210396129999</v>
      </c>
      <c r="I941" s="32">
        <v>0.15</v>
      </c>
      <c r="J941" s="32">
        <v>0.75229709137686618</v>
      </c>
      <c r="K941" s="29" t="s">
        <v>2448</v>
      </c>
      <c r="L941" s="29" t="s">
        <v>2481</v>
      </c>
      <c r="M941" s="29" t="s">
        <v>5385</v>
      </c>
      <c r="N941" s="33">
        <v>2.88456123187611E-2</v>
      </c>
      <c r="O941" s="34">
        <v>86277.376524279447</v>
      </c>
      <c r="P941" s="35">
        <v>7.5056824677020844</v>
      </c>
      <c r="Q941" s="29" t="s">
        <v>5394</v>
      </c>
      <c r="R941" s="29" t="s">
        <v>5065</v>
      </c>
      <c r="S941" s="36">
        <v>26.59</v>
      </c>
      <c r="T941" s="29" t="s">
        <v>746</v>
      </c>
      <c r="U941" s="37">
        <v>1304</v>
      </c>
      <c r="V941" s="38">
        <v>7.5056824677020844</v>
      </c>
      <c r="W941" s="38">
        <v>34.095682467702083</v>
      </c>
      <c r="X941" s="39">
        <v>10.875682467702079</v>
      </c>
      <c r="Y941" s="39">
        <v>3.370000000000001</v>
      </c>
    </row>
    <row r="942" spans="1:25" ht="30" x14ac:dyDescent="0.2">
      <c r="A942" s="29">
        <v>15280</v>
      </c>
      <c r="B942" s="29" t="s">
        <v>5395</v>
      </c>
      <c r="C942" s="32">
        <v>100</v>
      </c>
      <c r="D942" s="48">
        <v>1.3425898000000001</v>
      </c>
      <c r="E942" s="48">
        <v>5.8904862254808616</v>
      </c>
      <c r="F942" s="32" t="s">
        <v>746</v>
      </c>
      <c r="G942" s="32">
        <v>5.8904862254808616</v>
      </c>
      <c r="H942" s="32">
        <v>237.194817973</v>
      </c>
      <c r="I942" s="32">
        <v>0.1</v>
      </c>
      <c r="J942" s="32">
        <v>0.75229709137686596</v>
      </c>
      <c r="K942" s="29" t="s">
        <v>3778</v>
      </c>
      <c r="L942" s="29" t="s">
        <v>3778</v>
      </c>
      <c r="M942" s="29" t="s">
        <v>5385</v>
      </c>
      <c r="N942" s="33">
        <v>2.884561231876109E-2</v>
      </c>
      <c r="O942" s="34">
        <v>57518.251016186281</v>
      </c>
      <c r="P942" s="35">
        <v>2.3156668330428611</v>
      </c>
      <c r="Q942" s="29" t="s">
        <v>5396</v>
      </c>
      <c r="R942" s="29" t="s">
        <v>5397</v>
      </c>
      <c r="S942" s="36">
        <v>21.21</v>
      </c>
      <c r="T942" s="29" t="s">
        <v>3106</v>
      </c>
      <c r="U942" s="37">
        <v>238</v>
      </c>
      <c r="V942" s="38">
        <v>2.3156668330428611</v>
      </c>
      <c r="W942" s="38">
        <v>23.525666833042859</v>
      </c>
      <c r="X942" s="39">
        <v>3.2256668330428622</v>
      </c>
      <c r="Y942" s="39">
        <v>0.91000000000000014</v>
      </c>
    </row>
    <row r="943" spans="1:25" ht="20" x14ac:dyDescent="0.2">
      <c r="A943" s="29">
        <v>14072</v>
      </c>
      <c r="B943" s="29" t="s">
        <v>1362</v>
      </c>
      <c r="C943" s="32">
        <v>80</v>
      </c>
      <c r="D943" s="48">
        <v>1.3425898000000001</v>
      </c>
      <c r="E943" s="48">
        <v>3.7699111843077522</v>
      </c>
      <c r="F943" s="32">
        <v>3.5</v>
      </c>
      <c r="G943" s="32">
        <v>3.5</v>
      </c>
      <c r="H943" s="32">
        <v>668.73154518880006</v>
      </c>
      <c r="I943" s="32">
        <v>0.08</v>
      </c>
      <c r="J943" s="32">
        <v>0.69843550446998715</v>
      </c>
      <c r="K943" s="29" t="s">
        <v>4809</v>
      </c>
      <c r="L943" s="29" t="s">
        <v>1372</v>
      </c>
      <c r="M943" s="29" t="s">
        <v>5385</v>
      </c>
      <c r="N943" s="33">
        <v>2.4863004786149102E-2</v>
      </c>
      <c r="O943" s="34">
        <v>42720.131847056909</v>
      </c>
      <c r="P943" s="35">
        <v>7.580373133058302</v>
      </c>
      <c r="Q943" s="29" t="s">
        <v>3029</v>
      </c>
      <c r="R943" s="29" t="s">
        <v>5398</v>
      </c>
      <c r="S943" s="36">
        <v>21.3</v>
      </c>
      <c r="T943" s="29" t="s">
        <v>4460</v>
      </c>
      <c r="U943" s="37">
        <v>668</v>
      </c>
      <c r="V943" s="38">
        <v>7.580373133058302</v>
      </c>
      <c r="W943" s="38">
        <v>28.880373133058299</v>
      </c>
      <c r="X943" s="39">
        <v>18.5003731330583</v>
      </c>
      <c r="Y943" s="39">
        <v>10.92</v>
      </c>
    </row>
    <row r="944" spans="1:25" ht="30" x14ac:dyDescent="0.2">
      <c r="A944" s="29">
        <v>15138</v>
      </c>
      <c r="B944" s="29" t="s">
        <v>5399</v>
      </c>
      <c r="C944" s="32">
        <v>100</v>
      </c>
      <c r="D944" s="48">
        <v>1.3425898000000001</v>
      </c>
      <c r="E944" s="48">
        <v>5.8904862254808616</v>
      </c>
      <c r="F944" s="32" t="s">
        <v>746</v>
      </c>
      <c r="G944" s="32">
        <v>5.8904862254808616</v>
      </c>
      <c r="H944" s="32">
        <v>73.682376145199996</v>
      </c>
      <c r="I944" s="32">
        <v>0.1</v>
      </c>
      <c r="J944" s="32">
        <v>0.75229709137686596</v>
      </c>
      <c r="K944" s="29" t="s">
        <v>2856</v>
      </c>
      <c r="L944" s="29" t="s">
        <v>3635</v>
      </c>
      <c r="M944" s="29" t="s">
        <v>5385</v>
      </c>
      <c r="N944" s="33">
        <v>2.884561231876109E-2</v>
      </c>
      <c r="O944" s="34">
        <v>57518.251016186281</v>
      </c>
      <c r="P944" s="35">
        <v>0.71934048170753151</v>
      </c>
      <c r="Q944" s="29" t="s">
        <v>2688</v>
      </c>
      <c r="R944" s="29" t="s">
        <v>3071</v>
      </c>
      <c r="S944" s="36">
        <v>6.87</v>
      </c>
      <c r="T944" s="29" t="s">
        <v>3226</v>
      </c>
      <c r="U944" s="37">
        <v>74</v>
      </c>
      <c r="V944" s="38">
        <v>0.71934048170753151</v>
      </c>
      <c r="W944" s="38">
        <v>7.5893404817075316</v>
      </c>
      <c r="X944" s="39">
        <v>0.9093404817075319</v>
      </c>
      <c r="Y944" s="39">
        <v>0.19000000000000039</v>
      </c>
    </row>
    <row r="945" spans="1:25" ht="30" x14ac:dyDescent="0.2">
      <c r="A945" s="29">
        <v>15170</v>
      </c>
      <c r="B945" s="29" t="s">
        <v>1850</v>
      </c>
      <c r="C945" s="32">
        <v>150</v>
      </c>
      <c r="D945" s="48">
        <v>1.3194417000000001</v>
      </c>
      <c r="E945" s="48">
        <v>13.253594007331939</v>
      </c>
      <c r="F945" s="32" t="s">
        <v>746</v>
      </c>
      <c r="G945" s="32">
        <v>13.253594007331939</v>
      </c>
      <c r="H945" s="32">
        <v>1025.68932367</v>
      </c>
      <c r="I945" s="32">
        <v>0.15</v>
      </c>
      <c r="J945" s="32">
        <v>0.75229709137686618</v>
      </c>
      <c r="K945" s="29" t="s">
        <v>2385</v>
      </c>
      <c r="L945" s="29" t="s">
        <v>1325</v>
      </c>
      <c r="M945" s="29" t="s">
        <v>5400</v>
      </c>
      <c r="N945" s="33">
        <v>2.88456123187611E-2</v>
      </c>
      <c r="O945" s="34">
        <v>86277.376524279447</v>
      </c>
      <c r="P945" s="35">
        <v>5.9004937762501477</v>
      </c>
      <c r="Q945" s="29" t="s">
        <v>5401</v>
      </c>
      <c r="R945" s="29" t="s">
        <v>5402</v>
      </c>
      <c r="S945" s="36">
        <v>124.82</v>
      </c>
      <c r="T945" s="29" t="s">
        <v>746</v>
      </c>
      <c r="U945" s="37">
        <v>1026</v>
      </c>
      <c r="V945" s="38">
        <v>5.9004937762501477</v>
      </c>
      <c r="W945" s="38">
        <v>130.72049377625021</v>
      </c>
      <c r="X945" s="39">
        <v>36.100493776250161</v>
      </c>
      <c r="Y945" s="39">
        <v>30.2</v>
      </c>
    </row>
    <row r="946" spans="1:25" ht="30" x14ac:dyDescent="0.2">
      <c r="A946" s="29">
        <v>14025</v>
      </c>
      <c r="B946" s="29" t="s">
        <v>5403</v>
      </c>
      <c r="C946" s="32">
        <v>225</v>
      </c>
      <c r="D946" s="48">
        <v>1.3194417000000001</v>
      </c>
      <c r="E946" s="48">
        <v>29.82058651649686</v>
      </c>
      <c r="F946" s="32" t="s">
        <v>746</v>
      </c>
      <c r="G946" s="32">
        <v>29.82058651649686</v>
      </c>
      <c r="H946" s="32">
        <v>111.09394041900001</v>
      </c>
      <c r="I946" s="32">
        <v>0.22500000000000001</v>
      </c>
      <c r="J946" s="32">
        <v>0.75229709137686607</v>
      </c>
      <c r="K946" s="29" t="s">
        <v>2385</v>
      </c>
      <c r="L946" s="29" t="s">
        <v>2384</v>
      </c>
      <c r="M946" s="29" t="s">
        <v>5400</v>
      </c>
      <c r="N946" s="33">
        <v>2.88456123187611E-2</v>
      </c>
      <c r="O946" s="34">
        <v>129416.0647864191</v>
      </c>
      <c r="P946" s="35">
        <v>0.3793278561833589</v>
      </c>
      <c r="Q946" s="29" t="s">
        <v>5404</v>
      </c>
      <c r="R946" s="29" t="s">
        <v>5405</v>
      </c>
      <c r="S946" s="36">
        <v>66.169999999999987</v>
      </c>
      <c r="T946" s="29" t="s">
        <v>746</v>
      </c>
      <c r="U946" s="37">
        <v>112</v>
      </c>
      <c r="V946" s="38">
        <v>0.3793278561833589</v>
      </c>
      <c r="W946" s="38">
        <v>66.549327856183353</v>
      </c>
      <c r="X946" s="39">
        <v>0.37932785618336601</v>
      </c>
      <c r="Y946" s="39">
        <v>0</v>
      </c>
    </row>
    <row r="947" spans="1:25" ht="50" x14ac:dyDescent="0.2">
      <c r="A947" s="29">
        <v>15591</v>
      </c>
      <c r="B947" s="29" t="s">
        <v>5406</v>
      </c>
      <c r="C947" s="32">
        <v>200</v>
      </c>
      <c r="D947" s="48">
        <v>1.3194417000000001</v>
      </c>
      <c r="E947" s="48">
        <v>23.56194490192345</v>
      </c>
      <c r="F947" s="32" t="s">
        <v>746</v>
      </c>
      <c r="G947" s="32">
        <v>23.56194490192345</v>
      </c>
      <c r="H947" s="32">
        <v>207.607781708</v>
      </c>
      <c r="I947" s="32">
        <v>0.2</v>
      </c>
      <c r="J947" s="32">
        <v>0.75229709137686596</v>
      </c>
      <c r="K947" s="29" t="s">
        <v>2456</v>
      </c>
      <c r="L947" s="29" t="s">
        <v>1755</v>
      </c>
      <c r="M947" s="29" t="s">
        <v>5400</v>
      </c>
      <c r="N947" s="33">
        <v>2.884561231876109E-2</v>
      </c>
      <c r="O947" s="34">
        <v>115036.50203237261</v>
      </c>
      <c r="P947" s="35">
        <v>0.82427961060731048</v>
      </c>
      <c r="Q947" s="29" t="s">
        <v>5407</v>
      </c>
      <c r="R947" s="29" t="s">
        <v>5408</v>
      </c>
      <c r="S947" s="36">
        <v>7.2</v>
      </c>
      <c r="T947" s="29" t="s">
        <v>746</v>
      </c>
      <c r="U947" s="37">
        <v>208</v>
      </c>
      <c r="V947" s="38">
        <v>0.82427961060731048</v>
      </c>
      <c r="W947" s="38">
        <v>8.0242796106073104</v>
      </c>
      <c r="X947" s="39">
        <v>1.1042796106073109</v>
      </c>
      <c r="Y947" s="39">
        <v>0.28000000000000019</v>
      </c>
    </row>
    <row r="948" spans="1:25" ht="30" x14ac:dyDescent="0.2">
      <c r="A948" s="29">
        <v>14070</v>
      </c>
      <c r="B948" s="29" t="s">
        <v>1358</v>
      </c>
      <c r="C948" s="32">
        <v>80</v>
      </c>
      <c r="D948" s="48">
        <v>1.3194417000000001</v>
      </c>
      <c r="E948" s="48">
        <v>3.7699111843077522</v>
      </c>
      <c r="F948" s="32" t="s">
        <v>746</v>
      </c>
      <c r="G948" s="32">
        <v>3.7699111843077522</v>
      </c>
      <c r="H948" s="32">
        <v>1648.84783524008</v>
      </c>
      <c r="I948" s="32">
        <v>0.08</v>
      </c>
      <c r="J948" s="32">
        <v>0.75229709137686607</v>
      </c>
      <c r="K948" s="29" t="s">
        <v>4141</v>
      </c>
      <c r="L948" s="29" t="s">
        <v>4536</v>
      </c>
      <c r="M948" s="29" t="s">
        <v>5400</v>
      </c>
      <c r="N948" s="33">
        <v>2.88456123187611E-2</v>
      </c>
      <c r="O948" s="34">
        <v>46014.600812949029</v>
      </c>
      <c r="P948" s="35">
        <v>21.610010913895039</v>
      </c>
      <c r="Q948" s="29" t="s">
        <v>4572</v>
      </c>
      <c r="R948" s="29" t="s">
        <v>2945</v>
      </c>
      <c r="S948" s="36">
        <v>5.91</v>
      </c>
      <c r="T948" s="29" t="s">
        <v>5409</v>
      </c>
      <c r="U948" s="37">
        <v>1648</v>
      </c>
      <c r="V948" s="38">
        <v>21.610010913895039</v>
      </c>
      <c r="W948" s="38">
        <v>27.520010913895039</v>
      </c>
      <c r="X948" s="39">
        <v>22.090010913895039</v>
      </c>
      <c r="Y948" s="39">
        <v>0.47999999999999948</v>
      </c>
    </row>
    <row r="949" spans="1:25" ht="30" x14ac:dyDescent="0.2">
      <c r="A949" s="29">
        <v>15430</v>
      </c>
      <c r="B949" s="29" t="s">
        <v>5410</v>
      </c>
      <c r="C949" s="32">
        <v>160</v>
      </c>
      <c r="D949" s="48">
        <v>1.3194417000000001</v>
      </c>
      <c r="E949" s="48">
        <v>15.079644737231011</v>
      </c>
      <c r="F949" s="32" t="s">
        <v>746</v>
      </c>
      <c r="G949" s="32">
        <v>15.079644737231011</v>
      </c>
      <c r="H949" s="32">
        <v>1851.79346225516</v>
      </c>
      <c r="I949" s="32">
        <v>0.16</v>
      </c>
      <c r="J949" s="32">
        <v>0.75229709137686607</v>
      </c>
      <c r="K949" s="29" t="s">
        <v>2990</v>
      </c>
      <c r="L949" s="29" t="s">
        <v>5098</v>
      </c>
      <c r="M949" s="29" t="s">
        <v>5400</v>
      </c>
      <c r="N949" s="33">
        <v>2.88456123187611E-2</v>
      </c>
      <c r="O949" s="34">
        <v>92029.201625898058</v>
      </c>
      <c r="P949" s="35">
        <v>9.7995005865066549</v>
      </c>
      <c r="Q949" s="29" t="s">
        <v>746</v>
      </c>
      <c r="R949" s="29" t="s">
        <v>5411</v>
      </c>
      <c r="S949" s="36">
        <v>24.46</v>
      </c>
      <c r="T949" s="29" t="s">
        <v>3218</v>
      </c>
      <c r="U949" s="37">
        <v>1784</v>
      </c>
      <c r="V949" s="38">
        <v>9.7995005865066549</v>
      </c>
      <c r="W949" s="38">
        <v>34.259500586506647</v>
      </c>
      <c r="X949" s="40" t="s">
        <v>746</v>
      </c>
      <c r="Y949" s="40" t="s">
        <v>746</v>
      </c>
    </row>
    <row r="950" spans="1:25" ht="30" x14ac:dyDescent="0.2">
      <c r="A950" s="29">
        <v>19305</v>
      </c>
      <c r="B950" s="29" t="s">
        <v>5412</v>
      </c>
      <c r="C950" s="32">
        <v>120</v>
      </c>
      <c r="D950" s="48">
        <v>1.2962936</v>
      </c>
      <c r="E950" s="48">
        <v>8.4823001646924414</v>
      </c>
      <c r="F950" s="32" t="s">
        <v>746</v>
      </c>
      <c r="G950" s="32">
        <v>8.4823001646924414</v>
      </c>
      <c r="H950" s="32">
        <v>167.76515515979</v>
      </c>
      <c r="I950" s="32">
        <v>0.12</v>
      </c>
      <c r="J950" s="32">
        <v>0.75229709137686618</v>
      </c>
      <c r="K950" s="29" t="s">
        <v>3995</v>
      </c>
      <c r="L950" s="29" t="s">
        <v>390</v>
      </c>
      <c r="M950" s="29" t="s">
        <v>5413</v>
      </c>
      <c r="N950" s="33">
        <v>2.88456123187611E-2</v>
      </c>
      <c r="O950" s="34">
        <v>69021.901219423555</v>
      </c>
      <c r="P950" s="35">
        <v>1.289946898582401</v>
      </c>
      <c r="Q950" s="29" t="s">
        <v>5414</v>
      </c>
      <c r="R950" s="29" t="s">
        <v>5415</v>
      </c>
      <c r="S950" s="36">
        <v>134.55000000000001</v>
      </c>
      <c r="T950" s="29" t="s">
        <v>746</v>
      </c>
      <c r="U950" s="37">
        <v>168</v>
      </c>
      <c r="V950" s="38">
        <v>1.289946898582401</v>
      </c>
      <c r="W950" s="38">
        <v>135.83994689858241</v>
      </c>
      <c r="X950" s="39">
        <v>2.329946898582421</v>
      </c>
      <c r="Y950" s="39">
        <v>1.04000000000002</v>
      </c>
    </row>
    <row r="951" spans="1:25" ht="20" x14ac:dyDescent="0.2">
      <c r="A951" s="29">
        <v>15723</v>
      </c>
      <c r="B951" s="29" t="s">
        <v>69</v>
      </c>
      <c r="C951" s="32" t="s">
        <v>746</v>
      </c>
      <c r="D951" s="48">
        <v>1.2962936</v>
      </c>
      <c r="E951" s="48" t="s">
        <v>746</v>
      </c>
      <c r="F951" s="32">
        <v>4</v>
      </c>
      <c r="G951" s="32">
        <v>4</v>
      </c>
      <c r="H951" s="32">
        <v>227.357334143</v>
      </c>
      <c r="I951" s="32" t="s">
        <v>746</v>
      </c>
      <c r="J951" s="32" t="s">
        <v>746</v>
      </c>
      <c r="K951" s="29" t="s">
        <v>5054</v>
      </c>
      <c r="L951" s="29" t="s">
        <v>5054</v>
      </c>
      <c r="M951" s="29" t="s">
        <v>5413</v>
      </c>
      <c r="N951" s="33" t="s">
        <v>746</v>
      </c>
      <c r="O951" s="34" t="s">
        <v>746</v>
      </c>
      <c r="P951" s="35" t="s">
        <v>746</v>
      </c>
      <c r="Q951" s="29" t="s">
        <v>5416</v>
      </c>
      <c r="R951" s="29" t="s">
        <v>5417</v>
      </c>
      <c r="S951" s="36">
        <v>123.19</v>
      </c>
      <c r="T951" s="29" t="s">
        <v>3928</v>
      </c>
      <c r="U951" s="37">
        <v>222</v>
      </c>
      <c r="V951" s="42" t="s">
        <v>746</v>
      </c>
      <c r="W951" s="42" t="s">
        <v>746</v>
      </c>
      <c r="X951" s="40" t="s">
        <v>746</v>
      </c>
      <c r="Y951" s="39">
        <v>5.8599999999999994</v>
      </c>
    </row>
    <row r="952" spans="1:25" ht="30" x14ac:dyDescent="0.2">
      <c r="A952" s="29">
        <v>15496</v>
      </c>
      <c r="B952" s="29" t="s">
        <v>366</v>
      </c>
      <c r="C952" s="32">
        <v>100</v>
      </c>
      <c r="D952" s="48">
        <v>1.2962936</v>
      </c>
      <c r="E952" s="48">
        <v>5.8904862254808616</v>
      </c>
      <c r="F952" s="32">
        <v>11.8</v>
      </c>
      <c r="G952" s="32">
        <v>11.8</v>
      </c>
      <c r="H952" s="32">
        <v>289.73699914700001</v>
      </c>
      <c r="I952" s="32">
        <v>0.1</v>
      </c>
      <c r="J952" s="32">
        <v>1.5070242656449551</v>
      </c>
      <c r="K952" s="29" t="s">
        <v>3083</v>
      </c>
      <c r="L952" s="29" t="s">
        <v>171</v>
      </c>
      <c r="M952" s="29" t="s">
        <v>5413</v>
      </c>
      <c r="N952" s="33">
        <v>0.11575546061379791</v>
      </c>
      <c r="O952" s="34">
        <v>115222.2984674906</v>
      </c>
      <c r="P952" s="35">
        <v>11.08593499858525</v>
      </c>
      <c r="Q952" s="29" t="s">
        <v>3104</v>
      </c>
      <c r="R952" s="29" t="s">
        <v>5418</v>
      </c>
      <c r="S952" s="36">
        <v>83.35</v>
      </c>
      <c r="T952" s="29" t="s">
        <v>4898</v>
      </c>
      <c r="U952" s="37">
        <v>290</v>
      </c>
      <c r="V952" s="38">
        <v>11.08593499858525</v>
      </c>
      <c r="W952" s="38">
        <v>94.435934998585239</v>
      </c>
      <c r="X952" s="39">
        <v>19.435934998585239</v>
      </c>
      <c r="Y952" s="39">
        <v>8.3499999999999943</v>
      </c>
    </row>
    <row r="953" spans="1:25" ht="20" x14ac:dyDescent="0.2">
      <c r="A953" s="29">
        <v>14479</v>
      </c>
      <c r="B953" s="29" t="s">
        <v>5419</v>
      </c>
      <c r="C953" s="32">
        <v>50</v>
      </c>
      <c r="D953" s="48">
        <v>1.2962936</v>
      </c>
      <c r="E953" s="48">
        <v>1.472621556370215</v>
      </c>
      <c r="F953" s="32" t="s">
        <v>746</v>
      </c>
      <c r="G953" s="32">
        <v>1.472621556370215</v>
      </c>
      <c r="H953" s="32">
        <v>650.11563143700005</v>
      </c>
      <c r="I953" s="32">
        <v>0.05</v>
      </c>
      <c r="J953" s="32">
        <v>0.75229709137686596</v>
      </c>
      <c r="K953" s="29" t="s">
        <v>3339</v>
      </c>
      <c r="L953" s="29" t="s">
        <v>3339</v>
      </c>
      <c r="M953" s="29" t="s">
        <v>5413</v>
      </c>
      <c r="N953" s="33">
        <v>2.884561231876109E-2</v>
      </c>
      <c r="O953" s="34">
        <v>28759.125508093141</v>
      </c>
      <c r="P953" s="35">
        <v>15.986905074713039</v>
      </c>
      <c r="Q953" s="29" t="s">
        <v>5420</v>
      </c>
      <c r="R953" s="29" t="s">
        <v>5421</v>
      </c>
      <c r="S953" s="36">
        <v>44.37</v>
      </c>
      <c r="T953" s="29" t="s">
        <v>3615</v>
      </c>
      <c r="U953" s="37">
        <v>650</v>
      </c>
      <c r="V953" s="38">
        <v>15.986905074713039</v>
      </c>
      <c r="W953" s="38">
        <v>60.356905074713033</v>
      </c>
      <c r="X953" s="39">
        <v>20.78690507471303</v>
      </c>
      <c r="Y953" s="39">
        <v>4.7999999999999972</v>
      </c>
    </row>
    <row r="954" spans="1:25" ht="40" x14ac:dyDescent="0.2">
      <c r="A954" s="29">
        <v>10192</v>
      </c>
      <c r="B954" s="29" t="s">
        <v>5422</v>
      </c>
      <c r="C954" s="32">
        <v>125</v>
      </c>
      <c r="D954" s="48">
        <v>1.2962936</v>
      </c>
      <c r="E954" s="48">
        <v>9.2038847273138469</v>
      </c>
      <c r="F954" s="32" t="s">
        <v>746</v>
      </c>
      <c r="G954" s="32">
        <v>9.2038847273138469</v>
      </c>
      <c r="H954" s="32">
        <v>120.13200389399999</v>
      </c>
      <c r="I954" s="32">
        <v>0.125</v>
      </c>
      <c r="J954" s="32">
        <v>0.75229709137686618</v>
      </c>
      <c r="K954" s="29" t="s">
        <v>2622</v>
      </c>
      <c r="L954" s="29" t="s">
        <v>5003</v>
      </c>
      <c r="M954" s="29" t="s">
        <v>5413</v>
      </c>
      <c r="N954" s="33">
        <v>2.88456123187611E-2</v>
      </c>
      <c r="O954" s="34">
        <v>71897.813770232868</v>
      </c>
      <c r="P954" s="35">
        <v>0.87579933391631948</v>
      </c>
      <c r="Q954" s="29" t="s">
        <v>5423</v>
      </c>
      <c r="R954" s="29" t="s">
        <v>2704</v>
      </c>
      <c r="S954" s="36">
        <v>17.100000000000001</v>
      </c>
      <c r="T954" s="29" t="s">
        <v>2564</v>
      </c>
      <c r="U954" s="37">
        <v>120</v>
      </c>
      <c r="V954" s="38">
        <v>0.87579933391631948</v>
      </c>
      <c r="W954" s="38">
        <v>17.975799333916321</v>
      </c>
      <c r="X954" s="39">
        <v>3.3357993339163219</v>
      </c>
      <c r="Y954" s="39">
        <v>2.4600000000000031</v>
      </c>
    </row>
    <row r="955" spans="1:25" ht="30" x14ac:dyDescent="0.2">
      <c r="A955" s="29">
        <v>15320</v>
      </c>
      <c r="B955" s="29" t="s">
        <v>1973</v>
      </c>
      <c r="C955" s="32">
        <v>50</v>
      </c>
      <c r="D955" s="48">
        <v>1.2962936</v>
      </c>
      <c r="E955" s="48">
        <v>1.472621556370215</v>
      </c>
      <c r="F955" s="32">
        <v>2.8</v>
      </c>
      <c r="G955" s="32">
        <v>2.8</v>
      </c>
      <c r="H955" s="32">
        <v>1209.9602885437</v>
      </c>
      <c r="I955" s="32">
        <v>0.05</v>
      </c>
      <c r="J955" s="32">
        <v>1.430395913154533</v>
      </c>
      <c r="K955" s="29" t="s">
        <v>2592</v>
      </c>
      <c r="L955" s="29" t="s">
        <v>1934</v>
      </c>
      <c r="M955" s="29" t="s">
        <v>5413</v>
      </c>
      <c r="N955" s="33">
        <v>0.1042830004265643</v>
      </c>
      <c r="O955" s="34">
        <v>54681.768764232831</v>
      </c>
      <c r="P955" s="35">
        <v>105.081333790881</v>
      </c>
      <c r="Q955" s="29" t="s">
        <v>2450</v>
      </c>
      <c r="R955" s="29" t="s">
        <v>5424</v>
      </c>
      <c r="S955" s="36">
        <v>28.79</v>
      </c>
      <c r="T955" s="29" t="s">
        <v>746</v>
      </c>
      <c r="U955" s="37">
        <v>1210</v>
      </c>
      <c r="V955" s="38">
        <v>105.081333790881</v>
      </c>
      <c r="W955" s="38">
        <v>133.87133379088101</v>
      </c>
      <c r="X955" s="39">
        <v>121.691333790881</v>
      </c>
      <c r="Y955" s="39">
        <v>16.61</v>
      </c>
    </row>
    <row r="956" spans="1:25" ht="30" x14ac:dyDescent="0.2">
      <c r="A956" s="29">
        <v>14246</v>
      </c>
      <c r="B956" s="29" t="s">
        <v>5425</v>
      </c>
      <c r="C956" s="32">
        <v>100</v>
      </c>
      <c r="D956" s="48">
        <v>1.2962936</v>
      </c>
      <c r="E956" s="48">
        <v>5.8904862254808616</v>
      </c>
      <c r="F956" s="32" t="s">
        <v>746</v>
      </c>
      <c r="G956" s="32">
        <v>5.8904862254808616</v>
      </c>
      <c r="H956" s="32">
        <v>485.45744685900002</v>
      </c>
      <c r="I956" s="32">
        <v>0.1</v>
      </c>
      <c r="J956" s="32">
        <v>0.75229709137686596</v>
      </c>
      <c r="K956" s="29" t="s">
        <v>4393</v>
      </c>
      <c r="L956" s="29" t="s">
        <v>4393</v>
      </c>
      <c r="M956" s="29" t="s">
        <v>5413</v>
      </c>
      <c r="N956" s="33">
        <v>2.884561231876109E-2</v>
      </c>
      <c r="O956" s="34">
        <v>57518.251016186281</v>
      </c>
      <c r="P956" s="35">
        <v>4.7393856162279926</v>
      </c>
      <c r="Q956" s="29" t="s">
        <v>5426</v>
      </c>
      <c r="R956" s="29" t="s">
        <v>2709</v>
      </c>
      <c r="S956" s="36">
        <v>15.24</v>
      </c>
      <c r="T956" s="29" t="s">
        <v>4325</v>
      </c>
      <c r="U956" s="37">
        <v>486</v>
      </c>
      <c r="V956" s="38">
        <v>4.7393856162279926</v>
      </c>
      <c r="W956" s="38">
        <v>19.97938561622799</v>
      </c>
      <c r="X956" s="39">
        <v>16.56938561622799</v>
      </c>
      <c r="Y956" s="39">
        <v>11.83</v>
      </c>
    </row>
    <row r="957" spans="1:25" ht="30" x14ac:dyDescent="0.2">
      <c r="A957" s="29">
        <v>17344</v>
      </c>
      <c r="B957" s="29" t="s">
        <v>5427</v>
      </c>
      <c r="C957" s="32">
        <v>100</v>
      </c>
      <c r="D957" s="48">
        <v>1.2731455</v>
      </c>
      <c r="E957" s="48">
        <v>5.8904862254808616</v>
      </c>
      <c r="F957" s="32" t="s">
        <v>746</v>
      </c>
      <c r="G957" s="32">
        <v>5.8904862254808616</v>
      </c>
      <c r="H957" s="32">
        <v>390.91268579825999</v>
      </c>
      <c r="I957" s="32">
        <v>0.1</v>
      </c>
      <c r="J957" s="32">
        <v>0.75229709137686596</v>
      </c>
      <c r="K957" s="29" t="s">
        <v>1309</v>
      </c>
      <c r="L957" s="29" t="s">
        <v>1309</v>
      </c>
      <c r="M957" s="29" t="s">
        <v>3250</v>
      </c>
      <c r="N957" s="33">
        <v>2.884561231876109E-2</v>
      </c>
      <c r="O957" s="34">
        <v>57518.251016186281</v>
      </c>
      <c r="P957" s="35">
        <v>3.8163714909732032</v>
      </c>
      <c r="Q957" s="29" t="s">
        <v>5428</v>
      </c>
      <c r="R957" s="29" t="s">
        <v>5429</v>
      </c>
      <c r="S957" s="36">
        <v>130.66</v>
      </c>
      <c r="T957" s="29" t="s">
        <v>746</v>
      </c>
      <c r="U957" s="37">
        <v>386</v>
      </c>
      <c r="V957" s="38">
        <v>3.8163714909732032</v>
      </c>
      <c r="W957" s="38">
        <v>134.47637149097321</v>
      </c>
      <c r="X957" s="39">
        <v>7.5263714909732036</v>
      </c>
      <c r="Y957" s="39">
        <v>3.7099999999999942</v>
      </c>
    </row>
    <row r="958" spans="1:25" ht="20" x14ac:dyDescent="0.2">
      <c r="A958" s="29">
        <v>14170</v>
      </c>
      <c r="B958" s="29" t="s">
        <v>5430</v>
      </c>
      <c r="C958" s="32">
        <v>95</v>
      </c>
      <c r="D958" s="48">
        <v>1.2731455</v>
      </c>
      <c r="E958" s="48">
        <v>5.3161638184964781</v>
      </c>
      <c r="F958" s="32" t="s">
        <v>746</v>
      </c>
      <c r="G958" s="32">
        <v>5.3161638184964781</v>
      </c>
      <c r="H958" s="32">
        <v>708.39353694031001</v>
      </c>
      <c r="I958" s="32">
        <v>9.5000000000000001E-2</v>
      </c>
      <c r="J958" s="32">
        <v>0.75229709137686618</v>
      </c>
      <c r="K958" s="29" t="s">
        <v>5431</v>
      </c>
      <c r="L958" s="29" t="s">
        <v>5431</v>
      </c>
      <c r="M958" s="29" t="s">
        <v>3250</v>
      </c>
      <c r="N958" s="33">
        <v>2.88456123187611E-2</v>
      </c>
      <c r="O958" s="34">
        <v>54642.33846537699</v>
      </c>
      <c r="P958" s="35">
        <v>7.3985738047978851</v>
      </c>
      <c r="Q958" s="29" t="s">
        <v>5432</v>
      </c>
      <c r="R958" s="29" t="s">
        <v>5433</v>
      </c>
      <c r="S958" s="36">
        <v>111.62</v>
      </c>
      <c r="T958" s="29" t="s">
        <v>2851</v>
      </c>
      <c r="U958" s="37">
        <v>704</v>
      </c>
      <c r="V958" s="38">
        <v>7.3985738047978851</v>
      </c>
      <c r="W958" s="38">
        <v>119.0185738047979</v>
      </c>
      <c r="X958" s="39">
        <v>11.538573804797879</v>
      </c>
      <c r="Y958" s="39">
        <v>4.1399999999999864</v>
      </c>
    </row>
    <row r="959" spans="1:25" ht="30" x14ac:dyDescent="0.2">
      <c r="A959" s="29">
        <v>14207</v>
      </c>
      <c r="B959" s="29" t="s">
        <v>5434</v>
      </c>
      <c r="C959" s="32">
        <v>100</v>
      </c>
      <c r="D959" s="48">
        <v>1.2731455</v>
      </c>
      <c r="E959" s="48">
        <v>5.8904862254808616</v>
      </c>
      <c r="F959" s="32" t="s">
        <v>746</v>
      </c>
      <c r="G959" s="32">
        <v>5.8904862254808616</v>
      </c>
      <c r="H959" s="32">
        <v>1255.155371203</v>
      </c>
      <c r="I959" s="32">
        <v>0.1</v>
      </c>
      <c r="J959" s="32">
        <v>0.75229709137686596</v>
      </c>
      <c r="K959" s="29" t="s">
        <v>2694</v>
      </c>
      <c r="L959" s="29" t="s">
        <v>3809</v>
      </c>
      <c r="M959" s="29" t="s">
        <v>3250</v>
      </c>
      <c r="N959" s="33">
        <v>2.884561231876109E-2</v>
      </c>
      <c r="O959" s="34">
        <v>57518.251016186281</v>
      </c>
      <c r="P959" s="35">
        <v>12.25373171407664</v>
      </c>
      <c r="Q959" s="29" t="s">
        <v>5435</v>
      </c>
      <c r="R959" s="29" t="s">
        <v>5436</v>
      </c>
      <c r="S959" s="36">
        <v>108.18</v>
      </c>
      <c r="T959" s="29" t="s">
        <v>746</v>
      </c>
      <c r="U959" s="37">
        <v>1256</v>
      </c>
      <c r="V959" s="38">
        <v>12.25373171407664</v>
      </c>
      <c r="W959" s="38">
        <v>120.4337317140766</v>
      </c>
      <c r="X959" s="39">
        <v>21.263731714076641</v>
      </c>
      <c r="Y959" s="39">
        <v>9.0100000000000051</v>
      </c>
    </row>
    <row r="960" spans="1:25" ht="20" x14ac:dyDescent="0.2">
      <c r="A960" s="29">
        <v>14214</v>
      </c>
      <c r="B960" s="29" t="s">
        <v>5437</v>
      </c>
      <c r="C960" s="32">
        <v>80</v>
      </c>
      <c r="D960" s="48">
        <v>1.2731455</v>
      </c>
      <c r="E960" s="48">
        <v>3.7699111843077522</v>
      </c>
      <c r="F960" s="32" t="s">
        <v>746</v>
      </c>
      <c r="G960" s="32">
        <v>3.7699111843077522</v>
      </c>
      <c r="H960" s="32">
        <v>264.58922998999998</v>
      </c>
      <c r="I960" s="32">
        <v>0.08</v>
      </c>
      <c r="J960" s="32">
        <v>0.75229709137686607</v>
      </c>
      <c r="K960" s="29" t="s">
        <v>2694</v>
      </c>
      <c r="L960" s="29" t="s">
        <v>173</v>
      </c>
      <c r="M960" s="29" t="s">
        <v>3250</v>
      </c>
      <c r="N960" s="33">
        <v>2.88456123187611E-2</v>
      </c>
      <c r="O960" s="34">
        <v>46014.600812949029</v>
      </c>
      <c r="P960" s="35">
        <v>3.4677403369671458</v>
      </c>
      <c r="Q960" s="29" t="s">
        <v>5438</v>
      </c>
      <c r="R960" s="29" t="s">
        <v>5439</v>
      </c>
      <c r="S960" s="36">
        <v>86.649999999999991</v>
      </c>
      <c r="T960" s="29" t="s">
        <v>2609</v>
      </c>
      <c r="U960" s="37">
        <v>264</v>
      </c>
      <c r="V960" s="38">
        <v>3.4677403369671458</v>
      </c>
      <c r="W960" s="38">
        <v>90.117740336967131</v>
      </c>
      <c r="X960" s="39">
        <v>8.3377403369671299</v>
      </c>
      <c r="Y960" s="39">
        <v>4.8699999999999903</v>
      </c>
    </row>
    <row r="961" spans="1:25" ht="30" x14ac:dyDescent="0.2">
      <c r="A961" s="29">
        <v>14618</v>
      </c>
      <c r="B961" s="29" t="s">
        <v>1748</v>
      </c>
      <c r="C961" s="32">
        <v>100</v>
      </c>
      <c r="D961" s="48">
        <v>1.2731455</v>
      </c>
      <c r="E961" s="48">
        <v>5.8904862254808616</v>
      </c>
      <c r="F961" s="32" t="s">
        <v>746</v>
      </c>
      <c r="G961" s="32">
        <v>5.8904862254808616</v>
      </c>
      <c r="H961" s="32">
        <v>84.102315941900002</v>
      </c>
      <c r="I961" s="32">
        <v>0.1</v>
      </c>
      <c r="J961" s="32">
        <v>0.75229709137686596</v>
      </c>
      <c r="K961" s="29" t="s">
        <v>2385</v>
      </c>
      <c r="L961" s="29" t="s">
        <v>1325</v>
      </c>
      <c r="M961" s="29" t="s">
        <v>3250</v>
      </c>
      <c r="N961" s="33">
        <v>2.884561231876109E-2</v>
      </c>
      <c r="O961" s="34">
        <v>57518.251016186281</v>
      </c>
      <c r="P961" s="35">
        <v>0.82106744689050715</v>
      </c>
      <c r="Q961" s="29" t="s">
        <v>5440</v>
      </c>
      <c r="R961" s="29" t="s">
        <v>3043</v>
      </c>
      <c r="S961" s="36">
        <v>15.04</v>
      </c>
      <c r="T961" s="29" t="s">
        <v>5040</v>
      </c>
      <c r="U961" s="37">
        <v>84</v>
      </c>
      <c r="V961" s="38">
        <v>0.82106744689050715</v>
      </c>
      <c r="W961" s="38">
        <v>15.861067446890511</v>
      </c>
      <c r="X961" s="39">
        <v>4.8310674468905077</v>
      </c>
      <c r="Y961" s="39">
        <v>4.01</v>
      </c>
    </row>
    <row r="962" spans="1:25" ht="30" x14ac:dyDescent="0.2">
      <c r="A962" s="29">
        <v>17141</v>
      </c>
      <c r="B962" s="29" t="s">
        <v>5441</v>
      </c>
      <c r="C962" s="32">
        <v>100</v>
      </c>
      <c r="D962" s="48">
        <v>1.2731455</v>
      </c>
      <c r="E962" s="48">
        <v>5.8904862254808616</v>
      </c>
      <c r="F962" s="32" t="s">
        <v>746</v>
      </c>
      <c r="G962" s="32">
        <v>5.8904862254808616</v>
      </c>
      <c r="H962" s="32">
        <v>50.355023738600003</v>
      </c>
      <c r="I962" s="32">
        <v>0.1</v>
      </c>
      <c r="J962" s="32">
        <v>0.75229709137686596</v>
      </c>
      <c r="K962" s="29" t="s">
        <v>2745</v>
      </c>
      <c r="L962" s="29" t="s">
        <v>2745</v>
      </c>
      <c r="M962" s="29" t="s">
        <v>3250</v>
      </c>
      <c r="N962" s="33">
        <v>2.884561231876109E-2</v>
      </c>
      <c r="O962" s="34">
        <v>57518.251016186281</v>
      </c>
      <c r="P962" s="35">
        <v>0.49160204824472681</v>
      </c>
      <c r="Q962" s="29" t="s">
        <v>2967</v>
      </c>
      <c r="R962" s="29" t="s">
        <v>4117</v>
      </c>
      <c r="S962" s="36">
        <v>6.09</v>
      </c>
      <c r="T962" s="29" t="s">
        <v>2467</v>
      </c>
      <c r="U962" s="37">
        <v>50</v>
      </c>
      <c r="V962" s="38">
        <v>0.49160204824472681</v>
      </c>
      <c r="W962" s="38">
        <v>6.5816020482447266</v>
      </c>
      <c r="X962" s="39">
        <v>0.53160204824472679</v>
      </c>
      <c r="Y962" s="39">
        <v>4.0000000000000042E-2</v>
      </c>
    </row>
    <row r="963" spans="1:25" ht="40" x14ac:dyDescent="0.2">
      <c r="A963" s="29">
        <v>12328</v>
      </c>
      <c r="B963" s="29" t="s">
        <v>5442</v>
      </c>
      <c r="C963" s="32">
        <v>125</v>
      </c>
      <c r="D963" s="48">
        <v>1.2731455</v>
      </c>
      <c r="E963" s="48">
        <v>9.2038847273138469</v>
      </c>
      <c r="F963" s="32" t="s">
        <v>746</v>
      </c>
      <c r="G963" s="32">
        <v>9.2038847273138469</v>
      </c>
      <c r="H963" s="32">
        <v>282.84317317300003</v>
      </c>
      <c r="I963" s="32">
        <v>0.125</v>
      </c>
      <c r="J963" s="32">
        <v>0.75229709137686618</v>
      </c>
      <c r="K963" s="29" t="s">
        <v>2662</v>
      </c>
      <c r="L963" s="29" t="s">
        <v>2662</v>
      </c>
      <c r="M963" s="29" t="s">
        <v>3250</v>
      </c>
      <c r="N963" s="33">
        <v>2.88456123187611E-2</v>
      </c>
      <c r="O963" s="34">
        <v>71897.813770232868</v>
      </c>
      <c r="P963" s="35">
        <v>2.0620139066877221</v>
      </c>
      <c r="Q963" s="29" t="s">
        <v>746</v>
      </c>
      <c r="R963" s="29" t="s">
        <v>746</v>
      </c>
      <c r="S963" s="41" t="s">
        <v>746</v>
      </c>
      <c r="T963" s="29" t="s">
        <v>746</v>
      </c>
      <c r="U963" s="34" t="s">
        <v>746</v>
      </c>
      <c r="V963" s="38">
        <v>2.0620139066877221</v>
      </c>
      <c r="W963" s="42" t="s">
        <v>746</v>
      </c>
      <c r="X963" s="40" t="s">
        <v>746</v>
      </c>
      <c r="Y963" s="40" t="s">
        <v>746</v>
      </c>
    </row>
    <row r="964" spans="1:25" ht="20" x14ac:dyDescent="0.2">
      <c r="A964" s="29">
        <v>15522</v>
      </c>
      <c r="B964" s="29" t="s">
        <v>2087</v>
      </c>
      <c r="C964" s="32">
        <v>75</v>
      </c>
      <c r="D964" s="48">
        <v>1.2499974</v>
      </c>
      <c r="E964" s="48">
        <v>3.3133985018329848</v>
      </c>
      <c r="F964" s="32" t="s">
        <v>746</v>
      </c>
      <c r="G964" s="32">
        <v>3.3133985018329848</v>
      </c>
      <c r="H964" s="32">
        <v>144.603725435</v>
      </c>
      <c r="I964" s="32">
        <v>7.4999999999999997E-2</v>
      </c>
      <c r="J964" s="32">
        <v>0.75229709137686618</v>
      </c>
      <c r="K964" s="29" t="s">
        <v>3003</v>
      </c>
      <c r="L964" s="29" t="s">
        <v>3003</v>
      </c>
      <c r="M964" s="29" t="s">
        <v>4779</v>
      </c>
      <c r="N964" s="33">
        <v>2.88456123187611E-2</v>
      </c>
      <c r="O964" s="34">
        <v>43138.688262139724</v>
      </c>
      <c r="P964" s="35">
        <v>2.0647094004882081</v>
      </c>
      <c r="Q964" s="29" t="s">
        <v>5443</v>
      </c>
      <c r="R964" s="29" t="s">
        <v>5444</v>
      </c>
      <c r="S964" s="36">
        <v>114.88</v>
      </c>
      <c r="T964" s="29" t="s">
        <v>3853</v>
      </c>
      <c r="U964" s="37">
        <v>144</v>
      </c>
      <c r="V964" s="38">
        <v>2.0647094004882081</v>
      </c>
      <c r="W964" s="38">
        <v>116.94470940048819</v>
      </c>
      <c r="X964" s="39">
        <v>6.1247094004882143</v>
      </c>
      <c r="Y964" s="39">
        <v>4.0600000000000023</v>
      </c>
    </row>
    <row r="965" spans="1:25" ht="40" x14ac:dyDescent="0.2">
      <c r="A965" s="29">
        <v>14549</v>
      </c>
      <c r="B965" s="29" t="s">
        <v>5445</v>
      </c>
      <c r="C965" s="32">
        <v>100</v>
      </c>
      <c r="D965" s="48">
        <v>1.2499974</v>
      </c>
      <c r="E965" s="48">
        <v>5.8904862254808616</v>
      </c>
      <c r="F965" s="32" t="s">
        <v>746</v>
      </c>
      <c r="G965" s="32">
        <v>5.8904862254808616</v>
      </c>
      <c r="H965" s="32">
        <v>329.72893907539998</v>
      </c>
      <c r="I965" s="32">
        <v>0.1</v>
      </c>
      <c r="J965" s="32">
        <v>0.75229709137686596</v>
      </c>
      <c r="K965" s="29" t="s">
        <v>3185</v>
      </c>
      <c r="L965" s="29" t="s">
        <v>3185</v>
      </c>
      <c r="M965" s="29" t="s">
        <v>4779</v>
      </c>
      <c r="N965" s="33">
        <v>2.884561231876109E-2</v>
      </c>
      <c r="O965" s="34">
        <v>57518.251016186281</v>
      </c>
      <c r="P965" s="35">
        <v>3.2190516413315078</v>
      </c>
      <c r="Q965" s="29" t="s">
        <v>5446</v>
      </c>
      <c r="R965" s="29" t="s">
        <v>5447</v>
      </c>
      <c r="S965" s="36">
        <v>106.61</v>
      </c>
      <c r="T965" s="29" t="s">
        <v>4996</v>
      </c>
      <c r="U965" s="37">
        <v>326</v>
      </c>
      <c r="V965" s="38">
        <v>3.2190516413315078</v>
      </c>
      <c r="W965" s="38">
        <v>109.8290516413315</v>
      </c>
      <c r="X965" s="39">
        <v>9.3390516413314941</v>
      </c>
      <c r="Y965" s="39">
        <v>6.1199999999999903</v>
      </c>
    </row>
    <row r="966" spans="1:25" ht="40" x14ac:dyDescent="0.2">
      <c r="A966" s="29">
        <v>14450</v>
      </c>
      <c r="B966" s="29" t="s">
        <v>1644</v>
      </c>
      <c r="C966" s="32">
        <v>200</v>
      </c>
      <c r="D966" s="48">
        <v>1.2499974</v>
      </c>
      <c r="E966" s="48">
        <v>23.56194490192345</v>
      </c>
      <c r="F966" s="32">
        <v>3.4</v>
      </c>
      <c r="G966" s="32">
        <v>3.4</v>
      </c>
      <c r="H966" s="32">
        <v>1714.96239458835</v>
      </c>
      <c r="I966" s="32">
        <v>0.2</v>
      </c>
      <c r="J966" s="32">
        <v>0.1085568326947637</v>
      </c>
      <c r="K966" s="29" t="s">
        <v>2835</v>
      </c>
      <c r="L966" s="29" t="s">
        <v>3269</v>
      </c>
      <c r="M966" s="29" t="s">
        <v>4779</v>
      </c>
      <c r="N966" s="33">
        <v>6.0064148444031172E-4</v>
      </c>
      <c r="O966" s="34">
        <v>16599.82266057068</v>
      </c>
      <c r="P966" s="35">
        <v>0.16812346272012049</v>
      </c>
      <c r="Q966" s="29" t="s">
        <v>5448</v>
      </c>
      <c r="R966" s="29" t="s">
        <v>5449</v>
      </c>
      <c r="S966" s="36">
        <v>70.83</v>
      </c>
      <c r="T966" s="29" t="s">
        <v>746</v>
      </c>
      <c r="U966" s="37">
        <v>1712</v>
      </c>
      <c r="V966" s="38">
        <v>0.16812346272012049</v>
      </c>
      <c r="W966" s="38">
        <v>70.998123462720116</v>
      </c>
      <c r="X966" s="39">
        <v>2.0181234627201121</v>
      </c>
      <c r="Y966" s="39">
        <v>1.8499999999999941</v>
      </c>
    </row>
    <row r="967" spans="1:25" ht="20" x14ac:dyDescent="0.2">
      <c r="A967" s="29">
        <v>19279</v>
      </c>
      <c r="B967" s="29" t="s">
        <v>2305</v>
      </c>
      <c r="C967" s="32">
        <v>100</v>
      </c>
      <c r="D967" s="48">
        <v>1.2499974</v>
      </c>
      <c r="E967" s="48">
        <v>5.8904862254808616</v>
      </c>
      <c r="F967" s="32" t="s">
        <v>746</v>
      </c>
      <c r="G967" s="32">
        <v>5.8904862254808616</v>
      </c>
      <c r="H967" s="32">
        <v>210.72122087279001</v>
      </c>
      <c r="I967" s="32">
        <v>0.1</v>
      </c>
      <c r="J967" s="32">
        <v>0.75229709137686596</v>
      </c>
      <c r="K967" s="29" t="s">
        <v>4565</v>
      </c>
      <c r="L967" s="29" t="s">
        <v>4564</v>
      </c>
      <c r="M967" s="29" t="s">
        <v>4779</v>
      </c>
      <c r="N967" s="33">
        <v>2.884561231876109E-2</v>
      </c>
      <c r="O967" s="34">
        <v>57518.251016186281</v>
      </c>
      <c r="P967" s="35">
        <v>2.057212490405095</v>
      </c>
      <c r="Q967" s="29" t="s">
        <v>5450</v>
      </c>
      <c r="R967" s="29" t="s">
        <v>4096</v>
      </c>
      <c r="S967" s="36">
        <v>53.82</v>
      </c>
      <c r="T967" s="29" t="s">
        <v>5337</v>
      </c>
      <c r="U967" s="37">
        <v>212</v>
      </c>
      <c r="V967" s="38">
        <v>2.057212490405095</v>
      </c>
      <c r="W967" s="38">
        <v>55.877212490405093</v>
      </c>
      <c r="X967" s="39">
        <v>6.8172124904050904</v>
      </c>
      <c r="Y967" s="39">
        <v>4.759999999999998</v>
      </c>
    </row>
    <row r="968" spans="1:25" ht="40" x14ac:dyDescent="0.2">
      <c r="A968" s="29">
        <v>14453</v>
      </c>
      <c r="B968" s="29" t="s">
        <v>1647</v>
      </c>
      <c r="C968" s="32">
        <v>250</v>
      </c>
      <c r="D968" s="48">
        <v>1.2499974</v>
      </c>
      <c r="E968" s="48">
        <v>36.815538909255388</v>
      </c>
      <c r="F968" s="32" t="s">
        <v>746</v>
      </c>
      <c r="G968" s="32">
        <v>36.815538909255388</v>
      </c>
      <c r="H968" s="32">
        <v>692.33147512950995</v>
      </c>
      <c r="I968" s="32">
        <v>0.25</v>
      </c>
      <c r="J968" s="32">
        <v>0.75229709137686618</v>
      </c>
      <c r="K968" s="29" t="s">
        <v>2417</v>
      </c>
      <c r="L968" s="29" t="s">
        <v>2416</v>
      </c>
      <c r="M968" s="29" t="s">
        <v>4779</v>
      </c>
      <c r="N968" s="33">
        <v>2.88456123187611E-2</v>
      </c>
      <c r="O968" s="34">
        <v>143795.62754046571</v>
      </c>
      <c r="P968" s="35">
        <v>2.0665275250176132</v>
      </c>
      <c r="Q968" s="29" t="s">
        <v>5451</v>
      </c>
      <c r="R968" s="29" t="s">
        <v>5452</v>
      </c>
      <c r="S968" s="36">
        <v>41.94</v>
      </c>
      <c r="T968" s="29" t="s">
        <v>2744</v>
      </c>
      <c r="U968" s="37">
        <v>692</v>
      </c>
      <c r="V968" s="38">
        <v>2.0665275250176132</v>
      </c>
      <c r="W968" s="38">
        <v>44.00652752501761</v>
      </c>
      <c r="X968" s="39">
        <v>12.456527525017609</v>
      </c>
      <c r="Y968" s="39">
        <v>10.39</v>
      </c>
    </row>
    <row r="969" spans="1:25" ht="30" x14ac:dyDescent="0.2">
      <c r="A969" s="29">
        <v>15055</v>
      </c>
      <c r="B969" s="29" t="s">
        <v>5453</v>
      </c>
      <c r="C969" s="32">
        <v>250</v>
      </c>
      <c r="D969" s="48">
        <v>1.2499974</v>
      </c>
      <c r="E969" s="48">
        <v>36.815538909255388</v>
      </c>
      <c r="F969" s="32" t="s">
        <v>746</v>
      </c>
      <c r="G969" s="32">
        <v>36.815538909255388</v>
      </c>
      <c r="H969" s="32">
        <v>186.49114313999999</v>
      </c>
      <c r="I969" s="32">
        <v>0.25</v>
      </c>
      <c r="J969" s="32">
        <v>0.75229709137686618</v>
      </c>
      <c r="K969" s="29" t="s">
        <v>2448</v>
      </c>
      <c r="L969" s="29" t="s">
        <v>2481</v>
      </c>
      <c r="M969" s="29" t="s">
        <v>4779</v>
      </c>
      <c r="N969" s="33">
        <v>2.88456123187611E-2</v>
      </c>
      <c r="O969" s="34">
        <v>143795.62754046571</v>
      </c>
      <c r="P969" s="35">
        <v>0.55665399352054212</v>
      </c>
      <c r="Q969" s="29" t="s">
        <v>5454</v>
      </c>
      <c r="R969" s="29" t="s">
        <v>4657</v>
      </c>
      <c r="S969" s="36">
        <v>17.95</v>
      </c>
      <c r="T969" s="29" t="s">
        <v>5294</v>
      </c>
      <c r="U969" s="37">
        <v>188</v>
      </c>
      <c r="V969" s="38">
        <v>0.55665399352054212</v>
      </c>
      <c r="W969" s="38">
        <v>18.506653993520541</v>
      </c>
      <c r="X969" s="39">
        <v>1.2766539935205401</v>
      </c>
      <c r="Y969" s="39">
        <v>0.71999999999999886</v>
      </c>
    </row>
    <row r="970" spans="1:25" ht="30" x14ac:dyDescent="0.2">
      <c r="A970" s="29">
        <v>17093</v>
      </c>
      <c r="B970" s="29" t="s">
        <v>5455</v>
      </c>
      <c r="C970" s="32">
        <v>280</v>
      </c>
      <c r="D970" s="48">
        <v>1.2499974</v>
      </c>
      <c r="E970" s="48">
        <v>46.181412007769957</v>
      </c>
      <c r="F970" s="32" t="s">
        <v>746</v>
      </c>
      <c r="G970" s="32">
        <v>46.181412007769957</v>
      </c>
      <c r="H970" s="32">
        <v>3634.3176246186008</v>
      </c>
      <c r="I970" s="32">
        <v>0.28000000000000003</v>
      </c>
      <c r="J970" s="32">
        <v>0.75229709137686607</v>
      </c>
      <c r="K970" s="29" t="s">
        <v>2399</v>
      </c>
      <c r="L970" s="29" t="s">
        <v>2131</v>
      </c>
      <c r="M970" s="29" t="s">
        <v>4779</v>
      </c>
      <c r="N970" s="33">
        <v>2.88456123187611E-2</v>
      </c>
      <c r="O970" s="34">
        <v>161051.10284532161</v>
      </c>
      <c r="P970" s="35">
        <v>9.3916318707080411</v>
      </c>
      <c r="Q970" s="29" t="s">
        <v>4572</v>
      </c>
      <c r="R970" s="29" t="s">
        <v>3591</v>
      </c>
      <c r="S970" s="36">
        <v>7.14</v>
      </c>
      <c r="T970" s="29" t="s">
        <v>5456</v>
      </c>
      <c r="U970" s="37">
        <v>3606</v>
      </c>
      <c r="V970" s="38">
        <v>9.3916318707080411</v>
      </c>
      <c r="W970" s="38">
        <v>16.53163187070804</v>
      </c>
      <c r="X970" s="39">
        <v>11.10163187070804</v>
      </c>
      <c r="Y970" s="39">
        <v>1.7099999999999991</v>
      </c>
    </row>
    <row r="971" spans="1:25" ht="30" x14ac:dyDescent="0.2">
      <c r="A971" s="29">
        <v>15506</v>
      </c>
      <c r="B971" s="29" t="s">
        <v>5457</v>
      </c>
      <c r="C971" s="32">
        <v>100</v>
      </c>
      <c r="D971" s="48">
        <v>1.2268493</v>
      </c>
      <c r="E971" s="48">
        <v>5.8904862254808616</v>
      </c>
      <c r="F971" s="32" t="s">
        <v>746</v>
      </c>
      <c r="G971" s="32">
        <v>5.8904862254808616</v>
      </c>
      <c r="H971" s="32">
        <v>164.05007263600001</v>
      </c>
      <c r="I971" s="32">
        <v>0.1</v>
      </c>
      <c r="J971" s="32">
        <v>0.75229709137686596</v>
      </c>
      <c r="K971" s="29" t="s">
        <v>2452</v>
      </c>
      <c r="L971" s="29" t="s">
        <v>2165</v>
      </c>
      <c r="M971" s="29" t="s">
        <v>3846</v>
      </c>
      <c r="N971" s="33">
        <v>2.884561231876109E-2</v>
      </c>
      <c r="O971" s="34">
        <v>57518.251016186281</v>
      </c>
      <c r="P971" s="35">
        <v>1.601575090922517</v>
      </c>
      <c r="Q971" s="29" t="s">
        <v>5458</v>
      </c>
      <c r="R971" s="29" t="s">
        <v>5459</v>
      </c>
      <c r="S971" s="36">
        <v>79.849999999999994</v>
      </c>
      <c r="T971" s="29" t="s">
        <v>5267</v>
      </c>
      <c r="U971" s="37">
        <v>164</v>
      </c>
      <c r="V971" s="38">
        <v>1.601575090922517</v>
      </c>
      <c r="W971" s="38">
        <v>81.451575090922518</v>
      </c>
      <c r="X971" s="39">
        <v>7.1015750909225233</v>
      </c>
      <c r="Y971" s="39">
        <v>5.5</v>
      </c>
    </row>
    <row r="972" spans="1:25" ht="40" x14ac:dyDescent="0.2">
      <c r="A972" s="29">
        <v>14274</v>
      </c>
      <c r="B972" s="29" t="s">
        <v>362</v>
      </c>
      <c r="C972" s="32">
        <v>80</v>
      </c>
      <c r="D972" s="48">
        <v>1.2268493</v>
      </c>
      <c r="E972" s="48">
        <v>3.7699111843077522</v>
      </c>
      <c r="F972" s="32">
        <v>4</v>
      </c>
      <c r="G972" s="32">
        <v>4</v>
      </c>
      <c r="H972" s="32">
        <v>1027.3370808595</v>
      </c>
      <c r="I972" s="32">
        <v>0.08</v>
      </c>
      <c r="J972" s="32">
        <v>0.79821200510855683</v>
      </c>
      <c r="K972" s="29" t="s">
        <v>2908</v>
      </c>
      <c r="L972" s="29" t="s">
        <v>1482</v>
      </c>
      <c r="M972" s="29" t="s">
        <v>3846</v>
      </c>
      <c r="N972" s="33">
        <v>3.247412870027639E-2</v>
      </c>
      <c r="O972" s="34">
        <v>48823.007825207897</v>
      </c>
      <c r="P972" s="35">
        <v>15.11877422015081</v>
      </c>
      <c r="Q972" s="29" t="s">
        <v>5460</v>
      </c>
      <c r="R972" s="29" t="s">
        <v>5461</v>
      </c>
      <c r="S972" s="36">
        <v>56.15</v>
      </c>
      <c r="T972" s="29" t="s">
        <v>3800</v>
      </c>
      <c r="U972" s="37">
        <v>1028</v>
      </c>
      <c r="V972" s="38">
        <v>15.11877422015081</v>
      </c>
      <c r="W972" s="38">
        <v>71.268774220150817</v>
      </c>
      <c r="X972" s="39">
        <v>17.018774220150821</v>
      </c>
      <c r="Y972" s="39">
        <v>1.899999999999999</v>
      </c>
    </row>
    <row r="973" spans="1:25" ht="40" x14ac:dyDescent="0.2">
      <c r="A973" s="29">
        <v>17247</v>
      </c>
      <c r="B973" s="29" t="s">
        <v>5462</v>
      </c>
      <c r="C973" s="32">
        <v>125</v>
      </c>
      <c r="D973" s="48">
        <v>1.2268493</v>
      </c>
      <c r="E973" s="48">
        <v>9.2038847273138469</v>
      </c>
      <c r="F973" s="32" t="s">
        <v>746</v>
      </c>
      <c r="G973" s="32">
        <v>9.2038847273138469</v>
      </c>
      <c r="H973" s="32">
        <v>1114.9780740614001</v>
      </c>
      <c r="I973" s="32">
        <v>0.125</v>
      </c>
      <c r="J973" s="32">
        <v>0.75229709137686618</v>
      </c>
      <c r="K973" s="29" t="s">
        <v>2754</v>
      </c>
      <c r="L973" s="29" t="s">
        <v>4091</v>
      </c>
      <c r="M973" s="29" t="s">
        <v>3846</v>
      </c>
      <c r="N973" s="33">
        <v>2.88456123187611E-2</v>
      </c>
      <c r="O973" s="34">
        <v>71897.813770232868</v>
      </c>
      <c r="P973" s="35">
        <v>8.1285338039969712</v>
      </c>
      <c r="Q973" s="29" t="s">
        <v>5463</v>
      </c>
      <c r="R973" s="29" t="s">
        <v>5464</v>
      </c>
      <c r="S973" s="36">
        <v>58.220000000000013</v>
      </c>
      <c r="T973" s="29" t="s">
        <v>3768</v>
      </c>
      <c r="U973" s="37">
        <v>1114</v>
      </c>
      <c r="V973" s="38">
        <v>8.1285338039969712</v>
      </c>
      <c r="W973" s="38">
        <v>66.348533803996972</v>
      </c>
      <c r="X973" s="39">
        <v>20.488533803996969</v>
      </c>
      <c r="Y973" s="39">
        <v>12.36000000000001</v>
      </c>
    </row>
    <row r="974" spans="1:25" ht="40" x14ac:dyDescent="0.2">
      <c r="A974" s="29">
        <v>14649</v>
      </c>
      <c r="B974" s="29" t="s">
        <v>1770</v>
      </c>
      <c r="C974" s="32" t="s">
        <v>746</v>
      </c>
      <c r="D974" s="48">
        <v>1.2268493</v>
      </c>
      <c r="E974" s="48" t="s">
        <v>746</v>
      </c>
      <c r="F974" s="32" t="s">
        <v>746</v>
      </c>
      <c r="G974" s="32" t="s">
        <v>746</v>
      </c>
      <c r="H974" s="32">
        <v>182.876461014</v>
      </c>
      <c r="I974" s="32" t="s">
        <v>746</v>
      </c>
      <c r="J974" s="32" t="s">
        <v>746</v>
      </c>
      <c r="K974" s="29" t="s">
        <v>2662</v>
      </c>
      <c r="L974" s="29" t="s">
        <v>2662</v>
      </c>
      <c r="M974" s="29" t="s">
        <v>3846</v>
      </c>
      <c r="N974" s="33" t="s">
        <v>746</v>
      </c>
      <c r="O974" s="34" t="s">
        <v>746</v>
      </c>
      <c r="P974" s="35" t="s">
        <v>746</v>
      </c>
      <c r="Q974" s="29" t="s">
        <v>5465</v>
      </c>
      <c r="R974" s="29" t="s">
        <v>5466</v>
      </c>
      <c r="S974" s="36">
        <v>13.61</v>
      </c>
      <c r="T974" s="29" t="s">
        <v>2925</v>
      </c>
      <c r="U974" s="37">
        <v>182</v>
      </c>
      <c r="V974" s="42" t="s">
        <v>746</v>
      </c>
      <c r="W974" s="42" t="s">
        <v>746</v>
      </c>
      <c r="X974" s="40" t="s">
        <v>746</v>
      </c>
      <c r="Y974" s="39">
        <v>0.55999999999999872</v>
      </c>
    </row>
    <row r="975" spans="1:25" ht="30" x14ac:dyDescent="0.2">
      <c r="A975" s="29">
        <v>15375</v>
      </c>
      <c r="B975" s="29" t="s">
        <v>5467</v>
      </c>
      <c r="C975" s="32">
        <v>100</v>
      </c>
      <c r="D975" s="48">
        <v>1.2037012</v>
      </c>
      <c r="E975" s="48">
        <v>5.8904862254808616</v>
      </c>
      <c r="F975" s="32" t="s">
        <v>746</v>
      </c>
      <c r="G975" s="32">
        <v>5.8904862254808616</v>
      </c>
      <c r="H975" s="32">
        <v>158.97129508200001</v>
      </c>
      <c r="I975" s="32">
        <v>0.1</v>
      </c>
      <c r="J975" s="32">
        <v>0.75229709137686596</v>
      </c>
      <c r="K975" s="29" t="s">
        <v>2443</v>
      </c>
      <c r="L975" s="29" t="s">
        <v>1768</v>
      </c>
      <c r="M975" s="29" t="s">
        <v>5468</v>
      </c>
      <c r="N975" s="33">
        <v>2.884561231876109E-2</v>
      </c>
      <c r="O975" s="34">
        <v>57518.251016186281</v>
      </c>
      <c r="P975" s="35">
        <v>1.5519924025876519</v>
      </c>
      <c r="Q975" s="29" t="s">
        <v>5469</v>
      </c>
      <c r="R975" s="29" t="s">
        <v>5470</v>
      </c>
      <c r="S975" s="36">
        <v>38.479999999999997</v>
      </c>
      <c r="T975" s="29" t="s">
        <v>746</v>
      </c>
      <c r="U975" s="37">
        <v>158</v>
      </c>
      <c r="V975" s="38">
        <v>1.5519924025876519</v>
      </c>
      <c r="W975" s="38">
        <v>40.031992402587647</v>
      </c>
      <c r="X975" s="39">
        <v>4.16199240258765</v>
      </c>
      <c r="Y975" s="39">
        <v>2.609999999999999</v>
      </c>
    </row>
    <row r="976" spans="1:25" ht="20" x14ac:dyDescent="0.2">
      <c r="A976" s="29">
        <v>14119</v>
      </c>
      <c r="B976" s="29" t="s">
        <v>1411</v>
      </c>
      <c r="C976" s="32">
        <v>100</v>
      </c>
      <c r="D976" s="48">
        <v>1.2037012</v>
      </c>
      <c r="E976" s="48">
        <v>5.8904862254808616</v>
      </c>
      <c r="F976" s="32" t="s">
        <v>746</v>
      </c>
      <c r="G976" s="32">
        <v>5.8904862254808616</v>
      </c>
      <c r="H976" s="32">
        <v>137.624543819</v>
      </c>
      <c r="I976" s="32">
        <v>0.1</v>
      </c>
      <c r="J976" s="32">
        <v>0.75229709137686596</v>
      </c>
      <c r="K976" s="29" t="s">
        <v>2995</v>
      </c>
      <c r="L976" s="29" t="s">
        <v>2995</v>
      </c>
      <c r="M976" s="29" t="s">
        <v>5468</v>
      </c>
      <c r="N976" s="33">
        <v>2.884561231876109E-2</v>
      </c>
      <c r="O976" s="34">
        <v>57518.251016186281</v>
      </c>
      <c r="P976" s="35">
        <v>1.343590025523193</v>
      </c>
      <c r="Q976" s="29" t="s">
        <v>5147</v>
      </c>
      <c r="R976" s="29" t="s">
        <v>5471</v>
      </c>
      <c r="S976" s="36">
        <v>28.54</v>
      </c>
      <c r="T976" s="29" t="s">
        <v>3638</v>
      </c>
      <c r="U976" s="37">
        <v>138</v>
      </c>
      <c r="V976" s="38">
        <v>1.343590025523193</v>
      </c>
      <c r="W976" s="38">
        <v>29.883590025523191</v>
      </c>
      <c r="X976" s="39">
        <v>3.3135900255231898</v>
      </c>
      <c r="Y976" s="39">
        <v>1.9699999999999991</v>
      </c>
    </row>
    <row r="977" spans="1:25" ht="40" x14ac:dyDescent="0.2">
      <c r="A977" s="29">
        <v>14296</v>
      </c>
      <c r="B977" s="29" t="s">
        <v>5472</v>
      </c>
      <c r="C977" s="32">
        <v>80</v>
      </c>
      <c r="D977" s="48">
        <v>1.2037012</v>
      </c>
      <c r="E977" s="48">
        <v>3.7699111843077522</v>
      </c>
      <c r="F977" s="32" t="s">
        <v>746</v>
      </c>
      <c r="G977" s="32">
        <v>3.7699111843077522</v>
      </c>
      <c r="H977" s="32">
        <v>355.24037297314999</v>
      </c>
      <c r="I977" s="32">
        <v>0.08</v>
      </c>
      <c r="J977" s="32">
        <v>0.75229709137686607</v>
      </c>
      <c r="K977" s="29" t="s">
        <v>5473</v>
      </c>
      <c r="L977" s="29" t="s">
        <v>5473</v>
      </c>
      <c r="M977" s="29" t="s">
        <v>5468</v>
      </c>
      <c r="N977" s="33">
        <v>2.88456123187611E-2</v>
      </c>
      <c r="O977" s="34">
        <v>46014.600812949029</v>
      </c>
      <c r="P977" s="35">
        <v>4.6558258275471154</v>
      </c>
      <c r="Q977" s="29" t="s">
        <v>5474</v>
      </c>
      <c r="R977" s="29" t="s">
        <v>5475</v>
      </c>
      <c r="S977" s="36">
        <v>16.53</v>
      </c>
      <c r="T977" s="29" t="s">
        <v>746</v>
      </c>
      <c r="U977" s="37">
        <v>342</v>
      </c>
      <c r="V977" s="38">
        <v>4.6558258275471154</v>
      </c>
      <c r="W977" s="38">
        <v>21.18582582754712</v>
      </c>
      <c r="X977" s="39">
        <v>4.8758258275471178</v>
      </c>
      <c r="Y977" s="39">
        <v>0.22000000000000239</v>
      </c>
    </row>
    <row r="978" spans="1:25" ht="40" x14ac:dyDescent="0.2">
      <c r="A978" s="29">
        <v>14088</v>
      </c>
      <c r="B978" s="29" t="s">
        <v>5476</v>
      </c>
      <c r="C978" s="32">
        <v>110</v>
      </c>
      <c r="D978" s="48">
        <v>1.2037012</v>
      </c>
      <c r="E978" s="48">
        <v>7.1274883328318426</v>
      </c>
      <c r="F978" s="32" t="s">
        <v>746</v>
      </c>
      <c r="G978" s="32">
        <v>7.1274883328318426</v>
      </c>
      <c r="H978" s="32">
        <v>94.503230205569992</v>
      </c>
      <c r="I978" s="32">
        <v>0.11</v>
      </c>
      <c r="J978" s="32">
        <v>0.75229709137686618</v>
      </c>
      <c r="K978" s="29" t="s">
        <v>3368</v>
      </c>
      <c r="L978" s="29" t="s">
        <v>315</v>
      </c>
      <c r="M978" s="29" t="s">
        <v>5468</v>
      </c>
      <c r="N978" s="33">
        <v>2.88456123187611E-2</v>
      </c>
      <c r="O978" s="34">
        <v>63270.076117804922</v>
      </c>
      <c r="P978" s="35">
        <v>0.81417886246378401</v>
      </c>
      <c r="Q978" s="29" t="s">
        <v>5477</v>
      </c>
      <c r="R978" s="29" t="s">
        <v>2658</v>
      </c>
      <c r="S978" s="36">
        <v>15.68</v>
      </c>
      <c r="T978" s="29" t="s">
        <v>4700</v>
      </c>
      <c r="U978" s="37">
        <v>90</v>
      </c>
      <c r="V978" s="38">
        <v>0.81417886246378401</v>
      </c>
      <c r="W978" s="38">
        <v>16.49417886246378</v>
      </c>
      <c r="X978" s="39">
        <v>2.2441788624637842</v>
      </c>
      <c r="Y978" s="39">
        <v>1.43</v>
      </c>
    </row>
    <row r="979" spans="1:25" ht="30" x14ac:dyDescent="0.2">
      <c r="A979" s="29">
        <v>14535</v>
      </c>
      <c r="B979" s="29" t="s">
        <v>1714</v>
      </c>
      <c r="C979" s="32" t="s">
        <v>746</v>
      </c>
      <c r="D979" s="48">
        <v>1.2037012</v>
      </c>
      <c r="E979" s="48" t="s">
        <v>746</v>
      </c>
      <c r="F979" s="32" t="s">
        <v>746</v>
      </c>
      <c r="G979" s="32" t="s">
        <v>746</v>
      </c>
      <c r="H979" s="32">
        <v>106.07118572500001</v>
      </c>
      <c r="I979" s="32" t="s">
        <v>746</v>
      </c>
      <c r="J979" s="32" t="s">
        <v>746</v>
      </c>
      <c r="K979" s="29" t="s">
        <v>2494</v>
      </c>
      <c r="L979" s="29" t="s">
        <v>225</v>
      </c>
      <c r="M979" s="29" t="s">
        <v>5468</v>
      </c>
      <c r="N979" s="33" t="s">
        <v>746</v>
      </c>
      <c r="O979" s="34" t="s">
        <v>746</v>
      </c>
      <c r="P979" s="35" t="s">
        <v>746</v>
      </c>
      <c r="Q979" s="29" t="s">
        <v>2459</v>
      </c>
      <c r="R979" s="29" t="s">
        <v>5478</v>
      </c>
      <c r="S979" s="36">
        <v>8.17</v>
      </c>
      <c r="T979" s="29" t="s">
        <v>3039</v>
      </c>
      <c r="U979" s="37">
        <v>106</v>
      </c>
      <c r="V979" s="42" t="s">
        <v>746</v>
      </c>
      <c r="W979" s="42" t="s">
        <v>746</v>
      </c>
      <c r="X979" s="40" t="s">
        <v>746</v>
      </c>
      <c r="Y979" s="39">
        <v>0.67999999999999972</v>
      </c>
    </row>
    <row r="980" spans="1:25" ht="30" x14ac:dyDescent="0.2">
      <c r="A980" s="29">
        <v>14166</v>
      </c>
      <c r="B980" s="29" t="s">
        <v>5479</v>
      </c>
      <c r="C980" s="32">
        <v>75</v>
      </c>
      <c r="D980" s="48">
        <v>1.1805531</v>
      </c>
      <c r="E980" s="48">
        <v>3.3133985018329848</v>
      </c>
      <c r="F980" s="32" t="s">
        <v>746</v>
      </c>
      <c r="G980" s="32">
        <v>3.3133985018329848</v>
      </c>
      <c r="H980" s="32">
        <v>725.28830103600012</v>
      </c>
      <c r="I980" s="32">
        <v>7.4999999999999997E-2</v>
      </c>
      <c r="J980" s="32">
        <v>0.75229709137686618</v>
      </c>
      <c r="K980" s="29" t="s">
        <v>2694</v>
      </c>
      <c r="L980" s="29" t="s">
        <v>32</v>
      </c>
      <c r="M980" s="29" t="s">
        <v>5480</v>
      </c>
      <c r="N980" s="33">
        <v>2.88456123187611E-2</v>
      </c>
      <c r="O980" s="34">
        <v>43138.688262139724</v>
      </c>
      <c r="P980" s="35">
        <v>10.35595430690538</v>
      </c>
      <c r="Q980" s="29" t="s">
        <v>5481</v>
      </c>
      <c r="R980" s="29" t="s">
        <v>5482</v>
      </c>
      <c r="S980" s="36">
        <v>98.679999999999993</v>
      </c>
      <c r="T980" s="29" t="s">
        <v>746</v>
      </c>
      <c r="U980" s="37">
        <v>724</v>
      </c>
      <c r="V980" s="38">
        <v>10.35595430690538</v>
      </c>
      <c r="W980" s="38">
        <v>109.0359543069054</v>
      </c>
      <c r="X980" s="39">
        <v>21.475954306905361</v>
      </c>
      <c r="Y980" s="39">
        <v>11.11999999999999</v>
      </c>
    </row>
    <row r="981" spans="1:25" ht="20" x14ac:dyDescent="0.2">
      <c r="A981" s="29">
        <v>14183</v>
      </c>
      <c r="B981" s="29" t="s">
        <v>3024</v>
      </c>
      <c r="C981" s="32">
        <v>75</v>
      </c>
      <c r="D981" s="48">
        <v>1.1805531</v>
      </c>
      <c r="E981" s="48">
        <v>3.3133985018329848</v>
      </c>
      <c r="F981" s="32" t="s">
        <v>746</v>
      </c>
      <c r="G981" s="32">
        <v>3.3133985018329848</v>
      </c>
      <c r="H981" s="32">
        <v>310.050099913</v>
      </c>
      <c r="I981" s="32">
        <v>7.4999999999999997E-2</v>
      </c>
      <c r="J981" s="32">
        <v>0.75229709137686618</v>
      </c>
      <c r="K981" s="29" t="s">
        <v>3023</v>
      </c>
      <c r="L981" s="29" t="s">
        <v>241</v>
      </c>
      <c r="M981" s="29" t="s">
        <v>5480</v>
      </c>
      <c r="N981" s="33">
        <v>2.88456123187611E-2</v>
      </c>
      <c r="O981" s="34">
        <v>43138.688262139724</v>
      </c>
      <c r="P981" s="35">
        <v>4.4270184186951367</v>
      </c>
      <c r="Q981" s="29" t="s">
        <v>5483</v>
      </c>
      <c r="R981" s="29" t="s">
        <v>5484</v>
      </c>
      <c r="S981" s="36">
        <v>40.800000000000011</v>
      </c>
      <c r="T981" s="29" t="s">
        <v>3915</v>
      </c>
      <c r="U981" s="37">
        <v>310</v>
      </c>
      <c r="V981" s="38">
        <v>4.4270184186951367</v>
      </c>
      <c r="W981" s="38">
        <v>45.227018418695152</v>
      </c>
      <c r="X981" s="39">
        <v>12.677018418695139</v>
      </c>
      <c r="Y981" s="39">
        <v>8.2500000000000071</v>
      </c>
    </row>
    <row r="982" spans="1:25" ht="20" x14ac:dyDescent="0.2">
      <c r="A982" s="29">
        <v>15391</v>
      </c>
      <c r="B982" s="29" t="s">
        <v>57</v>
      </c>
      <c r="C982" s="32">
        <v>100</v>
      </c>
      <c r="D982" s="48">
        <v>1.1805531</v>
      </c>
      <c r="E982" s="48">
        <v>5.8904862254808616</v>
      </c>
      <c r="F982" s="32">
        <v>5</v>
      </c>
      <c r="G982" s="32">
        <v>5</v>
      </c>
      <c r="H982" s="32">
        <v>309.54652815100002</v>
      </c>
      <c r="I982" s="32">
        <v>0.1</v>
      </c>
      <c r="J982" s="32">
        <v>0.63856960408684538</v>
      </c>
      <c r="K982" s="29" t="s">
        <v>2437</v>
      </c>
      <c r="L982" s="29" t="s">
        <v>2917</v>
      </c>
      <c r="M982" s="29" t="s">
        <v>5480</v>
      </c>
      <c r="N982" s="33">
        <v>2.0783442368176881E-2</v>
      </c>
      <c r="O982" s="34">
        <v>48823.007825207889</v>
      </c>
      <c r="P982" s="35">
        <v>2.1942641245054419</v>
      </c>
      <c r="Q982" s="29" t="s">
        <v>4600</v>
      </c>
      <c r="R982" s="29" t="s">
        <v>3097</v>
      </c>
      <c r="S982" s="36">
        <v>6.98</v>
      </c>
      <c r="T982" s="29" t="s">
        <v>4144</v>
      </c>
      <c r="U982" s="37">
        <v>310</v>
      </c>
      <c r="V982" s="38">
        <v>2.1942641245054419</v>
      </c>
      <c r="W982" s="38">
        <v>9.1742641245054433</v>
      </c>
      <c r="X982" s="39">
        <v>3.9042641245054428</v>
      </c>
      <c r="Y982" s="39">
        <v>1.71</v>
      </c>
    </row>
    <row r="983" spans="1:25" ht="30" x14ac:dyDescent="0.2">
      <c r="A983" s="29">
        <v>17241</v>
      </c>
      <c r="B983" s="29" t="s">
        <v>5485</v>
      </c>
      <c r="C983" s="32">
        <v>100</v>
      </c>
      <c r="D983" s="48">
        <v>1.1805531</v>
      </c>
      <c r="E983" s="48">
        <v>5.8904862254808616</v>
      </c>
      <c r="F983" s="32" t="s">
        <v>746</v>
      </c>
      <c r="G983" s="32">
        <v>5.8904862254808616</v>
      </c>
      <c r="H983" s="32">
        <v>162.33249527000001</v>
      </c>
      <c r="I983" s="32">
        <v>0.1</v>
      </c>
      <c r="J983" s="32">
        <v>0.75229709137686596</v>
      </c>
      <c r="K983" s="29" t="s">
        <v>2412</v>
      </c>
      <c r="L983" s="29" t="s">
        <v>2113</v>
      </c>
      <c r="M983" s="29" t="s">
        <v>5480</v>
      </c>
      <c r="N983" s="33">
        <v>2.884561231876109E-2</v>
      </c>
      <c r="O983" s="34">
        <v>57518.251016186281</v>
      </c>
      <c r="P983" s="35">
        <v>1.5848068622840481</v>
      </c>
      <c r="Q983" s="29" t="s">
        <v>5486</v>
      </c>
      <c r="R983" s="29" t="s">
        <v>5487</v>
      </c>
      <c r="S983" s="36">
        <v>4.78</v>
      </c>
      <c r="T983" s="29" t="s">
        <v>2475</v>
      </c>
      <c r="U983" s="37">
        <v>162</v>
      </c>
      <c r="V983" s="38">
        <v>1.5848068622840481</v>
      </c>
      <c r="W983" s="38">
        <v>6.3648068622840483</v>
      </c>
      <c r="X983" s="39">
        <v>4.2748068622840476</v>
      </c>
      <c r="Y983" s="39">
        <v>2.69</v>
      </c>
    </row>
    <row r="984" spans="1:25" ht="30" x14ac:dyDescent="0.2">
      <c r="A984" s="29">
        <v>15096</v>
      </c>
      <c r="B984" s="29" t="s">
        <v>5488</v>
      </c>
      <c r="C984" s="32">
        <v>125</v>
      </c>
      <c r="D984" s="48">
        <v>1.157405</v>
      </c>
      <c r="E984" s="48">
        <v>9.2038847273138469</v>
      </c>
      <c r="F984" s="32" t="s">
        <v>746</v>
      </c>
      <c r="G984" s="32">
        <v>9.2038847273138469</v>
      </c>
      <c r="H984" s="32">
        <v>651.75494005919995</v>
      </c>
      <c r="I984" s="32">
        <v>0.125</v>
      </c>
      <c r="J984" s="32">
        <v>0.75229709137686618</v>
      </c>
      <c r="K984" s="29" t="s">
        <v>4022</v>
      </c>
      <c r="L984" s="29" t="s">
        <v>4022</v>
      </c>
      <c r="M984" s="29" t="s">
        <v>2766</v>
      </c>
      <c r="N984" s="33">
        <v>2.88456123187611E-2</v>
      </c>
      <c r="O984" s="34">
        <v>71897.813770232868</v>
      </c>
      <c r="P984" s="35">
        <v>4.7514943884909844</v>
      </c>
      <c r="Q984" s="29" t="s">
        <v>5489</v>
      </c>
      <c r="R984" s="29" t="s">
        <v>5490</v>
      </c>
      <c r="S984" s="36">
        <v>130.37</v>
      </c>
      <c r="T984" s="29" t="s">
        <v>5491</v>
      </c>
      <c r="U984" s="37">
        <v>652</v>
      </c>
      <c r="V984" s="38">
        <v>4.7514943884909844</v>
      </c>
      <c r="W984" s="38">
        <v>135.12149438849099</v>
      </c>
      <c r="X984" s="39">
        <v>22.09149438849099</v>
      </c>
      <c r="Y984" s="39">
        <v>17.34</v>
      </c>
    </row>
    <row r="985" spans="1:25" ht="30" x14ac:dyDescent="0.2">
      <c r="A985" s="29">
        <v>14576</v>
      </c>
      <c r="B985" s="29" t="s">
        <v>5492</v>
      </c>
      <c r="C985" s="32">
        <v>100</v>
      </c>
      <c r="D985" s="48">
        <v>1.157405</v>
      </c>
      <c r="E985" s="48">
        <v>5.8904862254808616</v>
      </c>
      <c r="F985" s="32" t="s">
        <v>746</v>
      </c>
      <c r="G985" s="32">
        <v>5.8904862254808616</v>
      </c>
      <c r="H985" s="32">
        <v>84.283138825500004</v>
      </c>
      <c r="I985" s="32">
        <v>0.1</v>
      </c>
      <c r="J985" s="32">
        <v>0.75229709137686596</v>
      </c>
      <c r="K985" s="29" t="s">
        <v>2394</v>
      </c>
      <c r="L985" s="29" t="s">
        <v>1314</v>
      </c>
      <c r="M985" s="29" t="s">
        <v>2766</v>
      </c>
      <c r="N985" s="33">
        <v>2.884561231876109E-2</v>
      </c>
      <c r="O985" s="34">
        <v>57518.251016186281</v>
      </c>
      <c r="P985" s="35">
        <v>0.82283277025543555</v>
      </c>
      <c r="Q985" s="29" t="s">
        <v>5493</v>
      </c>
      <c r="R985" s="29" t="s">
        <v>5494</v>
      </c>
      <c r="S985" s="36">
        <v>62.02</v>
      </c>
      <c r="T985" s="29" t="s">
        <v>5040</v>
      </c>
      <c r="U985" s="37">
        <v>84</v>
      </c>
      <c r="V985" s="38">
        <v>0.82283277025543555</v>
      </c>
      <c r="W985" s="38">
        <v>62.842832770255441</v>
      </c>
      <c r="X985" s="39">
        <v>3.2528327702554378</v>
      </c>
      <c r="Y985" s="39">
        <v>2.4300000000000002</v>
      </c>
    </row>
    <row r="986" spans="1:25" ht="20" x14ac:dyDescent="0.2">
      <c r="A986" s="29">
        <v>14483</v>
      </c>
      <c r="B986" s="29" t="s">
        <v>5495</v>
      </c>
      <c r="C986" s="32">
        <v>100</v>
      </c>
      <c r="D986" s="48">
        <v>1.157405</v>
      </c>
      <c r="E986" s="48">
        <v>5.8904862254808616</v>
      </c>
      <c r="F986" s="32" t="s">
        <v>746</v>
      </c>
      <c r="G986" s="32">
        <v>5.8904862254808616</v>
      </c>
      <c r="H986" s="32">
        <v>829.96381051200001</v>
      </c>
      <c r="I986" s="32">
        <v>0.1</v>
      </c>
      <c r="J986" s="32">
        <v>0.75229709137686596</v>
      </c>
      <c r="K986" s="29" t="s">
        <v>2835</v>
      </c>
      <c r="L986" s="29" t="s">
        <v>43</v>
      </c>
      <c r="M986" s="29" t="s">
        <v>2766</v>
      </c>
      <c r="N986" s="33">
        <v>2.884561231876109E-2</v>
      </c>
      <c r="O986" s="34">
        <v>57518.251016186281</v>
      </c>
      <c r="P986" s="35">
        <v>8.1027051309665659</v>
      </c>
      <c r="Q986" s="29" t="s">
        <v>4263</v>
      </c>
      <c r="R986" s="29" t="s">
        <v>5496</v>
      </c>
      <c r="S986" s="36">
        <v>83.86999999999999</v>
      </c>
      <c r="T986" s="29" t="s">
        <v>5497</v>
      </c>
      <c r="U986" s="37">
        <v>830</v>
      </c>
      <c r="V986" s="38">
        <v>8.1027051309665659</v>
      </c>
      <c r="W986" s="38">
        <v>91.97270513096656</v>
      </c>
      <c r="X986" s="39">
        <v>38.202705130966557</v>
      </c>
      <c r="Y986" s="39">
        <v>30.099999999999991</v>
      </c>
    </row>
    <row r="987" spans="1:25" ht="30" x14ac:dyDescent="0.2">
      <c r="A987" s="29">
        <v>19081</v>
      </c>
      <c r="B987" s="29" t="s">
        <v>5498</v>
      </c>
      <c r="C987" s="32">
        <v>50</v>
      </c>
      <c r="D987" s="48">
        <v>1.157405</v>
      </c>
      <c r="E987" s="48">
        <v>1.472621556370215</v>
      </c>
      <c r="F987" s="32" t="s">
        <v>746</v>
      </c>
      <c r="G987" s="32">
        <v>1.472621556370215</v>
      </c>
      <c r="H987" s="32">
        <v>531.48257130100001</v>
      </c>
      <c r="I987" s="32">
        <v>0.05</v>
      </c>
      <c r="J987" s="32">
        <v>0.75229709137686596</v>
      </c>
      <c r="K987" s="29" t="s">
        <v>2653</v>
      </c>
      <c r="L987" s="29" t="s">
        <v>2296</v>
      </c>
      <c r="M987" s="29" t="s">
        <v>2766</v>
      </c>
      <c r="N987" s="33">
        <v>2.884561231876109E-2</v>
      </c>
      <c r="O987" s="34">
        <v>28759.125508093141</v>
      </c>
      <c r="P987" s="35">
        <v>13.069615627411469</v>
      </c>
      <c r="Q987" s="29" t="s">
        <v>5499</v>
      </c>
      <c r="R987" s="29" t="s">
        <v>4877</v>
      </c>
      <c r="S987" s="36">
        <v>38.32</v>
      </c>
      <c r="T987" s="29" t="s">
        <v>4110</v>
      </c>
      <c r="U987" s="37">
        <v>532</v>
      </c>
      <c r="V987" s="38">
        <v>13.069615627411469</v>
      </c>
      <c r="W987" s="38">
        <v>51.389615627411473</v>
      </c>
      <c r="X987" s="39">
        <v>24.379615627411471</v>
      </c>
      <c r="Y987" s="39">
        <v>11.31</v>
      </c>
    </row>
    <row r="988" spans="1:25" ht="40" x14ac:dyDescent="0.2">
      <c r="A988" s="29">
        <v>17104</v>
      </c>
      <c r="B988" s="29" t="s">
        <v>5500</v>
      </c>
      <c r="C988" s="32">
        <v>110</v>
      </c>
      <c r="D988" s="48">
        <v>1.157405</v>
      </c>
      <c r="E988" s="48">
        <v>7.1274883328318426</v>
      </c>
      <c r="F988" s="32" t="s">
        <v>746</v>
      </c>
      <c r="G988" s="32">
        <v>7.1274883328318426</v>
      </c>
      <c r="H988" s="32">
        <v>838.69957246260014</v>
      </c>
      <c r="I988" s="32">
        <v>0.11</v>
      </c>
      <c r="J988" s="32">
        <v>0.75229709137686618</v>
      </c>
      <c r="K988" s="29" t="s">
        <v>2437</v>
      </c>
      <c r="L988" s="29" t="s">
        <v>2015</v>
      </c>
      <c r="M988" s="29" t="s">
        <v>2766</v>
      </c>
      <c r="N988" s="33">
        <v>2.88456123187611E-2</v>
      </c>
      <c r="O988" s="34">
        <v>63270.076117804922</v>
      </c>
      <c r="P988" s="35">
        <v>7.2256944272812236</v>
      </c>
      <c r="Q988" s="29" t="s">
        <v>5035</v>
      </c>
      <c r="R988" s="29" t="s">
        <v>3356</v>
      </c>
      <c r="S988" s="36">
        <v>28.12</v>
      </c>
      <c r="T988" s="29" t="s">
        <v>746</v>
      </c>
      <c r="U988" s="37">
        <v>838</v>
      </c>
      <c r="V988" s="38">
        <v>7.2256944272812236</v>
      </c>
      <c r="W988" s="38">
        <v>35.345694427281217</v>
      </c>
      <c r="X988" s="39">
        <v>13.95569442728122</v>
      </c>
      <c r="Y988" s="39">
        <v>6.73</v>
      </c>
    </row>
    <row r="989" spans="1:25" ht="30" x14ac:dyDescent="0.2">
      <c r="A989" s="29">
        <v>15026</v>
      </c>
      <c r="B989" s="29" t="s">
        <v>5501</v>
      </c>
      <c r="C989" s="32">
        <v>100</v>
      </c>
      <c r="D989" s="48">
        <v>1.157405</v>
      </c>
      <c r="E989" s="48">
        <v>5.8904862254808616</v>
      </c>
      <c r="F989" s="32" t="s">
        <v>746</v>
      </c>
      <c r="G989" s="32">
        <v>5.8904862254808616</v>
      </c>
      <c r="H989" s="32">
        <v>88.6147331966</v>
      </c>
      <c r="I989" s="32">
        <v>0.1</v>
      </c>
      <c r="J989" s="32">
        <v>0.75229709137686596</v>
      </c>
      <c r="K989" s="29" t="s">
        <v>2477</v>
      </c>
      <c r="L989" s="29" t="s">
        <v>2614</v>
      </c>
      <c r="M989" s="29" t="s">
        <v>2766</v>
      </c>
      <c r="N989" s="33">
        <v>2.884561231876109E-2</v>
      </c>
      <c r="O989" s="34">
        <v>57518.251016186281</v>
      </c>
      <c r="P989" s="35">
        <v>0.86512091763179677</v>
      </c>
      <c r="Q989" s="29" t="s">
        <v>5502</v>
      </c>
      <c r="R989" s="29" t="s">
        <v>5503</v>
      </c>
      <c r="S989" s="36">
        <v>6.95</v>
      </c>
      <c r="T989" s="29" t="s">
        <v>4700</v>
      </c>
      <c r="U989" s="37">
        <v>88</v>
      </c>
      <c r="V989" s="38">
        <v>0.86512091763179677</v>
      </c>
      <c r="W989" s="38">
        <v>7.8151209176317966</v>
      </c>
      <c r="X989" s="39">
        <v>1.3151209176317971</v>
      </c>
      <c r="Y989" s="39">
        <v>0.45000000000000018</v>
      </c>
    </row>
    <row r="990" spans="1:25" ht="20" x14ac:dyDescent="0.2">
      <c r="A990" s="29">
        <v>19949</v>
      </c>
      <c r="B990" s="29" t="s">
        <v>5504</v>
      </c>
      <c r="C990" s="32">
        <v>250</v>
      </c>
      <c r="D990" s="48">
        <v>1.157405</v>
      </c>
      <c r="E990" s="48">
        <v>36.815538909255388</v>
      </c>
      <c r="F990" s="32" t="s">
        <v>746</v>
      </c>
      <c r="G990" s="32">
        <v>36.815538909255388</v>
      </c>
      <c r="H990" s="32">
        <v>1627.29729963246</v>
      </c>
      <c r="I990" s="32">
        <v>0.25</v>
      </c>
      <c r="J990" s="32">
        <v>0.75229709137686618</v>
      </c>
      <c r="K990" s="29" t="s">
        <v>4277</v>
      </c>
      <c r="L990" s="29" t="s">
        <v>4277</v>
      </c>
      <c r="M990" s="29" t="s">
        <v>2766</v>
      </c>
      <c r="N990" s="33">
        <v>2.88456123187611E-2</v>
      </c>
      <c r="O990" s="34">
        <v>143795.62754046571</v>
      </c>
      <c r="P990" s="35">
        <v>4.8572898703590583</v>
      </c>
      <c r="Q990" s="29" t="s">
        <v>746</v>
      </c>
      <c r="R990" s="29" t="s">
        <v>5505</v>
      </c>
      <c r="S990" s="36">
        <v>66.790000000000006</v>
      </c>
      <c r="T990" s="29" t="s">
        <v>3514</v>
      </c>
      <c r="U990" s="37">
        <v>1390</v>
      </c>
      <c r="V990" s="38">
        <v>4.8572898703590583</v>
      </c>
      <c r="W990" s="38">
        <v>71.64728987035906</v>
      </c>
      <c r="X990" s="40" t="s">
        <v>746</v>
      </c>
      <c r="Y990" s="40" t="s">
        <v>746</v>
      </c>
    </row>
    <row r="991" spans="1:25" ht="20" x14ac:dyDescent="0.2">
      <c r="A991" s="29">
        <v>11501</v>
      </c>
      <c r="B991" s="29" t="s">
        <v>5506</v>
      </c>
      <c r="C991" s="32">
        <v>125</v>
      </c>
      <c r="D991" s="48">
        <v>1.157405</v>
      </c>
      <c r="E991" s="48">
        <v>9.2038847273138469</v>
      </c>
      <c r="F991" s="32" t="s">
        <v>746</v>
      </c>
      <c r="G991" s="32">
        <v>9.2038847273138469</v>
      </c>
      <c r="H991" s="32">
        <v>502.84048340999999</v>
      </c>
      <c r="I991" s="32">
        <v>0.125</v>
      </c>
      <c r="J991" s="32">
        <v>0.75229709137686618</v>
      </c>
      <c r="K991" s="29" t="s">
        <v>5054</v>
      </c>
      <c r="L991" s="29" t="s">
        <v>5054</v>
      </c>
      <c r="M991" s="29" t="s">
        <v>2766</v>
      </c>
      <c r="N991" s="33">
        <v>2.88456123187611E-2</v>
      </c>
      <c r="O991" s="34">
        <v>71897.813770232868</v>
      </c>
      <c r="P991" s="35">
        <v>3.6658621030347538</v>
      </c>
      <c r="Q991" s="29" t="s">
        <v>746</v>
      </c>
      <c r="R991" s="29" t="s">
        <v>746</v>
      </c>
      <c r="S991" s="41" t="s">
        <v>746</v>
      </c>
      <c r="T991" s="29" t="s">
        <v>746</v>
      </c>
      <c r="U991" s="34" t="s">
        <v>746</v>
      </c>
      <c r="V991" s="38">
        <v>3.6658621030347538</v>
      </c>
      <c r="W991" s="42" t="s">
        <v>746</v>
      </c>
      <c r="X991" s="40" t="s">
        <v>746</v>
      </c>
      <c r="Y991" s="40" t="s">
        <v>746</v>
      </c>
    </row>
    <row r="992" spans="1:25" ht="20" x14ac:dyDescent="0.2">
      <c r="A992" s="29">
        <v>14470</v>
      </c>
      <c r="B992" s="29" t="s">
        <v>5507</v>
      </c>
      <c r="C992" s="32">
        <v>100</v>
      </c>
      <c r="D992" s="48">
        <v>1.1342569</v>
      </c>
      <c r="E992" s="48">
        <v>5.8904862254808616</v>
      </c>
      <c r="F992" s="32" t="s">
        <v>746</v>
      </c>
      <c r="G992" s="32">
        <v>5.8904862254808616</v>
      </c>
      <c r="H992" s="32">
        <v>153.68404246061999</v>
      </c>
      <c r="I992" s="32">
        <v>0.1</v>
      </c>
      <c r="J992" s="32">
        <v>0.75229709137686596</v>
      </c>
      <c r="K992" s="29" t="s">
        <v>5508</v>
      </c>
      <c r="L992" s="29" t="s">
        <v>5508</v>
      </c>
      <c r="M992" s="29" t="s">
        <v>5119</v>
      </c>
      <c r="N992" s="33">
        <v>2.884561231876109E-2</v>
      </c>
      <c r="O992" s="34">
        <v>57518.251016186281</v>
      </c>
      <c r="P992" s="35">
        <v>1.500374430332279</v>
      </c>
      <c r="Q992" s="29" t="s">
        <v>5509</v>
      </c>
      <c r="R992" s="29" t="s">
        <v>5510</v>
      </c>
      <c r="S992" s="36">
        <v>123.47</v>
      </c>
      <c r="T992" s="29" t="s">
        <v>3448</v>
      </c>
      <c r="U992" s="37">
        <v>146</v>
      </c>
      <c r="V992" s="38">
        <v>1.500374430332279</v>
      </c>
      <c r="W992" s="38">
        <v>124.9703744303323</v>
      </c>
      <c r="X992" s="39">
        <v>4.1203744303322756</v>
      </c>
      <c r="Y992" s="39">
        <v>2.620000000000005</v>
      </c>
    </row>
    <row r="993" spans="1:25" ht="30" x14ac:dyDescent="0.2">
      <c r="A993" s="29">
        <v>15510</v>
      </c>
      <c r="B993" s="29" t="s">
        <v>5511</v>
      </c>
      <c r="C993" s="32">
        <v>75</v>
      </c>
      <c r="D993" s="48">
        <v>1.1342569</v>
      </c>
      <c r="E993" s="48">
        <v>3.3133985018329848</v>
      </c>
      <c r="F993" s="32" t="s">
        <v>746</v>
      </c>
      <c r="G993" s="32">
        <v>3.3133985018329848</v>
      </c>
      <c r="H993" s="32">
        <v>268.03238358099998</v>
      </c>
      <c r="I993" s="32">
        <v>7.4999999999999997E-2</v>
      </c>
      <c r="J993" s="32">
        <v>0.75229709137686618</v>
      </c>
      <c r="K993" s="29" t="s">
        <v>5512</v>
      </c>
      <c r="L993" s="29" t="s">
        <v>5512</v>
      </c>
      <c r="M993" s="29" t="s">
        <v>5119</v>
      </c>
      <c r="N993" s="33">
        <v>2.88456123187611E-2</v>
      </c>
      <c r="O993" s="34">
        <v>43138.688262139724</v>
      </c>
      <c r="P993" s="35">
        <v>3.8270727835688549</v>
      </c>
      <c r="Q993" s="29" t="s">
        <v>5513</v>
      </c>
      <c r="R993" s="29" t="s">
        <v>5514</v>
      </c>
      <c r="S993" s="36">
        <v>112.85</v>
      </c>
      <c r="T993" s="29" t="s">
        <v>3284</v>
      </c>
      <c r="U993" s="37">
        <v>268</v>
      </c>
      <c r="V993" s="38">
        <v>3.8270727835688549</v>
      </c>
      <c r="W993" s="38">
        <v>116.6770727835688</v>
      </c>
      <c r="X993" s="39">
        <v>11.36707278356884</v>
      </c>
      <c r="Y993" s="39">
        <v>7.539999999999992</v>
      </c>
    </row>
    <row r="994" spans="1:25" ht="30" x14ac:dyDescent="0.2">
      <c r="A994" s="29">
        <v>15819</v>
      </c>
      <c r="B994" s="29" t="s">
        <v>5515</v>
      </c>
      <c r="C994" s="32">
        <v>100</v>
      </c>
      <c r="D994" s="48">
        <v>1.1342569</v>
      </c>
      <c r="E994" s="48">
        <v>5.8904862254808616</v>
      </c>
      <c r="F994" s="32" t="s">
        <v>746</v>
      </c>
      <c r="G994" s="32">
        <v>5.8904862254808616</v>
      </c>
      <c r="H994" s="32">
        <v>78.266614319699997</v>
      </c>
      <c r="I994" s="32">
        <v>0.1</v>
      </c>
      <c r="J994" s="32">
        <v>0.75229709137686596</v>
      </c>
      <c r="K994" s="29" t="s">
        <v>4085</v>
      </c>
      <c r="L994" s="29" t="s">
        <v>4085</v>
      </c>
      <c r="M994" s="29" t="s">
        <v>5119</v>
      </c>
      <c r="N994" s="33">
        <v>2.884561231876109E-2</v>
      </c>
      <c r="O994" s="34">
        <v>57518.251016186281</v>
      </c>
      <c r="P994" s="35">
        <v>0.76409512005155722</v>
      </c>
      <c r="Q994" s="29" t="s">
        <v>5516</v>
      </c>
      <c r="R994" s="29" t="s">
        <v>5517</v>
      </c>
      <c r="S994" s="36">
        <v>95.73</v>
      </c>
      <c r="T994" s="29" t="s">
        <v>5518</v>
      </c>
      <c r="U994" s="37">
        <v>78</v>
      </c>
      <c r="V994" s="38">
        <v>0.76409512005155722</v>
      </c>
      <c r="W994" s="38">
        <v>96.494095120051554</v>
      </c>
      <c r="X994" s="39">
        <v>3.3640951200515592</v>
      </c>
      <c r="Y994" s="39">
        <v>2.600000000000009</v>
      </c>
    </row>
    <row r="995" spans="1:25" ht="30" x14ac:dyDescent="0.2">
      <c r="A995" s="29">
        <v>15117</v>
      </c>
      <c r="B995" s="29" t="s">
        <v>1829</v>
      </c>
      <c r="C995" s="32">
        <v>180</v>
      </c>
      <c r="D995" s="48">
        <v>1.1342569</v>
      </c>
      <c r="E995" s="48">
        <v>19.085175370557991</v>
      </c>
      <c r="F995" s="32">
        <v>14.6</v>
      </c>
      <c r="G995" s="32">
        <v>14.6</v>
      </c>
      <c r="H995" s="32">
        <v>403.01933833977102</v>
      </c>
      <c r="I995" s="32">
        <v>0.18</v>
      </c>
      <c r="J995" s="32">
        <v>0.57550100121407066</v>
      </c>
      <c r="K995" s="29" t="s">
        <v>4022</v>
      </c>
      <c r="L995" s="29" t="s">
        <v>4022</v>
      </c>
      <c r="M995" s="29" t="s">
        <v>5119</v>
      </c>
      <c r="N995" s="33">
        <v>1.6880805422956051E-2</v>
      </c>
      <c r="O995" s="34">
        <v>79201.768249781715</v>
      </c>
      <c r="P995" s="35">
        <v>1.0858929884350881</v>
      </c>
      <c r="Q995" s="29" t="s">
        <v>5519</v>
      </c>
      <c r="R995" s="29" t="s">
        <v>5520</v>
      </c>
      <c r="S995" s="36">
        <v>119.26</v>
      </c>
      <c r="T995" s="29" t="s">
        <v>3874</v>
      </c>
      <c r="U995" s="37">
        <v>400</v>
      </c>
      <c r="V995" s="38">
        <v>1.0858929884350881</v>
      </c>
      <c r="W995" s="38">
        <v>120.3458929884351</v>
      </c>
      <c r="X995" s="39">
        <v>40.725892988435113</v>
      </c>
      <c r="Y995" s="39">
        <v>39.640000000000008</v>
      </c>
    </row>
    <row r="996" spans="1:25" ht="30" x14ac:dyDescent="0.2">
      <c r="A996" s="29">
        <v>14594</v>
      </c>
      <c r="B996" s="29" t="s">
        <v>5521</v>
      </c>
      <c r="C996" s="32">
        <v>80</v>
      </c>
      <c r="D996" s="48">
        <v>1.1342569</v>
      </c>
      <c r="E996" s="48">
        <v>3.7699111843077522</v>
      </c>
      <c r="F996" s="32" t="s">
        <v>746</v>
      </c>
      <c r="G996" s="32">
        <v>3.7699111843077522</v>
      </c>
      <c r="H996" s="32">
        <v>577.53010503600001</v>
      </c>
      <c r="I996" s="32">
        <v>0.08</v>
      </c>
      <c r="J996" s="32">
        <v>0.75229709137686607</v>
      </c>
      <c r="K996" s="29" t="s">
        <v>3778</v>
      </c>
      <c r="L996" s="29" t="s">
        <v>4675</v>
      </c>
      <c r="M996" s="29" t="s">
        <v>5119</v>
      </c>
      <c r="N996" s="33">
        <v>2.88456123187611E-2</v>
      </c>
      <c r="O996" s="34">
        <v>46014.600812949029</v>
      </c>
      <c r="P996" s="35">
        <v>7.5691835269406162</v>
      </c>
      <c r="Q996" s="29" t="s">
        <v>3458</v>
      </c>
      <c r="R996" s="29" t="s">
        <v>5522</v>
      </c>
      <c r="S996" s="36">
        <v>9.3000000000000007</v>
      </c>
      <c r="T996" s="29" t="s">
        <v>3444</v>
      </c>
      <c r="U996" s="37">
        <v>578</v>
      </c>
      <c r="V996" s="38">
        <v>7.5691835269406162</v>
      </c>
      <c r="W996" s="38">
        <v>16.869183526940621</v>
      </c>
      <c r="X996" s="39">
        <v>7.8391835269406158</v>
      </c>
      <c r="Y996" s="39">
        <v>0.26999999999999957</v>
      </c>
    </row>
    <row r="997" spans="1:25" ht="30" x14ac:dyDescent="0.2">
      <c r="A997" s="29">
        <v>14421</v>
      </c>
      <c r="B997" s="29" t="s">
        <v>1616</v>
      </c>
      <c r="C997" s="32">
        <v>80</v>
      </c>
      <c r="D997" s="48">
        <v>1.1111088</v>
      </c>
      <c r="E997" s="48">
        <v>3.7699111843077522</v>
      </c>
      <c r="F997" s="32" t="s">
        <v>746</v>
      </c>
      <c r="G997" s="32">
        <v>3.7699111843077522</v>
      </c>
      <c r="H997" s="32">
        <v>461.85576229404001</v>
      </c>
      <c r="I997" s="32">
        <v>0.08</v>
      </c>
      <c r="J997" s="32">
        <v>0.75229709137686607</v>
      </c>
      <c r="K997" s="29" t="s">
        <v>2506</v>
      </c>
      <c r="L997" s="29" t="s">
        <v>2506</v>
      </c>
      <c r="M997" s="29" t="s">
        <v>3237</v>
      </c>
      <c r="N997" s="33">
        <v>2.88456123187611E-2</v>
      </c>
      <c r="O997" s="34">
        <v>46014.600812949029</v>
      </c>
      <c r="P997" s="35">
        <v>6.0531407753379973</v>
      </c>
      <c r="Q997" s="29" t="s">
        <v>5523</v>
      </c>
      <c r="R997" s="29" t="s">
        <v>5524</v>
      </c>
      <c r="S997" s="36">
        <v>300.64999999999998</v>
      </c>
      <c r="T997" s="29" t="s">
        <v>3961</v>
      </c>
      <c r="U997" s="37">
        <v>458</v>
      </c>
      <c r="V997" s="38">
        <v>6.0531407753379973</v>
      </c>
      <c r="W997" s="38">
        <v>306.703140775338</v>
      </c>
      <c r="X997" s="39">
        <v>33.153140775337988</v>
      </c>
      <c r="Y997" s="39">
        <v>27.099999999999969</v>
      </c>
    </row>
    <row r="998" spans="1:25" ht="30" x14ac:dyDescent="0.2">
      <c r="A998" s="29">
        <v>14489</v>
      </c>
      <c r="B998" s="29" t="s">
        <v>5525</v>
      </c>
      <c r="C998" s="32">
        <v>100</v>
      </c>
      <c r="D998" s="48">
        <v>1.1111088</v>
      </c>
      <c r="E998" s="48">
        <v>5.8904862254808616</v>
      </c>
      <c r="F998" s="32" t="s">
        <v>746</v>
      </c>
      <c r="G998" s="32">
        <v>5.8904862254808616</v>
      </c>
      <c r="H998" s="32">
        <v>914.46488028727993</v>
      </c>
      <c r="I998" s="32">
        <v>0.1</v>
      </c>
      <c r="J998" s="32">
        <v>0.75229709137686596</v>
      </c>
      <c r="K998" s="29" t="s">
        <v>3576</v>
      </c>
      <c r="L998" s="29" t="s">
        <v>5266</v>
      </c>
      <c r="M998" s="29" t="s">
        <v>3237</v>
      </c>
      <c r="N998" s="33">
        <v>2.884561231876109E-2</v>
      </c>
      <c r="O998" s="34">
        <v>57518.251016186281</v>
      </c>
      <c r="P998" s="35">
        <v>8.9276655002842897</v>
      </c>
      <c r="Q998" s="29" t="s">
        <v>5526</v>
      </c>
      <c r="R998" s="29" t="s">
        <v>5527</v>
      </c>
      <c r="S998" s="36">
        <v>171.65</v>
      </c>
      <c r="T998" s="29" t="s">
        <v>5528</v>
      </c>
      <c r="U998" s="37">
        <v>914</v>
      </c>
      <c r="V998" s="38">
        <v>8.9276655002842897</v>
      </c>
      <c r="W998" s="38">
        <v>180.5776655002843</v>
      </c>
      <c r="X998" s="39">
        <v>16.31766550028431</v>
      </c>
      <c r="Y998" s="39">
        <v>7.3900000000000148</v>
      </c>
    </row>
    <row r="999" spans="1:25" ht="40" x14ac:dyDescent="0.2">
      <c r="A999" s="29">
        <v>15195</v>
      </c>
      <c r="B999" s="29" t="s">
        <v>5529</v>
      </c>
      <c r="C999" s="32">
        <v>75</v>
      </c>
      <c r="D999" s="48">
        <v>1.1111088</v>
      </c>
      <c r="E999" s="48">
        <v>3.3133985018329848</v>
      </c>
      <c r="F999" s="32" t="s">
        <v>746</v>
      </c>
      <c r="G999" s="32">
        <v>3.3133985018329848</v>
      </c>
      <c r="H999" s="32">
        <v>207.049040523</v>
      </c>
      <c r="I999" s="32">
        <v>7.4999999999999997E-2</v>
      </c>
      <c r="J999" s="32">
        <v>0.75229709137686618</v>
      </c>
      <c r="K999" s="29" t="s">
        <v>2471</v>
      </c>
      <c r="L999" s="29" t="s">
        <v>266</v>
      </c>
      <c r="M999" s="29" t="s">
        <v>3237</v>
      </c>
      <c r="N999" s="33">
        <v>2.88456123187611E-2</v>
      </c>
      <c r="O999" s="34">
        <v>43138.688262139724</v>
      </c>
      <c r="P999" s="35">
        <v>2.9563284005574491</v>
      </c>
      <c r="Q999" s="29" t="s">
        <v>5530</v>
      </c>
      <c r="R999" s="29" t="s">
        <v>5531</v>
      </c>
      <c r="S999" s="36">
        <v>88.16</v>
      </c>
      <c r="T999" s="29" t="s">
        <v>3310</v>
      </c>
      <c r="U999" s="37">
        <v>208</v>
      </c>
      <c r="V999" s="38">
        <v>2.9563284005574491</v>
      </c>
      <c r="W999" s="38">
        <v>91.11632840055745</v>
      </c>
      <c r="X999" s="39">
        <v>5.0563284005574474</v>
      </c>
      <c r="Y999" s="39">
        <v>2.0999999999999939</v>
      </c>
    </row>
    <row r="1000" spans="1:25" ht="20" x14ac:dyDescent="0.2">
      <c r="A1000" s="29">
        <v>19159</v>
      </c>
      <c r="B1000" s="29" t="s">
        <v>5532</v>
      </c>
      <c r="C1000" s="32">
        <v>150</v>
      </c>
      <c r="D1000" s="48">
        <v>1.1111088</v>
      </c>
      <c r="E1000" s="48">
        <v>13.253594007331939</v>
      </c>
      <c r="F1000" s="32" t="s">
        <v>746</v>
      </c>
      <c r="G1000" s="32">
        <v>13.253594007331939</v>
      </c>
      <c r="H1000" s="32">
        <v>148.268371535</v>
      </c>
      <c r="I1000" s="32">
        <v>0.15</v>
      </c>
      <c r="J1000" s="32">
        <v>0.75229709137686618</v>
      </c>
      <c r="K1000" s="29" t="s">
        <v>3291</v>
      </c>
      <c r="L1000" s="29" t="s">
        <v>1761</v>
      </c>
      <c r="M1000" s="29" t="s">
        <v>3237</v>
      </c>
      <c r="N1000" s="33">
        <v>2.88456123187611E-2</v>
      </c>
      <c r="O1000" s="34">
        <v>86277.376524279447</v>
      </c>
      <c r="P1000" s="35">
        <v>0.85294502269625261</v>
      </c>
      <c r="Q1000" s="29" t="s">
        <v>5533</v>
      </c>
      <c r="R1000" s="29" t="s">
        <v>5534</v>
      </c>
      <c r="S1000" s="36">
        <v>80.430000000000007</v>
      </c>
      <c r="T1000" s="29" t="s">
        <v>746</v>
      </c>
      <c r="U1000" s="37">
        <v>148</v>
      </c>
      <c r="V1000" s="38">
        <v>0.85294502269625261</v>
      </c>
      <c r="W1000" s="38">
        <v>81.282945022696254</v>
      </c>
      <c r="X1000" s="39">
        <v>4.3229450226962598</v>
      </c>
      <c r="Y1000" s="39">
        <v>3.4700000000000131</v>
      </c>
    </row>
    <row r="1001" spans="1:25" ht="30" x14ac:dyDescent="0.2">
      <c r="A1001" s="29">
        <v>19062</v>
      </c>
      <c r="B1001" s="29" t="s">
        <v>5535</v>
      </c>
      <c r="C1001" s="32">
        <v>75</v>
      </c>
      <c r="D1001" s="48">
        <v>1.1111088</v>
      </c>
      <c r="E1001" s="48">
        <v>3.3133985018329848</v>
      </c>
      <c r="F1001" s="32" t="s">
        <v>746</v>
      </c>
      <c r="G1001" s="32">
        <v>3.3133985018329848</v>
      </c>
      <c r="H1001" s="32">
        <v>106.857520212</v>
      </c>
      <c r="I1001" s="32">
        <v>7.4999999999999997E-2</v>
      </c>
      <c r="J1001" s="32">
        <v>0.75229709137686618</v>
      </c>
      <c r="K1001" s="29" t="s">
        <v>3013</v>
      </c>
      <c r="L1001" s="29" t="s">
        <v>3012</v>
      </c>
      <c r="M1001" s="29" t="s">
        <v>3237</v>
      </c>
      <c r="N1001" s="33">
        <v>2.88456123187611E-2</v>
      </c>
      <c r="O1001" s="34">
        <v>43138.688262139724</v>
      </c>
      <c r="P1001" s="35">
        <v>1.5257540967971059</v>
      </c>
      <c r="Q1001" s="29" t="s">
        <v>5536</v>
      </c>
      <c r="R1001" s="29" t="s">
        <v>5537</v>
      </c>
      <c r="S1001" s="36">
        <v>37.64</v>
      </c>
      <c r="T1001" s="29" t="s">
        <v>5106</v>
      </c>
      <c r="U1001" s="37">
        <v>106</v>
      </c>
      <c r="V1001" s="38">
        <v>1.5257540967971059</v>
      </c>
      <c r="W1001" s="38">
        <v>39.165754096797109</v>
      </c>
      <c r="X1001" s="39">
        <v>1.875754096797102</v>
      </c>
      <c r="Y1001" s="39">
        <v>0.34999999999999432</v>
      </c>
    </row>
    <row r="1002" spans="1:25" ht="40" x14ac:dyDescent="0.2">
      <c r="A1002" s="29">
        <v>15464</v>
      </c>
      <c r="B1002" s="29" t="s">
        <v>5538</v>
      </c>
      <c r="C1002" s="32">
        <v>175</v>
      </c>
      <c r="D1002" s="48">
        <v>1.1111088</v>
      </c>
      <c r="E1002" s="48">
        <v>18.03961406553514</v>
      </c>
      <c r="F1002" s="32" t="s">
        <v>746</v>
      </c>
      <c r="G1002" s="32">
        <v>18.03961406553514</v>
      </c>
      <c r="H1002" s="32">
        <v>280.6758476924</v>
      </c>
      <c r="I1002" s="32">
        <v>0.17499999999999999</v>
      </c>
      <c r="J1002" s="32">
        <v>0.75229709137686607</v>
      </c>
      <c r="K1002" s="29" t="s">
        <v>2662</v>
      </c>
      <c r="L1002" s="29" t="s">
        <v>2662</v>
      </c>
      <c r="M1002" s="29" t="s">
        <v>3237</v>
      </c>
      <c r="N1002" s="33">
        <v>2.88456123187611E-2</v>
      </c>
      <c r="O1002" s="34">
        <v>100656.939278326</v>
      </c>
      <c r="P1002" s="35">
        <v>1.3231130184361961</v>
      </c>
      <c r="Q1002" s="29" t="s">
        <v>5008</v>
      </c>
      <c r="R1002" s="29" t="s">
        <v>5539</v>
      </c>
      <c r="S1002" s="36">
        <v>15.74</v>
      </c>
      <c r="T1002" s="29" t="s">
        <v>3068</v>
      </c>
      <c r="U1002" s="37">
        <v>280</v>
      </c>
      <c r="V1002" s="38">
        <v>1.3231130184361961</v>
      </c>
      <c r="W1002" s="38">
        <v>17.063113018436191</v>
      </c>
      <c r="X1002" s="39">
        <v>3.9631130184361951</v>
      </c>
      <c r="Y1002" s="39">
        <v>2.6399999999999988</v>
      </c>
    </row>
    <row r="1003" spans="1:25" ht="40" x14ac:dyDescent="0.2">
      <c r="A1003" s="29">
        <v>19664</v>
      </c>
      <c r="B1003" s="29" t="s">
        <v>2322</v>
      </c>
      <c r="C1003" s="32" t="s">
        <v>746</v>
      </c>
      <c r="D1003" s="48">
        <v>1.1111088</v>
      </c>
      <c r="E1003" s="48" t="s">
        <v>746</v>
      </c>
      <c r="F1003" s="32" t="s">
        <v>746</v>
      </c>
      <c r="G1003" s="32" t="s">
        <v>746</v>
      </c>
      <c r="H1003" s="32">
        <v>127.64291936799999</v>
      </c>
      <c r="I1003" s="32" t="s">
        <v>746</v>
      </c>
      <c r="J1003" s="32" t="s">
        <v>746</v>
      </c>
      <c r="K1003" s="29" t="s">
        <v>2443</v>
      </c>
      <c r="L1003" s="29" t="s">
        <v>2319</v>
      </c>
      <c r="M1003" s="29" t="s">
        <v>3237</v>
      </c>
      <c r="N1003" s="33" t="s">
        <v>746</v>
      </c>
      <c r="O1003" s="34" t="s">
        <v>746</v>
      </c>
      <c r="P1003" s="35" t="s">
        <v>746</v>
      </c>
      <c r="Q1003" s="29" t="s">
        <v>5540</v>
      </c>
      <c r="R1003" s="29" t="s">
        <v>2752</v>
      </c>
      <c r="S1003" s="36">
        <v>16.45</v>
      </c>
      <c r="T1003" s="29" t="s">
        <v>5104</v>
      </c>
      <c r="U1003" s="37">
        <v>128</v>
      </c>
      <c r="V1003" s="42" t="s">
        <v>746</v>
      </c>
      <c r="W1003" s="42" t="s">
        <v>746</v>
      </c>
      <c r="X1003" s="40" t="s">
        <v>746</v>
      </c>
      <c r="Y1003" s="39">
        <v>5.6199999999999992</v>
      </c>
    </row>
    <row r="1004" spans="1:25" ht="40" x14ac:dyDescent="0.2">
      <c r="A1004" s="29">
        <v>14588</v>
      </c>
      <c r="B1004" s="29" t="s">
        <v>439</v>
      </c>
      <c r="C1004" s="32">
        <v>120</v>
      </c>
      <c r="D1004" s="48">
        <v>1.1111088</v>
      </c>
      <c r="E1004" s="48">
        <v>8.4823001646924414</v>
      </c>
      <c r="F1004" s="32">
        <v>10.5</v>
      </c>
      <c r="G1004" s="32">
        <v>10.5</v>
      </c>
      <c r="H1004" s="32">
        <v>596.67815108050002</v>
      </c>
      <c r="I1004" s="32">
        <v>0.12</v>
      </c>
      <c r="J1004" s="32">
        <v>0.93124733929331627</v>
      </c>
      <c r="K1004" s="29" t="s">
        <v>2908</v>
      </c>
      <c r="L1004" s="29" t="s">
        <v>245</v>
      </c>
      <c r="M1004" s="29" t="s">
        <v>3237</v>
      </c>
      <c r="N1004" s="33">
        <v>4.4200897397598422E-2</v>
      </c>
      <c r="O1004" s="34">
        <v>85440.263694113819</v>
      </c>
      <c r="P1004" s="35">
        <v>6.9699217249666843</v>
      </c>
      <c r="Q1004" s="29" t="s">
        <v>2982</v>
      </c>
      <c r="R1004" s="29" t="s">
        <v>5541</v>
      </c>
      <c r="S1004" s="36">
        <v>21.43</v>
      </c>
      <c r="T1004" s="29" t="s">
        <v>5542</v>
      </c>
      <c r="U1004" s="37">
        <v>602</v>
      </c>
      <c r="V1004" s="38">
        <v>6.9699217249666843</v>
      </c>
      <c r="W1004" s="38">
        <v>28.399921724966681</v>
      </c>
      <c r="X1004" s="39">
        <v>21.65992172496669</v>
      </c>
      <c r="Y1004" s="39">
        <v>14.69</v>
      </c>
    </row>
    <row r="1005" spans="1:25" ht="30" x14ac:dyDescent="0.2">
      <c r="A1005" s="29">
        <v>15351</v>
      </c>
      <c r="B1005" s="29" t="s">
        <v>5543</v>
      </c>
      <c r="C1005" s="32">
        <v>100</v>
      </c>
      <c r="D1005" s="48">
        <v>1.1111088</v>
      </c>
      <c r="E1005" s="48">
        <v>5.8904862254808616</v>
      </c>
      <c r="F1005" s="32" t="s">
        <v>746</v>
      </c>
      <c r="G1005" s="32">
        <v>5.8904862254808616</v>
      </c>
      <c r="H1005" s="32">
        <v>242.89774734700001</v>
      </c>
      <c r="I1005" s="32">
        <v>0.1</v>
      </c>
      <c r="J1005" s="32">
        <v>0.75229709137686596</v>
      </c>
      <c r="K1005" s="29" t="s">
        <v>2443</v>
      </c>
      <c r="L1005" s="29" t="s">
        <v>281</v>
      </c>
      <c r="M1005" s="29" t="s">
        <v>3237</v>
      </c>
      <c r="N1005" s="33">
        <v>2.884561231876109E-2</v>
      </c>
      <c r="O1005" s="34">
        <v>57518.251016186281</v>
      </c>
      <c r="P1005" s="35">
        <v>2.3713429414646772</v>
      </c>
      <c r="Q1005" s="29" t="s">
        <v>4559</v>
      </c>
      <c r="R1005" s="29" t="s">
        <v>3729</v>
      </c>
      <c r="S1005" s="36">
        <v>5.88</v>
      </c>
      <c r="T1005" s="29" t="s">
        <v>4609</v>
      </c>
      <c r="U1005" s="37">
        <v>242</v>
      </c>
      <c r="V1005" s="38">
        <v>2.3713429414646772</v>
      </c>
      <c r="W1005" s="38">
        <v>8.2513429414646762</v>
      </c>
      <c r="X1005" s="39">
        <v>2.861342941464676</v>
      </c>
      <c r="Y1005" s="39">
        <v>0.49000000000000021</v>
      </c>
    </row>
    <row r="1006" spans="1:25" ht="50" x14ac:dyDescent="0.2">
      <c r="A1006" s="29">
        <v>11680</v>
      </c>
      <c r="B1006" s="29" t="s">
        <v>5544</v>
      </c>
      <c r="C1006" s="32">
        <v>160</v>
      </c>
      <c r="D1006" s="48">
        <v>1.1111088</v>
      </c>
      <c r="E1006" s="48">
        <v>15.079644737231011</v>
      </c>
      <c r="F1006" s="32" t="s">
        <v>746</v>
      </c>
      <c r="G1006" s="32">
        <v>15.079644737231011</v>
      </c>
      <c r="H1006" s="32">
        <v>548.84093439750995</v>
      </c>
      <c r="I1006" s="32">
        <v>0.16</v>
      </c>
      <c r="J1006" s="32">
        <v>0.75229709137686607</v>
      </c>
      <c r="K1006" s="29" t="s">
        <v>2523</v>
      </c>
      <c r="L1006" s="29" t="s">
        <v>2522</v>
      </c>
      <c r="M1006" s="29" t="s">
        <v>3237</v>
      </c>
      <c r="N1006" s="33">
        <v>2.88456123187611E-2</v>
      </c>
      <c r="O1006" s="34">
        <v>92029.201625898058</v>
      </c>
      <c r="P1006" s="35">
        <v>2.904409788755463</v>
      </c>
      <c r="Q1006" s="29" t="s">
        <v>746</v>
      </c>
      <c r="R1006" s="29" t="s">
        <v>746</v>
      </c>
      <c r="S1006" s="41" t="s">
        <v>746</v>
      </c>
      <c r="T1006" s="29" t="s">
        <v>746</v>
      </c>
      <c r="U1006" s="34" t="s">
        <v>746</v>
      </c>
      <c r="V1006" s="38">
        <v>2.904409788755463</v>
      </c>
      <c r="W1006" s="42" t="s">
        <v>746</v>
      </c>
      <c r="X1006" s="40" t="s">
        <v>746</v>
      </c>
      <c r="Y1006" s="40" t="s">
        <v>746</v>
      </c>
    </row>
    <row r="1007" spans="1:25" ht="30" x14ac:dyDescent="0.2">
      <c r="A1007" s="29">
        <v>15498</v>
      </c>
      <c r="B1007" s="29" t="s">
        <v>5545</v>
      </c>
      <c r="C1007" s="32">
        <v>75</v>
      </c>
      <c r="D1007" s="48">
        <v>1.0879607</v>
      </c>
      <c r="E1007" s="48">
        <v>3.3133985018329848</v>
      </c>
      <c r="F1007" s="32" t="s">
        <v>746</v>
      </c>
      <c r="G1007" s="32">
        <v>3.3133985018329848</v>
      </c>
      <c r="H1007" s="32">
        <v>198.25501651299999</v>
      </c>
      <c r="I1007" s="32">
        <v>7.4999999999999997E-2</v>
      </c>
      <c r="J1007" s="32">
        <v>0.75229709137686618</v>
      </c>
      <c r="K1007" s="29" t="s">
        <v>5546</v>
      </c>
      <c r="L1007" s="29" t="s">
        <v>5546</v>
      </c>
      <c r="M1007" s="29" t="s">
        <v>5547</v>
      </c>
      <c r="N1007" s="33">
        <v>2.88456123187611E-2</v>
      </c>
      <c r="O1007" s="34">
        <v>43138.688262139724</v>
      </c>
      <c r="P1007" s="35">
        <v>2.8307638344513859</v>
      </c>
      <c r="Q1007" s="29" t="s">
        <v>5548</v>
      </c>
      <c r="R1007" s="29" t="s">
        <v>4909</v>
      </c>
      <c r="S1007" s="36">
        <v>131.58000000000001</v>
      </c>
      <c r="T1007" s="29" t="s">
        <v>746</v>
      </c>
      <c r="U1007" s="37">
        <v>198</v>
      </c>
      <c r="V1007" s="38">
        <v>2.8307638344513859</v>
      </c>
      <c r="W1007" s="38">
        <v>134.41076383445139</v>
      </c>
      <c r="X1007" s="39">
        <v>10.830763834451391</v>
      </c>
      <c r="Y1007" s="39">
        <v>8.0000000000000142</v>
      </c>
    </row>
    <row r="1008" spans="1:25" ht="30" x14ac:dyDescent="0.2">
      <c r="A1008" s="29">
        <v>15523</v>
      </c>
      <c r="B1008" s="29" t="s">
        <v>477</v>
      </c>
      <c r="C1008" s="32">
        <v>100</v>
      </c>
      <c r="D1008" s="48">
        <v>1.0879607</v>
      </c>
      <c r="E1008" s="48">
        <v>5.8904862254808616</v>
      </c>
      <c r="F1008" s="32">
        <v>3.8</v>
      </c>
      <c r="G1008" s="32">
        <v>3.8</v>
      </c>
      <c r="H1008" s="32">
        <v>118.184769731</v>
      </c>
      <c r="I1008" s="32">
        <v>0.1</v>
      </c>
      <c r="J1008" s="32">
        <v>0.48531289910600239</v>
      </c>
      <c r="K1008" s="29" t="s">
        <v>2913</v>
      </c>
      <c r="L1008" s="29" t="s">
        <v>1708</v>
      </c>
      <c r="M1008" s="29" t="s">
        <v>5547</v>
      </c>
      <c r="N1008" s="33">
        <v>1.2004516311858971E-2</v>
      </c>
      <c r="O1008" s="34">
        <v>37105.485947157998</v>
      </c>
      <c r="P1008" s="35">
        <v>0.49134456944940869</v>
      </c>
      <c r="Q1008" s="29" t="s">
        <v>5549</v>
      </c>
      <c r="R1008" s="29" t="s">
        <v>5550</v>
      </c>
      <c r="S1008" s="36">
        <v>71.86</v>
      </c>
      <c r="T1008" s="29" t="s">
        <v>5119</v>
      </c>
      <c r="U1008" s="37">
        <v>118</v>
      </c>
      <c r="V1008" s="38">
        <v>0.49134456944940869</v>
      </c>
      <c r="W1008" s="38">
        <v>72.35134456944941</v>
      </c>
      <c r="X1008" s="39">
        <v>4.3113445694494033</v>
      </c>
      <c r="Y1008" s="39">
        <v>3.8199999999999932</v>
      </c>
    </row>
    <row r="1009" spans="1:25" ht="30" x14ac:dyDescent="0.2">
      <c r="A1009" s="29">
        <v>19924</v>
      </c>
      <c r="B1009" s="29" t="s">
        <v>5551</v>
      </c>
      <c r="C1009" s="32">
        <v>110</v>
      </c>
      <c r="D1009" s="48">
        <v>1.0879607</v>
      </c>
      <c r="E1009" s="48">
        <v>7.1274883328318426</v>
      </c>
      <c r="F1009" s="32" t="s">
        <v>746</v>
      </c>
      <c r="G1009" s="32">
        <v>7.1274883328318426</v>
      </c>
      <c r="H1009" s="32">
        <v>179.14614011099999</v>
      </c>
      <c r="I1009" s="32">
        <v>0.11</v>
      </c>
      <c r="J1009" s="32">
        <v>0.75229709137686618</v>
      </c>
      <c r="K1009" s="29" t="s">
        <v>2448</v>
      </c>
      <c r="L1009" s="29" t="s">
        <v>469</v>
      </c>
      <c r="M1009" s="29" t="s">
        <v>5547</v>
      </c>
      <c r="N1009" s="33">
        <v>2.88456123187611E-2</v>
      </c>
      <c r="O1009" s="34">
        <v>63270.076117804922</v>
      </c>
      <c r="P1009" s="35">
        <v>1.543407566631039</v>
      </c>
      <c r="Q1009" s="29" t="s">
        <v>5552</v>
      </c>
      <c r="R1009" s="29" t="s">
        <v>5553</v>
      </c>
      <c r="S1009" s="36">
        <v>42.67</v>
      </c>
      <c r="T1009" s="29" t="s">
        <v>5164</v>
      </c>
      <c r="U1009" s="37">
        <v>180</v>
      </c>
      <c r="V1009" s="38">
        <v>1.543407566631039</v>
      </c>
      <c r="W1009" s="38">
        <v>44.213407566631041</v>
      </c>
      <c r="X1009" s="39">
        <v>3.873407566631045</v>
      </c>
      <c r="Y1009" s="39">
        <v>2.330000000000005</v>
      </c>
    </row>
    <row r="1010" spans="1:25" ht="40" x14ac:dyDescent="0.2">
      <c r="A1010" s="29">
        <v>15583</v>
      </c>
      <c r="B1010" s="29" t="s">
        <v>5554</v>
      </c>
      <c r="C1010" s="32">
        <v>100</v>
      </c>
      <c r="D1010" s="48">
        <v>1.0879607</v>
      </c>
      <c r="E1010" s="48">
        <v>5.8904862254808616</v>
      </c>
      <c r="F1010" s="32" t="s">
        <v>746</v>
      </c>
      <c r="G1010" s="32">
        <v>5.8904862254808616</v>
      </c>
      <c r="H1010" s="32">
        <v>72.605575168000001</v>
      </c>
      <c r="I1010" s="32">
        <v>0.1</v>
      </c>
      <c r="J1010" s="32">
        <v>0.75229709137686596</v>
      </c>
      <c r="K1010" s="29" t="s">
        <v>2462</v>
      </c>
      <c r="L1010" s="29" t="s">
        <v>115</v>
      </c>
      <c r="M1010" s="29" t="s">
        <v>5547</v>
      </c>
      <c r="N1010" s="33">
        <v>2.884561231876109E-2</v>
      </c>
      <c r="O1010" s="34">
        <v>57518.251016186281</v>
      </c>
      <c r="P1010" s="35">
        <v>0.70882797418313015</v>
      </c>
      <c r="Q1010" s="29" t="s">
        <v>5555</v>
      </c>
      <c r="R1010" s="29" t="s">
        <v>5556</v>
      </c>
      <c r="S1010" s="36">
        <v>33.700000000000003</v>
      </c>
      <c r="T1010" s="29" t="s">
        <v>3226</v>
      </c>
      <c r="U1010" s="37">
        <v>72</v>
      </c>
      <c r="V1010" s="38">
        <v>0.70882797418313015</v>
      </c>
      <c r="W1010" s="38">
        <v>34.408827974183133</v>
      </c>
      <c r="X1010" s="39">
        <v>9.8788279741831317</v>
      </c>
      <c r="Y1010" s="39">
        <v>9.1700000000000017</v>
      </c>
    </row>
    <row r="1011" spans="1:25" ht="40" x14ac:dyDescent="0.2">
      <c r="A1011" s="29">
        <v>19471</v>
      </c>
      <c r="B1011" s="29" t="s">
        <v>5557</v>
      </c>
      <c r="C1011" s="32">
        <v>150</v>
      </c>
      <c r="D1011" s="48">
        <v>1.0879607</v>
      </c>
      <c r="E1011" s="48">
        <v>13.253594007331939</v>
      </c>
      <c r="F1011" s="32" t="s">
        <v>746</v>
      </c>
      <c r="G1011" s="32">
        <v>13.253594007331939</v>
      </c>
      <c r="H1011" s="32">
        <v>152.32923997500001</v>
      </c>
      <c r="I1011" s="32">
        <v>0.15</v>
      </c>
      <c r="J1011" s="32">
        <v>0.75229709137686618</v>
      </c>
      <c r="K1011" s="29" t="s">
        <v>2462</v>
      </c>
      <c r="L1011" s="29" t="s">
        <v>2579</v>
      </c>
      <c r="M1011" s="29" t="s">
        <v>5547</v>
      </c>
      <c r="N1011" s="33">
        <v>2.88456123187611E-2</v>
      </c>
      <c r="O1011" s="34">
        <v>86277.376524279447</v>
      </c>
      <c r="P1011" s="35">
        <v>0.87630602334570429</v>
      </c>
      <c r="Q1011" s="29" t="s">
        <v>3451</v>
      </c>
      <c r="R1011" s="29" t="s">
        <v>4676</v>
      </c>
      <c r="S1011" s="36">
        <v>9.41</v>
      </c>
      <c r="T1011" s="29" t="s">
        <v>3800</v>
      </c>
      <c r="U1011" s="37">
        <v>152</v>
      </c>
      <c r="V1011" s="38">
        <v>0.87630602334570429</v>
      </c>
      <c r="W1011" s="38">
        <v>10.2863060233457</v>
      </c>
      <c r="X1011" s="39">
        <v>4.276306023345704</v>
      </c>
      <c r="Y1011" s="39">
        <v>3.4</v>
      </c>
    </row>
    <row r="1012" spans="1:25" ht="40" x14ac:dyDescent="0.2">
      <c r="A1012" s="29">
        <v>15324</v>
      </c>
      <c r="B1012" s="29" t="s">
        <v>5558</v>
      </c>
      <c r="C1012" s="32">
        <v>100</v>
      </c>
      <c r="D1012" s="48">
        <v>1.0879607</v>
      </c>
      <c r="E1012" s="48">
        <v>5.8904862254808616</v>
      </c>
      <c r="F1012" s="32" t="s">
        <v>746</v>
      </c>
      <c r="G1012" s="32">
        <v>5.8904862254808616</v>
      </c>
      <c r="H1012" s="32">
        <v>47.736982791800003</v>
      </c>
      <c r="I1012" s="32">
        <v>0.1</v>
      </c>
      <c r="J1012" s="32">
        <v>0.75229709137686596</v>
      </c>
      <c r="K1012" s="29" t="s">
        <v>5559</v>
      </c>
      <c r="L1012" s="29" t="s">
        <v>5559</v>
      </c>
      <c r="M1012" s="29" t="s">
        <v>5547</v>
      </c>
      <c r="N1012" s="33">
        <v>2.884561231876109E-2</v>
      </c>
      <c r="O1012" s="34">
        <v>57518.251016186281</v>
      </c>
      <c r="P1012" s="35">
        <v>0.46604284488665421</v>
      </c>
      <c r="Q1012" s="29" t="s">
        <v>746</v>
      </c>
      <c r="R1012" s="29" t="s">
        <v>5560</v>
      </c>
      <c r="S1012" s="36">
        <v>107.12</v>
      </c>
      <c r="T1012" s="29" t="s">
        <v>746</v>
      </c>
      <c r="U1012" s="37">
        <v>46</v>
      </c>
      <c r="V1012" s="38">
        <v>0.46604284488665421</v>
      </c>
      <c r="W1012" s="38">
        <v>107.58604284488661</v>
      </c>
      <c r="X1012" s="40" t="s">
        <v>746</v>
      </c>
      <c r="Y1012" s="40" t="s">
        <v>746</v>
      </c>
    </row>
    <row r="1013" spans="1:25" ht="30" x14ac:dyDescent="0.2">
      <c r="A1013" s="29">
        <v>15286</v>
      </c>
      <c r="B1013" s="29" t="s">
        <v>5561</v>
      </c>
      <c r="C1013" s="32">
        <v>80</v>
      </c>
      <c r="D1013" s="48">
        <v>1.0648126</v>
      </c>
      <c r="E1013" s="48">
        <v>3.7699111843077522</v>
      </c>
      <c r="F1013" s="32" t="s">
        <v>746</v>
      </c>
      <c r="G1013" s="32">
        <v>3.7699111843077522</v>
      </c>
      <c r="H1013" s="32">
        <v>131.48579565200001</v>
      </c>
      <c r="I1013" s="32">
        <v>0.08</v>
      </c>
      <c r="J1013" s="32">
        <v>0.75229709137686607</v>
      </c>
      <c r="K1013" s="29" t="s">
        <v>5562</v>
      </c>
      <c r="L1013" s="29" t="s">
        <v>5562</v>
      </c>
      <c r="M1013" s="29" t="s">
        <v>5563</v>
      </c>
      <c r="N1013" s="33">
        <v>2.88456123187611E-2</v>
      </c>
      <c r="O1013" s="34">
        <v>46014.600812949029</v>
      </c>
      <c r="P1013" s="35">
        <v>1.7232696785802371</v>
      </c>
      <c r="Q1013" s="29" t="s">
        <v>5564</v>
      </c>
      <c r="R1013" s="29" t="s">
        <v>5565</v>
      </c>
      <c r="S1013" s="36">
        <v>91.740000000000009</v>
      </c>
      <c r="T1013" s="29" t="s">
        <v>4065</v>
      </c>
      <c r="U1013" s="37">
        <v>132</v>
      </c>
      <c r="V1013" s="38">
        <v>1.7232696785802371</v>
      </c>
      <c r="W1013" s="38">
        <v>93.463269678580247</v>
      </c>
      <c r="X1013" s="39">
        <v>4.1132696785802523</v>
      </c>
      <c r="Y1013" s="39">
        <v>2.3900000000000148</v>
      </c>
    </row>
    <row r="1014" spans="1:25" ht="30" x14ac:dyDescent="0.2">
      <c r="A1014" s="29">
        <v>14099</v>
      </c>
      <c r="B1014" s="29" t="s">
        <v>399</v>
      </c>
      <c r="C1014" s="32">
        <v>125</v>
      </c>
      <c r="D1014" s="48">
        <v>1.0648126</v>
      </c>
      <c r="E1014" s="48">
        <v>9.2038847273138469</v>
      </c>
      <c r="F1014" s="32">
        <v>5</v>
      </c>
      <c r="G1014" s="32">
        <v>5</v>
      </c>
      <c r="H1014" s="32">
        <v>573.86038831736005</v>
      </c>
      <c r="I1014" s="32">
        <v>0.125</v>
      </c>
      <c r="J1014" s="32">
        <v>0.40868454661558112</v>
      </c>
      <c r="K1014" s="29" t="s">
        <v>2494</v>
      </c>
      <c r="L1014" s="29" t="s">
        <v>367</v>
      </c>
      <c r="M1014" s="29" t="s">
        <v>5563</v>
      </c>
      <c r="N1014" s="33">
        <v>8.5128979940052533E-3</v>
      </c>
      <c r="O1014" s="34">
        <v>39058.406260166317</v>
      </c>
      <c r="P1014" s="35">
        <v>1.2770454708416219</v>
      </c>
      <c r="Q1014" s="29" t="s">
        <v>5566</v>
      </c>
      <c r="R1014" s="29" t="s">
        <v>5567</v>
      </c>
      <c r="S1014" s="36">
        <v>28.24</v>
      </c>
      <c r="T1014" s="29" t="s">
        <v>3524</v>
      </c>
      <c r="U1014" s="37">
        <v>566</v>
      </c>
      <c r="V1014" s="38">
        <v>1.2770454708416219</v>
      </c>
      <c r="W1014" s="38">
        <v>29.517045470841619</v>
      </c>
      <c r="X1014" s="39">
        <v>16.737045470841618</v>
      </c>
      <c r="Y1014" s="39">
        <v>15.46</v>
      </c>
    </row>
    <row r="1015" spans="1:25" ht="20" x14ac:dyDescent="0.2">
      <c r="A1015" s="29">
        <v>14105</v>
      </c>
      <c r="B1015" s="29" t="s">
        <v>5568</v>
      </c>
      <c r="C1015" s="32">
        <v>110</v>
      </c>
      <c r="D1015" s="48">
        <v>1.0416645</v>
      </c>
      <c r="E1015" s="48">
        <v>7.1274883328318426</v>
      </c>
      <c r="F1015" s="32" t="s">
        <v>746</v>
      </c>
      <c r="G1015" s="32">
        <v>7.1274883328318426</v>
      </c>
      <c r="H1015" s="32">
        <v>273.7473872516</v>
      </c>
      <c r="I1015" s="32">
        <v>0.11</v>
      </c>
      <c r="J1015" s="32">
        <v>0.75229709137686618</v>
      </c>
      <c r="K1015" s="29" t="s">
        <v>5569</v>
      </c>
      <c r="L1015" s="29" t="s">
        <v>5569</v>
      </c>
      <c r="M1015" s="29" t="s">
        <v>2509</v>
      </c>
      <c r="N1015" s="33">
        <v>2.88456123187611E-2</v>
      </c>
      <c r="O1015" s="34">
        <v>63270.076117804922</v>
      </c>
      <c r="P1015" s="35">
        <v>2.3584308797711779</v>
      </c>
      <c r="Q1015" s="29" t="s">
        <v>5570</v>
      </c>
      <c r="R1015" s="29" t="s">
        <v>5571</v>
      </c>
      <c r="S1015" s="36">
        <v>177.64</v>
      </c>
      <c r="T1015" s="29" t="s">
        <v>746</v>
      </c>
      <c r="U1015" s="37">
        <v>280</v>
      </c>
      <c r="V1015" s="38">
        <v>2.3584308797711779</v>
      </c>
      <c r="W1015" s="38">
        <v>179.99843087977121</v>
      </c>
      <c r="X1015" s="39">
        <v>12.798430879771191</v>
      </c>
      <c r="Y1015" s="39">
        <v>10.44</v>
      </c>
    </row>
    <row r="1016" spans="1:25" ht="30" x14ac:dyDescent="0.2">
      <c r="A1016" s="29">
        <v>18712</v>
      </c>
      <c r="B1016" s="29" t="s">
        <v>5572</v>
      </c>
      <c r="C1016" s="32">
        <v>100</v>
      </c>
      <c r="D1016" s="48">
        <v>1.0416645</v>
      </c>
      <c r="E1016" s="48">
        <v>5.8904862254808616</v>
      </c>
      <c r="F1016" s="32" t="s">
        <v>746</v>
      </c>
      <c r="G1016" s="32">
        <v>5.8904862254808616</v>
      </c>
      <c r="H1016" s="32">
        <v>488.712342976</v>
      </c>
      <c r="I1016" s="32">
        <v>0.1</v>
      </c>
      <c r="J1016" s="32">
        <v>0.75229709137686596</v>
      </c>
      <c r="K1016" s="29" t="s">
        <v>3581</v>
      </c>
      <c r="L1016" s="29" t="s">
        <v>486</v>
      </c>
      <c r="M1016" s="29" t="s">
        <v>2509</v>
      </c>
      <c r="N1016" s="33">
        <v>2.884561231876109E-2</v>
      </c>
      <c r="O1016" s="34">
        <v>57518.251016186281</v>
      </c>
      <c r="P1016" s="35">
        <v>4.7711622589369203</v>
      </c>
      <c r="Q1016" s="29" t="s">
        <v>5573</v>
      </c>
      <c r="R1016" s="29" t="s">
        <v>5574</v>
      </c>
      <c r="S1016" s="36">
        <v>141.43</v>
      </c>
      <c r="T1016" s="29" t="s">
        <v>746</v>
      </c>
      <c r="U1016" s="37">
        <v>490</v>
      </c>
      <c r="V1016" s="38">
        <v>4.7711622589369203</v>
      </c>
      <c r="W1016" s="38">
        <v>146.2011622589369</v>
      </c>
      <c r="X1016" s="39">
        <v>7.4111622589369404</v>
      </c>
      <c r="Y1016" s="39">
        <v>2.6400000000000148</v>
      </c>
    </row>
    <row r="1017" spans="1:25" ht="20" x14ac:dyDescent="0.2">
      <c r="A1017" s="29">
        <v>17475</v>
      </c>
      <c r="B1017" s="29" t="s">
        <v>5575</v>
      </c>
      <c r="C1017" s="32">
        <v>110</v>
      </c>
      <c r="D1017" s="48">
        <v>1.0416645</v>
      </c>
      <c r="E1017" s="48">
        <v>7.1274883328318426</v>
      </c>
      <c r="F1017" s="32" t="s">
        <v>746</v>
      </c>
      <c r="G1017" s="32">
        <v>7.1274883328318426</v>
      </c>
      <c r="H1017" s="32">
        <v>442.45432079199998</v>
      </c>
      <c r="I1017" s="32">
        <v>0.11</v>
      </c>
      <c r="J1017" s="32">
        <v>0.75229709137686618</v>
      </c>
      <c r="K1017" s="29" t="s">
        <v>3087</v>
      </c>
      <c r="L1017" s="29" t="s">
        <v>5076</v>
      </c>
      <c r="M1017" s="29" t="s">
        <v>2509</v>
      </c>
      <c r="N1017" s="33">
        <v>2.88456123187611E-2</v>
      </c>
      <c r="O1017" s="34">
        <v>63270.076117804922</v>
      </c>
      <c r="P1017" s="35">
        <v>3.8119009774692811</v>
      </c>
      <c r="Q1017" s="29" t="s">
        <v>5366</v>
      </c>
      <c r="R1017" s="29" t="s">
        <v>5576</v>
      </c>
      <c r="S1017" s="36">
        <v>94.8</v>
      </c>
      <c r="T1017" s="29" t="s">
        <v>746</v>
      </c>
      <c r="U1017" s="37">
        <v>442</v>
      </c>
      <c r="V1017" s="38">
        <v>3.8119009774692811</v>
      </c>
      <c r="W1017" s="38">
        <v>98.611900977469276</v>
      </c>
      <c r="X1017" s="39">
        <v>13.94190097746929</v>
      </c>
      <c r="Y1017" s="39">
        <v>10.13000000000001</v>
      </c>
    </row>
    <row r="1018" spans="1:25" ht="40" x14ac:dyDescent="0.2">
      <c r="A1018" s="29">
        <v>15628</v>
      </c>
      <c r="B1018" s="29" t="s">
        <v>5577</v>
      </c>
      <c r="C1018" s="32">
        <v>75</v>
      </c>
      <c r="D1018" s="48">
        <v>1.0416645</v>
      </c>
      <c r="E1018" s="48">
        <v>3.3133985018329848</v>
      </c>
      <c r="F1018" s="32" t="s">
        <v>746</v>
      </c>
      <c r="G1018" s="32">
        <v>3.3133985018329848</v>
      </c>
      <c r="H1018" s="32">
        <v>136.29417620199999</v>
      </c>
      <c r="I1018" s="32">
        <v>7.4999999999999997E-2</v>
      </c>
      <c r="J1018" s="32">
        <v>0.75229709137686618</v>
      </c>
      <c r="K1018" s="29" t="s">
        <v>2754</v>
      </c>
      <c r="L1018" s="29" t="s">
        <v>2754</v>
      </c>
      <c r="M1018" s="29" t="s">
        <v>2509</v>
      </c>
      <c r="N1018" s="33">
        <v>2.88456123187611E-2</v>
      </c>
      <c r="O1018" s="34">
        <v>43138.688262139724</v>
      </c>
      <c r="P1018" s="35">
        <v>1.9460623575881499</v>
      </c>
      <c r="Q1018" s="29" t="s">
        <v>5578</v>
      </c>
      <c r="R1018" s="29" t="s">
        <v>5579</v>
      </c>
      <c r="S1018" s="36">
        <v>65.86999999999999</v>
      </c>
      <c r="T1018" s="29" t="s">
        <v>3534</v>
      </c>
      <c r="U1018" s="37">
        <v>136</v>
      </c>
      <c r="V1018" s="38">
        <v>1.9460623575881499</v>
      </c>
      <c r="W1018" s="38">
        <v>67.816062357588137</v>
      </c>
      <c r="X1018" s="39">
        <v>4.1960623575881328</v>
      </c>
      <c r="Y1018" s="39">
        <v>2.2499999999999858</v>
      </c>
    </row>
    <row r="1019" spans="1:25" ht="40" x14ac:dyDescent="0.2">
      <c r="A1019" s="29">
        <v>15706</v>
      </c>
      <c r="B1019" s="29" t="s">
        <v>2208</v>
      </c>
      <c r="C1019" s="32">
        <v>120</v>
      </c>
      <c r="D1019" s="48">
        <v>1.0416645</v>
      </c>
      <c r="E1019" s="48">
        <v>8.4823001646924414</v>
      </c>
      <c r="F1019" s="32" t="s">
        <v>746</v>
      </c>
      <c r="G1019" s="32">
        <v>8.4823001646924414</v>
      </c>
      <c r="H1019" s="32">
        <v>329.74899785924998</v>
      </c>
      <c r="I1019" s="32">
        <v>0.12</v>
      </c>
      <c r="J1019" s="32">
        <v>0.75229709137686618</v>
      </c>
      <c r="K1019" s="29" t="s">
        <v>2407</v>
      </c>
      <c r="L1019" s="29" t="s">
        <v>5295</v>
      </c>
      <c r="M1019" s="29" t="s">
        <v>2509</v>
      </c>
      <c r="N1019" s="33">
        <v>2.88456123187611E-2</v>
      </c>
      <c r="O1019" s="34">
        <v>69021.901219423555</v>
      </c>
      <c r="P1019" s="35">
        <v>2.5354412642724058</v>
      </c>
      <c r="Q1019" s="29" t="s">
        <v>5580</v>
      </c>
      <c r="R1019" s="29" t="s">
        <v>5581</v>
      </c>
      <c r="S1019" s="36">
        <v>49.34</v>
      </c>
      <c r="T1019" s="29" t="s">
        <v>2728</v>
      </c>
      <c r="U1019" s="37">
        <v>332</v>
      </c>
      <c r="V1019" s="38">
        <v>2.5354412642724058</v>
      </c>
      <c r="W1019" s="38">
        <v>51.875441264272403</v>
      </c>
      <c r="X1019" s="39">
        <v>10.815441264272399</v>
      </c>
      <c r="Y1019" s="39">
        <v>8.279999999999994</v>
      </c>
    </row>
    <row r="1020" spans="1:25" ht="30" x14ac:dyDescent="0.2">
      <c r="A1020" s="29">
        <v>15774</v>
      </c>
      <c r="B1020" s="29" t="s">
        <v>5582</v>
      </c>
      <c r="C1020" s="32" t="s">
        <v>746</v>
      </c>
      <c r="D1020" s="48">
        <v>1.0416645</v>
      </c>
      <c r="E1020" s="48" t="s">
        <v>746</v>
      </c>
      <c r="F1020" s="32" t="s">
        <v>746</v>
      </c>
      <c r="G1020" s="32" t="s">
        <v>746</v>
      </c>
      <c r="H1020" s="32">
        <v>855.23530376099995</v>
      </c>
      <c r="I1020" s="32" t="s">
        <v>746</v>
      </c>
      <c r="J1020" s="32" t="s">
        <v>746</v>
      </c>
      <c r="K1020" s="29" t="s">
        <v>3947</v>
      </c>
      <c r="L1020" s="29" t="s">
        <v>441</v>
      </c>
      <c r="M1020" s="29" t="s">
        <v>2509</v>
      </c>
      <c r="N1020" s="33" t="s">
        <v>746</v>
      </c>
      <c r="O1020" s="34" t="s">
        <v>746</v>
      </c>
      <c r="P1020" s="35" t="s">
        <v>746</v>
      </c>
      <c r="Q1020" s="29" t="s">
        <v>5583</v>
      </c>
      <c r="R1020" s="29" t="s">
        <v>3790</v>
      </c>
      <c r="S1020" s="36">
        <v>47.81</v>
      </c>
      <c r="T1020" s="29" t="s">
        <v>5584</v>
      </c>
      <c r="U1020" s="37">
        <v>856</v>
      </c>
      <c r="V1020" s="42" t="s">
        <v>746</v>
      </c>
      <c r="W1020" s="42" t="s">
        <v>746</v>
      </c>
      <c r="X1020" s="40" t="s">
        <v>746</v>
      </c>
      <c r="Y1020" s="39">
        <v>16.02</v>
      </c>
    </row>
    <row r="1021" spans="1:25" ht="30" x14ac:dyDescent="0.2">
      <c r="A1021" s="29">
        <v>17039</v>
      </c>
      <c r="B1021" s="29" t="s">
        <v>5585</v>
      </c>
      <c r="C1021" s="32">
        <v>110</v>
      </c>
      <c r="D1021" s="48">
        <v>1.0416645</v>
      </c>
      <c r="E1021" s="48">
        <v>7.1274883328318426</v>
      </c>
      <c r="F1021" s="32" t="s">
        <v>746</v>
      </c>
      <c r="G1021" s="32">
        <v>7.1274883328318426</v>
      </c>
      <c r="H1021" s="32">
        <v>516.43211250230001</v>
      </c>
      <c r="I1021" s="32">
        <v>0.11</v>
      </c>
      <c r="J1021" s="32">
        <v>0.75229709137686618</v>
      </c>
      <c r="K1021" s="29" t="s">
        <v>2437</v>
      </c>
      <c r="L1021" s="29" t="s">
        <v>5500</v>
      </c>
      <c r="M1021" s="29" t="s">
        <v>2509</v>
      </c>
      <c r="N1021" s="33">
        <v>2.88456123187611E-2</v>
      </c>
      <c r="O1021" s="34">
        <v>63270.076117804922</v>
      </c>
      <c r="P1021" s="35">
        <v>4.4492459038940799</v>
      </c>
      <c r="Q1021" s="29" t="s">
        <v>5586</v>
      </c>
      <c r="R1021" s="29" t="s">
        <v>5587</v>
      </c>
      <c r="S1021" s="36">
        <v>30.91</v>
      </c>
      <c r="T1021" s="29" t="s">
        <v>746</v>
      </c>
      <c r="U1021" s="37">
        <v>516</v>
      </c>
      <c r="V1021" s="38">
        <v>4.4492459038940799</v>
      </c>
      <c r="W1021" s="38">
        <v>35.359245903894077</v>
      </c>
      <c r="X1021" s="39">
        <v>11.57924590389408</v>
      </c>
      <c r="Y1021" s="39">
        <v>7.1300000000000026</v>
      </c>
    </row>
    <row r="1022" spans="1:25" ht="30" x14ac:dyDescent="0.2">
      <c r="A1022" s="29">
        <v>15515</v>
      </c>
      <c r="B1022" s="29" t="s">
        <v>5588</v>
      </c>
      <c r="C1022" s="32">
        <v>100</v>
      </c>
      <c r="D1022" s="48">
        <v>1.0416645</v>
      </c>
      <c r="E1022" s="48">
        <v>5.8904862254808616</v>
      </c>
      <c r="F1022" s="32" t="s">
        <v>746</v>
      </c>
      <c r="G1022" s="32">
        <v>5.8904862254808616</v>
      </c>
      <c r="H1022" s="32">
        <v>63.409787433380998</v>
      </c>
      <c r="I1022" s="32">
        <v>0.1</v>
      </c>
      <c r="J1022" s="32">
        <v>0.75229709137686596</v>
      </c>
      <c r="K1022" s="29" t="s">
        <v>2544</v>
      </c>
      <c r="L1022" s="29" t="s">
        <v>2082</v>
      </c>
      <c r="M1022" s="29" t="s">
        <v>2509</v>
      </c>
      <c r="N1022" s="33">
        <v>2.884561231876109E-2</v>
      </c>
      <c r="O1022" s="34">
        <v>57518.251016186281</v>
      </c>
      <c r="P1022" s="35">
        <v>0.61905206405686641</v>
      </c>
      <c r="Q1022" s="29" t="s">
        <v>5589</v>
      </c>
      <c r="R1022" s="29" t="s">
        <v>5590</v>
      </c>
      <c r="S1022" s="36">
        <v>11.16</v>
      </c>
      <c r="T1022" s="29" t="s">
        <v>746</v>
      </c>
      <c r="U1022" s="37">
        <v>60</v>
      </c>
      <c r="V1022" s="38">
        <v>0.61905206405686641</v>
      </c>
      <c r="W1022" s="38">
        <v>11.77905206405687</v>
      </c>
      <c r="X1022" s="39">
        <v>2.029052064056867</v>
      </c>
      <c r="Y1022" s="39">
        <v>1.41</v>
      </c>
    </row>
    <row r="1023" spans="1:25" ht="40" x14ac:dyDescent="0.2">
      <c r="A1023" s="29">
        <v>15358</v>
      </c>
      <c r="B1023" s="29" t="s">
        <v>5591</v>
      </c>
      <c r="C1023" s="32">
        <v>150</v>
      </c>
      <c r="D1023" s="48">
        <v>1.0416645</v>
      </c>
      <c r="E1023" s="48">
        <v>13.253594007331939</v>
      </c>
      <c r="F1023" s="32" t="s">
        <v>746</v>
      </c>
      <c r="G1023" s="32">
        <v>13.253594007331939</v>
      </c>
      <c r="H1023" s="32">
        <v>271.48159483400002</v>
      </c>
      <c r="I1023" s="32">
        <v>0.15</v>
      </c>
      <c r="J1023" s="32">
        <v>0.75229709137686618</v>
      </c>
      <c r="K1023" s="29" t="s">
        <v>2443</v>
      </c>
      <c r="L1023" s="29" t="s">
        <v>4767</v>
      </c>
      <c r="M1023" s="29" t="s">
        <v>2509</v>
      </c>
      <c r="N1023" s="33">
        <v>2.88456123187611E-2</v>
      </c>
      <c r="O1023" s="34">
        <v>86277.376524279447</v>
      </c>
      <c r="P1023" s="35">
        <v>1.561755030219911</v>
      </c>
      <c r="Q1023" s="29" t="s">
        <v>3544</v>
      </c>
      <c r="R1023" s="29" t="s">
        <v>2618</v>
      </c>
      <c r="S1023" s="36">
        <v>7.63</v>
      </c>
      <c r="T1023" s="29" t="s">
        <v>746</v>
      </c>
      <c r="U1023" s="37">
        <v>272</v>
      </c>
      <c r="V1023" s="38">
        <v>1.561755030219911</v>
      </c>
      <c r="W1023" s="38">
        <v>9.1917550302199107</v>
      </c>
      <c r="X1023" s="39">
        <v>2.6817550302199109</v>
      </c>
      <c r="Y1023" s="39">
        <v>1.1200000000000001</v>
      </c>
    </row>
    <row r="1024" spans="1:25" ht="20" x14ac:dyDescent="0.2">
      <c r="A1024" s="29">
        <v>15526</v>
      </c>
      <c r="B1024" s="29" t="s">
        <v>5592</v>
      </c>
      <c r="C1024" s="32">
        <v>100</v>
      </c>
      <c r="D1024" s="48">
        <v>1.0185164</v>
      </c>
      <c r="E1024" s="48">
        <v>5.8904862254808616</v>
      </c>
      <c r="F1024" s="32" t="s">
        <v>746</v>
      </c>
      <c r="G1024" s="32">
        <v>5.8904862254808616</v>
      </c>
      <c r="H1024" s="32">
        <v>518.99268373919006</v>
      </c>
      <c r="I1024" s="32">
        <v>0.1</v>
      </c>
      <c r="J1024" s="32">
        <v>0.75229709137686596</v>
      </c>
      <c r="K1024" s="29" t="s">
        <v>5593</v>
      </c>
      <c r="L1024" s="29" t="s">
        <v>5593</v>
      </c>
      <c r="M1024" s="29" t="s">
        <v>2677</v>
      </c>
      <c r="N1024" s="33">
        <v>2.884561231876109E-2</v>
      </c>
      <c r="O1024" s="34">
        <v>57518.251016186281</v>
      </c>
      <c r="P1024" s="35">
        <v>5.0667807779154277</v>
      </c>
      <c r="Q1024" s="29" t="s">
        <v>5594</v>
      </c>
      <c r="R1024" s="29" t="s">
        <v>5595</v>
      </c>
      <c r="S1024" s="36">
        <v>134.30000000000001</v>
      </c>
      <c r="T1024" s="29" t="s">
        <v>2548</v>
      </c>
      <c r="U1024" s="37">
        <v>518</v>
      </c>
      <c r="V1024" s="38">
        <v>5.0667807779154277</v>
      </c>
      <c r="W1024" s="38">
        <v>139.36678077791541</v>
      </c>
      <c r="X1024" s="39">
        <v>25.716780777915449</v>
      </c>
      <c r="Y1024" s="39">
        <v>20.65000000000002</v>
      </c>
    </row>
    <row r="1025" spans="1:25" ht="20" x14ac:dyDescent="0.2">
      <c r="A1025" s="29">
        <v>14526</v>
      </c>
      <c r="B1025" s="29" t="s">
        <v>1706</v>
      </c>
      <c r="C1025" s="32">
        <v>120</v>
      </c>
      <c r="D1025" s="48">
        <v>1.0185164</v>
      </c>
      <c r="E1025" s="48">
        <v>8.4823001646924414</v>
      </c>
      <c r="F1025" s="32" t="s">
        <v>746</v>
      </c>
      <c r="G1025" s="32">
        <v>8.4823001646924414</v>
      </c>
      <c r="H1025" s="32">
        <v>1587.7371378769999</v>
      </c>
      <c r="I1025" s="32">
        <v>0.12</v>
      </c>
      <c r="J1025" s="32">
        <v>0.75229709137686618</v>
      </c>
      <c r="K1025" s="29" t="s">
        <v>4999</v>
      </c>
      <c r="L1025" s="29" t="s">
        <v>4999</v>
      </c>
      <c r="M1025" s="29" t="s">
        <v>2677</v>
      </c>
      <c r="N1025" s="33">
        <v>2.88456123187611E-2</v>
      </c>
      <c r="O1025" s="34">
        <v>69021.901219423555</v>
      </c>
      <c r="P1025" s="35">
        <v>12.208116726133021</v>
      </c>
      <c r="Q1025" s="29" t="s">
        <v>5596</v>
      </c>
      <c r="R1025" s="29" t="s">
        <v>5597</v>
      </c>
      <c r="S1025" s="36">
        <v>121.81</v>
      </c>
      <c r="T1025" s="29" t="s">
        <v>4346</v>
      </c>
      <c r="U1025" s="37">
        <v>1586</v>
      </c>
      <c r="V1025" s="38">
        <v>12.208116726133021</v>
      </c>
      <c r="W1025" s="38">
        <v>134.018116726133</v>
      </c>
      <c r="X1025" s="39">
        <v>21.658116726133031</v>
      </c>
      <c r="Y1025" s="39">
        <v>9.4500000000000028</v>
      </c>
    </row>
    <row r="1026" spans="1:25" ht="30" x14ac:dyDescent="0.2">
      <c r="A1026" s="29">
        <v>14441</v>
      </c>
      <c r="B1026" s="29" t="s">
        <v>5598</v>
      </c>
      <c r="C1026" s="32">
        <v>75</v>
      </c>
      <c r="D1026" s="48">
        <v>1.0185164</v>
      </c>
      <c r="E1026" s="48">
        <v>3.3133985018329848</v>
      </c>
      <c r="F1026" s="32" t="s">
        <v>746</v>
      </c>
      <c r="G1026" s="32">
        <v>3.3133985018329848</v>
      </c>
      <c r="H1026" s="32">
        <v>339.36097112499999</v>
      </c>
      <c r="I1026" s="32">
        <v>7.4999999999999997E-2</v>
      </c>
      <c r="J1026" s="32">
        <v>0.75229709137686618</v>
      </c>
      <c r="K1026" s="29" t="s">
        <v>2575</v>
      </c>
      <c r="L1026" s="29" t="s">
        <v>2886</v>
      </c>
      <c r="M1026" s="29" t="s">
        <v>2677</v>
      </c>
      <c r="N1026" s="33">
        <v>2.88456123187611E-2</v>
      </c>
      <c r="O1026" s="34">
        <v>43138.688262139724</v>
      </c>
      <c r="P1026" s="35">
        <v>4.8455306744884261</v>
      </c>
      <c r="Q1026" s="29" t="s">
        <v>5599</v>
      </c>
      <c r="R1026" s="29" t="s">
        <v>5600</v>
      </c>
      <c r="S1026" s="36">
        <v>104.48</v>
      </c>
      <c r="T1026" s="29" t="s">
        <v>746</v>
      </c>
      <c r="U1026" s="37">
        <v>340</v>
      </c>
      <c r="V1026" s="38">
        <v>4.8455306744884261</v>
      </c>
      <c r="W1026" s="38">
        <v>109.32553067448841</v>
      </c>
      <c r="X1026" s="39">
        <v>6.6055306744884348</v>
      </c>
      <c r="Y1026" s="39">
        <v>1.7600000000000049</v>
      </c>
    </row>
    <row r="1027" spans="1:25" ht="40" x14ac:dyDescent="0.2">
      <c r="A1027" s="29">
        <v>17174</v>
      </c>
      <c r="B1027" s="29" t="s">
        <v>5601</v>
      </c>
      <c r="C1027" s="32">
        <v>125</v>
      </c>
      <c r="D1027" s="48">
        <v>1.0185164</v>
      </c>
      <c r="E1027" s="48">
        <v>9.2038847273138469</v>
      </c>
      <c r="F1027" s="32" t="s">
        <v>746</v>
      </c>
      <c r="G1027" s="32">
        <v>9.2038847273138469</v>
      </c>
      <c r="H1027" s="32">
        <v>156.0348963324</v>
      </c>
      <c r="I1027" s="32">
        <v>0.125</v>
      </c>
      <c r="J1027" s="32">
        <v>0.75229709137686618</v>
      </c>
      <c r="K1027" s="29" t="s">
        <v>2596</v>
      </c>
      <c r="L1027" s="29" t="s">
        <v>224</v>
      </c>
      <c r="M1027" s="29" t="s">
        <v>2677</v>
      </c>
      <c r="N1027" s="33">
        <v>2.88456123187611E-2</v>
      </c>
      <c r="O1027" s="34">
        <v>71897.813770232868</v>
      </c>
      <c r="P1027" s="35">
        <v>1.1375424853163809</v>
      </c>
      <c r="Q1027" s="29" t="s">
        <v>5602</v>
      </c>
      <c r="R1027" s="29" t="s">
        <v>5603</v>
      </c>
      <c r="S1027" s="36">
        <v>71.83</v>
      </c>
      <c r="T1027" s="29" t="s">
        <v>2393</v>
      </c>
      <c r="U1027" s="37">
        <v>112</v>
      </c>
      <c r="V1027" s="38">
        <v>1.1375424853163809</v>
      </c>
      <c r="W1027" s="38">
        <v>72.967542485316386</v>
      </c>
      <c r="X1027" s="39">
        <v>1.137542485316388</v>
      </c>
      <c r="Y1027" s="39">
        <v>0</v>
      </c>
    </row>
    <row r="1028" spans="1:25" ht="20" x14ac:dyDescent="0.2">
      <c r="A1028" s="29">
        <v>14480</v>
      </c>
      <c r="B1028" s="29" t="s">
        <v>5604</v>
      </c>
      <c r="C1028" s="32">
        <v>150</v>
      </c>
      <c r="D1028" s="48">
        <v>1.0185164</v>
      </c>
      <c r="E1028" s="48">
        <v>13.253594007331939</v>
      </c>
      <c r="F1028" s="32" t="s">
        <v>746</v>
      </c>
      <c r="G1028" s="32">
        <v>13.253594007331939</v>
      </c>
      <c r="H1028" s="32">
        <v>24.823084364300001</v>
      </c>
      <c r="I1028" s="32">
        <v>0.15</v>
      </c>
      <c r="J1028" s="32">
        <v>0.75229709137686618</v>
      </c>
      <c r="K1028" s="29" t="s">
        <v>3339</v>
      </c>
      <c r="L1028" s="29" t="s">
        <v>3339</v>
      </c>
      <c r="M1028" s="29" t="s">
        <v>2677</v>
      </c>
      <c r="N1028" s="33">
        <v>2.88456123187611E-2</v>
      </c>
      <c r="O1028" s="34">
        <v>86277.376524279447</v>
      </c>
      <c r="P1028" s="35">
        <v>0.14280001889344859</v>
      </c>
      <c r="Q1028" s="29" t="s">
        <v>5605</v>
      </c>
      <c r="R1028" s="29" t="s">
        <v>5606</v>
      </c>
      <c r="S1028" s="36">
        <v>39.65</v>
      </c>
      <c r="T1028" s="29" t="s">
        <v>2475</v>
      </c>
      <c r="U1028" s="37">
        <v>24</v>
      </c>
      <c r="V1028" s="38">
        <v>0.14280001889344859</v>
      </c>
      <c r="W1028" s="38">
        <v>39.792800018893438</v>
      </c>
      <c r="X1028" s="39">
        <v>0.25280001889344561</v>
      </c>
      <c r="Y1028" s="39">
        <v>0.1099999999999994</v>
      </c>
    </row>
    <row r="1029" spans="1:25" ht="20" x14ac:dyDescent="0.2">
      <c r="A1029" s="29">
        <v>15429</v>
      </c>
      <c r="B1029" s="29" t="s">
        <v>5607</v>
      </c>
      <c r="C1029" s="32">
        <v>75</v>
      </c>
      <c r="D1029" s="48">
        <v>1.0185164</v>
      </c>
      <c r="E1029" s="48">
        <v>3.3133985018329848</v>
      </c>
      <c r="F1029" s="32" t="s">
        <v>746</v>
      </c>
      <c r="G1029" s="32">
        <v>3.3133985018329848</v>
      </c>
      <c r="H1029" s="32">
        <v>944.01185074903003</v>
      </c>
      <c r="I1029" s="32">
        <v>7.4999999999999997E-2</v>
      </c>
      <c r="J1029" s="32">
        <v>0.75229709137686618</v>
      </c>
      <c r="K1029" s="29" t="s">
        <v>2990</v>
      </c>
      <c r="L1029" s="29" t="s">
        <v>2990</v>
      </c>
      <c r="M1029" s="29" t="s">
        <v>2677</v>
      </c>
      <c r="N1029" s="33">
        <v>2.88456123187611E-2</v>
      </c>
      <c r="O1029" s="34">
        <v>43138.688262139724</v>
      </c>
      <c r="P1029" s="35">
        <v>13.478975984542849</v>
      </c>
      <c r="Q1029" s="29" t="s">
        <v>5608</v>
      </c>
      <c r="R1029" s="29" t="s">
        <v>5609</v>
      </c>
      <c r="S1029" s="36">
        <v>21.44</v>
      </c>
      <c r="T1029" s="29" t="s">
        <v>746</v>
      </c>
      <c r="U1029" s="37">
        <v>938</v>
      </c>
      <c r="V1029" s="38">
        <v>13.478975984542849</v>
      </c>
      <c r="W1029" s="38">
        <v>34.918975984542847</v>
      </c>
      <c r="X1029" s="39">
        <v>20.50897598454285</v>
      </c>
      <c r="Y1029" s="39">
        <v>7.0299999999999976</v>
      </c>
    </row>
    <row r="1030" spans="1:25" ht="40" x14ac:dyDescent="0.2">
      <c r="A1030" s="29">
        <v>14485</v>
      </c>
      <c r="B1030" s="29" t="s">
        <v>5610</v>
      </c>
      <c r="C1030" s="32">
        <v>50</v>
      </c>
      <c r="D1030" s="48">
        <v>0.99536830000000009</v>
      </c>
      <c r="E1030" s="48">
        <v>1.472621556370215</v>
      </c>
      <c r="F1030" s="32" t="s">
        <v>746</v>
      </c>
      <c r="G1030" s="32">
        <v>1.472621556370215</v>
      </c>
      <c r="H1030" s="32">
        <v>1252.6742181279999</v>
      </c>
      <c r="I1030" s="32">
        <v>0.05</v>
      </c>
      <c r="J1030" s="32">
        <v>0.75229709137686596</v>
      </c>
      <c r="K1030" s="29" t="s">
        <v>2394</v>
      </c>
      <c r="L1030" s="29" t="s">
        <v>1682</v>
      </c>
      <c r="M1030" s="29" t="s">
        <v>3686</v>
      </c>
      <c r="N1030" s="33">
        <v>2.884561231876109E-2</v>
      </c>
      <c r="O1030" s="34">
        <v>28759.125508093141</v>
      </c>
      <c r="P1030" s="35">
        <v>30.804341329998291</v>
      </c>
      <c r="Q1030" s="29" t="s">
        <v>5611</v>
      </c>
      <c r="R1030" s="29" t="s">
        <v>5612</v>
      </c>
      <c r="S1030" s="36">
        <v>136.69</v>
      </c>
      <c r="T1030" s="29" t="s">
        <v>746</v>
      </c>
      <c r="U1030" s="37">
        <v>1252</v>
      </c>
      <c r="V1030" s="38">
        <v>30.804341329998291</v>
      </c>
      <c r="W1030" s="38">
        <v>167.49434132999829</v>
      </c>
      <c r="X1030" s="39">
        <v>51.93434132999829</v>
      </c>
      <c r="Y1030" s="39">
        <v>21.13</v>
      </c>
    </row>
    <row r="1031" spans="1:25" ht="30" x14ac:dyDescent="0.2">
      <c r="A1031" s="29">
        <v>15693</v>
      </c>
      <c r="B1031" s="29" t="s">
        <v>5613</v>
      </c>
      <c r="C1031" s="32">
        <v>100</v>
      </c>
      <c r="D1031" s="48">
        <v>0.99536830000000009</v>
      </c>
      <c r="E1031" s="48">
        <v>5.8904862254808616</v>
      </c>
      <c r="F1031" s="32" t="s">
        <v>746</v>
      </c>
      <c r="G1031" s="32">
        <v>5.8904862254808616</v>
      </c>
      <c r="H1031" s="32">
        <v>64.224216522700004</v>
      </c>
      <c r="I1031" s="32">
        <v>0.1</v>
      </c>
      <c r="J1031" s="32">
        <v>0.75229709137686596</v>
      </c>
      <c r="K1031" s="29" t="s">
        <v>2951</v>
      </c>
      <c r="L1031" s="29" t="s">
        <v>2960</v>
      </c>
      <c r="M1031" s="29" t="s">
        <v>3686</v>
      </c>
      <c r="N1031" s="33">
        <v>2.884561231876109E-2</v>
      </c>
      <c r="O1031" s="34">
        <v>57518.251016186281</v>
      </c>
      <c r="P1031" s="35">
        <v>0.62700310803884751</v>
      </c>
      <c r="Q1031" s="29" t="s">
        <v>5614</v>
      </c>
      <c r="R1031" s="29" t="s">
        <v>2777</v>
      </c>
      <c r="S1031" s="36">
        <v>30.74</v>
      </c>
      <c r="T1031" s="29" t="s">
        <v>4072</v>
      </c>
      <c r="U1031" s="37">
        <v>64</v>
      </c>
      <c r="V1031" s="38">
        <v>0.62700310803884751</v>
      </c>
      <c r="W1031" s="38">
        <v>31.367003108038851</v>
      </c>
      <c r="X1031" s="39">
        <v>0.73700310803884506</v>
      </c>
      <c r="Y1031" s="39">
        <v>0.10999999999999591</v>
      </c>
    </row>
    <row r="1032" spans="1:25" ht="30" x14ac:dyDescent="0.2">
      <c r="A1032" s="29">
        <v>14379</v>
      </c>
      <c r="B1032" s="29" t="s">
        <v>1566</v>
      </c>
      <c r="C1032" s="32">
        <v>100</v>
      </c>
      <c r="D1032" s="48">
        <v>0.99536830000000009</v>
      </c>
      <c r="E1032" s="48">
        <v>5.8904862254808616</v>
      </c>
      <c r="F1032" s="32">
        <v>5.3</v>
      </c>
      <c r="G1032" s="32">
        <v>5.3</v>
      </c>
      <c r="H1032" s="32">
        <v>949.65344019614997</v>
      </c>
      <c r="I1032" s="32">
        <v>0.1</v>
      </c>
      <c r="J1032" s="32">
        <v>0.67688378033205598</v>
      </c>
      <c r="K1032" s="29" t="s">
        <v>4991</v>
      </c>
      <c r="L1032" s="29" t="s">
        <v>4991</v>
      </c>
      <c r="M1032" s="29" t="s">
        <v>3686</v>
      </c>
      <c r="N1032" s="33">
        <v>2.335227584488354E-2</v>
      </c>
      <c r="O1032" s="34">
        <v>51752.38829472036</v>
      </c>
      <c r="P1032" s="35">
        <v>7.542213414261588</v>
      </c>
      <c r="Q1032" s="29" t="s">
        <v>5615</v>
      </c>
      <c r="R1032" s="29" t="s">
        <v>2419</v>
      </c>
      <c r="S1032" s="36">
        <v>44.57</v>
      </c>
      <c r="T1032" s="29" t="s">
        <v>746</v>
      </c>
      <c r="U1032" s="37">
        <v>948</v>
      </c>
      <c r="V1032" s="38">
        <v>7.542213414261588</v>
      </c>
      <c r="W1032" s="38">
        <v>52.112213414261589</v>
      </c>
      <c r="X1032" s="39">
        <v>27.632213414261589</v>
      </c>
      <c r="Y1032" s="39">
        <v>20.09</v>
      </c>
    </row>
    <row r="1033" spans="1:25" ht="30" x14ac:dyDescent="0.2">
      <c r="A1033" s="29">
        <v>15040</v>
      </c>
      <c r="B1033" s="29" t="s">
        <v>5616</v>
      </c>
      <c r="C1033" s="32">
        <v>100</v>
      </c>
      <c r="D1033" s="48">
        <v>0.99536830000000009</v>
      </c>
      <c r="E1033" s="48">
        <v>5.8904862254808616</v>
      </c>
      <c r="F1033" s="32" t="s">
        <v>746</v>
      </c>
      <c r="G1033" s="32">
        <v>5.8904862254808616</v>
      </c>
      <c r="H1033" s="32">
        <v>2.6929331068</v>
      </c>
      <c r="I1033" s="32">
        <v>0.1</v>
      </c>
      <c r="J1033" s="32">
        <v>0.75229709137686596</v>
      </c>
      <c r="K1033" s="29" t="s">
        <v>2477</v>
      </c>
      <c r="L1033" s="29" t="s">
        <v>2614</v>
      </c>
      <c r="M1033" s="29" t="s">
        <v>3686</v>
      </c>
      <c r="N1033" s="33">
        <v>2.884561231876109E-2</v>
      </c>
      <c r="O1033" s="34">
        <v>57518.251016186281</v>
      </c>
      <c r="P1033" s="35">
        <v>2.62903546220376E-2</v>
      </c>
      <c r="Q1033" s="29" t="s">
        <v>3309</v>
      </c>
      <c r="R1033" s="29" t="s">
        <v>2424</v>
      </c>
      <c r="S1033" s="36">
        <v>7.4300000000000006</v>
      </c>
      <c r="T1033" s="29" t="s">
        <v>2467</v>
      </c>
      <c r="U1033" s="37">
        <v>2</v>
      </c>
      <c r="V1033" s="38">
        <v>2.62903546220376E-2</v>
      </c>
      <c r="W1033" s="38">
        <v>7.4562903546220376</v>
      </c>
      <c r="X1033" s="39">
        <v>3.6290354622038563E-2</v>
      </c>
      <c r="Y1033" s="39">
        <v>1.000000000000068E-2</v>
      </c>
    </row>
    <row r="1034" spans="1:25" ht="20" x14ac:dyDescent="0.2">
      <c r="A1034" s="29">
        <v>15615</v>
      </c>
      <c r="B1034" s="29" t="s">
        <v>5617</v>
      </c>
      <c r="C1034" s="32">
        <v>100</v>
      </c>
      <c r="D1034" s="48">
        <v>0.97222020000000009</v>
      </c>
      <c r="E1034" s="48">
        <v>5.8904862254808616</v>
      </c>
      <c r="F1034" s="32" t="s">
        <v>746</v>
      </c>
      <c r="G1034" s="32">
        <v>5.8904862254808616</v>
      </c>
      <c r="H1034" s="32">
        <v>255.72622799600001</v>
      </c>
      <c r="I1034" s="32">
        <v>0.1</v>
      </c>
      <c r="J1034" s="32">
        <v>0.75229709137686596</v>
      </c>
      <c r="K1034" s="29" t="s">
        <v>3003</v>
      </c>
      <c r="L1034" s="29" t="s">
        <v>3003</v>
      </c>
      <c r="M1034" s="29" t="s">
        <v>5618</v>
      </c>
      <c r="N1034" s="33">
        <v>2.884561231876109E-2</v>
      </c>
      <c r="O1034" s="34">
        <v>57518.251016186281</v>
      </c>
      <c r="P1034" s="35">
        <v>2.4965838190314149</v>
      </c>
      <c r="Q1034" s="29" t="s">
        <v>5619</v>
      </c>
      <c r="R1034" s="29" t="s">
        <v>5620</v>
      </c>
      <c r="S1034" s="36">
        <v>139.30000000000001</v>
      </c>
      <c r="T1034" s="29" t="s">
        <v>2469</v>
      </c>
      <c r="U1034" s="37">
        <v>256</v>
      </c>
      <c r="V1034" s="38">
        <v>2.4965838190314149</v>
      </c>
      <c r="W1034" s="38">
        <v>141.79658381903141</v>
      </c>
      <c r="X1034" s="39">
        <v>5.6965838190314457</v>
      </c>
      <c r="Y1034" s="39">
        <v>3.2000000000000171</v>
      </c>
    </row>
    <row r="1035" spans="1:25" ht="30" x14ac:dyDescent="0.2">
      <c r="A1035" s="29">
        <v>14048</v>
      </c>
      <c r="B1035" s="29" t="s">
        <v>5621</v>
      </c>
      <c r="C1035" s="32">
        <v>100</v>
      </c>
      <c r="D1035" s="48">
        <v>0.97222020000000009</v>
      </c>
      <c r="E1035" s="48">
        <v>5.8904862254808616</v>
      </c>
      <c r="F1035" s="32" t="s">
        <v>746</v>
      </c>
      <c r="G1035" s="32">
        <v>5.8904862254808616</v>
      </c>
      <c r="H1035" s="32">
        <v>1570.71133165432</v>
      </c>
      <c r="I1035" s="32">
        <v>0.1</v>
      </c>
      <c r="J1035" s="32">
        <v>0.75229709137686596</v>
      </c>
      <c r="K1035" s="29" t="s">
        <v>3911</v>
      </c>
      <c r="L1035" s="29" t="s">
        <v>5321</v>
      </c>
      <c r="M1035" s="29" t="s">
        <v>5618</v>
      </c>
      <c r="N1035" s="33">
        <v>2.884561231876109E-2</v>
      </c>
      <c r="O1035" s="34">
        <v>57518.251016186281</v>
      </c>
      <c r="P1035" s="35">
        <v>15.33441651921132</v>
      </c>
      <c r="Q1035" s="29" t="s">
        <v>5447</v>
      </c>
      <c r="R1035" s="29" t="s">
        <v>3914</v>
      </c>
      <c r="S1035" s="36">
        <v>110.01</v>
      </c>
      <c r="T1035" s="29" t="s">
        <v>5622</v>
      </c>
      <c r="U1035" s="37">
        <v>1566</v>
      </c>
      <c r="V1035" s="38">
        <v>15.33441651921132</v>
      </c>
      <c r="W1035" s="38">
        <v>125.34441651921129</v>
      </c>
      <c r="X1035" s="39">
        <v>18.734416519211319</v>
      </c>
      <c r="Y1035" s="39">
        <v>3.4000000000000061</v>
      </c>
    </row>
    <row r="1036" spans="1:25" x14ac:dyDescent="0.2">
      <c r="A1036" s="29">
        <v>15123</v>
      </c>
      <c r="B1036" s="29" t="s">
        <v>1833</v>
      </c>
      <c r="C1036" s="32">
        <v>120</v>
      </c>
      <c r="D1036" s="48">
        <v>0.97222020000000009</v>
      </c>
      <c r="E1036" s="48">
        <v>8.4823001646924414</v>
      </c>
      <c r="F1036" s="32">
        <v>4</v>
      </c>
      <c r="G1036" s="32">
        <v>4</v>
      </c>
      <c r="H1036" s="32">
        <v>315.90538719328998</v>
      </c>
      <c r="I1036" s="32">
        <v>0.12</v>
      </c>
      <c r="J1036" s="32">
        <v>0.35476089115935849</v>
      </c>
      <c r="K1036" s="29" t="s">
        <v>4384</v>
      </c>
      <c r="L1036" s="29" t="s">
        <v>4384</v>
      </c>
      <c r="M1036" s="29" t="s">
        <v>5618</v>
      </c>
      <c r="N1036" s="33">
        <v>6.4146427062274332E-3</v>
      </c>
      <c r="O1036" s="34">
        <v>32548.671883471929</v>
      </c>
      <c r="P1036" s="35">
        <v>0.56448678588212775</v>
      </c>
      <c r="Q1036" s="29" t="s">
        <v>5623</v>
      </c>
      <c r="R1036" s="29" t="s">
        <v>5624</v>
      </c>
      <c r="S1036" s="36">
        <v>92.56</v>
      </c>
      <c r="T1036" s="29" t="s">
        <v>746</v>
      </c>
      <c r="U1036" s="37">
        <v>318</v>
      </c>
      <c r="V1036" s="38">
        <v>0.56448678588212775</v>
      </c>
      <c r="W1036" s="38">
        <v>93.124486785882127</v>
      </c>
      <c r="X1036" s="39">
        <v>19.564486785882121</v>
      </c>
      <c r="Y1036" s="39">
        <v>19</v>
      </c>
    </row>
    <row r="1037" spans="1:25" ht="40" x14ac:dyDescent="0.2">
      <c r="A1037" s="29">
        <v>14150</v>
      </c>
      <c r="B1037" s="29" t="s">
        <v>5625</v>
      </c>
      <c r="C1037" s="32">
        <v>115</v>
      </c>
      <c r="D1037" s="48">
        <v>0.97222020000000009</v>
      </c>
      <c r="E1037" s="48">
        <v>7.7901680331984391</v>
      </c>
      <c r="F1037" s="32" t="s">
        <v>746</v>
      </c>
      <c r="G1037" s="32">
        <v>7.7901680331984391</v>
      </c>
      <c r="H1037" s="32">
        <v>453.30698123833002</v>
      </c>
      <c r="I1037" s="32">
        <v>0.115</v>
      </c>
      <c r="J1037" s="32">
        <v>0.75229709137686596</v>
      </c>
      <c r="K1037" s="29" t="s">
        <v>3917</v>
      </c>
      <c r="L1037" s="29" t="s">
        <v>3916</v>
      </c>
      <c r="M1037" s="29" t="s">
        <v>5618</v>
      </c>
      <c r="N1037" s="33">
        <v>2.884561231876109E-2</v>
      </c>
      <c r="O1037" s="34">
        <v>66145.988668614227</v>
      </c>
      <c r="P1037" s="35">
        <v>3.6847434832753101</v>
      </c>
      <c r="Q1037" s="29" t="s">
        <v>5626</v>
      </c>
      <c r="R1037" s="29" t="s">
        <v>5627</v>
      </c>
      <c r="S1037" s="36">
        <v>59.95</v>
      </c>
      <c r="T1037" s="29" t="s">
        <v>3463</v>
      </c>
      <c r="U1037" s="37">
        <v>450</v>
      </c>
      <c r="V1037" s="38">
        <v>3.6847434832753101</v>
      </c>
      <c r="W1037" s="38">
        <v>63.634743483275308</v>
      </c>
      <c r="X1037" s="39">
        <v>5.0147434832753044</v>
      </c>
      <c r="Y1037" s="39">
        <v>1.329999999999991</v>
      </c>
    </row>
    <row r="1038" spans="1:25" ht="30" x14ac:dyDescent="0.2">
      <c r="A1038" s="29">
        <v>15475</v>
      </c>
      <c r="B1038" s="29" t="s">
        <v>5628</v>
      </c>
      <c r="C1038" s="32">
        <v>100</v>
      </c>
      <c r="D1038" s="48">
        <v>0.97222020000000009</v>
      </c>
      <c r="E1038" s="48">
        <v>5.8904862254808616</v>
      </c>
      <c r="F1038" s="32" t="s">
        <v>746</v>
      </c>
      <c r="G1038" s="32">
        <v>5.8904862254808616</v>
      </c>
      <c r="H1038" s="32">
        <v>93.386614169599994</v>
      </c>
      <c r="I1038" s="32">
        <v>0.1</v>
      </c>
      <c r="J1038" s="32">
        <v>0.75229709137686596</v>
      </c>
      <c r="K1038" s="29" t="s">
        <v>3083</v>
      </c>
      <c r="L1038" s="29" t="s">
        <v>3083</v>
      </c>
      <c r="M1038" s="29" t="s">
        <v>5618</v>
      </c>
      <c r="N1038" s="33">
        <v>2.884561231876109E-2</v>
      </c>
      <c r="O1038" s="34">
        <v>57518.251016186281</v>
      </c>
      <c r="P1038" s="35">
        <v>0.91170746026723593</v>
      </c>
      <c r="Q1038" s="29" t="s">
        <v>5629</v>
      </c>
      <c r="R1038" s="29" t="s">
        <v>5630</v>
      </c>
      <c r="S1038" s="36">
        <v>54.86</v>
      </c>
      <c r="T1038" s="29" t="s">
        <v>746</v>
      </c>
      <c r="U1038" s="37">
        <v>94</v>
      </c>
      <c r="V1038" s="38">
        <v>0.91170746026723593</v>
      </c>
      <c r="W1038" s="38">
        <v>55.771707460267237</v>
      </c>
      <c r="X1038" s="39">
        <v>1.4517074602672371</v>
      </c>
      <c r="Y1038" s="39">
        <v>0.53999999999999915</v>
      </c>
    </row>
    <row r="1039" spans="1:25" ht="30" x14ac:dyDescent="0.2">
      <c r="A1039" s="29">
        <v>14023</v>
      </c>
      <c r="B1039" s="29" t="s">
        <v>5631</v>
      </c>
      <c r="C1039" s="32">
        <v>100</v>
      </c>
      <c r="D1039" s="48">
        <v>0.97222020000000009</v>
      </c>
      <c r="E1039" s="48">
        <v>5.8904862254808616</v>
      </c>
      <c r="F1039" s="32" t="s">
        <v>746</v>
      </c>
      <c r="G1039" s="32">
        <v>5.8904862254808616</v>
      </c>
      <c r="H1039" s="32">
        <v>154.00523679705</v>
      </c>
      <c r="I1039" s="32">
        <v>0.1</v>
      </c>
      <c r="J1039" s="32">
        <v>0.75229709137686596</v>
      </c>
      <c r="K1039" s="29" t="s">
        <v>2385</v>
      </c>
      <c r="L1039" s="29" t="s">
        <v>4606</v>
      </c>
      <c r="M1039" s="29" t="s">
        <v>5618</v>
      </c>
      <c r="N1039" s="33">
        <v>2.884561231876109E-2</v>
      </c>
      <c r="O1039" s="34">
        <v>57518.251016186281</v>
      </c>
      <c r="P1039" s="35">
        <v>1.503510161029046</v>
      </c>
      <c r="Q1039" s="29" t="s">
        <v>5632</v>
      </c>
      <c r="R1039" s="29" t="s">
        <v>5633</v>
      </c>
      <c r="S1039" s="36">
        <v>53.13</v>
      </c>
      <c r="T1039" s="29" t="s">
        <v>5377</v>
      </c>
      <c r="U1039" s="37">
        <v>154</v>
      </c>
      <c r="V1039" s="38">
        <v>1.503510161029046</v>
      </c>
      <c r="W1039" s="38">
        <v>54.633510161029051</v>
      </c>
      <c r="X1039" s="39">
        <v>5.6935101610290531</v>
      </c>
      <c r="Y1039" s="39">
        <v>4.1900000000000048</v>
      </c>
    </row>
    <row r="1040" spans="1:25" ht="50" x14ac:dyDescent="0.2">
      <c r="A1040" s="29">
        <v>14540</v>
      </c>
      <c r="B1040" s="29" t="s">
        <v>1716</v>
      </c>
      <c r="C1040" s="32">
        <v>150</v>
      </c>
      <c r="D1040" s="48">
        <v>0.97222020000000009</v>
      </c>
      <c r="E1040" s="48">
        <v>13.253594007331939</v>
      </c>
      <c r="F1040" s="32" t="s">
        <v>746</v>
      </c>
      <c r="G1040" s="32">
        <v>13.253594007331939</v>
      </c>
      <c r="H1040" s="32">
        <v>503.54301115530001</v>
      </c>
      <c r="I1040" s="32">
        <v>0.15</v>
      </c>
      <c r="J1040" s="32">
        <v>0.75229709137686618</v>
      </c>
      <c r="K1040" s="29" t="s">
        <v>2523</v>
      </c>
      <c r="L1040" s="29" t="s">
        <v>2522</v>
      </c>
      <c r="M1040" s="29" t="s">
        <v>5618</v>
      </c>
      <c r="N1040" s="33">
        <v>2.88456123187611E-2</v>
      </c>
      <c r="O1040" s="34">
        <v>86277.376524279447</v>
      </c>
      <c r="P1040" s="35">
        <v>2.896737184282157</v>
      </c>
      <c r="Q1040" s="29" t="s">
        <v>5634</v>
      </c>
      <c r="R1040" s="29" t="s">
        <v>5635</v>
      </c>
      <c r="S1040" s="36">
        <v>52.74</v>
      </c>
      <c r="T1040" s="29" t="s">
        <v>746</v>
      </c>
      <c r="U1040" s="37">
        <v>504</v>
      </c>
      <c r="V1040" s="38">
        <v>2.896737184282157</v>
      </c>
      <c r="W1040" s="38">
        <v>55.636737184282161</v>
      </c>
      <c r="X1040" s="39">
        <v>11.386737184282159</v>
      </c>
      <c r="Y1040" s="39">
        <v>8.490000000000002</v>
      </c>
    </row>
    <row r="1041" spans="1:25" ht="30" x14ac:dyDescent="0.2">
      <c r="A1041" s="29">
        <v>14318</v>
      </c>
      <c r="B1041" s="29" t="s">
        <v>5636</v>
      </c>
      <c r="C1041" s="32">
        <v>100</v>
      </c>
      <c r="D1041" s="48">
        <v>0.97222020000000009</v>
      </c>
      <c r="E1041" s="48">
        <v>5.8904862254808616</v>
      </c>
      <c r="F1041" s="32" t="s">
        <v>746</v>
      </c>
      <c r="G1041" s="32">
        <v>5.8904862254808616</v>
      </c>
      <c r="H1041" s="32">
        <v>276.58043436920002</v>
      </c>
      <c r="I1041" s="32">
        <v>0.1</v>
      </c>
      <c r="J1041" s="32">
        <v>0.75229709137686596</v>
      </c>
      <c r="K1041" s="29" t="s">
        <v>3013</v>
      </c>
      <c r="L1041" s="29" t="s">
        <v>3012</v>
      </c>
      <c r="M1041" s="29" t="s">
        <v>5618</v>
      </c>
      <c r="N1041" s="33">
        <v>2.884561231876109E-2</v>
      </c>
      <c r="O1041" s="34">
        <v>57518.251016186281</v>
      </c>
      <c r="P1041" s="35">
        <v>2.7001776177515349</v>
      </c>
      <c r="Q1041" s="29" t="s">
        <v>5637</v>
      </c>
      <c r="R1041" s="29" t="s">
        <v>5638</v>
      </c>
      <c r="S1041" s="36">
        <v>36.340000000000003</v>
      </c>
      <c r="T1041" s="29" t="s">
        <v>5113</v>
      </c>
      <c r="U1041" s="37">
        <v>276</v>
      </c>
      <c r="V1041" s="38">
        <v>2.7001776177515349</v>
      </c>
      <c r="W1041" s="38">
        <v>39.040177617751532</v>
      </c>
      <c r="X1041" s="39">
        <v>2.9901776177515269</v>
      </c>
      <c r="Y1041" s="39">
        <v>0.28999999999999199</v>
      </c>
    </row>
    <row r="1042" spans="1:25" ht="20" x14ac:dyDescent="0.2">
      <c r="A1042" s="29">
        <v>15433</v>
      </c>
      <c r="B1042" s="29" t="s">
        <v>5639</v>
      </c>
      <c r="C1042" s="32">
        <v>75</v>
      </c>
      <c r="D1042" s="48">
        <v>0.97222020000000009</v>
      </c>
      <c r="E1042" s="48">
        <v>3.3133985018329848</v>
      </c>
      <c r="F1042" s="32" t="s">
        <v>746</v>
      </c>
      <c r="G1042" s="32">
        <v>3.3133985018329848</v>
      </c>
      <c r="H1042" s="32">
        <v>554.50590543495002</v>
      </c>
      <c r="I1042" s="32">
        <v>7.4999999999999997E-2</v>
      </c>
      <c r="J1042" s="32">
        <v>0.75229709137686618</v>
      </c>
      <c r="K1042" s="29" t="s">
        <v>2990</v>
      </c>
      <c r="L1042" s="29" t="s">
        <v>5167</v>
      </c>
      <c r="M1042" s="29" t="s">
        <v>5618</v>
      </c>
      <c r="N1042" s="33">
        <v>2.88456123187611E-2</v>
      </c>
      <c r="O1042" s="34">
        <v>43138.688262139724</v>
      </c>
      <c r="P1042" s="35">
        <v>7.9174554606644731</v>
      </c>
      <c r="Q1042" s="29" t="s">
        <v>5640</v>
      </c>
      <c r="R1042" s="29" t="s">
        <v>4988</v>
      </c>
      <c r="S1042" s="36">
        <v>29.39</v>
      </c>
      <c r="T1042" s="29" t="s">
        <v>746</v>
      </c>
      <c r="U1042" s="37">
        <v>550</v>
      </c>
      <c r="V1042" s="38">
        <v>7.9174554606644731</v>
      </c>
      <c r="W1042" s="38">
        <v>37.307455460664471</v>
      </c>
      <c r="X1042" s="39">
        <v>17.31745546066448</v>
      </c>
      <c r="Y1042" s="39">
        <v>9.4000000000000092</v>
      </c>
    </row>
    <row r="1043" spans="1:25" ht="30" x14ac:dyDescent="0.2">
      <c r="A1043" s="29">
        <v>14003</v>
      </c>
      <c r="B1043" s="29" t="s">
        <v>5641</v>
      </c>
      <c r="C1043" s="32">
        <v>100</v>
      </c>
      <c r="D1043" s="48">
        <v>0.97222020000000009</v>
      </c>
      <c r="E1043" s="48">
        <v>5.8904862254808616</v>
      </c>
      <c r="F1043" s="32" t="s">
        <v>746</v>
      </c>
      <c r="G1043" s="32">
        <v>5.8904862254808616</v>
      </c>
      <c r="H1043" s="32">
        <v>143.148156185</v>
      </c>
      <c r="I1043" s="32">
        <v>0.1</v>
      </c>
      <c r="J1043" s="32">
        <v>0.75229709137686596</v>
      </c>
      <c r="K1043" s="29" t="s">
        <v>2394</v>
      </c>
      <c r="L1043" s="29" t="s">
        <v>1314</v>
      </c>
      <c r="M1043" s="29" t="s">
        <v>5618</v>
      </c>
      <c r="N1043" s="33">
        <v>2.884561231876109E-2</v>
      </c>
      <c r="O1043" s="34">
        <v>57518.251016186281</v>
      </c>
      <c r="P1043" s="35">
        <v>1.3975155120234399</v>
      </c>
      <c r="Q1043" s="29" t="s">
        <v>5642</v>
      </c>
      <c r="R1043" s="29" t="s">
        <v>5643</v>
      </c>
      <c r="S1043" s="36">
        <v>18.43</v>
      </c>
      <c r="T1043" s="29" t="s">
        <v>3853</v>
      </c>
      <c r="U1043" s="37">
        <v>144</v>
      </c>
      <c r="V1043" s="38">
        <v>1.3975155120234399</v>
      </c>
      <c r="W1043" s="38">
        <v>19.827515512023439</v>
      </c>
      <c r="X1043" s="39">
        <v>2.9175155120234391</v>
      </c>
      <c r="Y1043" s="39">
        <v>1.52</v>
      </c>
    </row>
    <row r="1044" spans="1:25" ht="30" x14ac:dyDescent="0.2">
      <c r="A1044" s="29">
        <v>15692</v>
      </c>
      <c r="B1044" s="29" t="s">
        <v>5644</v>
      </c>
      <c r="C1044" s="32">
        <v>100</v>
      </c>
      <c r="D1044" s="48">
        <v>0.97222020000000009</v>
      </c>
      <c r="E1044" s="48">
        <v>5.8904862254808616</v>
      </c>
      <c r="F1044" s="32" t="s">
        <v>746</v>
      </c>
      <c r="G1044" s="32">
        <v>5.8904862254808616</v>
      </c>
      <c r="H1044" s="32">
        <v>1190.3567987169999</v>
      </c>
      <c r="I1044" s="32">
        <v>0.1</v>
      </c>
      <c r="J1044" s="32">
        <v>0.75229709137686596</v>
      </c>
      <c r="K1044" s="29" t="s">
        <v>3947</v>
      </c>
      <c r="L1044" s="29" t="s">
        <v>441</v>
      </c>
      <c r="M1044" s="29" t="s">
        <v>5618</v>
      </c>
      <c r="N1044" s="33">
        <v>2.884561231876109E-2</v>
      </c>
      <c r="O1044" s="34">
        <v>57518.251016186281</v>
      </c>
      <c r="P1044" s="35">
        <v>11.621121329007289</v>
      </c>
      <c r="Q1044" s="29" t="s">
        <v>5645</v>
      </c>
      <c r="R1044" s="29" t="s">
        <v>5068</v>
      </c>
      <c r="S1044" s="36">
        <v>17.079999999999991</v>
      </c>
      <c r="T1044" s="29" t="s">
        <v>746</v>
      </c>
      <c r="U1044" s="37">
        <v>1190</v>
      </c>
      <c r="V1044" s="38">
        <v>11.621121329007289</v>
      </c>
      <c r="W1044" s="38">
        <v>28.70112132900729</v>
      </c>
      <c r="X1044" s="39">
        <v>16.961121329007291</v>
      </c>
      <c r="Y1044" s="39">
        <v>5.3399999999999963</v>
      </c>
    </row>
    <row r="1045" spans="1:25" ht="30" x14ac:dyDescent="0.2">
      <c r="A1045" s="29">
        <v>17190</v>
      </c>
      <c r="B1045" s="29" t="s">
        <v>5646</v>
      </c>
      <c r="C1045" s="32">
        <v>180</v>
      </c>
      <c r="D1045" s="48">
        <v>0.97222020000000009</v>
      </c>
      <c r="E1045" s="48">
        <v>19.085175370557991</v>
      </c>
      <c r="F1045" s="32" t="s">
        <v>746</v>
      </c>
      <c r="G1045" s="32">
        <v>19.085175370557991</v>
      </c>
      <c r="H1045" s="32">
        <v>1928.57735004199</v>
      </c>
      <c r="I1045" s="32">
        <v>0.18</v>
      </c>
      <c r="J1045" s="32">
        <v>0.75229709137686607</v>
      </c>
      <c r="K1045" s="29" t="s">
        <v>3890</v>
      </c>
      <c r="L1045" s="29" t="s">
        <v>3890</v>
      </c>
      <c r="M1045" s="29" t="s">
        <v>5618</v>
      </c>
      <c r="N1045" s="33">
        <v>2.88456123187611E-2</v>
      </c>
      <c r="O1045" s="34">
        <v>103532.8518291353</v>
      </c>
      <c r="P1045" s="35">
        <v>8.7674288760996468</v>
      </c>
      <c r="Q1045" s="29" t="s">
        <v>746</v>
      </c>
      <c r="R1045" s="29" t="s">
        <v>5647</v>
      </c>
      <c r="S1045" s="36">
        <v>126.68</v>
      </c>
      <c r="T1045" s="29" t="s">
        <v>746</v>
      </c>
      <c r="U1045" s="37">
        <v>1918</v>
      </c>
      <c r="V1045" s="38">
        <v>8.7674288760996468</v>
      </c>
      <c r="W1045" s="38">
        <v>135.44742887609971</v>
      </c>
      <c r="X1045" s="40" t="s">
        <v>746</v>
      </c>
      <c r="Y1045" s="40" t="s">
        <v>746</v>
      </c>
    </row>
    <row r="1046" spans="1:25" ht="40" x14ac:dyDescent="0.2">
      <c r="A1046" s="29">
        <v>15782</v>
      </c>
      <c r="B1046" s="29" t="s">
        <v>2231</v>
      </c>
      <c r="C1046" s="32">
        <v>100</v>
      </c>
      <c r="D1046" s="48">
        <v>0.94907210000000009</v>
      </c>
      <c r="E1046" s="48">
        <v>5.8904862254808616</v>
      </c>
      <c r="F1046" s="32" t="s">
        <v>746</v>
      </c>
      <c r="G1046" s="32">
        <v>5.8904862254808616</v>
      </c>
      <c r="H1046" s="32">
        <v>62.875641578489997</v>
      </c>
      <c r="I1046" s="32">
        <v>0.1</v>
      </c>
      <c r="J1046" s="32">
        <v>0.75229709137686596</v>
      </c>
      <c r="K1046" s="29" t="s">
        <v>2534</v>
      </c>
      <c r="L1046" s="29" t="s">
        <v>387</v>
      </c>
      <c r="M1046" s="29" t="s">
        <v>5648</v>
      </c>
      <c r="N1046" s="33">
        <v>2.884561231876109E-2</v>
      </c>
      <c r="O1046" s="34">
        <v>57518.251016186281</v>
      </c>
      <c r="P1046" s="35">
        <v>0.61383734709656923</v>
      </c>
      <c r="Q1046" s="29" t="s">
        <v>5649</v>
      </c>
      <c r="R1046" s="29" t="s">
        <v>5650</v>
      </c>
      <c r="S1046" s="36">
        <v>15.72</v>
      </c>
      <c r="T1046" s="29" t="s">
        <v>4587</v>
      </c>
      <c r="U1046" s="37">
        <v>62</v>
      </c>
      <c r="V1046" s="38">
        <v>0.61383734709656923</v>
      </c>
      <c r="W1046" s="38">
        <v>16.333837347096569</v>
      </c>
      <c r="X1046" s="39">
        <v>2.1138373470965699</v>
      </c>
      <c r="Y1046" s="39">
        <v>1.5</v>
      </c>
    </row>
    <row r="1047" spans="1:25" ht="30" x14ac:dyDescent="0.2">
      <c r="A1047" s="29">
        <v>19986</v>
      </c>
      <c r="B1047" s="29" t="s">
        <v>5651</v>
      </c>
      <c r="C1047" s="32">
        <v>100</v>
      </c>
      <c r="D1047" s="48">
        <v>0.94907210000000009</v>
      </c>
      <c r="E1047" s="48">
        <v>5.8904862254808616</v>
      </c>
      <c r="F1047" s="32" t="s">
        <v>746</v>
      </c>
      <c r="G1047" s="32">
        <v>5.8904862254808616</v>
      </c>
      <c r="H1047" s="32">
        <v>81.083778397499998</v>
      </c>
      <c r="I1047" s="32">
        <v>0.1</v>
      </c>
      <c r="J1047" s="32">
        <v>0.75229709137686596</v>
      </c>
      <c r="K1047" s="29" t="s">
        <v>2412</v>
      </c>
      <c r="L1047" s="29" t="s">
        <v>2121</v>
      </c>
      <c r="M1047" s="29" t="s">
        <v>5648</v>
      </c>
      <c r="N1047" s="33">
        <v>2.884561231876109E-2</v>
      </c>
      <c r="O1047" s="34">
        <v>57518.251016186281</v>
      </c>
      <c r="P1047" s="35">
        <v>0.7915983069843503</v>
      </c>
      <c r="Q1047" s="29" t="s">
        <v>2802</v>
      </c>
      <c r="R1047" s="29" t="s">
        <v>5652</v>
      </c>
      <c r="S1047" s="36">
        <v>4.38</v>
      </c>
      <c r="T1047" s="29" t="s">
        <v>3221</v>
      </c>
      <c r="U1047" s="37">
        <v>82</v>
      </c>
      <c r="V1047" s="38">
        <v>0.7915983069843503</v>
      </c>
      <c r="W1047" s="38">
        <v>5.1715983069843503</v>
      </c>
      <c r="X1047" s="39">
        <v>3.0215983069843499</v>
      </c>
      <c r="Y1047" s="39">
        <v>2.23</v>
      </c>
    </row>
    <row r="1048" spans="1:25" ht="40" x14ac:dyDescent="0.2">
      <c r="A1048" s="29">
        <v>12285</v>
      </c>
      <c r="B1048" s="29" t="s">
        <v>5653</v>
      </c>
      <c r="C1048" s="32">
        <v>110</v>
      </c>
      <c r="D1048" s="48">
        <v>0.94907210000000009</v>
      </c>
      <c r="E1048" s="48">
        <v>7.1274883328318426</v>
      </c>
      <c r="F1048" s="32" t="s">
        <v>746</v>
      </c>
      <c r="G1048" s="32">
        <v>7.1274883328318426</v>
      </c>
      <c r="H1048" s="32">
        <v>263.24317259700001</v>
      </c>
      <c r="I1048" s="32">
        <v>0.11</v>
      </c>
      <c r="J1048" s="32">
        <v>0.75229709137686618</v>
      </c>
      <c r="K1048" s="29" t="s">
        <v>2662</v>
      </c>
      <c r="L1048" s="29" t="s">
        <v>2662</v>
      </c>
      <c r="M1048" s="29" t="s">
        <v>5648</v>
      </c>
      <c r="N1048" s="33">
        <v>2.88456123187611E-2</v>
      </c>
      <c r="O1048" s="34">
        <v>63270.076117804922</v>
      </c>
      <c r="P1048" s="35">
        <v>2.2679333431266211</v>
      </c>
      <c r="Q1048" s="29" t="s">
        <v>746</v>
      </c>
      <c r="R1048" s="29" t="s">
        <v>746</v>
      </c>
      <c r="S1048" s="41" t="s">
        <v>746</v>
      </c>
      <c r="T1048" s="29" t="s">
        <v>746</v>
      </c>
      <c r="U1048" s="34" t="s">
        <v>746</v>
      </c>
      <c r="V1048" s="38">
        <v>2.2679333431266211</v>
      </c>
      <c r="W1048" s="42" t="s">
        <v>746</v>
      </c>
      <c r="X1048" s="40" t="s">
        <v>746</v>
      </c>
      <c r="Y1048" s="40" t="s">
        <v>746</v>
      </c>
    </row>
    <row r="1049" spans="1:25" ht="30" x14ac:dyDescent="0.2">
      <c r="A1049" s="29">
        <v>19950</v>
      </c>
      <c r="B1049" s="29" t="s">
        <v>5654</v>
      </c>
      <c r="C1049" s="32">
        <v>120</v>
      </c>
      <c r="D1049" s="48">
        <v>0.92592400000000008</v>
      </c>
      <c r="E1049" s="48">
        <v>8.4823001646924414</v>
      </c>
      <c r="F1049" s="32" t="s">
        <v>746</v>
      </c>
      <c r="G1049" s="32">
        <v>8.4823001646924414</v>
      </c>
      <c r="H1049" s="32">
        <v>107.80331727795</v>
      </c>
      <c r="I1049" s="32">
        <v>0.12</v>
      </c>
      <c r="J1049" s="32">
        <v>0.75229709137686618</v>
      </c>
      <c r="K1049" s="29" t="s">
        <v>2694</v>
      </c>
      <c r="L1049" s="29" t="s">
        <v>1453</v>
      </c>
      <c r="M1049" s="29" t="s">
        <v>5655</v>
      </c>
      <c r="N1049" s="33">
        <v>2.88456123187611E-2</v>
      </c>
      <c r="O1049" s="34">
        <v>69021.901219423555</v>
      </c>
      <c r="P1049" s="35">
        <v>0.8289001053117151</v>
      </c>
      <c r="Q1049" s="29" t="s">
        <v>5656</v>
      </c>
      <c r="R1049" s="29" t="s">
        <v>5657</v>
      </c>
      <c r="S1049" s="36">
        <v>73.940000000000012</v>
      </c>
      <c r="T1049" s="29" t="s">
        <v>2677</v>
      </c>
      <c r="U1049" s="37">
        <v>106</v>
      </c>
      <c r="V1049" s="38">
        <v>0.8289001053117151</v>
      </c>
      <c r="W1049" s="38">
        <v>74.768900105311729</v>
      </c>
      <c r="X1049" s="39">
        <v>2.028900105311735</v>
      </c>
      <c r="Y1049" s="39">
        <v>1.2000000000000171</v>
      </c>
    </row>
    <row r="1050" spans="1:25" ht="20" x14ac:dyDescent="0.2">
      <c r="A1050" s="29">
        <v>14463</v>
      </c>
      <c r="B1050" s="29" t="s">
        <v>1660</v>
      </c>
      <c r="C1050" s="32">
        <v>100</v>
      </c>
      <c r="D1050" s="48">
        <v>0.92592400000000008</v>
      </c>
      <c r="E1050" s="48">
        <v>5.8904862254808616</v>
      </c>
      <c r="F1050" s="32" t="s">
        <v>746</v>
      </c>
      <c r="G1050" s="32">
        <v>5.8904862254808616</v>
      </c>
      <c r="H1050" s="32">
        <v>126.12076190400001</v>
      </c>
      <c r="I1050" s="32">
        <v>0.1</v>
      </c>
      <c r="J1050" s="32">
        <v>0.75229709137686596</v>
      </c>
      <c r="K1050" s="29" t="s">
        <v>3339</v>
      </c>
      <c r="L1050" s="29" t="s">
        <v>3339</v>
      </c>
      <c r="M1050" s="29" t="s">
        <v>5655</v>
      </c>
      <c r="N1050" s="33">
        <v>2.884561231876109E-2</v>
      </c>
      <c r="O1050" s="34">
        <v>57518.251016186281</v>
      </c>
      <c r="P1050" s="35">
        <v>1.23128181211966</v>
      </c>
      <c r="Q1050" s="29" t="s">
        <v>5203</v>
      </c>
      <c r="R1050" s="29" t="s">
        <v>5658</v>
      </c>
      <c r="S1050" s="36">
        <v>53.93</v>
      </c>
      <c r="T1050" s="29" t="s">
        <v>3022</v>
      </c>
      <c r="U1050" s="37">
        <v>126</v>
      </c>
      <c r="V1050" s="38">
        <v>1.23128181211966</v>
      </c>
      <c r="W1050" s="38">
        <v>55.161281812119661</v>
      </c>
      <c r="X1050" s="39">
        <v>3.771281812119661</v>
      </c>
      <c r="Y1050" s="39">
        <v>2.5399999999999991</v>
      </c>
    </row>
    <row r="1051" spans="1:25" ht="40" x14ac:dyDescent="0.2">
      <c r="A1051" s="29">
        <v>14284</v>
      </c>
      <c r="B1051" s="29" t="s">
        <v>5659</v>
      </c>
      <c r="C1051" s="32">
        <v>100</v>
      </c>
      <c r="D1051" s="48">
        <v>0.92592400000000008</v>
      </c>
      <c r="E1051" s="48">
        <v>5.8904862254808616</v>
      </c>
      <c r="F1051" s="32" t="s">
        <v>746</v>
      </c>
      <c r="G1051" s="32">
        <v>5.8904862254808616</v>
      </c>
      <c r="H1051" s="32">
        <v>463.20605650700003</v>
      </c>
      <c r="I1051" s="32">
        <v>0.1</v>
      </c>
      <c r="J1051" s="32">
        <v>0.75229709137686596</v>
      </c>
      <c r="K1051" s="29" t="s">
        <v>5660</v>
      </c>
      <c r="L1051" s="29" t="s">
        <v>5660</v>
      </c>
      <c r="M1051" s="29" t="s">
        <v>5655</v>
      </c>
      <c r="N1051" s="33">
        <v>2.884561231876109E-2</v>
      </c>
      <c r="O1051" s="34">
        <v>57518.251016186281</v>
      </c>
      <c r="P1051" s="35">
        <v>4.5221515001222956</v>
      </c>
      <c r="Q1051" s="29" t="s">
        <v>2420</v>
      </c>
      <c r="R1051" s="29" t="s">
        <v>5661</v>
      </c>
      <c r="S1051" s="36">
        <v>47.5</v>
      </c>
      <c r="T1051" s="29" t="s">
        <v>746</v>
      </c>
      <c r="U1051" s="37">
        <v>464</v>
      </c>
      <c r="V1051" s="38">
        <v>4.5221515001222956</v>
      </c>
      <c r="W1051" s="38">
        <v>52.022151500122298</v>
      </c>
      <c r="X1051" s="39">
        <v>7.962151500122296</v>
      </c>
      <c r="Y1051" s="39">
        <v>3.4399999999999982</v>
      </c>
    </row>
    <row r="1052" spans="1:25" ht="30" x14ac:dyDescent="0.2">
      <c r="A1052" s="29">
        <v>14542</v>
      </c>
      <c r="B1052" s="29" t="s">
        <v>1718</v>
      </c>
      <c r="C1052" s="32">
        <v>100</v>
      </c>
      <c r="D1052" s="48">
        <v>0.92592400000000008</v>
      </c>
      <c r="E1052" s="48">
        <v>5.8904862254808616</v>
      </c>
      <c r="F1052" s="32">
        <v>2.2000000000000002</v>
      </c>
      <c r="G1052" s="32">
        <v>2.2000000000000002</v>
      </c>
      <c r="H1052" s="32">
        <v>1253.3054788070001</v>
      </c>
      <c r="I1052" s="32">
        <v>0.1</v>
      </c>
      <c r="J1052" s="32">
        <v>0.28097062579821203</v>
      </c>
      <c r="K1052" s="29" t="s">
        <v>3778</v>
      </c>
      <c r="L1052" s="29" t="s">
        <v>3778</v>
      </c>
      <c r="M1052" s="29" t="s">
        <v>5655</v>
      </c>
      <c r="N1052" s="33">
        <v>4.0236744424790444E-3</v>
      </c>
      <c r="O1052" s="34">
        <v>21482.12344309147</v>
      </c>
      <c r="P1052" s="35">
        <v>1.8196523121802639</v>
      </c>
      <c r="Q1052" s="29" t="s">
        <v>3687</v>
      </c>
      <c r="R1052" s="29" t="s">
        <v>5662</v>
      </c>
      <c r="S1052" s="36">
        <v>18.670000000000009</v>
      </c>
      <c r="T1052" s="29" t="s">
        <v>5663</v>
      </c>
      <c r="U1052" s="37">
        <v>1254</v>
      </c>
      <c r="V1052" s="38">
        <v>1.8196523121802639</v>
      </c>
      <c r="W1052" s="38">
        <v>20.489652312180269</v>
      </c>
      <c r="X1052" s="39">
        <v>7.0896523121802684</v>
      </c>
      <c r="Y1052" s="39">
        <v>5.2700000000000049</v>
      </c>
    </row>
    <row r="1053" spans="1:25" ht="30" x14ac:dyDescent="0.2">
      <c r="A1053" s="29">
        <v>15607</v>
      </c>
      <c r="B1053" s="29" t="s">
        <v>5664</v>
      </c>
      <c r="C1053" s="32">
        <v>100</v>
      </c>
      <c r="D1053" s="48">
        <v>0.92592400000000008</v>
      </c>
      <c r="E1053" s="48">
        <v>5.8904862254808616</v>
      </c>
      <c r="F1053" s="32" t="s">
        <v>746</v>
      </c>
      <c r="G1053" s="32">
        <v>5.8904862254808616</v>
      </c>
      <c r="H1053" s="32">
        <v>868.59103486999993</v>
      </c>
      <c r="I1053" s="32">
        <v>0.1</v>
      </c>
      <c r="J1053" s="32">
        <v>0.75229709137686596</v>
      </c>
      <c r="K1053" s="29" t="s">
        <v>2399</v>
      </c>
      <c r="L1053" s="29" t="s">
        <v>3558</v>
      </c>
      <c r="M1053" s="29" t="s">
        <v>5655</v>
      </c>
      <c r="N1053" s="33">
        <v>2.884561231876109E-2</v>
      </c>
      <c r="O1053" s="34">
        <v>57518.251016186281</v>
      </c>
      <c r="P1053" s="35">
        <v>8.4798119457895922</v>
      </c>
      <c r="Q1053" s="29" t="s">
        <v>5665</v>
      </c>
      <c r="R1053" s="29" t="s">
        <v>2439</v>
      </c>
      <c r="S1053" s="36">
        <v>7.18</v>
      </c>
      <c r="T1053" s="29" t="s">
        <v>5666</v>
      </c>
      <c r="U1053" s="37">
        <v>868</v>
      </c>
      <c r="V1053" s="38">
        <v>8.4798119457895922</v>
      </c>
      <c r="W1053" s="38">
        <v>15.65981194578959</v>
      </c>
      <c r="X1053" s="39">
        <v>9.239811945789592</v>
      </c>
      <c r="Y1053" s="39">
        <v>0.75999999999999979</v>
      </c>
    </row>
    <row r="1054" spans="1:25" ht="30" x14ac:dyDescent="0.2">
      <c r="A1054" s="29">
        <v>15527</v>
      </c>
      <c r="B1054" s="29" t="s">
        <v>317</v>
      </c>
      <c r="C1054" s="32">
        <v>100</v>
      </c>
      <c r="D1054" s="48">
        <v>0.90277590000000008</v>
      </c>
      <c r="E1054" s="48">
        <v>5.8904862254808616</v>
      </c>
      <c r="F1054" s="32">
        <v>3.8</v>
      </c>
      <c r="G1054" s="32">
        <v>3.8</v>
      </c>
      <c r="H1054" s="32">
        <v>1036.619419352</v>
      </c>
      <c r="I1054" s="32">
        <v>0.1</v>
      </c>
      <c r="J1054" s="32">
        <v>0.48531289910600239</v>
      </c>
      <c r="K1054" s="29" t="s">
        <v>2913</v>
      </c>
      <c r="L1054" s="29" t="s">
        <v>2913</v>
      </c>
      <c r="M1054" s="29" t="s">
        <v>4065</v>
      </c>
      <c r="N1054" s="33">
        <v>1.2004516311858971E-2</v>
      </c>
      <c r="O1054" s="34">
        <v>37105.485947157998</v>
      </c>
      <c r="P1054" s="35">
        <v>4.3096697099271397</v>
      </c>
      <c r="Q1054" s="29" t="s">
        <v>5667</v>
      </c>
      <c r="R1054" s="29" t="s">
        <v>5668</v>
      </c>
      <c r="S1054" s="36">
        <v>65.430000000000007</v>
      </c>
      <c r="T1054" s="29" t="s">
        <v>5669</v>
      </c>
      <c r="U1054" s="37">
        <v>1036</v>
      </c>
      <c r="V1054" s="38">
        <v>4.3096697099271397</v>
      </c>
      <c r="W1054" s="38">
        <v>69.739669709927142</v>
      </c>
      <c r="X1054" s="39">
        <v>16.189669709927141</v>
      </c>
      <c r="Y1054" s="39">
        <v>11.88000000000001</v>
      </c>
    </row>
    <row r="1055" spans="1:25" ht="30" x14ac:dyDescent="0.2">
      <c r="A1055" s="29">
        <v>15786</v>
      </c>
      <c r="B1055" s="29" t="s">
        <v>5670</v>
      </c>
      <c r="C1055" s="32">
        <v>75</v>
      </c>
      <c r="D1055" s="48">
        <v>0.90277590000000008</v>
      </c>
      <c r="E1055" s="48">
        <v>3.3133985018329848</v>
      </c>
      <c r="F1055" s="32" t="s">
        <v>746</v>
      </c>
      <c r="G1055" s="32">
        <v>3.3133985018329848</v>
      </c>
      <c r="H1055" s="32">
        <v>186.79497992099999</v>
      </c>
      <c r="I1055" s="32">
        <v>7.4999999999999997E-2</v>
      </c>
      <c r="J1055" s="32">
        <v>0.75229709137686618</v>
      </c>
      <c r="K1055" s="29" t="s">
        <v>4333</v>
      </c>
      <c r="L1055" s="29" t="s">
        <v>4333</v>
      </c>
      <c r="M1055" s="29" t="s">
        <v>4065</v>
      </c>
      <c r="N1055" s="33">
        <v>2.88456123187611E-2</v>
      </c>
      <c r="O1055" s="34">
        <v>43138.688262139724</v>
      </c>
      <c r="P1055" s="35">
        <v>2.6671328822732052</v>
      </c>
      <c r="Q1055" s="29" t="s">
        <v>4241</v>
      </c>
      <c r="R1055" s="29" t="s">
        <v>5671</v>
      </c>
      <c r="S1055" s="36">
        <v>37.18</v>
      </c>
      <c r="T1055" s="29" t="s">
        <v>2543</v>
      </c>
      <c r="U1055" s="37">
        <v>186</v>
      </c>
      <c r="V1055" s="38">
        <v>2.6671328822732052</v>
      </c>
      <c r="W1055" s="38">
        <v>39.847132882273208</v>
      </c>
      <c r="X1055" s="39">
        <v>5.4671328822732121</v>
      </c>
      <c r="Y1055" s="39">
        <v>2.8000000000000038</v>
      </c>
    </row>
    <row r="1056" spans="1:25" ht="20" x14ac:dyDescent="0.2">
      <c r="A1056" s="29">
        <v>14393</v>
      </c>
      <c r="B1056" s="29" t="s">
        <v>1586</v>
      </c>
      <c r="C1056" s="32">
        <v>100</v>
      </c>
      <c r="D1056" s="48">
        <v>0.90277590000000008</v>
      </c>
      <c r="E1056" s="48">
        <v>5.8904862254808616</v>
      </c>
      <c r="F1056" s="32" t="s">
        <v>746</v>
      </c>
      <c r="G1056" s="32">
        <v>5.8904862254808616</v>
      </c>
      <c r="H1056" s="32">
        <v>1605.8180080576001</v>
      </c>
      <c r="I1056" s="32">
        <v>0.1</v>
      </c>
      <c r="J1056" s="32">
        <v>0.75229709137686596</v>
      </c>
      <c r="K1056" s="29" t="s">
        <v>4171</v>
      </c>
      <c r="L1056" s="29" t="s">
        <v>4171</v>
      </c>
      <c r="M1056" s="29" t="s">
        <v>4065</v>
      </c>
      <c r="N1056" s="33">
        <v>2.884561231876109E-2</v>
      </c>
      <c r="O1056" s="34">
        <v>57518.251016186281</v>
      </c>
      <c r="P1056" s="35">
        <v>15.677153206547789</v>
      </c>
      <c r="Q1056" s="29" t="s">
        <v>5142</v>
      </c>
      <c r="R1056" s="29" t="s">
        <v>5672</v>
      </c>
      <c r="S1056" s="36">
        <v>32.790000000000013</v>
      </c>
      <c r="T1056" s="29" t="s">
        <v>3622</v>
      </c>
      <c r="U1056" s="37">
        <v>1604</v>
      </c>
      <c r="V1056" s="38">
        <v>15.677153206547789</v>
      </c>
      <c r="W1056" s="38">
        <v>48.467153206547799</v>
      </c>
      <c r="X1056" s="39">
        <v>17.257153206547802</v>
      </c>
      <c r="Y1056" s="39">
        <v>1.580000000000005</v>
      </c>
    </row>
    <row r="1057" spans="1:25" ht="30" x14ac:dyDescent="0.2">
      <c r="A1057" s="29">
        <v>19959</v>
      </c>
      <c r="B1057" s="29" t="s">
        <v>5673</v>
      </c>
      <c r="C1057" s="32">
        <v>80</v>
      </c>
      <c r="D1057" s="48">
        <v>0.90277590000000008</v>
      </c>
      <c r="E1057" s="48">
        <v>3.7699111843077522</v>
      </c>
      <c r="F1057" s="32" t="s">
        <v>746</v>
      </c>
      <c r="G1057" s="32">
        <v>3.7699111843077522</v>
      </c>
      <c r="H1057" s="32">
        <v>108.014683013</v>
      </c>
      <c r="I1057" s="32">
        <v>0.08</v>
      </c>
      <c r="J1057" s="32">
        <v>0.75229709137686607</v>
      </c>
      <c r="K1057" s="29" t="s">
        <v>2653</v>
      </c>
      <c r="L1057" s="29" t="s">
        <v>452</v>
      </c>
      <c r="M1057" s="29" t="s">
        <v>4065</v>
      </c>
      <c r="N1057" s="33">
        <v>2.88456123187611E-2</v>
      </c>
      <c r="O1057" s="34">
        <v>46014.600812949029</v>
      </c>
      <c r="P1057" s="35">
        <v>1.415654270141897</v>
      </c>
      <c r="Q1057" s="29" t="s">
        <v>5674</v>
      </c>
      <c r="R1057" s="29" t="s">
        <v>5675</v>
      </c>
      <c r="S1057" s="36">
        <v>17.7</v>
      </c>
      <c r="T1057" s="29" t="s">
        <v>2677</v>
      </c>
      <c r="U1057" s="37">
        <v>108</v>
      </c>
      <c r="V1057" s="38">
        <v>1.415654270141897</v>
      </c>
      <c r="W1057" s="38">
        <v>19.115654270141899</v>
      </c>
      <c r="X1057" s="39">
        <v>2.3756542701419008</v>
      </c>
      <c r="Y1057" s="39">
        <v>0.96000000000000441</v>
      </c>
    </row>
    <row r="1058" spans="1:25" ht="40" x14ac:dyDescent="0.2">
      <c r="A1058" s="29">
        <v>12715</v>
      </c>
      <c r="B1058" s="29" t="s">
        <v>5676</v>
      </c>
      <c r="C1058" s="32">
        <v>125</v>
      </c>
      <c r="D1058" s="48">
        <v>0.90277590000000008</v>
      </c>
      <c r="E1058" s="48">
        <v>9.2038847273138469</v>
      </c>
      <c r="F1058" s="32" t="s">
        <v>746</v>
      </c>
      <c r="G1058" s="32">
        <v>9.2038847273138469</v>
      </c>
      <c r="H1058" s="32">
        <v>177.969391535</v>
      </c>
      <c r="I1058" s="32">
        <v>0.125</v>
      </c>
      <c r="J1058" s="32">
        <v>0.75229709137686618</v>
      </c>
      <c r="K1058" s="29" t="s">
        <v>3073</v>
      </c>
      <c r="L1058" s="29" t="s">
        <v>3073</v>
      </c>
      <c r="M1058" s="29" t="s">
        <v>4065</v>
      </c>
      <c r="N1058" s="33">
        <v>2.88456123187611E-2</v>
      </c>
      <c r="O1058" s="34">
        <v>71897.813770232868</v>
      </c>
      <c r="P1058" s="35">
        <v>1.2974517157091261</v>
      </c>
      <c r="Q1058" s="29" t="s">
        <v>746</v>
      </c>
      <c r="R1058" s="29" t="s">
        <v>746</v>
      </c>
      <c r="S1058" s="41" t="s">
        <v>746</v>
      </c>
      <c r="T1058" s="29" t="s">
        <v>746</v>
      </c>
      <c r="U1058" s="34" t="s">
        <v>746</v>
      </c>
      <c r="V1058" s="38">
        <v>1.2974517157091261</v>
      </c>
      <c r="W1058" s="42" t="s">
        <v>746</v>
      </c>
      <c r="X1058" s="40" t="s">
        <v>746</v>
      </c>
      <c r="Y1058" s="40" t="s">
        <v>746</v>
      </c>
    </row>
    <row r="1059" spans="1:25" ht="30" x14ac:dyDescent="0.2">
      <c r="A1059" s="29">
        <v>15772</v>
      </c>
      <c r="B1059" s="29" t="s">
        <v>216</v>
      </c>
      <c r="C1059" s="32">
        <v>250</v>
      </c>
      <c r="D1059" s="48">
        <v>0.87962780000000007</v>
      </c>
      <c r="E1059" s="48">
        <v>36.815538909255388</v>
      </c>
      <c r="F1059" s="32">
        <v>70</v>
      </c>
      <c r="G1059" s="32">
        <v>70</v>
      </c>
      <c r="H1059" s="32">
        <v>1069.388820509</v>
      </c>
      <c r="I1059" s="32">
        <v>0.25</v>
      </c>
      <c r="J1059" s="32">
        <v>1.4303959131545341</v>
      </c>
      <c r="K1059" s="29" t="s">
        <v>2913</v>
      </c>
      <c r="L1059" s="29" t="s">
        <v>2913</v>
      </c>
      <c r="M1059" s="29" t="s">
        <v>2526</v>
      </c>
      <c r="N1059" s="33">
        <v>0.1042830004265644</v>
      </c>
      <c r="O1059" s="34">
        <v>273408.84382116422</v>
      </c>
      <c r="P1059" s="35">
        <v>11.296899788112579</v>
      </c>
      <c r="Q1059" s="29" t="s">
        <v>5677</v>
      </c>
      <c r="R1059" s="29" t="s">
        <v>5678</v>
      </c>
      <c r="S1059" s="36">
        <v>169.7</v>
      </c>
      <c r="T1059" s="29" t="s">
        <v>3817</v>
      </c>
      <c r="U1059" s="37">
        <v>1070</v>
      </c>
      <c r="V1059" s="38">
        <v>11.296899788112579</v>
      </c>
      <c r="W1059" s="38">
        <v>180.99689978811259</v>
      </c>
      <c r="X1059" s="39">
        <v>43.126899788112553</v>
      </c>
      <c r="Y1059" s="39">
        <v>31.829999999999981</v>
      </c>
    </row>
    <row r="1060" spans="1:25" ht="20" x14ac:dyDescent="0.2">
      <c r="A1060" s="29">
        <v>15107</v>
      </c>
      <c r="B1060" s="29" t="s">
        <v>5679</v>
      </c>
      <c r="C1060" s="32">
        <v>100</v>
      </c>
      <c r="D1060" s="48">
        <v>0.87962780000000007</v>
      </c>
      <c r="E1060" s="48">
        <v>5.8904862254808616</v>
      </c>
      <c r="F1060" s="32" t="s">
        <v>746</v>
      </c>
      <c r="G1060" s="32">
        <v>5.8904862254808616</v>
      </c>
      <c r="H1060" s="32">
        <v>1176.28983663087</v>
      </c>
      <c r="I1060" s="32">
        <v>0.1</v>
      </c>
      <c r="J1060" s="32">
        <v>0.75229709137686596</v>
      </c>
      <c r="K1060" s="29" t="s">
        <v>3911</v>
      </c>
      <c r="L1060" s="29" t="s">
        <v>3911</v>
      </c>
      <c r="M1060" s="29" t="s">
        <v>2526</v>
      </c>
      <c r="N1060" s="33">
        <v>2.884561231876109E-2</v>
      </c>
      <c r="O1060" s="34">
        <v>57518.251016186281</v>
      </c>
      <c r="P1060" s="35">
        <v>11.48378950269298</v>
      </c>
      <c r="Q1060" s="29" t="s">
        <v>5680</v>
      </c>
      <c r="R1060" s="29" t="s">
        <v>3198</v>
      </c>
      <c r="S1060" s="36">
        <v>106.54</v>
      </c>
      <c r="T1060" s="29" t="s">
        <v>3758</v>
      </c>
      <c r="U1060" s="37">
        <v>1174</v>
      </c>
      <c r="V1060" s="38">
        <v>11.48378950269298</v>
      </c>
      <c r="W1060" s="38">
        <v>118.02378950269301</v>
      </c>
      <c r="X1060" s="39">
        <v>15.02378950269299</v>
      </c>
      <c r="Y1060" s="39">
        <v>3.5400000000000058</v>
      </c>
    </row>
    <row r="1061" spans="1:25" x14ac:dyDescent="0.2">
      <c r="A1061" s="29">
        <v>19951</v>
      </c>
      <c r="B1061" s="29" t="s">
        <v>5681</v>
      </c>
      <c r="C1061" s="32">
        <v>100</v>
      </c>
      <c r="D1061" s="48">
        <v>0.87962780000000007</v>
      </c>
      <c r="E1061" s="48">
        <v>5.8904862254808616</v>
      </c>
      <c r="F1061" s="32" t="s">
        <v>746</v>
      </c>
      <c r="G1061" s="32">
        <v>5.8904862254808616</v>
      </c>
      <c r="H1061" s="32">
        <v>12.3845980411</v>
      </c>
      <c r="I1061" s="32">
        <v>0.1</v>
      </c>
      <c r="J1061" s="32">
        <v>0.75229709137686596</v>
      </c>
      <c r="K1061" s="29" t="s">
        <v>3360</v>
      </c>
      <c r="L1061" s="29" t="s">
        <v>3360</v>
      </c>
      <c r="M1061" s="29" t="s">
        <v>2526</v>
      </c>
      <c r="N1061" s="33">
        <v>2.884561231876109E-2</v>
      </c>
      <c r="O1061" s="34">
        <v>57518.251016186281</v>
      </c>
      <c r="P1061" s="35">
        <v>0.1209073755043306</v>
      </c>
      <c r="Q1061" s="29" t="s">
        <v>5682</v>
      </c>
      <c r="R1061" s="29" t="s">
        <v>5683</v>
      </c>
      <c r="S1061" s="36">
        <v>79.489999999999995</v>
      </c>
      <c r="T1061" s="29" t="s">
        <v>746</v>
      </c>
      <c r="U1061" s="37">
        <v>12</v>
      </c>
      <c r="V1061" s="38">
        <v>0.1209073755043306</v>
      </c>
      <c r="W1061" s="38">
        <v>79.610907375504326</v>
      </c>
      <c r="X1061" s="39">
        <v>0.1909073755043238</v>
      </c>
      <c r="Y1061" s="39">
        <v>6.9999999999993179E-2</v>
      </c>
    </row>
    <row r="1062" spans="1:25" ht="40" x14ac:dyDescent="0.2">
      <c r="A1062" s="29">
        <v>17431</v>
      </c>
      <c r="B1062" s="29" t="s">
        <v>5684</v>
      </c>
      <c r="C1062" s="32">
        <v>90</v>
      </c>
      <c r="D1062" s="48">
        <v>0.87962780000000007</v>
      </c>
      <c r="E1062" s="48">
        <v>4.7712938426394977</v>
      </c>
      <c r="F1062" s="32" t="s">
        <v>746</v>
      </c>
      <c r="G1062" s="32">
        <v>4.7712938426394977</v>
      </c>
      <c r="H1062" s="32">
        <v>301.82185034299999</v>
      </c>
      <c r="I1062" s="32">
        <v>0.09</v>
      </c>
      <c r="J1062" s="32">
        <v>0.75229709137686607</v>
      </c>
      <c r="K1062" s="29" t="s">
        <v>5022</v>
      </c>
      <c r="L1062" s="29" t="s">
        <v>5021</v>
      </c>
      <c r="M1062" s="29" t="s">
        <v>2526</v>
      </c>
      <c r="N1062" s="33">
        <v>2.88456123187611E-2</v>
      </c>
      <c r="O1062" s="34">
        <v>51766.425914567662</v>
      </c>
      <c r="P1062" s="35">
        <v>3.385119448167814</v>
      </c>
      <c r="Q1062" s="29" t="s">
        <v>5685</v>
      </c>
      <c r="R1062" s="29" t="s">
        <v>5686</v>
      </c>
      <c r="S1062" s="36">
        <v>67.86999999999999</v>
      </c>
      <c r="T1062" s="29" t="s">
        <v>746</v>
      </c>
      <c r="U1062" s="37">
        <v>302</v>
      </c>
      <c r="V1062" s="38">
        <v>3.385119448167814</v>
      </c>
      <c r="W1062" s="38">
        <v>71.255119448167804</v>
      </c>
      <c r="X1062" s="39">
        <v>9.4151194481678075</v>
      </c>
      <c r="Y1062" s="39">
        <v>6.029999999999994</v>
      </c>
    </row>
    <row r="1063" spans="1:25" ht="30" x14ac:dyDescent="0.2">
      <c r="A1063" s="29">
        <v>14061</v>
      </c>
      <c r="B1063" s="29" t="s">
        <v>5687</v>
      </c>
      <c r="C1063" s="32">
        <v>50</v>
      </c>
      <c r="D1063" s="48">
        <v>0.87962780000000007</v>
      </c>
      <c r="E1063" s="48">
        <v>1.472621556370215</v>
      </c>
      <c r="F1063" s="32" t="s">
        <v>746</v>
      </c>
      <c r="G1063" s="32">
        <v>1.472621556370215</v>
      </c>
      <c r="H1063" s="32">
        <v>85.335326583599993</v>
      </c>
      <c r="I1063" s="32">
        <v>0.05</v>
      </c>
      <c r="J1063" s="32">
        <v>0.75229709137686596</v>
      </c>
      <c r="K1063" s="29" t="s">
        <v>2385</v>
      </c>
      <c r="L1063" s="29" t="s">
        <v>1325</v>
      </c>
      <c r="M1063" s="29" t="s">
        <v>2526</v>
      </c>
      <c r="N1063" s="33">
        <v>2.884561231876109E-2</v>
      </c>
      <c r="O1063" s="34">
        <v>28759.125508093141</v>
      </c>
      <c r="P1063" s="35">
        <v>2.0984694101203938</v>
      </c>
      <c r="Q1063" s="29" t="s">
        <v>5688</v>
      </c>
      <c r="R1063" s="29" t="s">
        <v>5689</v>
      </c>
      <c r="S1063" s="36">
        <v>49.11</v>
      </c>
      <c r="T1063" s="29" t="s">
        <v>2717</v>
      </c>
      <c r="U1063" s="37">
        <v>86</v>
      </c>
      <c r="V1063" s="38">
        <v>2.0984694101203938</v>
      </c>
      <c r="W1063" s="38">
        <v>51.208469410120387</v>
      </c>
      <c r="X1063" s="39">
        <v>2.8284694101203982</v>
      </c>
      <c r="Y1063" s="39">
        <v>0.73000000000000398</v>
      </c>
    </row>
    <row r="1064" spans="1:25" ht="30" x14ac:dyDescent="0.2">
      <c r="A1064" s="29">
        <v>15887</v>
      </c>
      <c r="B1064" s="29" t="s">
        <v>2246</v>
      </c>
      <c r="C1064" s="32">
        <v>100</v>
      </c>
      <c r="D1064" s="48">
        <v>0.87962780000000007</v>
      </c>
      <c r="E1064" s="48">
        <v>5.8904862254808616</v>
      </c>
      <c r="F1064" s="32" t="s">
        <v>746</v>
      </c>
      <c r="G1064" s="32">
        <v>5.8904862254808616</v>
      </c>
      <c r="H1064" s="32">
        <v>254.44177439699999</v>
      </c>
      <c r="I1064" s="32">
        <v>0.1</v>
      </c>
      <c r="J1064" s="32">
        <v>0.75229709137686596</v>
      </c>
      <c r="K1064" s="29" t="s">
        <v>2394</v>
      </c>
      <c r="L1064" s="29" t="s">
        <v>492</v>
      </c>
      <c r="M1064" s="29" t="s">
        <v>2526</v>
      </c>
      <c r="N1064" s="33">
        <v>2.884561231876109E-2</v>
      </c>
      <c r="O1064" s="34">
        <v>57518.251016186281</v>
      </c>
      <c r="P1064" s="35">
        <v>2.48404405689325</v>
      </c>
      <c r="Q1064" s="29" t="s">
        <v>5690</v>
      </c>
      <c r="R1064" s="29" t="s">
        <v>5581</v>
      </c>
      <c r="S1064" s="36">
        <v>49.34</v>
      </c>
      <c r="T1064" s="29" t="s">
        <v>2609</v>
      </c>
      <c r="U1064" s="37">
        <v>254</v>
      </c>
      <c r="V1064" s="38">
        <v>2.48404405689325</v>
      </c>
      <c r="W1064" s="38">
        <v>51.824044056893243</v>
      </c>
      <c r="X1064" s="39">
        <v>16.674044056893241</v>
      </c>
      <c r="Y1064" s="39">
        <v>14.19</v>
      </c>
    </row>
    <row r="1065" spans="1:25" ht="30" x14ac:dyDescent="0.2">
      <c r="A1065" s="29">
        <v>14242</v>
      </c>
      <c r="B1065" s="29" t="s">
        <v>5691</v>
      </c>
      <c r="C1065" s="32">
        <v>100</v>
      </c>
      <c r="D1065" s="48">
        <v>0.87962780000000007</v>
      </c>
      <c r="E1065" s="48">
        <v>5.8904862254808616</v>
      </c>
      <c r="F1065" s="32" t="s">
        <v>746</v>
      </c>
      <c r="G1065" s="32">
        <v>5.8904862254808616</v>
      </c>
      <c r="H1065" s="32">
        <v>361.98740929799999</v>
      </c>
      <c r="I1065" s="32">
        <v>0.1</v>
      </c>
      <c r="J1065" s="32">
        <v>0.75229709137686596</v>
      </c>
      <c r="K1065" s="29" t="s">
        <v>2828</v>
      </c>
      <c r="L1065" s="29" t="s">
        <v>309</v>
      </c>
      <c r="M1065" s="29" t="s">
        <v>2526</v>
      </c>
      <c r="N1065" s="33">
        <v>2.884561231876109E-2</v>
      </c>
      <c r="O1065" s="34">
        <v>57518.251016186281</v>
      </c>
      <c r="P1065" s="35">
        <v>3.533982086345187</v>
      </c>
      <c r="Q1065" s="29" t="s">
        <v>4885</v>
      </c>
      <c r="R1065" s="29" t="s">
        <v>5692</v>
      </c>
      <c r="S1065" s="36">
        <v>45.27</v>
      </c>
      <c r="T1065" s="29" t="s">
        <v>746</v>
      </c>
      <c r="U1065" s="37">
        <v>362</v>
      </c>
      <c r="V1065" s="38">
        <v>3.533982086345187</v>
      </c>
      <c r="W1065" s="38">
        <v>48.803982086345187</v>
      </c>
      <c r="X1065" s="39">
        <v>13.80398208634519</v>
      </c>
      <c r="Y1065" s="39">
        <v>10.27</v>
      </c>
    </row>
    <row r="1066" spans="1:25" ht="30" x14ac:dyDescent="0.2">
      <c r="A1066" s="29">
        <v>15703</v>
      </c>
      <c r="B1066" s="29" t="s">
        <v>2204</v>
      </c>
      <c r="C1066" s="32">
        <v>100</v>
      </c>
      <c r="D1066" s="48">
        <v>0.87962780000000007</v>
      </c>
      <c r="E1066" s="48">
        <v>5.8904862254808616</v>
      </c>
      <c r="F1066" s="32" t="s">
        <v>746</v>
      </c>
      <c r="G1066" s="32">
        <v>5.8904862254808616</v>
      </c>
      <c r="H1066" s="32">
        <v>235.288577745</v>
      </c>
      <c r="I1066" s="32">
        <v>0.1</v>
      </c>
      <c r="J1066" s="32">
        <v>0.75229709137686596</v>
      </c>
      <c r="K1066" s="29" t="s">
        <v>5279</v>
      </c>
      <c r="L1066" s="29" t="s">
        <v>1704</v>
      </c>
      <c r="M1066" s="29" t="s">
        <v>2526</v>
      </c>
      <c r="N1066" s="33">
        <v>2.884561231876109E-2</v>
      </c>
      <c r="O1066" s="34">
        <v>57518.251016186281</v>
      </c>
      <c r="P1066" s="35">
        <v>2.297056741517614</v>
      </c>
      <c r="Q1066" s="29" t="s">
        <v>5693</v>
      </c>
      <c r="R1066" s="29" t="s">
        <v>5694</v>
      </c>
      <c r="S1066" s="36">
        <v>23.25</v>
      </c>
      <c r="T1066" s="29" t="s">
        <v>4811</v>
      </c>
      <c r="U1066" s="37">
        <v>236</v>
      </c>
      <c r="V1066" s="38">
        <v>2.297056741517614</v>
      </c>
      <c r="W1066" s="38">
        <v>25.547056741517611</v>
      </c>
      <c r="X1066" s="39">
        <v>3.857056741517614</v>
      </c>
      <c r="Y1066" s="39">
        <v>1.5599999999999989</v>
      </c>
    </row>
    <row r="1067" spans="1:25" ht="40" x14ac:dyDescent="0.2">
      <c r="A1067" s="29">
        <v>15562</v>
      </c>
      <c r="B1067" s="29" t="s">
        <v>5695</v>
      </c>
      <c r="C1067" s="32">
        <v>150</v>
      </c>
      <c r="D1067" s="48">
        <v>0.87962780000000007</v>
      </c>
      <c r="E1067" s="48">
        <v>13.253594007331939</v>
      </c>
      <c r="F1067" s="32" t="s">
        <v>746</v>
      </c>
      <c r="G1067" s="32">
        <v>13.253594007331939</v>
      </c>
      <c r="H1067" s="32">
        <v>116.515423672</v>
      </c>
      <c r="I1067" s="32">
        <v>0.15</v>
      </c>
      <c r="J1067" s="32">
        <v>0.75229709137686618</v>
      </c>
      <c r="K1067" s="29" t="s">
        <v>2412</v>
      </c>
      <c r="L1067" s="29" t="s">
        <v>2109</v>
      </c>
      <c r="M1067" s="29" t="s">
        <v>2526</v>
      </c>
      <c r="N1067" s="33">
        <v>2.88456123187611E-2</v>
      </c>
      <c r="O1067" s="34">
        <v>86277.376524279447</v>
      </c>
      <c r="P1067" s="35">
        <v>0.67027950505895806</v>
      </c>
      <c r="Q1067" s="29" t="s">
        <v>5696</v>
      </c>
      <c r="R1067" s="29" t="s">
        <v>5697</v>
      </c>
      <c r="S1067" s="36">
        <v>11.42</v>
      </c>
      <c r="T1067" s="29" t="s">
        <v>3237</v>
      </c>
      <c r="U1067" s="37">
        <v>116</v>
      </c>
      <c r="V1067" s="38">
        <v>0.67027950505895806</v>
      </c>
      <c r="W1067" s="38">
        <v>12.090279505058961</v>
      </c>
      <c r="X1067" s="39">
        <v>7.3402795050589589</v>
      </c>
      <c r="Y1067" s="39">
        <v>6.67</v>
      </c>
    </row>
    <row r="1068" spans="1:25" ht="40" x14ac:dyDescent="0.2">
      <c r="A1068" s="29">
        <v>15148</v>
      </c>
      <c r="B1068" s="29" t="s">
        <v>5698</v>
      </c>
      <c r="C1068" s="32">
        <v>95</v>
      </c>
      <c r="D1068" s="48">
        <v>0.85647970000000007</v>
      </c>
      <c r="E1068" s="48">
        <v>5.3161638184964781</v>
      </c>
      <c r="F1068" s="32" t="s">
        <v>746</v>
      </c>
      <c r="G1068" s="32">
        <v>5.3161638184964781</v>
      </c>
      <c r="H1068" s="32">
        <v>356.828254394</v>
      </c>
      <c r="I1068" s="32">
        <v>9.5000000000000001E-2</v>
      </c>
      <c r="J1068" s="32">
        <v>0.75229709137686618</v>
      </c>
      <c r="K1068" s="29" t="s">
        <v>4429</v>
      </c>
      <c r="L1068" s="29" t="s">
        <v>4428</v>
      </c>
      <c r="M1068" s="29" t="s">
        <v>5699</v>
      </c>
      <c r="N1068" s="33">
        <v>2.88456123187611E-2</v>
      </c>
      <c r="O1068" s="34">
        <v>54642.33846537699</v>
      </c>
      <c r="P1068" s="35">
        <v>3.7267705563407119</v>
      </c>
      <c r="Q1068" s="29" t="s">
        <v>5700</v>
      </c>
      <c r="R1068" s="29" t="s">
        <v>5701</v>
      </c>
      <c r="S1068" s="36">
        <v>128.44</v>
      </c>
      <c r="T1068" s="29" t="s">
        <v>3552</v>
      </c>
      <c r="U1068" s="37">
        <v>358</v>
      </c>
      <c r="V1068" s="38">
        <v>3.7267705563407119</v>
      </c>
      <c r="W1068" s="38">
        <v>132.16677055634071</v>
      </c>
      <c r="X1068" s="39">
        <v>12.6567705563407</v>
      </c>
      <c r="Y1068" s="39">
        <v>8.9299999999999926</v>
      </c>
    </row>
    <row r="1069" spans="1:25" ht="30" x14ac:dyDescent="0.2">
      <c r="A1069" s="29">
        <v>17632</v>
      </c>
      <c r="B1069" s="29" t="s">
        <v>5702</v>
      </c>
      <c r="C1069" s="32">
        <v>100</v>
      </c>
      <c r="D1069" s="48">
        <v>0.85647970000000007</v>
      </c>
      <c r="E1069" s="48">
        <v>5.8904862254808616</v>
      </c>
      <c r="F1069" s="32" t="s">
        <v>746</v>
      </c>
      <c r="G1069" s="32">
        <v>5.8904862254808616</v>
      </c>
      <c r="H1069" s="32">
        <v>16.399673726850001</v>
      </c>
      <c r="I1069" s="32">
        <v>0.1</v>
      </c>
      <c r="J1069" s="32">
        <v>0.75229709137686596</v>
      </c>
      <c r="K1069" s="29" t="s">
        <v>2412</v>
      </c>
      <c r="L1069" s="29" t="s">
        <v>2113</v>
      </c>
      <c r="M1069" s="29" t="s">
        <v>5699</v>
      </c>
      <c r="N1069" s="33">
        <v>2.884561231876109E-2</v>
      </c>
      <c r="O1069" s="34">
        <v>57518.251016186281</v>
      </c>
      <c r="P1069" s="35">
        <v>0.16010543926096141</v>
      </c>
      <c r="Q1069" s="29" t="s">
        <v>5703</v>
      </c>
      <c r="R1069" s="29" t="s">
        <v>5704</v>
      </c>
      <c r="S1069" s="36">
        <v>81.06</v>
      </c>
      <c r="T1069" s="29" t="s">
        <v>2634</v>
      </c>
      <c r="U1069" s="37">
        <v>8</v>
      </c>
      <c r="V1069" s="38">
        <v>0.16010543926096141</v>
      </c>
      <c r="W1069" s="38">
        <v>81.220105439260962</v>
      </c>
      <c r="X1069" s="39">
        <v>1.0101054392609681</v>
      </c>
      <c r="Y1069" s="39">
        <v>0.85000000000000853</v>
      </c>
    </row>
    <row r="1070" spans="1:25" ht="30" x14ac:dyDescent="0.2">
      <c r="A1070" s="29">
        <v>15809</v>
      </c>
      <c r="B1070" s="29" t="s">
        <v>5705</v>
      </c>
      <c r="C1070" s="32">
        <v>150</v>
      </c>
      <c r="D1070" s="48">
        <v>0.85647970000000007</v>
      </c>
      <c r="E1070" s="48">
        <v>13.253594007331939</v>
      </c>
      <c r="F1070" s="32" t="s">
        <v>746</v>
      </c>
      <c r="G1070" s="32">
        <v>13.253594007331939</v>
      </c>
      <c r="H1070" s="32">
        <v>88.874515235399997</v>
      </c>
      <c r="I1070" s="32">
        <v>0.15</v>
      </c>
      <c r="J1070" s="32">
        <v>0.75229709137686618</v>
      </c>
      <c r="K1070" s="29" t="s">
        <v>2592</v>
      </c>
      <c r="L1070" s="29" t="s">
        <v>368</v>
      </c>
      <c r="M1070" s="29" t="s">
        <v>5699</v>
      </c>
      <c r="N1070" s="33">
        <v>2.88456123187611E-2</v>
      </c>
      <c r="O1070" s="34">
        <v>86277.376524279447</v>
      </c>
      <c r="P1070" s="35">
        <v>0.51126935994358214</v>
      </c>
      <c r="Q1070" s="29" t="s">
        <v>5706</v>
      </c>
      <c r="R1070" s="29" t="s">
        <v>3333</v>
      </c>
      <c r="S1070" s="36">
        <v>57.84</v>
      </c>
      <c r="T1070" s="29" t="s">
        <v>4700</v>
      </c>
      <c r="U1070" s="37">
        <v>88</v>
      </c>
      <c r="V1070" s="38">
        <v>0.51126935994358214</v>
      </c>
      <c r="W1070" s="38">
        <v>58.351269359943579</v>
      </c>
      <c r="X1070" s="39">
        <v>3.901269359943583</v>
      </c>
      <c r="Y1070" s="39">
        <v>3.390000000000001</v>
      </c>
    </row>
    <row r="1071" spans="1:25" ht="30" x14ac:dyDescent="0.2">
      <c r="A1071" s="29">
        <v>15225</v>
      </c>
      <c r="B1071" s="29" t="s">
        <v>5707</v>
      </c>
      <c r="C1071" s="32">
        <v>75</v>
      </c>
      <c r="D1071" s="48">
        <v>0.85647970000000007</v>
      </c>
      <c r="E1071" s="48">
        <v>3.3133985018329848</v>
      </c>
      <c r="F1071" s="32" t="s">
        <v>746</v>
      </c>
      <c r="G1071" s="32">
        <v>3.3133985018329848</v>
      </c>
      <c r="H1071" s="32">
        <v>159.23193343899999</v>
      </c>
      <c r="I1071" s="32">
        <v>7.4999999999999997E-2</v>
      </c>
      <c r="J1071" s="32">
        <v>0.75229709137686618</v>
      </c>
      <c r="K1071" s="29" t="s">
        <v>2951</v>
      </c>
      <c r="L1071" s="29" t="s">
        <v>2951</v>
      </c>
      <c r="M1071" s="29" t="s">
        <v>5699</v>
      </c>
      <c r="N1071" s="33">
        <v>2.88456123187611E-2</v>
      </c>
      <c r="O1071" s="34">
        <v>43138.688262139724</v>
      </c>
      <c r="P1071" s="35">
        <v>2.273576761873942</v>
      </c>
      <c r="Q1071" s="29" t="s">
        <v>5708</v>
      </c>
      <c r="R1071" s="29" t="s">
        <v>5709</v>
      </c>
      <c r="S1071" s="36">
        <v>25.98</v>
      </c>
      <c r="T1071" s="29" t="s">
        <v>2467</v>
      </c>
      <c r="U1071" s="37">
        <v>152</v>
      </c>
      <c r="V1071" s="38">
        <v>2.273576761873942</v>
      </c>
      <c r="W1071" s="38">
        <v>28.253576761873941</v>
      </c>
      <c r="X1071" s="39">
        <v>2.3235767618739369</v>
      </c>
      <c r="Y1071" s="39">
        <v>4.9999999999997158E-2</v>
      </c>
    </row>
    <row r="1072" spans="1:25" ht="30" x14ac:dyDescent="0.2">
      <c r="A1072" s="29">
        <v>14292</v>
      </c>
      <c r="B1072" s="29" t="s">
        <v>5710</v>
      </c>
      <c r="C1072" s="32">
        <v>100</v>
      </c>
      <c r="D1072" s="48">
        <v>0.85647970000000007</v>
      </c>
      <c r="E1072" s="48">
        <v>5.8904862254808616</v>
      </c>
      <c r="F1072" s="32" t="s">
        <v>746</v>
      </c>
      <c r="G1072" s="32">
        <v>5.8904862254808616</v>
      </c>
      <c r="H1072" s="32">
        <v>666.961826718</v>
      </c>
      <c r="I1072" s="32">
        <v>0.1</v>
      </c>
      <c r="J1072" s="32">
        <v>0.75229709137686596</v>
      </c>
      <c r="K1072" s="29" t="s">
        <v>3091</v>
      </c>
      <c r="L1072" s="29" t="s">
        <v>411</v>
      </c>
      <c r="M1072" s="29" t="s">
        <v>5699</v>
      </c>
      <c r="N1072" s="33">
        <v>2.884561231876109E-2</v>
      </c>
      <c r="O1072" s="34">
        <v>57518.251016186281</v>
      </c>
      <c r="P1072" s="35">
        <v>6.5113622390028736</v>
      </c>
      <c r="Q1072" s="29" t="s">
        <v>5711</v>
      </c>
      <c r="R1072" s="29" t="s">
        <v>5712</v>
      </c>
      <c r="S1072" s="36">
        <v>19.29</v>
      </c>
      <c r="T1072" s="29" t="s">
        <v>4225</v>
      </c>
      <c r="U1072" s="37">
        <v>666</v>
      </c>
      <c r="V1072" s="38">
        <v>6.5113622390028736</v>
      </c>
      <c r="W1072" s="38">
        <v>25.80136223900287</v>
      </c>
      <c r="X1072" s="39">
        <v>14.03136223900287</v>
      </c>
      <c r="Y1072" s="39">
        <v>7.52</v>
      </c>
    </row>
    <row r="1073" spans="1:25" ht="30" x14ac:dyDescent="0.2">
      <c r="A1073" s="29">
        <v>15603</v>
      </c>
      <c r="B1073" s="29" t="s">
        <v>5713</v>
      </c>
      <c r="C1073" s="32">
        <v>80</v>
      </c>
      <c r="D1073" s="48">
        <v>0.85647970000000007</v>
      </c>
      <c r="E1073" s="48">
        <v>3.7699111843077522</v>
      </c>
      <c r="F1073" s="32" t="s">
        <v>746</v>
      </c>
      <c r="G1073" s="32">
        <v>3.7699111843077522</v>
      </c>
      <c r="H1073" s="32">
        <v>30.516294177199999</v>
      </c>
      <c r="I1073" s="32">
        <v>0.08</v>
      </c>
      <c r="J1073" s="32">
        <v>0.75229709137686607</v>
      </c>
      <c r="K1073" s="29" t="s">
        <v>2399</v>
      </c>
      <c r="L1073" s="29" t="s">
        <v>2399</v>
      </c>
      <c r="M1073" s="29" t="s">
        <v>5699</v>
      </c>
      <c r="N1073" s="33">
        <v>2.88456123187611E-2</v>
      </c>
      <c r="O1073" s="34">
        <v>46014.600812949029</v>
      </c>
      <c r="P1073" s="35">
        <v>0.39995046002829221</v>
      </c>
      <c r="Q1073" s="29" t="s">
        <v>4572</v>
      </c>
      <c r="R1073" s="29" t="s">
        <v>3381</v>
      </c>
      <c r="S1073" s="36">
        <v>5.91</v>
      </c>
      <c r="T1073" s="29" t="s">
        <v>5228</v>
      </c>
      <c r="U1073" s="37">
        <v>30</v>
      </c>
      <c r="V1073" s="38">
        <v>0.39995046002829221</v>
      </c>
      <c r="W1073" s="38">
        <v>6.3099504600282934</v>
      </c>
      <c r="X1073" s="39">
        <v>0.87995046002829191</v>
      </c>
      <c r="Y1073" s="39">
        <v>0.47999999999999948</v>
      </c>
    </row>
    <row r="1074" spans="1:25" ht="30" x14ac:dyDescent="0.2">
      <c r="A1074" s="29">
        <v>15025</v>
      </c>
      <c r="B1074" s="29" t="s">
        <v>5714</v>
      </c>
      <c r="C1074" s="32">
        <v>100</v>
      </c>
      <c r="D1074" s="48">
        <v>0.85647970000000007</v>
      </c>
      <c r="E1074" s="48">
        <v>5.8904862254808616</v>
      </c>
      <c r="F1074" s="32" t="s">
        <v>746</v>
      </c>
      <c r="G1074" s="32">
        <v>5.8904862254808616</v>
      </c>
      <c r="H1074" s="32">
        <v>150.32867274500001</v>
      </c>
      <c r="I1074" s="32">
        <v>0.1</v>
      </c>
      <c r="J1074" s="32">
        <v>0.75229709137686596</v>
      </c>
      <c r="K1074" s="29" t="s">
        <v>2477</v>
      </c>
      <c r="L1074" s="29" t="s">
        <v>2644</v>
      </c>
      <c r="M1074" s="29" t="s">
        <v>5699</v>
      </c>
      <c r="N1074" s="33">
        <v>2.884561231876109E-2</v>
      </c>
      <c r="O1074" s="34">
        <v>57518.251016186281</v>
      </c>
      <c r="P1074" s="35">
        <v>1.467616891911089</v>
      </c>
      <c r="Q1074" s="29" t="s">
        <v>5715</v>
      </c>
      <c r="R1074" s="29" t="s">
        <v>3567</v>
      </c>
      <c r="S1074" s="36">
        <v>5.96</v>
      </c>
      <c r="T1074" s="29" t="s">
        <v>2877</v>
      </c>
      <c r="U1074" s="37">
        <v>150</v>
      </c>
      <c r="V1074" s="38">
        <v>1.467616891911089</v>
      </c>
      <c r="W1074" s="38">
        <v>7.4276168919110894</v>
      </c>
      <c r="X1074" s="39">
        <v>2.4576168919110888</v>
      </c>
      <c r="Y1074" s="39">
        <v>0.98999999999999932</v>
      </c>
    </row>
    <row r="1075" spans="1:25" ht="40" x14ac:dyDescent="0.2">
      <c r="A1075" s="29">
        <v>13216</v>
      </c>
      <c r="B1075" s="29" t="s">
        <v>1292</v>
      </c>
      <c r="C1075" s="32">
        <v>100</v>
      </c>
      <c r="D1075" s="48">
        <v>0.83333160000000006</v>
      </c>
      <c r="E1075" s="48">
        <v>5.8904862254808616</v>
      </c>
      <c r="F1075" s="32" t="s">
        <v>746</v>
      </c>
      <c r="G1075" s="32">
        <v>5.8904862254808616</v>
      </c>
      <c r="H1075" s="32">
        <v>429.96325236132998</v>
      </c>
      <c r="I1075" s="32">
        <v>0.1</v>
      </c>
      <c r="J1075" s="32">
        <v>0.75229709137686596</v>
      </c>
      <c r="K1075" s="29" t="s">
        <v>5716</v>
      </c>
      <c r="L1075" s="29" t="s">
        <v>5716</v>
      </c>
      <c r="M1075" s="29" t="s">
        <v>5717</v>
      </c>
      <c r="N1075" s="33">
        <v>2.884561231876109E-2</v>
      </c>
      <c r="O1075" s="34">
        <v>57518.251016186281</v>
      </c>
      <c r="P1075" s="35">
        <v>4.1976112776363639</v>
      </c>
      <c r="Q1075" s="29" t="s">
        <v>5718</v>
      </c>
      <c r="R1075" s="29" t="s">
        <v>5719</v>
      </c>
      <c r="S1075" s="36">
        <v>132.18</v>
      </c>
      <c r="T1075" s="29" t="s">
        <v>2774</v>
      </c>
      <c r="U1075" s="37">
        <v>426</v>
      </c>
      <c r="V1075" s="38">
        <v>4.1976112776363639</v>
      </c>
      <c r="W1075" s="38">
        <v>136.37761127763639</v>
      </c>
      <c r="X1075" s="39">
        <v>9.0176112776363624</v>
      </c>
      <c r="Y1075" s="39">
        <v>4.8200000000000074</v>
      </c>
    </row>
    <row r="1076" spans="1:25" ht="40" x14ac:dyDescent="0.2">
      <c r="A1076" s="29">
        <v>14314</v>
      </c>
      <c r="B1076" s="29" t="s">
        <v>5720</v>
      </c>
      <c r="C1076" s="32">
        <v>75</v>
      </c>
      <c r="D1076" s="48">
        <v>0.83333160000000006</v>
      </c>
      <c r="E1076" s="48">
        <v>3.3133985018329848</v>
      </c>
      <c r="F1076" s="32" t="s">
        <v>746</v>
      </c>
      <c r="G1076" s="32">
        <v>3.3133985018329848</v>
      </c>
      <c r="H1076" s="32">
        <v>105.026744878</v>
      </c>
      <c r="I1076" s="32">
        <v>7.4999999999999997E-2</v>
      </c>
      <c r="J1076" s="32">
        <v>0.75229709137686618</v>
      </c>
      <c r="K1076" s="29" t="s">
        <v>2552</v>
      </c>
      <c r="L1076" s="29" t="s">
        <v>1542</v>
      </c>
      <c r="M1076" s="29" t="s">
        <v>5717</v>
      </c>
      <c r="N1076" s="33">
        <v>2.88456123187611E-2</v>
      </c>
      <c r="O1076" s="34">
        <v>43138.688262139724</v>
      </c>
      <c r="P1076" s="35">
        <v>1.499613559747174</v>
      </c>
      <c r="Q1076" s="29" t="s">
        <v>5721</v>
      </c>
      <c r="R1076" s="29" t="s">
        <v>5722</v>
      </c>
      <c r="S1076" s="36">
        <v>69.28</v>
      </c>
      <c r="T1076" s="29" t="s">
        <v>2677</v>
      </c>
      <c r="U1076" s="37">
        <v>106</v>
      </c>
      <c r="V1076" s="38">
        <v>1.499613559747174</v>
      </c>
      <c r="W1076" s="38">
        <v>70.779613559747176</v>
      </c>
      <c r="X1076" s="39">
        <v>3.1896135597471731</v>
      </c>
      <c r="Y1076" s="39">
        <v>1.6899999999999979</v>
      </c>
    </row>
    <row r="1077" spans="1:25" ht="40" x14ac:dyDescent="0.2">
      <c r="A1077" s="29">
        <v>19175</v>
      </c>
      <c r="B1077" s="29" t="s">
        <v>5723</v>
      </c>
      <c r="C1077" s="32">
        <v>100</v>
      </c>
      <c r="D1077" s="48">
        <v>0.83333160000000006</v>
      </c>
      <c r="E1077" s="48">
        <v>5.8904862254808616</v>
      </c>
      <c r="F1077" s="32" t="s">
        <v>746</v>
      </c>
      <c r="G1077" s="32">
        <v>5.8904862254808616</v>
      </c>
      <c r="H1077" s="32">
        <v>84.522048562899997</v>
      </c>
      <c r="I1077" s="32">
        <v>0.1</v>
      </c>
      <c r="J1077" s="32">
        <v>0.75229709137686596</v>
      </c>
      <c r="K1077" s="29" t="s">
        <v>2815</v>
      </c>
      <c r="L1077" s="29" t="s">
        <v>1547</v>
      </c>
      <c r="M1077" s="29" t="s">
        <v>5717</v>
      </c>
      <c r="N1077" s="33">
        <v>2.884561231876109E-2</v>
      </c>
      <c r="O1077" s="34">
        <v>57518.251016186281</v>
      </c>
      <c r="P1077" s="35">
        <v>0.82516517936839984</v>
      </c>
      <c r="Q1077" s="29" t="s">
        <v>5724</v>
      </c>
      <c r="R1077" s="29" t="s">
        <v>5725</v>
      </c>
      <c r="S1077" s="36">
        <v>67.97</v>
      </c>
      <c r="T1077" s="29" t="s">
        <v>5040</v>
      </c>
      <c r="U1077" s="37">
        <v>84</v>
      </c>
      <c r="V1077" s="38">
        <v>0.82516517936839984</v>
      </c>
      <c r="W1077" s="38">
        <v>68.795165179368396</v>
      </c>
      <c r="X1077" s="39">
        <v>1.6151651793684041</v>
      </c>
      <c r="Y1077" s="39">
        <v>0.79000000000000625</v>
      </c>
    </row>
    <row r="1078" spans="1:25" ht="40" x14ac:dyDescent="0.2">
      <c r="A1078" s="29">
        <v>17137</v>
      </c>
      <c r="B1078" s="29" t="s">
        <v>5726</v>
      </c>
      <c r="C1078" s="32">
        <v>100</v>
      </c>
      <c r="D1078" s="48">
        <v>0.83333160000000006</v>
      </c>
      <c r="E1078" s="48">
        <v>5.8904862254808616</v>
      </c>
      <c r="F1078" s="32" t="s">
        <v>746</v>
      </c>
      <c r="G1078" s="32">
        <v>5.8904862254808616</v>
      </c>
      <c r="H1078" s="32">
        <v>401.46191696400001</v>
      </c>
      <c r="I1078" s="32">
        <v>0.1</v>
      </c>
      <c r="J1078" s="32">
        <v>0.75229709137686596</v>
      </c>
      <c r="K1078" s="29" t="s">
        <v>2754</v>
      </c>
      <c r="L1078" s="29" t="s">
        <v>2754</v>
      </c>
      <c r="M1078" s="29" t="s">
        <v>5717</v>
      </c>
      <c r="N1078" s="33">
        <v>2.884561231876109E-2</v>
      </c>
      <c r="O1078" s="34">
        <v>57518.251016186281</v>
      </c>
      <c r="P1078" s="35">
        <v>3.9193606917212018</v>
      </c>
      <c r="Q1078" s="29" t="s">
        <v>5727</v>
      </c>
      <c r="R1078" s="29" t="s">
        <v>3693</v>
      </c>
      <c r="S1078" s="36">
        <v>61.65</v>
      </c>
      <c r="T1078" s="29" t="s">
        <v>5728</v>
      </c>
      <c r="U1078" s="37">
        <v>402</v>
      </c>
      <c r="V1078" s="38">
        <v>3.9193606917212018</v>
      </c>
      <c r="W1078" s="38">
        <v>65.569360691721201</v>
      </c>
      <c r="X1078" s="39">
        <v>12.499360691721201</v>
      </c>
      <c r="Y1078" s="39">
        <v>8.5799999999999983</v>
      </c>
    </row>
    <row r="1079" spans="1:25" ht="40" x14ac:dyDescent="0.2">
      <c r="A1079" s="29">
        <v>14352</v>
      </c>
      <c r="B1079" s="29" t="s">
        <v>5729</v>
      </c>
      <c r="C1079" s="32">
        <v>100</v>
      </c>
      <c r="D1079" s="48">
        <v>0.83333160000000006</v>
      </c>
      <c r="E1079" s="48">
        <v>5.8904862254808616</v>
      </c>
      <c r="F1079" s="32" t="s">
        <v>746</v>
      </c>
      <c r="G1079" s="32">
        <v>5.8904862254808616</v>
      </c>
      <c r="H1079" s="32">
        <v>73.798323872899999</v>
      </c>
      <c r="I1079" s="32">
        <v>0.1</v>
      </c>
      <c r="J1079" s="32">
        <v>0.75229709137686596</v>
      </c>
      <c r="K1079" s="29" t="s">
        <v>2815</v>
      </c>
      <c r="L1079" s="29" t="s">
        <v>2815</v>
      </c>
      <c r="M1079" s="29" t="s">
        <v>5717</v>
      </c>
      <c r="N1079" s="33">
        <v>2.884561231876109E-2</v>
      </c>
      <c r="O1079" s="34">
        <v>57518.251016186281</v>
      </c>
      <c r="P1079" s="35">
        <v>0.72047244702488578</v>
      </c>
      <c r="Q1079" s="29" t="s">
        <v>5730</v>
      </c>
      <c r="R1079" s="29" t="s">
        <v>5381</v>
      </c>
      <c r="S1079" s="36">
        <v>49.62</v>
      </c>
      <c r="T1079" s="29" t="s">
        <v>746</v>
      </c>
      <c r="U1079" s="37">
        <v>74</v>
      </c>
      <c r="V1079" s="38">
        <v>0.72047244702488578</v>
      </c>
      <c r="W1079" s="38">
        <v>50.340472447024887</v>
      </c>
      <c r="X1079" s="39">
        <v>1.9104724470248939</v>
      </c>
      <c r="Y1079" s="39">
        <v>1.1900000000000051</v>
      </c>
    </row>
    <row r="1080" spans="1:25" ht="20" x14ac:dyDescent="0.2">
      <c r="A1080" s="29">
        <v>14454</v>
      </c>
      <c r="B1080" s="29" t="s">
        <v>5731</v>
      </c>
      <c r="C1080" s="32">
        <v>50</v>
      </c>
      <c r="D1080" s="48">
        <v>0.83333160000000006</v>
      </c>
      <c r="E1080" s="48">
        <v>1.472621556370215</v>
      </c>
      <c r="F1080" s="32" t="s">
        <v>746</v>
      </c>
      <c r="G1080" s="32">
        <v>1.472621556370215</v>
      </c>
      <c r="H1080" s="32">
        <v>721.31563008399996</v>
      </c>
      <c r="I1080" s="32">
        <v>0.05</v>
      </c>
      <c r="J1080" s="32">
        <v>0.75229709137686596</v>
      </c>
      <c r="K1080" s="29" t="s">
        <v>5593</v>
      </c>
      <c r="L1080" s="29" t="s">
        <v>5593</v>
      </c>
      <c r="M1080" s="29" t="s">
        <v>5717</v>
      </c>
      <c r="N1080" s="33">
        <v>2.884561231876109E-2</v>
      </c>
      <c r="O1080" s="34">
        <v>28759.125508093141</v>
      </c>
      <c r="P1080" s="35">
        <v>17.73777455799755</v>
      </c>
      <c r="Q1080" s="29" t="s">
        <v>5732</v>
      </c>
      <c r="R1080" s="29" t="s">
        <v>5733</v>
      </c>
      <c r="S1080" s="36">
        <v>32.1</v>
      </c>
      <c r="T1080" s="29" t="s">
        <v>3355</v>
      </c>
      <c r="U1080" s="37">
        <v>722</v>
      </c>
      <c r="V1080" s="38">
        <v>17.73777455799755</v>
      </c>
      <c r="W1080" s="38">
        <v>49.837774557997548</v>
      </c>
      <c r="X1080" s="39">
        <v>24.057774557997551</v>
      </c>
      <c r="Y1080" s="39">
        <v>6.3200000000000038</v>
      </c>
    </row>
    <row r="1081" spans="1:25" ht="40" x14ac:dyDescent="0.2">
      <c r="A1081" s="29">
        <v>15622</v>
      </c>
      <c r="B1081" s="29" t="s">
        <v>104</v>
      </c>
      <c r="C1081" s="32">
        <v>150</v>
      </c>
      <c r="D1081" s="48">
        <v>0.83333160000000006</v>
      </c>
      <c r="E1081" s="48">
        <v>13.253594007331939</v>
      </c>
      <c r="F1081" s="32">
        <v>42</v>
      </c>
      <c r="G1081" s="32">
        <v>42</v>
      </c>
      <c r="H1081" s="32">
        <v>46.668628237151701</v>
      </c>
      <c r="I1081" s="32">
        <v>0.15</v>
      </c>
      <c r="J1081" s="32">
        <v>2.3839931885908898</v>
      </c>
      <c r="K1081" s="29" t="s">
        <v>2462</v>
      </c>
      <c r="L1081" s="29" t="s">
        <v>115</v>
      </c>
      <c r="M1081" s="29" t="s">
        <v>5717</v>
      </c>
      <c r="N1081" s="33">
        <v>0.28967500118490103</v>
      </c>
      <c r="O1081" s="34">
        <v>273408.84382116428</v>
      </c>
      <c r="P1081" s="35">
        <v>2.6096130434425922</v>
      </c>
      <c r="Q1081" s="29" t="s">
        <v>5734</v>
      </c>
      <c r="R1081" s="29" t="s">
        <v>5735</v>
      </c>
      <c r="S1081" s="36">
        <v>28.14</v>
      </c>
      <c r="T1081" s="29" t="s">
        <v>746</v>
      </c>
      <c r="U1081" s="37">
        <v>44</v>
      </c>
      <c r="V1081" s="38">
        <v>2.6096130434425922</v>
      </c>
      <c r="W1081" s="38">
        <v>30.74961304344259</v>
      </c>
      <c r="X1081" s="39">
        <v>20.0196130434426</v>
      </c>
      <c r="Y1081" s="39">
        <v>17.41</v>
      </c>
    </row>
    <row r="1082" spans="1:25" ht="20" x14ac:dyDescent="0.2">
      <c r="A1082" s="29">
        <v>14034</v>
      </c>
      <c r="B1082" s="29" t="s">
        <v>5736</v>
      </c>
      <c r="C1082" s="32">
        <v>100</v>
      </c>
      <c r="D1082" s="48">
        <v>0.83333160000000006</v>
      </c>
      <c r="E1082" s="48">
        <v>5.8904862254808616</v>
      </c>
      <c r="F1082" s="32" t="s">
        <v>746</v>
      </c>
      <c r="G1082" s="32">
        <v>5.8904862254808616</v>
      </c>
      <c r="H1082" s="32">
        <v>63.031741147600002</v>
      </c>
      <c r="I1082" s="32">
        <v>0.1</v>
      </c>
      <c r="J1082" s="32">
        <v>0.75229709137686596</v>
      </c>
      <c r="K1082" s="29" t="s">
        <v>5737</v>
      </c>
      <c r="L1082" s="29" t="s">
        <v>5737</v>
      </c>
      <c r="M1082" s="29" t="s">
        <v>5717</v>
      </c>
      <c r="N1082" s="33">
        <v>2.884561231876109E-2</v>
      </c>
      <c r="O1082" s="34">
        <v>57518.251016186281</v>
      </c>
      <c r="P1082" s="35">
        <v>0.61536130363967312</v>
      </c>
      <c r="Q1082" s="29" t="s">
        <v>5738</v>
      </c>
      <c r="R1082" s="29" t="s">
        <v>3566</v>
      </c>
      <c r="S1082" s="36">
        <v>10.130000000000001</v>
      </c>
      <c r="T1082" s="29" t="s">
        <v>4210</v>
      </c>
      <c r="U1082" s="37">
        <v>64</v>
      </c>
      <c r="V1082" s="38">
        <v>0.61536130363967312</v>
      </c>
      <c r="W1082" s="38">
        <v>10.745361303639671</v>
      </c>
      <c r="X1082" s="39">
        <v>3.065361303639675</v>
      </c>
      <c r="Y1082" s="39">
        <v>2.4500000000000011</v>
      </c>
    </row>
    <row r="1083" spans="1:25" ht="60" x14ac:dyDescent="0.2">
      <c r="A1083" s="29">
        <v>15803</v>
      </c>
      <c r="B1083" s="29" t="s">
        <v>5739</v>
      </c>
      <c r="C1083" s="32">
        <v>100</v>
      </c>
      <c r="D1083" s="48">
        <v>0.83333160000000006</v>
      </c>
      <c r="E1083" s="48">
        <v>5.8904862254808616</v>
      </c>
      <c r="F1083" s="32" t="s">
        <v>746</v>
      </c>
      <c r="G1083" s="32">
        <v>5.8904862254808616</v>
      </c>
      <c r="H1083" s="32">
        <v>30.414948662299999</v>
      </c>
      <c r="I1083" s="32">
        <v>0.1</v>
      </c>
      <c r="J1083" s="32">
        <v>0.75229709137686596</v>
      </c>
      <c r="K1083" s="29" t="s">
        <v>2511</v>
      </c>
      <c r="L1083" s="29" t="s">
        <v>4630</v>
      </c>
      <c r="M1083" s="29" t="s">
        <v>5717</v>
      </c>
      <c r="N1083" s="33">
        <v>2.884561231876109E-2</v>
      </c>
      <c r="O1083" s="34">
        <v>57518.251016186281</v>
      </c>
      <c r="P1083" s="35">
        <v>0.29693265834334798</v>
      </c>
      <c r="Q1083" s="29" t="s">
        <v>5740</v>
      </c>
      <c r="R1083" s="29" t="s">
        <v>5741</v>
      </c>
      <c r="S1083" s="36">
        <v>7.49</v>
      </c>
      <c r="T1083" s="29" t="s">
        <v>3347</v>
      </c>
      <c r="U1083" s="37">
        <v>30</v>
      </c>
      <c r="V1083" s="38">
        <v>0.29693265834334798</v>
      </c>
      <c r="W1083" s="38">
        <v>7.786932658343348</v>
      </c>
      <c r="X1083" s="39">
        <v>0.39693265834334829</v>
      </c>
      <c r="Y1083" s="39">
        <v>0.10000000000000051</v>
      </c>
    </row>
    <row r="1084" spans="1:25" ht="30" x14ac:dyDescent="0.2">
      <c r="A1084" s="29">
        <v>15458</v>
      </c>
      <c r="B1084" s="29" t="s">
        <v>62</v>
      </c>
      <c r="C1084" s="32">
        <v>50</v>
      </c>
      <c r="D1084" s="48">
        <v>0.83333160000000006</v>
      </c>
      <c r="E1084" s="48">
        <v>1.472621556370215</v>
      </c>
      <c r="F1084" s="32">
        <v>2.2000000000000002</v>
      </c>
      <c r="G1084" s="32">
        <v>2.2000000000000002</v>
      </c>
      <c r="H1084" s="32">
        <v>532.985167671</v>
      </c>
      <c r="I1084" s="32">
        <v>0.05</v>
      </c>
      <c r="J1084" s="32">
        <v>1.1238825031928481</v>
      </c>
      <c r="K1084" s="29" t="s">
        <v>3365</v>
      </c>
      <c r="L1084" s="29" t="s">
        <v>3365</v>
      </c>
      <c r="M1084" s="29" t="s">
        <v>5717</v>
      </c>
      <c r="N1084" s="33">
        <v>6.437879107966471E-2</v>
      </c>
      <c r="O1084" s="34">
        <v>42964.246886182947</v>
      </c>
      <c r="P1084" s="35">
        <v>28.78777146766253</v>
      </c>
      <c r="Q1084" s="29" t="s">
        <v>3653</v>
      </c>
      <c r="R1084" s="29" t="s">
        <v>5742</v>
      </c>
      <c r="S1084" s="36">
        <v>30.7</v>
      </c>
      <c r="T1084" s="29" t="s">
        <v>5743</v>
      </c>
      <c r="U1084" s="37">
        <v>534</v>
      </c>
      <c r="V1084" s="38">
        <v>28.78777146766253</v>
      </c>
      <c r="W1084" s="38">
        <v>59.487771467662533</v>
      </c>
      <c r="X1084" s="39">
        <v>54.297771467662528</v>
      </c>
      <c r="Y1084" s="39">
        <v>25.51</v>
      </c>
    </row>
    <row r="1085" spans="1:25" ht="50" x14ac:dyDescent="0.2">
      <c r="A1085" s="29">
        <v>19725</v>
      </c>
      <c r="B1085" s="29" t="s">
        <v>2330</v>
      </c>
      <c r="C1085" s="32">
        <v>120</v>
      </c>
      <c r="D1085" s="48">
        <v>0.83333160000000006</v>
      </c>
      <c r="E1085" s="48">
        <v>8.4823001646924414</v>
      </c>
      <c r="F1085" s="32" t="s">
        <v>746</v>
      </c>
      <c r="G1085" s="32">
        <v>8.4823001646924414</v>
      </c>
      <c r="H1085" s="32">
        <v>3545.5178404479698</v>
      </c>
      <c r="I1085" s="32">
        <v>0.12</v>
      </c>
      <c r="J1085" s="32">
        <v>0.75229709137686618</v>
      </c>
      <c r="K1085" s="29" t="s">
        <v>3264</v>
      </c>
      <c r="L1085" s="29" t="s">
        <v>340</v>
      </c>
      <c r="M1085" s="29" t="s">
        <v>5717</v>
      </c>
      <c r="N1085" s="33">
        <v>2.88456123187611E-2</v>
      </c>
      <c r="O1085" s="34">
        <v>69021.901219423555</v>
      </c>
      <c r="P1085" s="35">
        <v>27.261499789979119</v>
      </c>
      <c r="Q1085" s="29" t="s">
        <v>746</v>
      </c>
      <c r="R1085" s="29" t="s">
        <v>4882</v>
      </c>
      <c r="S1085" s="36">
        <v>108.99</v>
      </c>
      <c r="T1085" s="29" t="s">
        <v>746</v>
      </c>
      <c r="U1085" s="37">
        <v>3522</v>
      </c>
      <c r="V1085" s="38">
        <v>27.261499789979119</v>
      </c>
      <c r="W1085" s="38">
        <v>136.25149978997911</v>
      </c>
      <c r="X1085" s="40" t="s">
        <v>746</v>
      </c>
      <c r="Y1085" s="40" t="s">
        <v>746</v>
      </c>
    </row>
    <row r="1086" spans="1:25" ht="30" x14ac:dyDescent="0.2">
      <c r="A1086" s="29">
        <v>15535</v>
      </c>
      <c r="B1086" s="29" t="s">
        <v>299</v>
      </c>
      <c r="C1086" s="32">
        <v>75</v>
      </c>
      <c r="D1086" s="48">
        <v>0.81018350000000006</v>
      </c>
      <c r="E1086" s="48">
        <v>3.3133985018329848</v>
      </c>
      <c r="F1086" s="32">
        <v>3.9</v>
      </c>
      <c r="G1086" s="32">
        <v>3.9</v>
      </c>
      <c r="H1086" s="32">
        <v>398.74110025729999</v>
      </c>
      <c r="I1086" s="32">
        <v>7.4999999999999997E-2</v>
      </c>
      <c r="J1086" s="32">
        <v>0.88548318433375894</v>
      </c>
      <c r="K1086" s="29" t="s">
        <v>2913</v>
      </c>
      <c r="L1086" s="29" t="s">
        <v>2913</v>
      </c>
      <c r="M1086" s="29" t="s">
        <v>5040</v>
      </c>
      <c r="N1086" s="33">
        <v>3.996332669408021E-2</v>
      </c>
      <c r="O1086" s="34">
        <v>50775.928138216223</v>
      </c>
      <c r="P1086" s="35">
        <v>7.8334978666072104</v>
      </c>
      <c r="Q1086" s="29" t="s">
        <v>5744</v>
      </c>
      <c r="R1086" s="29" t="s">
        <v>5745</v>
      </c>
      <c r="S1086" s="36">
        <v>158.83000000000001</v>
      </c>
      <c r="T1086" s="29" t="s">
        <v>3190</v>
      </c>
      <c r="U1086" s="37">
        <v>398</v>
      </c>
      <c r="V1086" s="38">
        <v>7.8334978666072104</v>
      </c>
      <c r="W1086" s="38">
        <v>166.6634978666072</v>
      </c>
      <c r="X1086" s="39">
        <v>49.213497866607227</v>
      </c>
      <c r="Y1086" s="39">
        <v>41.38000000000001</v>
      </c>
    </row>
    <row r="1087" spans="1:25" ht="20" x14ac:dyDescent="0.2">
      <c r="A1087" s="29">
        <v>14451</v>
      </c>
      <c r="B1087" s="29" t="s">
        <v>5746</v>
      </c>
      <c r="C1087" s="32">
        <v>100</v>
      </c>
      <c r="D1087" s="48">
        <v>0.81018350000000006</v>
      </c>
      <c r="E1087" s="48">
        <v>5.8904862254808616</v>
      </c>
      <c r="F1087" s="32" t="s">
        <v>746</v>
      </c>
      <c r="G1087" s="32">
        <v>5.8904862254808616</v>
      </c>
      <c r="H1087" s="32">
        <v>438.429360062</v>
      </c>
      <c r="I1087" s="32">
        <v>0.1</v>
      </c>
      <c r="J1087" s="32">
        <v>0.75229709137686596</v>
      </c>
      <c r="K1087" s="29" t="s">
        <v>5374</v>
      </c>
      <c r="L1087" s="29" t="s">
        <v>5374</v>
      </c>
      <c r="M1087" s="29" t="s">
        <v>5040</v>
      </c>
      <c r="N1087" s="33">
        <v>2.884561231876109E-2</v>
      </c>
      <c r="O1087" s="34">
        <v>57518.251016186281</v>
      </c>
      <c r="P1087" s="35">
        <v>4.2802635251641403</v>
      </c>
      <c r="Q1087" s="29" t="s">
        <v>4561</v>
      </c>
      <c r="R1087" s="29" t="s">
        <v>5747</v>
      </c>
      <c r="S1087" s="36">
        <v>74.459999999999994</v>
      </c>
      <c r="T1087" s="29" t="s">
        <v>746</v>
      </c>
      <c r="U1087" s="37">
        <v>438</v>
      </c>
      <c r="V1087" s="38">
        <v>4.2802635251641403</v>
      </c>
      <c r="W1087" s="38">
        <v>78.740263525164139</v>
      </c>
      <c r="X1087" s="39">
        <v>13.52026352516414</v>
      </c>
      <c r="Y1087" s="39">
        <v>9.2399999999999949</v>
      </c>
    </row>
    <row r="1088" spans="1:25" ht="40" x14ac:dyDescent="0.2">
      <c r="A1088" s="29">
        <v>15267</v>
      </c>
      <c r="B1088" s="29" t="s">
        <v>5748</v>
      </c>
      <c r="C1088" s="32">
        <v>100</v>
      </c>
      <c r="D1088" s="48">
        <v>0.81018350000000006</v>
      </c>
      <c r="E1088" s="48">
        <v>5.8904862254808616</v>
      </c>
      <c r="F1088" s="32" t="s">
        <v>746</v>
      </c>
      <c r="G1088" s="32">
        <v>5.8904862254808616</v>
      </c>
      <c r="H1088" s="32">
        <v>295.98895866200002</v>
      </c>
      <c r="I1088" s="32">
        <v>0.1</v>
      </c>
      <c r="J1088" s="32">
        <v>0.75229709137686596</v>
      </c>
      <c r="K1088" s="29" t="s">
        <v>2653</v>
      </c>
      <c r="L1088" s="29" t="s">
        <v>1900</v>
      </c>
      <c r="M1088" s="29" t="s">
        <v>5040</v>
      </c>
      <c r="N1088" s="33">
        <v>2.884561231876109E-2</v>
      </c>
      <c r="O1088" s="34">
        <v>57518.251016186281</v>
      </c>
      <c r="P1088" s="35">
        <v>2.8896576256506101</v>
      </c>
      <c r="Q1088" s="29" t="s">
        <v>5749</v>
      </c>
      <c r="R1088" s="29" t="s">
        <v>5750</v>
      </c>
      <c r="S1088" s="36">
        <v>45.4</v>
      </c>
      <c r="T1088" s="29" t="s">
        <v>3987</v>
      </c>
      <c r="U1088" s="37">
        <v>296</v>
      </c>
      <c r="V1088" s="38">
        <v>2.8896576256506101</v>
      </c>
      <c r="W1088" s="38">
        <v>48.289657625650612</v>
      </c>
      <c r="X1088" s="39">
        <v>9.6996576256506017</v>
      </c>
      <c r="Y1088" s="39">
        <v>6.8099999999999952</v>
      </c>
    </row>
    <row r="1089" spans="1:25" ht="40" x14ac:dyDescent="0.2">
      <c r="A1089" s="29">
        <v>19818</v>
      </c>
      <c r="B1089" s="29" t="s">
        <v>5751</v>
      </c>
      <c r="C1089" s="32">
        <v>90</v>
      </c>
      <c r="D1089" s="48">
        <v>0.78703540000000005</v>
      </c>
      <c r="E1089" s="48">
        <v>4.7712938426394977</v>
      </c>
      <c r="F1089" s="32" t="s">
        <v>746</v>
      </c>
      <c r="G1089" s="32">
        <v>4.7712938426394977</v>
      </c>
      <c r="H1089" s="32">
        <v>416.80568249872999</v>
      </c>
      <c r="I1089" s="32">
        <v>0.09</v>
      </c>
      <c r="J1089" s="32">
        <v>0.75229709137686607</v>
      </c>
      <c r="K1089" s="29" t="s">
        <v>2662</v>
      </c>
      <c r="L1089" s="29" t="s">
        <v>2346</v>
      </c>
      <c r="M1089" s="29" t="s">
        <v>3295</v>
      </c>
      <c r="N1089" s="33">
        <v>2.88456123187611E-2</v>
      </c>
      <c r="O1089" s="34">
        <v>51766.425914567662</v>
      </c>
      <c r="P1089" s="35">
        <v>4.674734517497245</v>
      </c>
      <c r="Q1089" s="29" t="s">
        <v>5752</v>
      </c>
      <c r="R1089" s="29" t="s">
        <v>5753</v>
      </c>
      <c r="S1089" s="36">
        <v>112.54</v>
      </c>
      <c r="T1089" s="29" t="s">
        <v>5754</v>
      </c>
      <c r="U1089" s="37">
        <v>410</v>
      </c>
      <c r="V1089" s="38">
        <v>4.674734517497245</v>
      </c>
      <c r="W1089" s="38">
        <v>117.21473451749721</v>
      </c>
      <c r="X1089" s="39">
        <v>7.1047345174972492</v>
      </c>
      <c r="Y1089" s="39">
        <v>2.4300000000000068</v>
      </c>
    </row>
    <row r="1090" spans="1:25" ht="30" x14ac:dyDescent="0.2">
      <c r="A1090" s="29">
        <v>15095</v>
      </c>
      <c r="B1090" s="29" t="s">
        <v>1817</v>
      </c>
      <c r="C1090" s="32">
        <v>100</v>
      </c>
      <c r="D1090" s="48">
        <v>0.78703540000000005</v>
      </c>
      <c r="E1090" s="48">
        <v>5.8904862254808616</v>
      </c>
      <c r="F1090" s="32" t="s">
        <v>746</v>
      </c>
      <c r="G1090" s="32">
        <v>5.8904862254808616</v>
      </c>
      <c r="H1090" s="32">
        <v>890.60024090285003</v>
      </c>
      <c r="I1090" s="32">
        <v>0.1</v>
      </c>
      <c r="J1090" s="32">
        <v>0.75229709137686596</v>
      </c>
      <c r="K1090" s="29" t="s">
        <v>5349</v>
      </c>
      <c r="L1090" s="29" t="s">
        <v>5348</v>
      </c>
      <c r="M1090" s="29" t="s">
        <v>3295</v>
      </c>
      <c r="N1090" s="33">
        <v>2.884561231876109E-2</v>
      </c>
      <c r="O1090" s="34">
        <v>57518.251016186281</v>
      </c>
      <c r="P1090" s="35">
        <v>8.6946816839542755</v>
      </c>
      <c r="Q1090" s="29" t="s">
        <v>5755</v>
      </c>
      <c r="R1090" s="29" t="s">
        <v>5350</v>
      </c>
      <c r="S1090" s="36">
        <v>111.76</v>
      </c>
      <c r="T1090" s="29" t="s">
        <v>2955</v>
      </c>
      <c r="U1090" s="37">
        <v>888</v>
      </c>
      <c r="V1090" s="38">
        <v>8.6946816839542755</v>
      </c>
      <c r="W1090" s="38">
        <v>120.45468168395431</v>
      </c>
      <c r="X1090" s="39">
        <v>11.244681683954269</v>
      </c>
      <c r="Y1090" s="39">
        <v>2.5499999999999972</v>
      </c>
    </row>
    <row r="1091" spans="1:25" ht="30" x14ac:dyDescent="0.2">
      <c r="A1091" s="29">
        <v>14620</v>
      </c>
      <c r="B1091" s="29" t="s">
        <v>261</v>
      </c>
      <c r="C1091" s="32">
        <v>150</v>
      </c>
      <c r="D1091" s="48">
        <v>0.78703540000000005</v>
      </c>
      <c r="E1091" s="48">
        <v>13.253594007331939</v>
      </c>
      <c r="F1091" s="32" t="s">
        <v>746</v>
      </c>
      <c r="G1091" s="32">
        <v>13.253594007331939</v>
      </c>
      <c r="H1091" s="32">
        <v>292.65886768962002</v>
      </c>
      <c r="I1091" s="32">
        <v>0.15</v>
      </c>
      <c r="J1091" s="32">
        <v>0.75229709137686618</v>
      </c>
      <c r="K1091" s="29" t="s">
        <v>2648</v>
      </c>
      <c r="L1091" s="29" t="s">
        <v>2648</v>
      </c>
      <c r="M1091" s="29" t="s">
        <v>3295</v>
      </c>
      <c r="N1091" s="33">
        <v>2.88456123187611E-2</v>
      </c>
      <c r="O1091" s="34">
        <v>86277.376524279447</v>
      </c>
      <c r="P1091" s="35">
        <v>1.683581750844664</v>
      </c>
      <c r="Q1091" s="29" t="s">
        <v>5756</v>
      </c>
      <c r="R1091" s="29" t="s">
        <v>5757</v>
      </c>
      <c r="S1091" s="36">
        <v>107.81</v>
      </c>
      <c r="T1091" s="29" t="s">
        <v>5758</v>
      </c>
      <c r="U1091" s="37">
        <v>274</v>
      </c>
      <c r="V1091" s="38">
        <v>1.683581750844664</v>
      </c>
      <c r="W1091" s="38">
        <v>109.4935817508447</v>
      </c>
      <c r="X1091" s="39">
        <v>3.0435817508446661</v>
      </c>
      <c r="Y1091" s="39">
        <v>1.359999999999999</v>
      </c>
    </row>
    <row r="1092" spans="1:25" ht="20" x14ac:dyDescent="0.2">
      <c r="A1092" s="29">
        <v>15129</v>
      </c>
      <c r="B1092" s="29" t="s">
        <v>312</v>
      </c>
      <c r="C1092" s="32">
        <v>125</v>
      </c>
      <c r="D1092" s="48">
        <v>0.78703540000000005</v>
      </c>
      <c r="E1092" s="48">
        <v>9.2038847273138469</v>
      </c>
      <c r="F1092" s="32">
        <v>6.4</v>
      </c>
      <c r="G1092" s="32">
        <v>6.4</v>
      </c>
      <c r="H1092" s="32">
        <v>755.67780560644997</v>
      </c>
      <c r="I1092" s="32">
        <v>0.125</v>
      </c>
      <c r="J1092" s="32">
        <v>0.52311621966794386</v>
      </c>
      <c r="K1092" s="29" t="s">
        <v>3058</v>
      </c>
      <c r="L1092" s="29" t="s">
        <v>3058</v>
      </c>
      <c r="M1092" s="29" t="s">
        <v>3295</v>
      </c>
      <c r="N1092" s="33">
        <v>1.394753207337821E-2</v>
      </c>
      <c r="O1092" s="34">
        <v>49994.760013012899</v>
      </c>
      <c r="P1092" s="35">
        <v>2.7128413063991221</v>
      </c>
      <c r="Q1092" s="29" t="s">
        <v>5759</v>
      </c>
      <c r="R1092" s="29" t="s">
        <v>5760</v>
      </c>
      <c r="S1092" s="36">
        <v>108.72</v>
      </c>
      <c r="T1092" s="29" t="s">
        <v>746</v>
      </c>
      <c r="U1092" s="37">
        <v>744</v>
      </c>
      <c r="V1092" s="38">
        <v>2.7128413063991221</v>
      </c>
      <c r="W1092" s="38">
        <v>111.4328413063991</v>
      </c>
      <c r="X1092" s="39">
        <v>39.932841306399133</v>
      </c>
      <c r="Y1092" s="39">
        <v>37.22</v>
      </c>
    </row>
    <row r="1093" spans="1:25" ht="30" x14ac:dyDescent="0.2">
      <c r="A1093" s="29">
        <v>14192</v>
      </c>
      <c r="B1093" s="29" t="s">
        <v>1458</v>
      </c>
      <c r="C1093" s="32">
        <v>50</v>
      </c>
      <c r="D1093" s="48">
        <v>0.78703540000000005</v>
      </c>
      <c r="E1093" s="48">
        <v>1.472621556370215</v>
      </c>
      <c r="F1093" s="32" t="s">
        <v>746</v>
      </c>
      <c r="G1093" s="32">
        <v>1.472621556370215</v>
      </c>
      <c r="H1093" s="32">
        <v>177.72676417299999</v>
      </c>
      <c r="I1093" s="32">
        <v>0.05</v>
      </c>
      <c r="J1093" s="32">
        <v>0.75229709137686596</v>
      </c>
      <c r="K1093" s="29" t="s">
        <v>3618</v>
      </c>
      <c r="L1093" s="29" t="s">
        <v>3618</v>
      </c>
      <c r="M1093" s="29" t="s">
        <v>3295</v>
      </c>
      <c r="N1093" s="33">
        <v>2.884561231876109E-2</v>
      </c>
      <c r="O1093" s="34">
        <v>28759.125508093141</v>
      </c>
      <c r="P1093" s="35">
        <v>4.3704546863291336</v>
      </c>
      <c r="Q1093" s="29" t="s">
        <v>5761</v>
      </c>
      <c r="R1093" s="29" t="s">
        <v>5762</v>
      </c>
      <c r="S1093" s="36">
        <v>77.179999999999993</v>
      </c>
      <c r="T1093" s="29" t="s">
        <v>4983</v>
      </c>
      <c r="U1093" s="37">
        <v>304</v>
      </c>
      <c r="V1093" s="38">
        <v>4.3704546863291336</v>
      </c>
      <c r="W1093" s="38">
        <v>81.550454686329132</v>
      </c>
      <c r="X1093" s="39">
        <v>16.340454686329139</v>
      </c>
      <c r="Y1093" s="39">
        <v>11.97</v>
      </c>
    </row>
    <row r="1094" spans="1:25" ht="30" x14ac:dyDescent="0.2">
      <c r="A1094" s="29">
        <v>14445</v>
      </c>
      <c r="B1094" s="29" t="s">
        <v>5763</v>
      </c>
      <c r="C1094" s="32">
        <v>38</v>
      </c>
      <c r="D1094" s="48">
        <v>0.78703540000000005</v>
      </c>
      <c r="E1094" s="48">
        <v>0.85058621095943654</v>
      </c>
      <c r="F1094" s="32" t="s">
        <v>746</v>
      </c>
      <c r="G1094" s="32">
        <v>0.85058621095943654</v>
      </c>
      <c r="H1094" s="32">
        <v>297.24940084500003</v>
      </c>
      <c r="I1094" s="32">
        <v>3.7999999999999999E-2</v>
      </c>
      <c r="J1094" s="32">
        <v>0.75229709137686618</v>
      </c>
      <c r="K1094" s="29" t="s">
        <v>2417</v>
      </c>
      <c r="L1094" s="29" t="s">
        <v>453</v>
      </c>
      <c r="M1094" s="29" t="s">
        <v>3295</v>
      </c>
      <c r="N1094" s="33">
        <v>2.88456123187611E-2</v>
      </c>
      <c r="O1094" s="34">
        <v>21856.935386150792</v>
      </c>
      <c r="P1094" s="35">
        <v>10.621957090947539</v>
      </c>
      <c r="Q1094" s="29" t="s">
        <v>5764</v>
      </c>
      <c r="R1094" s="29" t="s">
        <v>5765</v>
      </c>
      <c r="S1094" s="36">
        <v>56.31</v>
      </c>
      <c r="T1094" s="29" t="s">
        <v>746</v>
      </c>
      <c r="U1094" s="37">
        <v>298</v>
      </c>
      <c r="V1094" s="38">
        <v>10.621957090947539</v>
      </c>
      <c r="W1094" s="38">
        <v>66.931957090947535</v>
      </c>
      <c r="X1094" s="39">
        <v>10.72195709094753</v>
      </c>
      <c r="Y1094" s="39">
        <v>9.9999999999994316E-2</v>
      </c>
    </row>
    <row r="1095" spans="1:25" ht="20" x14ac:dyDescent="0.2">
      <c r="A1095" s="29">
        <v>15445</v>
      </c>
      <c r="B1095" s="29" t="s">
        <v>5766</v>
      </c>
      <c r="C1095" s="32">
        <v>75</v>
      </c>
      <c r="D1095" s="48">
        <v>0.78703540000000005</v>
      </c>
      <c r="E1095" s="48">
        <v>3.3133985018329848</v>
      </c>
      <c r="F1095" s="32" t="s">
        <v>746</v>
      </c>
      <c r="G1095" s="32">
        <v>3.3133985018329848</v>
      </c>
      <c r="H1095" s="32">
        <v>623.66620925400002</v>
      </c>
      <c r="I1095" s="32">
        <v>7.4999999999999997E-2</v>
      </c>
      <c r="J1095" s="32">
        <v>0.75229709137686618</v>
      </c>
      <c r="K1095" s="29" t="s">
        <v>5767</v>
      </c>
      <c r="L1095" s="29" t="s">
        <v>5767</v>
      </c>
      <c r="M1095" s="29" t="s">
        <v>3295</v>
      </c>
      <c r="N1095" s="33">
        <v>2.88456123187611E-2</v>
      </c>
      <c r="O1095" s="34">
        <v>43138.688262139724</v>
      </c>
      <c r="P1095" s="35">
        <v>8.9049537357348516</v>
      </c>
      <c r="Q1095" s="29" t="s">
        <v>5768</v>
      </c>
      <c r="R1095" s="29" t="s">
        <v>5769</v>
      </c>
      <c r="S1095" s="36">
        <v>64.940000000000012</v>
      </c>
      <c r="T1095" s="29" t="s">
        <v>3154</v>
      </c>
      <c r="U1095" s="37">
        <v>624</v>
      </c>
      <c r="V1095" s="38">
        <v>8.9049537357348516</v>
      </c>
      <c r="W1095" s="38">
        <v>73.844953735734862</v>
      </c>
      <c r="X1095" s="39">
        <v>26.074953735734859</v>
      </c>
      <c r="Y1095" s="39">
        <v>17.170000000000009</v>
      </c>
    </row>
    <row r="1096" spans="1:25" ht="40" x14ac:dyDescent="0.2">
      <c r="A1096" s="29">
        <v>15459</v>
      </c>
      <c r="B1096" s="29" t="s">
        <v>282</v>
      </c>
      <c r="C1096" s="32">
        <v>100</v>
      </c>
      <c r="D1096" s="48">
        <v>0.78703540000000005</v>
      </c>
      <c r="E1096" s="48">
        <v>5.8904862254808616</v>
      </c>
      <c r="F1096" s="32">
        <v>6.93</v>
      </c>
      <c r="G1096" s="32">
        <v>6.93</v>
      </c>
      <c r="H1096" s="32">
        <v>438.45231379000001</v>
      </c>
      <c r="I1096" s="32">
        <v>0.1</v>
      </c>
      <c r="J1096" s="32">
        <v>0.88505747126436751</v>
      </c>
      <c r="K1096" s="29" t="s">
        <v>2662</v>
      </c>
      <c r="L1096" s="29" t="s">
        <v>161</v>
      </c>
      <c r="M1096" s="29" t="s">
        <v>3295</v>
      </c>
      <c r="N1096" s="33">
        <v>3.9924909655498303E-2</v>
      </c>
      <c r="O1096" s="34">
        <v>67668.688845738128</v>
      </c>
      <c r="P1096" s="35">
        <v>5.8847195904796328</v>
      </c>
      <c r="Q1096" s="29" t="s">
        <v>5770</v>
      </c>
      <c r="R1096" s="29" t="s">
        <v>5771</v>
      </c>
      <c r="S1096" s="36">
        <v>67.36</v>
      </c>
      <c r="T1096" s="29" t="s">
        <v>4915</v>
      </c>
      <c r="U1096" s="37">
        <v>438</v>
      </c>
      <c r="V1096" s="38">
        <v>5.8847195904796328</v>
      </c>
      <c r="W1096" s="38">
        <v>73.244719590479633</v>
      </c>
      <c r="X1096" s="39">
        <v>32.894719590479639</v>
      </c>
      <c r="Y1096" s="39">
        <v>27.010000000000009</v>
      </c>
    </row>
    <row r="1097" spans="1:25" ht="30" x14ac:dyDescent="0.2">
      <c r="A1097" s="29">
        <v>17548</v>
      </c>
      <c r="B1097" s="29" t="s">
        <v>5772</v>
      </c>
      <c r="C1097" s="32">
        <v>125</v>
      </c>
      <c r="D1097" s="48">
        <v>0.78703540000000005</v>
      </c>
      <c r="E1097" s="48">
        <v>9.2038847273138469</v>
      </c>
      <c r="F1097" s="32" t="s">
        <v>746</v>
      </c>
      <c r="G1097" s="32">
        <v>9.2038847273138469</v>
      </c>
      <c r="H1097" s="32">
        <v>624.77117065290008</v>
      </c>
      <c r="I1097" s="32">
        <v>0.125</v>
      </c>
      <c r="J1097" s="32">
        <v>0.75229709137686618</v>
      </c>
      <c r="K1097" s="29" t="s">
        <v>2385</v>
      </c>
      <c r="L1097" s="29" t="s">
        <v>2173</v>
      </c>
      <c r="M1097" s="29" t="s">
        <v>3295</v>
      </c>
      <c r="N1097" s="33">
        <v>2.88456123187611E-2</v>
      </c>
      <c r="O1097" s="34">
        <v>71897.813770232868</v>
      </c>
      <c r="P1097" s="35">
        <v>4.5547743929314217</v>
      </c>
      <c r="Q1097" s="29" t="s">
        <v>5773</v>
      </c>
      <c r="R1097" s="29" t="s">
        <v>4411</v>
      </c>
      <c r="S1097" s="36">
        <v>31.61</v>
      </c>
      <c r="T1097" s="29" t="s">
        <v>5774</v>
      </c>
      <c r="U1097" s="37">
        <v>624</v>
      </c>
      <c r="V1097" s="38">
        <v>4.5547743929314217</v>
      </c>
      <c r="W1097" s="38">
        <v>36.164774392931427</v>
      </c>
      <c r="X1097" s="39">
        <v>5.7247743929314296</v>
      </c>
      <c r="Y1097" s="39">
        <v>1.170000000000005</v>
      </c>
    </row>
    <row r="1098" spans="1:25" ht="40" x14ac:dyDescent="0.2">
      <c r="A1098" s="29">
        <v>15087</v>
      </c>
      <c r="B1098" s="29" t="s">
        <v>5775</v>
      </c>
      <c r="C1098" s="32">
        <v>100</v>
      </c>
      <c r="D1098" s="48">
        <v>0.78703540000000005</v>
      </c>
      <c r="E1098" s="48">
        <v>5.8904862254808616</v>
      </c>
      <c r="F1098" s="32" t="s">
        <v>746</v>
      </c>
      <c r="G1098" s="32">
        <v>5.8904862254808616</v>
      </c>
      <c r="H1098" s="32">
        <v>556.51949879800009</v>
      </c>
      <c r="I1098" s="32">
        <v>0.1</v>
      </c>
      <c r="J1098" s="32">
        <v>0.75229709137686596</v>
      </c>
      <c r="K1098" s="29" t="s">
        <v>2448</v>
      </c>
      <c r="L1098" s="29" t="s">
        <v>514</v>
      </c>
      <c r="M1098" s="29" t="s">
        <v>3295</v>
      </c>
      <c r="N1098" s="33">
        <v>2.884561231876109E-2</v>
      </c>
      <c r="O1098" s="34">
        <v>57518.251016186281</v>
      </c>
      <c r="P1098" s="35">
        <v>5.4331446037529361</v>
      </c>
      <c r="Q1098" s="29" t="s">
        <v>5776</v>
      </c>
      <c r="R1098" s="29" t="s">
        <v>5777</v>
      </c>
      <c r="S1098" s="36">
        <v>22.22</v>
      </c>
      <c r="T1098" s="29" t="s">
        <v>5778</v>
      </c>
      <c r="U1098" s="37">
        <v>556</v>
      </c>
      <c r="V1098" s="38">
        <v>5.4331446037529361</v>
      </c>
      <c r="W1098" s="38">
        <v>27.653144603752931</v>
      </c>
      <c r="X1098" s="39">
        <v>8.5531446037529335</v>
      </c>
      <c r="Y1098" s="39">
        <v>3.119999999999997</v>
      </c>
    </row>
    <row r="1099" spans="1:25" ht="40" x14ac:dyDescent="0.2">
      <c r="A1099" s="29">
        <v>14591</v>
      </c>
      <c r="B1099" s="29" t="s">
        <v>5779</v>
      </c>
      <c r="C1099" s="32">
        <v>80</v>
      </c>
      <c r="D1099" s="48">
        <v>0.78703540000000005</v>
      </c>
      <c r="E1099" s="48">
        <v>3.7699111843077522</v>
      </c>
      <c r="F1099" s="32" t="s">
        <v>746</v>
      </c>
      <c r="G1099" s="32">
        <v>3.7699111843077522</v>
      </c>
      <c r="H1099" s="32">
        <v>1067.27479986</v>
      </c>
      <c r="I1099" s="32">
        <v>0.08</v>
      </c>
      <c r="J1099" s="32">
        <v>0.75229709137686607</v>
      </c>
      <c r="K1099" s="29" t="s">
        <v>2895</v>
      </c>
      <c r="L1099" s="29" t="s">
        <v>4947</v>
      </c>
      <c r="M1099" s="29" t="s">
        <v>3295</v>
      </c>
      <c r="N1099" s="33">
        <v>2.88456123187611E-2</v>
      </c>
      <c r="O1099" s="34">
        <v>46014.600812949029</v>
      </c>
      <c r="P1099" s="35">
        <v>13.98784022404441</v>
      </c>
      <c r="Q1099" s="29" t="s">
        <v>5780</v>
      </c>
      <c r="R1099" s="29" t="s">
        <v>5781</v>
      </c>
      <c r="S1099" s="36">
        <v>18.97</v>
      </c>
      <c r="T1099" s="29" t="s">
        <v>3221</v>
      </c>
      <c r="U1099" s="37">
        <v>1068</v>
      </c>
      <c r="V1099" s="38">
        <v>13.98784022404441</v>
      </c>
      <c r="W1099" s="38">
        <v>32.957840224044411</v>
      </c>
      <c r="X1099" s="39">
        <v>19.007840224044411</v>
      </c>
      <c r="Y1099" s="39">
        <v>5.0199999999999978</v>
      </c>
    </row>
    <row r="1100" spans="1:25" ht="40" x14ac:dyDescent="0.2">
      <c r="A1100" s="29">
        <v>19283</v>
      </c>
      <c r="B1100" s="29" t="s">
        <v>5782</v>
      </c>
      <c r="C1100" s="32">
        <v>120</v>
      </c>
      <c r="D1100" s="48">
        <v>0.78703540000000005</v>
      </c>
      <c r="E1100" s="48">
        <v>8.4823001646924414</v>
      </c>
      <c r="F1100" s="32" t="s">
        <v>746</v>
      </c>
      <c r="G1100" s="32">
        <v>8.4823001646924414</v>
      </c>
      <c r="H1100" s="32">
        <v>372.71831307847498</v>
      </c>
      <c r="I1100" s="32">
        <v>0.12</v>
      </c>
      <c r="J1100" s="32">
        <v>0.75229709137686618</v>
      </c>
      <c r="K1100" s="29" t="s">
        <v>3368</v>
      </c>
      <c r="L1100" s="29" t="s">
        <v>315</v>
      </c>
      <c r="M1100" s="29" t="s">
        <v>3295</v>
      </c>
      <c r="N1100" s="33">
        <v>2.88456123187611E-2</v>
      </c>
      <c r="O1100" s="34">
        <v>69021.901219423555</v>
      </c>
      <c r="P1100" s="35">
        <v>2.865832487935362</v>
      </c>
      <c r="Q1100" s="29" t="s">
        <v>4673</v>
      </c>
      <c r="R1100" s="29" t="s">
        <v>5783</v>
      </c>
      <c r="S1100" s="36">
        <v>15.71</v>
      </c>
      <c r="T1100" s="29" t="s">
        <v>5663</v>
      </c>
      <c r="U1100" s="37">
        <v>366</v>
      </c>
      <c r="V1100" s="38">
        <v>2.865832487935362</v>
      </c>
      <c r="W1100" s="38">
        <v>18.575832487935362</v>
      </c>
      <c r="X1100" s="39">
        <v>5.2258324879353601</v>
      </c>
      <c r="Y1100" s="39">
        <v>2.3599999999999981</v>
      </c>
    </row>
    <row r="1101" spans="1:25" ht="40" x14ac:dyDescent="0.2">
      <c r="A1101" s="29">
        <v>17031</v>
      </c>
      <c r="B1101" s="29" t="s">
        <v>5784</v>
      </c>
      <c r="C1101" s="32">
        <v>110</v>
      </c>
      <c r="D1101" s="48">
        <v>0.78703540000000005</v>
      </c>
      <c r="E1101" s="48">
        <v>7.1274883328318426</v>
      </c>
      <c r="F1101" s="32" t="s">
        <v>746</v>
      </c>
      <c r="G1101" s="32">
        <v>7.1274883328318426</v>
      </c>
      <c r="H1101" s="32">
        <v>359.98517123942003</v>
      </c>
      <c r="I1101" s="32">
        <v>0.11</v>
      </c>
      <c r="J1101" s="32">
        <v>0.75229709137686618</v>
      </c>
      <c r="K1101" s="29" t="s">
        <v>2443</v>
      </c>
      <c r="L1101" s="29" t="s">
        <v>1289</v>
      </c>
      <c r="M1101" s="29" t="s">
        <v>3295</v>
      </c>
      <c r="N1101" s="33">
        <v>2.88456123187611E-2</v>
      </c>
      <c r="O1101" s="34">
        <v>63270.076117804922</v>
      </c>
      <c r="P1101" s="35">
        <v>3.1013999900954361</v>
      </c>
      <c r="Q1101" s="29" t="s">
        <v>5785</v>
      </c>
      <c r="R1101" s="29" t="s">
        <v>4585</v>
      </c>
      <c r="S1101" s="36">
        <v>5.9</v>
      </c>
      <c r="T1101" s="29" t="s">
        <v>5144</v>
      </c>
      <c r="U1101" s="37">
        <v>360</v>
      </c>
      <c r="V1101" s="38">
        <v>3.1013999900954361</v>
      </c>
      <c r="W1101" s="38">
        <v>9.001399990095436</v>
      </c>
      <c r="X1101" s="39">
        <v>3.311399990095437</v>
      </c>
      <c r="Y1101" s="39">
        <v>0.21000000000000091</v>
      </c>
    </row>
    <row r="1102" spans="1:25" ht="20" x14ac:dyDescent="0.2">
      <c r="A1102" s="29">
        <v>10234</v>
      </c>
      <c r="B1102" s="29" t="s">
        <v>5786</v>
      </c>
      <c r="C1102" s="32" t="s">
        <v>746</v>
      </c>
      <c r="D1102" s="48">
        <v>0.78703540000000005</v>
      </c>
      <c r="E1102" s="48" t="s">
        <v>746</v>
      </c>
      <c r="F1102" s="32" t="s">
        <v>746</v>
      </c>
      <c r="G1102" s="32" t="s">
        <v>746</v>
      </c>
      <c r="H1102" s="32">
        <v>0</v>
      </c>
      <c r="I1102" s="32" t="s">
        <v>746</v>
      </c>
      <c r="J1102" s="32" t="s">
        <v>746</v>
      </c>
      <c r="K1102" s="29" t="s">
        <v>746</v>
      </c>
      <c r="L1102" s="29" t="s">
        <v>746</v>
      </c>
      <c r="M1102" s="29" t="s">
        <v>3295</v>
      </c>
      <c r="N1102" s="33" t="s">
        <v>746</v>
      </c>
      <c r="O1102" s="34" t="s">
        <v>746</v>
      </c>
      <c r="P1102" s="35" t="s">
        <v>746</v>
      </c>
      <c r="Q1102" s="29" t="s">
        <v>746</v>
      </c>
      <c r="R1102" s="29" t="s">
        <v>746</v>
      </c>
      <c r="S1102" s="41" t="s">
        <v>746</v>
      </c>
      <c r="T1102" s="29" t="s">
        <v>746</v>
      </c>
      <c r="U1102" s="34" t="s">
        <v>746</v>
      </c>
      <c r="V1102" s="42" t="s">
        <v>746</v>
      </c>
      <c r="W1102" s="42" t="s">
        <v>746</v>
      </c>
      <c r="X1102" s="40" t="s">
        <v>746</v>
      </c>
      <c r="Y1102" s="40" t="s">
        <v>746</v>
      </c>
    </row>
    <row r="1103" spans="1:25" ht="30" x14ac:dyDescent="0.2">
      <c r="A1103" s="29">
        <v>19925</v>
      </c>
      <c r="B1103" s="29" t="s">
        <v>5787</v>
      </c>
      <c r="C1103" s="32">
        <v>100</v>
      </c>
      <c r="D1103" s="48">
        <v>0.76388730000000005</v>
      </c>
      <c r="E1103" s="48">
        <v>5.8904862254808616</v>
      </c>
      <c r="F1103" s="32" t="s">
        <v>746</v>
      </c>
      <c r="G1103" s="32">
        <v>5.8904862254808616</v>
      </c>
      <c r="H1103" s="32">
        <v>101.098000001</v>
      </c>
      <c r="I1103" s="32">
        <v>0.1</v>
      </c>
      <c r="J1103" s="32">
        <v>0.75229709137686596</v>
      </c>
      <c r="K1103" s="29" t="s">
        <v>3013</v>
      </c>
      <c r="L1103" s="29" t="s">
        <v>3013</v>
      </c>
      <c r="M1103" s="29" t="s">
        <v>3221</v>
      </c>
      <c r="N1103" s="33">
        <v>2.884561231876109E-2</v>
      </c>
      <c r="O1103" s="34">
        <v>57518.251016186281</v>
      </c>
      <c r="P1103" s="35">
        <v>0.98699156874469129</v>
      </c>
      <c r="Q1103" s="29" t="s">
        <v>5788</v>
      </c>
      <c r="R1103" s="29" t="s">
        <v>5789</v>
      </c>
      <c r="S1103" s="36">
        <v>111.99</v>
      </c>
      <c r="T1103" s="29" t="s">
        <v>3039</v>
      </c>
      <c r="U1103" s="37">
        <v>102</v>
      </c>
      <c r="V1103" s="38">
        <v>0.98699156874469129</v>
      </c>
      <c r="W1103" s="38">
        <v>112.97699156874469</v>
      </c>
      <c r="X1103" s="39">
        <v>5.3169915687446974</v>
      </c>
      <c r="Y1103" s="39">
        <v>4.3300000000000134</v>
      </c>
    </row>
    <row r="1104" spans="1:25" ht="40" x14ac:dyDescent="0.2">
      <c r="A1104" s="29">
        <v>19178</v>
      </c>
      <c r="B1104" s="29" t="s">
        <v>5790</v>
      </c>
      <c r="C1104" s="32">
        <v>100</v>
      </c>
      <c r="D1104" s="48">
        <v>0.76388730000000005</v>
      </c>
      <c r="E1104" s="48">
        <v>5.8904862254808616</v>
      </c>
      <c r="F1104" s="32" t="s">
        <v>746</v>
      </c>
      <c r="G1104" s="32">
        <v>5.8904862254808616</v>
      </c>
      <c r="H1104" s="32">
        <v>147.26583920100001</v>
      </c>
      <c r="I1104" s="32">
        <v>0.1</v>
      </c>
      <c r="J1104" s="32">
        <v>0.75229709137686596</v>
      </c>
      <c r="K1104" s="29" t="s">
        <v>3201</v>
      </c>
      <c r="L1104" s="29" t="s">
        <v>3201</v>
      </c>
      <c r="M1104" s="29" t="s">
        <v>3221</v>
      </c>
      <c r="N1104" s="33">
        <v>2.884561231876109E-2</v>
      </c>
      <c r="O1104" s="34">
        <v>57518.251016186281</v>
      </c>
      <c r="P1104" s="35">
        <v>1.43771530251895</v>
      </c>
      <c r="Q1104" s="29" t="s">
        <v>5791</v>
      </c>
      <c r="R1104" s="29" t="s">
        <v>5792</v>
      </c>
      <c r="S1104" s="36">
        <v>40.74</v>
      </c>
      <c r="T1104" s="29" t="s">
        <v>3846</v>
      </c>
      <c r="U1104" s="37">
        <v>148</v>
      </c>
      <c r="V1104" s="38">
        <v>1.43771530251895</v>
      </c>
      <c r="W1104" s="38">
        <v>42.177715302518948</v>
      </c>
      <c r="X1104" s="39">
        <v>2.387715302518949</v>
      </c>
      <c r="Y1104" s="39">
        <v>0.94999999999999574</v>
      </c>
    </row>
    <row r="1105" spans="1:25" ht="30" x14ac:dyDescent="0.2">
      <c r="A1105" s="29">
        <v>14007</v>
      </c>
      <c r="B1105" s="29" t="s">
        <v>5793</v>
      </c>
      <c r="C1105" s="32">
        <v>100</v>
      </c>
      <c r="D1105" s="48">
        <v>0.76388730000000005</v>
      </c>
      <c r="E1105" s="48">
        <v>5.8904862254808616</v>
      </c>
      <c r="F1105" s="32" t="s">
        <v>746</v>
      </c>
      <c r="G1105" s="32">
        <v>5.8904862254808616</v>
      </c>
      <c r="H1105" s="32">
        <v>154.52920436319999</v>
      </c>
      <c r="I1105" s="32">
        <v>0.1</v>
      </c>
      <c r="J1105" s="32">
        <v>0.75229709137686596</v>
      </c>
      <c r="K1105" s="29" t="s">
        <v>2394</v>
      </c>
      <c r="L1105" s="29" t="s">
        <v>1314</v>
      </c>
      <c r="M1105" s="29" t="s">
        <v>3221</v>
      </c>
      <c r="N1105" s="33">
        <v>2.884561231876109E-2</v>
      </c>
      <c r="O1105" s="34">
        <v>57518.251016186281</v>
      </c>
      <c r="P1105" s="35">
        <v>1.5086255101959991</v>
      </c>
      <c r="Q1105" s="29" t="s">
        <v>5794</v>
      </c>
      <c r="R1105" s="29" t="s">
        <v>5795</v>
      </c>
      <c r="S1105" s="36">
        <v>48.290000000000013</v>
      </c>
      <c r="T1105" s="29" t="s">
        <v>2925</v>
      </c>
      <c r="U1105" s="37">
        <v>154</v>
      </c>
      <c r="V1105" s="38">
        <v>1.5086255101959991</v>
      </c>
      <c r="W1105" s="38">
        <v>49.798625510195997</v>
      </c>
      <c r="X1105" s="39">
        <v>13.85862551019601</v>
      </c>
      <c r="Y1105" s="39">
        <v>12.35000000000001</v>
      </c>
    </row>
    <row r="1106" spans="1:25" ht="40" x14ac:dyDescent="0.2">
      <c r="A1106" s="29">
        <v>15612</v>
      </c>
      <c r="B1106" s="29" t="s">
        <v>5796</v>
      </c>
      <c r="C1106" s="32">
        <v>80</v>
      </c>
      <c r="D1106" s="48">
        <v>0.76388730000000005</v>
      </c>
      <c r="E1106" s="48">
        <v>3.7699111843077522</v>
      </c>
      <c r="F1106" s="32" t="s">
        <v>746</v>
      </c>
      <c r="G1106" s="32">
        <v>3.7699111843077522</v>
      </c>
      <c r="H1106" s="32">
        <v>312.21287143845001</v>
      </c>
      <c r="I1106" s="32">
        <v>0.08</v>
      </c>
      <c r="J1106" s="32">
        <v>0.75229709137686607</v>
      </c>
      <c r="K1106" s="29" t="s">
        <v>2462</v>
      </c>
      <c r="L1106" s="29" t="s">
        <v>2461</v>
      </c>
      <c r="M1106" s="29" t="s">
        <v>3221</v>
      </c>
      <c r="N1106" s="33">
        <v>2.88456123187611E-2</v>
      </c>
      <c r="O1106" s="34">
        <v>46014.600812949029</v>
      </c>
      <c r="P1106" s="35">
        <v>4.0919018814498607</v>
      </c>
      <c r="Q1106" s="29" t="s">
        <v>5797</v>
      </c>
      <c r="R1106" s="29" t="s">
        <v>5798</v>
      </c>
      <c r="S1106" s="36">
        <v>14.17</v>
      </c>
      <c r="T1106" s="29" t="s">
        <v>4804</v>
      </c>
      <c r="U1106" s="37">
        <v>312</v>
      </c>
      <c r="V1106" s="38">
        <v>4.0919018814498607</v>
      </c>
      <c r="W1106" s="38">
        <v>18.261901881449859</v>
      </c>
      <c r="X1106" s="39">
        <v>5.8319018814498591</v>
      </c>
      <c r="Y1106" s="39">
        <v>1.74</v>
      </c>
    </row>
    <row r="1107" spans="1:25" ht="60" x14ac:dyDescent="0.2">
      <c r="A1107" s="29">
        <v>19781</v>
      </c>
      <c r="B1107" s="29" t="s">
        <v>5799</v>
      </c>
      <c r="C1107" s="32">
        <v>110</v>
      </c>
      <c r="D1107" s="48">
        <v>0.76388730000000005</v>
      </c>
      <c r="E1107" s="48">
        <v>7.1274883328318426</v>
      </c>
      <c r="F1107" s="32" t="s">
        <v>746</v>
      </c>
      <c r="G1107" s="32">
        <v>7.1274883328318426</v>
      </c>
      <c r="H1107" s="32">
        <v>124.17145846144</v>
      </c>
      <c r="I1107" s="32">
        <v>0.11</v>
      </c>
      <c r="J1107" s="32">
        <v>0.75229709137686618</v>
      </c>
      <c r="K1107" s="29" t="s">
        <v>2511</v>
      </c>
      <c r="L1107" s="29" t="s">
        <v>5338</v>
      </c>
      <c r="M1107" s="29" t="s">
        <v>3221</v>
      </c>
      <c r="N1107" s="33">
        <v>2.88456123187611E-2</v>
      </c>
      <c r="O1107" s="34">
        <v>63270.076117804922</v>
      </c>
      <c r="P1107" s="35">
        <v>1.069781176587185</v>
      </c>
      <c r="Q1107" s="29" t="s">
        <v>5800</v>
      </c>
      <c r="R1107" s="29" t="s">
        <v>3637</v>
      </c>
      <c r="S1107" s="36">
        <v>6.54</v>
      </c>
      <c r="T1107" s="29" t="s">
        <v>746</v>
      </c>
      <c r="U1107" s="37">
        <v>122</v>
      </c>
      <c r="V1107" s="38">
        <v>1.069781176587185</v>
      </c>
      <c r="W1107" s="38">
        <v>7.6097811765871848</v>
      </c>
      <c r="X1107" s="39">
        <v>1.579781176587185</v>
      </c>
      <c r="Y1107" s="39">
        <v>0.50999999999999979</v>
      </c>
    </row>
    <row r="1108" spans="1:25" ht="30" x14ac:dyDescent="0.2">
      <c r="A1108" s="29">
        <v>15529</v>
      </c>
      <c r="B1108" s="29" t="s">
        <v>5801</v>
      </c>
      <c r="C1108" s="32">
        <v>50</v>
      </c>
      <c r="D1108" s="48">
        <v>0.74073920000000004</v>
      </c>
      <c r="E1108" s="48">
        <v>1.472621556370215</v>
      </c>
      <c r="F1108" s="32" t="s">
        <v>746</v>
      </c>
      <c r="G1108" s="32">
        <v>1.472621556370215</v>
      </c>
      <c r="H1108" s="32">
        <v>148.21385830200001</v>
      </c>
      <c r="I1108" s="32">
        <v>0.05</v>
      </c>
      <c r="J1108" s="32">
        <v>0.75229709137686596</v>
      </c>
      <c r="K1108" s="29" t="s">
        <v>2913</v>
      </c>
      <c r="L1108" s="29" t="s">
        <v>1708</v>
      </c>
      <c r="M1108" s="29" t="s">
        <v>5802</v>
      </c>
      <c r="N1108" s="33">
        <v>2.884561231876109E-2</v>
      </c>
      <c r="O1108" s="34">
        <v>28759.125508093141</v>
      </c>
      <c r="P1108" s="35">
        <v>3.6447068319117322</v>
      </c>
      <c r="Q1108" s="29" t="s">
        <v>5803</v>
      </c>
      <c r="R1108" s="29" t="s">
        <v>5804</v>
      </c>
      <c r="S1108" s="36">
        <v>154.86000000000001</v>
      </c>
      <c r="T1108" s="29" t="s">
        <v>2859</v>
      </c>
      <c r="U1108" s="37">
        <v>148</v>
      </c>
      <c r="V1108" s="38">
        <v>3.6447068319117322</v>
      </c>
      <c r="W1108" s="38">
        <v>158.5047068319117</v>
      </c>
      <c r="X1108" s="39">
        <v>4.3247068319117261</v>
      </c>
      <c r="Y1108" s="39">
        <v>0.68000000000000682</v>
      </c>
    </row>
    <row r="1109" spans="1:25" ht="40" x14ac:dyDescent="0.2">
      <c r="A1109" s="29">
        <v>14203</v>
      </c>
      <c r="B1109" s="29" t="s">
        <v>5805</v>
      </c>
      <c r="C1109" s="32">
        <v>100</v>
      </c>
      <c r="D1109" s="48">
        <v>0.74073920000000004</v>
      </c>
      <c r="E1109" s="48">
        <v>5.8904862254808616</v>
      </c>
      <c r="F1109" s="32" t="s">
        <v>746</v>
      </c>
      <c r="G1109" s="32">
        <v>5.8904862254808616</v>
      </c>
      <c r="H1109" s="32">
        <v>779.72900567585998</v>
      </c>
      <c r="I1109" s="32">
        <v>0.1</v>
      </c>
      <c r="J1109" s="32">
        <v>0.75229709137686596</v>
      </c>
      <c r="K1109" s="29" t="s">
        <v>3185</v>
      </c>
      <c r="L1109" s="29" t="s">
        <v>4174</v>
      </c>
      <c r="M1109" s="29" t="s">
        <v>5802</v>
      </c>
      <c r="N1109" s="33">
        <v>2.884561231876109E-2</v>
      </c>
      <c r="O1109" s="34">
        <v>57518.251016186281</v>
      </c>
      <c r="P1109" s="35">
        <v>7.6122767463267644</v>
      </c>
      <c r="Q1109" s="29" t="s">
        <v>5806</v>
      </c>
      <c r="R1109" s="29" t="s">
        <v>5807</v>
      </c>
      <c r="S1109" s="36">
        <v>102.9</v>
      </c>
      <c r="T1109" s="29" t="s">
        <v>4440</v>
      </c>
      <c r="U1109" s="37">
        <v>774</v>
      </c>
      <c r="V1109" s="38">
        <v>7.6122767463267644</v>
      </c>
      <c r="W1109" s="38">
        <v>110.5122767463268</v>
      </c>
      <c r="X1109" s="39">
        <v>10.95227674632676</v>
      </c>
      <c r="Y1109" s="39">
        <v>3.340000000000003</v>
      </c>
    </row>
    <row r="1110" spans="1:25" ht="30" x14ac:dyDescent="0.2">
      <c r="A1110" s="29">
        <v>12325</v>
      </c>
      <c r="B1110" s="29" t="s">
        <v>5808</v>
      </c>
      <c r="C1110" s="32">
        <v>80</v>
      </c>
      <c r="D1110" s="48">
        <v>0.74073920000000004</v>
      </c>
      <c r="E1110" s="48">
        <v>3.7699111843077522</v>
      </c>
      <c r="F1110" s="32" t="s">
        <v>746</v>
      </c>
      <c r="G1110" s="32">
        <v>3.7699111843077522</v>
      </c>
      <c r="H1110" s="32">
        <v>110.7058775173</v>
      </c>
      <c r="I1110" s="32">
        <v>0.08</v>
      </c>
      <c r="J1110" s="32">
        <v>0.75229709137686607</v>
      </c>
      <c r="K1110" s="29" t="s">
        <v>5562</v>
      </c>
      <c r="L1110" s="29" t="s">
        <v>5562</v>
      </c>
      <c r="M1110" s="29" t="s">
        <v>5802</v>
      </c>
      <c r="N1110" s="33">
        <v>2.88456123187611E-2</v>
      </c>
      <c r="O1110" s="34">
        <v>46014.600812949029</v>
      </c>
      <c r="P1110" s="35">
        <v>1.4509254100047639</v>
      </c>
      <c r="Q1110" s="29" t="s">
        <v>5809</v>
      </c>
      <c r="R1110" s="29" t="s">
        <v>5810</v>
      </c>
      <c r="S1110" s="36">
        <v>78.23</v>
      </c>
      <c r="T1110" s="29" t="s">
        <v>2502</v>
      </c>
      <c r="U1110" s="37">
        <v>24</v>
      </c>
      <c r="V1110" s="38">
        <v>1.4509254100047639</v>
      </c>
      <c r="W1110" s="38">
        <v>79.680925410004761</v>
      </c>
      <c r="X1110" s="39">
        <v>2.2009254100047571</v>
      </c>
      <c r="Y1110" s="39">
        <v>0.75</v>
      </c>
    </row>
    <row r="1111" spans="1:25" ht="30" x14ac:dyDescent="0.2">
      <c r="A1111" s="29">
        <v>14168</v>
      </c>
      <c r="B1111" s="29" t="s">
        <v>5811</v>
      </c>
      <c r="C1111" s="32">
        <v>100</v>
      </c>
      <c r="D1111" s="48">
        <v>0.74073920000000004</v>
      </c>
      <c r="E1111" s="48">
        <v>5.8904862254808616</v>
      </c>
      <c r="F1111" s="32" t="s">
        <v>746</v>
      </c>
      <c r="G1111" s="32">
        <v>5.8904862254808616</v>
      </c>
      <c r="H1111" s="32">
        <v>1405.1848244329999</v>
      </c>
      <c r="I1111" s="32">
        <v>0.1</v>
      </c>
      <c r="J1111" s="32">
        <v>0.75229709137686596</v>
      </c>
      <c r="K1111" s="29" t="s">
        <v>3618</v>
      </c>
      <c r="L1111" s="29" t="s">
        <v>3618</v>
      </c>
      <c r="M1111" s="29" t="s">
        <v>5802</v>
      </c>
      <c r="N1111" s="33">
        <v>2.884561231876109E-2</v>
      </c>
      <c r="O1111" s="34">
        <v>57518.251016186281</v>
      </c>
      <c r="P1111" s="35">
        <v>13.718427409341849</v>
      </c>
      <c r="Q1111" s="29" t="s">
        <v>5812</v>
      </c>
      <c r="R1111" s="29" t="s">
        <v>5390</v>
      </c>
      <c r="S1111" s="36">
        <v>74.84</v>
      </c>
      <c r="T1111" s="29" t="s">
        <v>5813</v>
      </c>
      <c r="U1111" s="37">
        <v>1404</v>
      </c>
      <c r="V1111" s="38">
        <v>13.718427409341849</v>
      </c>
      <c r="W1111" s="38">
        <v>88.558427409341846</v>
      </c>
      <c r="X1111" s="39">
        <v>32.058427409341853</v>
      </c>
      <c r="Y1111" s="39">
        <v>18.34</v>
      </c>
    </row>
    <row r="1112" spans="1:25" ht="30" x14ac:dyDescent="0.2">
      <c r="A1112" s="29">
        <v>15646</v>
      </c>
      <c r="B1112" s="29" t="s">
        <v>2176</v>
      </c>
      <c r="C1112" s="32">
        <v>100</v>
      </c>
      <c r="D1112" s="48">
        <v>0.74073920000000004</v>
      </c>
      <c r="E1112" s="48">
        <v>5.8904862254808616</v>
      </c>
      <c r="F1112" s="32" t="s">
        <v>746</v>
      </c>
      <c r="G1112" s="32">
        <v>5.8904862254808616</v>
      </c>
      <c r="H1112" s="32">
        <v>406.94251396139998</v>
      </c>
      <c r="I1112" s="32">
        <v>0.1</v>
      </c>
      <c r="J1112" s="32">
        <v>0.75229709137686596</v>
      </c>
      <c r="K1112" s="29" t="s">
        <v>5814</v>
      </c>
      <c r="L1112" s="29" t="s">
        <v>5814</v>
      </c>
      <c r="M1112" s="29" t="s">
        <v>5802</v>
      </c>
      <c r="N1112" s="33">
        <v>2.884561231876109E-2</v>
      </c>
      <c r="O1112" s="34">
        <v>57518.251016186281</v>
      </c>
      <c r="P1112" s="35">
        <v>3.9728662311786369</v>
      </c>
      <c r="Q1112" s="29" t="s">
        <v>5815</v>
      </c>
      <c r="R1112" s="29" t="s">
        <v>5816</v>
      </c>
      <c r="S1112" s="36">
        <v>63.25</v>
      </c>
      <c r="T1112" s="29" t="s">
        <v>746</v>
      </c>
      <c r="U1112" s="37">
        <v>406</v>
      </c>
      <c r="V1112" s="38">
        <v>3.9728662311786369</v>
      </c>
      <c r="W1112" s="38">
        <v>67.222866231178642</v>
      </c>
      <c r="X1112" s="39">
        <v>12.712866231178641</v>
      </c>
      <c r="Y1112" s="39">
        <v>8.740000000000002</v>
      </c>
    </row>
    <row r="1113" spans="1:25" ht="40" x14ac:dyDescent="0.2">
      <c r="A1113" s="29">
        <v>14264</v>
      </c>
      <c r="B1113" s="29" t="s">
        <v>533</v>
      </c>
      <c r="C1113" s="32">
        <v>100</v>
      </c>
      <c r="D1113" s="48">
        <v>0.74073920000000004</v>
      </c>
      <c r="E1113" s="48">
        <v>5.8904862254808616</v>
      </c>
      <c r="F1113" s="32">
        <v>1</v>
      </c>
      <c r="G1113" s="32">
        <v>1</v>
      </c>
      <c r="H1113" s="32">
        <v>336.89137831699998</v>
      </c>
      <c r="I1113" s="32">
        <v>0.1</v>
      </c>
      <c r="J1113" s="32">
        <v>0.1277139208173691</v>
      </c>
      <c r="K1113" s="29" t="s">
        <v>2908</v>
      </c>
      <c r="L1113" s="29" t="s">
        <v>210</v>
      </c>
      <c r="M1113" s="29" t="s">
        <v>5802</v>
      </c>
      <c r="N1113" s="33">
        <v>8.3133769472707516E-4</v>
      </c>
      <c r="O1113" s="34">
        <v>9764.6015650415775</v>
      </c>
      <c r="P1113" s="35">
        <v>0.1107600392438278</v>
      </c>
      <c r="Q1113" s="29" t="s">
        <v>4217</v>
      </c>
      <c r="R1113" s="29" t="s">
        <v>5817</v>
      </c>
      <c r="S1113" s="36">
        <v>42.25</v>
      </c>
      <c r="T1113" s="29" t="s">
        <v>3452</v>
      </c>
      <c r="U1113" s="37">
        <v>336</v>
      </c>
      <c r="V1113" s="38">
        <v>0.1107600392438278</v>
      </c>
      <c r="W1113" s="38">
        <v>42.360760039243829</v>
      </c>
      <c r="X1113" s="39">
        <v>11.48076003924383</v>
      </c>
      <c r="Y1113" s="39">
        <v>11.37</v>
      </c>
    </row>
    <row r="1114" spans="1:25" ht="40" x14ac:dyDescent="0.2">
      <c r="A1114" s="29">
        <v>19404</v>
      </c>
      <c r="B1114" s="29" t="s">
        <v>5818</v>
      </c>
      <c r="C1114" s="32">
        <v>100</v>
      </c>
      <c r="D1114" s="48">
        <v>0.74073920000000004</v>
      </c>
      <c r="E1114" s="48">
        <v>5.8904862254808616</v>
      </c>
      <c r="F1114" s="32" t="s">
        <v>746</v>
      </c>
      <c r="G1114" s="32">
        <v>5.8904862254808616</v>
      </c>
      <c r="H1114" s="32">
        <v>174.681300741</v>
      </c>
      <c r="I1114" s="32">
        <v>0.1</v>
      </c>
      <c r="J1114" s="32">
        <v>0.75229709137686596</v>
      </c>
      <c r="K1114" s="29" t="s">
        <v>2462</v>
      </c>
      <c r="L1114" s="29" t="s">
        <v>2461</v>
      </c>
      <c r="M1114" s="29" t="s">
        <v>5802</v>
      </c>
      <c r="N1114" s="33">
        <v>2.884561231876109E-2</v>
      </c>
      <c r="O1114" s="34">
        <v>57518.251016186281</v>
      </c>
      <c r="P1114" s="35">
        <v>1.7053648049122381</v>
      </c>
      <c r="Q1114" s="29" t="s">
        <v>5819</v>
      </c>
      <c r="R1114" s="29" t="s">
        <v>5820</v>
      </c>
      <c r="S1114" s="36">
        <v>10.119999999999999</v>
      </c>
      <c r="T1114" s="29" t="s">
        <v>4415</v>
      </c>
      <c r="U1114" s="37">
        <v>174</v>
      </c>
      <c r="V1114" s="38">
        <v>1.7053648049122381</v>
      </c>
      <c r="W1114" s="38">
        <v>11.82536480491224</v>
      </c>
      <c r="X1114" s="39">
        <v>5.2753648049122388</v>
      </c>
      <c r="Y1114" s="39">
        <v>3.5700000000000012</v>
      </c>
    </row>
    <row r="1115" spans="1:25" ht="30" x14ac:dyDescent="0.2">
      <c r="A1115" s="29">
        <v>14569</v>
      </c>
      <c r="B1115" s="29" t="s">
        <v>5821</v>
      </c>
      <c r="C1115" s="32">
        <v>100</v>
      </c>
      <c r="D1115" s="48">
        <v>0.71759110000000004</v>
      </c>
      <c r="E1115" s="48">
        <v>5.8904862254808616</v>
      </c>
      <c r="F1115" s="32" t="s">
        <v>746</v>
      </c>
      <c r="G1115" s="32">
        <v>5.8904862254808616</v>
      </c>
      <c r="H1115" s="32">
        <v>64.351667548039998</v>
      </c>
      <c r="I1115" s="32">
        <v>0.1</v>
      </c>
      <c r="J1115" s="32">
        <v>0.75229709137686596</v>
      </c>
      <c r="K1115" s="29" t="s">
        <v>2694</v>
      </c>
      <c r="L1115" s="29" t="s">
        <v>1453</v>
      </c>
      <c r="M1115" s="29" t="s">
        <v>3104</v>
      </c>
      <c r="N1115" s="33">
        <v>2.884561231876109E-2</v>
      </c>
      <c r="O1115" s="34">
        <v>57518.251016186281</v>
      </c>
      <c r="P1115" s="35">
        <v>0.62824737684176335</v>
      </c>
      <c r="Q1115" s="29" t="s">
        <v>5822</v>
      </c>
      <c r="R1115" s="29" t="s">
        <v>3859</v>
      </c>
      <c r="S1115" s="36">
        <v>72.53</v>
      </c>
      <c r="T1115" s="29" t="s">
        <v>3436</v>
      </c>
      <c r="U1115" s="37">
        <v>64</v>
      </c>
      <c r="V1115" s="38">
        <v>0.62824737684176335</v>
      </c>
      <c r="W1115" s="38">
        <v>73.158247376841771</v>
      </c>
      <c r="X1115" s="39">
        <v>2.068247376841768</v>
      </c>
      <c r="Y1115" s="39">
        <v>1.4399999999999979</v>
      </c>
    </row>
    <row r="1116" spans="1:25" ht="60" x14ac:dyDescent="0.2">
      <c r="A1116" s="29">
        <v>18715</v>
      </c>
      <c r="B1116" s="29" t="s">
        <v>5823</v>
      </c>
      <c r="C1116" s="32">
        <v>100</v>
      </c>
      <c r="D1116" s="48">
        <v>0.71759110000000004</v>
      </c>
      <c r="E1116" s="48">
        <v>5.8904862254808616</v>
      </c>
      <c r="F1116" s="32" t="s">
        <v>746</v>
      </c>
      <c r="G1116" s="32">
        <v>5.8904862254808616</v>
      </c>
      <c r="H1116" s="32">
        <v>300.74929093399999</v>
      </c>
      <c r="I1116" s="32">
        <v>0.1</v>
      </c>
      <c r="J1116" s="32">
        <v>0.75229709137686596</v>
      </c>
      <c r="K1116" s="29" t="s">
        <v>2767</v>
      </c>
      <c r="L1116" s="29" t="s">
        <v>2278</v>
      </c>
      <c r="M1116" s="29" t="s">
        <v>3104</v>
      </c>
      <c r="N1116" s="33">
        <v>2.884561231876109E-2</v>
      </c>
      <c r="O1116" s="34">
        <v>57518.251016186281</v>
      </c>
      <c r="P1116" s="35">
        <v>2.9361314215401499</v>
      </c>
      <c r="Q1116" s="29" t="s">
        <v>5824</v>
      </c>
      <c r="R1116" s="29" t="s">
        <v>5825</v>
      </c>
      <c r="S1116" s="36">
        <v>72.940000000000012</v>
      </c>
      <c r="T1116" s="29" t="s">
        <v>4699</v>
      </c>
      <c r="U1116" s="37">
        <v>300</v>
      </c>
      <c r="V1116" s="38">
        <v>2.9361314215401499</v>
      </c>
      <c r="W1116" s="38">
        <v>75.876131421540165</v>
      </c>
      <c r="X1116" s="39">
        <v>7.4561314215401637</v>
      </c>
      <c r="Y1116" s="39">
        <v>4.5200000000000102</v>
      </c>
    </row>
    <row r="1117" spans="1:25" ht="30" x14ac:dyDescent="0.2">
      <c r="A1117" s="29">
        <v>15175</v>
      </c>
      <c r="B1117" s="29" t="s">
        <v>5826</v>
      </c>
      <c r="C1117" s="32">
        <v>100</v>
      </c>
      <c r="D1117" s="48">
        <v>0.71759110000000004</v>
      </c>
      <c r="E1117" s="48">
        <v>5.8904862254808616</v>
      </c>
      <c r="F1117" s="32" t="s">
        <v>746</v>
      </c>
      <c r="G1117" s="32">
        <v>5.8904862254808616</v>
      </c>
      <c r="H1117" s="32">
        <v>15.044823839399999</v>
      </c>
      <c r="I1117" s="32">
        <v>0.1</v>
      </c>
      <c r="J1117" s="32">
        <v>0.75229709137686596</v>
      </c>
      <c r="K1117" s="29" t="s">
        <v>2385</v>
      </c>
      <c r="L1117" s="29" t="s">
        <v>1325</v>
      </c>
      <c r="M1117" s="29" t="s">
        <v>3104</v>
      </c>
      <c r="N1117" s="33">
        <v>2.884561231876109E-2</v>
      </c>
      <c r="O1117" s="34">
        <v>57518.251016186281</v>
      </c>
      <c r="P1117" s="35">
        <v>0.1468784177984733</v>
      </c>
      <c r="Q1117" s="29" t="s">
        <v>5827</v>
      </c>
      <c r="R1117" s="29" t="s">
        <v>5828</v>
      </c>
      <c r="S1117" s="36">
        <v>55.849999999999987</v>
      </c>
      <c r="T1117" s="29" t="s">
        <v>2475</v>
      </c>
      <c r="U1117" s="37">
        <v>16</v>
      </c>
      <c r="V1117" s="38">
        <v>0.1468784177984733</v>
      </c>
      <c r="W1117" s="38">
        <v>55.99687841779847</v>
      </c>
      <c r="X1117" s="39">
        <v>0.32687841779846849</v>
      </c>
      <c r="Y1117" s="39">
        <v>0.17999999999999261</v>
      </c>
    </row>
    <row r="1118" spans="1:25" ht="20" x14ac:dyDescent="0.2">
      <c r="A1118" s="29">
        <v>15316</v>
      </c>
      <c r="B1118" s="29" t="s">
        <v>221</v>
      </c>
      <c r="C1118" s="32">
        <v>110</v>
      </c>
      <c r="D1118" s="48">
        <v>0.71759110000000004</v>
      </c>
      <c r="E1118" s="48">
        <v>7.1274883328318426</v>
      </c>
      <c r="F1118" s="32">
        <v>2.4</v>
      </c>
      <c r="G1118" s="32">
        <v>2.4</v>
      </c>
      <c r="H1118" s="32">
        <v>673.41002759100002</v>
      </c>
      <c r="I1118" s="32">
        <v>0.11</v>
      </c>
      <c r="J1118" s="32">
        <v>0.25331686773693041</v>
      </c>
      <c r="K1118" s="29" t="s">
        <v>3368</v>
      </c>
      <c r="L1118" s="29" t="s">
        <v>460</v>
      </c>
      <c r="M1118" s="29" t="s">
        <v>3104</v>
      </c>
      <c r="N1118" s="33">
        <v>3.2706134291564468E-3</v>
      </c>
      <c r="O1118" s="34">
        <v>21304.58523281799</v>
      </c>
      <c r="P1118" s="35">
        <v>0.70776253370750553</v>
      </c>
      <c r="Q1118" s="29" t="s">
        <v>5829</v>
      </c>
      <c r="R1118" s="29" t="s">
        <v>5830</v>
      </c>
      <c r="S1118" s="36">
        <v>20.39</v>
      </c>
      <c r="T1118" s="29" t="s">
        <v>2749</v>
      </c>
      <c r="U1118" s="37">
        <v>666</v>
      </c>
      <c r="V1118" s="38">
        <v>0.70776253370750553</v>
      </c>
      <c r="W1118" s="38">
        <v>21.09776253370751</v>
      </c>
      <c r="X1118" s="39">
        <v>6.2877625337075056</v>
      </c>
      <c r="Y1118" s="39">
        <v>5.58</v>
      </c>
    </row>
    <row r="1119" spans="1:25" ht="20" x14ac:dyDescent="0.2">
      <c r="A1119" s="29">
        <v>14090</v>
      </c>
      <c r="B1119" s="29" t="s">
        <v>1382</v>
      </c>
      <c r="C1119" s="32">
        <v>63</v>
      </c>
      <c r="D1119" s="48">
        <v>0.71759110000000004</v>
      </c>
      <c r="E1119" s="48">
        <v>2.3379339828933539</v>
      </c>
      <c r="F1119" s="32" t="s">
        <v>746</v>
      </c>
      <c r="G1119" s="32">
        <v>2.3379339828933539</v>
      </c>
      <c r="H1119" s="32">
        <v>1604.3896628479999</v>
      </c>
      <c r="I1119" s="32">
        <v>6.3E-2</v>
      </c>
      <c r="J1119" s="32">
        <v>0.75229709137686607</v>
      </c>
      <c r="K1119" s="29" t="s">
        <v>3368</v>
      </c>
      <c r="L1119" s="29" t="s">
        <v>3368</v>
      </c>
      <c r="M1119" s="29" t="s">
        <v>3104</v>
      </c>
      <c r="N1119" s="33">
        <v>2.88456123187611E-2</v>
      </c>
      <c r="O1119" s="34">
        <v>36236.498140197356</v>
      </c>
      <c r="P1119" s="35">
        <v>28.90686402069182</v>
      </c>
      <c r="Q1119" s="29" t="s">
        <v>5831</v>
      </c>
      <c r="R1119" s="29" t="s">
        <v>5832</v>
      </c>
      <c r="S1119" s="36">
        <v>33.090000000000003</v>
      </c>
      <c r="T1119" s="29" t="s">
        <v>5754</v>
      </c>
      <c r="U1119" s="37">
        <v>1604</v>
      </c>
      <c r="V1119" s="38">
        <v>28.90686402069182</v>
      </c>
      <c r="W1119" s="38">
        <v>61.996864020691817</v>
      </c>
      <c r="X1119" s="39">
        <v>47.916864020691818</v>
      </c>
      <c r="Y1119" s="39">
        <v>19.010000000000009</v>
      </c>
    </row>
    <row r="1120" spans="1:25" ht="50" x14ac:dyDescent="0.2">
      <c r="A1120" s="29">
        <v>15683</v>
      </c>
      <c r="B1120" s="29" t="s">
        <v>2194</v>
      </c>
      <c r="C1120" s="32">
        <v>100</v>
      </c>
      <c r="D1120" s="48">
        <v>0.71759110000000004</v>
      </c>
      <c r="E1120" s="48">
        <v>5.8904862254808616</v>
      </c>
      <c r="F1120" s="32" t="s">
        <v>746</v>
      </c>
      <c r="G1120" s="32">
        <v>5.8904862254808616</v>
      </c>
      <c r="H1120" s="32">
        <v>423.69342189265001</v>
      </c>
      <c r="I1120" s="32">
        <v>0.1</v>
      </c>
      <c r="J1120" s="32">
        <v>0.75229709137686596</v>
      </c>
      <c r="K1120" s="29" t="s">
        <v>2452</v>
      </c>
      <c r="L1120" s="29" t="s">
        <v>3208</v>
      </c>
      <c r="M1120" s="29" t="s">
        <v>3104</v>
      </c>
      <c r="N1120" s="33">
        <v>2.884561231876109E-2</v>
      </c>
      <c r="O1120" s="34">
        <v>57518.251016186281</v>
      </c>
      <c r="P1120" s="35">
        <v>4.1364006719865536</v>
      </c>
      <c r="Q1120" s="29" t="s">
        <v>5712</v>
      </c>
      <c r="R1120" s="29" t="s">
        <v>5833</v>
      </c>
      <c r="S1120" s="36">
        <v>14.05</v>
      </c>
      <c r="T1120" s="29" t="s">
        <v>746</v>
      </c>
      <c r="U1120" s="37">
        <v>420</v>
      </c>
      <c r="V1120" s="38">
        <v>4.1364006719865536</v>
      </c>
      <c r="W1120" s="38">
        <v>18.186400671986551</v>
      </c>
      <c r="X1120" s="39">
        <v>6.0764006719865549</v>
      </c>
      <c r="Y1120" s="39">
        <v>1.9400000000000011</v>
      </c>
    </row>
    <row r="1121" spans="1:25" ht="30" x14ac:dyDescent="0.2">
      <c r="A1121" s="29">
        <v>15648</v>
      </c>
      <c r="B1121" s="29" t="s">
        <v>346</v>
      </c>
      <c r="C1121" s="32">
        <v>80</v>
      </c>
      <c r="D1121" s="48">
        <v>0.71759110000000004</v>
      </c>
      <c r="E1121" s="48">
        <v>3.7699111843077522</v>
      </c>
      <c r="F1121" s="32">
        <v>5.5</v>
      </c>
      <c r="G1121" s="32">
        <v>5.5</v>
      </c>
      <c r="H1121" s="32">
        <v>1984.5595921511999</v>
      </c>
      <c r="I1121" s="32">
        <v>0.08</v>
      </c>
      <c r="J1121" s="32">
        <v>1.097541507024266</v>
      </c>
      <c r="K1121" s="29" t="s">
        <v>2412</v>
      </c>
      <c r="L1121" s="29" t="s">
        <v>186</v>
      </c>
      <c r="M1121" s="29" t="s">
        <v>3104</v>
      </c>
      <c r="N1121" s="33">
        <v>6.1396399573960037E-2</v>
      </c>
      <c r="O1121" s="34">
        <v>67131.635759660858</v>
      </c>
      <c r="P1121" s="35">
        <v>54.554768552450227</v>
      </c>
      <c r="Q1121" s="29" t="s">
        <v>4725</v>
      </c>
      <c r="R1121" s="29" t="s">
        <v>5834</v>
      </c>
      <c r="S1121" s="36">
        <v>44.220000000000013</v>
      </c>
      <c r="T1121" s="29" t="s">
        <v>5835</v>
      </c>
      <c r="U1121" s="37">
        <v>1984</v>
      </c>
      <c r="V1121" s="38">
        <v>54.554768552450227</v>
      </c>
      <c r="W1121" s="38">
        <v>98.77476855245024</v>
      </c>
      <c r="X1121" s="39">
        <v>89.324768552450237</v>
      </c>
      <c r="Y1121" s="39">
        <v>34.770000000000003</v>
      </c>
    </row>
    <row r="1122" spans="1:25" ht="30" x14ac:dyDescent="0.2">
      <c r="A1122" s="29">
        <v>15357</v>
      </c>
      <c r="B1122" s="29" t="s">
        <v>5836</v>
      </c>
      <c r="C1122" s="32">
        <v>100</v>
      </c>
      <c r="D1122" s="48">
        <v>0.71759110000000004</v>
      </c>
      <c r="E1122" s="48">
        <v>5.8904862254808616</v>
      </c>
      <c r="F1122" s="32" t="s">
        <v>746</v>
      </c>
      <c r="G1122" s="32">
        <v>5.8904862254808616</v>
      </c>
      <c r="H1122" s="32">
        <v>36.992437255200002</v>
      </c>
      <c r="I1122" s="32">
        <v>0.1</v>
      </c>
      <c r="J1122" s="32">
        <v>0.75229709137686596</v>
      </c>
      <c r="K1122" s="29" t="s">
        <v>2443</v>
      </c>
      <c r="L1122" s="29" t="s">
        <v>2443</v>
      </c>
      <c r="M1122" s="29" t="s">
        <v>3104</v>
      </c>
      <c r="N1122" s="33">
        <v>2.884561231876109E-2</v>
      </c>
      <c r="O1122" s="34">
        <v>57518.251016186281</v>
      </c>
      <c r="P1122" s="35">
        <v>0.36114684442657891</v>
      </c>
      <c r="Q1122" s="29" t="s">
        <v>4142</v>
      </c>
      <c r="R1122" s="29" t="s">
        <v>5335</v>
      </c>
      <c r="S1122" s="36">
        <v>6.56</v>
      </c>
      <c r="T1122" s="29" t="s">
        <v>2393</v>
      </c>
      <c r="U1122" s="37">
        <v>36</v>
      </c>
      <c r="V1122" s="38">
        <v>0.36114684442657891</v>
      </c>
      <c r="W1122" s="38">
        <v>6.9211468444265787</v>
      </c>
      <c r="X1122" s="39">
        <v>0.36114684442657907</v>
      </c>
      <c r="Y1122" s="39">
        <v>0</v>
      </c>
    </row>
    <row r="1123" spans="1:25" ht="30" x14ac:dyDescent="0.2">
      <c r="A1123" s="29">
        <v>15395</v>
      </c>
      <c r="B1123" s="29" t="s">
        <v>2009</v>
      </c>
      <c r="C1123" s="32">
        <v>150</v>
      </c>
      <c r="D1123" s="48">
        <v>0.71759110000000004</v>
      </c>
      <c r="E1123" s="48">
        <v>13.253594007331939</v>
      </c>
      <c r="F1123" s="32" t="s">
        <v>746</v>
      </c>
      <c r="G1123" s="32">
        <v>13.253594007331939</v>
      </c>
      <c r="H1123" s="32">
        <v>56.906915517690003</v>
      </c>
      <c r="I1123" s="32">
        <v>0.15</v>
      </c>
      <c r="J1123" s="32">
        <v>0.75229709137686618</v>
      </c>
      <c r="K1123" s="29" t="s">
        <v>2443</v>
      </c>
      <c r="L1123" s="29" t="s">
        <v>4441</v>
      </c>
      <c r="M1123" s="29" t="s">
        <v>3104</v>
      </c>
      <c r="N1123" s="33">
        <v>2.88456123187611E-2</v>
      </c>
      <c r="O1123" s="34">
        <v>86277.376524279447</v>
      </c>
      <c r="P1123" s="35">
        <v>0.32736901232068838</v>
      </c>
      <c r="Q1123" s="29" t="s">
        <v>3592</v>
      </c>
      <c r="R1123" s="29" t="s">
        <v>4770</v>
      </c>
      <c r="S1123" s="36">
        <v>5.3599999999999994</v>
      </c>
      <c r="T1123" s="29" t="s">
        <v>4072</v>
      </c>
      <c r="U1123" s="37">
        <v>56</v>
      </c>
      <c r="V1123" s="38">
        <v>0.32736901232068838</v>
      </c>
      <c r="W1123" s="38">
        <v>5.6873690123206879</v>
      </c>
      <c r="X1123" s="39">
        <v>0.91736901232068835</v>
      </c>
      <c r="Y1123" s="39">
        <v>0.58999999999999986</v>
      </c>
    </row>
    <row r="1124" spans="1:25" x14ac:dyDescent="0.2">
      <c r="A1124" s="29">
        <v>14109</v>
      </c>
      <c r="B1124" s="29" t="s">
        <v>5837</v>
      </c>
      <c r="C1124" s="32">
        <v>100</v>
      </c>
      <c r="D1124" s="48">
        <v>0.69444300000000003</v>
      </c>
      <c r="E1124" s="48">
        <v>5.8904862254808616</v>
      </c>
      <c r="F1124" s="32" t="s">
        <v>746</v>
      </c>
      <c r="G1124" s="32">
        <v>5.8904862254808616</v>
      </c>
      <c r="H1124" s="32">
        <v>766.35916435900003</v>
      </c>
      <c r="I1124" s="32">
        <v>0.1</v>
      </c>
      <c r="J1124" s="32">
        <v>0.75229709137686596</v>
      </c>
      <c r="K1124" s="29" t="s">
        <v>4163</v>
      </c>
      <c r="L1124" s="29" t="s">
        <v>4163</v>
      </c>
      <c r="M1124" s="29" t="s">
        <v>3226</v>
      </c>
      <c r="N1124" s="33">
        <v>2.884561231876109E-2</v>
      </c>
      <c r="O1124" s="34">
        <v>57518.251016186281</v>
      </c>
      <c r="P1124" s="35">
        <v>7.4817507155935674</v>
      </c>
      <c r="Q1124" s="29" t="s">
        <v>5838</v>
      </c>
      <c r="R1124" s="29" t="s">
        <v>5839</v>
      </c>
      <c r="S1124" s="36">
        <v>215.28</v>
      </c>
      <c r="T1124" s="29" t="s">
        <v>746</v>
      </c>
      <c r="U1124" s="37">
        <v>766</v>
      </c>
      <c r="V1124" s="38">
        <v>7.4817507155935674</v>
      </c>
      <c r="W1124" s="38">
        <v>222.76175071559359</v>
      </c>
      <c r="X1124" s="39">
        <v>21.411750715593541</v>
      </c>
      <c r="Y1124" s="39">
        <v>13.92999999999998</v>
      </c>
    </row>
    <row r="1125" spans="1:25" x14ac:dyDescent="0.2">
      <c r="A1125" s="29">
        <v>14204</v>
      </c>
      <c r="B1125" s="29" t="s">
        <v>5840</v>
      </c>
      <c r="C1125" s="32">
        <v>150</v>
      </c>
      <c r="D1125" s="48">
        <v>0.69444300000000003</v>
      </c>
      <c r="E1125" s="48">
        <v>13.253594007331939</v>
      </c>
      <c r="F1125" s="32" t="s">
        <v>746</v>
      </c>
      <c r="G1125" s="32">
        <v>13.253594007331939</v>
      </c>
      <c r="H1125" s="32">
        <v>308.17254778799997</v>
      </c>
      <c r="I1125" s="32">
        <v>0.15</v>
      </c>
      <c r="J1125" s="32">
        <v>0.75229709137686618</v>
      </c>
      <c r="K1125" s="29" t="s">
        <v>3360</v>
      </c>
      <c r="L1125" s="29" t="s">
        <v>3360</v>
      </c>
      <c r="M1125" s="29" t="s">
        <v>3226</v>
      </c>
      <c r="N1125" s="33">
        <v>2.88456123187611E-2</v>
      </c>
      <c r="O1125" s="34">
        <v>86277.376524279447</v>
      </c>
      <c r="P1125" s="35">
        <v>1.772827461758077</v>
      </c>
      <c r="Q1125" s="29" t="s">
        <v>5841</v>
      </c>
      <c r="R1125" s="29" t="s">
        <v>5842</v>
      </c>
      <c r="S1125" s="36">
        <v>104.83</v>
      </c>
      <c r="T1125" s="29" t="s">
        <v>4144</v>
      </c>
      <c r="U1125" s="37">
        <v>308</v>
      </c>
      <c r="V1125" s="38">
        <v>1.772827461758077</v>
      </c>
      <c r="W1125" s="38">
        <v>106.6028274617581</v>
      </c>
      <c r="X1125" s="39">
        <v>23.09282746175808</v>
      </c>
      <c r="Y1125" s="39">
        <v>21.31999999999999</v>
      </c>
    </row>
    <row r="1126" spans="1:25" ht="30" x14ac:dyDescent="0.2">
      <c r="A1126" s="29">
        <v>14155</v>
      </c>
      <c r="B1126" s="29" t="s">
        <v>5843</v>
      </c>
      <c r="C1126" s="32">
        <v>100</v>
      </c>
      <c r="D1126" s="48">
        <v>0.69444300000000003</v>
      </c>
      <c r="E1126" s="48">
        <v>5.8904862254808616</v>
      </c>
      <c r="F1126" s="32" t="s">
        <v>746</v>
      </c>
      <c r="G1126" s="32">
        <v>5.8904862254808616</v>
      </c>
      <c r="H1126" s="32">
        <v>177.84873871127999</v>
      </c>
      <c r="I1126" s="32">
        <v>0.1</v>
      </c>
      <c r="J1126" s="32">
        <v>0.75229709137686596</v>
      </c>
      <c r="K1126" s="29" t="s">
        <v>4122</v>
      </c>
      <c r="L1126" s="29" t="s">
        <v>4122</v>
      </c>
      <c r="M1126" s="29" t="s">
        <v>3226</v>
      </c>
      <c r="N1126" s="33">
        <v>2.884561231876109E-2</v>
      </c>
      <c r="O1126" s="34">
        <v>57518.251016186281</v>
      </c>
      <c r="P1126" s="35">
        <v>1.736287618134629</v>
      </c>
      <c r="Q1126" s="29" t="s">
        <v>5844</v>
      </c>
      <c r="R1126" s="29" t="s">
        <v>5845</v>
      </c>
      <c r="S1126" s="36">
        <v>85.86999999999999</v>
      </c>
      <c r="T1126" s="29" t="s">
        <v>3364</v>
      </c>
      <c r="U1126" s="37">
        <v>178</v>
      </c>
      <c r="V1126" s="38">
        <v>1.736287618134629</v>
      </c>
      <c r="W1126" s="38">
        <v>87.606287618134616</v>
      </c>
      <c r="X1126" s="39">
        <v>5.5362876181346223</v>
      </c>
      <c r="Y1126" s="39">
        <v>3.7999999999999972</v>
      </c>
    </row>
    <row r="1127" spans="1:25" ht="30" x14ac:dyDescent="0.2">
      <c r="A1127" s="29">
        <v>15113</v>
      </c>
      <c r="B1127" s="29" t="s">
        <v>5846</v>
      </c>
      <c r="C1127" s="32">
        <v>100</v>
      </c>
      <c r="D1127" s="48">
        <v>0.69444300000000003</v>
      </c>
      <c r="E1127" s="48">
        <v>5.8904862254808616</v>
      </c>
      <c r="F1127" s="32" t="s">
        <v>746</v>
      </c>
      <c r="G1127" s="32">
        <v>5.8904862254808616</v>
      </c>
      <c r="H1127" s="32">
        <v>1288.5877071279999</v>
      </c>
      <c r="I1127" s="32">
        <v>0.1</v>
      </c>
      <c r="J1127" s="32">
        <v>0.75229709137686596</v>
      </c>
      <c r="K1127" s="29" t="s">
        <v>3058</v>
      </c>
      <c r="L1127" s="29" t="s">
        <v>392</v>
      </c>
      <c r="M1127" s="29" t="s">
        <v>3226</v>
      </c>
      <c r="N1127" s="33">
        <v>2.884561231876109E-2</v>
      </c>
      <c r="O1127" s="34">
        <v>57518.251016186281</v>
      </c>
      <c r="P1127" s="35">
        <v>12.58012228244683</v>
      </c>
      <c r="Q1127" s="29" t="s">
        <v>5847</v>
      </c>
      <c r="R1127" s="29" t="s">
        <v>5848</v>
      </c>
      <c r="S1127" s="36">
        <v>70.599999999999994</v>
      </c>
      <c r="T1127" s="29" t="s">
        <v>2564</v>
      </c>
      <c r="U1127" s="37">
        <v>1288</v>
      </c>
      <c r="V1127" s="38">
        <v>12.58012228244683</v>
      </c>
      <c r="W1127" s="38">
        <v>83.180122282446831</v>
      </c>
      <c r="X1127" s="39">
        <v>12.790122282446831</v>
      </c>
      <c r="Y1127" s="39">
        <v>0.20999999999999369</v>
      </c>
    </row>
    <row r="1128" spans="1:25" ht="30" x14ac:dyDescent="0.2">
      <c r="A1128" s="29">
        <v>14062</v>
      </c>
      <c r="B1128" s="29" t="s">
        <v>5849</v>
      </c>
      <c r="C1128" s="32">
        <v>100</v>
      </c>
      <c r="D1128" s="48">
        <v>0.69444300000000003</v>
      </c>
      <c r="E1128" s="48">
        <v>5.8904862254808616</v>
      </c>
      <c r="F1128" s="32" t="s">
        <v>746</v>
      </c>
      <c r="G1128" s="32">
        <v>5.8904862254808616</v>
      </c>
      <c r="H1128" s="32">
        <v>8.6024889534700009</v>
      </c>
      <c r="I1128" s="32">
        <v>0.1</v>
      </c>
      <c r="J1128" s="32">
        <v>0.75229709137686596</v>
      </c>
      <c r="K1128" s="29" t="s">
        <v>2385</v>
      </c>
      <c r="L1128" s="29" t="s">
        <v>1325</v>
      </c>
      <c r="M1128" s="29" t="s">
        <v>3226</v>
      </c>
      <c r="N1128" s="33">
        <v>2.884561231876109E-2</v>
      </c>
      <c r="O1128" s="34">
        <v>57518.251016186281</v>
      </c>
      <c r="P1128" s="35">
        <v>8.3983699649946106E-2</v>
      </c>
      <c r="Q1128" s="29" t="s">
        <v>5850</v>
      </c>
      <c r="R1128" s="29" t="s">
        <v>5851</v>
      </c>
      <c r="S1128" s="36">
        <v>43.25</v>
      </c>
      <c r="T1128" s="29" t="s">
        <v>3047</v>
      </c>
      <c r="U1128" s="37">
        <v>8</v>
      </c>
      <c r="V1128" s="38">
        <v>8.3983699649946106E-2</v>
      </c>
      <c r="W1128" s="38">
        <v>43.333983699649949</v>
      </c>
      <c r="X1128" s="39">
        <v>0.16398369964994691</v>
      </c>
      <c r="Y1128" s="39">
        <v>7.9999999999998295E-2</v>
      </c>
    </row>
    <row r="1129" spans="1:25" ht="30" x14ac:dyDescent="0.2">
      <c r="A1129" s="29">
        <v>14275</v>
      </c>
      <c r="B1129" s="29" t="s">
        <v>37</v>
      </c>
      <c r="C1129" s="32">
        <v>100</v>
      </c>
      <c r="D1129" s="48">
        <v>0.69444300000000003</v>
      </c>
      <c r="E1129" s="48">
        <v>5.8904862254808616</v>
      </c>
      <c r="F1129" s="32">
        <v>8</v>
      </c>
      <c r="G1129" s="32">
        <v>8</v>
      </c>
      <c r="H1129" s="32">
        <v>23.248695545</v>
      </c>
      <c r="I1129" s="32">
        <v>0.1</v>
      </c>
      <c r="J1129" s="32">
        <v>1.021711366538953</v>
      </c>
      <c r="K1129" s="29" t="s">
        <v>3264</v>
      </c>
      <c r="L1129" s="29" t="s">
        <v>470</v>
      </c>
      <c r="M1129" s="29" t="s">
        <v>3226</v>
      </c>
      <c r="N1129" s="33">
        <v>5.320561246253281E-2</v>
      </c>
      <c r="O1129" s="34">
        <v>78116.81252033262</v>
      </c>
      <c r="P1129" s="35">
        <v>0.41363717629082603</v>
      </c>
      <c r="Q1129" s="29" t="s">
        <v>5852</v>
      </c>
      <c r="R1129" s="29" t="s">
        <v>5853</v>
      </c>
      <c r="S1129" s="36">
        <v>37.380000000000003</v>
      </c>
      <c r="T1129" s="29" t="s">
        <v>2502</v>
      </c>
      <c r="U1129" s="37">
        <v>24</v>
      </c>
      <c r="V1129" s="38">
        <v>0.41363717629082603</v>
      </c>
      <c r="W1129" s="38">
        <v>37.793637176290822</v>
      </c>
      <c r="X1129" s="39">
        <v>2.2736371762908192</v>
      </c>
      <c r="Y1129" s="39">
        <v>1.8599999999999921</v>
      </c>
    </row>
    <row r="1130" spans="1:25" ht="40" x14ac:dyDescent="0.2">
      <c r="A1130" s="29">
        <v>14258</v>
      </c>
      <c r="B1130" s="29" t="s">
        <v>5854</v>
      </c>
      <c r="C1130" s="32">
        <v>100</v>
      </c>
      <c r="D1130" s="48">
        <v>0.69444300000000003</v>
      </c>
      <c r="E1130" s="48">
        <v>5.8904862254808616</v>
      </c>
      <c r="F1130" s="32" t="s">
        <v>746</v>
      </c>
      <c r="G1130" s="32">
        <v>5.8904862254808616</v>
      </c>
      <c r="H1130" s="32">
        <v>68.692556110599995</v>
      </c>
      <c r="I1130" s="32">
        <v>0.1</v>
      </c>
      <c r="J1130" s="32">
        <v>0.75229709137686596</v>
      </c>
      <c r="K1130" s="29" t="s">
        <v>2828</v>
      </c>
      <c r="L1130" s="29" t="s">
        <v>2999</v>
      </c>
      <c r="M1130" s="29" t="s">
        <v>3226</v>
      </c>
      <c r="N1130" s="33">
        <v>2.884561231876109E-2</v>
      </c>
      <c r="O1130" s="34">
        <v>57518.251016186281</v>
      </c>
      <c r="P1130" s="35">
        <v>0.67062626081636822</v>
      </c>
      <c r="Q1130" s="29" t="s">
        <v>5855</v>
      </c>
      <c r="R1130" s="29" t="s">
        <v>4506</v>
      </c>
      <c r="S1130" s="36">
        <v>35.89</v>
      </c>
      <c r="T1130" s="29" t="s">
        <v>5758</v>
      </c>
      <c r="U1130" s="37">
        <v>68</v>
      </c>
      <c r="V1130" s="38">
        <v>0.67062626081636822</v>
      </c>
      <c r="W1130" s="38">
        <v>36.56062626081637</v>
      </c>
      <c r="X1130" s="39">
        <v>1.0606262608163699</v>
      </c>
      <c r="Y1130" s="39">
        <v>0.39000000000000062</v>
      </c>
    </row>
    <row r="1131" spans="1:25" ht="20" x14ac:dyDescent="0.2">
      <c r="A1131" s="29">
        <v>14135</v>
      </c>
      <c r="B1131" s="29" t="s">
        <v>5856</v>
      </c>
      <c r="C1131" s="32">
        <v>75</v>
      </c>
      <c r="D1131" s="48">
        <v>0.67129490000000003</v>
      </c>
      <c r="E1131" s="48">
        <v>3.3133985018329848</v>
      </c>
      <c r="F1131" s="32" t="s">
        <v>746</v>
      </c>
      <c r="G1131" s="32">
        <v>3.3133985018329848</v>
      </c>
      <c r="H1131" s="32">
        <v>137.61443051099999</v>
      </c>
      <c r="I1131" s="32">
        <v>7.4999999999999997E-2</v>
      </c>
      <c r="J1131" s="32">
        <v>0.75229709137686618</v>
      </c>
      <c r="K1131" s="29" t="s">
        <v>5857</v>
      </c>
      <c r="L1131" s="29" t="s">
        <v>5857</v>
      </c>
      <c r="M1131" s="29" t="s">
        <v>4239</v>
      </c>
      <c r="N1131" s="33">
        <v>2.88456123187611E-2</v>
      </c>
      <c r="O1131" s="34">
        <v>43138.688262139724</v>
      </c>
      <c r="P1131" s="35">
        <v>1.9649134727625841</v>
      </c>
      <c r="Q1131" s="29" t="s">
        <v>5858</v>
      </c>
      <c r="R1131" s="29" t="s">
        <v>5859</v>
      </c>
      <c r="S1131" s="36">
        <v>103.33</v>
      </c>
      <c r="T1131" s="29" t="s">
        <v>746</v>
      </c>
      <c r="U1131" s="37">
        <v>138</v>
      </c>
      <c r="V1131" s="38">
        <v>1.9649134727625841</v>
      </c>
      <c r="W1131" s="38">
        <v>105.2949134727626</v>
      </c>
      <c r="X1131" s="39">
        <v>5.0049134727625813</v>
      </c>
      <c r="Y1131" s="39">
        <v>3.039999999999992</v>
      </c>
    </row>
    <row r="1132" spans="1:25" ht="20" x14ac:dyDescent="0.2">
      <c r="A1132" s="29">
        <v>15177</v>
      </c>
      <c r="B1132" s="29" t="s">
        <v>5860</v>
      </c>
      <c r="C1132" s="32">
        <v>150</v>
      </c>
      <c r="D1132" s="48">
        <v>0.67129490000000003</v>
      </c>
      <c r="E1132" s="48">
        <v>13.253594007331939</v>
      </c>
      <c r="F1132" s="32" t="s">
        <v>746</v>
      </c>
      <c r="G1132" s="32">
        <v>13.253594007331939</v>
      </c>
      <c r="H1132" s="32">
        <v>174.961273097</v>
      </c>
      <c r="I1132" s="32">
        <v>0.15</v>
      </c>
      <c r="J1132" s="32">
        <v>0.75229709137686618</v>
      </c>
      <c r="K1132" s="29" t="s">
        <v>5861</v>
      </c>
      <c r="L1132" s="29" t="s">
        <v>5861</v>
      </c>
      <c r="M1132" s="29" t="s">
        <v>4239</v>
      </c>
      <c r="N1132" s="33">
        <v>2.88456123187611E-2</v>
      </c>
      <c r="O1132" s="34">
        <v>86277.376524279447</v>
      </c>
      <c r="P1132" s="35">
        <v>1.0065015586784021</v>
      </c>
      <c r="Q1132" s="29" t="s">
        <v>5862</v>
      </c>
      <c r="R1132" s="29" t="s">
        <v>5863</v>
      </c>
      <c r="S1132" s="36">
        <v>84.88</v>
      </c>
      <c r="T1132" s="29" t="s">
        <v>3124</v>
      </c>
      <c r="U1132" s="37">
        <v>174</v>
      </c>
      <c r="V1132" s="38">
        <v>1.0065015586784021</v>
      </c>
      <c r="W1132" s="38">
        <v>85.886501558678404</v>
      </c>
      <c r="X1132" s="39">
        <v>3.5765015586784021</v>
      </c>
      <c r="Y1132" s="39">
        <v>2.5699999999999932</v>
      </c>
    </row>
    <row r="1133" spans="1:25" ht="30" x14ac:dyDescent="0.2">
      <c r="A1133" s="29">
        <v>15489</v>
      </c>
      <c r="B1133" s="29" t="s">
        <v>5864</v>
      </c>
      <c r="C1133" s="32">
        <v>100</v>
      </c>
      <c r="D1133" s="48">
        <v>0.67129490000000003</v>
      </c>
      <c r="E1133" s="48">
        <v>5.8904862254808616</v>
      </c>
      <c r="F1133" s="32" t="s">
        <v>746</v>
      </c>
      <c r="G1133" s="32">
        <v>5.8904862254808616</v>
      </c>
      <c r="H1133" s="32">
        <v>398.71233691100002</v>
      </c>
      <c r="I1133" s="32">
        <v>0.1</v>
      </c>
      <c r="J1133" s="32">
        <v>0.75229709137686596</v>
      </c>
      <c r="K1133" s="29" t="s">
        <v>3083</v>
      </c>
      <c r="L1133" s="29" t="s">
        <v>171</v>
      </c>
      <c r="M1133" s="29" t="s">
        <v>4239</v>
      </c>
      <c r="N1133" s="33">
        <v>2.884561231876109E-2</v>
      </c>
      <c r="O1133" s="34">
        <v>57518.251016186281</v>
      </c>
      <c r="P1133" s="35">
        <v>3.8925173087673079</v>
      </c>
      <c r="Q1133" s="29" t="s">
        <v>5865</v>
      </c>
      <c r="R1133" s="29" t="s">
        <v>5418</v>
      </c>
      <c r="S1133" s="36">
        <v>82.57</v>
      </c>
      <c r="T1133" s="29" t="s">
        <v>746</v>
      </c>
      <c r="U1133" s="37">
        <v>398</v>
      </c>
      <c r="V1133" s="38">
        <v>3.8925173087673079</v>
      </c>
      <c r="W1133" s="38">
        <v>86.462517308767303</v>
      </c>
      <c r="X1133" s="39">
        <v>14.362517308767311</v>
      </c>
      <c r="Y1133" s="39">
        <v>10.47</v>
      </c>
    </row>
    <row r="1134" spans="1:25" ht="40" x14ac:dyDescent="0.2">
      <c r="A1134" s="29">
        <v>14137</v>
      </c>
      <c r="B1134" s="29" t="s">
        <v>5866</v>
      </c>
      <c r="C1134" s="32">
        <v>100</v>
      </c>
      <c r="D1134" s="48">
        <v>0.67129490000000003</v>
      </c>
      <c r="E1134" s="48">
        <v>5.8904862254808616</v>
      </c>
      <c r="F1134" s="32" t="s">
        <v>746</v>
      </c>
      <c r="G1134" s="32">
        <v>5.8904862254808616</v>
      </c>
      <c r="H1134" s="32">
        <v>186.825541966</v>
      </c>
      <c r="I1134" s="32">
        <v>0.1</v>
      </c>
      <c r="J1134" s="32">
        <v>0.75229709137686596</v>
      </c>
      <c r="K1134" s="29" t="s">
        <v>3917</v>
      </c>
      <c r="L1134" s="29" t="s">
        <v>3916</v>
      </c>
      <c r="M1134" s="29" t="s">
        <v>4239</v>
      </c>
      <c r="N1134" s="33">
        <v>2.884561231876109E-2</v>
      </c>
      <c r="O1134" s="34">
        <v>57518.251016186281</v>
      </c>
      <c r="P1134" s="35">
        <v>1.8239256438779761</v>
      </c>
      <c r="Q1134" s="29" t="s">
        <v>5867</v>
      </c>
      <c r="R1134" s="29" t="s">
        <v>5725</v>
      </c>
      <c r="S1134" s="36">
        <v>67.97</v>
      </c>
      <c r="T1134" s="29" t="s">
        <v>2543</v>
      </c>
      <c r="U1134" s="37">
        <v>186</v>
      </c>
      <c r="V1134" s="38">
        <v>1.8239256438779761</v>
      </c>
      <c r="W1134" s="38">
        <v>69.793925643877969</v>
      </c>
      <c r="X1134" s="39">
        <v>4.6939256438779751</v>
      </c>
      <c r="Y1134" s="39">
        <v>2.870000000000005</v>
      </c>
    </row>
    <row r="1135" spans="1:25" ht="20" x14ac:dyDescent="0.2">
      <c r="A1135" s="29">
        <v>15779</v>
      </c>
      <c r="B1135" s="29" t="s">
        <v>5868</v>
      </c>
      <c r="C1135" s="32" t="s">
        <v>746</v>
      </c>
      <c r="D1135" s="48">
        <v>0.67129490000000003</v>
      </c>
      <c r="E1135" s="48" t="s">
        <v>746</v>
      </c>
      <c r="F1135" s="32" t="s">
        <v>746</v>
      </c>
      <c r="G1135" s="32" t="s">
        <v>746</v>
      </c>
      <c r="H1135" s="32">
        <v>336.711974269</v>
      </c>
      <c r="I1135" s="32" t="s">
        <v>746</v>
      </c>
      <c r="J1135" s="32" t="s">
        <v>746</v>
      </c>
      <c r="K1135" s="29" t="s">
        <v>3407</v>
      </c>
      <c r="L1135" s="29" t="s">
        <v>3406</v>
      </c>
      <c r="M1135" s="29" t="s">
        <v>4239</v>
      </c>
      <c r="N1135" s="33" t="s">
        <v>746</v>
      </c>
      <c r="O1135" s="34" t="s">
        <v>746</v>
      </c>
      <c r="P1135" s="35" t="s">
        <v>746</v>
      </c>
      <c r="Q1135" s="29" t="s">
        <v>5869</v>
      </c>
      <c r="R1135" s="29" t="s">
        <v>5870</v>
      </c>
      <c r="S1135" s="36">
        <v>34.61</v>
      </c>
      <c r="T1135" s="29" t="s">
        <v>746</v>
      </c>
      <c r="U1135" s="37">
        <v>336</v>
      </c>
      <c r="V1135" s="42" t="s">
        <v>746</v>
      </c>
      <c r="W1135" s="42" t="s">
        <v>746</v>
      </c>
      <c r="X1135" s="40" t="s">
        <v>746</v>
      </c>
      <c r="Y1135" s="39">
        <v>6.1500000000000021</v>
      </c>
    </row>
    <row r="1136" spans="1:25" ht="20" x14ac:dyDescent="0.2">
      <c r="A1136" s="29">
        <v>14452</v>
      </c>
      <c r="B1136" s="29" t="s">
        <v>393</v>
      </c>
      <c r="C1136" s="32">
        <v>120</v>
      </c>
      <c r="D1136" s="48">
        <v>0.67129490000000003</v>
      </c>
      <c r="E1136" s="48">
        <v>8.4823001646924414</v>
      </c>
      <c r="F1136" s="32">
        <v>5</v>
      </c>
      <c r="G1136" s="32">
        <v>5</v>
      </c>
      <c r="H1136" s="32">
        <v>348.25629673100002</v>
      </c>
      <c r="I1136" s="32">
        <v>0.12</v>
      </c>
      <c r="J1136" s="32">
        <v>0.44345111394919817</v>
      </c>
      <c r="K1136" s="29" t="s">
        <v>5593</v>
      </c>
      <c r="L1136" s="29" t="s">
        <v>5593</v>
      </c>
      <c r="M1136" s="29" t="s">
        <v>4239</v>
      </c>
      <c r="N1136" s="33">
        <v>1.002287922848037E-2</v>
      </c>
      <c r="O1136" s="34">
        <v>40685.839854339923</v>
      </c>
      <c r="P1136" s="35">
        <v>0.9572172049300337</v>
      </c>
      <c r="Q1136" s="29" t="s">
        <v>5871</v>
      </c>
      <c r="R1136" s="29" t="s">
        <v>5872</v>
      </c>
      <c r="S1136" s="36">
        <v>38.659999999999997</v>
      </c>
      <c r="T1136" s="29" t="s">
        <v>4503</v>
      </c>
      <c r="U1136" s="37">
        <v>356</v>
      </c>
      <c r="V1136" s="38">
        <v>0.9572172049300337</v>
      </c>
      <c r="W1136" s="38">
        <v>39.617217204930043</v>
      </c>
      <c r="X1136" s="39">
        <v>12.017217204930031</v>
      </c>
      <c r="Y1136" s="39">
        <v>11.06</v>
      </c>
    </row>
    <row r="1137" spans="1:25" ht="40" x14ac:dyDescent="0.2">
      <c r="A1137" s="29">
        <v>15720</v>
      </c>
      <c r="B1137" s="29" t="s">
        <v>2214</v>
      </c>
      <c r="C1137" s="32">
        <v>75</v>
      </c>
      <c r="D1137" s="48">
        <v>0.67129490000000003</v>
      </c>
      <c r="E1137" s="48">
        <v>3.3133985018329848</v>
      </c>
      <c r="F1137" s="32" t="s">
        <v>746</v>
      </c>
      <c r="G1137" s="32">
        <v>3.3133985018329848</v>
      </c>
      <c r="H1137" s="32">
        <v>126.985807057</v>
      </c>
      <c r="I1137" s="32">
        <v>7.4999999999999997E-2</v>
      </c>
      <c r="J1137" s="32">
        <v>0.75229709137686618</v>
      </c>
      <c r="K1137" s="29" t="s">
        <v>2662</v>
      </c>
      <c r="L1137" s="29" t="s">
        <v>2661</v>
      </c>
      <c r="M1137" s="29" t="s">
        <v>4239</v>
      </c>
      <c r="N1137" s="33">
        <v>2.88456123187611E-2</v>
      </c>
      <c r="O1137" s="34">
        <v>43138.688262139724</v>
      </c>
      <c r="P1137" s="35">
        <v>1.81315376744581</v>
      </c>
      <c r="Q1137" s="29" t="s">
        <v>5873</v>
      </c>
      <c r="R1137" s="29" t="s">
        <v>4927</v>
      </c>
      <c r="S1137" s="36">
        <v>25.31</v>
      </c>
      <c r="T1137" s="29" t="s">
        <v>3124</v>
      </c>
      <c r="U1137" s="37">
        <v>126</v>
      </c>
      <c r="V1137" s="38">
        <v>1.81315376744581</v>
      </c>
      <c r="W1137" s="38">
        <v>27.12315376744581</v>
      </c>
      <c r="X1137" s="39">
        <v>3.9531537674458122</v>
      </c>
      <c r="Y1137" s="39">
        <v>2.140000000000001</v>
      </c>
    </row>
    <row r="1138" spans="1:25" ht="30" x14ac:dyDescent="0.2">
      <c r="A1138" s="29">
        <v>19294</v>
      </c>
      <c r="B1138" s="29" t="s">
        <v>5874</v>
      </c>
      <c r="C1138" s="32">
        <v>100</v>
      </c>
      <c r="D1138" s="48">
        <v>0.67129490000000003</v>
      </c>
      <c r="E1138" s="48">
        <v>5.8904862254808616</v>
      </c>
      <c r="F1138" s="32" t="s">
        <v>746</v>
      </c>
      <c r="G1138" s="32">
        <v>5.8904862254808616</v>
      </c>
      <c r="H1138" s="32">
        <v>191.475197624</v>
      </c>
      <c r="I1138" s="32">
        <v>0.1</v>
      </c>
      <c r="J1138" s="32">
        <v>0.75229709137686596</v>
      </c>
      <c r="K1138" s="29" t="s">
        <v>3778</v>
      </c>
      <c r="L1138" s="29" t="s">
        <v>3778</v>
      </c>
      <c r="M1138" s="29" t="s">
        <v>4239</v>
      </c>
      <c r="N1138" s="33">
        <v>2.884561231876109E-2</v>
      </c>
      <c r="O1138" s="34">
        <v>57518.251016186281</v>
      </c>
      <c r="P1138" s="35">
        <v>1.8693189348626309</v>
      </c>
      <c r="Q1138" s="29" t="s">
        <v>3516</v>
      </c>
      <c r="R1138" s="29" t="s">
        <v>5875</v>
      </c>
      <c r="S1138" s="36">
        <v>20.420000000000002</v>
      </c>
      <c r="T1138" s="29" t="s">
        <v>2543</v>
      </c>
      <c r="U1138" s="37">
        <v>192</v>
      </c>
      <c r="V1138" s="38">
        <v>1.8693189348626309</v>
      </c>
      <c r="W1138" s="38">
        <v>22.289318934862631</v>
      </c>
      <c r="X1138" s="39">
        <v>3.8093189348626351</v>
      </c>
      <c r="Y1138" s="39">
        <v>1.9400000000000051</v>
      </c>
    </row>
    <row r="1139" spans="1:25" ht="40" x14ac:dyDescent="0.2">
      <c r="A1139" s="29">
        <v>17032</v>
      </c>
      <c r="B1139" s="29" t="s">
        <v>5876</v>
      </c>
      <c r="C1139" s="32">
        <v>100</v>
      </c>
      <c r="D1139" s="48">
        <v>0.67129490000000003</v>
      </c>
      <c r="E1139" s="48">
        <v>5.8904862254808616</v>
      </c>
      <c r="F1139" s="32" t="s">
        <v>746</v>
      </c>
      <c r="G1139" s="32">
        <v>5.8904862254808616</v>
      </c>
      <c r="H1139" s="32">
        <v>104.06415709700001</v>
      </c>
      <c r="I1139" s="32">
        <v>0.1</v>
      </c>
      <c r="J1139" s="32">
        <v>0.75229709137686596</v>
      </c>
      <c r="K1139" s="29" t="s">
        <v>2443</v>
      </c>
      <c r="L1139" s="29" t="s">
        <v>1289</v>
      </c>
      <c r="M1139" s="29" t="s">
        <v>4239</v>
      </c>
      <c r="N1139" s="33">
        <v>2.884561231876109E-2</v>
      </c>
      <c r="O1139" s="34">
        <v>57518.251016186281</v>
      </c>
      <c r="P1139" s="35">
        <v>1.015949332946706</v>
      </c>
      <c r="Q1139" s="29" t="s">
        <v>4117</v>
      </c>
      <c r="R1139" s="29" t="s">
        <v>3936</v>
      </c>
      <c r="S1139" s="36">
        <v>5.91</v>
      </c>
      <c r="T1139" s="29" t="s">
        <v>746</v>
      </c>
      <c r="U1139" s="37">
        <v>104</v>
      </c>
      <c r="V1139" s="38">
        <v>1.015949332946706</v>
      </c>
      <c r="W1139" s="38">
        <v>6.9259493329467059</v>
      </c>
      <c r="X1139" s="39">
        <v>1.255949332946706</v>
      </c>
      <c r="Y1139" s="39">
        <v>0.24000000000000021</v>
      </c>
    </row>
    <row r="1140" spans="1:25" ht="30" x14ac:dyDescent="0.2">
      <c r="A1140" s="29">
        <v>14600</v>
      </c>
      <c r="B1140" s="29" t="s">
        <v>1745</v>
      </c>
      <c r="C1140" s="32">
        <v>225</v>
      </c>
      <c r="D1140" s="48">
        <v>0.67129490000000003</v>
      </c>
      <c r="E1140" s="48">
        <v>29.82058651649686</v>
      </c>
      <c r="F1140" s="32" t="s">
        <v>746</v>
      </c>
      <c r="G1140" s="32">
        <v>29.82058651649686</v>
      </c>
      <c r="H1140" s="32">
        <v>852.96955463500001</v>
      </c>
      <c r="I1140" s="32">
        <v>0.22500000000000001</v>
      </c>
      <c r="J1140" s="32">
        <v>0.75229709137686607</v>
      </c>
      <c r="K1140" s="29" t="s">
        <v>2443</v>
      </c>
      <c r="L1140" s="29" t="s">
        <v>281</v>
      </c>
      <c r="M1140" s="29" t="s">
        <v>4239</v>
      </c>
      <c r="N1140" s="33">
        <v>2.88456123187611E-2</v>
      </c>
      <c r="O1140" s="34">
        <v>129416.0647864191</v>
      </c>
      <c r="P1140" s="35">
        <v>2.9124460913804491</v>
      </c>
      <c r="Q1140" s="29" t="s">
        <v>5877</v>
      </c>
      <c r="R1140" s="29" t="s">
        <v>5878</v>
      </c>
      <c r="S1140" s="36">
        <v>11.12</v>
      </c>
      <c r="T1140" s="29" t="s">
        <v>2883</v>
      </c>
      <c r="U1140" s="37">
        <v>852</v>
      </c>
      <c r="V1140" s="38">
        <v>2.9124460913804491</v>
      </c>
      <c r="W1140" s="38">
        <v>14.03244609138045</v>
      </c>
      <c r="X1140" s="39">
        <v>8.7224460913804478</v>
      </c>
      <c r="Y1140" s="39">
        <v>5.81</v>
      </c>
    </row>
    <row r="1141" spans="1:25" ht="30" x14ac:dyDescent="0.2">
      <c r="A1141" s="29">
        <v>17550</v>
      </c>
      <c r="B1141" s="29" t="s">
        <v>5879</v>
      </c>
      <c r="C1141" s="32">
        <v>110</v>
      </c>
      <c r="D1141" s="48">
        <v>0.67129490000000003</v>
      </c>
      <c r="E1141" s="48">
        <v>7.1274883328318426</v>
      </c>
      <c r="F1141" s="32" t="s">
        <v>746</v>
      </c>
      <c r="G1141" s="32">
        <v>7.1274883328318426</v>
      </c>
      <c r="H1141" s="32">
        <v>240.19246228924999</v>
      </c>
      <c r="I1141" s="32">
        <v>0.11</v>
      </c>
      <c r="J1141" s="32">
        <v>0.75229709137686618</v>
      </c>
      <c r="K1141" s="29" t="s">
        <v>2385</v>
      </c>
      <c r="L1141" s="29" t="s">
        <v>1325</v>
      </c>
      <c r="M1141" s="29" t="s">
        <v>4239</v>
      </c>
      <c r="N1141" s="33">
        <v>2.88456123187611E-2</v>
      </c>
      <c r="O1141" s="34">
        <v>63270.076117804922</v>
      </c>
      <c r="P1141" s="35">
        <v>2.0693432943365222</v>
      </c>
      <c r="Q1141" s="29" t="s">
        <v>746</v>
      </c>
      <c r="R1141" s="29" t="s">
        <v>5880</v>
      </c>
      <c r="S1141" s="36">
        <v>61.21</v>
      </c>
      <c r="T1141" s="29" t="s">
        <v>4890</v>
      </c>
      <c r="U1141" s="37">
        <v>236</v>
      </c>
      <c r="V1141" s="38">
        <v>2.0693432943365222</v>
      </c>
      <c r="W1141" s="38">
        <v>63.27934329433652</v>
      </c>
      <c r="X1141" s="40" t="s">
        <v>746</v>
      </c>
      <c r="Y1141" s="40" t="s">
        <v>746</v>
      </c>
    </row>
    <row r="1142" spans="1:25" ht="30" x14ac:dyDescent="0.2">
      <c r="A1142" s="29">
        <v>15132</v>
      </c>
      <c r="B1142" s="29" t="s">
        <v>5881</v>
      </c>
      <c r="C1142" s="32">
        <v>80</v>
      </c>
      <c r="D1142" s="48">
        <v>0.64814680000000002</v>
      </c>
      <c r="E1142" s="48">
        <v>3.7699111843077522</v>
      </c>
      <c r="F1142" s="32" t="s">
        <v>746</v>
      </c>
      <c r="G1142" s="32">
        <v>3.7699111843077522</v>
      </c>
      <c r="H1142" s="32">
        <v>144.10372354899999</v>
      </c>
      <c r="I1142" s="32">
        <v>0.08</v>
      </c>
      <c r="J1142" s="32">
        <v>0.75229709137686607</v>
      </c>
      <c r="K1142" s="29" t="s">
        <v>2648</v>
      </c>
      <c r="L1142" s="29" t="s">
        <v>465</v>
      </c>
      <c r="M1142" s="29" t="s">
        <v>2582</v>
      </c>
      <c r="N1142" s="33">
        <v>2.88456123187611E-2</v>
      </c>
      <c r="O1142" s="34">
        <v>46014.600812949029</v>
      </c>
      <c r="P1142" s="35">
        <v>1.8886418577087061</v>
      </c>
      <c r="Q1142" s="29" t="s">
        <v>5882</v>
      </c>
      <c r="R1142" s="29" t="s">
        <v>5883</v>
      </c>
      <c r="S1142" s="36">
        <v>132.31</v>
      </c>
      <c r="T1142" s="29" t="s">
        <v>3686</v>
      </c>
      <c r="U1142" s="37">
        <v>144</v>
      </c>
      <c r="V1142" s="38">
        <v>1.8886418577087061</v>
      </c>
      <c r="W1142" s="38">
        <v>134.19864185770871</v>
      </c>
      <c r="X1142" s="39">
        <v>4.4486418577087079</v>
      </c>
      <c r="Y1142" s="39">
        <v>2.5600000000000018</v>
      </c>
    </row>
    <row r="1143" spans="1:25" ht="20" x14ac:dyDescent="0.2">
      <c r="A1143" s="29">
        <v>17272</v>
      </c>
      <c r="B1143" s="29" t="s">
        <v>5884</v>
      </c>
      <c r="C1143" s="32">
        <v>115</v>
      </c>
      <c r="D1143" s="48">
        <v>0.64814680000000002</v>
      </c>
      <c r="E1143" s="48">
        <v>7.7901680331984391</v>
      </c>
      <c r="F1143" s="32" t="s">
        <v>746</v>
      </c>
      <c r="G1143" s="32">
        <v>7.7901680331984391</v>
      </c>
      <c r="H1143" s="32">
        <v>426.35345630875003</v>
      </c>
      <c r="I1143" s="32">
        <v>0.115</v>
      </c>
      <c r="J1143" s="32">
        <v>0.75229709137686596</v>
      </c>
      <c r="K1143" s="29" t="s">
        <v>5885</v>
      </c>
      <c r="L1143" s="29" t="s">
        <v>5885</v>
      </c>
      <c r="M1143" s="29" t="s">
        <v>2582</v>
      </c>
      <c r="N1143" s="33">
        <v>2.884561231876109E-2</v>
      </c>
      <c r="O1143" s="34">
        <v>66145.988668614227</v>
      </c>
      <c r="P1143" s="35">
        <v>3.46564951506803</v>
      </c>
      <c r="Q1143" s="29" t="s">
        <v>5886</v>
      </c>
      <c r="R1143" s="29" t="s">
        <v>5887</v>
      </c>
      <c r="S1143" s="36">
        <v>125.3</v>
      </c>
      <c r="T1143" s="29" t="s">
        <v>746</v>
      </c>
      <c r="U1143" s="37">
        <v>422</v>
      </c>
      <c r="V1143" s="38">
        <v>3.46564951506803</v>
      </c>
      <c r="W1143" s="38">
        <v>128.76564951506799</v>
      </c>
      <c r="X1143" s="39">
        <v>6.5756495150680223</v>
      </c>
      <c r="Y1143" s="39">
        <v>3.109999999999999</v>
      </c>
    </row>
    <row r="1144" spans="1:25" ht="50" x14ac:dyDescent="0.2">
      <c r="A1144" s="29">
        <v>15565</v>
      </c>
      <c r="B1144" s="29" t="s">
        <v>5888</v>
      </c>
      <c r="C1144" s="32">
        <v>100</v>
      </c>
      <c r="D1144" s="48">
        <v>0.64814680000000002</v>
      </c>
      <c r="E1144" s="48">
        <v>5.8904862254808616</v>
      </c>
      <c r="F1144" s="32" t="s">
        <v>746</v>
      </c>
      <c r="G1144" s="32">
        <v>5.8904862254808616</v>
      </c>
      <c r="H1144" s="32">
        <v>285.59530347399999</v>
      </c>
      <c r="I1144" s="32">
        <v>0.1</v>
      </c>
      <c r="J1144" s="32">
        <v>0.75229709137686596</v>
      </c>
      <c r="K1144" s="29" t="s">
        <v>2456</v>
      </c>
      <c r="L1144" s="29" t="s">
        <v>342</v>
      </c>
      <c r="M1144" s="29" t="s">
        <v>2582</v>
      </c>
      <c r="N1144" s="33">
        <v>2.884561231876109E-2</v>
      </c>
      <c r="O1144" s="34">
        <v>57518.251016186281</v>
      </c>
      <c r="P1144" s="35">
        <v>2.7881872697692471</v>
      </c>
      <c r="Q1144" s="29" t="s">
        <v>5889</v>
      </c>
      <c r="R1144" s="29" t="s">
        <v>5890</v>
      </c>
      <c r="S1144" s="36">
        <v>105.13</v>
      </c>
      <c r="T1144" s="29" t="s">
        <v>4890</v>
      </c>
      <c r="U1144" s="37">
        <v>286</v>
      </c>
      <c r="V1144" s="38">
        <v>2.7881872697692471</v>
      </c>
      <c r="W1144" s="38">
        <v>107.91818726976921</v>
      </c>
      <c r="X1144" s="39">
        <v>16.638187269769251</v>
      </c>
      <c r="Y1144" s="39">
        <v>13.849999999999991</v>
      </c>
    </row>
    <row r="1145" spans="1:25" ht="40" x14ac:dyDescent="0.2">
      <c r="A1145" s="29">
        <v>17864</v>
      </c>
      <c r="B1145" s="29" t="s">
        <v>5891</v>
      </c>
      <c r="C1145" s="32">
        <v>125</v>
      </c>
      <c r="D1145" s="48">
        <v>0.64814680000000002</v>
      </c>
      <c r="E1145" s="48">
        <v>9.2038847273138469</v>
      </c>
      <c r="F1145" s="32" t="s">
        <v>746</v>
      </c>
      <c r="G1145" s="32">
        <v>9.2038847273138469</v>
      </c>
      <c r="H1145" s="32">
        <v>1122.5737102784999</v>
      </c>
      <c r="I1145" s="32">
        <v>0.125</v>
      </c>
      <c r="J1145" s="32">
        <v>0.75229709137686618</v>
      </c>
      <c r="K1145" s="29" t="s">
        <v>2552</v>
      </c>
      <c r="L1145" s="29" t="s">
        <v>1542</v>
      </c>
      <c r="M1145" s="29" t="s">
        <v>2582</v>
      </c>
      <c r="N1145" s="33">
        <v>2.88456123187611E-2</v>
      </c>
      <c r="O1145" s="34">
        <v>71897.813770232868</v>
      </c>
      <c r="P1145" s="35">
        <v>8.1839083330481674</v>
      </c>
      <c r="Q1145" s="29" t="s">
        <v>5892</v>
      </c>
      <c r="R1145" s="29" t="s">
        <v>5893</v>
      </c>
      <c r="S1145" s="36">
        <v>93.78</v>
      </c>
      <c r="T1145" s="29" t="s">
        <v>5894</v>
      </c>
      <c r="U1145" s="37">
        <v>1122</v>
      </c>
      <c r="V1145" s="38">
        <v>8.1839083330481674</v>
      </c>
      <c r="W1145" s="38">
        <v>101.9639083330482</v>
      </c>
      <c r="X1145" s="39">
        <v>11.403908333048159</v>
      </c>
      <c r="Y1145" s="39">
        <v>3.2199999999999989</v>
      </c>
    </row>
    <row r="1146" spans="1:25" x14ac:dyDescent="0.2">
      <c r="A1146" s="29">
        <v>15781</v>
      </c>
      <c r="B1146" s="29" t="s">
        <v>5895</v>
      </c>
      <c r="C1146" s="32">
        <v>150</v>
      </c>
      <c r="D1146" s="48">
        <v>0.64814680000000002</v>
      </c>
      <c r="E1146" s="48">
        <v>13.253594007331939</v>
      </c>
      <c r="F1146" s="32" t="s">
        <v>746</v>
      </c>
      <c r="G1146" s="32">
        <v>13.253594007331939</v>
      </c>
      <c r="H1146" s="32">
        <v>89.865363182099998</v>
      </c>
      <c r="I1146" s="32">
        <v>0.15</v>
      </c>
      <c r="J1146" s="32">
        <v>0.75229709137686618</v>
      </c>
      <c r="K1146" s="29" t="s">
        <v>3360</v>
      </c>
      <c r="L1146" s="29" t="s">
        <v>3360</v>
      </c>
      <c r="M1146" s="29" t="s">
        <v>2582</v>
      </c>
      <c r="N1146" s="33">
        <v>2.88456123187611E-2</v>
      </c>
      <c r="O1146" s="34">
        <v>86277.376524279447</v>
      </c>
      <c r="P1146" s="35">
        <v>0.51696942136353952</v>
      </c>
      <c r="Q1146" s="29" t="s">
        <v>5896</v>
      </c>
      <c r="R1146" s="29" t="s">
        <v>5897</v>
      </c>
      <c r="S1146" s="36">
        <v>80.75</v>
      </c>
      <c r="T1146" s="29" t="s">
        <v>2634</v>
      </c>
      <c r="U1146" s="37">
        <v>80</v>
      </c>
      <c r="V1146" s="38">
        <v>0.51696942136353952</v>
      </c>
      <c r="W1146" s="38">
        <v>81.266969421363541</v>
      </c>
      <c r="X1146" s="39">
        <v>1.766969421363541</v>
      </c>
      <c r="Y1146" s="39">
        <v>1.25</v>
      </c>
    </row>
    <row r="1147" spans="1:25" ht="30" x14ac:dyDescent="0.2">
      <c r="A1147" s="29">
        <v>15141</v>
      </c>
      <c r="B1147" s="29" t="s">
        <v>99</v>
      </c>
      <c r="C1147" s="32">
        <v>80</v>
      </c>
      <c r="D1147" s="48">
        <v>0.64814680000000002</v>
      </c>
      <c r="E1147" s="48">
        <v>3.7699111843077522</v>
      </c>
      <c r="F1147" s="32" t="s">
        <v>746</v>
      </c>
      <c r="G1147" s="32">
        <v>3.7699111843077522</v>
      </c>
      <c r="H1147" s="32">
        <v>280.97030990799999</v>
      </c>
      <c r="I1147" s="32">
        <v>0.08</v>
      </c>
      <c r="J1147" s="32">
        <v>0.75229709137686607</v>
      </c>
      <c r="K1147" s="29" t="s">
        <v>3474</v>
      </c>
      <c r="L1147" s="29" t="s">
        <v>52</v>
      </c>
      <c r="M1147" s="29" t="s">
        <v>2582</v>
      </c>
      <c r="N1147" s="33">
        <v>2.88456123187611E-2</v>
      </c>
      <c r="O1147" s="34">
        <v>46014.600812949029</v>
      </c>
      <c r="P1147" s="35">
        <v>3.6824328684691952</v>
      </c>
      <c r="Q1147" s="29" t="s">
        <v>5898</v>
      </c>
      <c r="R1147" s="29" t="s">
        <v>5899</v>
      </c>
      <c r="S1147" s="36">
        <v>70</v>
      </c>
      <c r="T1147" s="29" t="s">
        <v>3932</v>
      </c>
      <c r="U1147" s="37">
        <v>280</v>
      </c>
      <c r="V1147" s="38">
        <v>3.6824328684691952</v>
      </c>
      <c r="W1147" s="38">
        <v>73.682432868469192</v>
      </c>
      <c r="X1147" s="39">
        <v>4.2924328684691906</v>
      </c>
      <c r="Y1147" s="39">
        <v>0.60999999999999943</v>
      </c>
    </row>
    <row r="1148" spans="1:25" ht="30" x14ac:dyDescent="0.2">
      <c r="A1148" s="29">
        <v>17438</v>
      </c>
      <c r="B1148" s="29" t="s">
        <v>5900</v>
      </c>
      <c r="C1148" s="32">
        <v>90</v>
      </c>
      <c r="D1148" s="48">
        <v>0.64814680000000002</v>
      </c>
      <c r="E1148" s="48">
        <v>4.7712938426394977</v>
      </c>
      <c r="F1148" s="32" t="s">
        <v>746</v>
      </c>
      <c r="G1148" s="32">
        <v>4.7712938426394977</v>
      </c>
      <c r="H1148" s="32">
        <v>362.29722158200002</v>
      </c>
      <c r="I1148" s="32">
        <v>0.09</v>
      </c>
      <c r="J1148" s="32">
        <v>0.75229709137686607</v>
      </c>
      <c r="K1148" s="29" t="s">
        <v>5022</v>
      </c>
      <c r="L1148" s="29" t="s">
        <v>5022</v>
      </c>
      <c r="M1148" s="29" t="s">
        <v>2582</v>
      </c>
      <c r="N1148" s="33">
        <v>2.88456123187611E-2</v>
      </c>
      <c r="O1148" s="34">
        <v>51766.425914567662</v>
      </c>
      <c r="P1148" s="35">
        <v>4.0633882848463418</v>
      </c>
      <c r="Q1148" s="29" t="s">
        <v>5901</v>
      </c>
      <c r="R1148" s="29" t="s">
        <v>5024</v>
      </c>
      <c r="S1148" s="36">
        <v>64.19</v>
      </c>
      <c r="T1148" s="29" t="s">
        <v>746</v>
      </c>
      <c r="U1148" s="37">
        <v>362</v>
      </c>
      <c r="V1148" s="38">
        <v>4.0633882848463418</v>
      </c>
      <c r="W1148" s="38">
        <v>68.253388284846338</v>
      </c>
      <c r="X1148" s="39">
        <v>15.02338828484633</v>
      </c>
      <c r="Y1148" s="39">
        <v>10.95999999999999</v>
      </c>
    </row>
    <row r="1149" spans="1:25" ht="20" x14ac:dyDescent="0.2">
      <c r="A1149" s="29">
        <v>14481</v>
      </c>
      <c r="B1149" s="29" t="s">
        <v>5902</v>
      </c>
      <c r="C1149" s="32">
        <v>51</v>
      </c>
      <c r="D1149" s="48">
        <v>0.64814680000000002</v>
      </c>
      <c r="E1149" s="48">
        <v>1.5321154672475721</v>
      </c>
      <c r="F1149" s="32" t="s">
        <v>746</v>
      </c>
      <c r="G1149" s="32">
        <v>1.5321154672475721</v>
      </c>
      <c r="H1149" s="32">
        <v>334.93465627299997</v>
      </c>
      <c r="I1149" s="32">
        <v>5.0999999999999997E-2</v>
      </c>
      <c r="J1149" s="32">
        <v>0.75229709137686618</v>
      </c>
      <c r="K1149" s="29" t="s">
        <v>3339</v>
      </c>
      <c r="L1149" s="29" t="s">
        <v>3339</v>
      </c>
      <c r="M1149" s="29" t="s">
        <v>2582</v>
      </c>
      <c r="N1149" s="33">
        <v>2.88456123187611E-2</v>
      </c>
      <c r="O1149" s="34">
        <v>29334.308018255011</v>
      </c>
      <c r="P1149" s="35">
        <v>8.0187003934773706</v>
      </c>
      <c r="Q1149" s="29" t="s">
        <v>5259</v>
      </c>
      <c r="R1149" s="29" t="s">
        <v>5903</v>
      </c>
      <c r="S1149" s="36">
        <v>56.11</v>
      </c>
      <c r="T1149" s="29" t="s">
        <v>4186</v>
      </c>
      <c r="U1149" s="37">
        <v>336</v>
      </c>
      <c r="V1149" s="38">
        <v>8.0187003934773706</v>
      </c>
      <c r="W1149" s="38">
        <v>64.128700393477374</v>
      </c>
      <c r="X1149" s="39">
        <v>16.658700393477371</v>
      </c>
      <c r="Y1149" s="39">
        <v>8.64</v>
      </c>
    </row>
    <row r="1150" spans="1:25" ht="30" x14ac:dyDescent="0.2">
      <c r="A1150" s="29">
        <v>17833</v>
      </c>
      <c r="B1150" s="29" t="s">
        <v>5904</v>
      </c>
      <c r="C1150" s="32" t="s">
        <v>746</v>
      </c>
      <c r="D1150" s="48">
        <v>0.64814680000000002</v>
      </c>
      <c r="E1150" s="48" t="s">
        <v>746</v>
      </c>
      <c r="F1150" s="32" t="s">
        <v>746</v>
      </c>
      <c r="G1150" s="32" t="s">
        <v>746</v>
      </c>
      <c r="H1150" s="32">
        <v>9.2166635365099996</v>
      </c>
      <c r="I1150" s="32" t="s">
        <v>746</v>
      </c>
      <c r="J1150" s="32" t="s">
        <v>746</v>
      </c>
      <c r="K1150" s="29" t="s">
        <v>2506</v>
      </c>
      <c r="L1150" s="29" t="s">
        <v>2505</v>
      </c>
      <c r="M1150" s="29" t="s">
        <v>2582</v>
      </c>
      <c r="N1150" s="33" t="s">
        <v>746</v>
      </c>
      <c r="O1150" s="34" t="s">
        <v>746</v>
      </c>
      <c r="P1150" s="35" t="s">
        <v>746</v>
      </c>
      <c r="Q1150" s="29" t="s">
        <v>5905</v>
      </c>
      <c r="R1150" s="29" t="s">
        <v>5906</v>
      </c>
      <c r="S1150" s="36">
        <v>32.349999999999987</v>
      </c>
      <c r="T1150" s="29" t="s">
        <v>2947</v>
      </c>
      <c r="U1150" s="37">
        <v>10</v>
      </c>
      <c r="V1150" s="42" t="s">
        <v>746</v>
      </c>
      <c r="W1150" s="42" t="s">
        <v>746</v>
      </c>
      <c r="X1150" s="40" t="s">
        <v>746</v>
      </c>
      <c r="Y1150" s="39">
        <v>0.20999999999999369</v>
      </c>
    </row>
    <row r="1151" spans="1:25" ht="30" x14ac:dyDescent="0.2">
      <c r="A1151" s="29">
        <v>19654</v>
      </c>
      <c r="B1151" s="29" t="s">
        <v>5907</v>
      </c>
      <c r="C1151" s="32" t="s">
        <v>746</v>
      </c>
      <c r="D1151" s="48">
        <v>0.64814680000000002</v>
      </c>
      <c r="E1151" s="48" t="s">
        <v>746</v>
      </c>
      <c r="F1151" s="32" t="s">
        <v>746</v>
      </c>
      <c r="G1151" s="32" t="s">
        <v>746</v>
      </c>
      <c r="H1151" s="32">
        <v>32.111834565300001</v>
      </c>
      <c r="I1151" s="32" t="s">
        <v>746</v>
      </c>
      <c r="J1151" s="32" t="s">
        <v>746</v>
      </c>
      <c r="K1151" s="29" t="s">
        <v>3778</v>
      </c>
      <c r="L1151" s="29" t="s">
        <v>72</v>
      </c>
      <c r="M1151" s="29" t="s">
        <v>2582</v>
      </c>
      <c r="N1151" s="33" t="s">
        <v>746</v>
      </c>
      <c r="O1151" s="34" t="s">
        <v>746</v>
      </c>
      <c r="P1151" s="35" t="s">
        <v>746</v>
      </c>
      <c r="Q1151" s="29" t="s">
        <v>5908</v>
      </c>
      <c r="R1151" s="29" t="s">
        <v>5909</v>
      </c>
      <c r="S1151" s="36">
        <v>13.66</v>
      </c>
      <c r="T1151" s="29" t="s">
        <v>3647</v>
      </c>
      <c r="U1151" s="37">
        <v>32</v>
      </c>
      <c r="V1151" s="42" t="s">
        <v>746</v>
      </c>
      <c r="W1151" s="42" t="s">
        <v>746</v>
      </c>
      <c r="X1151" s="40" t="s">
        <v>746</v>
      </c>
      <c r="Y1151" s="39">
        <v>0.49000000000000021</v>
      </c>
    </row>
    <row r="1152" spans="1:25" ht="50" x14ac:dyDescent="0.2">
      <c r="A1152" s="29">
        <v>14574</v>
      </c>
      <c r="B1152" s="29" t="s">
        <v>5910</v>
      </c>
      <c r="C1152" s="32">
        <v>80</v>
      </c>
      <c r="D1152" s="48">
        <v>0.64814680000000002</v>
      </c>
      <c r="E1152" s="48">
        <v>3.7699111843077522</v>
      </c>
      <c r="F1152" s="32" t="s">
        <v>746</v>
      </c>
      <c r="G1152" s="32">
        <v>3.7699111843077522</v>
      </c>
      <c r="H1152" s="32">
        <v>684.51881474744005</v>
      </c>
      <c r="I1152" s="32">
        <v>0.08</v>
      </c>
      <c r="J1152" s="32">
        <v>0.75229709137686607</v>
      </c>
      <c r="K1152" s="29" t="s">
        <v>2399</v>
      </c>
      <c r="L1152" s="29" t="s">
        <v>5911</v>
      </c>
      <c r="M1152" s="29" t="s">
        <v>2582</v>
      </c>
      <c r="N1152" s="33">
        <v>2.88456123187611E-2</v>
      </c>
      <c r="O1152" s="34">
        <v>46014.600812949029</v>
      </c>
      <c r="P1152" s="35">
        <v>8.971391259585106</v>
      </c>
      <c r="Q1152" s="29" t="s">
        <v>3381</v>
      </c>
      <c r="R1152" s="29" t="s">
        <v>5094</v>
      </c>
      <c r="S1152" s="36">
        <v>5.7</v>
      </c>
      <c r="T1152" s="29" t="s">
        <v>746</v>
      </c>
      <c r="U1152" s="37">
        <v>676</v>
      </c>
      <c r="V1152" s="38">
        <v>8.971391259585106</v>
      </c>
      <c r="W1152" s="38">
        <v>14.671391259585111</v>
      </c>
      <c r="X1152" s="39">
        <v>9.1113912595851083</v>
      </c>
      <c r="Y1152" s="39">
        <v>0.1400000000000006</v>
      </c>
    </row>
    <row r="1153" spans="1:25" ht="20" x14ac:dyDescent="0.2">
      <c r="A1153" s="29">
        <v>11936</v>
      </c>
      <c r="B1153" s="29" t="s">
        <v>5912</v>
      </c>
      <c r="C1153" s="32">
        <v>125</v>
      </c>
      <c r="D1153" s="48">
        <v>0.64814680000000002</v>
      </c>
      <c r="E1153" s="48">
        <v>9.2038847273138469</v>
      </c>
      <c r="F1153" s="32" t="s">
        <v>746</v>
      </c>
      <c r="G1153" s="32">
        <v>9.2038847273138469</v>
      </c>
      <c r="H1153" s="32">
        <v>190.20086618100001</v>
      </c>
      <c r="I1153" s="32">
        <v>0.125</v>
      </c>
      <c r="J1153" s="32">
        <v>0.75229709137686618</v>
      </c>
      <c r="K1153" s="29" t="s">
        <v>5913</v>
      </c>
      <c r="L1153" s="29" t="s">
        <v>5913</v>
      </c>
      <c r="M1153" s="29" t="s">
        <v>2582</v>
      </c>
      <c r="N1153" s="33">
        <v>2.88456123187611E-2</v>
      </c>
      <c r="O1153" s="34">
        <v>71897.813770232868</v>
      </c>
      <c r="P1153" s="35">
        <v>1.3866229357050339</v>
      </c>
      <c r="Q1153" s="29" t="s">
        <v>746</v>
      </c>
      <c r="R1153" s="29" t="s">
        <v>746</v>
      </c>
      <c r="S1153" s="41" t="s">
        <v>746</v>
      </c>
      <c r="T1153" s="29" t="s">
        <v>746</v>
      </c>
      <c r="U1153" s="34" t="s">
        <v>746</v>
      </c>
      <c r="V1153" s="38">
        <v>1.3866229357050339</v>
      </c>
      <c r="W1153" s="42" t="s">
        <v>746</v>
      </c>
      <c r="X1153" s="40" t="s">
        <v>746</v>
      </c>
      <c r="Y1153" s="40" t="s">
        <v>746</v>
      </c>
    </row>
    <row r="1154" spans="1:25" ht="30" x14ac:dyDescent="0.2">
      <c r="A1154" s="29">
        <v>19407</v>
      </c>
      <c r="B1154" s="29" t="s">
        <v>5914</v>
      </c>
      <c r="C1154" s="32">
        <v>100</v>
      </c>
      <c r="D1154" s="48">
        <v>0.62499870000000002</v>
      </c>
      <c r="E1154" s="48">
        <v>5.8904862254808616</v>
      </c>
      <c r="F1154" s="32" t="s">
        <v>746</v>
      </c>
      <c r="G1154" s="32">
        <v>5.8904862254808616</v>
      </c>
      <c r="H1154" s="32">
        <v>377.60579959199998</v>
      </c>
      <c r="I1154" s="32">
        <v>0.1</v>
      </c>
      <c r="J1154" s="32">
        <v>0.75229709137686596</v>
      </c>
      <c r="K1154" s="29" t="s">
        <v>2648</v>
      </c>
      <c r="L1154" s="29" t="s">
        <v>2184</v>
      </c>
      <c r="M1154" s="29" t="s">
        <v>5915</v>
      </c>
      <c r="N1154" s="33">
        <v>2.884561231876109E-2</v>
      </c>
      <c r="O1154" s="34">
        <v>57518.251016186281</v>
      </c>
      <c r="P1154" s="35">
        <v>3.6864600734209891</v>
      </c>
      <c r="Q1154" s="29" t="s">
        <v>5916</v>
      </c>
      <c r="R1154" s="29" t="s">
        <v>5917</v>
      </c>
      <c r="S1154" s="36">
        <v>131.21</v>
      </c>
      <c r="T1154" s="29" t="s">
        <v>4773</v>
      </c>
      <c r="U1154" s="37">
        <v>378</v>
      </c>
      <c r="V1154" s="38">
        <v>3.6864600734209891</v>
      </c>
      <c r="W1154" s="38">
        <v>134.896460073421</v>
      </c>
      <c r="X1154" s="39">
        <v>9.086460073420966</v>
      </c>
      <c r="Y1154" s="39">
        <v>5.3999999999999773</v>
      </c>
    </row>
    <row r="1155" spans="1:25" ht="40" x14ac:dyDescent="0.2">
      <c r="A1155" s="29">
        <v>15581</v>
      </c>
      <c r="B1155" s="29" t="s">
        <v>5918</v>
      </c>
      <c r="C1155" s="32">
        <v>50</v>
      </c>
      <c r="D1155" s="48">
        <v>0.62499870000000002</v>
      </c>
      <c r="E1155" s="48">
        <v>1.472621556370215</v>
      </c>
      <c r="F1155" s="32" t="s">
        <v>746</v>
      </c>
      <c r="G1155" s="32">
        <v>1.472621556370215</v>
      </c>
      <c r="H1155" s="32">
        <v>483.80189269800002</v>
      </c>
      <c r="I1155" s="32">
        <v>0.05</v>
      </c>
      <c r="J1155" s="32">
        <v>0.75229709137686596</v>
      </c>
      <c r="K1155" s="29" t="s">
        <v>2462</v>
      </c>
      <c r="L1155" s="29" t="s">
        <v>2461</v>
      </c>
      <c r="M1155" s="29" t="s">
        <v>5915</v>
      </c>
      <c r="N1155" s="33">
        <v>2.884561231876109E-2</v>
      </c>
      <c r="O1155" s="34">
        <v>28759.125508093141</v>
      </c>
      <c r="P1155" s="35">
        <v>11.89710654462082</v>
      </c>
      <c r="Q1155" s="29" t="s">
        <v>4945</v>
      </c>
      <c r="R1155" s="29" t="s">
        <v>5919</v>
      </c>
      <c r="S1155" s="36">
        <v>41.44</v>
      </c>
      <c r="T1155" s="29" t="s">
        <v>2851</v>
      </c>
      <c r="U1155" s="37">
        <v>484</v>
      </c>
      <c r="V1155" s="38">
        <v>11.89710654462082</v>
      </c>
      <c r="W1155" s="38">
        <v>53.337106544620823</v>
      </c>
      <c r="X1155" s="39">
        <v>34.847106544620829</v>
      </c>
      <c r="Y1155" s="39">
        <v>22.95000000000001</v>
      </c>
    </row>
    <row r="1156" spans="1:25" ht="30" x14ac:dyDescent="0.2">
      <c r="A1156" s="29">
        <v>14063</v>
      </c>
      <c r="B1156" s="29" t="s">
        <v>5920</v>
      </c>
      <c r="C1156" s="32">
        <v>120</v>
      </c>
      <c r="D1156" s="48">
        <v>0.62499870000000002</v>
      </c>
      <c r="E1156" s="48">
        <v>8.4823001646924414</v>
      </c>
      <c r="F1156" s="32" t="s">
        <v>746</v>
      </c>
      <c r="G1156" s="32">
        <v>8.4823001646924414</v>
      </c>
      <c r="H1156" s="32">
        <v>672.70442706547999</v>
      </c>
      <c r="I1156" s="32">
        <v>0.12</v>
      </c>
      <c r="J1156" s="32">
        <v>0.75229709137686618</v>
      </c>
      <c r="K1156" s="29" t="s">
        <v>2385</v>
      </c>
      <c r="L1156" s="29" t="s">
        <v>409</v>
      </c>
      <c r="M1156" s="29" t="s">
        <v>5915</v>
      </c>
      <c r="N1156" s="33">
        <v>2.88456123187611E-2</v>
      </c>
      <c r="O1156" s="34">
        <v>69021.901219423555</v>
      </c>
      <c r="P1156" s="35">
        <v>5.1724268280219734</v>
      </c>
      <c r="Q1156" s="29" t="s">
        <v>5566</v>
      </c>
      <c r="R1156" s="29" t="s">
        <v>5921</v>
      </c>
      <c r="S1156" s="36">
        <v>18.760000000000002</v>
      </c>
      <c r="T1156" s="29" t="s">
        <v>746</v>
      </c>
      <c r="U1156" s="37">
        <v>672</v>
      </c>
      <c r="V1156" s="38">
        <v>5.1724268280219734</v>
      </c>
      <c r="W1156" s="38">
        <v>23.932426828021971</v>
      </c>
      <c r="X1156" s="39">
        <v>11.152426828021969</v>
      </c>
      <c r="Y1156" s="39">
        <v>5.9800000000000022</v>
      </c>
    </row>
    <row r="1157" spans="1:25" ht="30" x14ac:dyDescent="0.2">
      <c r="A1157" s="29">
        <v>17405</v>
      </c>
      <c r="B1157" s="29" t="s">
        <v>5922</v>
      </c>
      <c r="C1157" s="32">
        <v>80</v>
      </c>
      <c r="D1157" s="48">
        <v>0.62499870000000002</v>
      </c>
      <c r="E1157" s="48">
        <v>3.7699111843077522</v>
      </c>
      <c r="F1157" s="32" t="s">
        <v>746</v>
      </c>
      <c r="G1157" s="32">
        <v>3.7699111843077522</v>
      </c>
      <c r="H1157" s="32">
        <v>57.034487706500002</v>
      </c>
      <c r="I1157" s="32">
        <v>0.08</v>
      </c>
      <c r="J1157" s="32">
        <v>0.75229709137686607</v>
      </c>
      <c r="K1157" s="29" t="s">
        <v>2448</v>
      </c>
      <c r="L1157" s="29" t="s">
        <v>284</v>
      </c>
      <c r="M1157" s="29" t="s">
        <v>5915</v>
      </c>
      <c r="N1157" s="33">
        <v>2.88456123187611E-2</v>
      </c>
      <c r="O1157" s="34">
        <v>46014.600812949029</v>
      </c>
      <c r="P1157" s="35">
        <v>0.74750130088651712</v>
      </c>
      <c r="Q1157" s="29" t="s">
        <v>2450</v>
      </c>
      <c r="R1157" s="29" t="s">
        <v>4079</v>
      </c>
      <c r="S1157" s="36">
        <v>13.23</v>
      </c>
      <c r="T1157" s="29" t="s">
        <v>3068</v>
      </c>
      <c r="U1157" s="37">
        <v>58</v>
      </c>
      <c r="V1157" s="38">
        <v>0.74750130088651712</v>
      </c>
      <c r="W1157" s="38">
        <v>13.977501300886519</v>
      </c>
      <c r="X1157" s="39">
        <v>1.7975013008865159</v>
      </c>
      <c r="Y1157" s="39">
        <v>1.0499999999999989</v>
      </c>
    </row>
    <row r="1158" spans="1:25" ht="30" x14ac:dyDescent="0.2">
      <c r="A1158" s="29">
        <v>15174</v>
      </c>
      <c r="B1158" s="29" t="s">
        <v>5923</v>
      </c>
      <c r="C1158" s="32">
        <v>100</v>
      </c>
      <c r="D1158" s="48">
        <v>0.60185060000000001</v>
      </c>
      <c r="E1158" s="48">
        <v>5.8904862254808616</v>
      </c>
      <c r="F1158" s="32" t="s">
        <v>746</v>
      </c>
      <c r="G1158" s="32">
        <v>5.8904862254808616</v>
      </c>
      <c r="H1158" s="32">
        <v>259.31860064599999</v>
      </c>
      <c r="I1158" s="32">
        <v>0.1</v>
      </c>
      <c r="J1158" s="32">
        <v>0.75229709137686596</v>
      </c>
      <c r="K1158" s="29" t="s">
        <v>2385</v>
      </c>
      <c r="L1158" s="29" t="s">
        <v>3585</v>
      </c>
      <c r="M1158" s="29" t="s">
        <v>5924</v>
      </c>
      <c r="N1158" s="33">
        <v>2.884561231876109E-2</v>
      </c>
      <c r="O1158" s="34">
        <v>57518.251016186281</v>
      </c>
      <c r="P1158" s="35">
        <v>2.5316551509796632</v>
      </c>
      <c r="Q1158" s="29" t="s">
        <v>5925</v>
      </c>
      <c r="R1158" s="29" t="s">
        <v>5926</v>
      </c>
      <c r="S1158" s="36">
        <v>197.14</v>
      </c>
      <c r="T1158" s="29" t="s">
        <v>746</v>
      </c>
      <c r="U1158" s="37">
        <v>260</v>
      </c>
      <c r="V1158" s="38">
        <v>2.5316551509796632</v>
      </c>
      <c r="W1158" s="38">
        <v>199.67165515097969</v>
      </c>
      <c r="X1158" s="39">
        <v>11.871655150979651</v>
      </c>
      <c r="Y1158" s="39">
        <v>9.339999999999975</v>
      </c>
    </row>
    <row r="1159" spans="1:25" ht="30" x14ac:dyDescent="0.2">
      <c r="A1159" s="29">
        <v>14534</v>
      </c>
      <c r="B1159" s="29" t="s">
        <v>5927</v>
      </c>
      <c r="C1159" s="32" t="s">
        <v>746</v>
      </c>
      <c r="D1159" s="48">
        <v>0.60185060000000001</v>
      </c>
      <c r="E1159" s="48" t="s">
        <v>746</v>
      </c>
      <c r="F1159" s="32" t="s">
        <v>746</v>
      </c>
      <c r="G1159" s="32" t="s">
        <v>746</v>
      </c>
      <c r="H1159" s="32">
        <v>156.113602867</v>
      </c>
      <c r="I1159" s="32" t="s">
        <v>746</v>
      </c>
      <c r="J1159" s="32" t="s">
        <v>746</v>
      </c>
      <c r="K1159" s="29" t="s">
        <v>5928</v>
      </c>
      <c r="L1159" s="29" t="s">
        <v>5928</v>
      </c>
      <c r="M1159" s="29" t="s">
        <v>5924</v>
      </c>
      <c r="N1159" s="33" t="s">
        <v>746</v>
      </c>
      <c r="O1159" s="34" t="s">
        <v>746</v>
      </c>
      <c r="P1159" s="35" t="s">
        <v>746</v>
      </c>
      <c r="Q1159" s="29" t="s">
        <v>5929</v>
      </c>
      <c r="R1159" s="29" t="s">
        <v>5930</v>
      </c>
      <c r="S1159" s="36">
        <v>135.77000000000001</v>
      </c>
      <c r="T1159" s="29" t="s">
        <v>2406</v>
      </c>
      <c r="U1159" s="37">
        <v>156</v>
      </c>
      <c r="V1159" s="42" t="s">
        <v>746</v>
      </c>
      <c r="W1159" s="42" t="s">
        <v>746</v>
      </c>
      <c r="X1159" s="40" t="s">
        <v>746</v>
      </c>
      <c r="Y1159" s="39">
        <v>0.33999999999997499</v>
      </c>
    </row>
    <row r="1160" spans="1:25" ht="40" x14ac:dyDescent="0.2">
      <c r="A1160" s="29">
        <v>19629</v>
      </c>
      <c r="B1160" s="29" t="s">
        <v>5931</v>
      </c>
      <c r="C1160" s="32">
        <v>125</v>
      </c>
      <c r="D1160" s="48">
        <v>0.60185060000000001</v>
      </c>
      <c r="E1160" s="48">
        <v>9.2038847273138469</v>
      </c>
      <c r="F1160" s="32" t="s">
        <v>746</v>
      </c>
      <c r="G1160" s="32">
        <v>9.2038847273138469</v>
      </c>
      <c r="H1160" s="32">
        <v>213.46467635299999</v>
      </c>
      <c r="I1160" s="32">
        <v>0.125</v>
      </c>
      <c r="J1160" s="32">
        <v>0.75229709137686618</v>
      </c>
      <c r="K1160" s="29" t="s">
        <v>5932</v>
      </c>
      <c r="L1160" s="29" t="s">
        <v>5932</v>
      </c>
      <c r="M1160" s="29" t="s">
        <v>5924</v>
      </c>
      <c r="N1160" s="33">
        <v>2.88456123187611E-2</v>
      </c>
      <c r="O1160" s="34">
        <v>71897.813770232868</v>
      </c>
      <c r="P1160" s="35">
        <v>1.556223281928933</v>
      </c>
      <c r="Q1160" s="29" t="s">
        <v>5933</v>
      </c>
      <c r="R1160" s="29" t="s">
        <v>5934</v>
      </c>
      <c r="S1160" s="36">
        <v>108.23</v>
      </c>
      <c r="T1160" s="29" t="s">
        <v>746</v>
      </c>
      <c r="U1160" s="37">
        <v>214</v>
      </c>
      <c r="V1160" s="38">
        <v>1.556223281928933</v>
      </c>
      <c r="W1160" s="38">
        <v>109.7862232819289</v>
      </c>
      <c r="X1160" s="39">
        <v>4.66622328192895</v>
      </c>
      <c r="Y1160" s="39">
        <v>3.1100000000000141</v>
      </c>
    </row>
    <row r="1161" spans="1:25" ht="40" x14ac:dyDescent="0.2">
      <c r="A1161" s="29">
        <v>14458</v>
      </c>
      <c r="B1161" s="29" t="s">
        <v>457</v>
      </c>
      <c r="C1161" s="32">
        <v>120</v>
      </c>
      <c r="D1161" s="48">
        <v>0.60185060000000001</v>
      </c>
      <c r="E1161" s="48">
        <v>8.4823001646924414</v>
      </c>
      <c r="F1161" s="32">
        <v>6</v>
      </c>
      <c r="G1161" s="32">
        <v>6</v>
      </c>
      <c r="H1161" s="32">
        <v>198.43493677379999</v>
      </c>
      <c r="I1161" s="32">
        <v>0.12</v>
      </c>
      <c r="J1161" s="32">
        <v>0.53214133673903785</v>
      </c>
      <c r="K1161" s="29" t="s">
        <v>2417</v>
      </c>
      <c r="L1161" s="29" t="s">
        <v>2416</v>
      </c>
      <c r="M1161" s="29" t="s">
        <v>5924</v>
      </c>
      <c r="N1161" s="33">
        <v>1.4432946089011731E-2</v>
      </c>
      <c r="O1161" s="34">
        <v>48823.007825207897</v>
      </c>
      <c r="P1161" s="35">
        <v>0.77675395527427771</v>
      </c>
      <c r="Q1161" s="29" t="s">
        <v>5935</v>
      </c>
      <c r="R1161" s="29" t="s">
        <v>5936</v>
      </c>
      <c r="S1161" s="36">
        <v>51.81</v>
      </c>
      <c r="T1161" s="29" t="s">
        <v>3310</v>
      </c>
      <c r="U1161" s="37">
        <v>198</v>
      </c>
      <c r="V1161" s="38">
        <v>0.77675395527427771</v>
      </c>
      <c r="W1161" s="38">
        <v>52.586753955274283</v>
      </c>
      <c r="X1161" s="39">
        <v>4.2367539552742812</v>
      </c>
      <c r="Y1161" s="39">
        <v>3.4600000000000009</v>
      </c>
    </row>
    <row r="1162" spans="1:25" ht="30" x14ac:dyDescent="0.2">
      <c r="A1162" s="29">
        <v>19953</v>
      </c>
      <c r="B1162" s="29" t="s">
        <v>5937</v>
      </c>
      <c r="C1162" s="32">
        <v>100</v>
      </c>
      <c r="D1162" s="48">
        <v>0.60185060000000001</v>
      </c>
      <c r="E1162" s="48">
        <v>5.8904862254808616</v>
      </c>
      <c r="F1162" s="32" t="s">
        <v>746</v>
      </c>
      <c r="G1162" s="32">
        <v>5.8904862254808616</v>
      </c>
      <c r="H1162" s="32">
        <v>48.237319862200003</v>
      </c>
      <c r="I1162" s="32">
        <v>0.1</v>
      </c>
      <c r="J1162" s="32">
        <v>0.75229709137686596</v>
      </c>
      <c r="K1162" s="29" t="s">
        <v>2385</v>
      </c>
      <c r="L1162" s="29" t="s">
        <v>2403</v>
      </c>
      <c r="M1162" s="29" t="s">
        <v>5924</v>
      </c>
      <c r="N1162" s="33">
        <v>2.884561231876109E-2</v>
      </c>
      <c r="O1162" s="34">
        <v>57518.251016186281</v>
      </c>
      <c r="P1162" s="35">
        <v>0.47092749611625662</v>
      </c>
      <c r="Q1162" s="29" t="s">
        <v>5938</v>
      </c>
      <c r="R1162" s="29" t="s">
        <v>3951</v>
      </c>
      <c r="S1162" s="36">
        <v>30.33</v>
      </c>
      <c r="T1162" s="29" t="s">
        <v>4190</v>
      </c>
      <c r="U1162" s="37">
        <v>48</v>
      </c>
      <c r="V1162" s="38">
        <v>0.47092749611625662</v>
      </c>
      <c r="W1162" s="38">
        <v>30.800927496116259</v>
      </c>
      <c r="X1162" s="39">
        <v>0.58092749611626004</v>
      </c>
      <c r="Y1162" s="39">
        <v>0.110000000000003</v>
      </c>
    </row>
    <row r="1163" spans="1:25" ht="30" x14ac:dyDescent="0.2">
      <c r="A1163" s="29">
        <v>19699</v>
      </c>
      <c r="B1163" s="29" t="s">
        <v>73</v>
      </c>
      <c r="C1163" s="32">
        <v>125</v>
      </c>
      <c r="D1163" s="48">
        <v>0.60185060000000001</v>
      </c>
      <c r="E1163" s="48">
        <v>9.2038847273138469</v>
      </c>
      <c r="F1163" s="32">
        <v>10</v>
      </c>
      <c r="G1163" s="32">
        <v>10</v>
      </c>
      <c r="H1163" s="32">
        <v>280.41100285300001</v>
      </c>
      <c r="I1163" s="32">
        <v>0.125</v>
      </c>
      <c r="J1163" s="32">
        <v>0.81736909323116214</v>
      </c>
      <c r="K1163" s="29" t="s">
        <v>2908</v>
      </c>
      <c r="L1163" s="29" t="s">
        <v>239</v>
      </c>
      <c r="M1163" s="29" t="s">
        <v>5924</v>
      </c>
      <c r="N1163" s="33">
        <v>3.4051591976021013E-2</v>
      </c>
      <c r="O1163" s="34">
        <v>78116.812520332634</v>
      </c>
      <c r="P1163" s="35">
        <v>2.4047867380038288</v>
      </c>
      <c r="Q1163" s="29" t="s">
        <v>5939</v>
      </c>
      <c r="R1163" s="29" t="s">
        <v>5940</v>
      </c>
      <c r="S1163" s="36">
        <v>27.76</v>
      </c>
      <c r="T1163" s="29" t="s">
        <v>4609</v>
      </c>
      <c r="U1163" s="37">
        <v>280</v>
      </c>
      <c r="V1163" s="38">
        <v>2.4047867380038288</v>
      </c>
      <c r="W1163" s="38">
        <v>30.16478673800383</v>
      </c>
      <c r="X1163" s="39">
        <v>10.524786738003829</v>
      </c>
      <c r="Y1163" s="39">
        <v>8.1199999999999974</v>
      </c>
    </row>
    <row r="1164" spans="1:25" ht="40" x14ac:dyDescent="0.2">
      <c r="A1164" s="29">
        <v>14571</v>
      </c>
      <c r="B1164" s="29" t="s">
        <v>5941</v>
      </c>
      <c r="C1164" s="32">
        <v>80</v>
      </c>
      <c r="D1164" s="48">
        <v>0.60185060000000001</v>
      </c>
      <c r="E1164" s="48">
        <v>3.7699111843077522</v>
      </c>
      <c r="F1164" s="32" t="s">
        <v>746</v>
      </c>
      <c r="G1164" s="32">
        <v>3.7699111843077522</v>
      </c>
      <c r="H1164" s="32">
        <v>558.12853204543001</v>
      </c>
      <c r="I1164" s="32">
        <v>0.08</v>
      </c>
      <c r="J1164" s="32">
        <v>0.75229709137686607</v>
      </c>
      <c r="K1164" s="29" t="s">
        <v>2745</v>
      </c>
      <c r="L1164" s="29" t="s">
        <v>4723</v>
      </c>
      <c r="M1164" s="29" t="s">
        <v>5924</v>
      </c>
      <c r="N1164" s="33">
        <v>2.88456123187611E-2</v>
      </c>
      <c r="O1164" s="34">
        <v>46014.600812949029</v>
      </c>
      <c r="P1164" s="35">
        <v>7.3149040263632319</v>
      </c>
      <c r="Q1164" s="29" t="s">
        <v>5942</v>
      </c>
      <c r="R1164" s="29" t="s">
        <v>5943</v>
      </c>
      <c r="S1164" s="36">
        <v>16.79</v>
      </c>
      <c r="T1164" s="29" t="s">
        <v>4769</v>
      </c>
      <c r="U1164" s="37">
        <v>554</v>
      </c>
      <c r="V1164" s="38">
        <v>7.3149040263632319</v>
      </c>
      <c r="W1164" s="38">
        <v>24.104904026363229</v>
      </c>
      <c r="X1164" s="39">
        <v>13.194904026363229</v>
      </c>
      <c r="Y1164" s="39">
        <v>5.879999999999999</v>
      </c>
    </row>
    <row r="1165" spans="1:25" ht="20" x14ac:dyDescent="0.2">
      <c r="A1165" s="29">
        <v>15423</v>
      </c>
      <c r="B1165" s="29" t="s">
        <v>5944</v>
      </c>
      <c r="C1165" s="32">
        <v>100</v>
      </c>
      <c r="D1165" s="48">
        <v>0.60185060000000001</v>
      </c>
      <c r="E1165" s="48">
        <v>5.8904862254808616</v>
      </c>
      <c r="F1165" s="32" t="s">
        <v>746</v>
      </c>
      <c r="G1165" s="32">
        <v>5.8904862254808616</v>
      </c>
      <c r="H1165" s="32">
        <v>307.75613686399998</v>
      </c>
      <c r="I1165" s="32">
        <v>0.1</v>
      </c>
      <c r="J1165" s="32">
        <v>0.75229709137686596</v>
      </c>
      <c r="K1165" s="29" t="s">
        <v>2990</v>
      </c>
      <c r="L1165" s="29" t="s">
        <v>5410</v>
      </c>
      <c r="M1165" s="29" t="s">
        <v>5924</v>
      </c>
      <c r="N1165" s="33">
        <v>2.884561231876109E-2</v>
      </c>
      <c r="O1165" s="34">
        <v>57518.251016186281</v>
      </c>
      <c r="P1165" s="35">
        <v>3.0045373035193639</v>
      </c>
      <c r="Q1165" s="29" t="s">
        <v>4995</v>
      </c>
      <c r="R1165" s="29" t="s">
        <v>5945</v>
      </c>
      <c r="S1165" s="36">
        <v>12.82</v>
      </c>
      <c r="T1165" s="29" t="s">
        <v>746</v>
      </c>
      <c r="U1165" s="37">
        <v>304</v>
      </c>
      <c r="V1165" s="38">
        <v>3.0045373035193639</v>
      </c>
      <c r="W1165" s="38">
        <v>15.82453730351936</v>
      </c>
      <c r="X1165" s="39">
        <v>5.9445373035193629</v>
      </c>
      <c r="Y1165" s="39">
        <v>2.94</v>
      </c>
    </row>
    <row r="1166" spans="1:25" ht="40" x14ac:dyDescent="0.2">
      <c r="A1166" s="29">
        <v>15594</v>
      </c>
      <c r="B1166" s="29" t="s">
        <v>5946</v>
      </c>
      <c r="C1166" s="32">
        <v>75</v>
      </c>
      <c r="D1166" s="48">
        <v>0.60185060000000001</v>
      </c>
      <c r="E1166" s="48">
        <v>3.3133985018329848</v>
      </c>
      <c r="F1166" s="32" t="s">
        <v>746</v>
      </c>
      <c r="G1166" s="32">
        <v>3.3133985018329848</v>
      </c>
      <c r="H1166" s="32">
        <v>6.3241505554300002</v>
      </c>
      <c r="I1166" s="32">
        <v>7.4999999999999997E-2</v>
      </c>
      <c r="J1166" s="32">
        <v>0.75229709137686618</v>
      </c>
      <c r="K1166" s="29" t="s">
        <v>2462</v>
      </c>
      <c r="L1166" s="29" t="s">
        <v>1684</v>
      </c>
      <c r="M1166" s="29" t="s">
        <v>5924</v>
      </c>
      <c r="N1166" s="33">
        <v>2.88456123187611E-2</v>
      </c>
      <c r="O1166" s="34">
        <v>43138.688262139724</v>
      </c>
      <c r="P1166" s="35">
        <v>9.0298732364045911E-2</v>
      </c>
      <c r="Q1166" s="29" t="s">
        <v>2950</v>
      </c>
      <c r="R1166" s="29" t="s">
        <v>5947</v>
      </c>
      <c r="S1166" s="36">
        <v>5.78</v>
      </c>
      <c r="T1166" s="29" t="s">
        <v>2634</v>
      </c>
      <c r="U1166" s="37">
        <v>6</v>
      </c>
      <c r="V1166" s="38">
        <v>9.0298732364045911E-2</v>
      </c>
      <c r="W1166" s="38">
        <v>5.8702987323640459</v>
      </c>
      <c r="X1166" s="39">
        <v>0.21029873236404659</v>
      </c>
      <c r="Y1166" s="39">
        <v>0.12000000000000099</v>
      </c>
    </row>
    <row r="1167" spans="1:25" ht="40" x14ac:dyDescent="0.2">
      <c r="A1167" s="29">
        <v>15478</v>
      </c>
      <c r="B1167" s="29" t="s">
        <v>5948</v>
      </c>
      <c r="C1167" s="32">
        <v>100</v>
      </c>
      <c r="D1167" s="48">
        <v>0.57870250000000001</v>
      </c>
      <c r="E1167" s="48">
        <v>5.8904862254808616</v>
      </c>
      <c r="F1167" s="32" t="s">
        <v>746</v>
      </c>
      <c r="G1167" s="32">
        <v>5.8904862254808616</v>
      </c>
      <c r="H1167" s="32">
        <v>658.95490683389994</v>
      </c>
      <c r="I1167" s="32">
        <v>0.1</v>
      </c>
      <c r="J1167" s="32">
        <v>0.75229709137686596</v>
      </c>
      <c r="K1167" s="29" t="s">
        <v>2754</v>
      </c>
      <c r="L1167" s="29" t="s">
        <v>231</v>
      </c>
      <c r="M1167" s="29" t="s">
        <v>4210</v>
      </c>
      <c r="N1167" s="33">
        <v>2.884561231876109E-2</v>
      </c>
      <c r="O1167" s="34">
        <v>57518.251016186281</v>
      </c>
      <c r="P1167" s="35">
        <v>6.4331929140197603</v>
      </c>
      <c r="Q1167" s="29" t="s">
        <v>5949</v>
      </c>
      <c r="R1167" s="29" t="s">
        <v>5950</v>
      </c>
      <c r="S1167" s="36">
        <v>73.569999999999993</v>
      </c>
      <c r="T1167" s="29" t="s">
        <v>2652</v>
      </c>
      <c r="U1167" s="37">
        <v>658</v>
      </c>
      <c r="V1167" s="38">
        <v>6.4331929140197603</v>
      </c>
      <c r="W1167" s="38">
        <v>80.003192914019749</v>
      </c>
      <c r="X1167" s="39">
        <v>13.753192914019751</v>
      </c>
      <c r="Y1167" s="39">
        <v>7.3199999999999932</v>
      </c>
    </row>
    <row r="1168" spans="1:25" ht="40" x14ac:dyDescent="0.2">
      <c r="A1168" s="29">
        <v>14143</v>
      </c>
      <c r="B1168" s="29" t="s">
        <v>5951</v>
      </c>
      <c r="C1168" s="32">
        <v>100</v>
      </c>
      <c r="D1168" s="48">
        <v>0.57870250000000001</v>
      </c>
      <c r="E1168" s="48">
        <v>5.8904862254808616</v>
      </c>
      <c r="F1168" s="32" t="s">
        <v>746</v>
      </c>
      <c r="G1168" s="32">
        <v>5.8904862254808616</v>
      </c>
      <c r="H1168" s="32">
        <v>111.97130498747001</v>
      </c>
      <c r="I1168" s="32">
        <v>0.1</v>
      </c>
      <c r="J1168" s="32">
        <v>0.75229709137686596</v>
      </c>
      <c r="K1168" s="29" t="s">
        <v>3917</v>
      </c>
      <c r="L1168" s="29" t="s">
        <v>3916</v>
      </c>
      <c r="M1168" s="29" t="s">
        <v>4210</v>
      </c>
      <c r="N1168" s="33">
        <v>2.884561231876109E-2</v>
      </c>
      <c r="O1168" s="34">
        <v>57518.251016186281</v>
      </c>
      <c r="P1168" s="35">
        <v>1.093144611791333</v>
      </c>
      <c r="Q1168" s="29" t="s">
        <v>5952</v>
      </c>
      <c r="R1168" s="29" t="s">
        <v>5953</v>
      </c>
      <c r="S1168" s="36">
        <v>65.149999999999991</v>
      </c>
      <c r="T1168" s="29" t="s">
        <v>2766</v>
      </c>
      <c r="U1168" s="37">
        <v>122</v>
      </c>
      <c r="V1168" s="38">
        <v>1.093144611791333</v>
      </c>
      <c r="W1168" s="38">
        <v>66.243144611791323</v>
      </c>
      <c r="X1168" s="39">
        <v>1.4231446117913289</v>
      </c>
      <c r="Y1168" s="39">
        <v>0.32999999999999829</v>
      </c>
    </row>
    <row r="1169" spans="1:25" ht="20" x14ac:dyDescent="0.2">
      <c r="A1169" s="29">
        <v>15254</v>
      </c>
      <c r="B1169" s="29" t="s">
        <v>5954</v>
      </c>
      <c r="C1169" s="32">
        <v>100</v>
      </c>
      <c r="D1169" s="48">
        <v>0.57870250000000001</v>
      </c>
      <c r="E1169" s="48">
        <v>5.8904862254808616</v>
      </c>
      <c r="F1169" s="32" t="s">
        <v>746</v>
      </c>
      <c r="G1169" s="32">
        <v>5.8904862254808616</v>
      </c>
      <c r="H1169" s="32">
        <v>172.47283737379999</v>
      </c>
      <c r="I1169" s="32">
        <v>0.1</v>
      </c>
      <c r="J1169" s="32">
        <v>0.75229709137686596</v>
      </c>
      <c r="K1169" s="29" t="s">
        <v>2407</v>
      </c>
      <c r="L1169" s="29" t="s">
        <v>2407</v>
      </c>
      <c r="M1169" s="29" t="s">
        <v>4210</v>
      </c>
      <c r="N1169" s="33">
        <v>2.884561231876109E-2</v>
      </c>
      <c r="O1169" s="34">
        <v>57518.251016186281</v>
      </c>
      <c r="P1169" s="35">
        <v>1.6838041931960179</v>
      </c>
      <c r="Q1169" s="29" t="s">
        <v>5955</v>
      </c>
      <c r="R1169" s="29" t="s">
        <v>3669</v>
      </c>
      <c r="S1169" s="36">
        <v>69.959999999999994</v>
      </c>
      <c r="T1169" s="29" t="s">
        <v>4379</v>
      </c>
      <c r="U1169" s="37">
        <v>172</v>
      </c>
      <c r="V1169" s="38">
        <v>1.6838041931960179</v>
      </c>
      <c r="W1169" s="38">
        <v>71.643804193196019</v>
      </c>
      <c r="X1169" s="39">
        <v>23.343804193196021</v>
      </c>
      <c r="Y1169" s="39">
        <v>21.66</v>
      </c>
    </row>
    <row r="1170" spans="1:25" ht="30" x14ac:dyDescent="0.2">
      <c r="A1170" s="29">
        <v>15533</v>
      </c>
      <c r="B1170" s="29" t="s">
        <v>2093</v>
      </c>
      <c r="C1170" s="32">
        <v>60</v>
      </c>
      <c r="D1170" s="48">
        <v>0.57870250000000001</v>
      </c>
      <c r="E1170" s="48">
        <v>2.1205750411731099</v>
      </c>
      <c r="F1170" s="32" t="s">
        <v>746</v>
      </c>
      <c r="G1170" s="32">
        <v>2.1205750411731099</v>
      </c>
      <c r="H1170" s="32">
        <v>136.99184181282999</v>
      </c>
      <c r="I1170" s="32">
        <v>0.06</v>
      </c>
      <c r="J1170" s="32">
        <v>0.75229709137686618</v>
      </c>
      <c r="K1170" s="29" t="s">
        <v>2394</v>
      </c>
      <c r="L1170" s="29" t="s">
        <v>1314</v>
      </c>
      <c r="M1170" s="29" t="s">
        <v>4210</v>
      </c>
      <c r="N1170" s="33">
        <v>2.88456123187611E-2</v>
      </c>
      <c r="O1170" s="34">
        <v>34510.950609711777</v>
      </c>
      <c r="P1170" s="35">
        <v>2.6350422277954189</v>
      </c>
      <c r="Q1170" s="29" t="s">
        <v>5956</v>
      </c>
      <c r="R1170" s="29" t="s">
        <v>5957</v>
      </c>
      <c r="S1170" s="36">
        <v>47.73</v>
      </c>
      <c r="T1170" s="29" t="s">
        <v>3534</v>
      </c>
      <c r="U1170" s="37">
        <v>136</v>
      </c>
      <c r="V1170" s="38">
        <v>2.6350422277954189</v>
      </c>
      <c r="W1170" s="38">
        <v>50.365042227795421</v>
      </c>
      <c r="X1170" s="39">
        <v>15.30504222779542</v>
      </c>
      <c r="Y1170" s="39">
        <v>12.67</v>
      </c>
    </row>
    <row r="1171" spans="1:25" ht="40" x14ac:dyDescent="0.2">
      <c r="A1171" s="29">
        <v>19536</v>
      </c>
      <c r="B1171" s="29" t="s">
        <v>5958</v>
      </c>
      <c r="C1171" s="32">
        <v>100</v>
      </c>
      <c r="D1171" s="48">
        <v>0.57870250000000001</v>
      </c>
      <c r="E1171" s="48">
        <v>5.8904862254808616</v>
      </c>
      <c r="F1171" s="32" t="s">
        <v>746</v>
      </c>
      <c r="G1171" s="32">
        <v>5.8904862254808616</v>
      </c>
      <c r="H1171" s="32">
        <v>47.852294471900002</v>
      </c>
      <c r="I1171" s="32">
        <v>0.1</v>
      </c>
      <c r="J1171" s="32">
        <v>0.75229709137686596</v>
      </c>
      <c r="K1171" s="29" t="s">
        <v>2462</v>
      </c>
      <c r="L1171" s="29" t="s">
        <v>2461</v>
      </c>
      <c r="M1171" s="29" t="s">
        <v>4210</v>
      </c>
      <c r="N1171" s="33">
        <v>2.884561231876109E-2</v>
      </c>
      <c r="O1171" s="34">
        <v>57518.251016186281</v>
      </c>
      <c r="P1171" s="35">
        <v>0.46716860064874027</v>
      </c>
      <c r="Q1171" s="29" t="s">
        <v>5959</v>
      </c>
      <c r="R1171" s="29" t="s">
        <v>5960</v>
      </c>
      <c r="S1171" s="36">
        <v>18.399999999999999</v>
      </c>
      <c r="T1171" s="29" t="s">
        <v>4587</v>
      </c>
      <c r="U1171" s="37">
        <v>48</v>
      </c>
      <c r="V1171" s="38">
        <v>0.46716860064874027</v>
      </c>
      <c r="W1171" s="38">
        <v>18.867168600648739</v>
      </c>
      <c r="X1171" s="39">
        <v>0.83716860064873799</v>
      </c>
      <c r="Y1171" s="39">
        <v>0.36999999999999739</v>
      </c>
    </row>
    <row r="1172" spans="1:25" ht="40" x14ac:dyDescent="0.2">
      <c r="A1172" s="29">
        <v>17489</v>
      </c>
      <c r="B1172" s="29" t="s">
        <v>5961</v>
      </c>
      <c r="C1172" s="32">
        <v>125</v>
      </c>
      <c r="D1172" s="48">
        <v>0.57870250000000001</v>
      </c>
      <c r="E1172" s="48">
        <v>9.2038847273138469</v>
      </c>
      <c r="F1172" s="32" t="s">
        <v>746</v>
      </c>
      <c r="G1172" s="32">
        <v>9.2038847273138469</v>
      </c>
      <c r="H1172" s="32">
        <v>401.39747717300003</v>
      </c>
      <c r="I1172" s="32">
        <v>0.125</v>
      </c>
      <c r="J1172" s="32">
        <v>0.75229709137686618</v>
      </c>
      <c r="K1172" s="29" t="s">
        <v>2622</v>
      </c>
      <c r="L1172" s="29" t="s">
        <v>3735</v>
      </c>
      <c r="M1172" s="29" t="s">
        <v>4210</v>
      </c>
      <c r="N1172" s="33">
        <v>2.88456123187611E-2</v>
      </c>
      <c r="O1172" s="34">
        <v>71897.813770232868</v>
      </c>
      <c r="P1172" s="35">
        <v>2.926311322118571</v>
      </c>
      <c r="Q1172" s="29" t="s">
        <v>5962</v>
      </c>
      <c r="R1172" s="29" t="s">
        <v>3530</v>
      </c>
      <c r="S1172" s="36">
        <v>14.68</v>
      </c>
      <c r="T1172" s="29" t="s">
        <v>5963</v>
      </c>
      <c r="U1172" s="37">
        <v>402</v>
      </c>
      <c r="V1172" s="38">
        <v>2.926311322118571</v>
      </c>
      <c r="W1172" s="38">
        <v>17.606311322118572</v>
      </c>
      <c r="X1172" s="39">
        <v>3.4763113221185731</v>
      </c>
      <c r="Y1172" s="39">
        <v>0.55000000000000071</v>
      </c>
    </row>
    <row r="1173" spans="1:25" ht="40" x14ac:dyDescent="0.2">
      <c r="A1173" s="29">
        <v>15315</v>
      </c>
      <c r="B1173" s="29" t="s">
        <v>515</v>
      </c>
      <c r="C1173" s="32">
        <v>100</v>
      </c>
      <c r="D1173" s="48">
        <v>0.57870250000000001</v>
      </c>
      <c r="E1173" s="48">
        <v>5.8904862254808616</v>
      </c>
      <c r="F1173" s="32">
        <v>0.25</v>
      </c>
      <c r="G1173" s="32">
        <v>0.25</v>
      </c>
      <c r="H1173" s="32">
        <v>675.08277339799997</v>
      </c>
      <c r="I1173" s="32">
        <v>0.1</v>
      </c>
      <c r="J1173" s="32">
        <v>3.1928480204342267E-2</v>
      </c>
      <c r="K1173" s="29" t="s">
        <v>2592</v>
      </c>
      <c r="L1173" s="29" t="s">
        <v>1939</v>
      </c>
      <c r="M1173" s="29" t="s">
        <v>4210</v>
      </c>
      <c r="N1173" s="33">
        <v>5.1958605920442197E-5</v>
      </c>
      <c r="O1173" s="34">
        <v>2441.1503912603939</v>
      </c>
      <c r="P1173" s="35">
        <v>1.8413232998893629E-2</v>
      </c>
      <c r="Q1173" s="29" t="s">
        <v>5964</v>
      </c>
      <c r="R1173" s="29" t="s">
        <v>5965</v>
      </c>
      <c r="S1173" s="36">
        <v>12.67</v>
      </c>
      <c r="T1173" s="29" t="s">
        <v>2947</v>
      </c>
      <c r="U1173" s="37">
        <v>676</v>
      </c>
      <c r="V1173" s="38">
        <v>1.8413232998893629E-2</v>
      </c>
      <c r="W1173" s="38">
        <v>12.68841323299889</v>
      </c>
      <c r="X1173" s="39">
        <v>0.2284132329988928</v>
      </c>
      <c r="Y1173" s="39">
        <v>0.2099999999999991</v>
      </c>
    </row>
    <row r="1174" spans="1:25" ht="40" x14ac:dyDescent="0.2">
      <c r="A1174" s="29">
        <v>14298</v>
      </c>
      <c r="B1174" s="29" t="s">
        <v>5966</v>
      </c>
      <c r="C1174" s="32">
        <v>102</v>
      </c>
      <c r="D1174" s="48">
        <v>0.5555544</v>
      </c>
      <c r="E1174" s="48">
        <v>6.1284618689902892</v>
      </c>
      <c r="F1174" s="32" t="s">
        <v>746</v>
      </c>
      <c r="G1174" s="32">
        <v>6.1284618689902892</v>
      </c>
      <c r="H1174" s="32">
        <v>1019.58223866</v>
      </c>
      <c r="I1174" s="32">
        <v>0.10199999999999999</v>
      </c>
      <c r="J1174" s="32">
        <v>0.75229709137686618</v>
      </c>
      <c r="K1174" s="29" t="s">
        <v>3870</v>
      </c>
      <c r="L1174" s="29" t="s">
        <v>3870</v>
      </c>
      <c r="M1174" s="29" t="s">
        <v>3068</v>
      </c>
      <c r="N1174" s="33">
        <v>2.88456123187611E-2</v>
      </c>
      <c r="O1174" s="34">
        <v>58668.616036510022</v>
      </c>
      <c r="P1174" s="35">
        <v>9.6983018443252984</v>
      </c>
      <c r="Q1174" s="29" t="s">
        <v>5967</v>
      </c>
      <c r="R1174" s="29" t="s">
        <v>5968</v>
      </c>
      <c r="S1174" s="36">
        <v>22.57</v>
      </c>
      <c r="T1174" s="29" t="s">
        <v>5104</v>
      </c>
      <c r="U1174" s="37">
        <v>1020</v>
      </c>
      <c r="V1174" s="38">
        <v>9.6983018443252984</v>
      </c>
      <c r="W1174" s="38">
        <v>32.2683018443253</v>
      </c>
      <c r="X1174" s="39">
        <v>10.428301844325301</v>
      </c>
      <c r="Y1174" s="39">
        <v>0.73000000000000043</v>
      </c>
    </row>
    <row r="1175" spans="1:25" ht="40" x14ac:dyDescent="0.2">
      <c r="A1175" s="29">
        <v>15008</v>
      </c>
      <c r="B1175" s="29" t="s">
        <v>5969</v>
      </c>
      <c r="C1175" s="32">
        <v>75</v>
      </c>
      <c r="D1175" s="48">
        <v>0.5555544</v>
      </c>
      <c r="E1175" s="48">
        <v>3.3133985018329848</v>
      </c>
      <c r="F1175" s="32" t="s">
        <v>746</v>
      </c>
      <c r="G1175" s="32">
        <v>3.3133985018329848</v>
      </c>
      <c r="H1175" s="32">
        <v>53.4064949184</v>
      </c>
      <c r="I1175" s="32">
        <v>7.4999999999999997E-2</v>
      </c>
      <c r="J1175" s="32">
        <v>0.75229709137686618</v>
      </c>
      <c r="K1175" s="29" t="s">
        <v>2622</v>
      </c>
      <c r="L1175" s="29" t="s">
        <v>2621</v>
      </c>
      <c r="M1175" s="29" t="s">
        <v>3068</v>
      </c>
      <c r="N1175" s="33">
        <v>2.88456123187611E-2</v>
      </c>
      <c r="O1175" s="34">
        <v>43138.688262139724</v>
      </c>
      <c r="P1175" s="35">
        <v>0.76255913721055923</v>
      </c>
      <c r="Q1175" s="29" t="s">
        <v>5970</v>
      </c>
      <c r="R1175" s="29" t="s">
        <v>5971</v>
      </c>
      <c r="S1175" s="36">
        <v>21.6</v>
      </c>
      <c r="T1175" s="29" t="s">
        <v>4587</v>
      </c>
      <c r="U1175" s="37">
        <v>54</v>
      </c>
      <c r="V1175" s="38">
        <v>0.76255913721055923</v>
      </c>
      <c r="W1175" s="38">
        <v>22.36255913721056</v>
      </c>
      <c r="X1175" s="39">
        <v>6.582559137210561</v>
      </c>
      <c r="Y1175" s="39">
        <v>5.8200000000000021</v>
      </c>
    </row>
    <row r="1176" spans="1:25" ht="30" x14ac:dyDescent="0.2">
      <c r="A1176" s="29">
        <v>15410</v>
      </c>
      <c r="B1176" s="29" t="s">
        <v>2018</v>
      </c>
      <c r="C1176" s="32">
        <v>100</v>
      </c>
      <c r="D1176" s="48">
        <v>0.5555544</v>
      </c>
      <c r="E1176" s="48">
        <v>5.8904862254808616</v>
      </c>
      <c r="F1176" s="32" t="s">
        <v>746</v>
      </c>
      <c r="G1176" s="32">
        <v>5.8904862254808616</v>
      </c>
      <c r="H1176" s="32">
        <v>312.57823768999998</v>
      </c>
      <c r="I1176" s="32">
        <v>0.1</v>
      </c>
      <c r="J1176" s="32">
        <v>0.75229709137686596</v>
      </c>
      <c r="K1176" s="29" t="s">
        <v>2437</v>
      </c>
      <c r="L1176" s="29" t="s">
        <v>189</v>
      </c>
      <c r="M1176" s="29" t="s">
        <v>3068</v>
      </c>
      <c r="N1176" s="33">
        <v>2.884561231876109E-2</v>
      </c>
      <c r="O1176" s="34">
        <v>57518.251016186281</v>
      </c>
      <c r="P1176" s="35">
        <v>3.051614128568839</v>
      </c>
      <c r="Q1176" s="29" t="s">
        <v>2982</v>
      </c>
      <c r="R1176" s="29" t="s">
        <v>5972</v>
      </c>
      <c r="S1176" s="36">
        <v>6.85</v>
      </c>
      <c r="T1176" s="29" t="s">
        <v>2406</v>
      </c>
      <c r="U1176" s="37">
        <v>312</v>
      </c>
      <c r="V1176" s="38">
        <v>3.051614128568839</v>
      </c>
      <c r="W1176" s="38">
        <v>9.9016141285688377</v>
      </c>
      <c r="X1176" s="39">
        <v>3.1616141285688379</v>
      </c>
      <c r="Y1176" s="39">
        <v>0.1099999999999994</v>
      </c>
    </row>
    <row r="1177" spans="1:25" ht="20" x14ac:dyDescent="0.2">
      <c r="A1177" s="29">
        <v>15722</v>
      </c>
      <c r="B1177" s="29" t="s">
        <v>2216</v>
      </c>
      <c r="C1177" s="32">
        <v>160</v>
      </c>
      <c r="D1177" s="48">
        <v>0.5555544</v>
      </c>
      <c r="E1177" s="48">
        <v>15.079644737231011</v>
      </c>
      <c r="F1177" s="32" t="s">
        <v>746</v>
      </c>
      <c r="G1177" s="32">
        <v>15.079644737231011</v>
      </c>
      <c r="H1177" s="32">
        <v>661.99399064042007</v>
      </c>
      <c r="I1177" s="32">
        <v>0.16</v>
      </c>
      <c r="J1177" s="32">
        <v>0.75229709137686607</v>
      </c>
      <c r="K1177" s="29" t="s">
        <v>2869</v>
      </c>
      <c r="L1177" s="29" t="s">
        <v>2869</v>
      </c>
      <c r="M1177" s="29" t="s">
        <v>3068</v>
      </c>
      <c r="N1177" s="33">
        <v>2.88456123187611E-2</v>
      </c>
      <c r="O1177" s="34">
        <v>92029.201625898058</v>
      </c>
      <c r="P1177" s="35">
        <v>3.503204127119226</v>
      </c>
      <c r="Q1177" s="29" t="s">
        <v>746</v>
      </c>
      <c r="R1177" s="29" t="s">
        <v>4567</v>
      </c>
      <c r="S1177" s="36">
        <v>57.13</v>
      </c>
      <c r="T1177" s="29" t="s">
        <v>3622</v>
      </c>
      <c r="U1177" s="37">
        <v>678</v>
      </c>
      <c r="V1177" s="38">
        <v>3.503204127119226</v>
      </c>
      <c r="W1177" s="38">
        <v>60.633204127119228</v>
      </c>
      <c r="X1177" s="40" t="s">
        <v>746</v>
      </c>
      <c r="Y1177" s="40" t="s">
        <v>746</v>
      </c>
    </row>
    <row r="1178" spans="1:25" ht="20" x14ac:dyDescent="0.2">
      <c r="A1178" s="29">
        <v>15734</v>
      </c>
      <c r="B1178" s="29" t="s">
        <v>2226</v>
      </c>
      <c r="C1178" s="32">
        <v>110</v>
      </c>
      <c r="D1178" s="48">
        <v>0.5555544</v>
      </c>
      <c r="E1178" s="48">
        <v>7.1274883328318426</v>
      </c>
      <c r="F1178" s="32" t="s">
        <v>746</v>
      </c>
      <c r="G1178" s="32">
        <v>7.1274883328318426</v>
      </c>
      <c r="H1178" s="32">
        <v>36.767100090699998</v>
      </c>
      <c r="I1178" s="32">
        <v>0.11</v>
      </c>
      <c r="J1178" s="32">
        <v>0.75229709137686618</v>
      </c>
      <c r="K1178" s="29" t="s">
        <v>2869</v>
      </c>
      <c r="L1178" s="29" t="s">
        <v>2869</v>
      </c>
      <c r="M1178" s="29" t="s">
        <v>3068</v>
      </c>
      <c r="N1178" s="33">
        <v>2.88456123187611E-2</v>
      </c>
      <c r="O1178" s="34">
        <v>63270.076117804922</v>
      </c>
      <c r="P1178" s="35">
        <v>0.31676161399797159</v>
      </c>
      <c r="Q1178" s="29" t="s">
        <v>746</v>
      </c>
      <c r="R1178" s="29" t="s">
        <v>5973</v>
      </c>
      <c r="S1178" s="36">
        <v>51.83</v>
      </c>
      <c r="T1178" s="29" t="s">
        <v>5377</v>
      </c>
      <c r="U1178" s="37">
        <v>142</v>
      </c>
      <c r="V1178" s="38">
        <v>0.31676161399797159</v>
      </c>
      <c r="W1178" s="38">
        <v>52.146761613997967</v>
      </c>
      <c r="X1178" s="40" t="s">
        <v>746</v>
      </c>
      <c r="Y1178" s="40" t="s">
        <v>746</v>
      </c>
    </row>
    <row r="1179" spans="1:25" ht="30" x14ac:dyDescent="0.2">
      <c r="A1179" s="29">
        <v>15708</v>
      </c>
      <c r="B1179" s="29" t="s">
        <v>5974</v>
      </c>
      <c r="C1179" s="32">
        <v>75</v>
      </c>
      <c r="D1179" s="48">
        <v>0.5324063</v>
      </c>
      <c r="E1179" s="48">
        <v>3.3133985018329848</v>
      </c>
      <c r="F1179" s="32" t="s">
        <v>746</v>
      </c>
      <c r="G1179" s="32">
        <v>3.3133985018329848</v>
      </c>
      <c r="H1179" s="32">
        <v>551.45121584399999</v>
      </c>
      <c r="I1179" s="32">
        <v>7.4999999999999997E-2</v>
      </c>
      <c r="J1179" s="32">
        <v>0.75229709137686618</v>
      </c>
      <c r="K1179" s="29" t="s">
        <v>5546</v>
      </c>
      <c r="L1179" s="29" t="s">
        <v>5546</v>
      </c>
      <c r="M1179" s="29" t="s">
        <v>5975</v>
      </c>
      <c r="N1179" s="33">
        <v>2.88456123187611E-2</v>
      </c>
      <c r="O1179" s="34">
        <v>43138.688262139724</v>
      </c>
      <c r="P1179" s="35">
        <v>7.873839389950974</v>
      </c>
      <c r="Q1179" s="29" t="s">
        <v>5976</v>
      </c>
      <c r="R1179" s="29" t="s">
        <v>5977</v>
      </c>
      <c r="S1179" s="36">
        <v>128.38</v>
      </c>
      <c r="T1179" s="29" t="s">
        <v>746</v>
      </c>
      <c r="U1179" s="37">
        <v>552</v>
      </c>
      <c r="V1179" s="38">
        <v>7.873839389950974</v>
      </c>
      <c r="W1179" s="38">
        <v>136.253839389951</v>
      </c>
      <c r="X1179" s="39">
        <v>27.66383938995099</v>
      </c>
      <c r="Y1179" s="39">
        <v>19.79000000000002</v>
      </c>
    </row>
    <row r="1180" spans="1:25" ht="20" x14ac:dyDescent="0.2">
      <c r="A1180" s="29">
        <v>15169</v>
      </c>
      <c r="B1180" s="29" t="s">
        <v>5978</v>
      </c>
      <c r="C1180" s="32">
        <v>120</v>
      </c>
      <c r="D1180" s="48">
        <v>0.5324063</v>
      </c>
      <c r="E1180" s="48">
        <v>8.4823001646924414</v>
      </c>
      <c r="F1180" s="32" t="s">
        <v>746</v>
      </c>
      <c r="G1180" s="32">
        <v>8.4823001646924414</v>
      </c>
      <c r="H1180" s="32">
        <v>200.40313467633999</v>
      </c>
      <c r="I1180" s="32">
        <v>0.12</v>
      </c>
      <c r="J1180" s="32">
        <v>0.75229709137686618</v>
      </c>
      <c r="K1180" s="29" t="s">
        <v>5979</v>
      </c>
      <c r="L1180" s="29" t="s">
        <v>5979</v>
      </c>
      <c r="M1180" s="29" t="s">
        <v>5975</v>
      </c>
      <c r="N1180" s="33">
        <v>2.88456123187611E-2</v>
      </c>
      <c r="O1180" s="34">
        <v>69021.901219423555</v>
      </c>
      <c r="P1180" s="35">
        <v>1.5409004438121581</v>
      </c>
      <c r="Q1180" s="29" t="s">
        <v>5980</v>
      </c>
      <c r="R1180" s="29" t="s">
        <v>5981</v>
      </c>
      <c r="S1180" s="36">
        <v>105.17</v>
      </c>
      <c r="T1180" s="29" t="s">
        <v>746</v>
      </c>
      <c r="U1180" s="37">
        <v>218</v>
      </c>
      <c r="V1180" s="38">
        <v>1.5409004438121581</v>
      </c>
      <c r="W1180" s="38">
        <v>106.71090044381221</v>
      </c>
      <c r="X1180" s="39">
        <v>11.430900443812151</v>
      </c>
      <c r="Y1180" s="39">
        <v>9.8899999999999864</v>
      </c>
    </row>
    <row r="1181" spans="1:25" ht="30" x14ac:dyDescent="0.2">
      <c r="A1181" s="29">
        <v>14144</v>
      </c>
      <c r="B1181" s="29" t="s">
        <v>5982</v>
      </c>
      <c r="C1181" s="32">
        <v>80</v>
      </c>
      <c r="D1181" s="48">
        <v>0.5324063</v>
      </c>
      <c r="E1181" s="48">
        <v>3.7699111843077522</v>
      </c>
      <c r="F1181" s="32" t="s">
        <v>746</v>
      </c>
      <c r="G1181" s="32">
        <v>3.7699111843077522</v>
      </c>
      <c r="H1181" s="32">
        <v>578.47222689</v>
      </c>
      <c r="I1181" s="32">
        <v>0.08</v>
      </c>
      <c r="J1181" s="32">
        <v>0.75229709137686607</v>
      </c>
      <c r="K1181" s="29" t="s">
        <v>2694</v>
      </c>
      <c r="L1181" s="29" t="s">
        <v>398</v>
      </c>
      <c r="M1181" s="29" t="s">
        <v>5975</v>
      </c>
      <c r="N1181" s="33">
        <v>2.88456123187611E-2</v>
      </c>
      <c r="O1181" s="34">
        <v>46014.600812949029</v>
      </c>
      <c r="P1181" s="35">
        <v>7.5815310966265672</v>
      </c>
      <c r="Q1181" s="29" t="s">
        <v>5983</v>
      </c>
      <c r="R1181" s="29" t="s">
        <v>5984</v>
      </c>
      <c r="S1181" s="36">
        <v>92.31</v>
      </c>
      <c r="T1181" s="29" t="s">
        <v>4151</v>
      </c>
      <c r="U1181" s="37">
        <v>1274</v>
      </c>
      <c r="V1181" s="38">
        <v>7.5815310966265672</v>
      </c>
      <c r="W1181" s="38">
        <v>99.891531096626565</v>
      </c>
      <c r="X1181" s="39">
        <v>20.251531096626561</v>
      </c>
      <c r="Y1181" s="39">
        <v>12.67</v>
      </c>
    </row>
    <row r="1182" spans="1:25" ht="30" x14ac:dyDescent="0.2">
      <c r="A1182" s="29">
        <v>15154</v>
      </c>
      <c r="B1182" s="29" t="s">
        <v>5985</v>
      </c>
      <c r="C1182" s="32">
        <v>100</v>
      </c>
      <c r="D1182" s="48">
        <v>0.5324063</v>
      </c>
      <c r="E1182" s="48">
        <v>5.8904862254808616</v>
      </c>
      <c r="F1182" s="32" t="s">
        <v>746</v>
      </c>
      <c r="G1182" s="32">
        <v>5.8904862254808616</v>
      </c>
      <c r="H1182" s="32">
        <v>432.357133019</v>
      </c>
      <c r="I1182" s="32">
        <v>0.1</v>
      </c>
      <c r="J1182" s="32">
        <v>0.75229709137686596</v>
      </c>
      <c r="K1182" s="29" t="s">
        <v>2385</v>
      </c>
      <c r="L1182" s="29" t="s">
        <v>1325</v>
      </c>
      <c r="M1182" s="29" t="s">
        <v>5975</v>
      </c>
      <c r="N1182" s="33">
        <v>2.884561231876109E-2</v>
      </c>
      <c r="O1182" s="34">
        <v>57518.251016186281</v>
      </c>
      <c r="P1182" s="35">
        <v>4.2209820666299924</v>
      </c>
      <c r="Q1182" s="29" t="s">
        <v>5986</v>
      </c>
      <c r="R1182" s="29" t="s">
        <v>5987</v>
      </c>
      <c r="S1182" s="36">
        <v>78.440000000000012</v>
      </c>
      <c r="T1182" s="29" t="s">
        <v>2955</v>
      </c>
      <c r="U1182" s="37">
        <v>432</v>
      </c>
      <c r="V1182" s="38">
        <v>4.2209820666299924</v>
      </c>
      <c r="W1182" s="38">
        <v>82.660982066629998</v>
      </c>
      <c r="X1182" s="39">
        <v>18.520982066630001</v>
      </c>
      <c r="Y1182" s="39">
        <v>14.30000000000001</v>
      </c>
    </row>
    <row r="1183" spans="1:25" ht="20" x14ac:dyDescent="0.2">
      <c r="A1183" s="29">
        <v>15401</v>
      </c>
      <c r="B1183" s="29" t="s">
        <v>5988</v>
      </c>
      <c r="C1183" s="32">
        <v>90</v>
      </c>
      <c r="D1183" s="48">
        <v>0.5324063</v>
      </c>
      <c r="E1183" s="48">
        <v>4.7712938426394977</v>
      </c>
      <c r="F1183" s="32" t="s">
        <v>746</v>
      </c>
      <c r="G1183" s="32">
        <v>4.7712938426394977</v>
      </c>
      <c r="H1183" s="32">
        <v>1628.47997139833</v>
      </c>
      <c r="I1183" s="32">
        <v>0.09</v>
      </c>
      <c r="J1183" s="32">
        <v>0.75229709137686607</v>
      </c>
      <c r="K1183" s="29" t="s">
        <v>5989</v>
      </c>
      <c r="L1183" s="29" t="s">
        <v>5989</v>
      </c>
      <c r="M1183" s="29" t="s">
        <v>5975</v>
      </c>
      <c r="N1183" s="33">
        <v>2.88456123187611E-2</v>
      </c>
      <c r="O1183" s="34">
        <v>51766.425914567662</v>
      </c>
      <c r="P1183" s="35">
        <v>18.26441397754191</v>
      </c>
      <c r="Q1183" s="29" t="s">
        <v>5990</v>
      </c>
      <c r="R1183" s="29" t="s">
        <v>5991</v>
      </c>
      <c r="S1183" s="36">
        <v>71.989999999999995</v>
      </c>
      <c r="T1183" s="29" t="s">
        <v>4315</v>
      </c>
      <c r="U1183" s="37">
        <v>1626</v>
      </c>
      <c r="V1183" s="38">
        <v>18.26441397754191</v>
      </c>
      <c r="W1183" s="38">
        <v>90.254413977541901</v>
      </c>
      <c r="X1183" s="39">
        <v>28.5444139775419</v>
      </c>
      <c r="Y1183" s="39">
        <v>10.27999999999999</v>
      </c>
    </row>
    <row r="1184" spans="1:25" ht="30" x14ac:dyDescent="0.2">
      <c r="A1184" s="29">
        <v>14476</v>
      </c>
      <c r="B1184" s="29" t="s">
        <v>5992</v>
      </c>
      <c r="C1184" s="32">
        <v>100</v>
      </c>
      <c r="D1184" s="48">
        <v>0.5324063</v>
      </c>
      <c r="E1184" s="48">
        <v>5.8904862254808616</v>
      </c>
      <c r="F1184" s="32" t="s">
        <v>746</v>
      </c>
      <c r="G1184" s="32">
        <v>5.8904862254808616</v>
      </c>
      <c r="H1184" s="32">
        <v>201.97104217699999</v>
      </c>
      <c r="I1184" s="32">
        <v>0.1</v>
      </c>
      <c r="J1184" s="32">
        <v>0.75229709137686596</v>
      </c>
      <c r="K1184" s="29" t="s">
        <v>2861</v>
      </c>
      <c r="L1184" s="29" t="s">
        <v>1663</v>
      </c>
      <c r="M1184" s="29" t="s">
        <v>5975</v>
      </c>
      <c r="N1184" s="33">
        <v>2.884561231876109E-2</v>
      </c>
      <c r="O1184" s="34">
        <v>57518.251016186281</v>
      </c>
      <c r="P1184" s="35">
        <v>1.9717869370047441</v>
      </c>
      <c r="Q1184" s="29" t="s">
        <v>5993</v>
      </c>
      <c r="R1184" s="29" t="s">
        <v>5994</v>
      </c>
      <c r="S1184" s="36">
        <v>50.17</v>
      </c>
      <c r="T1184" s="29" t="s">
        <v>2925</v>
      </c>
      <c r="U1184" s="37">
        <v>202</v>
      </c>
      <c r="V1184" s="38">
        <v>1.9717869370047441</v>
      </c>
      <c r="W1184" s="38">
        <v>52.141786937004753</v>
      </c>
      <c r="X1184" s="39">
        <v>5.5417869370047441</v>
      </c>
      <c r="Y1184" s="39">
        <v>3.57</v>
      </c>
    </row>
    <row r="1185" spans="1:25" ht="20" x14ac:dyDescent="0.2">
      <c r="A1185" s="29">
        <v>15300</v>
      </c>
      <c r="B1185" s="29" t="s">
        <v>5995</v>
      </c>
      <c r="C1185" s="32">
        <v>80</v>
      </c>
      <c r="D1185" s="48">
        <v>0.5324063</v>
      </c>
      <c r="E1185" s="48">
        <v>3.7699111843077522</v>
      </c>
      <c r="F1185" s="32" t="s">
        <v>746</v>
      </c>
      <c r="G1185" s="32">
        <v>3.7699111843077522</v>
      </c>
      <c r="H1185" s="32">
        <v>450.70228900500001</v>
      </c>
      <c r="I1185" s="32">
        <v>0.08</v>
      </c>
      <c r="J1185" s="32">
        <v>0.75229709137686607</v>
      </c>
      <c r="K1185" s="29" t="s">
        <v>4370</v>
      </c>
      <c r="L1185" s="29" t="s">
        <v>4370</v>
      </c>
      <c r="M1185" s="29" t="s">
        <v>5975</v>
      </c>
      <c r="N1185" s="33">
        <v>2.88456123187611E-2</v>
      </c>
      <c r="O1185" s="34">
        <v>46014.600812949029</v>
      </c>
      <c r="P1185" s="35">
        <v>5.9069619258695178</v>
      </c>
      <c r="Q1185" s="29" t="s">
        <v>5996</v>
      </c>
      <c r="R1185" s="29" t="s">
        <v>5997</v>
      </c>
      <c r="S1185" s="36">
        <v>51.7</v>
      </c>
      <c r="T1185" s="29" t="s">
        <v>2774</v>
      </c>
      <c r="U1185" s="37">
        <v>450</v>
      </c>
      <c r="V1185" s="38">
        <v>5.9069619258695178</v>
      </c>
      <c r="W1185" s="38">
        <v>57.60696192586952</v>
      </c>
      <c r="X1185" s="39">
        <v>12.61696192586952</v>
      </c>
      <c r="Y1185" s="39">
        <v>6.7100000000000009</v>
      </c>
    </row>
    <row r="1186" spans="1:25" ht="20" x14ac:dyDescent="0.2">
      <c r="A1186" s="29">
        <v>15476</v>
      </c>
      <c r="B1186" s="29" t="s">
        <v>5998</v>
      </c>
      <c r="C1186" s="32">
        <v>100</v>
      </c>
      <c r="D1186" s="48">
        <v>0.5324063</v>
      </c>
      <c r="E1186" s="48">
        <v>5.8904862254808616</v>
      </c>
      <c r="F1186" s="32" t="s">
        <v>746</v>
      </c>
      <c r="G1186" s="32">
        <v>5.8904862254808616</v>
      </c>
      <c r="H1186" s="32">
        <v>153.692197642</v>
      </c>
      <c r="I1186" s="32">
        <v>0.1</v>
      </c>
      <c r="J1186" s="32">
        <v>0.75229709137686596</v>
      </c>
      <c r="K1186" s="29" t="s">
        <v>5999</v>
      </c>
      <c r="L1186" s="29" t="s">
        <v>5999</v>
      </c>
      <c r="M1186" s="29" t="s">
        <v>5975</v>
      </c>
      <c r="N1186" s="33">
        <v>2.884561231876109E-2</v>
      </c>
      <c r="O1186" s="34">
        <v>57518.251016186281</v>
      </c>
      <c r="P1186" s="35">
        <v>1.5004540470928831</v>
      </c>
      <c r="Q1186" s="29" t="s">
        <v>4716</v>
      </c>
      <c r="R1186" s="29" t="s">
        <v>6000</v>
      </c>
      <c r="S1186" s="36">
        <v>29.75</v>
      </c>
      <c r="T1186" s="29" t="s">
        <v>3800</v>
      </c>
      <c r="U1186" s="37">
        <v>154</v>
      </c>
      <c r="V1186" s="38">
        <v>1.5004540470928831</v>
      </c>
      <c r="W1186" s="38">
        <v>31.25045404709288</v>
      </c>
      <c r="X1186" s="39">
        <v>7.5304540470928849</v>
      </c>
      <c r="Y1186" s="39">
        <v>6.0300000000000011</v>
      </c>
    </row>
    <row r="1187" spans="1:25" ht="40" x14ac:dyDescent="0.2">
      <c r="A1187" s="29">
        <v>10565</v>
      </c>
      <c r="B1187" s="29" t="s">
        <v>6001</v>
      </c>
      <c r="C1187" s="32">
        <v>100</v>
      </c>
      <c r="D1187" s="48">
        <v>0.5324063</v>
      </c>
      <c r="E1187" s="48">
        <v>5.8904862254808616</v>
      </c>
      <c r="F1187" s="32" t="s">
        <v>746</v>
      </c>
      <c r="G1187" s="32">
        <v>5.8904862254808616</v>
      </c>
      <c r="H1187" s="32">
        <v>740.24642233400004</v>
      </c>
      <c r="I1187" s="32">
        <v>0.1</v>
      </c>
      <c r="J1187" s="32">
        <v>0.75229709137686596</v>
      </c>
      <c r="K1187" s="29" t="s">
        <v>2745</v>
      </c>
      <c r="L1187" s="29" t="s">
        <v>5331</v>
      </c>
      <c r="M1187" s="29" t="s">
        <v>5975</v>
      </c>
      <c r="N1187" s="33">
        <v>2.884561231876109E-2</v>
      </c>
      <c r="O1187" s="34">
        <v>57518.251016186281</v>
      </c>
      <c r="P1187" s="35">
        <v>7.226819300380356</v>
      </c>
      <c r="Q1187" s="29" t="s">
        <v>2773</v>
      </c>
      <c r="R1187" s="29" t="s">
        <v>6002</v>
      </c>
      <c r="S1187" s="36">
        <v>30.75</v>
      </c>
      <c r="T1187" s="29" t="s">
        <v>746</v>
      </c>
      <c r="U1187" s="37">
        <v>740</v>
      </c>
      <c r="V1187" s="38">
        <v>7.226819300380356</v>
      </c>
      <c r="W1187" s="38">
        <v>37.976819300380363</v>
      </c>
      <c r="X1187" s="39">
        <v>14.55681930038036</v>
      </c>
      <c r="Y1187" s="39">
        <v>7.3300000000000018</v>
      </c>
    </row>
    <row r="1188" spans="1:25" ht="40" x14ac:dyDescent="0.2">
      <c r="A1188" s="29">
        <v>15213</v>
      </c>
      <c r="B1188" s="29" t="s">
        <v>6003</v>
      </c>
      <c r="C1188" s="32">
        <v>75</v>
      </c>
      <c r="D1188" s="48">
        <v>0.5324063</v>
      </c>
      <c r="E1188" s="48">
        <v>3.3133985018329848</v>
      </c>
      <c r="F1188" s="32" t="s">
        <v>746</v>
      </c>
      <c r="G1188" s="32">
        <v>3.3133985018329848</v>
      </c>
      <c r="H1188" s="32">
        <v>21.212569887499999</v>
      </c>
      <c r="I1188" s="32">
        <v>7.4999999999999997E-2</v>
      </c>
      <c r="J1188" s="32">
        <v>0.75229709137686618</v>
      </c>
      <c r="K1188" s="29" t="s">
        <v>2566</v>
      </c>
      <c r="L1188" s="29" t="s">
        <v>2565</v>
      </c>
      <c r="M1188" s="29" t="s">
        <v>5975</v>
      </c>
      <c r="N1188" s="33">
        <v>2.88456123187611E-2</v>
      </c>
      <c r="O1188" s="34">
        <v>43138.688262139724</v>
      </c>
      <c r="P1188" s="35">
        <v>0.30288149439774731</v>
      </c>
      <c r="Q1188" s="29" t="s">
        <v>6004</v>
      </c>
      <c r="R1188" s="29" t="s">
        <v>5829</v>
      </c>
      <c r="S1188" s="36">
        <v>14.81</v>
      </c>
      <c r="T1188" s="29" t="s">
        <v>746</v>
      </c>
      <c r="U1188" s="37">
        <v>22</v>
      </c>
      <c r="V1188" s="38">
        <v>0.30288149439774731</v>
      </c>
      <c r="W1188" s="38">
        <v>15.112881494397749</v>
      </c>
      <c r="X1188" s="39">
        <v>0.96288149439774706</v>
      </c>
      <c r="Y1188" s="39">
        <v>0.66000000000000014</v>
      </c>
    </row>
    <row r="1189" spans="1:25" ht="30" x14ac:dyDescent="0.2">
      <c r="A1189" s="29">
        <v>15015</v>
      </c>
      <c r="B1189" s="29" t="s">
        <v>6005</v>
      </c>
      <c r="C1189" s="32">
        <v>75</v>
      </c>
      <c r="D1189" s="48">
        <v>0.5324063</v>
      </c>
      <c r="E1189" s="48">
        <v>3.3133985018329848</v>
      </c>
      <c r="F1189" s="32" t="s">
        <v>746</v>
      </c>
      <c r="G1189" s="32">
        <v>3.3133985018329848</v>
      </c>
      <c r="H1189" s="32">
        <v>330.72242386322</v>
      </c>
      <c r="I1189" s="32">
        <v>7.4999999999999997E-2</v>
      </c>
      <c r="J1189" s="32">
        <v>0.75229709137686618</v>
      </c>
      <c r="K1189" s="29" t="s">
        <v>2422</v>
      </c>
      <c r="L1189" s="29" t="s">
        <v>2422</v>
      </c>
      <c r="M1189" s="29" t="s">
        <v>5975</v>
      </c>
      <c r="N1189" s="33">
        <v>2.88456123187611E-2</v>
      </c>
      <c r="O1189" s="34">
        <v>43138.688262139724</v>
      </c>
      <c r="P1189" s="35">
        <v>4.7221860671188454</v>
      </c>
      <c r="Q1189" s="29" t="s">
        <v>6006</v>
      </c>
      <c r="R1189" s="29" t="s">
        <v>6007</v>
      </c>
      <c r="S1189" s="36">
        <v>17.350000000000001</v>
      </c>
      <c r="T1189" s="29" t="s">
        <v>3661</v>
      </c>
      <c r="U1189" s="37">
        <v>330</v>
      </c>
      <c r="V1189" s="38">
        <v>4.7221860671188454</v>
      </c>
      <c r="W1189" s="38">
        <v>22.072186067118849</v>
      </c>
      <c r="X1189" s="39">
        <v>9.4521860671188467</v>
      </c>
      <c r="Y1189" s="39">
        <v>4.7300000000000022</v>
      </c>
    </row>
    <row r="1190" spans="1:25" ht="20" x14ac:dyDescent="0.2">
      <c r="A1190" s="29">
        <v>14413</v>
      </c>
      <c r="B1190" s="29" t="s">
        <v>1605</v>
      </c>
      <c r="C1190" s="32">
        <v>125</v>
      </c>
      <c r="D1190" s="48">
        <v>0.5324063</v>
      </c>
      <c r="E1190" s="48">
        <v>9.2038847273138469</v>
      </c>
      <c r="F1190" s="32">
        <v>9.6999999999999993</v>
      </c>
      <c r="G1190" s="32">
        <v>9.6999999999999993</v>
      </c>
      <c r="H1190" s="32">
        <v>786.9849442492</v>
      </c>
      <c r="I1190" s="32">
        <v>0.125</v>
      </c>
      <c r="J1190" s="32">
        <v>0.79284802043422731</v>
      </c>
      <c r="K1190" s="29" t="s">
        <v>5999</v>
      </c>
      <c r="L1190" s="29" t="s">
        <v>5999</v>
      </c>
      <c r="M1190" s="29" t="s">
        <v>5975</v>
      </c>
      <c r="N1190" s="33">
        <v>3.2039142890238168E-2</v>
      </c>
      <c r="O1190" s="34">
        <v>75773.308144722658</v>
      </c>
      <c r="P1190" s="35">
        <v>6.3582691382068743</v>
      </c>
      <c r="Q1190" s="29" t="s">
        <v>2514</v>
      </c>
      <c r="R1190" s="29" t="s">
        <v>6008</v>
      </c>
      <c r="S1190" s="36">
        <v>16.02</v>
      </c>
      <c r="T1190" s="29" t="s">
        <v>4446</v>
      </c>
      <c r="U1190" s="37">
        <v>786</v>
      </c>
      <c r="V1190" s="38">
        <v>6.3582691382068743</v>
      </c>
      <c r="W1190" s="38">
        <v>22.378269138206871</v>
      </c>
      <c r="X1190" s="39">
        <v>16.93826913820687</v>
      </c>
      <c r="Y1190" s="39">
        <v>10.58</v>
      </c>
    </row>
    <row r="1191" spans="1:25" ht="30" x14ac:dyDescent="0.2">
      <c r="A1191" s="29">
        <v>15697</v>
      </c>
      <c r="B1191" s="29" t="s">
        <v>6009</v>
      </c>
      <c r="C1191" s="32">
        <v>100</v>
      </c>
      <c r="D1191" s="48">
        <v>0.50925819999999999</v>
      </c>
      <c r="E1191" s="48">
        <v>5.8904862254808616</v>
      </c>
      <c r="F1191" s="32" t="s">
        <v>746</v>
      </c>
      <c r="G1191" s="32">
        <v>5.8904862254808616</v>
      </c>
      <c r="H1191" s="32">
        <v>51.511425400199997</v>
      </c>
      <c r="I1191" s="32">
        <v>0.1</v>
      </c>
      <c r="J1191" s="32">
        <v>0.75229709137686596</v>
      </c>
      <c r="K1191" s="29" t="s">
        <v>2452</v>
      </c>
      <c r="L1191" s="29" t="s">
        <v>2165</v>
      </c>
      <c r="M1191" s="29" t="s">
        <v>6010</v>
      </c>
      <c r="N1191" s="33">
        <v>2.884561231876109E-2</v>
      </c>
      <c r="O1191" s="34">
        <v>57518.251016186281</v>
      </c>
      <c r="P1191" s="35">
        <v>0.50289167504318233</v>
      </c>
      <c r="Q1191" s="29" t="s">
        <v>6011</v>
      </c>
      <c r="R1191" s="29" t="s">
        <v>5459</v>
      </c>
      <c r="S1191" s="36">
        <v>79.849999999999994</v>
      </c>
      <c r="T1191" s="29" t="s">
        <v>2737</v>
      </c>
      <c r="U1191" s="37">
        <v>52</v>
      </c>
      <c r="V1191" s="38">
        <v>0.50289167504318233</v>
      </c>
      <c r="W1191" s="38">
        <v>80.352891675043182</v>
      </c>
      <c r="X1191" s="39">
        <v>2.502891675043188</v>
      </c>
      <c r="Y1191" s="39">
        <v>2</v>
      </c>
    </row>
    <row r="1192" spans="1:25" x14ac:dyDescent="0.2">
      <c r="A1192" s="29">
        <v>14209</v>
      </c>
      <c r="B1192" s="29" t="s">
        <v>6012</v>
      </c>
      <c r="C1192" s="32">
        <v>100</v>
      </c>
      <c r="D1192" s="48">
        <v>0.50925819999999999</v>
      </c>
      <c r="E1192" s="48">
        <v>5.8904862254808616</v>
      </c>
      <c r="F1192" s="32" t="s">
        <v>746</v>
      </c>
      <c r="G1192" s="32">
        <v>5.8904862254808616</v>
      </c>
      <c r="H1192" s="32">
        <v>32.691478425299998</v>
      </c>
      <c r="I1192" s="32">
        <v>0.1</v>
      </c>
      <c r="J1192" s="32">
        <v>0.75229709137686596</v>
      </c>
      <c r="K1192" s="29" t="s">
        <v>3360</v>
      </c>
      <c r="L1192" s="29" t="s">
        <v>3360</v>
      </c>
      <c r="M1192" s="29" t="s">
        <v>6010</v>
      </c>
      <c r="N1192" s="33">
        <v>2.884561231876109E-2</v>
      </c>
      <c r="O1192" s="34">
        <v>57518.251016186281</v>
      </c>
      <c r="P1192" s="35">
        <v>0.31915778329196343</v>
      </c>
      <c r="Q1192" s="29" t="s">
        <v>5458</v>
      </c>
      <c r="R1192" s="29" t="s">
        <v>6013</v>
      </c>
      <c r="S1192" s="36">
        <v>76.260000000000005</v>
      </c>
      <c r="T1192" s="29" t="s">
        <v>2665</v>
      </c>
      <c r="U1192" s="37">
        <v>32</v>
      </c>
      <c r="V1192" s="38">
        <v>0.31915778329196343</v>
      </c>
      <c r="W1192" s="38">
        <v>76.579157783291976</v>
      </c>
      <c r="X1192" s="39">
        <v>2.2291577832919809</v>
      </c>
      <c r="Y1192" s="39">
        <v>1.910000000000011</v>
      </c>
    </row>
    <row r="1193" spans="1:25" ht="30" x14ac:dyDescent="0.2">
      <c r="A1193" s="29">
        <v>14313</v>
      </c>
      <c r="B1193" s="29" t="s">
        <v>1161</v>
      </c>
      <c r="C1193" s="32">
        <v>32</v>
      </c>
      <c r="D1193" s="48">
        <v>0.50925819999999999</v>
      </c>
      <c r="E1193" s="48">
        <v>0.60318578948924029</v>
      </c>
      <c r="F1193" s="32" t="s">
        <v>746</v>
      </c>
      <c r="G1193" s="32">
        <v>0.60318578948924029</v>
      </c>
      <c r="H1193" s="32">
        <v>238.817334999</v>
      </c>
      <c r="I1193" s="32">
        <v>3.2000000000000001E-2</v>
      </c>
      <c r="J1193" s="32">
        <v>0.75229709137686618</v>
      </c>
      <c r="K1193" s="29" t="s">
        <v>3217</v>
      </c>
      <c r="L1193" s="29" t="s">
        <v>150</v>
      </c>
      <c r="M1193" s="29" t="s">
        <v>6010</v>
      </c>
      <c r="N1193" s="33">
        <v>2.88456123187611E-2</v>
      </c>
      <c r="O1193" s="34">
        <v>18405.840325179619</v>
      </c>
      <c r="P1193" s="35">
        <v>10.81255930699327</v>
      </c>
      <c r="Q1193" s="29" t="s">
        <v>6014</v>
      </c>
      <c r="R1193" s="29" t="s">
        <v>6015</v>
      </c>
      <c r="S1193" s="36">
        <v>63.790000000000013</v>
      </c>
      <c r="T1193" s="29" t="s">
        <v>4733</v>
      </c>
      <c r="U1193" s="37">
        <v>238</v>
      </c>
      <c r="V1193" s="38">
        <v>10.81255930699327</v>
      </c>
      <c r="W1193" s="38">
        <v>74.602559306993271</v>
      </c>
      <c r="X1193" s="39">
        <v>11.75255930699328</v>
      </c>
      <c r="Y1193" s="39">
        <v>0.94000000000001194</v>
      </c>
    </row>
    <row r="1194" spans="1:25" ht="50" x14ac:dyDescent="0.2">
      <c r="A1194" s="29">
        <v>14473</v>
      </c>
      <c r="B1194" s="29" t="s">
        <v>1670</v>
      </c>
      <c r="C1194" s="32">
        <v>100</v>
      </c>
      <c r="D1194" s="48">
        <v>0.50925819999999999</v>
      </c>
      <c r="E1194" s="48">
        <v>5.89</v>
      </c>
      <c r="F1194" s="32" t="s">
        <v>746</v>
      </c>
      <c r="G1194" s="32">
        <v>3.3133985018329848</v>
      </c>
      <c r="H1194" s="32">
        <v>357.47839938200002</v>
      </c>
      <c r="I1194" s="32">
        <v>0.1</v>
      </c>
      <c r="J1194" s="32">
        <v>0.75229709137686618</v>
      </c>
      <c r="K1194" s="29" t="s">
        <v>2523</v>
      </c>
      <c r="L1194" s="29" t="s">
        <v>2522</v>
      </c>
      <c r="M1194" s="29" t="s">
        <v>6010</v>
      </c>
      <c r="N1194" s="33">
        <v>2.88456123187611E-2</v>
      </c>
      <c r="O1194" s="34">
        <v>43138.688262139724</v>
      </c>
      <c r="P1194" s="35">
        <v>5.1042185078922309</v>
      </c>
      <c r="Q1194" s="29" t="s">
        <v>6016</v>
      </c>
      <c r="R1194" s="29" t="s">
        <v>6017</v>
      </c>
      <c r="S1194" s="36">
        <v>65.709999999999994</v>
      </c>
      <c r="T1194" s="29" t="s">
        <v>3299</v>
      </c>
      <c r="U1194" s="37">
        <v>358</v>
      </c>
      <c r="V1194" s="38">
        <v>5.1042185078922309</v>
      </c>
      <c r="W1194" s="38">
        <v>70.814218507892221</v>
      </c>
      <c r="X1194" s="39">
        <v>8.4942185078922208</v>
      </c>
      <c r="Y1194" s="39">
        <v>3.389999999999993</v>
      </c>
    </row>
    <row r="1195" spans="1:25" ht="20" x14ac:dyDescent="0.2">
      <c r="A1195" s="29">
        <v>15208</v>
      </c>
      <c r="B1195" s="29" t="s">
        <v>6018</v>
      </c>
      <c r="C1195" s="32">
        <v>75</v>
      </c>
      <c r="D1195" s="48">
        <v>0.50925819999999999</v>
      </c>
      <c r="E1195" s="48">
        <v>3.3133985018329848</v>
      </c>
      <c r="F1195" s="32" t="s">
        <v>746</v>
      </c>
      <c r="G1195" s="32">
        <v>3.3133985018329848</v>
      </c>
      <c r="H1195" s="32">
        <v>131.77618767499999</v>
      </c>
      <c r="I1195" s="32">
        <v>7.4999999999999997E-2</v>
      </c>
      <c r="J1195" s="32">
        <v>0.75229709137686618</v>
      </c>
      <c r="K1195" s="29" t="s">
        <v>3351</v>
      </c>
      <c r="L1195" s="29" t="s">
        <v>3351</v>
      </c>
      <c r="M1195" s="29" t="s">
        <v>6010</v>
      </c>
      <c r="N1195" s="33">
        <v>2.88456123187611E-2</v>
      </c>
      <c r="O1195" s="34">
        <v>43138.688262139724</v>
      </c>
      <c r="P1195" s="35">
        <v>1.8815527237254459</v>
      </c>
      <c r="Q1195" s="29" t="s">
        <v>6019</v>
      </c>
      <c r="R1195" s="29" t="s">
        <v>6020</v>
      </c>
      <c r="S1195" s="36">
        <v>49.91</v>
      </c>
      <c r="T1195" s="29" t="s">
        <v>3932</v>
      </c>
      <c r="U1195" s="37">
        <v>132</v>
      </c>
      <c r="V1195" s="38">
        <v>1.8815527237254459</v>
      </c>
      <c r="W1195" s="38">
        <v>51.791552723725452</v>
      </c>
      <c r="X1195" s="39">
        <v>4.1215527237254426</v>
      </c>
      <c r="Y1195" s="39">
        <v>2.2399999999999949</v>
      </c>
    </row>
    <row r="1196" spans="1:25" ht="30" x14ac:dyDescent="0.2">
      <c r="A1196" s="29">
        <v>17170</v>
      </c>
      <c r="B1196" s="29" t="s">
        <v>6021</v>
      </c>
      <c r="C1196" s="32">
        <v>100</v>
      </c>
      <c r="D1196" s="48">
        <v>0.50925819999999999</v>
      </c>
      <c r="E1196" s="48">
        <v>5.8904862254808616</v>
      </c>
      <c r="F1196" s="32" t="s">
        <v>746</v>
      </c>
      <c r="G1196" s="32">
        <v>5.8904862254808616</v>
      </c>
      <c r="H1196" s="32">
        <v>297.23461996600003</v>
      </c>
      <c r="I1196" s="32">
        <v>0.1</v>
      </c>
      <c r="J1196" s="32">
        <v>0.75229709137686596</v>
      </c>
      <c r="K1196" s="29" t="s">
        <v>6022</v>
      </c>
      <c r="L1196" s="29" t="s">
        <v>6022</v>
      </c>
      <c r="M1196" s="29" t="s">
        <v>6010</v>
      </c>
      <c r="N1196" s="33">
        <v>2.884561231876109E-2</v>
      </c>
      <c r="O1196" s="34">
        <v>57518.251016186281</v>
      </c>
      <c r="P1196" s="35">
        <v>2.9018186694353272</v>
      </c>
      <c r="Q1196" s="29" t="s">
        <v>2736</v>
      </c>
      <c r="R1196" s="29" t="s">
        <v>2957</v>
      </c>
      <c r="S1196" s="36">
        <v>15.24</v>
      </c>
      <c r="T1196" s="29" t="s">
        <v>746</v>
      </c>
      <c r="U1196" s="37">
        <v>298</v>
      </c>
      <c r="V1196" s="38">
        <v>2.9018186694353272</v>
      </c>
      <c r="W1196" s="38">
        <v>18.14181866943532</v>
      </c>
      <c r="X1196" s="39">
        <v>8.2718186694353211</v>
      </c>
      <c r="Y1196" s="39">
        <v>5.3699999999999957</v>
      </c>
    </row>
    <row r="1197" spans="1:25" ht="40" x14ac:dyDescent="0.2">
      <c r="A1197" s="29">
        <v>15699</v>
      </c>
      <c r="B1197" s="29" t="s">
        <v>2199</v>
      </c>
      <c r="C1197" s="32">
        <v>100</v>
      </c>
      <c r="D1197" s="48">
        <v>0.50925819999999999</v>
      </c>
      <c r="E1197" s="48">
        <v>5.8904862254808616</v>
      </c>
      <c r="F1197" s="32" t="s">
        <v>746</v>
      </c>
      <c r="G1197" s="32">
        <v>5.8904862254808616</v>
      </c>
      <c r="H1197" s="32">
        <v>265.901812275</v>
      </c>
      <c r="I1197" s="32">
        <v>0.1</v>
      </c>
      <c r="J1197" s="32">
        <v>0.75229709137686596</v>
      </c>
      <c r="K1197" s="29" t="s">
        <v>4128</v>
      </c>
      <c r="L1197" s="29" t="s">
        <v>4128</v>
      </c>
      <c r="M1197" s="29" t="s">
        <v>6010</v>
      </c>
      <c r="N1197" s="33">
        <v>2.884561231876109E-2</v>
      </c>
      <c r="O1197" s="34">
        <v>57518.251016186281</v>
      </c>
      <c r="P1197" s="35">
        <v>2.5959252094676719</v>
      </c>
      <c r="Q1197" s="29" t="s">
        <v>6023</v>
      </c>
      <c r="R1197" s="29" t="s">
        <v>6024</v>
      </c>
      <c r="S1197" s="36">
        <v>8.6399999999999988</v>
      </c>
      <c r="T1197" s="29" t="s">
        <v>4773</v>
      </c>
      <c r="U1197" s="37">
        <v>266</v>
      </c>
      <c r="V1197" s="38">
        <v>2.5959252094676719</v>
      </c>
      <c r="W1197" s="38">
        <v>11.23592520946767</v>
      </c>
      <c r="X1197" s="39">
        <v>4.0059252094676694</v>
      </c>
      <c r="Y1197" s="39">
        <v>1.4099999999999979</v>
      </c>
    </row>
    <row r="1198" spans="1:25" ht="60" x14ac:dyDescent="0.2">
      <c r="A1198" s="29">
        <v>17323</v>
      </c>
      <c r="B1198" s="29" t="s">
        <v>6025</v>
      </c>
      <c r="C1198" s="32">
        <v>250</v>
      </c>
      <c r="D1198" s="48">
        <v>0.50925819999999999</v>
      </c>
      <c r="E1198" s="48">
        <v>36.815538909255388</v>
      </c>
      <c r="F1198" s="32" t="s">
        <v>746</v>
      </c>
      <c r="G1198" s="32">
        <v>36.815538909255388</v>
      </c>
      <c r="H1198" s="32">
        <v>366.90494243131002</v>
      </c>
      <c r="I1198" s="32">
        <v>0.25</v>
      </c>
      <c r="J1198" s="32">
        <v>0.75229709137686618</v>
      </c>
      <c r="K1198" s="29" t="s">
        <v>2511</v>
      </c>
      <c r="L1198" s="29" t="s">
        <v>2510</v>
      </c>
      <c r="M1198" s="29" t="s">
        <v>6010</v>
      </c>
      <c r="N1198" s="33">
        <v>2.88456123187611E-2</v>
      </c>
      <c r="O1198" s="34">
        <v>143795.62754046571</v>
      </c>
      <c r="P1198" s="35">
        <v>1.095167834825753</v>
      </c>
      <c r="Q1198" s="29" t="s">
        <v>2496</v>
      </c>
      <c r="R1198" s="29" t="s">
        <v>6026</v>
      </c>
      <c r="S1198" s="36">
        <v>5.69</v>
      </c>
      <c r="T1198" s="29" t="s">
        <v>746</v>
      </c>
      <c r="U1198" s="37">
        <v>366</v>
      </c>
      <c r="V1198" s="38">
        <v>1.095167834825753</v>
      </c>
      <c r="W1198" s="38">
        <v>6.785167834825752</v>
      </c>
      <c r="X1198" s="39">
        <v>1.195167834825752</v>
      </c>
      <c r="Y1198" s="39">
        <v>9.9999999999999645E-2</v>
      </c>
    </row>
    <row r="1199" spans="1:25" ht="30" x14ac:dyDescent="0.2">
      <c r="A1199" s="29">
        <v>14345</v>
      </c>
      <c r="B1199" s="29" t="s">
        <v>6027</v>
      </c>
      <c r="C1199" s="32">
        <v>80</v>
      </c>
      <c r="D1199" s="48">
        <v>0.48611009999999999</v>
      </c>
      <c r="E1199" s="48">
        <v>3.7699111843077522</v>
      </c>
      <c r="F1199" s="32" t="s">
        <v>746</v>
      </c>
      <c r="G1199" s="32">
        <v>3.7699111843077522</v>
      </c>
      <c r="H1199" s="32">
        <v>41.884674855599997</v>
      </c>
      <c r="I1199" s="32">
        <v>0.08</v>
      </c>
      <c r="J1199" s="32">
        <v>0.75229709137686607</v>
      </c>
      <c r="K1199" s="29" t="s">
        <v>3013</v>
      </c>
      <c r="L1199" s="29" t="s">
        <v>3013</v>
      </c>
      <c r="M1199" s="29" t="s">
        <v>6028</v>
      </c>
      <c r="N1199" s="33">
        <v>2.88456123187611E-2</v>
      </c>
      <c r="O1199" s="34">
        <v>46014.600812949029</v>
      </c>
      <c r="P1199" s="35">
        <v>0.54894591326716946</v>
      </c>
      <c r="Q1199" s="29" t="s">
        <v>3968</v>
      </c>
      <c r="R1199" s="29" t="s">
        <v>6029</v>
      </c>
      <c r="S1199" s="36">
        <v>113.14</v>
      </c>
      <c r="T1199" s="29" t="s">
        <v>3572</v>
      </c>
      <c r="U1199" s="37">
        <v>42</v>
      </c>
      <c r="V1199" s="38">
        <v>0.54894591326716946</v>
      </c>
      <c r="W1199" s="38">
        <v>113.6889459132672</v>
      </c>
      <c r="X1199" s="39">
        <v>2.0689459132671861</v>
      </c>
      <c r="Y1199" s="39">
        <v>1.52000000000001</v>
      </c>
    </row>
    <row r="1200" spans="1:25" ht="20" x14ac:dyDescent="0.2">
      <c r="A1200" s="29">
        <v>17214</v>
      </c>
      <c r="B1200" s="29" t="s">
        <v>6030</v>
      </c>
      <c r="C1200" s="32">
        <v>100</v>
      </c>
      <c r="D1200" s="48">
        <v>0.48611009999999999</v>
      </c>
      <c r="E1200" s="48">
        <v>5.8904862254808616</v>
      </c>
      <c r="F1200" s="32" t="s">
        <v>746</v>
      </c>
      <c r="G1200" s="32">
        <v>5.8904862254808616</v>
      </c>
      <c r="H1200" s="32">
        <v>117.94598927200001</v>
      </c>
      <c r="I1200" s="32">
        <v>0.1</v>
      </c>
      <c r="J1200" s="32">
        <v>0.75229709137686596</v>
      </c>
      <c r="K1200" s="29" t="s">
        <v>6031</v>
      </c>
      <c r="L1200" s="29" t="s">
        <v>6031</v>
      </c>
      <c r="M1200" s="29" t="s">
        <v>6028</v>
      </c>
      <c r="N1200" s="33">
        <v>2.884561231876109E-2</v>
      </c>
      <c r="O1200" s="34">
        <v>57518.251016186281</v>
      </c>
      <c r="P1200" s="35">
        <v>1.151473787587928</v>
      </c>
      <c r="Q1200" s="29" t="s">
        <v>6032</v>
      </c>
      <c r="R1200" s="29" t="s">
        <v>6033</v>
      </c>
      <c r="S1200" s="36">
        <v>95.53</v>
      </c>
      <c r="T1200" s="29" t="s">
        <v>3347</v>
      </c>
      <c r="U1200" s="37">
        <v>118</v>
      </c>
      <c r="V1200" s="38">
        <v>1.151473787587928</v>
      </c>
      <c r="W1200" s="38">
        <v>96.681473787587933</v>
      </c>
      <c r="X1200" s="39">
        <v>1.2214737875879249</v>
      </c>
      <c r="Y1200" s="39">
        <v>6.9999999999993179E-2</v>
      </c>
    </row>
    <row r="1201" spans="1:25" ht="30" x14ac:dyDescent="0.2">
      <c r="A1201" s="29">
        <v>19102</v>
      </c>
      <c r="B1201" s="29" t="s">
        <v>6034</v>
      </c>
      <c r="C1201" s="32">
        <v>100</v>
      </c>
      <c r="D1201" s="48">
        <v>0.48611009999999999</v>
      </c>
      <c r="E1201" s="48">
        <v>5.8904862254808616</v>
      </c>
      <c r="F1201" s="32" t="s">
        <v>746</v>
      </c>
      <c r="G1201" s="32">
        <v>5.8904862254808616</v>
      </c>
      <c r="H1201" s="32">
        <v>18.793408351299998</v>
      </c>
      <c r="I1201" s="32">
        <v>0.1</v>
      </c>
      <c r="J1201" s="32">
        <v>0.75229709137686596</v>
      </c>
      <c r="K1201" s="29" t="s">
        <v>2385</v>
      </c>
      <c r="L1201" s="29" t="s">
        <v>2403</v>
      </c>
      <c r="M1201" s="29" t="s">
        <v>6028</v>
      </c>
      <c r="N1201" s="33">
        <v>2.884561231876109E-2</v>
      </c>
      <c r="O1201" s="34">
        <v>57518.251016186281</v>
      </c>
      <c r="P1201" s="35">
        <v>0.18347480257300541</v>
      </c>
      <c r="Q1201" s="29" t="s">
        <v>6035</v>
      </c>
      <c r="R1201" s="29" t="s">
        <v>6036</v>
      </c>
      <c r="S1201" s="36">
        <v>85.26</v>
      </c>
      <c r="T1201" s="29" t="s">
        <v>2859</v>
      </c>
      <c r="U1201" s="37">
        <v>18</v>
      </c>
      <c r="V1201" s="38">
        <v>0.18347480257300541</v>
      </c>
      <c r="W1201" s="38">
        <v>85.443474802573007</v>
      </c>
      <c r="X1201" s="39">
        <v>1.433474802573002</v>
      </c>
      <c r="Y1201" s="39">
        <v>1.25</v>
      </c>
    </row>
    <row r="1202" spans="1:25" ht="20" x14ac:dyDescent="0.2">
      <c r="A1202" s="29">
        <v>15420</v>
      </c>
      <c r="B1202" s="29" t="s">
        <v>6037</v>
      </c>
      <c r="C1202" s="32">
        <v>100</v>
      </c>
      <c r="D1202" s="48">
        <v>0.48611009999999999</v>
      </c>
      <c r="E1202" s="48">
        <v>5.8904862254808616</v>
      </c>
      <c r="F1202" s="32" t="s">
        <v>746</v>
      </c>
      <c r="G1202" s="32">
        <v>5.8904862254808616</v>
      </c>
      <c r="H1202" s="32">
        <v>180.044758573</v>
      </c>
      <c r="I1202" s="32">
        <v>0.1</v>
      </c>
      <c r="J1202" s="32">
        <v>0.75229709137686596</v>
      </c>
      <c r="K1202" s="29" t="s">
        <v>6038</v>
      </c>
      <c r="L1202" s="29" t="s">
        <v>6038</v>
      </c>
      <c r="M1202" s="29" t="s">
        <v>6028</v>
      </c>
      <c r="N1202" s="33">
        <v>2.884561231876109E-2</v>
      </c>
      <c r="O1202" s="34">
        <v>57518.251016186281</v>
      </c>
      <c r="P1202" s="35">
        <v>1.7577267473784519</v>
      </c>
      <c r="Q1202" s="29" t="s">
        <v>6039</v>
      </c>
      <c r="R1202" s="29" t="s">
        <v>4760</v>
      </c>
      <c r="S1202" s="36">
        <v>79.31</v>
      </c>
      <c r="T1202" s="29" t="s">
        <v>746</v>
      </c>
      <c r="U1202" s="37">
        <v>180</v>
      </c>
      <c r="V1202" s="38">
        <v>1.7577267473784519</v>
      </c>
      <c r="W1202" s="38">
        <v>81.067726747378458</v>
      </c>
      <c r="X1202" s="39">
        <v>15.49772674737847</v>
      </c>
      <c r="Y1202" s="39">
        <v>13.740000000000011</v>
      </c>
    </row>
    <row r="1203" spans="1:25" ht="40" x14ac:dyDescent="0.2">
      <c r="A1203" s="29">
        <v>15485</v>
      </c>
      <c r="B1203" s="29" t="s">
        <v>6040</v>
      </c>
      <c r="C1203" s="32">
        <v>75</v>
      </c>
      <c r="D1203" s="48">
        <v>0.48611009999999999</v>
      </c>
      <c r="E1203" s="48">
        <v>3.3133985018329848</v>
      </c>
      <c r="F1203" s="32" t="s">
        <v>746</v>
      </c>
      <c r="G1203" s="32">
        <v>3.3133985018329848</v>
      </c>
      <c r="H1203" s="32">
        <v>175.36214834899999</v>
      </c>
      <c r="I1203" s="32">
        <v>7.4999999999999997E-2</v>
      </c>
      <c r="J1203" s="32">
        <v>0.75229709137686618</v>
      </c>
      <c r="K1203" s="29" t="s">
        <v>2754</v>
      </c>
      <c r="L1203" s="29" t="s">
        <v>4091</v>
      </c>
      <c r="M1203" s="29" t="s">
        <v>6028</v>
      </c>
      <c r="N1203" s="33">
        <v>2.88456123187611E-2</v>
      </c>
      <c r="O1203" s="34">
        <v>43138.688262139724</v>
      </c>
      <c r="P1203" s="35">
        <v>2.5038903741711751</v>
      </c>
      <c r="Q1203" s="29" t="s">
        <v>6041</v>
      </c>
      <c r="R1203" s="29" t="s">
        <v>6042</v>
      </c>
      <c r="S1203" s="36">
        <v>58.12</v>
      </c>
      <c r="T1203" s="29" t="s">
        <v>4983</v>
      </c>
      <c r="U1203" s="37">
        <v>176</v>
      </c>
      <c r="V1203" s="38">
        <v>2.5038903741711751</v>
      </c>
      <c r="W1203" s="38">
        <v>60.623890374171182</v>
      </c>
      <c r="X1203" s="39">
        <v>7.1638903741711806</v>
      </c>
      <c r="Y1203" s="39">
        <v>4.6600000000000037</v>
      </c>
    </row>
    <row r="1204" spans="1:25" ht="30" x14ac:dyDescent="0.2">
      <c r="A1204" s="29">
        <v>15288</v>
      </c>
      <c r="B1204" s="29" t="s">
        <v>6043</v>
      </c>
      <c r="C1204" s="32">
        <v>80</v>
      </c>
      <c r="D1204" s="48">
        <v>0.48611009999999999</v>
      </c>
      <c r="E1204" s="48">
        <v>3.7699111843077522</v>
      </c>
      <c r="F1204" s="32" t="s">
        <v>746</v>
      </c>
      <c r="G1204" s="32">
        <v>3.7699111843077522</v>
      </c>
      <c r="H1204" s="32">
        <v>201.10396406800001</v>
      </c>
      <c r="I1204" s="32">
        <v>0.08</v>
      </c>
      <c r="J1204" s="32">
        <v>0.75229709137686607</v>
      </c>
      <c r="K1204" s="29" t="s">
        <v>6044</v>
      </c>
      <c r="L1204" s="29" t="s">
        <v>6044</v>
      </c>
      <c r="M1204" s="29" t="s">
        <v>6028</v>
      </c>
      <c r="N1204" s="33">
        <v>2.88456123187611E-2</v>
      </c>
      <c r="O1204" s="34">
        <v>46014.600812949029</v>
      </c>
      <c r="P1204" s="35">
        <v>2.635694310569451</v>
      </c>
      <c r="Q1204" s="29" t="s">
        <v>6045</v>
      </c>
      <c r="R1204" s="29" t="s">
        <v>6046</v>
      </c>
      <c r="S1204" s="36">
        <v>53.27</v>
      </c>
      <c r="T1204" s="29" t="s">
        <v>2393</v>
      </c>
      <c r="U1204" s="37">
        <v>202</v>
      </c>
      <c r="V1204" s="38">
        <v>2.635694310569451</v>
      </c>
      <c r="W1204" s="38">
        <v>55.905694310569451</v>
      </c>
      <c r="X1204" s="39">
        <v>2.6356943105694479</v>
      </c>
      <c r="Y1204" s="39">
        <v>0</v>
      </c>
    </row>
    <row r="1205" spans="1:25" ht="30" x14ac:dyDescent="0.2">
      <c r="A1205" s="29">
        <v>15031</v>
      </c>
      <c r="B1205" s="29" t="s">
        <v>6047</v>
      </c>
      <c r="C1205" s="32">
        <v>100</v>
      </c>
      <c r="D1205" s="48">
        <v>0.48611009999999999</v>
      </c>
      <c r="E1205" s="48">
        <v>5.8904862254808616</v>
      </c>
      <c r="F1205" s="32" t="s">
        <v>746</v>
      </c>
      <c r="G1205" s="32">
        <v>5.8904862254808616</v>
      </c>
      <c r="H1205" s="32">
        <v>3.9051043914000001</v>
      </c>
      <c r="I1205" s="32">
        <v>0.1</v>
      </c>
      <c r="J1205" s="32">
        <v>0.75229709137686596</v>
      </c>
      <c r="K1205" s="29" t="s">
        <v>2477</v>
      </c>
      <c r="L1205" s="29" t="s">
        <v>2476</v>
      </c>
      <c r="M1205" s="29" t="s">
        <v>6028</v>
      </c>
      <c r="N1205" s="33">
        <v>2.884561231876109E-2</v>
      </c>
      <c r="O1205" s="34">
        <v>57518.251016186281</v>
      </c>
      <c r="P1205" s="35">
        <v>3.8124444690711433E-2</v>
      </c>
      <c r="Q1205" s="29" t="s">
        <v>6048</v>
      </c>
      <c r="R1205" s="29" t="s">
        <v>6049</v>
      </c>
      <c r="S1205" s="36">
        <v>37.03</v>
      </c>
      <c r="T1205" s="29" t="s">
        <v>2393</v>
      </c>
      <c r="U1205" s="37">
        <v>4</v>
      </c>
      <c r="V1205" s="38">
        <v>3.8124444690711433E-2</v>
      </c>
      <c r="W1205" s="38">
        <v>37.06812444469071</v>
      </c>
      <c r="X1205" s="39">
        <v>3.812444469070897E-2</v>
      </c>
      <c r="Y1205" s="39">
        <v>0</v>
      </c>
    </row>
    <row r="1206" spans="1:25" ht="20" x14ac:dyDescent="0.2">
      <c r="A1206" s="29">
        <v>19706</v>
      </c>
      <c r="B1206" s="29" t="s">
        <v>6050</v>
      </c>
      <c r="C1206" s="32">
        <v>100</v>
      </c>
      <c r="D1206" s="48">
        <v>0.48611009999999999</v>
      </c>
      <c r="E1206" s="48">
        <v>5.8904862254808616</v>
      </c>
      <c r="F1206" s="32" t="s">
        <v>746</v>
      </c>
      <c r="G1206" s="32">
        <v>5.8904862254808616</v>
      </c>
      <c r="H1206" s="32">
        <v>95.242962351200006</v>
      </c>
      <c r="I1206" s="32">
        <v>0.1</v>
      </c>
      <c r="J1206" s="32">
        <v>0.75229709137686596</v>
      </c>
      <c r="K1206" s="29" t="s">
        <v>2534</v>
      </c>
      <c r="L1206" s="29" t="s">
        <v>2534</v>
      </c>
      <c r="M1206" s="29" t="s">
        <v>6028</v>
      </c>
      <c r="N1206" s="33">
        <v>2.884561231876109E-2</v>
      </c>
      <c r="O1206" s="34">
        <v>57518.251016186281</v>
      </c>
      <c r="P1206" s="35">
        <v>0.92983046966282856</v>
      </c>
      <c r="Q1206" s="29" t="s">
        <v>3889</v>
      </c>
      <c r="R1206" s="29" t="s">
        <v>5742</v>
      </c>
      <c r="S1206" s="36">
        <v>30.7</v>
      </c>
      <c r="T1206" s="29" t="s">
        <v>5655</v>
      </c>
      <c r="U1206" s="37">
        <v>96</v>
      </c>
      <c r="V1206" s="38">
        <v>0.92983046966282856</v>
      </c>
      <c r="W1206" s="38">
        <v>31.629830469662831</v>
      </c>
      <c r="X1206" s="39">
        <v>1.7398304696628271</v>
      </c>
      <c r="Y1206" s="39">
        <v>0.80999999999999872</v>
      </c>
    </row>
    <row r="1207" spans="1:25" ht="30" x14ac:dyDescent="0.2">
      <c r="A1207" s="29">
        <v>15503</v>
      </c>
      <c r="B1207" s="29" t="s">
        <v>6051</v>
      </c>
      <c r="C1207" s="32">
        <v>150</v>
      </c>
      <c r="D1207" s="48">
        <v>0.48611009999999999</v>
      </c>
      <c r="E1207" s="48">
        <v>13.253594007331939</v>
      </c>
      <c r="F1207" s="32" t="s">
        <v>746</v>
      </c>
      <c r="G1207" s="32">
        <v>13.253594007331939</v>
      </c>
      <c r="H1207" s="32">
        <v>107.67743847600001</v>
      </c>
      <c r="I1207" s="32">
        <v>0.15</v>
      </c>
      <c r="J1207" s="32">
        <v>0.75229709137686618</v>
      </c>
      <c r="K1207" s="29" t="s">
        <v>2412</v>
      </c>
      <c r="L1207" s="29" t="s">
        <v>2121</v>
      </c>
      <c r="M1207" s="29" t="s">
        <v>6028</v>
      </c>
      <c r="N1207" s="33">
        <v>2.88456123187611E-2</v>
      </c>
      <c r="O1207" s="34">
        <v>86277.376524279447</v>
      </c>
      <c r="P1207" s="35">
        <v>0.6194371345280868</v>
      </c>
      <c r="Q1207" s="29" t="s">
        <v>6052</v>
      </c>
      <c r="R1207" s="29" t="s">
        <v>6053</v>
      </c>
      <c r="S1207" s="36">
        <v>30.06</v>
      </c>
      <c r="T1207" s="29" t="s">
        <v>2509</v>
      </c>
      <c r="U1207" s="37">
        <v>108</v>
      </c>
      <c r="V1207" s="38">
        <v>0.6194371345280868</v>
      </c>
      <c r="W1207" s="38">
        <v>30.67943713452809</v>
      </c>
      <c r="X1207" s="39">
        <v>7.2394371345280888</v>
      </c>
      <c r="Y1207" s="39">
        <v>6.620000000000001</v>
      </c>
    </row>
    <row r="1208" spans="1:25" ht="40" x14ac:dyDescent="0.2">
      <c r="A1208" s="29">
        <v>14009</v>
      </c>
      <c r="B1208" s="29" t="s">
        <v>1317</v>
      </c>
      <c r="C1208" s="32">
        <v>100</v>
      </c>
      <c r="D1208" s="48">
        <v>0.48611009999999999</v>
      </c>
      <c r="E1208" s="48">
        <v>5.8904862254808616</v>
      </c>
      <c r="F1208" s="32" t="s">
        <v>746</v>
      </c>
      <c r="G1208" s="32">
        <v>5.8904862254808616</v>
      </c>
      <c r="H1208" s="32">
        <v>57.947586586699998</v>
      </c>
      <c r="I1208" s="32">
        <v>0.1</v>
      </c>
      <c r="J1208" s="32">
        <v>0.75229709137686596</v>
      </c>
      <c r="K1208" s="29" t="s">
        <v>2662</v>
      </c>
      <c r="L1208" s="29" t="s">
        <v>2661</v>
      </c>
      <c r="M1208" s="29" t="s">
        <v>6028</v>
      </c>
      <c r="N1208" s="33">
        <v>2.884561231876109E-2</v>
      </c>
      <c r="O1208" s="34">
        <v>57518.251016186281</v>
      </c>
      <c r="P1208" s="35">
        <v>0.56572612108657094</v>
      </c>
      <c r="Q1208" s="29" t="s">
        <v>6054</v>
      </c>
      <c r="R1208" s="29" t="s">
        <v>6055</v>
      </c>
      <c r="S1208" s="36">
        <v>23.35</v>
      </c>
      <c r="T1208" s="29" t="s">
        <v>2737</v>
      </c>
      <c r="U1208" s="37">
        <v>58</v>
      </c>
      <c r="V1208" s="38">
        <v>0.56572612108657094</v>
      </c>
      <c r="W1208" s="38">
        <v>23.915726121086571</v>
      </c>
      <c r="X1208" s="39">
        <v>0.88572612108657012</v>
      </c>
      <c r="Y1208" s="39">
        <v>0.32000000000000028</v>
      </c>
    </row>
    <row r="1209" spans="1:25" ht="30" x14ac:dyDescent="0.2">
      <c r="A1209" s="29">
        <v>15020</v>
      </c>
      <c r="B1209" s="29" t="s">
        <v>6056</v>
      </c>
      <c r="C1209" s="32">
        <v>100</v>
      </c>
      <c r="D1209" s="48">
        <v>0.48611009999999999</v>
      </c>
      <c r="E1209" s="48">
        <v>5.8904862254808616</v>
      </c>
      <c r="F1209" s="32" t="s">
        <v>746</v>
      </c>
      <c r="G1209" s="32">
        <v>5.8904862254808616</v>
      </c>
      <c r="H1209" s="32">
        <v>103.01140145399999</v>
      </c>
      <c r="I1209" s="32">
        <v>0.1</v>
      </c>
      <c r="J1209" s="32">
        <v>0.75229709137686596</v>
      </c>
      <c r="K1209" s="29" t="s">
        <v>2477</v>
      </c>
      <c r="L1209" s="29" t="s">
        <v>2476</v>
      </c>
      <c r="M1209" s="29" t="s">
        <v>6028</v>
      </c>
      <c r="N1209" s="33">
        <v>2.884561231876109E-2</v>
      </c>
      <c r="O1209" s="34">
        <v>57518.251016186281</v>
      </c>
      <c r="P1209" s="35">
        <v>1.005671573311707</v>
      </c>
      <c r="Q1209" s="29" t="s">
        <v>2814</v>
      </c>
      <c r="R1209" s="29" t="s">
        <v>6057</v>
      </c>
      <c r="S1209" s="36">
        <v>28.85</v>
      </c>
      <c r="T1209" s="29" t="s">
        <v>3686</v>
      </c>
      <c r="U1209" s="37">
        <v>104</v>
      </c>
      <c r="V1209" s="38">
        <v>1.005671573311707</v>
      </c>
      <c r="W1209" s="38">
        <v>29.85567157331171</v>
      </c>
      <c r="X1209" s="39">
        <v>8.065671573311711</v>
      </c>
      <c r="Y1209" s="39">
        <v>7.0600000000000023</v>
      </c>
    </row>
    <row r="1210" spans="1:25" ht="30" x14ac:dyDescent="0.2">
      <c r="A1210" s="29">
        <v>17175</v>
      </c>
      <c r="B1210" s="29" t="s">
        <v>71</v>
      </c>
      <c r="C1210" s="32">
        <v>90</v>
      </c>
      <c r="D1210" s="48">
        <v>0.48611009999999999</v>
      </c>
      <c r="E1210" s="48">
        <v>4.7712938426394977</v>
      </c>
      <c r="F1210" s="32">
        <v>5</v>
      </c>
      <c r="G1210" s="32">
        <v>5</v>
      </c>
      <c r="H1210" s="32">
        <v>348.70458527594002</v>
      </c>
      <c r="I1210" s="32">
        <v>0.09</v>
      </c>
      <c r="J1210" s="32">
        <v>0.78835753590968582</v>
      </c>
      <c r="K1210" s="29" t="s">
        <v>2443</v>
      </c>
      <c r="L1210" s="29" t="s">
        <v>3146</v>
      </c>
      <c r="M1210" s="29" t="s">
        <v>6028</v>
      </c>
      <c r="N1210" s="33">
        <v>3.167724793198734E-2</v>
      </c>
      <c r="O1210" s="34">
        <v>54247.786472453226</v>
      </c>
      <c r="P1210" s="35">
        <v>4.286073263865072</v>
      </c>
      <c r="Q1210" s="29" t="s">
        <v>6058</v>
      </c>
      <c r="R1210" s="29" t="s">
        <v>6059</v>
      </c>
      <c r="S1210" s="36">
        <v>14.63</v>
      </c>
      <c r="T1210" s="29" t="s">
        <v>3961</v>
      </c>
      <c r="U1210" s="37">
        <v>348</v>
      </c>
      <c r="V1210" s="38">
        <v>4.286073263865072</v>
      </c>
      <c r="W1210" s="38">
        <v>18.916073263865069</v>
      </c>
      <c r="X1210" s="39">
        <v>9.54607326386507</v>
      </c>
      <c r="Y1210" s="39">
        <v>5.2599999999999962</v>
      </c>
    </row>
    <row r="1211" spans="1:25" ht="30" x14ac:dyDescent="0.2">
      <c r="A1211" s="29">
        <v>15179</v>
      </c>
      <c r="B1211" s="29" t="s">
        <v>6060</v>
      </c>
      <c r="C1211" s="32">
        <v>50</v>
      </c>
      <c r="D1211" s="48">
        <v>0.48611009999999999</v>
      </c>
      <c r="E1211" s="48">
        <v>1.472621556370215</v>
      </c>
      <c r="F1211" s="32" t="s">
        <v>746</v>
      </c>
      <c r="G1211" s="32">
        <v>1.472621556370215</v>
      </c>
      <c r="H1211" s="32">
        <v>557.45425421799996</v>
      </c>
      <c r="I1211" s="32">
        <v>0.05</v>
      </c>
      <c r="J1211" s="32">
        <v>0.75229709137686596</v>
      </c>
      <c r="K1211" s="29" t="s">
        <v>2856</v>
      </c>
      <c r="L1211" s="29" t="s">
        <v>1840</v>
      </c>
      <c r="M1211" s="29" t="s">
        <v>6028</v>
      </c>
      <c r="N1211" s="33">
        <v>2.884561231876109E-2</v>
      </c>
      <c r="O1211" s="34">
        <v>28759.125508093141</v>
      </c>
      <c r="P1211" s="35">
        <v>13.70828174978552</v>
      </c>
      <c r="Q1211" s="29" t="s">
        <v>2489</v>
      </c>
      <c r="R1211" s="29" t="s">
        <v>5878</v>
      </c>
      <c r="S1211" s="36">
        <v>7.1599999999999993</v>
      </c>
      <c r="T1211" s="29" t="s">
        <v>2393</v>
      </c>
      <c r="U1211" s="37">
        <v>558</v>
      </c>
      <c r="V1211" s="38">
        <v>13.70828174978552</v>
      </c>
      <c r="W1211" s="38">
        <v>20.86828174978552</v>
      </c>
      <c r="X1211" s="39">
        <v>13.70828174978552</v>
      </c>
      <c r="Y1211" s="39">
        <v>0</v>
      </c>
    </row>
    <row r="1212" spans="1:25" ht="30" x14ac:dyDescent="0.2">
      <c r="A1212" s="29">
        <v>19542</v>
      </c>
      <c r="B1212" s="29" t="s">
        <v>2310</v>
      </c>
      <c r="C1212" s="32">
        <v>350</v>
      </c>
      <c r="D1212" s="48">
        <v>0.48611009999999999</v>
      </c>
      <c r="E1212" s="48">
        <v>72.158456262140561</v>
      </c>
      <c r="F1212" s="32" t="s">
        <v>746</v>
      </c>
      <c r="G1212" s="32">
        <v>72.158456262140561</v>
      </c>
      <c r="H1212" s="32">
        <v>487.636973598</v>
      </c>
      <c r="I1212" s="32">
        <v>0.35</v>
      </c>
      <c r="J1212" s="32">
        <v>0.75229709137686607</v>
      </c>
      <c r="K1212" s="29" t="s">
        <v>2385</v>
      </c>
      <c r="L1212" s="29" t="s">
        <v>2385</v>
      </c>
      <c r="M1212" s="29" t="s">
        <v>6028</v>
      </c>
      <c r="N1212" s="33">
        <v>2.88456123187611E-2</v>
      </c>
      <c r="O1212" s="34">
        <v>201313.87855665211</v>
      </c>
      <c r="P1212" s="35">
        <v>0.95002314269513621</v>
      </c>
      <c r="Q1212" s="29" t="s">
        <v>2489</v>
      </c>
      <c r="R1212" s="29" t="s">
        <v>3540</v>
      </c>
      <c r="S1212" s="36">
        <v>8.4600000000000026</v>
      </c>
      <c r="T1212" s="29" t="s">
        <v>4494</v>
      </c>
      <c r="U1212" s="37">
        <v>488</v>
      </c>
      <c r="V1212" s="38">
        <v>0.95002314269513621</v>
      </c>
      <c r="W1212" s="38">
        <v>9.4100231426951382</v>
      </c>
      <c r="X1212" s="39">
        <v>2.2500231426951389</v>
      </c>
      <c r="Y1212" s="39">
        <v>1.3000000000000029</v>
      </c>
    </row>
    <row r="1213" spans="1:25" ht="30" x14ac:dyDescent="0.2">
      <c r="A1213" s="29">
        <v>15813</v>
      </c>
      <c r="B1213" s="29" t="s">
        <v>6061</v>
      </c>
      <c r="C1213" s="32" t="s">
        <v>746</v>
      </c>
      <c r="D1213" s="48">
        <v>0.48611009999999999</v>
      </c>
      <c r="E1213" s="48" t="s">
        <v>746</v>
      </c>
      <c r="F1213" s="32" t="s">
        <v>746</v>
      </c>
      <c r="G1213" s="32" t="s">
        <v>746</v>
      </c>
      <c r="H1213" s="32">
        <v>54.668432654199997</v>
      </c>
      <c r="I1213" s="32" t="s">
        <v>746</v>
      </c>
      <c r="J1213" s="32" t="s">
        <v>746</v>
      </c>
      <c r="K1213" s="29" t="s">
        <v>4022</v>
      </c>
      <c r="L1213" s="29" t="s">
        <v>4022</v>
      </c>
      <c r="M1213" s="29" t="s">
        <v>6028</v>
      </c>
      <c r="N1213" s="33" t="s">
        <v>746</v>
      </c>
      <c r="O1213" s="34" t="s">
        <v>746</v>
      </c>
      <c r="P1213" s="35" t="s">
        <v>746</v>
      </c>
      <c r="Q1213" s="29" t="s">
        <v>746</v>
      </c>
      <c r="R1213" s="29" t="s">
        <v>746</v>
      </c>
      <c r="S1213" s="41" t="s">
        <v>746</v>
      </c>
      <c r="T1213" s="29" t="s">
        <v>746</v>
      </c>
      <c r="U1213" s="34" t="s">
        <v>746</v>
      </c>
      <c r="V1213" s="42" t="s">
        <v>746</v>
      </c>
      <c r="W1213" s="42" t="s">
        <v>746</v>
      </c>
      <c r="X1213" s="40" t="s">
        <v>746</v>
      </c>
      <c r="Y1213" s="40" t="s">
        <v>746</v>
      </c>
    </row>
    <row r="1214" spans="1:25" ht="30" x14ac:dyDescent="0.2">
      <c r="A1214" s="29">
        <v>15120</v>
      </c>
      <c r="B1214" s="29" t="s">
        <v>1831</v>
      </c>
      <c r="C1214" s="32">
        <v>100</v>
      </c>
      <c r="D1214" s="48">
        <v>0.46296199999999998</v>
      </c>
      <c r="E1214" s="48">
        <v>5.8904862254808616</v>
      </c>
      <c r="F1214" s="32" t="s">
        <v>746</v>
      </c>
      <c r="G1214" s="32">
        <v>5.8904862254808616</v>
      </c>
      <c r="H1214" s="32">
        <v>975.96139691803</v>
      </c>
      <c r="I1214" s="32">
        <v>0.1</v>
      </c>
      <c r="J1214" s="32">
        <v>0.75229709137686596</v>
      </c>
      <c r="K1214" s="29" t="s">
        <v>3995</v>
      </c>
      <c r="L1214" s="29" t="s">
        <v>395</v>
      </c>
      <c r="M1214" s="29" t="s">
        <v>4587</v>
      </c>
      <c r="N1214" s="33">
        <v>2.884561231876109E-2</v>
      </c>
      <c r="O1214" s="34">
        <v>57518.251016186281</v>
      </c>
      <c r="P1214" s="35">
        <v>9.5280388352772434</v>
      </c>
      <c r="Q1214" s="29" t="s">
        <v>6062</v>
      </c>
      <c r="R1214" s="29" t="s">
        <v>6063</v>
      </c>
      <c r="S1214" s="36">
        <v>135.41999999999999</v>
      </c>
      <c r="T1214" s="29" t="s">
        <v>6064</v>
      </c>
      <c r="U1214" s="37">
        <v>976</v>
      </c>
      <c r="V1214" s="38">
        <v>9.5280388352772434</v>
      </c>
      <c r="W1214" s="38">
        <v>144.9480388352772</v>
      </c>
      <c r="X1214" s="39">
        <v>17.208038835277218</v>
      </c>
      <c r="Y1214" s="39">
        <v>7.6799999999999784</v>
      </c>
    </row>
    <row r="1215" spans="1:25" ht="40" x14ac:dyDescent="0.2">
      <c r="A1215" s="29">
        <v>15289</v>
      </c>
      <c r="B1215" s="29" t="s">
        <v>6065</v>
      </c>
      <c r="C1215" s="32">
        <v>100</v>
      </c>
      <c r="D1215" s="48">
        <v>0.46296199999999998</v>
      </c>
      <c r="E1215" s="48">
        <v>5.8904862254808616</v>
      </c>
      <c r="F1215" s="32" t="s">
        <v>746</v>
      </c>
      <c r="G1215" s="32">
        <v>5.8904862254808616</v>
      </c>
      <c r="H1215" s="32">
        <v>284.76807107600001</v>
      </c>
      <c r="I1215" s="32">
        <v>0.1</v>
      </c>
      <c r="J1215" s="32">
        <v>0.75229709137686596</v>
      </c>
      <c r="K1215" s="29" t="s">
        <v>4461</v>
      </c>
      <c r="L1215" s="29" t="s">
        <v>4461</v>
      </c>
      <c r="M1215" s="29" t="s">
        <v>4587</v>
      </c>
      <c r="N1215" s="33">
        <v>2.884561231876109E-2</v>
      </c>
      <c r="O1215" s="34">
        <v>57518.251016186281</v>
      </c>
      <c r="P1215" s="35">
        <v>2.7801112306565998</v>
      </c>
      <c r="Q1215" s="29" t="s">
        <v>6066</v>
      </c>
      <c r="R1215" s="29" t="s">
        <v>6067</v>
      </c>
      <c r="S1215" s="36">
        <v>108.5</v>
      </c>
      <c r="T1215" s="29" t="s">
        <v>4688</v>
      </c>
      <c r="U1215" s="37">
        <v>284</v>
      </c>
      <c r="V1215" s="38">
        <v>2.7801112306565998</v>
      </c>
      <c r="W1215" s="38">
        <v>111.2801112306566</v>
      </c>
      <c r="X1215" s="39">
        <v>12.26011123065661</v>
      </c>
      <c r="Y1215" s="39">
        <v>9.480000000000004</v>
      </c>
    </row>
    <row r="1216" spans="1:25" ht="20" x14ac:dyDescent="0.2">
      <c r="A1216" s="29">
        <v>14121</v>
      </c>
      <c r="B1216" s="29" t="s">
        <v>6068</v>
      </c>
      <c r="C1216" s="32">
        <v>50</v>
      </c>
      <c r="D1216" s="48">
        <v>0.46296199999999998</v>
      </c>
      <c r="E1216" s="48">
        <v>1.472621556370215</v>
      </c>
      <c r="F1216" s="32" t="s">
        <v>746</v>
      </c>
      <c r="G1216" s="32">
        <v>1.472621556370215</v>
      </c>
      <c r="H1216" s="32">
        <v>147.43615538700001</v>
      </c>
      <c r="I1216" s="32">
        <v>0.05</v>
      </c>
      <c r="J1216" s="32">
        <v>0.75229709137686596</v>
      </c>
      <c r="K1216" s="29" t="s">
        <v>6069</v>
      </c>
      <c r="L1216" s="29" t="s">
        <v>6069</v>
      </c>
      <c r="M1216" s="29" t="s">
        <v>4587</v>
      </c>
      <c r="N1216" s="33">
        <v>2.884561231876109E-2</v>
      </c>
      <c r="O1216" s="34">
        <v>28759.125508093141</v>
      </c>
      <c r="P1216" s="35">
        <v>3.6255824452992291</v>
      </c>
      <c r="Q1216" s="29" t="s">
        <v>5438</v>
      </c>
      <c r="R1216" s="29" t="s">
        <v>6070</v>
      </c>
      <c r="S1216" s="36">
        <v>91.8</v>
      </c>
      <c r="T1216" s="29" t="s">
        <v>746</v>
      </c>
      <c r="U1216" s="37">
        <v>144</v>
      </c>
      <c r="V1216" s="38">
        <v>3.6255824452992291</v>
      </c>
      <c r="W1216" s="38">
        <v>95.425582445299227</v>
      </c>
      <c r="X1216" s="39">
        <v>13.64558244529923</v>
      </c>
      <c r="Y1216" s="39">
        <v>10.02</v>
      </c>
    </row>
    <row r="1217" spans="1:25" ht="30" x14ac:dyDescent="0.2">
      <c r="A1217" s="29">
        <v>19992</v>
      </c>
      <c r="B1217" s="29" t="s">
        <v>6071</v>
      </c>
      <c r="C1217" s="32">
        <v>100</v>
      </c>
      <c r="D1217" s="48">
        <v>0.46296199999999998</v>
      </c>
      <c r="E1217" s="48">
        <v>5.8904862254808616</v>
      </c>
      <c r="F1217" s="32" t="s">
        <v>746</v>
      </c>
      <c r="G1217" s="32">
        <v>5.8904862254808616</v>
      </c>
      <c r="H1217" s="32">
        <v>93.752112187899996</v>
      </c>
      <c r="I1217" s="32">
        <v>0.1</v>
      </c>
      <c r="J1217" s="32">
        <v>0.75229709137686596</v>
      </c>
      <c r="K1217" s="29" t="s">
        <v>4333</v>
      </c>
      <c r="L1217" s="29" t="s">
        <v>4333</v>
      </c>
      <c r="M1217" s="29" t="s">
        <v>4587</v>
      </c>
      <c r="N1217" s="33">
        <v>2.884561231876109E-2</v>
      </c>
      <c r="O1217" s="34">
        <v>57518.251016186281</v>
      </c>
      <c r="P1217" s="35">
        <v>0.91527571544984521</v>
      </c>
      <c r="Q1217" s="29" t="s">
        <v>2486</v>
      </c>
      <c r="R1217" s="29" t="s">
        <v>6072</v>
      </c>
      <c r="S1217" s="36">
        <v>33.93</v>
      </c>
      <c r="T1217" s="29" t="s">
        <v>4065</v>
      </c>
      <c r="U1217" s="37">
        <v>94</v>
      </c>
      <c r="V1217" s="38">
        <v>0.91527571544984521</v>
      </c>
      <c r="W1217" s="38">
        <v>34.845275715449837</v>
      </c>
      <c r="X1217" s="39">
        <v>1.685275715449841</v>
      </c>
      <c r="Y1217" s="39">
        <v>0.76999999999999602</v>
      </c>
    </row>
    <row r="1218" spans="1:25" ht="30" x14ac:dyDescent="0.2">
      <c r="A1218" s="29">
        <v>15022</v>
      </c>
      <c r="B1218" s="29" t="s">
        <v>6073</v>
      </c>
      <c r="C1218" s="32">
        <v>100</v>
      </c>
      <c r="D1218" s="48">
        <v>0.46296199999999998</v>
      </c>
      <c r="E1218" s="48">
        <v>5.8904862254808616</v>
      </c>
      <c r="F1218" s="32" t="s">
        <v>746</v>
      </c>
      <c r="G1218" s="32">
        <v>5.8904862254808616</v>
      </c>
      <c r="H1218" s="32">
        <v>110.35005416600001</v>
      </c>
      <c r="I1218" s="32">
        <v>0.1</v>
      </c>
      <c r="J1218" s="32">
        <v>0.75229709137686596</v>
      </c>
      <c r="K1218" s="29" t="s">
        <v>2477</v>
      </c>
      <c r="L1218" s="29" t="s">
        <v>2476</v>
      </c>
      <c r="M1218" s="29" t="s">
        <v>4587</v>
      </c>
      <c r="N1218" s="33">
        <v>2.884561231876109E-2</v>
      </c>
      <c r="O1218" s="34">
        <v>57518.251016186281</v>
      </c>
      <c r="P1218" s="35">
        <v>1.07731679233303</v>
      </c>
      <c r="Q1218" s="29" t="s">
        <v>6074</v>
      </c>
      <c r="R1218" s="29" t="s">
        <v>6075</v>
      </c>
      <c r="S1218" s="36">
        <v>29.47</v>
      </c>
      <c r="T1218" s="29" t="s">
        <v>5104</v>
      </c>
      <c r="U1218" s="37">
        <v>110</v>
      </c>
      <c r="V1218" s="38">
        <v>1.07731679233303</v>
      </c>
      <c r="W1218" s="38">
        <v>30.547316792333032</v>
      </c>
      <c r="X1218" s="39">
        <v>6.5273167923330284</v>
      </c>
      <c r="Y1218" s="39">
        <v>5.4499999999999993</v>
      </c>
    </row>
    <row r="1219" spans="1:25" ht="30" x14ac:dyDescent="0.2">
      <c r="A1219" s="29">
        <v>15217</v>
      </c>
      <c r="B1219" s="29" t="s">
        <v>6076</v>
      </c>
      <c r="C1219" s="32">
        <v>220</v>
      </c>
      <c r="D1219" s="48">
        <v>0.46296199999999998</v>
      </c>
      <c r="E1219" s="48">
        <v>28.50995333132737</v>
      </c>
      <c r="F1219" s="32" t="s">
        <v>746</v>
      </c>
      <c r="G1219" s="32">
        <v>28.50995333132737</v>
      </c>
      <c r="H1219" s="32">
        <v>238.82421350600001</v>
      </c>
      <c r="I1219" s="32">
        <v>0.22</v>
      </c>
      <c r="J1219" s="32">
        <v>0.75229709137686618</v>
      </c>
      <c r="K1219" s="29" t="s">
        <v>2477</v>
      </c>
      <c r="L1219" s="29" t="s">
        <v>4917</v>
      </c>
      <c r="M1219" s="29" t="s">
        <v>4587</v>
      </c>
      <c r="N1219" s="33">
        <v>2.88456123187611E-2</v>
      </c>
      <c r="O1219" s="34">
        <v>126540.1522356098</v>
      </c>
      <c r="P1219" s="35">
        <v>0.83923351643506316</v>
      </c>
      <c r="Q1219" s="29" t="s">
        <v>6077</v>
      </c>
      <c r="R1219" s="29" t="s">
        <v>6078</v>
      </c>
      <c r="S1219" s="36">
        <v>22.6</v>
      </c>
      <c r="T1219" s="29" t="s">
        <v>5975</v>
      </c>
      <c r="U1219" s="37">
        <v>238</v>
      </c>
      <c r="V1219" s="38">
        <v>0.83923351643506316</v>
      </c>
      <c r="W1219" s="38">
        <v>23.43923351643506</v>
      </c>
      <c r="X1219" s="39">
        <v>3.849233516435064</v>
      </c>
      <c r="Y1219" s="39">
        <v>3.010000000000002</v>
      </c>
    </row>
    <row r="1220" spans="1:25" ht="40" x14ac:dyDescent="0.2">
      <c r="A1220" s="29">
        <v>15538</v>
      </c>
      <c r="B1220" s="29" t="s">
        <v>2100</v>
      </c>
      <c r="C1220" s="32">
        <v>63</v>
      </c>
      <c r="D1220" s="48">
        <v>0.46296199999999998</v>
      </c>
      <c r="E1220" s="48">
        <v>2.3379339828933539</v>
      </c>
      <c r="F1220" s="32" t="s">
        <v>746</v>
      </c>
      <c r="G1220" s="32">
        <v>2.3379339828933539</v>
      </c>
      <c r="H1220" s="32">
        <v>300.93404767221</v>
      </c>
      <c r="I1220" s="32">
        <v>6.3E-2</v>
      </c>
      <c r="J1220" s="32">
        <v>0.75229709137686607</v>
      </c>
      <c r="K1220" s="29" t="s">
        <v>2534</v>
      </c>
      <c r="L1220" s="29" t="s">
        <v>190</v>
      </c>
      <c r="M1220" s="29" t="s">
        <v>4587</v>
      </c>
      <c r="N1220" s="33">
        <v>2.88456123187611E-2</v>
      </c>
      <c r="O1220" s="34">
        <v>36236.498140197356</v>
      </c>
      <c r="P1220" s="35">
        <v>5.4220366764361989</v>
      </c>
      <c r="Q1220" s="29" t="s">
        <v>2742</v>
      </c>
      <c r="R1220" s="29" t="s">
        <v>2536</v>
      </c>
      <c r="S1220" s="36">
        <v>12.78</v>
      </c>
      <c r="T1220" s="29" t="s">
        <v>4382</v>
      </c>
      <c r="U1220" s="37">
        <v>296</v>
      </c>
      <c r="V1220" s="38">
        <v>5.4220366764361989</v>
      </c>
      <c r="W1220" s="38">
        <v>18.202036676436201</v>
      </c>
      <c r="X1220" s="39">
        <v>7.2320366764361967</v>
      </c>
      <c r="Y1220" s="39">
        <v>1.8099999999999989</v>
      </c>
    </row>
    <row r="1221" spans="1:25" ht="40" x14ac:dyDescent="0.2">
      <c r="A1221" s="29">
        <v>17345</v>
      </c>
      <c r="B1221" s="29" t="s">
        <v>6079</v>
      </c>
      <c r="C1221" s="32">
        <v>110</v>
      </c>
      <c r="D1221" s="48">
        <v>0.46296199999999998</v>
      </c>
      <c r="E1221" s="48">
        <v>7.1274883328318426</v>
      </c>
      <c r="F1221" s="32" t="s">
        <v>746</v>
      </c>
      <c r="G1221" s="32">
        <v>7.1274883328318426</v>
      </c>
      <c r="H1221" s="32">
        <v>814.26907543000004</v>
      </c>
      <c r="I1221" s="32">
        <v>0.11</v>
      </c>
      <c r="J1221" s="32">
        <v>0.75229709137686618</v>
      </c>
      <c r="K1221" s="29" t="s">
        <v>2462</v>
      </c>
      <c r="L1221" s="29" t="s">
        <v>2579</v>
      </c>
      <c r="M1221" s="29" t="s">
        <v>4587</v>
      </c>
      <c r="N1221" s="33">
        <v>2.88456123187611E-2</v>
      </c>
      <c r="O1221" s="34">
        <v>63270.076117804922</v>
      </c>
      <c r="P1221" s="35">
        <v>7.0152170262425573</v>
      </c>
      <c r="Q1221" s="29" t="s">
        <v>6080</v>
      </c>
      <c r="R1221" s="29" t="s">
        <v>5009</v>
      </c>
      <c r="S1221" s="36">
        <v>18.04</v>
      </c>
      <c r="T1221" s="29" t="s">
        <v>6081</v>
      </c>
      <c r="U1221" s="37">
        <v>814</v>
      </c>
      <c r="V1221" s="38">
        <v>7.0152170262425573</v>
      </c>
      <c r="W1221" s="38">
        <v>25.055217026242559</v>
      </c>
      <c r="X1221" s="39">
        <v>17.65521702624255</v>
      </c>
      <c r="Y1221" s="39">
        <v>10.64</v>
      </c>
    </row>
    <row r="1222" spans="1:25" ht="60" x14ac:dyDescent="0.2">
      <c r="A1222" s="29">
        <v>15600</v>
      </c>
      <c r="B1222" s="29" t="s">
        <v>6082</v>
      </c>
      <c r="C1222" s="32">
        <v>75</v>
      </c>
      <c r="D1222" s="48">
        <v>0.46296199999999998</v>
      </c>
      <c r="E1222" s="48">
        <v>3.3133985018329848</v>
      </c>
      <c r="F1222" s="32" t="s">
        <v>746</v>
      </c>
      <c r="G1222" s="32">
        <v>3.3133985018329848</v>
      </c>
      <c r="H1222" s="32">
        <v>390.05983840699997</v>
      </c>
      <c r="I1222" s="32">
        <v>7.4999999999999997E-2</v>
      </c>
      <c r="J1222" s="32">
        <v>0.75229709137686618</v>
      </c>
      <c r="K1222" s="29" t="s">
        <v>2462</v>
      </c>
      <c r="L1222" s="29" t="s">
        <v>4888</v>
      </c>
      <c r="M1222" s="29" t="s">
        <v>4587</v>
      </c>
      <c r="N1222" s="33">
        <v>2.88456123187611E-2</v>
      </c>
      <c r="O1222" s="34">
        <v>43138.688262139724</v>
      </c>
      <c r="P1222" s="35">
        <v>5.5694292293586667</v>
      </c>
      <c r="Q1222" s="29" t="s">
        <v>4344</v>
      </c>
      <c r="R1222" s="29" t="s">
        <v>6083</v>
      </c>
      <c r="S1222" s="36">
        <v>5.85</v>
      </c>
      <c r="T1222" s="29" t="s">
        <v>3284</v>
      </c>
      <c r="U1222" s="37">
        <v>390</v>
      </c>
      <c r="V1222" s="38">
        <v>5.5694292293586667</v>
      </c>
      <c r="W1222" s="38">
        <v>11.41942922935867</v>
      </c>
      <c r="X1222" s="39">
        <v>5.9994292293586664</v>
      </c>
      <c r="Y1222" s="39">
        <v>0.42999999999999972</v>
      </c>
    </row>
    <row r="1223" spans="1:25" ht="30" x14ac:dyDescent="0.2">
      <c r="A1223" s="29">
        <v>17243</v>
      </c>
      <c r="B1223" s="29" t="s">
        <v>6084</v>
      </c>
      <c r="C1223" s="32">
        <v>110</v>
      </c>
      <c r="D1223" s="48">
        <v>0.46296199999999998</v>
      </c>
      <c r="E1223" s="48">
        <v>7.1274883328318426</v>
      </c>
      <c r="F1223" s="32" t="s">
        <v>746</v>
      </c>
      <c r="G1223" s="32">
        <v>7.1274883328318426</v>
      </c>
      <c r="H1223" s="32">
        <v>61.290510065600003</v>
      </c>
      <c r="I1223" s="32">
        <v>0.11</v>
      </c>
      <c r="J1223" s="32">
        <v>0.75229709137686618</v>
      </c>
      <c r="K1223" s="29" t="s">
        <v>2477</v>
      </c>
      <c r="L1223" s="29" t="s">
        <v>2800</v>
      </c>
      <c r="M1223" s="29" t="s">
        <v>4587</v>
      </c>
      <c r="N1223" s="33">
        <v>2.88456123187611E-2</v>
      </c>
      <c r="O1223" s="34">
        <v>63270.076117804922</v>
      </c>
      <c r="P1223" s="35">
        <v>0.52803949300448505</v>
      </c>
      <c r="Q1223" s="29" t="s">
        <v>6085</v>
      </c>
      <c r="R1223" s="29" t="s">
        <v>6086</v>
      </c>
      <c r="S1223" s="36">
        <v>2.2999999999999998</v>
      </c>
      <c r="T1223" s="29" t="s">
        <v>2564</v>
      </c>
      <c r="U1223" s="37">
        <v>62</v>
      </c>
      <c r="V1223" s="38">
        <v>0.52803949300448505</v>
      </c>
      <c r="W1223" s="38">
        <v>2.8280394930044852</v>
      </c>
      <c r="X1223" s="39">
        <v>0.70803949300448465</v>
      </c>
      <c r="Y1223" s="39">
        <v>0.17999999999999969</v>
      </c>
    </row>
    <row r="1224" spans="1:25" ht="20" x14ac:dyDescent="0.2">
      <c r="A1224" s="29">
        <v>14103</v>
      </c>
      <c r="B1224" s="29" t="s">
        <v>6087</v>
      </c>
      <c r="C1224" s="32">
        <v>80</v>
      </c>
      <c r="D1224" s="48">
        <v>0.43981389999999998</v>
      </c>
      <c r="E1224" s="48">
        <v>3.7699111843077522</v>
      </c>
      <c r="F1224" s="32" t="s">
        <v>746</v>
      </c>
      <c r="G1224" s="32">
        <v>3.7699111843077522</v>
      </c>
      <c r="H1224" s="32">
        <v>206.897644109</v>
      </c>
      <c r="I1224" s="32">
        <v>0.08</v>
      </c>
      <c r="J1224" s="32">
        <v>0.75229709137686607</v>
      </c>
      <c r="K1224" s="29" t="s">
        <v>5913</v>
      </c>
      <c r="L1224" s="29" t="s">
        <v>5913</v>
      </c>
      <c r="M1224" s="29" t="s">
        <v>5758</v>
      </c>
      <c r="N1224" s="33">
        <v>2.88456123187611E-2</v>
      </c>
      <c r="O1224" s="34">
        <v>46014.600812949029</v>
      </c>
      <c r="P1224" s="35">
        <v>2.7116270232441759</v>
      </c>
      <c r="Q1224" s="29" t="s">
        <v>6088</v>
      </c>
      <c r="R1224" s="29" t="s">
        <v>6089</v>
      </c>
      <c r="S1224" s="36">
        <v>172.65</v>
      </c>
      <c r="T1224" s="29" t="s">
        <v>4232</v>
      </c>
      <c r="U1224" s="37">
        <v>206</v>
      </c>
      <c r="V1224" s="38">
        <v>2.7116270232441759</v>
      </c>
      <c r="W1224" s="38">
        <v>175.36162702324421</v>
      </c>
      <c r="X1224" s="39">
        <v>4.6916270232441946</v>
      </c>
      <c r="Y1224" s="39">
        <v>1.980000000000018</v>
      </c>
    </row>
    <row r="1225" spans="1:25" ht="40" x14ac:dyDescent="0.2">
      <c r="A1225" s="29">
        <v>14250</v>
      </c>
      <c r="B1225" s="29" t="s">
        <v>6090</v>
      </c>
      <c r="C1225" s="32">
        <v>100</v>
      </c>
      <c r="D1225" s="48">
        <v>0.43981389999999998</v>
      </c>
      <c r="E1225" s="48">
        <v>5.8904862254808616</v>
      </c>
      <c r="F1225" s="32" t="s">
        <v>746</v>
      </c>
      <c r="G1225" s="32">
        <v>5.8904862254808616</v>
      </c>
      <c r="H1225" s="32">
        <v>112.365784236</v>
      </c>
      <c r="I1225" s="32">
        <v>0.1</v>
      </c>
      <c r="J1225" s="32">
        <v>0.75229709137686596</v>
      </c>
      <c r="K1225" s="29" t="s">
        <v>2828</v>
      </c>
      <c r="L1225" s="29" t="s">
        <v>1472</v>
      </c>
      <c r="M1225" s="29" t="s">
        <v>5758</v>
      </c>
      <c r="N1225" s="33">
        <v>2.884561231876109E-2</v>
      </c>
      <c r="O1225" s="34">
        <v>57518.251016186281</v>
      </c>
      <c r="P1225" s="35">
        <v>1.096995802639223</v>
      </c>
      <c r="Q1225" s="29" t="s">
        <v>6091</v>
      </c>
      <c r="R1225" s="29" t="s">
        <v>6092</v>
      </c>
      <c r="S1225" s="36">
        <v>90.910000000000011</v>
      </c>
      <c r="T1225" s="29" t="s">
        <v>746</v>
      </c>
      <c r="U1225" s="37">
        <v>110</v>
      </c>
      <c r="V1225" s="38">
        <v>1.096995802639223</v>
      </c>
      <c r="W1225" s="38">
        <v>92.006995802639238</v>
      </c>
      <c r="X1225" s="39">
        <v>8.2869958026392396</v>
      </c>
      <c r="Y1225" s="39">
        <v>7.1900000000000119</v>
      </c>
    </row>
    <row r="1226" spans="1:25" ht="30" x14ac:dyDescent="0.2">
      <c r="A1226" s="29">
        <v>15687</v>
      </c>
      <c r="B1226" s="29" t="s">
        <v>6093</v>
      </c>
      <c r="C1226" s="32">
        <v>100</v>
      </c>
      <c r="D1226" s="48">
        <v>0.43981389999999998</v>
      </c>
      <c r="E1226" s="48">
        <v>5.8904862254808616</v>
      </c>
      <c r="F1226" s="32" t="s">
        <v>746</v>
      </c>
      <c r="G1226" s="32">
        <v>5.8904862254808616</v>
      </c>
      <c r="H1226" s="32">
        <v>91.162614164800004</v>
      </c>
      <c r="I1226" s="32">
        <v>0.1</v>
      </c>
      <c r="J1226" s="32">
        <v>0.75229709137686596</v>
      </c>
      <c r="K1226" s="29" t="s">
        <v>2653</v>
      </c>
      <c r="L1226" s="29" t="s">
        <v>484</v>
      </c>
      <c r="M1226" s="29" t="s">
        <v>5758</v>
      </c>
      <c r="N1226" s="33">
        <v>2.884561231876109E-2</v>
      </c>
      <c r="O1226" s="34">
        <v>57518.251016186281</v>
      </c>
      <c r="P1226" s="35">
        <v>0.88999516869268414</v>
      </c>
      <c r="Q1226" s="29" t="s">
        <v>6094</v>
      </c>
      <c r="R1226" s="29" t="s">
        <v>6095</v>
      </c>
      <c r="S1226" s="36">
        <v>42.99</v>
      </c>
      <c r="T1226" s="29" t="s">
        <v>746</v>
      </c>
      <c r="U1226" s="37">
        <v>92</v>
      </c>
      <c r="V1226" s="38">
        <v>0.88999516869268414</v>
      </c>
      <c r="W1226" s="38">
        <v>43.879995168692687</v>
      </c>
      <c r="X1226" s="39">
        <v>7.0699951686926923</v>
      </c>
      <c r="Y1226" s="39">
        <v>6.1800000000000068</v>
      </c>
    </row>
    <row r="1227" spans="1:25" ht="40" x14ac:dyDescent="0.2">
      <c r="A1227" s="29">
        <v>15502</v>
      </c>
      <c r="B1227" s="29" t="s">
        <v>6096</v>
      </c>
      <c r="C1227" s="32">
        <v>150</v>
      </c>
      <c r="D1227" s="48">
        <v>0.43981389999999998</v>
      </c>
      <c r="E1227" s="48">
        <v>13.253594007331939</v>
      </c>
      <c r="F1227" s="32" t="s">
        <v>746</v>
      </c>
      <c r="G1227" s="32">
        <v>13.253594007331939</v>
      </c>
      <c r="H1227" s="32">
        <v>144.29462631742001</v>
      </c>
      <c r="I1227" s="32">
        <v>0.15</v>
      </c>
      <c r="J1227" s="32">
        <v>0.75229709137686618</v>
      </c>
      <c r="K1227" s="29" t="s">
        <v>3073</v>
      </c>
      <c r="L1227" s="29" t="s">
        <v>5391</v>
      </c>
      <c r="M1227" s="29" t="s">
        <v>5758</v>
      </c>
      <c r="N1227" s="33">
        <v>2.88456123187611E-2</v>
      </c>
      <c r="O1227" s="34">
        <v>86277.376524279447</v>
      </c>
      <c r="P1227" s="35">
        <v>0.83008521672611812</v>
      </c>
      <c r="Q1227" s="29" t="s">
        <v>6097</v>
      </c>
      <c r="R1227" s="29" t="s">
        <v>6098</v>
      </c>
      <c r="S1227" s="36">
        <v>33.869999999999997</v>
      </c>
      <c r="T1227" s="29" t="s">
        <v>3846</v>
      </c>
      <c r="U1227" s="37">
        <v>144</v>
      </c>
      <c r="V1227" s="38">
        <v>0.83008521672611812</v>
      </c>
      <c r="W1227" s="38">
        <v>34.700085216726123</v>
      </c>
      <c r="X1227" s="39">
        <v>3.0200852167261232</v>
      </c>
      <c r="Y1227" s="39">
        <v>2.1900000000000048</v>
      </c>
    </row>
    <row r="1228" spans="1:25" ht="30" x14ac:dyDescent="0.2">
      <c r="A1228" s="29">
        <v>14093</v>
      </c>
      <c r="B1228" s="29" t="s">
        <v>482</v>
      </c>
      <c r="C1228" s="32">
        <v>80</v>
      </c>
      <c r="D1228" s="48">
        <v>0.43981389999999998</v>
      </c>
      <c r="E1228" s="48">
        <v>3.7699111843077522</v>
      </c>
      <c r="F1228" s="32">
        <v>5</v>
      </c>
      <c r="G1228" s="32">
        <v>5</v>
      </c>
      <c r="H1228" s="32">
        <v>97.980046845299995</v>
      </c>
      <c r="I1228" s="32">
        <v>0.08</v>
      </c>
      <c r="J1228" s="32">
        <v>0.99776500638569599</v>
      </c>
      <c r="K1228" s="29" t="s">
        <v>3368</v>
      </c>
      <c r="L1228" s="29" t="s">
        <v>414</v>
      </c>
      <c r="M1228" s="29" t="s">
        <v>5758</v>
      </c>
      <c r="N1228" s="33">
        <v>5.0740826094181853E-2</v>
      </c>
      <c r="O1228" s="34">
        <v>61028.759781509871</v>
      </c>
      <c r="P1228" s="35">
        <v>2.233328217121247</v>
      </c>
      <c r="Q1228" s="29" t="s">
        <v>6099</v>
      </c>
      <c r="R1228" s="29" t="s">
        <v>6100</v>
      </c>
      <c r="S1228" s="36">
        <v>32.75</v>
      </c>
      <c r="T1228" s="29" t="s">
        <v>3932</v>
      </c>
      <c r="U1228" s="37">
        <v>98</v>
      </c>
      <c r="V1228" s="38">
        <v>2.233328217121247</v>
      </c>
      <c r="W1228" s="38">
        <v>34.983328217121247</v>
      </c>
      <c r="X1228" s="39">
        <v>6.2733282171212474</v>
      </c>
      <c r="Y1228" s="39">
        <v>4.0399999999999991</v>
      </c>
    </row>
    <row r="1229" spans="1:25" ht="30" x14ac:dyDescent="0.2">
      <c r="A1229" s="29">
        <v>15209</v>
      </c>
      <c r="B1229" s="29" t="s">
        <v>1878</v>
      </c>
      <c r="C1229" s="32">
        <v>120</v>
      </c>
      <c r="D1229" s="48">
        <v>0.43981389999999998</v>
      </c>
      <c r="E1229" s="48">
        <v>8.4823001646924414</v>
      </c>
      <c r="F1229" s="32">
        <v>7</v>
      </c>
      <c r="G1229" s="32">
        <v>7</v>
      </c>
      <c r="H1229" s="32">
        <v>116.99638472300001</v>
      </c>
      <c r="I1229" s="32">
        <v>0.12</v>
      </c>
      <c r="J1229" s="32">
        <v>0.62083155952887747</v>
      </c>
      <c r="K1229" s="29" t="s">
        <v>2471</v>
      </c>
      <c r="L1229" s="29" t="s">
        <v>2470</v>
      </c>
      <c r="M1229" s="29" t="s">
        <v>5758</v>
      </c>
      <c r="N1229" s="33">
        <v>1.9644843287821519E-2</v>
      </c>
      <c r="O1229" s="34">
        <v>56960.175796075877</v>
      </c>
      <c r="P1229" s="35">
        <v>0.61821549282455046</v>
      </c>
      <c r="Q1229" s="29" t="s">
        <v>6101</v>
      </c>
      <c r="R1229" s="29" t="s">
        <v>6102</v>
      </c>
      <c r="S1229" s="36">
        <v>36.99</v>
      </c>
      <c r="T1229" s="29" t="s">
        <v>3237</v>
      </c>
      <c r="U1229" s="37">
        <v>116</v>
      </c>
      <c r="V1229" s="38">
        <v>0.61821549282455046</v>
      </c>
      <c r="W1229" s="38">
        <v>37.608215492824563</v>
      </c>
      <c r="X1229" s="39">
        <v>10.42821549282456</v>
      </c>
      <c r="Y1229" s="39">
        <v>9.8100000000000023</v>
      </c>
    </row>
    <row r="1230" spans="1:25" ht="40" x14ac:dyDescent="0.2">
      <c r="A1230" s="29">
        <v>15222</v>
      </c>
      <c r="B1230" s="29" t="s">
        <v>6103</v>
      </c>
      <c r="C1230" s="32">
        <v>100</v>
      </c>
      <c r="D1230" s="48">
        <v>0.43981389999999998</v>
      </c>
      <c r="E1230" s="48">
        <v>5.8904862254808616</v>
      </c>
      <c r="F1230" s="32" t="s">
        <v>746</v>
      </c>
      <c r="G1230" s="32">
        <v>5.8904862254808616</v>
      </c>
      <c r="H1230" s="32">
        <v>79.765955676399997</v>
      </c>
      <c r="I1230" s="32">
        <v>0.1</v>
      </c>
      <c r="J1230" s="32">
        <v>0.75229709137686596</v>
      </c>
      <c r="K1230" s="29" t="s">
        <v>2477</v>
      </c>
      <c r="L1230" s="29" t="s">
        <v>371</v>
      </c>
      <c r="M1230" s="29" t="s">
        <v>5758</v>
      </c>
      <c r="N1230" s="33">
        <v>2.884561231876109E-2</v>
      </c>
      <c r="O1230" s="34">
        <v>57518.251016186281</v>
      </c>
      <c r="P1230" s="35">
        <v>0.77873277141675235</v>
      </c>
      <c r="Q1230" s="29" t="s">
        <v>6104</v>
      </c>
      <c r="R1230" s="29" t="s">
        <v>6105</v>
      </c>
      <c r="S1230" s="36">
        <v>15.48</v>
      </c>
      <c r="T1230" s="29" t="s">
        <v>4239</v>
      </c>
      <c r="U1230" s="37">
        <v>80</v>
      </c>
      <c r="V1230" s="38">
        <v>0.77873277141675235</v>
      </c>
      <c r="W1230" s="38">
        <v>16.258732771416749</v>
      </c>
      <c r="X1230" s="39">
        <v>3.4987327714167531</v>
      </c>
      <c r="Y1230" s="39">
        <v>2.7200000000000011</v>
      </c>
    </row>
    <row r="1231" spans="1:25" ht="20" x14ac:dyDescent="0.2">
      <c r="A1231" s="29">
        <v>14086</v>
      </c>
      <c r="B1231" s="29" t="s">
        <v>6106</v>
      </c>
      <c r="C1231" s="32">
        <v>80</v>
      </c>
      <c r="D1231" s="48">
        <v>0.43981389999999998</v>
      </c>
      <c r="E1231" s="48">
        <v>3.7699111843077522</v>
      </c>
      <c r="F1231" s="32" t="s">
        <v>746</v>
      </c>
      <c r="G1231" s="32">
        <v>3.7699111843077522</v>
      </c>
      <c r="H1231" s="32">
        <v>702.19836501500004</v>
      </c>
      <c r="I1231" s="32">
        <v>0.08</v>
      </c>
      <c r="J1231" s="32">
        <v>0.75229709137686607</v>
      </c>
      <c r="K1231" s="29" t="s">
        <v>4141</v>
      </c>
      <c r="L1231" s="29" t="s">
        <v>1360</v>
      </c>
      <c r="M1231" s="29" t="s">
        <v>5758</v>
      </c>
      <c r="N1231" s="33">
        <v>2.88456123187611E-2</v>
      </c>
      <c r="O1231" s="34">
        <v>46014.600812949029</v>
      </c>
      <c r="P1231" s="35">
        <v>9.2031017097972079</v>
      </c>
      <c r="Q1231" s="29" t="s">
        <v>6107</v>
      </c>
      <c r="R1231" s="29" t="s">
        <v>2387</v>
      </c>
      <c r="S1231" s="36">
        <v>8.9700000000000006</v>
      </c>
      <c r="T1231" s="29" t="s">
        <v>6108</v>
      </c>
      <c r="U1231" s="37">
        <v>704</v>
      </c>
      <c r="V1231" s="38">
        <v>9.2031017097972079</v>
      </c>
      <c r="W1231" s="38">
        <v>18.173101709797209</v>
      </c>
      <c r="X1231" s="39">
        <v>10.053101709797209</v>
      </c>
      <c r="Y1231" s="39">
        <v>0.84999999999999964</v>
      </c>
    </row>
    <row r="1232" spans="1:25" ht="30" x14ac:dyDescent="0.2">
      <c r="A1232" s="29">
        <v>15378</v>
      </c>
      <c r="B1232" s="29" t="s">
        <v>56</v>
      </c>
      <c r="C1232" s="32">
        <v>100</v>
      </c>
      <c r="D1232" s="48">
        <v>0.43981389999999998</v>
      </c>
      <c r="E1232" s="48">
        <v>5.8904862254808616</v>
      </c>
      <c r="F1232" s="32">
        <v>3</v>
      </c>
      <c r="G1232" s="32">
        <v>3</v>
      </c>
      <c r="H1232" s="32">
        <v>275.87355757699999</v>
      </c>
      <c r="I1232" s="32">
        <v>0.1</v>
      </c>
      <c r="J1232" s="32">
        <v>0.38314176245210718</v>
      </c>
      <c r="K1232" s="29" t="s">
        <v>2443</v>
      </c>
      <c r="L1232" s="29" t="s">
        <v>134</v>
      </c>
      <c r="M1232" s="29" t="s">
        <v>5758</v>
      </c>
      <c r="N1232" s="33">
        <v>7.4820392525436763E-3</v>
      </c>
      <c r="O1232" s="34">
        <v>29293.804695124731</v>
      </c>
      <c r="P1232" s="35">
        <v>0.72626495966143423</v>
      </c>
      <c r="Q1232" s="29" t="s">
        <v>2440</v>
      </c>
      <c r="R1232" s="29" t="s">
        <v>6109</v>
      </c>
      <c r="S1232" s="36">
        <v>17.68</v>
      </c>
      <c r="T1232" s="29" t="s">
        <v>3117</v>
      </c>
      <c r="U1232" s="37">
        <v>276</v>
      </c>
      <c r="V1232" s="38">
        <v>0.72626495966143423</v>
      </c>
      <c r="W1232" s="38">
        <v>18.406264959661431</v>
      </c>
      <c r="X1232" s="39">
        <v>11.956264959661439</v>
      </c>
      <c r="Y1232" s="39">
        <v>11.23</v>
      </c>
    </row>
    <row r="1233" spans="1:25" ht="30" x14ac:dyDescent="0.2">
      <c r="A1233" s="29">
        <v>15185</v>
      </c>
      <c r="B1233" s="29" t="s">
        <v>6110</v>
      </c>
      <c r="C1233" s="32">
        <v>50</v>
      </c>
      <c r="D1233" s="48">
        <v>0.41666579999999998</v>
      </c>
      <c r="E1233" s="48">
        <v>1.472621556370215</v>
      </c>
      <c r="F1233" s="32" t="s">
        <v>746</v>
      </c>
      <c r="G1233" s="32">
        <v>1.472621556370215</v>
      </c>
      <c r="H1233" s="32">
        <v>1162.1033365999999</v>
      </c>
      <c r="I1233" s="32">
        <v>0.05</v>
      </c>
      <c r="J1233" s="32">
        <v>0.75229709137686596</v>
      </c>
      <c r="K1233" s="29" t="s">
        <v>4429</v>
      </c>
      <c r="L1233" s="29" t="s">
        <v>4429</v>
      </c>
      <c r="M1233" s="29" t="s">
        <v>3436</v>
      </c>
      <c r="N1233" s="33">
        <v>2.884561231876109E-2</v>
      </c>
      <c r="O1233" s="34">
        <v>28759.125508093141</v>
      </c>
      <c r="P1233" s="35">
        <v>28.577125100293561</v>
      </c>
      <c r="Q1233" s="29" t="s">
        <v>6111</v>
      </c>
      <c r="R1233" s="29" t="s">
        <v>6112</v>
      </c>
      <c r="S1233" s="36">
        <v>136.77000000000001</v>
      </c>
      <c r="T1233" s="29" t="s">
        <v>3537</v>
      </c>
      <c r="U1233" s="37">
        <v>1162</v>
      </c>
      <c r="V1233" s="38">
        <v>28.577125100293561</v>
      </c>
      <c r="W1233" s="38">
        <v>165.34712510029351</v>
      </c>
      <c r="X1233" s="39">
        <v>37.747125100293538</v>
      </c>
      <c r="Y1233" s="39">
        <v>9.1699999999999875</v>
      </c>
    </row>
    <row r="1234" spans="1:25" ht="20" x14ac:dyDescent="0.2">
      <c r="A1234" s="29">
        <v>14154</v>
      </c>
      <c r="B1234" s="29" t="s">
        <v>6113</v>
      </c>
      <c r="C1234" s="32">
        <v>100</v>
      </c>
      <c r="D1234" s="48">
        <v>0.41666579999999998</v>
      </c>
      <c r="E1234" s="48">
        <v>5.8904862254808616</v>
      </c>
      <c r="F1234" s="32" t="s">
        <v>746</v>
      </c>
      <c r="G1234" s="32">
        <v>5.8904862254808616</v>
      </c>
      <c r="H1234" s="32">
        <v>88.549817072167002</v>
      </c>
      <c r="I1234" s="32">
        <v>0.1</v>
      </c>
      <c r="J1234" s="32">
        <v>0.75229709137686596</v>
      </c>
      <c r="K1234" s="29" t="s">
        <v>4318</v>
      </c>
      <c r="L1234" s="29" t="s">
        <v>4318</v>
      </c>
      <c r="M1234" s="29" t="s">
        <v>3436</v>
      </c>
      <c r="N1234" s="33">
        <v>2.884561231876109E-2</v>
      </c>
      <c r="O1234" s="34">
        <v>57518.251016186281</v>
      </c>
      <c r="P1234" s="35">
        <v>0.86448715961986455</v>
      </c>
      <c r="Q1234" s="29" t="s">
        <v>6029</v>
      </c>
      <c r="R1234" s="29" t="s">
        <v>6114</v>
      </c>
      <c r="S1234" s="36">
        <v>113.45</v>
      </c>
      <c r="T1234" s="29" t="s">
        <v>746</v>
      </c>
      <c r="U1234" s="37">
        <v>88</v>
      </c>
      <c r="V1234" s="38">
        <v>0.86448715961986455</v>
      </c>
      <c r="W1234" s="38">
        <v>114.3144871596199</v>
      </c>
      <c r="X1234" s="39">
        <v>1.294487159619877</v>
      </c>
      <c r="Y1234" s="39">
        <v>0.43000000000000682</v>
      </c>
    </row>
    <row r="1235" spans="1:25" ht="20" x14ac:dyDescent="0.2">
      <c r="A1235" s="29">
        <v>19125</v>
      </c>
      <c r="B1235" s="29" t="s">
        <v>6115</v>
      </c>
      <c r="C1235" s="32">
        <v>100</v>
      </c>
      <c r="D1235" s="48">
        <v>0.41666579999999998</v>
      </c>
      <c r="E1235" s="48">
        <v>5.8904862254808616</v>
      </c>
      <c r="F1235" s="32" t="s">
        <v>746</v>
      </c>
      <c r="G1235" s="32">
        <v>5.8904862254808616</v>
      </c>
      <c r="H1235" s="32">
        <v>39.587674511499998</v>
      </c>
      <c r="I1235" s="32">
        <v>0.1</v>
      </c>
      <c r="J1235" s="32">
        <v>0.75229709137686596</v>
      </c>
      <c r="K1235" s="29" t="s">
        <v>4131</v>
      </c>
      <c r="L1235" s="29" t="s">
        <v>4131</v>
      </c>
      <c r="M1235" s="29" t="s">
        <v>3436</v>
      </c>
      <c r="N1235" s="33">
        <v>2.884561231876109E-2</v>
      </c>
      <c r="O1235" s="34">
        <v>57518.251016186281</v>
      </c>
      <c r="P1235" s="35">
        <v>0.38648342171628652</v>
      </c>
      <c r="Q1235" s="29" t="s">
        <v>6116</v>
      </c>
      <c r="R1235" s="29" t="s">
        <v>6117</v>
      </c>
      <c r="S1235" s="36">
        <v>93.42</v>
      </c>
      <c r="T1235" s="29" t="s">
        <v>6118</v>
      </c>
      <c r="U1235" s="37">
        <v>40</v>
      </c>
      <c r="V1235" s="38">
        <v>0.38648342171628652</v>
      </c>
      <c r="W1235" s="38">
        <v>93.806483421716294</v>
      </c>
      <c r="X1235" s="39">
        <v>4.1164834217162962</v>
      </c>
      <c r="Y1235" s="39">
        <v>3.730000000000004</v>
      </c>
    </row>
    <row r="1236" spans="1:25" ht="20" x14ac:dyDescent="0.2">
      <c r="A1236" s="29">
        <v>15000</v>
      </c>
      <c r="B1236" s="29" t="s">
        <v>6119</v>
      </c>
      <c r="C1236" s="32">
        <v>120</v>
      </c>
      <c r="D1236" s="48">
        <v>0.41666579999999998</v>
      </c>
      <c r="E1236" s="48">
        <v>8.4823001646924414</v>
      </c>
      <c r="F1236" s="32" t="s">
        <v>746</v>
      </c>
      <c r="G1236" s="32">
        <v>8.4823001646924414</v>
      </c>
      <c r="H1236" s="32">
        <v>144.54726861399999</v>
      </c>
      <c r="I1236" s="32">
        <v>0.12</v>
      </c>
      <c r="J1236" s="32">
        <v>0.75229709137686618</v>
      </c>
      <c r="K1236" s="29" t="s">
        <v>4593</v>
      </c>
      <c r="L1236" s="29" t="s">
        <v>4593</v>
      </c>
      <c r="M1236" s="29" t="s">
        <v>3436</v>
      </c>
      <c r="N1236" s="33">
        <v>2.88456123187611E-2</v>
      </c>
      <c r="O1236" s="34">
        <v>69021.901219423555</v>
      </c>
      <c r="P1236" s="35">
        <v>1.111424483049487</v>
      </c>
      <c r="Q1236" s="29" t="s">
        <v>6120</v>
      </c>
      <c r="R1236" s="29" t="s">
        <v>6121</v>
      </c>
      <c r="S1236" s="36">
        <v>93.36999999999999</v>
      </c>
      <c r="T1236" s="29" t="s">
        <v>3853</v>
      </c>
      <c r="U1236" s="37">
        <v>144</v>
      </c>
      <c r="V1236" s="38">
        <v>1.111424483049487</v>
      </c>
      <c r="W1236" s="38">
        <v>94.48142448304948</v>
      </c>
      <c r="X1236" s="39">
        <v>8.1014244830494846</v>
      </c>
      <c r="Y1236" s="39">
        <v>6.9899999999999949</v>
      </c>
    </row>
    <row r="1237" spans="1:25" ht="30" x14ac:dyDescent="0.2">
      <c r="A1237" s="29">
        <v>17131</v>
      </c>
      <c r="B1237" s="29" t="s">
        <v>6122</v>
      </c>
      <c r="C1237" s="32">
        <v>90</v>
      </c>
      <c r="D1237" s="48">
        <v>0.41666579999999998</v>
      </c>
      <c r="E1237" s="48">
        <v>4.7712938426394977</v>
      </c>
      <c r="F1237" s="32" t="s">
        <v>746</v>
      </c>
      <c r="G1237" s="32">
        <v>4.7712938426394977</v>
      </c>
      <c r="H1237" s="32">
        <v>498.42566532491003</v>
      </c>
      <c r="I1237" s="32">
        <v>0.09</v>
      </c>
      <c r="J1237" s="32">
        <v>0.75229709137686607</v>
      </c>
      <c r="K1237" s="29" t="s">
        <v>2767</v>
      </c>
      <c r="L1237" s="29" t="s">
        <v>2767</v>
      </c>
      <c r="M1237" s="29" t="s">
        <v>3436</v>
      </c>
      <c r="N1237" s="33">
        <v>2.88456123187611E-2</v>
      </c>
      <c r="O1237" s="34">
        <v>51766.425914567662</v>
      </c>
      <c r="P1237" s="35">
        <v>5.5901533014919638</v>
      </c>
      <c r="Q1237" s="29" t="s">
        <v>6123</v>
      </c>
      <c r="R1237" s="29" t="s">
        <v>6124</v>
      </c>
      <c r="S1237" s="36">
        <v>89.97</v>
      </c>
      <c r="T1237" s="29" t="s">
        <v>746</v>
      </c>
      <c r="U1237" s="37">
        <v>498</v>
      </c>
      <c r="V1237" s="38">
        <v>5.5901533014919638</v>
      </c>
      <c r="W1237" s="38">
        <v>95.560153301491965</v>
      </c>
      <c r="X1237" s="39">
        <v>12.790153301491969</v>
      </c>
      <c r="Y1237" s="39">
        <v>7.2000000000000028</v>
      </c>
    </row>
    <row r="1238" spans="1:25" ht="20" x14ac:dyDescent="0.2">
      <c r="A1238" s="29">
        <v>14136</v>
      </c>
      <c r="B1238" s="29" t="s">
        <v>6125</v>
      </c>
      <c r="C1238" s="32">
        <v>100</v>
      </c>
      <c r="D1238" s="48">
        <v>0.41666579999999998</v>
      </c>
      <c r="E1238" s="48">
        <v>5.8904862254808616</v>
      </c>
      <c r="F1238" s="32" t="s">
        <v>746</v>
      </c>
      <c r="G1238" s="32">
        <v>5.8904862254808616</v>
      </c>
      <c r="H1238" s="32">
        <v>429.52448086300001</v>
      </c>
      <c r="I1238" s="32">
        <v>0.1</v>
      </c>
      <c r="J1238" s="32">
        <v>0.75229709137686596</v>
      </c>
      <c r="K1238" s="29" t="s">
        <v>2694</v>
      </c>
      <c r="L1238" s="29" t="s">
        <v>173</v>
      </c>
      <c r="M1238" s="29" t="s">
        <v>3436</v>
      </c>
      <c r="N1238" s="33">
        <v>2.884561231876109E-2</v>
      </c>
      <c r="O1238" s="34">
        <v>57518.251016186281</v>
      </c>
      <c r="P1238" s="35">
        <v>4.1933276739107423</v>
      </c>
      <c r="Q1238" s="29" t="s">
        <v>5896</v>
      </c>
      <c r="R1238" s="29" t="s">
        <v>6126</v>
      </c>
      <c r="S1238" s="36">
        <v>86.11</v>
      </c>
      <c r="T1238" s="29" t="s">
        <v>4270</v>
      </c>
      <c r="U1238" s="37">
        <v>428</v>
      </c>
      <c r="V1238" s="38">
        <v>4.1933276739107423</v>
      </c>
      <c r="W1238" s="38">
        <v>90.303327673910744</v>
      </c>
      <c r="X1238" s="39">
        <v>10.80332767391074</v>
      </c>
      <c r="Y1238" s="39">
        <v>6.6099999999999994</v>
      </c>
    </row>
    <row r="1239" spans="1:25" ht="20" x14ac:dyDescent="0.2">
      <c r="A1239" s="29">
        <v>14134</v>
      </c>
      <c r="B1239" s="29" t="s">
        <v>6127</v>
      </c>
      <c r="C1239" s="32">
        <v>100</v>
      </c>
      <c r="D1239" s="48">
        <v>0.41666579999999998</v>
      </c>
      <c r="E1239" s="48">
        <v>5.8904862254808616</v>
      </c>
      <c r="F1239" s="32" t="s">
        <v>746</v>
      </c>
      <c r="G1239" s="32">
        <v>5.8904862254808616</v>
      </c>
      <c r="H1239" s="32">
        <v>167.64136172100001</v>
      </c>
      <c r="I1239" s="32">
        <v>0.1</v>
      </c>
      <c r="J1239" s="32">
        <v>0.75229709137686596</v>
      </c>
      <c r="K1239" s="29" t="s">
        <v>6128</v>
      </c>
      <c r="L1239" s="29" t="s">
        <v>6128</v>
      </c>
      <c r="M1239" s="29" t="s">
        <v>3436</v>
      </c>
      <c r="N1239" s="33">
        <v>2.884561231876109E-2</v>
      </c>
      <c r="O1239" s="34">
        <v>57518.251016186281</v>
      </c>
      <c r="P1239" s="35">
        <v>1.6366358443279729</v>
      </c>
      <c r="Q1239" s="29" t="s">
        <v>6129</v>
      </c>
      <c r="R1239" s="29" t="s">
        <v>6130</v>
      </c>
      <c r="S1239" s="36">
        <v>91.27</v>
      </c>
      <c r="T1239" s="29" t="s">
        <v>5235</v>
      </c>
      <c r="U1239" s="37">
        <v>168</v>
      </c>
      <c r="V1239" s="38">
        <v>1.6366358443279729</v>
      </c>
      <c r="W1239" s="38">
        <v>92.906635844327965</v>
      </c>
      <c r="X1239" s="39">
        <v>14.126635844327961</v>
      </c>
      <c r="Y1239" s="39">
        <v>12.48999999999999</v>
      </c>
    </row>
    <row r="1240" spans="1:25" ht="20" x14ac:dyDescent="0.2">
      <c r="A1240" s="29">
        <v>15540</v>
      </c>
      <c r="B1240" s="29" t="s">
        <v>6131</v>
      </c>
      <c r="C1240" s="32">
        <v>50</v>
      </c>
      <c r="D1240" s="48">
        <v>0.41666579999999998</v>
      </c>
      <c r="E1240" s="48">
        <v>1.472621556370215</v>
      </c>
      <c r="F1240" s="32" t="s">
        <v>746</v>
      </c>
      <c r="G1240" s="32">
        <v>1.472621556370215</v>
      </c>
      <c r="H1240" s="32">
        <v>1571.5898049929999</v>
      </c>
      <c r="I1240" s="32">
        <v>0.05</v>
      </c>
      <c r="J1240" s="32">
        <v>0.75229709137686596</v>
      </c>
      <c r="K1240" s="29" t="s">
        <v>5374</v>
      </c>
      <c r="L1240" s="29" t="s">
        <v>5374</v>
      </c>
      <c r="M1240" s="29" t="s">
        <v>3436</v>
      </c>
      <c r="N1240" s="33">
        <v>2.884561231876109E-2</v>
      </c>
      <c r="O1240" s="34">
        <v>28759.125508093141</v>
      </c>
      <c r="P1240" s="35">
        <v>38.64675115298256</v>
      </c>
      <c r="Q1240" s="29" t="s">
        <v>6132</v>
      </c>
      <c r="R1240" s="29" t="s">
        <v>6133</v>
      </c>
      <c r="S1240" s="36">
        <v>95.9</v>
      </c>
      <c r="T1240" s="29" t="s">
        <v>3796</v>
      </c>
      <c r="U1240" s="37">
        <v>1572</v>
      </c>
      <c r="V1240" s="38">
        <v>38.64675115298256</v>
      </c>
      <c r="W1240" s="38">
        <v>134.54675115298261</v>
      </c>
      <c r="X1240" s="39">
        <v>64.976751152982558</v>
      </c>
      <c r="Y1240" s="39">
        <v>26.330000000000009</v>
      </c>
    </row>
    <row r="1241" spans="1:25" ht="30" x14ac:dyDescent="0.2">
      <c r="A1241" s="29">
        <v>15135</v>
      </c>
      <c r="B1241" s="29" t="s">
        <v>6134</v>
      </c>
      <c r="C1241" s="32">
        <v>100</v>
      </c>
      <c r="D1241" s="48">
        <v>0.41666579999999998</v>
      </c>
      <c r="E1241" s="48">
        <v>5.8904862254808616</v>
      </c>
      <c r="F1241" s="32" t="s">
        <v>746</v>
      </c>
      <c r="G1241" s="32">
        <v>5.8904862254808616</v>
      </c>
      <c r="H1241" s="32">
        <v>192.34481606400001</v>
      </c>
      <c r="I1241" s="32">
        <v>0.1</v>
      </c>
      <c r="J1241" s="32">
        <v>0.75229709137686596</v>
      </c>
      <c r="K1241" s="29" t="s">
        <v>2385</v>
      </c>
      <c r="L1241" s="29" t="s">
        <v>451</v>
      </c>
      <c r="M1241" s="29" t="s">
        <v>3436</v>
      </c>
      <c r="N1241" s="33">
        <v>2.884561231876109E-2</v>
      </c>
      <c r="O1241" s="34">
        <v>57518.251016186281</v>
      </c>
      <c r="P1241" s="35">
        <v>1.87780877707807</v>
      </c>
      <c r="Q1241" s="29" t="s">
        <v>6135</v>
      </c>
      <c r="R1241" s="29" t="s">
        <v>6136</v>
      </c>
      <c r="S1241" s="36">
        <v>69.149999999999991</v>
      </c>
      <c r="T1241" s="29" t="s">
        <v>4733</v>
      </c>
      <c r="U1241" s="37">
        <v>192</v>
      </c>
      <c r="V1241" s="38">
        <v>1.87780877707807</v>
      </c>
      <c r="W1241" s="38">
        <v>71.027808777078064</v>
      </c>
      <c r="X1241" s="39">
        <v>3.277808777078064</v>
      </c>
      <c r="Y1241" s="39">
        <v>1.399999999999991</v>
      </c>
    </row>
    <row r="1242" spans="1:25" ht="30" x14ac:dyDescent="0.2">
      <c r="A1242" s="29">
        <v>15652</v>
      </c>
      <c r="B1242" s="29" t="s">
        <v>6137</v>
      </c>
      <c r="C1242" s="32">
        <v>100</v>
      </c>
      <c r="D1242" s="48">
        <v>0.41666579999999998</v>
      </c>
      <c r="E1242" s="48">
        <v>5.8904862254808616</v>
      </c>
      <c r="F1242" s="32" t="s">
        <v>746</v>
      </c>
      <c r="G1242" s="32">
        <v>5.8904862254808616</v>
      </c>
      <c r="H1242" s="32">
        <v>213.79221234400001</v>
      </c>
      <c r="I1242" s="32">
        <v>0.1</v>
      </c>
      <c r="J1242" s="32">
        <v>0.75229709137686596</v>
      </c>
      <c r="K1242" s="29" t="s">
        <v>6138</v>
      </c>
      <c r="L1242" s="29" t="s">
        <v>6138</v>
      </c>
      <c r="M1242" s="29" t="s">
        <v>3436</v>
      </c>
      <c r="N1242" s="33">
        <v>2.884561231876109E-2</v>
      </c>
      <c r="O1242" s="34">
        <v>57518.251016186281</v>
      </c>
      <c r="P1242" s="35">
        <v>2.0871937233646118</v>
      </c>
      <c r="Q1242" s="29" t="s">
        <v>6139</v>
      </c>
      <c r="R1242" s="29" t="s">
        <v>3064</v>
      </c>
      <c r="S1242" s="36">
        <v>73.400000000000006</v>
      </c>
      <c r="T1242" s="29" t="s">
        <v>746</v>
      </c>
      <c r="U1242" s="37">
        <v>214</v>
      </c>
      <c r="V1242" s="38">
        <v>2.0871937233646118</v>
      </c>
      <c r="W1242" s="38">
        <v>75.487193723364612</v>
      </c>
      <c r="X1242" s="39">
        <v>7.8371937233646207</v>
      </c>
      <c r="Y1242" s="39">
        <v>5.7500000000000142</v>
      </c>
    </row>
    <row r="1243" spans="1:25" ht="30" x14ac:dyDescent="0.2">
      <c r="A1243" s="29">
        <v>14068</v>
      </c>
      <c r="B1243" s="29" t="s">
        <v>1353</v>
      </c>
      <c r="C1243" s="32">
        <v>100</v>
      </c>
      <c r="D1243" s="48">
        <v>0.41666579999999998</v>
      </c>
      <c r="E1243" s="48">
        <v>5.8904862254808616</v>
      </c>
      <c r="F1243" s="32" t="s">
        <v>746</v>
      </c>
      <c r="G1243" s="32">
        <v>5.8904862254808616</v>
      </c>
      <c r="H1243" s="32">
        <v>134.961919679</v>
      </c>
      <c r="I1243" s="32">
        <v>0.1</v>
      </c>
      <c r="J1243" s="32">
        <v>0.75229709137686596</v>
      </c>
      <c r="K1243" s="29" t="s">
        <v>2494</v>
      </c>
      <c r="L1243" s="29" t="s">
        <v>129</v>
      </c>
      <c r="M1243" s="29" t="s">
        <v>3436</v>
      </c>
      <c r="N1243" s="33">
        <v>2.884561231876109E-2</v>
      </c>
      <c r="O1243" s="34">
        <v>57518.251016186281</v>
      </c>
      <c r="P1243" s="35">
        <v>1.3175955688881451</v>
      </c>
      <c r="Q1243" s="29" t="s">
        <v>6140</v>
      </c>
      <c r="R1243" s="29" t="s">
        <v>6141</v>
      </c>
      <c r="S1243" s="36">
        <v>58.19</v>
      </c>
      <c r="T1243" s="29" t="s">
        <v>3124</v>
      </c>
      <c r="U1243" s="37">
        <v>134</v>
      </c>
      <c r="V1243" s="38">
        <v>1.3175955688881451</v>
      </c>
      <c r="W1243" s="38">
        <v>59.507595568888149</v>
      </c>
      <c r="X1243" s="39">
        <v>11.257595568888149</v>
      </c>
      <c r="Y1243" s="39">
        <v>9.9400000000000048</v>
      </c>
    </row>
    <row r="1244" spans="1:25" ht="20" x14ac:dyDescent="0.2">
      <c r="A1244" s="29">
        <v>17374</v>
      </c>
      <c r="B1244" s="29" t="s">
        <v>6142</v>
      </c>
      <c r="C1244" s="32">
        <v>110</v>
      </c>
      <c r="D1244" s="48">
        <v>0.41666579999999998</v>
      </c>
      <c r="E1244" s="48">
        <v>7.1274883328318426</v>
      </c>
      <c r="F1244" s="32" t="s">
        <v>746</v>
      </c>
      <c r="G1244" s="32">
        <v>7.1274883328318426</v>
      </c>
      <c r="H1244" s="32">
        <v>178.00803675200001</v>
      </c>
      <c r="I1244" s="32">
        <v>0.11</v>
      </c>
      <c r="J1244" s="32">
        <v>0.75229709137686618</v>
      </c>
      <c r="K1244" s="29" t="s">
        <v>5087</v>
      </c>
      <c r="L1244" s="29" t="s">
        <v>5087</v>
      </c>
      <c r="M1244" s="29" t="s">
        <v>3436</v>
      </c>
      <c r="N1244" s="33">
        <v>2.88456123187611E-2</v>
      </c>
      <c r="O1244" s="34">
        <v>63270.076117804922</v>
      </c>
      <c r="P1244" s="35">
        <v>1.5336024023400281</v>
      </c>
      <c r="Q1244" s="29" t="s">
        <v>6143</v>
      </c>
      <c r="R1244" s="29" t="s">
        <v>4566</v>
      </c>
      <c r="S1244" s="36">
        <v>45.11</v>
      </c>
      <c r="T1244" s="29" t="s">
        <v>746</v>
      </c>
      <c r="U1244" s="37">
        <v>178</v>
      </c>
      <c r="V1244" s="38">
        <v>1.5336024023400281</v>
      </c>
      <c r="W1244" s="38">
        <v>46.643602402340029</v>
      </c>
      <c r="X1244" s="39">
        <v>3.8836024023400242</v>
      </c>
      <c r="Y1244" s="39">
        <v>2.3499999999999939</v>
      </c>
    </row>
    <row r="1245" spans="1:25" ht="30" x14ac:dyDescent="0.2">
      <c r="A1245" s="29">
        <v>19655</v>
      </c>
      <c r="B1245" s="29" t="s">
        <v>6144</v>
      </c>
      <c r="C1245" s="32">
        <v>80</v>
      </c>
      <c r="D1245" s="48">
        <v>0.41666579999999998</v>
      </c>
      <c r="E1245" s="48">
        <v>3.7699111843077522</v>
      </c>
      <c r="F1245" s="32" t="s">
        <v>746</v>
      </c>
      <c r="G1245" s="32">
        <v>3.7699111843077522</v>
      </c>
      <c r="H1245" s="32">
        <v>168.97547919199999</v>
      </c>
      <c r="I1245" s="32">
        <v>0.08</v>
      </c>
      <c r="J1245" s="32">
        <v>0.75229709137686607</v>
      </c>
      <c r="K1245" s="29" t="s">
        <v>3032</v>
      </c>
      <c r="L1245" s="29" t="s">
        <v>3032</v>
      </c>
      <c r="M1245" s="29" t="s">
        <v>3436</v>
      </c>
      <c r="N1245" s="33">
        <v>2.88456123187611E-2</v>
      </c>
      <c r="O1245" s="34">
        <v>46014.600812949029</v>
      </c>
      <c r="P1245" s="35">
        <v>2.2146142727525122</v>
      </c>
      <c r="Q1245" s="29" t="s">
        <v>6145</v>
      </c>
      <c r="R1245" s="29" t="s">
        <v>6146</v>
      </c>
      <c r="S1245" s="36">
        <v>43.75</v>
      </c>
      <c r="T1245" s="29" t="s">
        <v>4415</v>
      </c>
      <c r="U1245" s="37">
        <v>168</v>
      </c>
      <c r="V1245" s="38">
        <v>2.2146142727525122</v>
      </c>
      <c r="W1245" s="38">
        <v>45.964614272752513</v>
      </c>
      <c r="X1245" s="39">
        <v>4.5146142727525174</v>
      </c>
      <c r="Y1245" s="39">
        <v>2.3000000000000038</v>
      </c>
    </row>
    <row r="1246" spans="1:25" ht="30" x14ac:dyDescent="0.2">
      <c r="A1246" s="29">
        <v>17573</v>
      </c>
      <c r="B1246" s="29" t="s">
        <v>6147</v>
      </c>
      <c r="C1246" s="32">
        <v>80</v>
      </c>
      <c r="D1246" s="48">
        <v>0.41666579999999998</v>
      </c>
      <c r="E1246" s="48">
        <v>3.7699111843077522</v>
      </c>
      <c r="F1246" s="32" t="s">
        <v>746</v>
      </c>
      <c r="G1246" s="32">
        <v>3.7699111843077522</v>
      </c>
      <c r="H1246" s="32">
        <v>191.88367321199999</v>
      </c>
      <c r="I1246" s="32">
        <v>0.08</v>
      </c>
      <c r="J1246" s="32">
        <v>0.75229709137686607</v>
      </c>
      <c r="K1246" s="29" t="s">
        <v>2908</v>
      </c>
      <c r="L1246" s="29" t="s">
        <v>36</v>
      </c>
      <c r="M1246" s="29" t="s">
        <v>3436</v>
      </c>
      <c r="N1246" s="33">
        <v>2.88456123187611E-2</v>
      </c>
      <c r="O1246" s="34">
        <v>46014.600812949029</v>
      </c>
      <c r="P1246" s="35">
        <v>2.5148519976713448</v>
      </c>
      <c r="Q1246" s="29" t="s">
        <v>6148</v>
      </c>
      <c r="R1246" s="29" t="s">
        <v>6149</v>
      </c>
      <c r="S1246" s="36">
        <v>17.489999999999991</v>
      </c>
      <c r="T1246" s="29" t="s">
        <v>2393</v>
      </c>
      <c r="U1246" s="37">
        <v>192</v>
      </c>
      <c r="V1246" s="38">
        <v>2.5148519976713448</v>
      </c>
      <c r="W1246" s="38">
        <v>20.004851997671341</v>
      </c>
      <c r="X1246" s="39">
        <v>2.514851997671347</v>
      </c>
      <c r="Y1246" s="39">
        <v>0</v>
      </c>
    </row>
    <row r="1247" spans="1:25" ht="30" x14ac:dyDescent="0.2">
      <c r="A1247" s="29">
        <v>14241</v>
      </c>
      <c r="B1247" s="29" t="s">
        <v>6150</v>
      </c>
      <c r="C1247" s="32">
        <v>150</v>
      </c>
      <c r="D1247" s="48">
        <v>0.41666579999999998</v>
      </c>
      <c r="E1247" s="48">
        <v>13.253594007331939</v>
      </c>
      <c r="F1247" s="32" t="s">
        <v>746</v>
      </c>
      <c r="G1247" s="32">
        <v>13.253594007331939</v>
      </c>
      <c r="H1247" s="32">
        <v>163.21305699800001</v>
      </c>
      <c r="I1247" s="32">
        <v>0.15</v>
      </c>
      <c r="J1247" s="32">
        <v>0.75229709137686618</v>
      </c>
      <c r="K1247" s="29" t="s">
        <v>2745</v>
      </c>
      <c r="L1247" s="29" t="s">
        <v>2745</v>
      </c>
      <c r="M1247" s="29" t="s">
        <v>3436</v>
      </c>
      <c r="N1247" s="33">
        <v>2.88456123187611E-2</v>
      </c>
      <c r="O1247" s="34">
        <v>86277.376524279447</v>
      </c>
      <c r="P1247" s="35">
        <v>0.93891747217727939</v>
      </c>
      <c r="Q1247" s="29" t="s">
        <v>6151</v>
      </c>
      <c r="R1247" s="29" t="s">
        <v>6152</v>
      </c>
      <c r="S1247" s="36">
        <v>13.39</v>
      </c>
      <c r="T1247" s="29" t="s">
        <v>5267</v>
      </c>
      <c r="U1247" s="37">
        <v>164</v>
      </c>
      <c r="V1247" s="38">
        <v>0.93891747217727939</v>
      </c>
      <c r="W1247" s="38">
        <v>14.328917472177279</v>
      </c>
      <c r="X1247" s="39">
        <v>5.9289174721772788</v>
      </c>
      <c r="Y1247" s="39">
        <v>4.99</v>
      </c>
    </row>
    <row r="1248" spans="1:25" ht="40" x14ac:dyDescent="0.2">
      <c r="A1248" s="29">
        <v>15688</v>
      </c>
      <c r="B1248" s="29" t="s">
        <v>6153</v>
      </c>
      <c r="C1248" s="32">
        <v>100</v>
      </c>
      <c r="D1248" s="48">
        <v>0.41666579999999998</v>
      </c>
      <c r="E1248" s="48">
        <v>5.8904862254808616</v>
      </c>
      <c r="F1248" s="32" t="s">
        <v>746</v>
      </c>
      <c r="G1248" s="32">
        <v>5.8904862254808616</v>
      </c>
      <c r="H1248" s="32">
        <v>147.12394443737</v>
      </c>
      <c r="I1248" s="32">
        <v>0.1</v>
      </c>
      <c r="J1248" s="32">
        <v>0.75229709137686596</v>
      </c>
      <c r="K1248" s="29" t="s">
        <v>2437</v>
      </c>
      <c r="L1248" s="29" t="s">
        <v>1563</v>
      </c>
      <c r="M1248" s="29" t="s">
        <v>3436</v>
      </c>
      <c r="N1248" s="33">
        <v>2.884561231876109E-2</v>
      </c>
      <c r="O1248" s="34">
        <v>57518.251016186281</v>
      </c>
      <c r="P1248" s="35">
        <v>1.436330023528757</v>
      </c>
      <c r="Q1248" s="29" t="s">
        <v>3540</v>
      </c>
      <c r="R1248" s="29" t="s">
        <v>4142</v>
      </c>
      <c r="S1248" s="36">
        <v>7.4700000000000006</v>
      </c>
      <c r="T1248" s="29" t="s">
        <v>6154</v>
      </c>
      <c r="U1248" s="37">
        <v>148</v>
      </c>
      <c r="V1248" s="38">
        <v>1.436330023528757</v>
      </c>
      <c r="W1248" s="38">
        <v>8.9063300235287581</v>
      </c>
      <c r="X1248" s="39">
        <v>1.8163300235287581</v>
      </c>
      <c r="Y1248" s="39">
        <v>0.38000000000000078</v>
      </c>
    </row>
    <row r="1249" spans="1:25" ht="30" x14ac:dyDescent="0.2">
      <c r="A1249" s="29">
        <v>15387</v>
      </c>
      <c r="B1249" s="29" t="s">
        <v>6155</v>
      </c>
      <c r="C1249" s="32">
        <v>150</v>
      </c>
      <c r="D1249" s="48">
        <v>0.41666579999999998</v>
      </c>
      <c r="E1249" s="48">
        <v>13.253594007331939</v>
      </c>
      <c r="F1249" s="32" t="s">
        <v>746</v>
      </c>
      <c r="G1249" s="32">
        <v>13.253594007331939</v>
      </c>
      <c r="H1249" s="32">
        <v>508.33501834399999</v>
      </c>
      <c r="I1249" s="32">
        <v>0.15</v>
      </c>
      <c r="J1249" s="32">
        <v>0.75229709137686618</v>
      </c>
      <c r="K1249" s="29" t="s">
        <v>2437</v>
      </c>
      <c r="L1249" s="29" t="s">
        <v>4377</v>
      </c>
      <c r="M1249" s="29" t="s">
        <v>3436</v>
      </c>
      <c r="N1249" s="33">
        <v>2.88456123187611E-2</v>
      </c>
      <c r="O1249" s="34">
        <v>86277.376524279447</v>
      </c>
      <c r="P1249" s="35">
        <v>2.9243042145126168</v>
      </c>
      <c r="Q1249" s="29" t="s">
        <v>4530</v>
      </c>
      <c r="R1249" s="29" t="s">
        <v>6156</v>
      </c>
      <c r="S1249" s="36">
        <v>7.6499999999999986</v>
      </c>
      <c r="T1249" s="29" t="s">
        <v>746</v>
      </c>
      <c r="U1249" s="37">
        <v>508</v>
      </c>
      <c r="V1249" s="38">
        <v>2.9243042145126168</v>
      </c>
      <c r="W1249" s="38">
        <v>10.574304214512621</v>
      </c>
      <c r="X1249" s="39">
        <v>5.2043042145126153</v>
      </c>
      <c r="Y1249" s="39">
        <v>2.2799999999999989</v>
      </c>
    </row>
    <row r="1250" spans="1:25" ht="30" x14ac:dyDescent="0.2">
      <c r="A1250" s="29">
        <v>11478</v>
      </c>
      <c r="B1250" s="29" t="s">
        <v>6157</v>
      </c>
      <c r="C1250" s="32">
        <v>125</v>
      </c>
      <c r="D1250" s="48">
        <v>0.41666579999999998</v>
      </c>
      <c r="E1250" s="48">
        <v>9.2038847273138469</v>
      </c>
      <c r="F1250" s="32" t="s">
        <v>746</v>
      </c>
      <c r="G1250" s="32">
        <v>9.2038847273138469</v>
      </c>
      <c r="H1250" s="32">
        <v>319.76031949665997</v>
      </c>
      <c r="I1250" s="32">
        <v>0.125</v>
      </c>
      <c r="J1250" s="32">
        <v>0.75229709137686618</v>
      </c>
      <c r="K1250" s="29" t="s">
        <v>3576</v>
      </c>
      <c r="L1250" s="29" t="s">
        <v>3575</v>
      </c>
      <c r="M1250" s="29" t="s">
        <v>3436</v>
      </c>
      <c r="N1250" s="33">
        <v>2.88456123187611E-2</v>
      </c>
      <c r="O1250" s="34">
        <v>71897.813770232868</v>
      </c>
      <c r="P1250" s="35">
        <v>2.3311512815115139</v>
      </c>
      <c r="Q1250" s="29" t="s">
        <v>746</v>
      </c>
      <c r="R1250" s="29" t="s">
        <v>746</v>
      </c>
      <c r="S1250" s="41" t="s">
        <v>746</v>
      </c>
      <c r="T1250" s="29" t="s">
        <v>746</v>
      </c>
      <c r="U1250" s="34" t="s">
        <v>746</v>
      </c>
      <c r="V1250" s="38">
        <v>2.3311512815115139</v>
      </c>
      <c r="W1250" s="42" t="s">
        <v>746</v>
      </c>
      <c r="X1250" s="40" t="s">
        <v>746</v>
      </c>
      <c r="Y1250" s="40" t="s">
        <v>746</v>
      </c>
    </row>
    <row r="1251" spans="1:25" ht="30" x14ac:dyDescent="0.2">
      <c r="A1251" s="29">
        <v>15676</v>
      </c>
      <c r="B1251" s="29" t="s">
        <v>6158</v>
      </c>
      <c r="C1251" s="32">
        <v>100</v>
      </c>
      <c r="D1251" s="48">
        <v>0.39351770000000003</v>
      </c>
      <c r="E1251" s="48">
        <v>5.8904862254808616</v>
      </c>
      <c r="F1251" s="32" t="s">
        <v>746</v>
      </c>
      <c r="G1251" s="32">
        <v>5.8904862254808616</v>
      </c>
      <c r="H1251" s="32">
        <v>283.918258831</v>
      </c>
      <c r="I1251" s="32">
        <v>0.1</v>
      </c>
      <c r="J1251" s="32">
        <v>0.75229709137686596</v>
      </c>
      <c r="K1251" s="29" t="s">
        <v>3890</v>
      </c>
      <c r="L1251" s="29" t="s">
        <v>3890</v>
      </c>
      <c r="M1251" s="29" t="s">
        <v>6159</v>
      </c>
      <c r="N1251" s="33">
        <v>2.884561231876109E-2</v>
      </c>
      <c r="O1251" s="34">
        <v>57518.251016186281</v>
      </c>
      <c r="P1251" s="35">
        <v>2.7718147507972279</v>
      </c>
      <c r="Q1251" s="29" t="s">
        <v>6160</v>
      </c>
      <c r="R1251" s="29" t="s">
        <v>6161</v>
      </c>
      <c r="S1251" s="36">
        <v>234.19</v>
      </c>
      <c r="T1251" s="29" t="s">
        <v>746</v>
      </c>
      <c r="U1251" s="37">
        <v>284</v>
      </c>
      <c r="V1251" s="38">
        <v>2.7718147507972279</v>
      </c>
      <c r="W1251" s="38">
        <v>236.9618147507972</v>
      </c>
      <c r="X1251" s="39">
        <v>6.2418147507972321</v>
      </c>
      <c r="Y1251" s="39">
        <v>3.4699999999999989</v>
      </c>
    </row>
    <row r="1252" spans="1:25" ht="30" x14ac:dyDescent="0.2">
      <c r="A1252" s="29">
        <v>14316</v>
      </c>
      <c r="B1252" s="29" t="s">
        <v>6162</v>
      </c>
      <c r="C1252" s="32">
        <v>50</v>
      </c>
      <c r="D1252" s="48">
        <v>0.39351770000000003</v>
      </c>
      <c r="E1252" s="48">
        <v>1.472621556370215</v>
      </c>
      <c r="F1252" s="32" t="s">
        <v>746</v>
      </c>
      <c r="G1252" s="32">
        <v>1.472621556370215</v>
      </c>
      <c r="H1252" s="32">
        <v>805.15321202339999</v>
      </c>
      <c r="I1252" s="32">
        <v>0.05</v>
      </c>
      <c r="J1252" s="32">
        <v>0.75229709137686596</v>
      </c>
      <c r="K1252" s="29" t="s">
        <v>4720</v>
      </c>
      <c r="L1252" s="29" t="s">
        <v>165</v>
      </c>
      <c r="M1252" s="29" t="s">
        <v>6159</v>
      </c>
      <c r="N1252" s="33">
        <v>2.884561231876109E-2</v>
      </c>
      <c r="O1252" s="34">
        <v>28759.125508093141</v>
      </c>
      <c r="P1252" s="35">
        <v>19.799413133270829</v>
      </c>
      <c r="Q1252" s="29" t="s">
        <v>6163</v>
      </c>
      <c r="R1252" s="29" t="s">
        <v>6164</v>
      </c>
      <c r="S1252" s="36">
        <v>163.51</v>
      </c>
      <c r="T1252" s="29" t="s">
        <v>746</v>
      </c>
      <c r="U1252" s="37">
        <v>806</v>
      </c>
      <c r="V1252" s="38">
        <v>19.799413133270829</v>
      </c>
      <c r="W1252" s="38">
        <v>183.30941313327079</v>
      </c>
      <c r="X1252" s="39">
        <v>50.939413133270818</v>
      </c>
      <c r="Y1252" s="39">
        <v>31.13999999999999</v>
      </c>
    </row>
    <row r="1253" spans="1:25" ht="30" x14ac:dyDescent="0.2">
      <c r="A1253" s="29">
        <v>14348</v>
      </c>
      <c r="B1253" s="29" t="s">
        <v>6165</v>
      </c>
      <c r="C1253" s="32">
        <v>100</v>
      </c>
      <c r="D1253" s="48">
        <v>0.39351770000000003</v>
      </c>
      <c r="E1253" s="48">
        <v>5.8904862254808616</v>
      </c>
      <c r="F1253" s="32" t="s">
        <v>746</v>
      </c>
      <c r="G1253" s="32">
        <v>5.8904862254808616</v>
      </c>
      <c r="H1253" s="32">
        <v>55.845045916399997</v>
      </c>
      <c r="I1253" s="32">
        <v>0.1</v>
      </c>
      <c r="J1253" s="32">
        <v>0.75229709137686596</v>
      </c>
      <c r="K1253" s="29" t="s">
        <v>3013</v>
      </c>
      <c r="L1253" s="29" t="s">
        <v>3013</v>
      </c>
      <c r="M1253" s="29" t="s">
        <v>6159</v>
      </c>
      <c r="N1253" s="33">
        <v>2.884561231876109E-2</v>
      </c>
      <c r="O1253" s="34">
        <v>57518.251016186281</v>
      </c>
      <c r="P1253" s="35">
        <v>0.54519960310888194</v>
      </c>
      <c r="Q1253" s="29" t="s">
        <v>4547</v>
      </c>
      <c r="R1253" s="29" t="s">
        <v>6166</v>
      </c>
      <c r="S1253" s="36">
        <v>111.61</v>
      </c>
      <c r="T1253" s="29" t="s">
        <v>5975</v>
      </c>
      <c r="U1253" s="37">
        <v>56</v>
      </c>
      <c r="V1253" s="38">
        <v>0.54519960310888194</v>
      </c>
      <c r="W1253" s="38">
        <v>112.1551996031089</v>
      </c>
      <c r="X1253" s="39">
        <v>1.5751996031088851</v>
      </c>
      <c r="Y1253" s="39">
        <v>1.0300000000000009</v>
      </c>
    </row>
    <row r="1254" spans="1:25" ht="20" x14ac:dyDescent="0.2">
      <c r="A1254" s="29">
        <v>14310</v>
      </c>
      <c r="B1254" s="29" t="s">
        <v>6167</v>
      </c>
      <c r="C1254" s="32">
        <v>150</v>
      </c>
      <c r="D1254" s="48">
        <v>0.39351770000000003</v>
      </c>
      <c r="E1254" s="48">
        <v>13.253594007331939</v>
      </c>
      <c r="F1254" s="32" t="s">
        <v>746</v>
      </c>
      <c r="G1254" s="32">
        <v>13.253594007331939</v>
      </c>
      <c r="H1254" s="32">
        <v>719.14150728100003</v>
      </c>
      <c r="I1254" s="32">
        <v>0.15</v>
      </c>
      <c r="J1254" s="32">
        <v>0.75229709137686618</v>
      </c>
      <c r="K1254" s="29" t="s">
        <v>3150</v>
      </c>
      <c r="L1254" s="29" t="s">
        <v>3150</v>
      </c>
      <c r="M1254" s="29" t="s">
        <v>6159</v>
      </c>
      <c r="N1254" s="33">
        <v>2.88456123187611E-2</v>
      </c>
      <c r="O1254" s="34">
        <v>86277.376524279447</v>
      </c>
      <c r="P1254" s="35">
        <v>4.137012923925008</v>
      </c>
      <c r="Q1254" s="29" t="s">
        <v>6168</v>
      </c>
      <c r="R1254" s="29" t="s">
        <v>6169</v>
      </c>
      <c r="S1254" s="36">
        <v>91.1</v>
      </c>
      <c r="T1254" s="29" t="s">
        <v>3302</v>
      </c>
      <c r="U1254" s="37">
        <v>720</v>
      </c>
      <c r="V1254" s="38">
        <v>4.137012923925008</v>
      </c>
      <c r="W1254" s="38">
        <v>95.237012923925008</v>
      </c>
      <c r="X1254" s="39">
        <v>14.667012923925011</v>
      </c>
      <c r="Y1254" s="39">
        <v>10.53</v>
      </c>
    </row>
    <row r="1255" spans="1:25" ht="70" x14ac:dyDescent="0.2">
      <c r="A1255" s="29">
        <v>13126</v>
      </c>
      <c r="B1255" s="29" t="s">
        <v>6170</v>
      </c>
      <c r="C1255" s="32">
        <v>80</v>
      </c>
      <c r="D1255" s="48">
        <v>0.39351770000000003</v>
      </c>
      <c r="E1255" s="48">
        <v>3.7699111843077522</v>
      </c>
      <c r="F1255" s="32" t="s">
        <v>746</v>
      </c>
      <c r="G1255" s="32">
        <v>3.7699111843077522</v>
      </c>
      <c r="H1255" s="32">
        <v>294.34081204198998</v>
      </c>
      <c r="I1255" s="32">
        <v>0.08</v>
      </c>
      <c r="J1255" s="32">
        <v>0.75229709137686607</v>
      </c>
      <c r="K1255" s="29" t="s">
        <v>6171</v>
      </c>
      <c r="L1255" s="29" t="s">
        <v>6171</v>
      </c>
      <c r="M1255" s="29" t="s">
        <v>6159</v>
      </c>
      <c r="N1255" s="33">
        <v>2.88456123187611E-2</v>
      </c>
      <c r="O1255" s="34">
        <v>46014.600812949029</v>
      </c>
      <c r="P1255" s="35">
        <v>3.857668381937732</v>
      </c>
      <c r="Q1255" s="29" t="s">
        <v>6172</v>
      </c>
      <c r="R1255" s="29" t="s">
        <v>6173</v>
      </c>
      <c r="S1255" s="36">
        <v>81.739999999999995</v>
      </c>
      <c r="T1255" s="29" t="s">
        <v>746</v>
      </c>
      <c r="U1255" s="37">
        <v>294</v>
      </c>
      <c r="V1255" s="38">
        <v>3.857668381937732</v>
      </c>
      <c r="W1255" s="38">
        <v>85.597668381937723</v>
      </c>
      <c r="X1255" s="39">
        <v>9.127668381937724</v>
      </c>
      <c r="Y1255" s="39">
        <v>5.269999999999996</v>
      </c>
    </row>
    <row r="1256" spans="1:25" ht="30" x14ac:dyDescent="0.2">
      <c r="A1256" s="29">
        <v>19284</v>
      </c>
      <c r="B1256" s="29" t="s">
        <v>6174</v>
      </c>
      <c r="C1256" s="32" t="s">
        <v>746</v>
      </c>
      <c r="D1256" s="48">
        <v>0.39351770000000003</v>
      </c>
      <c r="E1256" s="48" t="s">
        <v>746</v>
      </c>
      <c r="F1256" s="32" t="s">
        <v>746</v>
      </c>
      <c r="G1256" s="32" t="s">
        <v>746</v>
      </c>
      <c r="H1256" s="32">
        <v>43.084795610500002</v>
      </c>
      <c r="I1256" s="32" t="s">
        <v>746</v>
      </c>
      <c r="J1256" s="32" t="s">
        <v>746</v>
      </c>
      <c r="K1256" s="29" t="s">
        <v>2385</v>
      </c>
      <c r="L1256" s="29" t="s">
        <v>1325</v>
      </c>
      <c r="M1256" s="29" t="s">
        <v>6159</v>
      </c>
      <c r="N1256" s="33" t="s">
        <v>746</v>
      </c>
      <c r="O1256" s="34" t="s">
        <v>746</v>
      </c>
      <c r="P1256" s="35" t="s">
        <v>746</v>
      </c>
      <c r="Q1256" s="29" t="s">
        <v>6175</v>
      </c>
      <c r="R1256" s="29" t="s">
        <v>6176</v>
      </c>
      <c r="S1256" s="36">
        <v>67.86</v>
      </c>
      <c r="T1256" s="29" t="s">
        <v>3436</v>
      </c>
      <c r="U1256" s="37">
        <v>44</v>
      </c>
      <c r="V1256" s="42" t="s">
        <v>746</v>
      </c>
      <c r="W1256" s="42" t="s">
        <v>746</v>
      </c>
      <c r="X1256" s="40" t="s">
        <v>746</v>
      </c>
      <c r="Y1256" s="39">
        <v>1.4900000000000091</v>
      </c>
    </row>
    <row r="1257" spans="1:25" ht="30" x14ac:dyDescent="0.2">
      <c r="A1257" s="29">
        <v>15719</v>
      </c>
      <c r="B1257" s="29" t="s">
        <v>6177</v>
      </c>
      <c r="C1257" s="32">
        <v>150</v>
      </c>
      <c r="D1257" s="48">
        <v>0.39351770000000003</v>
      </c>
      <c r="E1257" s="48">
        <v>13.253594007331939</v>
      </c>
      <c r="F1257" s="32" t="s">
        <v>746</v>
      </c>
      <c r="G1257" s="32">
        <v>13.253594007331939</v>
      </c>
      <c r="H1257" s="32">
        <v>456.82646800600003</v>
      </c>
      <c r="I1257" s="32">
        <v>0.15</v>
      </c>
      <c r="J1257" s="32">
        <v>0.75229709137686618</v>
      </c>
      <c r="K1257" s="29" t="s">
        <v>2592</v>
      </c>
      <c r="L1257" s="29" t="s">
        <v>4256</v>
      </c>
      <c r="M1257" s="29" t="s">
        <v>6159</v>
      </c>
      <c r="N1257" s="33">
        <v>2.88456123187611E-2</v>
      </c>
      <c r="O1257" s="34">
        <v>86277.376524279447</v>
      </c>
      <c r="P1257" s="35">
        <v>2.627990434424154</v>
      </c>
      <c r="Q1257" s="29" t="s">
        <v>6178</v>
      </c>
      <c r="R1257" s="29" t="s">
        <v>6179</v>
      </c>
      <c r="S1257" s="36">
        <v>97.98</v>
      </c>
      <c r="T1257" s="29" t="s">
        <v>746</v>
      </c>
      <c r="U1257" s="37">
        <v>456</v>
      </c>
      <c r="V1257" s="38">
        <v>2.627990434424154</v>
      </c>
      <c r="W1257" s="38">
        <v>100.6079904344242</v>
      </c>
      <c r="X1257" s="39">
        <v>45.887990434424147</v>
      </c>
      <c r="Y1257" s="39">
        <v>43.26</v>
      </c>
    </row>
    <row r="1258" spans="1:25" ht="20" x14ac:dyDescent="0.2">
      <c r="A1258" s="29">
        <v>15118</v>
      </c>
      <c r="B1258" s="29" t="s">
        <v>6180</v>
      </c>
      <c r="C1258" s="32">
        <v>100</v>
      </c>
      <c r="D1258" s="48">
        <v>0.39351770000000003</v>
      </c>
      <c r="E1258" s="48">
        <v>5.8904862254808616</v>
      </c>
      <c r="F1258" s="32" t="s">
        <v>746</v>
      </c>
      <c r="G1258" s="32">
        <v>5.8904862254808616</v>
      </c>
      <c r="H1258" s="32">
        <v>336.48702249512002</v>
      </c>
      <c r="I1258" s="32">
        <v>0.1</v>
      </c>
      <c r="J1258" s="32">
        <v>0.75229709137686596</v>
      </c>
      <c r="K1258" s="29" t="s">
        <v>4384</v>
      </c>
      <c r="L1258" s="29" t="s">
        <v>4383</v>
      </c>
      <c r="M1258" s="29" t="s">
        <v>6159</v>
      </c>
      <c r="N1258" s="33">
        <v>2.884561231876109E-2</v>
      </c>
      <c r="O1258" s="34">
        <v>57518.251016186281</v>
      </c>
      <c r="P1258" s="35">
        <v>3.28502892432495</v>
      </c>
      <c r="Q1258" s="29" t="s">
        <v>6181</v>
      </c>
      <c r="R1258" s="29" t="s">
        <v>3980</v>
      </c>
      <c r="S1258" s="36">
        <v>52.01</v>
      </c>
      <c r="T1258" s="29" t="s">
        <v>5267</v>
      </c>
      <c r="U1258" s="37">
        <v>336</v>
      </c>
      <c r="V1258" s="38">
        <v>3.28502892432495</v>
      </c>
      <c r="W1258" s="38">
        <v>55.295028924324953</v>
      </c>
      <c r="X1258" s="39">
        <v>8.0350289243249406</v>
      </c>
      <c r="Y1258" s="39">
        <v>4.7499999999999929</v>
      </c>
    </row>
    <row r="1259" spans="1:25" ht="20" x14ac:dyDescent="0.2">
      <c r="A1259" s="29">
        <v>15463</v>
      </c>
      <c r="B1259" s="29" t="s">
        <v>65</v>
      </c>
      <c r="C1259" s="32">
        <v>75</v>
      </c>
      <c r="D1259" s="48">
        <v>0.39351770000000003</v>
      </c>
      <c r="E1259" s="48">
        <v>3.3133985018329848</v>
      </c>
      <c r="F1259" s="32">
        <v>0.5</v>
      </c>
      <c r="G1259" s="32">
        <v>0.5</v>
      </c>
      <c r="H1259" s="32">
        <v>189.176090883</v>
      </c>
      <c r="I1259" s="32">
        <v>7.4999999999999997E-2</v>
      </c>
      <c r="J1259" s="32">
        <v>0.1135234851709947</v>
      </c>
      <c r="K1259" s="29" t="s">
        <v>4171</v>
      </c>
      <c r="L1259" s="29" t="s">
        <v>4171</v>
      </c>
      <c r="M1259" s="29" t="s">
        <v>6159</v>
      </c>
      <c r="N1259" s="33">
        <v>6.5685941311768913E-4</v>
      </c>
      <c r="O1259" s="34">
        <v>6509.7343766943868</v>
      </c>
      <c r="P1259" s="35">
        <v>7.349115734267149E-2</v>
      </c>
      <c r="Q1259" s="29" t="s">
        <v>6182</v>
      </c>
      <c r="R1259" s="29" t="s">
        <v>2525</v>
      </c>
      <c r="S1259" s="36">
        <v>41.65</v>
      </c>
      <c r="T1259" s="29" t="s">
        <v>4733</v>
      </c>
      <c r="U1259" s="37">
        <v>192</v>
      </c>
      <c r="V1259" s="38">
        <v>7.349115734267149E-2</v>
      </c>
      <c r="W1259" s="38">
        <v>41.723491157342671</v>
      </c>
      <c r="X1259" s="39">
        <v>11.513491157342671</v>
      </c>
      <c r="Y1259" s="39">
        <v>11.44</v>
      </c>
    </row>
    <row r="1260" spans="1:25" ht="30" x14ac:dyDescent="0.2">
      <c r="A1260" s="29">
        <v>17091</v>
      </c>
      <c r="B1260" s="29" t="s">
        <v>6183</v>
      </c>
      <c r="C1260" s="32">
        <v>150</v>
      </c>
      <c r="D1260" s="48">
        <v>0.39351770000000003</v>
      </c>
      <c r="E1260" s="48">
        <v>13.253594007331939</v>
      </c>
      <c r="F1260" s="32" t="s">
        <v>746</v>
      </c>
      <c r="G1260" s="32">
        <v>13.253594007331939</v>
      </c>
      <c r="H1260" s="32">
        <v>328.44481316399998</v>
      </c>
      <c r="I1260" s="32">
        <v>0.15</v>
      </c>
      <c r="J1260" s="32">
        <v>0.75229709137686618</v>
      </c>
      <c r="K1260" s="29" t="s">
        <v>2385</v>
      </c>
      <c r="L1260" s="29" t="s">
        <v>2173</v>
      </c>
      <c r="M1260" s="29" t="s">
        <v>6159</v>
      </c>
      <c r="N1260" s="33">
        <v>2.88456123187611E-2</v>
      </c>
      <c r="O1260" s="34">
        <v>86277.376524279447</v>
      </c>
      <c r="P1260" s="35">
        <v>1.889447936322034</v>
      </c>
      <c r="Q1260" s="29" t="s">
        <v>6184</v>
      </c>
      <c r="R1260" s="29" t="s">
        <v>6185</v>
      </c>
      <c r="S1260" s="36">
        <v>28.56</v>
      </c>
      <c r="T1260" s="29" t="s">
        <v>5030</v>
      </c>
      <c r="U1260" s="37">
        <v>328</v>
      </c>
      <c r="V1260" s="38">
        <v>1.889447936322034</v>
      </c>
      <c r="W1260" s="38">
        <v>30.449447936322031</v>
      </c>
      <c r="X1260" s="39">
        <v>3.4094479363220351</v>
      </c>
      <c r="Y1260" s="39">
        <v>1.52</v>
      </c>
    </row>
    <row r="1261" spans="1:25" ht="30" x14ac:dyDescent="0.2">
      <c r="A1261" s="29">
        <v>15418</v>
      </c>
      <c r="B1261" s="29" t="s">
        <v>6186</v>
      </c>
      <c r="C1261" s="32">
        <v>100</v>
      </c>
      <c r="D1261" s="48">
        <v>0.39351770000000003</v>
      </c>
      <c r="E1261" s="48">
        <v>5.8904862254808616</v>
      </c>
      <c r="F1261" s="32" t="s">
        <v>746</v>
      </c>
      <c r="G1261" s="32">
        <v>5.8904862254808616</v>
      </c>
      <c r="H1261" s="32">
        <v>218.382763764</v>
      </c>
      <c r="I1261" s="32">
        <v>0.1</v>
      </c>
      <c r="J1261" s="32">
        <v>0.75229709137686596</v>
      </c>
      <c r="K1261" s="29" t="s">
        <v>2443</v>
      </c>
      <c r="L1261" s="29" t="s">
        <v>134</v>
      </c>
      <c r="M1261" s="29" t="s">
        <v>6159</v>
      </c>
      <c r="N1261" s="33">
        <v>2.884561231876109E-2</v>
      </c>
      <c r="O1261" s="34">
        <v>57518.251016186281</v>
      </c>
      <c r="P1261" s="35">
        <v>2.1320099961631258</v>
      </c>
      <c r="Q1261" s="29" t="s">
        <v>6187</v>
      </c>
      <c r="R1261" s="29" t="s">
        <v>6188</v>
      </c>
      <c r="S1261" s="36">
        <v>27.28</v>
      </c>
      <c r="T1261" s="29" t="s">
        <v>5666</v>
      </c>
      <c r="U1261" s="37">
        <v>218</v>
      </c>
      <c r="V1261" s="38">
        <v>2.1320099961631258</v>
      </c>
      <c r="W1261" s="38">
        <v>29.412009996163121</v>
      </c>
      <c r="X1261" s="39">
        <v>7.1420099961631252</v>
      </c>
      <c r="Y1261" s="39">
        <v>5.009999999999998</v>
      </c>
    </row>
    <row r="1262" spans="1:25" ht="20" x14ac:dyDescent="0.2">
      <c r="A1262" s="29">
        <v>15449</v>
      </c>
      <c r="B1262" s="29" t="s">
        <v>200</v>
      </c>
      <c r="C1262" s="32">
        <v>100</v>
      </c>
      <c r="D1262" s="48">
        <v>0.39351770000000003</v>
      </c>
      <c r="E1262" s="48">
        <v>5.8904862254808616</v>
      </c>
      <c r="F1262" s="32">
        <v>1</v>
      </c>
      <c r="G1262" s="32">
        <v>1</v>
      </c>
      <c r="H1262" s="32">
        <v>571.32495544999995</v>
      </c>
      <c r="I1262" s="32">
        <v>0.1</v>
      </c>
      <c r="J1262" s="32">
        <v>0.1277139208173691</v>
      </c>
      <c r="K1262" s="29" t="s">
        <v>6189</v>
      </c>
      <c r="L1262" s="29" t="s">
        <v>6189</v>
      </c>
      <c r="M1262" s="29" t="s">
        <v>6159</v>
      </c>
      <c r="N1262" s="33">
        <v>8.3133769472707516E-4</v>
      </c>
      <c r="O1262" s="34">
        <v>9764.6015650415775</v>
      </c>
      <c r="P1262" s="35">
        <v>0.18783494787769989</v>
      </c>
      <c r="Q1262" s="29" t="s">
        <v>6190</v>
      </c>
      <c r="R1262" s="29" t="s">
        <v>6191</v>
      </c>
      <c r="S1262" s="36">
        <v>20.9</v>
      </c>
      <c r="T1262" s="29" t="s">
        <v>746</v>
      </c>
      <c r="U1262" s="37">
        <v>572</v>
      </c>
      <c r="V1262" s="38">
        <v>0.18783494787769989</v>
      </c>
      <c r="W1262" s="38">
        <v>21.087834947877699</v>
      </c>
      <c r="X1262" s="39">
        <v>3.7878349478776978</v>
      </c>
      <c r="Y1262" s="39">
        <v>3.5999999999999979</v>
      </c>
    </row>
    <row r="1263" spans="1:25" ht="30" x14ac:dyDescent="0.2">
      <c r="A1263" s="29">
        <v>15294</v>
      </c>
      <c r="B1263" s="29" t="s">
        <v>6192</v>
      </c>
      <c r="C1263" s="32">
        <v>100</v>
      </c>
      <c r="D1263" s="48">
        <v>0.39351770000000003</v>
      </c>
      <c r="E1263" s="48">
        <v>5.8904862254808616</v>
      </c>
      <c r="F1263" s="32" t="s">
        <v>746</v>
      </c>
      <c r="G1263" s="32">
        <v>5.8904862254808616</v>
      </c>
      <c r="H1263" s="32">
        <v>4.4561981987100001</v>
      </c>
      <c r="I1263" s="32">
        <v>0.1</v>
      </c>
      <c r="J1263" s="32">
        <v>0.75229709137686596</v>
      </c>
      <c r="K1263" s="29" t="s">
        <v>3778</v>
      </c>
      <c r="L1263" s="29" t="s">
        <v>3778</v>
      </c>
      <c r="M1263" s="29" t="s">
        <v>6159</v>
      </c>
      <c r="N1263" s="33">
        <v>2.884561231876109E-2</v>
      </c>
      <c r="O1263" s="34">
        <v>57518.251016186281</v>
      </c>
      <c r="P1263" s="35">
        <v>4.3504619782177158E-2</v>
      </c>
      <c r="Q1263" s="29" t="s">
        <v>6193</v>
      </c>
      <c r="R1263" s="29" t="s">
        <v>6194</v>
      </c>
      <c r="S1263" s="36">
        <v>16.46</v>
      </c>
      <c r="T1263" s="29" t="s">
        <v>2406</v>
      </c>
      <c r="U1263" s="37">
        <v>4</v>
      </c>
      <c r="V1263" s="38">
        <v>4.3504619782177158E-2</v>
      </c>
      <c r="W1263" s="38">
        <v>16.50350461978217</v>
      </c>
      <c r="X1263" s="39">
        <v>0.18350461978217331</v>
      </c>
      <c r="Y1263" s="39">
        <v>0.13999999999999699</v>
      </c>
    </row>
    <row r="1264" spans="1:25" ht="30" x14ac:dyDescent="0.2">
      <c r="A1264" s="29">
        <v>14624</v>
      </c>
      <c r="B1264" s="29" t="s">
        <v>46</v>
      </c>
      <c r="C1264" s="32">
        <v>762</v>
      </c>
      <c r="D1264" s="48">
        <v>0.39351770000000003</v>
      </c>
      <c r="E1264" s="48">
        <v>342.02754839081098</v>
      </c>
      <c r="F1264" s="32">
        <v>7</v>
      </c>
      <c r="G1264" s="32">
        <v>7</v>
      </c>
      <c r="H1264" s="32">
        <v>1363.4236539266469</v>
      </c>
      <c r="I1264" s="32">
        <v>0.76200000000000001</v>
      </c>
      <c r="J1264" s="32">
        <v>1.5396653469623101E-2</v>
      </c>
      <c r="K1264" s="29" t="s">
        <v>2394</v>
      </c>
      <c r="L1264" s="29" t="s">
        <v>2394</v>
      </c>
      <c r="M1264" s="29" t="s">
        <v>6159</v>
      </c>
      <c r="N1264" s="33">
        <v>1.208241274534439E-5</v>
      </c>
      <c r="O1264" s="34">
        <v>8970.1064245788784</v>
      </c>
      <c r="P1264" s="35">
        <v>7.1339082682919728E-4</v>
      </c>
      <c r="Q1264" s="29" t="s">
        <v>6195</v>
      </c>
      <c r="R1264" s="29" t="s">
        <v>2692</v>
      </c>
      <c r="S1264" s="36">
        <v>20.7</v>
      </c>
      <c r="T1264" s="29" t="s">
        <v>6196</v>
      </c>
      <c r="U1264" s="37">
        <v>1362</v>
      </c>
      <c r="V1264" s="38">
        <v>7.1339082682919728E-4</v>
      </c>
      <c r="W1264" s="38">
        <v>20.700713390826831</v>
      </c>
      <c r="X1264" s="39">
        <v>7.0707133908268283</v>
      </c>
      <c r="Y1264" s="39">
        <v>7.07</v>
      </c>
    </row>
    <row r="1265" spans="1:25" ht="20" x14ac:dyDescent="0.2">
      <c r="A1265" s="29">
        <v>15159</v>
      </c>
      <c r="B1265" s="29" t="s">
        <v>6197</v>
      </c>
      <c r="C1265" s="32">
        <v>75</v>
      </c>
      <c r="D1265" s="48">
        <v>0.39351770000000003</v>
      </c>
      <c r="E1265" s="48">
        <v>3.3133985018329848</v>
      </c>
      <c r="F1265" s="32" t="s">
        <v>746</v>
      </c>
      <c r="G1265" s="32">
        <v>3.3133985018329848</v>
      </c>
      <c r="H1265" s="32">
        <v>280.25091916180003</v>
      </c>
      <c r="I1265" s="32">
        <v>7.4999999999999997E-2</v>
      </c>
      <c r="J1265" s="32">
        <v>0.75229709137686618</v>
      </c>
      <c r="K1265" s="29" t="s">
        <v>2856</v>
      </c>
      <c r="L1265" s="29" t="s">
        <v>2856</v>
      </c>
      <c r="M1265" s="29" t="s">
        <v>6159</v>
      </c>
      <c r="N1265" s="33">
        <v>2.88456123187611E-2</v>
      </c>
      <c r="O1265" s="34">
        <v>43138.688262139724</v>
      </c>
      <c r="P1265" s="35">
        <v>4.0015338854387208</v>
      </c>
      <c r="Q1265" s="29" t="s">
        <v>3214</v>
      </c>
      <c r="R1265" s="29" t="s">
        <v>6198</v>
      </c>
      <c r="S1265" s="36">
        <v>7.99</v>
      </c>
      <c r="T1265" s="29" t="s">
        <v>2393</v>
      </c>
      <c r="U1265" s="37">
        <v>280</v>
      </c>
      <c r="V1265" s="38">
        <v>4.0015338854387208</v>
      </c>
      <c r="W1265" s="38">
        <v>11.99153388543872</v>
      </c>
      <c r="X1265" s="39">
        <v>4.0015338854387199</v>
      </c>
      <c r="Y1265" s="39">
        <v>0</v>
      </c>
    </row>
    <row r="1266" spans="1:25" ht="30" x14ac:dyDescent="0.2">
      <c r="A1266" s="29">
        <v>19106</v>
      </c>
      <c r="B1266" s="29" t="s">
        <v>6199</v>
      </c>
      <c r="C1266" s="32">
        <v>80</v>
      </c>
      <c r="D1266" s="48">
        <v>0.39351770000000003</v>
      </c>
      <c r="E1266" s="48">
        <v>3.7699111843077522</v>
      </c>
      <c r="F1266" s="32" t="s">
        <v>746</v>
      </c>
      <c r="G1266" s="32">
        <v>3.7699111843077522</v>
      </c>
      <c r="H1266" s="32">
        <v>239.09826381100001</v>
      </c>
      <c r="I1266" s="32">
        <v>0.08</v>
      </c>
      <c r="J1266" s="32">
        <v>0.75229709137686607</v>
      </c>
      <c r="K1266" s="29" t="s">
        <v>2399</v>
      </c>
      <c r="L1266" s="29" t="s">
        <v>2399</v>
      </c>
      <c r="M1266" s="29" t="s">
        <v>6159</v>
      </c>
      <c r="N1266" s="33">
        <v>2.88456123187611E-2</v>
      </c>
      <c r="O1266" s="34">
        <v>46014.600812949029</v>
      </c>
      <c r="P1266" s="35">
        <v>3.1336524693297361</v>
      </c>
      <c r="Q1266" s="29" t="s">
        <v>2459</v>
      </c>
      <c r="R1266" s="29" t="s">
        <v>6200</v>
      </c>
      <c r="S1266" s="36">
        <v>7.51</v>
      </c>
      <c r="T1266" s="29" t="s">
        <v>2467</v>
      </c>
      <c r="U1266" s="37">
        <v>240</v>
      </c>
      <c r="V1266" s="38">
        <v>3.1336524693297361</v>
      </c>
      <c r="W1266" s="38">
        <v>10.643652469329741</v>
      </c>
      <c r="X1266" s="39">
        <v>3.1536524693297352</v>
      </c>
      <c r="Y1266" s="39">
        <v>1.999999999999957E-2</v>
      </c>
    </row>
    <row r="1267" spans="1:25" ht="20" x14ac:dyDescent="0.2">
      <c r="A1267" s="29">
        <v>14369</v>
      </c>
      <c r="B1267" s="29" t="s">
        <v>6201</v>
      </c>
      <c r="C1267" s="32">
        <v>100</v>
      </c>
      <c r="D1267" s="48">
        <v>0.37036960000000002</v>
      </c>
      <c r="E1267" s="48">
        <v>5.8904862254808616</v>
      </c>
      <c r="F1267" s="32" t="s">
        <v>746</v>
      </c>
      <c r="G1267" s="32">
        <v>5.8904862254808616</v>
      </c>
      <c r="H1267" s="32">
        <v>105.472670063</v>
      </c>
      <c r="I1267" s="32">
        <v>0.1</v>
      </c>
      <c r="J1267" s="32">
        <v>0.75229709137686596</v>
      </c>
      <c r="K1267" s="29" t="s">
        <v>3861</v>
      </c>
      <c r="L1267" s="29" t="s">
        <v>3861</v>
      </c>
      <c r="M1267" s="29" t="s">
        <v>6202</v>
      </c>
      <c r="N1267" s="33">
        <v>2.884561231876109E-2</v>
      </c>
      <c r="O1267" s="34">
        <v>57518.251016186281</v>
      </c>
      <c r="P1267" s="35">
        <v>1.02970025207365</v>
      </c>
      <c r="Q1267" s="29" t="s">
        <v>5020</v>
      </c>
      <c r="R1267" s="29" t="s">
        <v>6203</v>
      </c>
      <c r="S1267" s="36">
        <v>110.5</v>
      </c>
      <c r="T1267" s="29" t="s">
        <v>2393</v>
      </c>
      <c r="U1267" s="37">
        <v>106</v>
      </c>
      <c r="V1267" s="38">
        <v>1.02970025207365</v>
      </c>
      <c r="W1267" s="38">
        <v>111.5297002520737</v>
      </c>
      <c r="X1267" s="39">
        <v>1.0297002520736529</v>
      </c>
      <c r="Y1267" s="39">
        <v>0</v>
      </c>
    </row>
    <row r="1268" spans="1:25" ht="40" x14ac:dyDescent="0.2">
      <c r="A1268" s="29">
        <v>14224</v>
      </c>
      <c r="B1268" s="29" t="s">
        <v>6204</v>
      </c>
      <c r="C1268" s="32">
        <v>100</v>
      </c>
      <c r="D1268" s="48">
        <v>0.37036960000000002</v>
      </c>
      <c r="E1268" s="48">
        <v>5.8904862254808616</v>
      </c>
      <c r="F1268" s="32" t="s">
        <v>746</v>
      </c>
      <c r="G1268" s="32">
        <v>5.8904862254808616</v>
      </c>
      <c r="H1268" s="32">
        <v>312.25782065800001</v>
      </c>
      <c r="I1268" s="32">
        <v>0.1</v>
      </c>
      <c r="J1268" s="32">
        <v>0.75229709137686596</v>
      </c>
      <c r="K1268" s="29" t="s">
        <v>2828</v>
      </c>
      <c r="L1268" s="29" t="s">
        <v>4450</v>
      </c>
      <c r="M1268" s="29" t="s">
        <v>6202</v>
      </c>
      <c r="N1268" s="33">
        <v>2.884561231876109E-2</v>
      </c>
      <c r="O1268" s="34">
        <v>57518.251016186281</v>
      </c>
      <c r="P1268" s="35">
        <v>3.048485986478362</v>
      </c>
      <c r="Q1268" s="29" t="s">
        <v>6205</v>
      </c>
      <c r="R1268" s="29" t="s">
        <v>6206</v>
      </c>
      <c r="S1268" s="36">
        <v>80.010000000000005</v>
      </c>
      <c r="T1268" s="29" t="s">
        <v>746</v>
      </c>
      <c r="U1268" s="37">
        <v>312</v>
      </c>
      <c r="V1268" s="38">
        <v>3.048485986478362</v>
      </c>
      <c r="W1268" s="38">
        <v>83.058485986478374</v>
      </c>
      <c r="X1268" s="39">
        <v>5.7784859864783726</v>
      </c>
      <c r="Y1268" s="39">
        <v>2.730000000000004</v>
      </c>
    </row>
    <row r="1269" spans="1:25" ht="40" x14ac:dyDescent="0.2">
      <c r="A1269" s="29">
        <v>14163</v>
      </c>
      <c r="B1269" s="29" t="s">
        <v>6207</v>
      </c>
      <c r="C1269" s="32">
        <v>100</v>
      </c>
      <c r="D1269" s="48">
        <v>0.37036960000000002</v>
      </c>
      <c r="E1269" s="48">
        <v>5.8904862254808616</v>
      </c>
      <c r="F1269" s="32" t="s">
        <v>746</v>
      </c>
      <c r="G1269" s="32">
        <v>5.8904862254808616</v>
      </c>
      <c r="H1269" s="32">
        <v>308.78035285999999</v>
      </c>
      <c r="I1269" s="32">
        <v>0.1</v>
      </c>
      <c r="J1269" s="32">
        <v>0.75229709137686596</v>
      </c>
      <c r="K1269" s="29" t="s">
        <v>3618</v>
      </c>
      <c r="L1269" s="29" t="s">
        <v>5291</v>
      </c>
      <c r="M1269" s="29" t="s">
        <v>6202</v>
      </c>
      <c r="N1269" s="33">
        <v>2.884561231876109E-2</v>
      </c>
      <c r="O1269" s="34">
        <v>57518.251016186281</v>
      </c>
      <c r="P1269" s="35">
        <v>3.0145364385429612</v>
      </c>
      <c r="Q1269" s="29" t="s">
        <v>6208</v>
      </c>
      <c r="R1269" s="29" t="s">
        <v>6209</v>
      </c>
      <c r="S1269" s="36">
        <v>54.31</v>
      </c>
      <c r="T1269" s="29" t="s">
        <v>2710</v>
      </c>
      <c r="U1269" s="37">
        <v>314</v>
      </c>
      <c r="V1269" s="38">
        <v>3.0145364385429612</v>
      </c>
      <c r="W1269" s="38">
        <v>57.324536438542957</v>
      </c>
      <c r="X1269" s="39">
        <v>5.9545364385429593</v>
      </c>
      <c r="Y1269" s="39">
        <v>2.9399999999999982</v>
      </c>
    </row>
    <row r="1270" spans="1:25" ht="20" x14ac:dyDescent="0.2">
      <c r="A1270" s="29">
        <v>15732</v>
      </c>
      <c r="B1270" s="29" t="s">
        <v>6210</v>
      </c>
      <c r="C1270" s="32" t="s">
        <v>746</v>
      </c>
      <c r="D1270" s="48">
        <v>0.37036960000000002</v>
      </c>
      <c r="E1270" s="48" t="s">
        <v>746</v>
      </c>
      <c r="F1270" s="32" t="s">
        <v>746</v>
      </c>
      <c r="G1270" s="32" t="s">
        <v>746</v>
      </c>
      <c r="H1270" s="32">
        <v>108.297197102</v>
      </c>
      <c r="I1270" s="32" t="s">
        <v>746</v>
      </c>
      <c r="J1270" s="32" t="s">
        <v>746</v>
      </c>
      <c r="K1270" s="29" t="s">
        <v>3351</v>
      </c>
      <c r="L1270" s="29" t="s">
        <v>3351</v>
      </c>
      <c r="M1270" s="29" t="s">
        <v>6202</v>
      </c>
      <c r="N1270" s="33" t="s">
        <v>746</v>
      </c>
      <c r="O1270" s="34" t="s">
        <v>746</v>
      </c>
      <c r="P1270" s="35" t="s">
        <v>746</v>
      </c>
      <c r="Q1270" s="29" t="s">
        <v>6211</v>
      </c>
      <c r="R1270" s="29" t="s">
        <v>6212</v>
      </c>
      <c r="S1270" s="36">
        <v>49.19</v>
      </c>
      <c r="T1270" s="29" t="s">
        <v>2509</v>
      </c>
      <c r="U1270" s="37">
        <v>108</v>
      </c>
      <c r="V1270" s="42" t="s">
        <v>746</v>
      </c>
      <c r="W1270" s="42" t="s">
        <v>746</v>
      </c>
      <c r="X1270" s="40" t="s">
        <v>746</v>
      </c>
      <c r="Y1270" s="39">
        <v>1.550000000000004</v>
      </c>
    </row>
    <row r="1271" spans="1:25" ht="30" x14ac:dyDescent="0.2">
      <c r="A1271" s="29">
        <v>17114</v>
      </c>
      <c r="B1271" s="29" t="s">
        <v>6213</v>
      </c>
      <c r="C1271" s="32">
        <v>150</v>
      </c>
      <c r="D1271" s="48">
        <v>0.37036960000000002</v>
      </c>
      <c r="E1271" s="48">
        <v>13.253594007331939</v>
      </c>
      <c r="F1271" s="32" t="s">
        <v>746</v>
      </c>
      <c r="G1271" s="32">
        <v>13.253594007331939</v>
      </c>
      <c r="H1271" s="32">
        <v>158.017327319</v>
      </c>
      <c r="I1271" s="32">
        <v>0.15</v>
      </c>
      <c r="J1271" s="32">
        <v>0.75229709137686618</v>
      </c>
      <c r="K1271" s="29" t="s">
        <v>2448</v>
      </c>
      <c r="L1271" s="29" t="s">
        <v>469</v>
      </c>
      <c r="M1271" s="29" t="s">
        <v>6202</v>
      </c>
      <c r="N1271" s="33">
        <v>2.88456123187611E-2</v>
      </c>
      <c r="O1271" s="34">
        <v>86277.376524279447</v>
      </c>
      <c r="P1271" s="35">
        <v>0.90902794332430914</v>
      </c>
      <c r="Q1271" s="29" t="s">
        <v>6214</v>
      </c>
      <c r="R1271" s="29" t="s">
        <v>6215</v>
      </c>
      <c r="S1271" s="36">
        <v>48.52</v>
      </c>
      <c r="T1271" s="29" t="s">
        <v>6216</v>
      </c>
      <c r="U1271" s="37">
        <v>158</v>
      </c>
      <c r="V1271" s="38">
        <v>0.90902794332430914</v>
      </c>
      <c r="W1271" s="38">
        <v>49.429027943324307</v>
      </c>
      <c r="X1271" s="39">
        <v>5.1590279433243111</v>
      </c>
      <c r="Y1271" s="39">
        <v>4.25</v>
      </c>
    </row>
    <row r="1272" spans="1:25" ht="20" x14ac:dyDescent="0.2">
      <c r="A1272" s="29">
        <v>19273</v>
      </c>
      <c r="B1272" s="29" t="s">
        <v>6217</v>
      </c>
      <c r="C1272" s="32">
        <v>125</v>
      </c>
      <c r="D1272" s="48">
        <v>0.37036960000000002</v>
      </c>
      <c r="E1272" s="48">
        <v>9.2038847273138469</v>
      </c>
      <c r="F1272" s="32" t="s">
        <v>746</v>
      </c>
      <c r="G1272" s="32">
        <v>9.2038847273138469</v>
      </c>
      <c r="H1272" s="32">
        <v>210.02816717693</v>
      </c>
      <c r="I1272" s="32">
        <v>0.125</v>
      </c>
      <c r="J1272" s="32">
        <v>0.75229709137686618</v>
      </c>
      <c r="K1272" s="29" t="s">
        <v>5222</v>
      </c>
      <c r="L1272" s="29" t="s">
        <v>2302</v>
      </c>
      <c r="M1272" s="29" t="s">
        <v>6202</v>
      </c>
      <c r="N1272" s="33">
        <v>2.88456123187611E-2</v>
      </c>
      <c r="O1272" s="34">
        <v>71897.813770232868</v>
      </c>
      <c r="P1272" s="35">
        <v>1.5311700708790701</v>
      </c>
      <c r="Q1272" s="29" t="s">
        <v>6218</v>
      </c>
      <c r="R1272" s="29" t="s">
        <v>6219</v>
      </c>
      <c r="S1272" s="36">
        <v>45.67</v>
      </c>
      <c r="T1272" s="29" t="s">
        <v>746</v>
      </c>
      <c r="U1272" s="37">
        <v>210</v>
      </c>
      <c r="V1272" s="38">
        <v>1.5311700708790701</v>
      </c>
      <c r="W1272" s="38">
        <v>47.201170070879073</v>
      </c>
      <c r="X1272" s="39">
        <v>3.5911700708790728</v>
      </c>
      <c r="Y1272" s="39">
        <v>2.0600000000000018</v>
      </c>
    </row>
    <row r="1273" spans="1:25" ht="30" x14ac:dyDescent="0.2">
      <c r="A1273" s="29">
        <v>14230</v>
      </c>
      <c r="B1273" s="29" t="s">
        <v>6220</v>
      </c>
      <c r="C1273" s="32">
        <v>100</v>
      </c>
      <c r="D1273" s="48">
        <v>0.37036960000000002</v>
      </c>
      <c r="E1273" s="48">
        <v>5.8904862254808616</v>
      </c>
      <c r="F1273" s="32" t="s">
        <v>746</v>
      </c>
      <c r="G1273" s="32">
        <v>5.8904862254808616</v>
      </c>
      <c r="H1273" s="32">
        <v>61.5866947349</v>
      </c>
      <c r="I1273" s="32">
        <v>0.1</v>
      </c>
      <c r="J1273" s="32">
        <v>0.75229709137686596</v>
      </c>
      <c r="K1273" s="29" t="s">
        <v>2908</v>
      </c>
      <c r="L1273" s="29" t="s">
        <v>239</v>
      </c>
      <c r="M1273" s="29" t="s">
        <v>6202</v>
      </c>
      <c r="N1273" s="33">
        <v>2.884561231876109E-2</v>
      </c>
      <c r="O1273" s="34">
        <v>57518.251016186281</v>
      </c>
      <c r="P1273" s="35">
        <v>0.60125371866503907</v>
      </c>
      <c r="Q1273" s="29" t="s">
        <v>6221</v>
      </c>
      <c r="R1273" s="29" t="s">
        <v>6222</v>
      </c>
      <c r="S1273" s="36">
        <v>27.26</v>
      </c>
      <c r="T1273" s="29" t="s">
        <v>2564</v>
      </c>
      <c r="U1273" s="37">
        <v>62</v>
      </c>
      <c r="V1273" s="38">
        <v>0.60125371866503907</v>
      </c>
      <c r="W1273" s="38">
        <v>27.86125371866504</v>
      </c>
      <c r="X1273" s="39">
        <v>2.4612537186650378</v>
      </c>
      <c r="Y1273" s="39">
        <v>1.859999999999999</v>
      </c>
    </row>
    <row r="1274" spans="1:25" ht="30" x14ac:dyDescent="0.2">
      <c r="A1274" s="29">
        <v>15694</v>
      </c>
      <c r="B1274" s="29" t="s">
        <v>6223</v>
      </c>
      <c r="C1274" s="32">
        <v>100</v>
      </c>
      <c r="D1274" s="48">
        <v>0.37036960000000002</v>
      </c>
      <c r="E1274" s="48">
        <v>5.8904862254808616</v>
      </c>
      <c r="F1274" s="32" t="s">
        <v>746</v>
      </c>
      <c r="G1274" s="32">
        <v>5.8904862254808616</v>
      </c>
      <c r="H1274" s="32">
        <v>114.36850477999999</v>
      </c>
      <c r="I1274" s="32">
        <v>0.1</v>
      </c>
      <c r="J1274" s="32">
        <v>0.75229709137686596</v>
      </c>
      <c r="K1274" s="29" t="s">
        <v>2412</v>
      </c>
      <c r="L1274" s="29" t="s">
        <v>2121</v>
      </c>
      <c r="M1274" s="29" t="s">
        <v>6202</v>
      </c>
      <c r="N1274" s="33">
        <v>2.884561231876109E-2</v>
      </c>
      <c r="O1274" s="34">
        <v>57518.251016186281</v>
      </c>
      <c r="P1274" s="35">
        <v>1.1165478045725969</v>
      </c>
      <c r="Q1274" s="29" t="s">
        <v>6224</v>
      </c>
      <c r="R1274" s="29" t="s">
        <v>3035</v>
      </c>
      <c r="S1274" s="36">
        <v>27.37</v>
      </c>
      <c r="T1274" s="29" t="s">
        <v>2714</v>
      </c>
      <c r="U1274" s="37">
        <v>114</v>
      </c>
      <c r="V1274" s="38">
        <v>1.1165478045725969</v>
      </c>
      <c r="W1274" s="38">
        <v>28.486547804572599</v>
      </c>
      <c r="X1274" s="39">
        <v>7.0765478045725976</v>
      </c>
      <c r="Y1274" s="39">
        <v>5.9600000000000009</v>
      </c>
    </row>
    <row r="1275" spans="1:25" ht="30" x14ac:dyDescent="0.2">
      <c r="A1275" s="29">
        <v>14022</v>
      </c>
      <c r="B1275" s="29" t="s">
        <v>6225</v>
      </c>
      <c r="C1275" s="32" t="s">
        <v>746</v>
      </c>
      <c r="D1275" s="48">
        <v>0.37036960000000002</v>
      </c>
      <c r="E1275" s="48" t="s">
        <v>746</v>
      </c>
      <c r="F1275" s="32" t="s">
        <v>746</v>
      </c>
      <c r="G1275" s="32" t="s">
        <v>746</v>
      </c>
      <c r="H1275" s="32">
        <v>9.8032085349599996</v>
      </c>
      <c r="I1275" s="32" t="s">
        <v>746</v>
      </c>
      <c r="J1275" s="32" t="s">
        <v>746</v>
      </c>
      <c r="K1275" s="29" t="s">
        <v>2385</v>
      </c>
      <c r="L1275" s="29" t="s">
        <v>1325</v>
      </c>
      <c r="M1275" s="29" t="s">
        <v>6202</v>
      </c>
      <c r="N1275" s="33" t="s">
        <v>746</v>
      </c>
      <c r="O1275" s="34" t="s">
        <v>746</v>
      </c>
      <c r="P1275" s="35" t="s">
        <v>746</v>
      </c>
      <c r="Q1275" s="29" t="s">
        <v>6226</v>
      </c>
      <c r="R1275" s="29" t="s">
        <v>5207</v>
      </c>
      <c r="S1275" s="36">
        <v>17.940000000000001</v>
      </c>
      <c r="T1275" s="29" t="s">
        <v>2947</v>
      </c>
      <c r="U1275" s="37">
        <v>10</v>
      </c>
      <c r="V1275" s="42" t="s">
        <v>746</v>
      </c>
      <c r="W1275" s="42" t="s">
        <v>746</v>
      </c>
      <c r="X1275" s="40" t="s">
        <v>746</v>
      </c>
      <c r="Y1275" s="39">
        <v>2.4199999999999982</v>
      </c>
    </row>
    <row r="1276" spans="1:25" ht="20" x14ac:dyDescent="0.2">
      <c r="A1276" s="29">
        <v>14592</v>
      </c>
      <c r="B1276" s="29" t="s">
        <v>6227</v>
      </c>
      <c r="C1276" s="32" t="s">
        <v>746</v>
      </c>
      <c r="D1276" s="48">
        <v>0.37036960000000002</v>
      </c>
      <c r="E1276" s="48" t="s">
        <v>746</v>
      </c>
      <c r="F1276" s="32" t="s">
        <v>746</v>
      </c>
      <c r="G1276" s="32" t="s">
        <v>746</v>
      </c>
      <c r="H1276" s="32">
        <v>52.784966327699998</v>
      </c>
      <c r="I1276" s="32" t="s">
        <v>746</v>
      </c>
      <c r="J1276" s="32" t="s">
        <v>746</v>
      </c>
      <c r="K1276" s="29" t="s">
        <v>5989</v>
      </c>
      <c r="L1276" s="29" t="s">
        <v>5989</v>
      </c>
      <c r="M1276" s="29" t="s">
        <v>6202</v>
      </c>
      <c r="N1276" s="33" t="s">
        <v>746</v>
      </c>
      <c r="O1276" s="34" t="s">
        <v>746</v>
      </c>
      <c r="P1276" s="35" t="s">
        <v>746</v>
      </c>
      <c r="Q1276" s="29" t="s">
        <v>6228</v>
      </c>
      <c r="R1276" s="29" t="s">
        <v>6229</v>
      </c>
      <c r="S1276" s="36">
        <v>11.59</v>
      </c>
      <c r="T1276" s="29" t="s">
        <v>3068</v>
      </c>
      <c r="U1276" s="37">
        <v>58</v>
      </c>
      <c r="V1276" s="42" t="s">
        <v>746</v>
      </c>
      <c r="W1276" s="42" t="s">
        <v>746</v>
      </c>
      <c r="X1276" s="40" t="s">
        <v>746</v>
      </c>
      <c r="Y1276" s="39">
        <v>1.0399999999999989</v>
      </c>
    </row>
    <row r="1277" spans="1:25" ht="30" x14ac:dyDescent="0.2">
      <c r="A1277" s="29">
        <v>15359</v>
      </c>
      <c r="B1277" s="29" t="s">
        <v>6230</v>
      </c>
      <c r="C1277" s="32">
        <v>75</v>
      </c>
      <c r="D1277" s="48">
        <v>0.37036960000000002</v>
      </c>
      <c r="E1277" s="48">
        <v>3.3133985018329848</v>
      </c>
      <c r="F1277" s="32" t="s">
        <v>746</v>
      </c>
      <c r="G1277" s="32">
        <v>3.3133985018329848</v>
      </c>
      <c r="H1277" s="32">
        <v>558.69985055699999</v>
      </c>
      <c r="I1277" s="32">
        <v>7.4999999999999997E-2</v>
      </c>
      <c r="J1277" s="32">
        <v>0.75229709137686618</v>
      </c>
      <c r="K1277" s="29" t="s">
        <v>2443</v>
      </c>
      <c r="L1277" s="29" t="s">
        <v>4194</v>
      </c>
      <c r="M1277" s="29" t="s">
        <v>6202</v>
      </c>
      <c r="N1277" s="33">
        <v>2.88456123187611E-2</v>
      </c>
      <c r="O1277" s="34">
        <v>43138.688262139724</v>
      </c>
      <c r="P1277" s="35">
        <v>7.9773382741437171</v>
      </c>
      <c r="Q1277" s="29" t="s">
        <v>5335</v>
      </c>
      <c r="R1277" s="29" t="s">
        <v>2834</v>
      </c>
      <c r="S1277" s="36">
        <v>6.07</v>
      </c>
      <c r="T1277" s="29" t="s">
        <v>3436</v>
      </c>
      <c r="U1277" s="37">
        <v>558</v>
      </c>
      <c r="V1277" s="38">
        <v>7.9773382741437171</v>
      </c>
      <c r="W1277" s="38">
        <v>14.047338274143719</v>
      </c>
      <c r="X1277" s="39">
        <v>8.0273382741437178</v>
      </c>
      <c r="Y1277" s="39">
        <v>5.0000000000000711E-2</v>
      </c>
    </row>
    <row r="1278" spans="1:25" ht="40" x14ac:dyDescent="0.2">
      <c r="A1278" s="29">
        <v>15413</v>
      </c>
      <c r="B1278" s="29" t="s">
        <v>2020</v>
      </c>
      <c r="C1278" s="32">
        <v>125</v>
      </c>
      <c r="D1278" s="48">
        <v>0.37036960000000002</v>
      </c>
      <c r="E1278" s="48">
        <v>9.2038847273138469</v>
      </c>
      <c r="F1278" s="32" t="s">
        <v>746</v>
      </c>
      <c r="G1278" s="32">
        <v>9.2038847273138469</v>
      </c>
      <c r="H1278" s="32">
        <v>338.41910631269002</v>
      </c>
      <c r="I1278" s="32">
        <v>0.125</v>
      </c>
      <c r="J1278" s="32">
        <v>0.75229709137686618</v>
      </c>
      <c r="K1278" s="29" t="s">
        <v>2437</v>
      </c>
      <c r="L1278" s="29" t="s">
        <v>2015</v>
      </c>
      <c r="M1278" s="29" t="s">
        <v>6202</v>
      </c>
      <c r="N1278" s="33">
        <v>2.88456123187611E-2</v>
      </c>
      <c r="O1278" s="34">
        <v>71897.813770232868</v>
      </c>
      <c r="P1278" s="35">
        <v>2.467179588169786</v>
      </c>
      <c r="Q1278" s="29" t="s">
        <v>746</v>
      </c>
      <c r="R1278" s="29" t="s">
        <v>6231</v>
      </c>
      <c r="S1278" s="36">
        <v>28.77</v>
      </c>
      <c r="T1278" s="29" t="s">
        <v>4688</v>
      </c>
      <c r="U1278" s="37">
        <v>332</v>
      </c>
      <c r="V1278" s="38">
        <v>2.467179588169786</v>
      </c>
      <c r="W1278" s="38">
        <v>31.237179588169781</v>
      </c>
      <c r="X1278" s="40" t="s">
        <v>746</v>
      </c>
      <c r="Y1278" s="40" t="s">
        <v>746</v>
      </c>
    </row>
    <row r="1279" spans="1:25" ht="40" x14ac:dyDescent="0.2">
      <c r="A1279" s="29">
        <v>14000</v>
      </c>
      <c r="B1279" s="29" t="s">
        <v>6232</v>
      </c>
      <c r="C1279" s="32" t="s">
        <v>746</v>
      </c>
      <c r="D1279" s="48">
        <v>0.37036960000000002</v>
      </c>
      <c r="E1279" s="48" t="s">
        <v>746</v>
      </c>
      <c r="F1279" s="32" t="s">
        <v>746</v>
      </c>
      <c r="G1279" s="32" t="s">
        <v>746</v>
      </c>
      <c r="H1279" s="32">
        <v>0</v>
      </c>
      <c r="I1279" s="32" t="s">
        <v>746</v>
      </c>
      <c r="J1279" s="32" t="s">
        <v>746</v>
      </c>
      <c r="K1279" s="29" t="s">
        <v>2662</v>
      </c>
      <c r="L1279" s="29" t="s">
        <v>2662</v>
      </c>
      <c r="M1279" s="29" t="s">
        <v>6202</v>
      </c>
      <c r="N1279" s="33" t="s">
        <v>746</v>
      </c>
      <c r="O1279" s="34" t="s">
        <v>746</v>
      </c>
      <c r="P1279" s="35" t="s">
        <v>746</v>
      </c>
      <c r="Q1279" s="29" t="s">
        <v>746</v>
      </c>
      <c r="R1279" s="29" t="s">
        <v>746</v>
      </c>
      <c r="S1279" s="41" t="s">
        <v>746</v>
      </c>
      <c r="T1279" s="29" t="s">
        <v>746</v>
      </c>
      <c r="U1279" s="34" t="s">
        <v>746</v>
      </c>
      <c r="V1279" s="42" t="s">
        <v>746</v>
      </c>
      <c r="W1279" s="42" t="s">
        <v>746</v>
      </c>
      <c r="X1279" s="40" t="s">
        <v>746</v>
      </c>
      <c r="Y1279" s="40" t="s">
        <v>746</v>
      </c>
    </row>
    <row r="1280" spans="1:25" ht="20" x14ac:dyDescent="0.2">
      <c r="A1280" s="29">
        <v>15119</v>
      </c>
      <c r="B1280" s="29" t="s">
        <v>6233</v>
      </c>
      <c r="C1280" s="32">
        <v>100</v>
      </c>
      <c r="D1280" s="48">
        <v>0.34722150000000002</v>
      </c>
      <c r="E1280" s="48">
        <v>5.8904862254808616</v>
      </c>
      <c r="F1280" s="32" t="s">
        <v>746</v>
      </c>
      <c r="G1280" s="32">
        <v>5.8904862254808616</v>
      </c>
      <c r="H1280" s="32">
        <v>628.09915527216992</v>
      </c>
      <c r="I1280" s="32">
        <v>0.1</v>
      </c>
      <c r="J1280" s="32">
        <v>0.75229709137686596</v>
      </c>
      <c r="K1280" s="29" t="s">
        <v>3911</v>
      </c>
      <c r="L1280" s="29" t="s">
        <v>508</v>
      </c>
      <c r="M1280" s="29" t="s">
        <v>3444</v>
      </c>
      <c r="N1280" s="33">
        <v>2.884561231876109E-2</v>
      </c>
      <c r="O1280" s="34">
        <v>57518.251016186281</v>
      </c>
      <c r="P1280" s="35">
        <v>6.1319568199485897</v>
      </c>
      <c r="Q1280" s="29" t="s">
        <v>6234</v>
      </c>
      <c r="R1280" s="29" t="s">
        <v>6235</v>
      </c>
      <c r="S1280" s="36">
        <v>114.57</v>
      </c>
      <c r="T1280" s="29" t="s">
        <v>746</v>
      </c>
      <c r="U1280" s="37">
        <v>626</v>
      </c>
      <c r="V1280" s="38">
        <v>6.1319568199485897</v>
      </c>
      <c r="W1280" s="38">
        <v>120.70195681994861</v>
      </c>
      <c r="X1280" s="39">
        <v>6.1319568199485843</v>
      </c>
      <c r="Y1280" s="39">
        <v>0</v>
      </c>
    </row>
    <row r="1281" spans="1:25" ht="30" x14ac:dyDescent="0.2">
      <c r="A1281" s="29">
        <v>14177</v>
      </c>
      <c r="B1281" s="29" t="s">
        <v>6236</v>
      </c>
      <c r="C1281" s="32">
        <v>100</v>
      </c>
      <c r="D1281" s="48">
        <v>0.34722150000000002</v>
      </c>
      <c r="E1281" s="48">
        <v>5.8904862254808616</v>
      </c>
      <c r="F1281" s="32" t="s">
        <v>746</v>
      </c>
      <c r="G1281" s="32">
        <v>5.8904862254808616</v>
      </c>
      <c r="H1281" s="32">
        <v>268.93085873199999</v>
      </c>
      <c r="I1281" s="32">
        <v>0.1</v>
      </c>
      <c r="J1281" s="32">
        <v>0.75229709137686596</v>
      </c>
      <c r="K1281" s="29" t="s">
        <v>3576</v>
      </c>
      <c r="L1281" s="29" t="s">
        <v>1437</v>
      </c>
      <c r="M1281" s="29" t="s">
        <v>3444</v>
      </c>
      <c r="N1281" s="33">
        <v>2.884561231876109E-2</v>
      </c>
      <c r="O1281" s="34">
        <v>57518.251016186281</v>
      </c>
      <c r="P1281" s="35">
        <v>2.625496944955668</v>
      </c>
      <c r="Q1281" s="29" t="s">
        <v>6237</v>
      </c>
      <c r="R1281" s="29" t="s">
        <v>6238</v>
      </c>
      <c r="S1281" s="36">
        <v>115.06</v>
      </c>
      <c r="T1281" s="29" t="s">
        <v>746</v>
      </c>
      <c r="U1281" s="37">
        <v>268</v>
      </c>
      <c r="V1281" s="38">
        <v>2.625496944955668</v>
      </c>
      <c r="W1281" s="38">
        <v>117.6854969449557</v>
      </c>
      <c r="X1281" s="39">
        <v>10.645496944955671</v>
      </c>
      <c r="Y1281" s="39">
        <v>8.019999999999996</v>
      </c>
    </row>
    <row r="1282" spans="1:25" ht="20" x14ac:dyDescent="0.2">
      <c r="A1282" s="29">
        <v>15513</v>
      </c>
      <c r="B1282" s="29" t="s">
        <v>6239</v>
      </c>
      <c r="C1282" s="32">
        <v>100</v>
      </c>
      <c r="D1282" s="48">
        <v>0.34722150000000002</v>
      </c>
      <c r="E1282" s="48">
        <v>5.8904862254808616</v>
      </c>
      <c r="F1282" s="32" t="s">
        <v>746</v>
      </c>
      <c r="G1282" s="32">
        <v>5.8904862254808616</v>
      </c>
      <c r="H1282" s="32">
        <v>215.96559813869999</v>
      </c>
      <c r="I1282" s="32">
        <v>0.1</v>
      </c>
      <c r="J1282" s="32">
        <v>0.75229709137686596</v>
      </c>
      <c r="K1282" s="29" t="s">
        <v>2544</v>
      </c>
      <c r="L1282" s="29" t="s">
        <v>1284</v>
      </c>
      <c r="M1282" s="29" t="s">
        <v>3444</v>
      </c>
      <c r="N1282" s="33">
        <v>2.884561231876109E-2</v>
      </c>
      <c r="O1282" s="34">
        <v>57518.251016186281</v>
      </c>
      <c r="P1282" s="35">
        <v>2.108411882526783</v>
      </c>
      <c r="Q1282" s="29" t="s">
        <v>6240</v>
      </c>
      <c r="R1282" s="29" t="s">
        <v>6241</v>
      </c>
      <c r="S1282" s="36">
        <v>57.44</v>
      </c>
      <c r="T1282" s="29" t="s">
        <v>4437</v>
      </c>
      <c r="U1282" s="37">
        <v>216</v>
      </c>
      <c r="V1282" s="38">
        <v>2.108411882526783</v>
      </c>
      <c r="W1282" s="38">
        <v>59.548411882526779</v>
      </c>
      <c r="X1282" s="39">
        <v>5.2784118825267754</v>
      </c>
      <c r="Y1282" s="39">
        <v>3.169999999999995</v>
      </c>
    </row>
    <row r="1283" spans="1:25" ht="40" x14ac:dyDescent="0.2">
      <c r="A1283" s="29">
        <v>10344</v>
      </c>
      <c r="B1283" s="29" t="s">
        <v>6242</v>
      </c>
      <c r="C1283" s="32">
        <v>100</v>
      </c>
      <c r="D1283" s="48">
        <v>0.34722150000000002</v>
      </c>
      <c r="E1283" s="48">
        <v>5.8904862254808616</v>
      </c>
      <c r="F1283" s="32" t="s">
        <v>746</v>
      </c>
      <c r="G1283" s="32">
        <v>5.8904862254808616</v>
      </c>
      <c r="H1283" s="32">
        <v>174.82180451974</v>
      </c>
      <c r="I1283" s="32">
        <v>0.1</v>
      </c>
      <c r="J1283" s="32">
        <v>0.75229709137686596</v>
      </c>
      <c r="K1283" s="29" t="s">
        <v>3073</v>
      </c>
      <c r="L1283" s="29" t="s">
        <v>3073</v>
      </c>
      <c r="M1283" s="29" t="s">
        <v>3444</v>
      </c>
      <c r="N1283" s="33">
        <v>2.884561231876109E-2</v>
      </c>
      <c r="O1283" s="34">
        <v>57518.251016186281</v>
      </c>
      <c r="P1283" s="35">
        <v>1.7067365041050191</v>
      </c>
      <c r="Q1283" s="29" t="s">
        <v>6243</v>
      </c>
      <c r="R1283" s="29" t="s">
        <v>6244</v>
      </c>
      <c r="S1283" s="36">
        <v>38.5</v>
      </c>
      <c r="T1283" s="29" t="s">
        <v>2792</v>
      </c>
      <c r="U1283" s="37">
        <v>74</v>
      </c>
      <c r="V1283" s="38">
        <v>1.7067365041050191</v>
      </c>
      <c r="W1283" s="38">
        <v>40.206736504105017</v>
      </c>
      <c r="X1283" s="39">
        <v>7.2067365041050166</v>
      </c>
      <c r="Y1283" s="39">
        <v>5.5</v>
      </c>
    </row>
    <row r="1284" spans="1:25" ht="20" x14ac:dyDescent="0.2">
      <c r="A1284" s="29">
        <v>17373</v>
      </c>
      <c r="B1284" s="29" t="s">
        <v>6245</v>
      </c>
      <c r="C1284" s="32">
        <v>110</v>
      </c>
      <c r="D1284" s="48">
        <v>0.34722150000000002</v>
      </c>
      <c r="E1284" s="48">
        <v>7.1274883328318426</v>
      </c>
      <c r="F1284" s="32" t="s">
        <v>746</v>
      </c>
      <c r="G1284" s="32">
        <v>7.1274883328318426</v>
      </c>
      <c r="H1284" s="32">
        <v>1095.0518392500001</v>
      </c>
      <c r="I1284" s="32">
        <v>0.11</v>
      </c>
      <c r="J1284" s="32">
        <v>0.75229709137686618</v>
      </c>
      <c r="K1284" s="29" t="s">
        <v>5087</v>
      </c>
      <c r="L1284" s="29" t="s">
        <v>5087</v>
      </c>
      <c r="M1284" s="29" t="s">
        <v>3444</v>
      </c>
      <c r="N1284" s="33">
        <v>2.88456123187611E-2</v>
      </c>
      <c r="O1284" s="34">
        <v>63270.076117804922</v>
      </c>
      <c r="P1284" s="35">
        <v>9.4342601716368701</v>
      </c>
      <c r="Q1284" s="29" t="s">
        <v>6246</v>
      </c>
      <c r="R1284" s="29" t="s">
        <v>5089</v>
      </c>
      <c r="S1284" s="36">
        <v>42.37</v>
      </c>
      <c r="T1284" s="29" t="s">
        <v>746</v>
      </c>
      <c r="U1284" s="37">
        <v>1096</v>
      </c>
      <c r="V1284" s="38">
        <v>9.4342601716368701</v>
      </c>
      <c r="W1284" s="38">
        <v>51.804260171636869</v>
      </c>
      <c r="X1284" s="39">
        <v>22.42426017163687</v>
      </c>
      <c r="Y1284" s="39">
        <v>12.99</v>
      </c>
    </row>
    <row r="1285" spans="1:25" ht="30" x14ac:dyDescent="0.2">
      <c r="A1285" s="29">
        <v>17462</v>
      </c>
      <c r="B1285" s="29" t="s">
        <v>6247</v>
      </c>
      <c r="C1285" s="32" t="s">
        <v>746</v>
      </c>
      <c r="D1285" s="48">
        <v>0.34722150000000002</v>
      </c>
      <c r="E1285" s="48" t="s">
        <v>746</v>
      </c>
      <c r="F1285" s="32" t="s">
        <v>746</v>
      </c>
      <c r="G1285" s="32" t="s">
        <v>746</v>
      </c>
      <c r="H1285" s="32">
        <v>4.0749056861600002</v>
      </c>
      <c r="I1285" s="32" t="s">
        <v>746</v>
      </c>
      <c r="J1285" s="32" t="s">
        <v>746</v>
      </c>
      <c r="K1285" s="29" t="s">
        <v>2592</v>
      </c>
      <c r="L1285" s="29" t="s">
        <v>2591</v>
      </c>
      <c r="M1285" s="29" t="s">
        <v>3444</v>
      </c>
      <c r="N1285" s="33" t="s">
        <v>746</v>
      </c>
      <c r="O1285" s="34" t="s">
        <v>746</v>
      </c>
      <c r="P1285" s="35" t="s">
        <v>746</v>
      </c>
      <c r="Q1285" s="29" t="s">
        <v>6248</v>
      </c>
      <c r="R1285" s="29" t="s">
        <v>6249</v>
      </c>
      <c r="S1285" s="36">
        <v>20.05</v>
      </c>
      <c r="T1285" s="29" t="s">
        <v>2393</v>
      </c>
      <c r="U1285" s="37">
        <v>4</v>
      </c>
      <c r="V1285" s="42" t="s">
        <v>746</v>
      </c>
      <c r="W1285" s="42" t="s">
        <v>746</v>
      </c>
      <c r="X1285" s="40" t="s">
        <v>746</v>
      </c>
      <c r="Y1285" s="39">
        <v>0</v>
      </c>
    </row>
    <row r="1286" spans="1:25" ht="30" x14ac:dyDescent="0.2">
      <c r="A1286" s="29">
        <v>15808</v>
      </c>
      <c r="B1286" s="29" t="s">
        <v>6250</v>
      </c>
      <c r="C1286" s="32">
        <v>150</v>
      </c>
      <c r="D1286" s="48">
        <v>0.34722150000000002</v>
      </c>
      <c r="E1286" s="48">
        <v>13.253594007331939</v>
      </c>
      <c r="F1286" s="32" t="s">
        <v>746</v>
      </c>
      <c r="G1286" s="32">
        <v>13.253594007331939</v>
      </c>
      <c r="H1286" s="32">
        <v>617.00293059099999</v>
      </c>
      <c r="I1286" s="32">
        <v>0.15</v>
      </c>
      <c r="J1286" s="32">
        <v>0.75229709137686618</v>
      </c>
      <c r="K1286" s="29" t="s">
        <v>3407</v>
      </c>
      <c r="L1286" s="29" t="s">
        <v>4026</v>
      </c>
      <c r="M1286" s="29" t="s">
        <v>3444</v>
      </c>
      <c r="N1286" s="33">
        <v>2.88456123187611E-2</v>
      </c>
      <c r="O1286" s="34">
        <v>86277.376524279447</v>
      </c>
      <c r="P1286" s="35">
        <v>3.5494392579361702</v>
      </c>
      <c r="Q1286" s="29" t="s">
        <v>4812</v>
      </c>
      <c r="R1286" s="29" t="s">
        <v>6251</v>
      </c>
      <c r="S1286" s="36">
        <v>13.62</v>
      </c>
      <c r="T1286" s="29" t="s">
        <v>746</v>
      </c>
      <c r="U1286" s="37">
        <v>618</v>
      </c>
      <c r="V1286" s="38">
        <v>3.5494392579361702</v>
      </c>
      <c r="W1286" s="38">
        <v>17.169439257936169</v>
      </c>
      <c r="X1286" s="39">
        <v>3.8494392579361691</v>
      </c>
      <c r="Y1286" s="39">
        <v>0.29999999999999888</v>
      </c>
    </row>
    <row r="1287" spans="1:25" ht="30" x14ac:dyDescent="0.2">
      <c r="A1287" s="29">
        <v>15403</v>
      </c>
      <c r="B1287" s="29" t="s">
        <v>6252</v>
      </c>
      <c r="C1287" s="32">
        <v>100</v>
      </c>
      <c r="D1287" s="48">
        <v>0.34722150000000002</v>
      </c>
      <c r="E1287" s="48">
        <v>5.8904862254808616</v>
      </c>
      <c r="F1287" s="32" t="s">
        <v>746</v>
      </c>
      <c r="G1287" s="32">
        <v>5.8904862254808616</v>
      </c>
      <c r="H1287" s="32">
        <v>573.50062676099992</v>
      </c>
      <c r="I1287" s="32">
        <v>0.1</v>
      </c>
      <c r="J1287" s="32">
        <v>0.75229709137686596</v>
      </c>
      <c r="K1287" s="29" t="s">
        <v>2437</v>
      </c>
      <c r="L1287" s="29" t="s">
        <v>1574</v>
      </c>
      <c r="M1287" s="29" t="s">
        <v>3444</v>
      </c>
      <c r="N1287" s="33">
        <v>2.884561231876109E-2</v>
      </c>
      <c r="O1287" s="34">
        <v>57518.251016186281</v>
      </c>
      <c r="P1287" s="35">
        <v>5.5989266185018902</v>
      </c>
      <c r="Q1287" s="29" t="s">
        <v>6253</v>
      </c>
      <c r="R1287" s="29" t="s">
        <v>6254</v>
      </c>
      <c r="S1287" s="36">
        <v>7.24</v>
      </c>
      <c r="T1287" s="29" t="s">
        <v>4034</v>
      </c>
      <c r="U1287" s="37">
        <v>574</v>
      </c>
      <c r="V1287" s="38">
        <v>5.5989266185018902</v>
      </c>
      <c r="W1287" s="38">
        <v>12.83892661850189</v>
      </c>
      <c r="X1287" s="39">
        <v>6.2089266185018914</v>
      </c>
      <c r="Y1287" s="39">
        <v>0.61000000000000032</v>
      </c>
    </row>
    <row r="1288" spans="1:25" ht="30" x14ac:dyDescent="0.2">
      <c r="A1288" s="29">
        <v>14074</v>
      </c>
      <c r="B1288" s="29" t="s">
        <v>302</v>
      </c>
      <c r="C1288" s="32">
        <v>120</v>
      </c>
      <c r="D1288" s="48">
        <v>0.32407340000000001</v>
      </c>
      <c r="E1288" s="48">
        <v>8.4823001646924414</v>
      </c>
      <c r="F1288" s="32">
        <v>16.5</v>
      </c>
      <c r="G1288" s="32">
        <v>16.5</v>
      </c>
      <c r="H1288" s="32">
        <v>58.7680182601</v>
      </c>
      <c r="I1288" s="32">
        <v>0.12</v>
      </c>
      <c r="J1288" s="32">
        <v>1.463388676032354</v>
      </c>
      <c r="K1288" s="29" t="s">
        <v>6255</v>
      </c>
      <c r="L1288" s="29" t="s">
        <v>6255</v>
      </c>
      <c r="M1288" s="29" t="s">
        <v>3572</v>
      </c>
      <c r="N1288" s="33">
        <v>0.1091491547981512</v>
      </c>
      <c r="O1288" s="34">
        <v>134263.27151932169</v>
      </c>
      <c r="P1288" s="35">
        <v>1.671553008557497</v>
      </c>
      <c r="Q1288" s="29" t="s">
        <v>6256</v>
      </c>
      <c r="R1288" s="29" t="s">
        <v>6257</v>
      </c>
      <c r="S1288" s="36">
        <v>161.44</v>
      </c>
      <c r="T1288" s="29" t="s">
        <v>4138</v>
      </c>
      <c r="U1288" s="37">
        <v>58</v>
      </c>
      <c r="V1288" s="38">
        <v>1.671553008557497</v>
      </c>
      <c r="W1288" s="38">
        <v>163.11155300855751</v>
      </c>
      <c r="X1288" s="39">
        <v>7.0115530085575131</v>
      </c>
      <c r="Y1288" s="39">
        <v>5.3400000000000034</v>
      </c>
    </row>
    <row r="1289" spans="1:25" ht="40" x14ac:dyDescent="0.2">
      <c r="A1289" s="29">
        <v>15198</v>
      </c>
      <c r="B1289" s="29" t="s">
        <v>6258</v>
      </c>
      <c r="C1289" s="32">
        <v>100</v>
      </c>
      <c r="D1289" s="48">
        <v>0.32407340000000001</v>
      </c>
      <c r="E1289" s="48">
        <v>5.8904862254808616</v>
      </c>
      <c r="F1289" s="32" t="s">
        <v>746</v>
      </c>
      <c r="G1289" s="32">
        <v>5.8904862254808616</v>
      </c>
      <c r="H1289" s="32">
        <v>86.972112752100003</v>
      </c>
      <c r="I1289" s="32">
        <v>0.1</v>
      </c>
      <c r="J1289" s="32">
        <v>0.75229709137686596</v>
      </c>
      <c r="K1289" s="29" t="s">
        <v>2596</v>
      </c>
      <c r="L1289" s="29" t="s">
        <v>224</v>
      </c>
      <c r="M1289" s="29" t="s">
        <v>3572</v>
      </c>
      <c r="N1289" s="33">
        <v>2.884561231876109E-2</v>
      </c>
      <c r="O1289" s="34">
        <v>57518.251016186281</v>
      </c>
      <c r="P1289" s="35">
        <v>0.84908447250574948</v>
      </c>
      <c r="Q1289" s="29" t="s">
        <v>6259</v>
      </c>
      <c r="R1289" s="29" t="s">
        <v>6260</v>
      </c>
      <c r="S1289" s="36">
        <v>88.93</v>
      </c>
      <c r="T1289" s="29" t="s">
        <v>746</v>
      </c>
      <c r="U1289" s="37">
        <v>86</v>
      </c>
      <c r="V1289" s="38">
        <v>0.84908447250574948</v>
      </c>
      <c r="W1289" s="38">
        <v>89.779084472505758</v>
      </c>
      <c r="X1289" s="39">
        <v>2.6390844725057581</v>
      </c>
      <c r="Y1289" s="39">
        <v>1.790000000000006</v>
      </c>
    </row>
    <row r="1290" spans="1:25" ht="40" x14ac:dyDescent="0.2">
      <c r="A1290" s="29">
        <v>15220</v>
      </c>
      <c r="B1290" s="29" t="s">
        <v>6261</v>
      </c>
      <c r="C1290" s="32">
        <v>100</v>
      </c>
      <c r="D1290" s="48">
        <v>0.32407340000000001</v>
      </c>
      <c r="E1290" s="48">
        <v>5.8904862254808616</v>
      </c>
      <c r="F1290" s="32" t="s">
        <v>746</v>
      </c>
      <c r="G1290" s="32">
        <v>5.8904862254808616</v>
      </c>
      <c r="H1290" s="32">
        <v>141.68996053399999</v>
      </c>
      <c r="I1290" s="32">
        <v>0.1</v>
      </c>
      <c r="J1290" s="32">
        <v>0.75229709137686596</v>
      </c>
      <c r="K1290" s="29" t="s">
        <v>2477</v>
      </c>
      <c r="L1290" s="29" t="s">
        <v>371</v>
      </c>
      <c r="M1290" s="29" t="s">
        <v>3572</v>
      </c>
      <c r="N1290" s="33">
        <v>2.884561231876109E-2</v>
      </c>
      <c r="O1290" s="34">
        <v>57518.251016186281</v>
      </c>
      <c r="P1290" s="35">
        <v>1.3832795547037799</v>
      </c>
      <c r="Q1290" s="29" t="s">
        <v>4789</v>
      </c>
      <c r="R1290" s="29" t="s">
        <v>6262</v>
      </c>
      <c r="S1290" s="36">
        <v>60.95</v>
      </c>
      <c r="T1290" s="29" t="s">
        <v>3932</v>
      </c>
      <c r="U1290" s="37">
        <v>142</v>
      </c>
      <c r="V1290" s="38">
        <v>1.3832795547037799</v>
      </c>
      <c r="W1290" s="38">
        <v>62.333279554703779</v>
      </c>
      <c r="X1290" s="39">
        <v>4.7132795547037736</v>
      </c>
      <c r="Y1290" s="39">
        <v>3.3299999999999912</v>
      </c>
    </row>
    <row r="1291" spans="1:25" ht="30" x14ac:dyDescent="0.2">
      <c r="A1291" s="29">
        <v>15142</v>
      </c>
      <c r="B1291" s="29" t="s">
        <v>6263</v>
      </c>
      <c r="C1291" s="32">
        <v>100</v>
      </c>
      <c r="D1291" s="48">
        <v>0.32407340000000001</v>
      </c>
      <c r="E1291" s="48">
        <v>5.8904862254808616</v>
      </c>
      <c r="F1291" s="32" t="s">
        <v>746</v>
      </c>
      <c r="G1291" s="32">
        <v>5.8904862254808616</v>
      </c>
      <c r="H1291" s="32">
        <v>141.57028669100001</v>
      </c>
      <c r="I1291" s="32">
        <v>0.1</v>
      </c>
      <c r="J1291" s="32">
        <v>0.75229709137686596</v>
      </c>
      <c r="K1291" s="29" t="s">
        <v>2385</v>
      </c>
      <c r="L1291" s="29" t="s">
        <v>1325</v>
      </c>
      <c r="M1291" s="29" t="s">
        <v>3572</v>
      </c>
      <c r="N1291" s="33">
        <v>2.884561231876109E-2</v>
      </c>
      <c r="O1291" s="34">
        <v>57518.251016186281</v>
      </c>
      <c r="P1291" s="35">
        <v>1.3821112123622989</v>
      </c>
      <c r="Q1291" s="29" t="s">
        <v>6264</v>
      </c>
      <c r="R1291" s="29" t="s">
        <v>6265</v>
      </c>
      <c r="S1291" s="36">
        <v>62.65</v>
      </c>
      <c r="T1291" s="29" t="s">
        <v>5377</v>
      </c>
      <c r="U1291" s="37">
        <v>142</v>
      </c>
      <c r="V1291" s="38">
        <v>1.3821112123622989</v>
      </c>
      <c r="W1291" s="38">
        <v>64.032111212362295</v>
      </c>
      <c r="X1291" s="39">
        <v>7.6621112123622979</v>
      </c>
      <c r="Y1291" s="39">
        <v>6.2800000000000011</v>
      </c>
    </row>
    <row r="1292" spans="1:25" ht="30" x14ac:dyDescent="0.2">
      <c r="A1292" s="29">
        <v>10310</v>
      </c>
      <c r="B1292" s="29" t="s">
        <v>6266</v>
      </c>
      <c r="C1292" s="32">
        <v>80</v>
      </c>
      <c r="D1292" s="48">
        <v>0.32407340000000001</v>
      </c>
      <c r="E1292" s="48">
        <v>3.7699111843077522</v>
      </c>
      <c r="F1292" s="32" t="s">
        <v>746</v>
      </c>
      <c r="G1292" s="32">
        <v>3.7699111843077522</v>
      </c>
      <c r="H1292" s="32">
        <v>238.64741558688999</v>
      </c>
      <c r="I1292" s="32">
        <v>0.08</v>
      </c>
      <c r="J1292" s="32">
        <v>0.75229709137686607</v>
      </c>
      <c r="K1292" s="29" t="s">
        <v>4277</v>
      </c>
      <c r="L1292" s="29" t="s">
        <v>4276</v>
      </c>
      <c r="M1292" s="29" t="s">
        <v>3572</v>
      </c>
      <c r="N1292" s="33">
        <v>2.88456123187611E-2</v>
      </c>
      <c r="O1292" s="34">
        <v>46014.600812949029</v>
      </c>
      <c r="P1292" s="35">
        <v>3.127743594759687</v>
      </c>
      <c r="Q1292" s="29" t="s">
        <v>6267</v>
      </c>
      <c r="R1292" s="29" t="s">
        <v>6268</v>
      </c>
      <c r="S1292" s="36">
        <v>51.4</v>
      </c>
      <c r="T1292" s="29" t="s">
        <v>5318</v>
      </c>
      <c r="U1292" s="37">
        <v>238</v>
      </c>
      <c r="V1292" s="38">
        <v>3.127743594759687</v>
      </c>
      <c r="W1292" s="38">
        <v>54.527743594759677</v>
      </c>
      <c r="X1292" s="39">
        <v>3.1677435947596848</v>
      </c>
      <c r="Y1292" s="39">
        <v>3.9999999999999147E-2</v>
      </c>
    </row>
    <row r="1293" spans="1:25" ht="40" x14ac:dyDescent="0.2">
      <c r="A1293" s="29">
        <v>15336</v>
      </c>
      <c r="B1293" s="29" t="s">
        <v>6269</v>
      </c>
      <c r="C1293" s="32">
        <v>75</v>
      </c>
      <c r="D1293" s="48">
        <v>0.32407340000000001</v>
      </c>
      <c r="E1293" s="48">
        <v>3.3133985018329848</v>
      </c>
      <c r="F1293" s="32" t="s">
        <v>746</v>
      </c>
      <c r="G1293" s="32">
        <v>3.3133985018329848</v>
      </c>
      <c r="H1293" s="32">
        <v>564.95052816899999</v>
      </c>
      <c r="I1293" s="32">
        <v>7.4999999999999997E-2</v>
      </c>
      <c r="J1293" s="32">
        <v>0.75229709137686618</v>
      </c>
      <c r="K1293" s="29" t="s">
        <v>3870</v>
      </c>
      <c r="L1293" s="29" t="s">
        <v>5966</v>
      </c>
      <c r="M1293" s="29" t="s">
        <v>3572</v>
      </c>
      <c r="N1293" s="33">
        <v>2.88456123187611E-2</v>
      </c>
      <c r="O1293" s="34">
        <v>43138.688262139724</v>
      </c>
      <c r="P1293" s="35">
        <v>8.0665879306521777</v>
      </c>
      <c r="Q1293" s="29" t="s">
        <v>6270</v>
      </c>
      <c r="R1293" s="29" t="s">
        <v>6271</v>
      </c>
      <c r="S1293" s="36">
        <v>22.22</v>
      </c>
      <c r="T1293" s="29" t="s">
        <v>4503</v>
      </c>
      <c r="U1293" s="37">
        <v>564</v>
      </c>
      <c r="V1293" s="38">
        <v>8.0665879306521777</v>
      </c>
      <c r="W1293" s="38">
        <v>30.286587930652171</v>
      </c>
      <c r="X1293" s="39">
        <v>9.2665879306521752</v>
      </c>
      <c r="Y1293" s="39">
        <v>1.1999999999999991</v>
      </c>
    </row>
    <row r="1294" spans="1:25" ht="20" x14ac:dyDescent="0.2">
      <c r="A1294" s="29">
        <v>19687</v>
      </c>
      <c r="B1294" s="29" t="s">
        <v>6272</v>
      </c>
      <c r="C1294" s="32">
        <v>100</v>
      </c>
      <c r="D1294" s="48">
        <v>0.32407340000000001</v>
      </c>
      <c r="E1294" s="48">
        <v>5.8904862254808616</v>
      </c>
      <c r="F1294" s="32" t="s">
        <v>746</v>
      </c>
      <c r="G1294" s="32">
        <v>5.8904862254808616</v>
      </c>
      <c r="H1294" s="32">
        <v>31.779990418800001</v>
      </c>
      <c r="I1294" s="32">
        <v>0.1</v>
      </c>
      <c r="J1294" s="32">
        <v>0.75229709137686596</v>
      </c>
      <c r="K1294" s="29" t="s">
        <v>2895</v>
      </c>
      <c r="L1294" s="29" t="s">
        <v>1987</v>
      </c>
      <c r="M1294" s="29" t="s">
        <v>3572</v>
      </c>
      <c r="N1294" s="33">
        <v>2.884561231876109E-2</v>
      </c>
      <c r="O1294" s="34">
        <v>57518.251016186281</v>
      </c>
      <c r="P1294" s="35">
        <v>0.3102591801799483</v>
      </c>
      <c r="Q1294" s="29" t="s">
        <v>6273</v>
      </c>
      <c r="R1294" s="29" t="s">
        <v>4483</v>
      </c>
      <c r="S1294" s="36">
        <v>8.65</v>
      </c>
      <c r="T1294" s="29" t="s">
        <v>3647</v>
      </c>
      <c r="U1294" s="37">
        <v>32</v>
      </c>
      <c r="V1294" s="38">
        <v>0.3102591801799483</v>
      </c>
      <c r="W1294" s="38">
        <v>8.960259180179948</v>
      </c>
      <c r="X1294" s="39">
        <v>1.960259180179948</v>
      </c>
      <c r="Y1294" s="39">
        <v>1.65</v>
      </c>
    </row>
    <row r="1295" spans="1:25" ht="40" x14ac:dyDescent="0.2">
      <c r="A1295" s="29">
        <v>15032</v>
      </c>
      <c r="B1295" s="29" t="s">
        <v>6274</v>
      </c>
      <c r="C1295" s="32">
        <v>100</v>
      </c>
      <c r="D1295" s="48">
        <v>0.32407340000000001</v>
      </c>
      <c r="E1295" s="48">
        <v>5.8904862254808616</v>
      </c>
      <c r="F1295" s="32" t="s">
        <v>746</v>
      </c>
      <c r="G1295" s="32">
        <v>5.8904862254808616</v>
      </c>
      <c r="H1295" s="32">
        <v>422.76191402120003</v>
      </c>
      <c r="I1295" s="32">
        <v>0.1</v>
      </c>
      <c r="J1295" s="32">
        <v>0.75229709137686596</v>
      </c>
      <c r="K1295" s="29" t="s">
        <v>2477</v>
      </c>
      <c r="L1295" s="29" t="s">
        <v>47</v>
      </c>
      <c r="M1295" s="29" t="s">
        <v>3572</v>
      </c>
      <c r="N1295" s="33">
        <v>2.884561231876109E-2</v>
      </c>
      <c r="O1295" s="34">
        <v>57518.251016186281</v>
      </c>
      <c r="P1295" s="35">
        <v>4.1273066205183602</v>
      </c>
      <c r="Q1295" s="29" t="s">
        <v>6275</v>
      </c>
      <c r="R1295" s="29" t="s">
        <v>2479</v>
      </c>
      <c r="S1295" s="36">
        <v>3.2</v>
      </c>
      <c r="T1295" s="29" t="s">
        <v>6276</v>
      </c>
      <c r="U1295" s="37">
        <v>422</v>
      </c>
      <c r="V1295" s="38">
        <v>4.1273066205183602</v>
      </c>
      <c r="W1295" s="38">
        <v>7.3273066205183603</v>
      </c>
      <c r="X1295" s="39">
        <v>5.7973066205183601</v>
      </c>
      <c r="Y1295" s="39">
        <v>1.67</v>
      </c>
    </row>
    <row r="1296" spans="1:25" ht="30" x14ac:dyDescent="0.2">
      <c r="A1296" s="29">
        <v>12620</v>
      </c>
      <c r="B1296" s="29" t="s">
        <v>6277</v>
      </c>
      <c r="C1296" s="32">
        <v>150</v>
      </c>
      <c r="D1296" s="48">
        <v>0.32407340000000001</v>
      </c>
      <c r="E1296" s="48">
        <v>13.253594007331939</v>
      </c>
      <c r="F1296" s="32" t="s">
        <v>746</v>
      </c>
      <c r="G1296" s="32">
        <v>13.253594007331939</v>
      </c>
      <c r="H1296" s="32">
        <v>252.689770681</v>
      </c>
      <c r="I1296" s="32">
        <v>0.15</v>
      </c>
      <c r="J1296" s="32">
        <v>0.75229709137686618</v>
      </c>
      <c r="K1296" s="29" t="s">
        <v>2394</v>
      </c>
      <c r="L1296" s="29" t="s">
        <v>2394</v>
      </c>
      <c r="M1296" s="29" t="s">
        <v>3572</v>
      </c>
      <c r="N1296" s="33">
        <v>2.88456123187611E-2</v>
      </c>
      <c r="O1296" s="34">
        <v>86277.376524279447</v>
      </c>
      <c r="P1296" s="35">
        <v>1.4536511054735539</v>
      </c>
      <c r="Q1296" s="29" t="s">
        <v>746</v>
      </c>
      <c r="R1296" s="29" t="s">
        <v>746</v>
      </c>
      <c r="S1296" s="41" t="s">
        <v>746</v>
      </c>
      <c r="T1296" s="29" t="s">
        <v>746</v>
      </c>
      <c r="U1296" s="34" t="s">
        <v>746</v>
      </c>
      <c r="V1296" s="38">
        <v>1.4536511054735539</v>
      </c>
      <c r="W1296" s="42" t="s">
        <v>746</v>
      </c>
      <c r="X1296" s="40" t="s">
        <v>746</v>
      </c>
      <c r="Y1296" s="40" t="s">
        <v>746</v>
      </c>
    </row>
    <row r="1297" spans="1:25" ht="20" x14ac:dyDescent="0.2">
      <c r="A1297" s="29">
        <v>12420</v>
      </c>
      <c r="B1297" s="29" t="s">
        <v>6278</v>
      </c>
      <c r="C1297" s="32">
        <v>90</v>
      </c>
      <c r="D1297" s="48">
        <v>0.32407340000000001</v>
      </c>
      <c r="E1297" s="48">
        <v>4.7712938426394977</v>
      </c>
      <c r="F1297" s="32" t="s">
        <v>746</v>
      </c>
      <c r="G1297" s="32">
        <v>4.7712938426394977</v>
      </c>
      <c r="H1297" s="32">
        <v>91.656366579099995</v>
      </c>
      <c r="I1297" s="32">
        <v>0.09</v>
      </c>
      <c r="J1297" s="32">
        <v>0.75229709137686607</v>
      </c>
      <c r="K1297" s="29" t="s">
        <v>2407</v>
      </c>
      <c r="L1297" s="29" t="s">
        <v>2407</v>
      </c>
      <c r="M1297" s="29" t="s">
        <v>3572</v>
      </c>
      <c r="N1297" s="33">
        <v>2.88456123187611E-2</v>
      </c>
      <c r="O1297" s="34">
        <v>51766.425914567662</v>
      </c>
      <c r="P1297" s="35">
        <v>1.0279830592209001</v>
      </c>
      <c r="Q1297" s="29" t="s">
        <v>746</v>
      </c>
      <c r="R1297" s="29" t="s">
        <v>746</v>
      </c>
      <c r="S1297" s="41" t="s">
        <v>746</v>
      </c>
      <c r="T1297" s="29" t="s">
        <v>746</v>
      </c>
      <c r="U1297" s="34" t="s">
        <v>746</v>
      </c>
      <c r="V1297" s="38">
        <v>1.0279830592209001</v>
      </c>
      <c r="W1297" s="42" t="s">
        <v>746</v>
      </c>
      <c r="X1297" s="40" t="s">
        <v>746</v>
      </c>
      <c r="Y1297" s="40" t="s">
        <v>746</v>
      </c>
    </row>
    <row r="1298" spans="1:25" ht="20" x14ac:dyDescent="0.2">
      <c r="A1298" s="29">
        <v>15514</v>
      </c>
      <c r="B1298" s="29" t="s">
        <v>6279</v>
      </c>
      <c r="C1298" s="32">
        <v>50</v>
      </c>
      <c r="D1298" s="48">
        <v>0.30092530000000001</v>
      </c>
      <c r="E1298" s="48">
        <v>1.472621556370215</v>
      </c>
      <c r="F1298" s="32" t="s">
        <v>746</v>
      </c>
      <c r="G1298" s="32">
        <v>1.472621556370215</v>
      </c>
      <c r="H1298" s="32">
        <v>378.77817589799997</v>
      </c>
      <c r="I1298" s="32">
        <v>0.05</v>
      </c>
      <c r="J1298" s="32">
        <v>0.75229709137686596</v>
      </c>
      <c r="K1298" s="29" t="s">
        <v>6280</v>
      </c>
      <c r="L1298" s="29" t="s">
        <v>6280</v>
      </c>
      <c r="M1298" s="29" t="s">
        <v>3647</v>
      </c>
      <c r="N1298" s="33">
        <v>2.884561231876109E-2</v>
      </c>
      <c r="O1298" s="34">
        <v>28759.125508093141</v>
      </c>
      <c r="P1298" s="35">
        <v>9.3144826083774834</v>
      </c>
      <c r="Q1298" s="29" t="s">
        <v>6281</v>
      </c>
      <c r="R1298" s="29" t="s">
        <v>6282</v>
      </c>
      <c r="S1298" s="36">
        <v>141.19</v>
      </c>
      <c r="T1298" s="29" t="s">
        <v>4038</v>
      </c>
      <c r="U1298" s="37">
        <v>378</v>
      </c>
      <c r="V1298" s="38">
        <v>9.3144826083774834</v>
      </c>
      <c r="W1298" s="38">
        <v>150.50448260837749</v>
      </c>
      <c r="X1298" s="39">
        <v>14.474482608377491</v>
      </c>
      <c r="Y1298" s="39">
        <v>5.1599999999999966</v>
      </c>
    </row>
    <row r="1299" spans="1:25" ht="30" x14ac:dyDescent="0.2">
      <c r="A1299" s="29">
        <v>15187</v>
      </c>
      <c r="B1299" s="29" t="s">
        <v>6283</v>
      </c>
      <c r="C1299" s="32">
        <v>75</v>
      </c>
      <c r="D1299" s="48">
        <v>0.30092530000000001</v>
      </c>
      <c r="E1299" s="48">
        <v>3.3133985018329848</v>
      </c>
      <c r="F1299" s="32" t="s">
        <v>746</v>
      </c>
      <c r="G1299" s="32">
        <v>3.3133985018329848</v>
      </c>
      <c r="H1299" s="32">
        <v>62.667314324449997</v>
      </c>
      <c r="I1299" s="32">
        <v>7.4999999999999997E-2</v>
      </c>
      <c r="J1299" s="32">
        <v>0.75229709137686618</v>
      </c>
      <c r="K1299" s="29" t="s">
        <v>3538</v>
      </c>
      <c r="L1299" s="29" t="s">
        <v>3538</v>
      </c>
      <c r="M1299" s="29" t="s">
        <v>3647</v>
      </c>
      <c r="N1299" s="33">
        <v>2.88456123187611E-2</v>
      </c>
      <c r="O1299" s="34">
        <v>43138.688262139724</v>
      </c>
      <c r="P1299" s="35">
        <v>0.8947887933025801</v>
      </c>
      <c r="Q1299" s="29" t="s">
        <v>6284</v>
      </c>
      <c r="R1299" s="29" t="s">
        <v>6285</v>
      </c>
      <c r="S1299" s="36">
        <v>83.14</v>
      </c>
      <c r="T1299" s="29" t="s">
        <v>3444</v>
      </c>
      <c r="U1299" s="37">
        <v>36</v>
      </c>
      <c r="V1299" s="38">
        <v>0.8947887933025801</v>
      </c>
      <c r="W1299" s="38">
        <v>84.034788793302582</v>
      </c>
      <c r="X1299" s="39">
        <v>2.3247887933025879</v>
      </c>
      <c r="Y1299" s="39">
        <v>1.430000000000007</v>
      </c>
    </row>
    <row r="1300" spans="1:25" ht="40" x14ac:dyDescent="0.2">
      <c r="A1300" s="29">
        <v>15292</v>
      </c>
      <c r="B1300" s="29" t="s">
        <v>6286</v>
      </c>
      <c r="C1300" s="32">
        <v>80</v>
      </c>
      <c r="D1300" s="48">
        <v>0.30092530000000001</v>
      </c>
      <c r="E1300" s="48">
        <v>3.7699111843077522</v>
      </c>
      <c r="F1300" s="32" t="s">
        <v>746</v>
      </c>
      <c r="G1300" s="32">
        <v>3.7699111843077522</v>
      </c>
      <c r="H1300" s="32">
        <v>81.013387596800001</v>
      </c>
      <c r="I1300" s="32">
        <v>0.08</v>
      </c>
      <c r="J1300" s="32">
        <v>0.75229709137686607</v>
      </c>
      <c r="K1300" s="29" t="s">
        <v>2767</v>
      </c>
      <c r="L1300" s="29" t="s">
        <v>324</v>
      </c>
      <c r="M1300" s="29" t="s">
        <v>3647</v>
      </c>
      <c r="N1300" s="33">
        <v>2.88456123187611E-2</v>
      </c>
      <c r="O1300" s="34">
        <v>46014.600812949029</v>
      </c>
      <c r="P1300" s="35">
        <v>1.0617718340780351</v>
      </c>
      <c r="Q1300" s="29" t="s">
        <v>6287</v>
      </c>
      <c r="R1300" s="29" t="s">
        <v>6288</v>
      </c>
      <c r="S1300" s="36">
        <v>84.460000000000008</v>
      </c>
      <c r="T1300" s="29" t="s">
        <v>746</v>
      </c>
      <c r="U1300" s="37">
        <v>82</v>
      </c>
      <c r="V1300" s="38">
        <v>1.0617718340780351</v>
      </c>
      <c r="W1300" s="38">
        <v>85.521771834078038</v>
      </c>
      <c r="X1300" s="39">
        <v>5.9817718340780317</v>
      </c>
      <c r="Y1300" s="39">
        <v>4.9200000000000017</v>
      </c>
    </row>
    <row r="1301" spans="1:25" ht="30" x14ac:dyDescent="0.2">
      <c r="A1301" s="29">
        <v>14446</v>
      </c>
      <c r="B1301" s="29" t="s">
        <v>6289</v>
      </c>
      <c r="C1301" s="32">
        <v>38</v>
      </c>
      <c r="D1301" s="48">
        <v>0.30092530000000001</v>
      </c>
      <c r="E1301" s="48">
        <v>0.85058621095943654</v>
      </c>
      <c r="F1301" s="32" t="s">
        <v>746</v>
      </c>
      <c r="G1301" s="32">
        <v>0.85058621095943654</v>
      </c>
      <c r="H1301" s="32">
        <v>313.365462939</v>
      </c>
      <c r="I1301" s="32">
        <v>3.7999999999999999E-2</v>
      </c>
      <c r="J1301" s="32">
        <v>0.75229709137686618</v>
      </c>
      <c r="K1301" s="29" t="s">
        <v>2417</v>
      </c>
      <c r="L1301" s="29" t="s">
        <v>453</v>
      </c>
      <c r="M1301" s="29" t="s">
        <v>3647</v>
      </c>
      <c r="N1301" s="33">
        <v>2.88456123187611E-2</v>
      </c>
      <c r="O1301" s="34">
        <v>21856.935386150792</v>
      </c>
      <c r="P1301" s="35">
        <v>11.19785100209045</v>
      </c>
      <c r="Q1301" s="29" t="s">
        <v>6290</v>
      </c>
      <c r="R1301" s="29" t="s">
        <v>6291</v>
      </c>
      <c r="S1301" s="36">
        <v>59.81</v>
      </c>
      <c r="T1301" s="29" t="s">
        <v>4210</v>
      </c>
      <c r="U1301" s="37">
        <v>314</v>
      </c>
      <c r="V1301" s="38">
        <v>11.19785100209045</v>
      </c>
      <c r="W1301" s="38">
        <v>71.007851002090447</v>
      </c>
      <c r="X1301" s="39">
        <v>11.34785100209044</v>
      </c>
      <c r="Y1301" s="39">
        <v>0.1499999999999915</v>
      </c>
    </row>
    <row r="1302" spans="1:25" ht="30" x14ac:dyDescent="0.2">
      <c r="A1302" s="29">
        <v>14461</v>
      </c>
      <c r="B1302" s="29" t="s">
        <v>6292</v>
      </c>
      <c r="C1302" s="32">
        <v>100</v>
      </c>
      <c r="D1302" s="48">
        <v>0.30092530000000001</v>
      </c>
      <c r="E1302" s="48">
        <v>5.8904862254808616</v>
      </c>
      <c r="F1302" s="32" t="s">
        <v>746</v>
      </c>
      <c r="G1302" s="32">
        <v>5.8904862254808616</v>
      </c>
      <c r="H1302" s="32">
        <v>161.965429898</v>
      </c>
      <c r="I1302" s="32">
        <v>0.1</v>
      </c>
      <c r="J1302" s="32">
        <v>0.75229709137686596</v>
      </c>
      <c r="K1302" s="29" t="s">
        <v>3339</v>
      </c>
      <c r="L1302" s="29" t="s">
        <v>123</v>
      </c>
      <c r="M1302" s="29" t="s">
        <v>3647</v>
      </c>
      <c r="N1302" s="33">
        <v>2.884561231876109E-2</v>
      </c>
      <c r="O1302" s="34">
        <v>57518.251016186281</v>
      </c>
      <c r="P1302" s="35">
        <v>1.581223305464541</v>
      </c>
      <c r="Q1302" s="29" t="s">
        <v>6293</v>
      </c>
      <c r="R1302" s="29" t="s">
        <v>6294</v>
      </c>
      <c r="S1302" s="36">
        <v>54.3</v>
      </c>
      <c r="T1302" s="29" t="s">
        <v>5385</v>
      </c>
      <c r="U1302" s="37">
        <v>162</v>
      </c>
      <c r="V1302" s="38">
        <v>1.581223305464541</v>
      </c>
      <c r="W1302" s="38">
        <v>55.881223305464538</v>
      </c>
      <c r="X1302" s="39">
        <v>7.251223305464535</v>
      </c>
      <c r="Y1302" s="39">
        <v>5.6699999999999946</v>
      </c>
    </row>
    <row r="1303" spans="1:25" ht="40" x14ac:dyDescent="0.2">
      <c r="A1303" s="29">
        <v>19771</v>
      </c>
      <c r="B1303" s="29" t="s">
        <v>6295</v>
      </c>
      <c r="C1303" s="32">
        <v>90</v>
      </c>
      <c r="D1303" s="48">
        <v>0.30092530000000001</v>
      </c>
      <c r="E1303" s="48">
        <v>4.7712938426394977</v>
      </c>
      <c r="F1303" s="32" t="s">
        <v>746</v>
      </c>
      <c r="G1303" s="32">
        <v>4.7712938426394977</v>
      </c>
      <c r="H1303" s="32">
        <v>840.57742162299996</v>
      </c>
      <c r="I1303" s="32">
        <v>0.09</v>
      </c>
      <c r="J1303" s="32">
        <v>0.75229709137686607</v>
      </c>
      <c r="K1303" s="29" t="s">
        <v>5022</v>
      </c>
      <c r="L1303" s="29" t="s">
        <v>5021</v>
      </c>
      <c r="M1303" s="29" t="s">
        <v>3647</v>
      </c>
      <c r="N1303" s="33">
        <v>2.88456123187611E-2</v>
      </c>
      <c r="O1303" s="34">
        <v>51766.425914567662</v>
      </c>
      <c r="P1303" s="35">
        <v>9.4275976851679477</v>
      </c>
      <c r="Q1303" s="29" t="s">
        <v>6296</v>
      </c>
      <c r="R1303" s="29" t="s">
        <v>6297</v>
      </c>
      <c r="S1303" s="36">
        <v>59.25</v>
      </c>
      <c r="T1303" s="29" t="s">
        <v>746</v>
      </c>
      <c r="U1303" s="37">
        <v>840</v>
      </c>
      <c r="V1303" s="38">
        <v>9.4275976851679477</v>
      </c>
      <c r="W1303" s="38">
        <v>68.677597685167953</v>
      </c>
      <c r="X1303" s="39">
        <v>21.40759768516795</v>
      </c>
      <c r="Y1303" s="39">
        <v>11.98</v>
      </c>
    </row>
    <row r="1304" spans="1:25" ht="30" x14ac:dyDescent="0.2">
      <c r="A1304" s="29">
        <v>14573</v>
      </c>
      <c r="B1304" s="29" t="s">
        <v>1732</v>
      </c>
      <c r="C1304" s="32">
        <v>100</v>
      </c>
      <c r="D1304" s="48">
        <v>0.30092530000000001</v>
      </c>
      <c r="E1304" s="48">
        <v>5.8904862254808616</v>
      </c>
      <c r="F1304" s="32" t="s">
        <v>746</v>
      </c>
      <c r="G1304" s="32">
        <v>5.8904862254808616</v>
      </c>
      <c r="H1304" s="32">
        <v>43.862905009199999</v>
      </c>
      <c r="I1304" s="32">
        <v>0.1</v>
      </c>
      <c r="J1304" s="32">
        <v>0.75229709137686596</v>
      </c>
      <c r="K1304" s="29" t="s">
        <v>2385</v>
      </c>
      <c r="L1304" s="29" t="s">
        <v>1325</v>
      </c>
      <c r="M1304" s="29" t="s">
        <v>3647</v>
      </c>
      <c r="N1304" s="33">
        <v>2.884561231876109E-2</v>
      </c>
      <c r="O1304" s="34">
        <v>57518.251016186281</v>
      </c>
      <c r="P1304" s="35">
        <v>0.42822130432156391</v>
      </c>
      <c r="Q1304" s="29" t="s">
        <v>6298</v>
      </c>
      <c r="R1304" s="29" t="s">
        <v>6299</v>
      </c>
      <c r="S1304" s="36">
        <v>45.3</v>
      </c>
      <c r="T1304" s="29" t="s">
        <v>3436</v>
      </c>
      <c r="U1304" s="37">
        <v>44</v>
      </c>
      <c r="V1304" s="38">
        <v>0.42822130432156391</v>
      </c>
      <c r="W1304" s="38">
        <v>45.728221304321558</v>
      </c>
      <c r="X1304" s="39">
        <v>1.948221304321557</v>
      </c>
      <c r="Y1304" s="39">
        <v>1.519999999999996</v>
      </c>
    </row>
    <row r="1305" spans="1:25" ht="40" x14ac:dyDescent="0.2">
      <c r="A1305" s="29">
        <v>14630</v>
      </c>
      <c r="B1305" s="29" t="s">
        <v>6300</v>
      </c>
      <c r="C1305" s="32">
        <v>80</v>
      </c>
      <c r="D1305" s="48">
        <v>0.30092530000000001</v>
      </c>
      <c r="E1305" s="48">
        <v>3.7699111843077522</v>
      </c>
      <c r="F1305" s="32" t="s">
        <v>746</v>
      </c>
      <c r="G1305" s="32">
        <v>3.7699111843077522</v>
      </c>
      <c r="H1305" s="32">
        <v>109.29928089000001</v>
      </c>
      <c r="I1305" s="32">
        <v>0.08</v>
      </c>
      <c r="J1305" s="32">
        <v>0.75229709137686607</v>
      </c>
      <c r="K1305" s="29" t="s">
        <v>6301</v>
      </c>
      <c r="L1305" s="29" t="s">
        <v>6301</v>
      </c>
      <c r="M1305" s="29" t="s">
        <v>3647</v>
      </c>
      <c r="N1305" s="33">
        <v>2.88456123187611E-2</v>
      </c>
      <c r="O1305" s="34">
        <v>46014.600812949029</v>
      </c>
      <c r="P1305" s="35">
        <v>1.432490374449785</v>
      </c>
      <c r="Q1305" s="29" t="s">
        <v>5794</v>
      </c>
      <c r="R1305" s="29" t="s">
        <v>6302</v>
      </c>
      <c r="S1305" s="36">
        <v>38.260000000000012</v>
      </c>
      <c r="T1305" s="29" t="s">
        <v>746</v>
      </c>
      <c r="U1305" s="37">
        <v>110</v>
      </c>
      <c r="V1305" s="38">
        <v>1.432490374449785</v>
      </c>
      <c r="W1305" s="38">
        <v>39.69249037444979</v>
      </c>
      <c r="X1305" s="39">
        <v>3.7524903744497919</v>
      </c>
      <c r="Y1305" s="39">
        <v>2.3200000000000069</v>
      </c>
    </row>
    <row r="1306" spans="1:25" ht="20" x14ac:dyDescent="0.2">
      <c r="A1306" s="29">
        <v>15517</v>
      </c>
      <c r="B1306" s="29" t="s">
        <v>6303</v>
      </c>
      <c r="C1306" s="32">
        <v>75</v>
      </c>
      <c r="D1306" s="48">
        <v>0.30092530000000001</v>
      </c>
      <c r="E1306" s="48">
        <v>3.3133985018329848</v>
      </c>
      <c r="F1306" s="32" t="s">
        <v>746</v>
      </c>
      <c r="G1306" s="32">
        <v>3.3133985018329848</v>
      </c>
      <c r="H1306" s="32">
        <v>283.732772216</v>
      </c>
      <c r="I1306" s="32">
        <v>7.4999999999999997E-2</v>
      </c>
      <c r="J1306" s="32">
        <v>0.75229709137686618</v>
      </c>
      <c r="K1306" s="29" t="s">
        <v>4944</v>
      </c>
      <c r="L1306" s="29" t="s">
        <v>4943</v>
      </c>
      <c r="M1306" s="29" t="s">
        <v>3647</v>
      </c>
      <c r="N1306" s="33">
        <v>2.88456123187611E-2</v>
      </c>
      <c r="O1306" s="34">
        <v>43138.688262139724</v>
      </c>
      <c r="P1306" s="35">
        <v>4.0512491656674907</v>
      </c>
      <c r="Q1306" s="29" t="s">
        <v>2500</v>
      </c>
      <c r="R1306" s="29" t="s">
        <v>6304</v>
      </c>
      <c r="S1306" s="36">
        <v>28.19</v>
      </c>
      <c r="T1306" s="29" t="s">
        <v>4485</v>
      </c>
      <c r="U1306" s="37">
        <v>284</v>
      </c>
      <c r="V1306" s="38">
        <v>4.0512491656674907</v>
      </c>
      <c r="W1306" s="38">
        <v>32.24124916566749</v>
      </c>
      <c r="X1306" s="39">
        <v>8.9612491656674926</v>
      </c>
      <c r="Y1306" s="39">
        <v>4.9100000000000037</v>
      </c>
    </row>
    <row r="1307" spans="1:25" ht="30" x14ac:dyDescent="0.2">
      <c r="A1307" s="29">
        <v>14114</v>
      </c>
      <c r="B1307" s="29" t="s">
        <v>316</v>
      </c>
      <c r="C1307" s="32">
        <v>100</v>
      </c>
      <c r="D1307" s="48">
        <v>0.30092530000000001</v>
      </c>
      <c r="E1307" s="48">
        <v>5.8904862254808616</v>
      </c>
      <c r="F1307" s="32">
        <v>8</v>
      </c>
      <c r="G1307" s="32">
        <v>8</v>
      </c>
      <c r="H1307" s="32">
        <v>1042.1523783687301</v>
      </c>
      <c r="I1307" s="32">
        <v>0.1</v>
      </c>
      <c r="J1307" s="32">
        <v>1.021711366538953</v>
      </c>
      <c r="K1307" s="29" t="s">
        <v>2494</v>
      </c>
      <c r="L1307" s="29" t="s">
        <v>129</v>
      </c>
      <c r="M1307" s="29" t="s">
        <v>3647</v>
      </c>
      <c r="N1307" s="33">
        <v>5.320561246253281E-2</v>
      </c>
      <c r="O1307" s="34">
        <v>78116.81252033262</v>
      </c>
      <c r="P1307" s="35">
        <v>18.541813075870351</v>
      </c>
      <c r="Q1307" s="29" t="s">
        <v>6305</v>
      </c>
      <c r="R1307" s="29" t="s">
        <v>6306</v>
      </c>
      <c r="S1307" s="36">
        <v>58.32</v>
      </c>
      <c r="T1307" s="29" t="s">
        <v>5669</v>
      </c>
      <c r="U1307" s="37">
        <v>1036</v>
      </c>
      <c r="V1307" s="38">
        <v>18.541813075870351</v>
      </c>
      <c r="W1307" s="38">
        <v>76.861813075870359</v>
      </c>
      <c r="X1307" s="39">
        <v>58.361813075870359</v>
      </c>
      <c r="Y1307" s="39">
        <v>39.82</v>
      </c>
    </row>
    <row r="1308" spans="1:25" ht="40" x14ac:dyDescent="0.2">
      <c r="A1308" s="29">
        <v>17040</v>
      </c>
      <c r="B1308" s="29" t="s">
        <v>2259</v>
      </c>
      <c r="C1308" s="32">
        <v>110</v>
      </c>
      <c r="D1308" s="48">
        <v>0.30092530000000001</v>
      </c>
      <c r="E1308" s="48">
        <v>7.1274883328318426</v>
      </c>
      <c r="F1308" s="32" t="s">
        <v>746</v>
      </c>
      <c r="G1308" s="32">
        <v>7.1274883328318426</v>
      </c>
      <c r="H1308" s="32">
        <v>290.94284479817998</v>
      </c>
      <c r="I1308" s="32">
        <v>0.11</v>
      </c>
      <c r="J1308" s="32">
        <v>0.75229709137686618</v>
      </c>
      <c r="K1308" s="29" t="s">
        <v>2566</v>
      </c>
      <c r="L1308" s="29" t="s">
        <v>3529</v>
      </c>
      <c r="M1308" s="29" t="s">
        <v>3647</v>
      </c>
      <c r="N1308" s="33">
        <v>2.88456123187611E-2</v>
      </c>
      <c r="O1308" s="34">
        <v>63270.076117804922</v>
      </c>
      <c r="P1308" s="35">
        <v>2.5065758483015101</v>
      </c>
      <c r="Q1308" s="29" t="s">
        <v>6307</v>
      </c>
      <c r="R1308" s="29" t="s">
        <v>6308</v>
      </c>
      <c r="S1308" s="36">
        <v>18.79</v>
      </c>
      <c r="T1308" s="29" t="s">
        <v>2509</v>
      </c>
      <c r="U1308" s="37">
        <v>290</v>
      </c>
      <c r="V1308" s="38">
        <v>2.5065758483015101</v>
      </c>
      <c r="W1308" s="38">
        <v>21.296575848301512</v>
      </c>
      <c r="X1308" s="39">
        <v>6.5965758483015087</v>
      </c>
      <c r="Y1308" s="39">
        <v>4.09</v>
      </c>
    </row>
    <row r="1309" spans="1:25" ht="30" x14ac:dyDescent="0.2">
      <c r="A1309" s="29">
        <v>15326</v>
      </c>
      <c r="B1309" s="29" t="s">
        <v>6309</v>
      </c>
      <c r="C1309" s="32">
        <v>80</v>
      </c>
      <c r="D1309" s="48">
        <v>0.30092530000000001</v>
      </c>
      <c r="E1309" s="48">
        <v>3.7699111843077522</v>
      </c>
      <c r="F1309" s="32" t="s">
        <v>746</v>
      </c>
      <c r="G1309" s="32">
        <v>3.7699111843077522</v>
      </c>
      <c r="H1309" s="32">
        <v>95.663701717199999</v>
      </c>
      <c r="I1309" s="32">
        <v>0.08</v>
      </c>
      <c r="J1309" s="32">
        <v>0.75229709137686607</v>
      </c>
      <c r="K1309" s="29" t="s">
        <v>3091</v>
      </c>
      <c r="L1309" s="29" t="s">
        <v>411</v>
      </c>
      <c r="M1309" s="29" t="s">
        <v>3647</v>
      </c>
      <c r="N1309" s="33">
        <v>2.88456123187611E-2</v>
      </c>
      <c r="O1309" s="34">
        <v>46014.600812949029</v>
      </c>
      <c r="P1309" s="35">
        <v>1.253780727359407</v>
      </c>
      <c r="Q1309" s="29" t="s">
        <v>6310</v>
      </c>
      <c r="R1309" s="29" t="s">
        <v>6311</v>
      </c>
      <c r="S1309" s="36">
        <v>12.39</v>
      </c>
      <c r="T1309" s="29" t="s">
        <v>5655</v>
      </c>
      <c r="U1309" s="37">
        <v>96</v>
      </c>
      <c r="V1309" s="38">
        <v>1.253780727359407</v>
      </c>
      <c r="W1309" s="38">
        <v>13.64378072735941</v>
      </c>
      <c r="X1309" s="39">
        <v>1.9737807273594079</v>
      </c>
      <c r="Y1309" s="39">
        <v>0.72000000000000064</v>
      </c>
    </row>
    <row r="1310" spans="1:25" ht="40" x14ac:dyDescent="0.2">
      <c r="A1310" s="29">
        <v>15181</v>
      </c>
      <c r="B1310" s="29" t="s">
        <v>6312</v>
      </c>
      <c r="C1310" s="32">
        <v>50</v>
      </c>
      <c r="D1310" s="48">
        <v>0.30092530000000001</v>
      </c>
      <c r="E1310" s="48">
        <v>1.472621556370215</v>
      </c>
      <c r="F1310" s="32" t="s">
        <v>746</v>
      </c>
      <c r="G1310" s="32">
        <v>1.472621556370215</v>
      </c>
      <c r="H1310" s="32">
        <v>316.603541947</v>
      </c>
      <c r="I1310" s="32">
        <v>0.05</v>
      </c>
      <c r="J1310" s="32">
        <v>0.75229709137686596</v>
      </c>
      <c r="K1310" s="29" t="s">
        <v>2856</v>
      </c>
      <c r="L1310" s="29" t="s">
        <v>4159</v>
      </c>
      <c r="M1310" s="29" t="s">
        <v>3647</v>
      </c>
      <c r="N1310" s="33">
        <v>2.884561231876109E-2</v>
      </c>
      <c r="O1310" s="34">
        <v>28759.125508093141</v>
      </c>
      <c r="P1310" s="35">
        <v>7.7855546408517728</v>
      </c>
      <c r="Q1310" s="29" t="s">
        <v>3501</v>
      </c>
      <c r="R1310" s="29" t="s">
        <v>6313</v>
      </c>
      <c r="S1310" s="36">
        <v>7.38</v>
      </c>
      <c r="T1310" s="29" t="s">
        <v>2634</v>
      </c>
      <c r="U1310" s="37">
        <v>316</v>
      </c>
      <c r="V1310" s="38">
        <v>7.7855546408517728</v>
      </c>
      <c r="W1310" s="38">
        <v>15.16555464085177</v>
      </c>
      <c r="X1310" s="39">
        <v>7.9555546408517737</v>
      </c>
      <c r="Y1310" s="39">
        <v>0.1699999999999999</v>
      </c>
    </row>
    <row r="1311" spans="1:25" ht="30" x14ac:dyDescent="0.2">
      <c r="A1311" s="29">
        <v>15649</v>
      </c>
      <c r="B1311" s="29" t="s">
        <v>2180</v>
      </c>
      <c r="C1311" s="32">
        <v>100</v>
      </c>
      <c r="D1311" s="48">
        <v>0.30092530000000001</v>
      </c>
      <c r="E1311" s="48">
        <v>5.8904862254808616</v>
      </c>
      <c r="F1311" s="32" t="s">
        <v>746</v>
      </c>
      <c r="G1311" s="32">
        <v>5.8904862254808616</v>
      </c>
      <c r="H1311" s="32">
        <v>156.51640773400001</v>
      </c>
      <c r="I1311" s="32">
        <v>0.1</v>
      </c>
      <c r="J1311" s="32">
        <v>0.75229709137686596</v>
      </c>
      <c r="K1311" s="29" t="s">
        <v>2443</v>
      </c>
      <c r="L1311" s="29" t="s">
        <v>2443</v>
      </c>
      <c r="M1311" s="29" t="s">
        <v>3647</v>
      </c>
      <c r="N1311" s="33">
        <v>2.884561231876109E-2</v>
      </c>
      <c r="O1311" s="34">
        <v>57518.251016186281</v>
      </c>
      <c r="P1311" s="35">
        <v>1.528026022296548</v>
      </c>
      <c r="Q1311" s="29" t="s">
        <v>6314</v>
      </c>
      <c r="R1311" s="29" t="s">
        <v>3848</v>
      </c>
      <c r="S1311" s="36">
        <v>6.5</v>
      </c>
      <c r="T1311" s="29" t="s">
        <v>2677</v>
      </c>
      <c r="U1311" s="37">
        <v>156</v>
      </c>
      <c r="V1311" s="38">
        <v>1.528026022296548</v>
      </c>
      <c r="W1311" s="38">
        <v>8.0280260222965474</v>
      </c>
      <c r="X1311" s="39">
        <v>2.2780260222965469</v>
      </c>
      <c r="Y1311" s="39">
        <v>0.75</v>
      </c>
    </row>
    <row r="1312" spans="1:25" ht="30" x14ac:dyDescent="0.2">
      <c r="A1312" s="29">
        <v>15795</v>
      </c>
      <c r="B1312" s="29" t="s">
        <v>6315</v>
      </c>
      <c r="C1312" s="32">
        <v>100</v>
      </c>
      <c r="D1312" s="48">
        <v>0.2777772</v>
      </c>
      <c r="E1312" s="48">
        <v>5.8904862254808616</v>
      </c>
      <c r="F1312" s="32" t="s">
        <v>746</v>
      </c>
      <c r="G1312" s="32">
        <v>5.8904862254808616</v>
      </c>
      <c r="H1312" s="32">
        <v>58.7657410773</v>
      </c>
      <c r="I1312" s="32">
        <v>0.1</v>
      </c>
      <c r="J1312" s="32">
        <v>0.75229709137686596</v>
      </c>
      <c r="K1312" s="29" t="s">
        <v>2394</v>
      </c>
      <c r="L1312" s="29" t="s">
        <v>1314</v>
      </c>
      <c r="M1312" s="29" t="s">
        <v>6316</v>
      </c>
      <c r="N1312" s="33">
        <v>2.884561231876109E-2</v>
      </c>
      <c r="O1312" s="34">
        <v>57518.251016186281</v>
      </c>
      <c r="P1312" s="35">
        <v>0.57371353512191103</v>
      </c>
      <c r="Q1312" s="29" t="s">
        <v>6317</v>
      </c>
      <c r="R1312" s="29" t="s">
        <v>6318</v>
      </c>
      <c r="S1312" s="36">
        <v>165.7</v>
      </c>
      <c r="T1312" s="29" t="s">
        <v>3068</v>
      </c>
      <c r="U1312" s="37">
        <v>58</v>
      </c>
      <c r="V1312" s="38">
        <v>0.57371353512191103</v>
      </c>
      <c r="W1312" s="38">
        <v>166.27371353512191</v>
      </c>
      <c r="X1312" s="39">
        <v>1.333713535121916</v>
      </c>
      <c r="Y1312" s="39">
        <v>0.75999999999999091</v>
      </c>
    </row>
    <row r="1313" spans="1:25" ht="40" x14ac:dyDescent="0.2">
      <c r="A1313" s="29">
        <v>17255</v>
      </c>
      <c r="B1313" s="29" t="s">
        <v>6319</v>
      </c>
      <c r="C1313" s="32">
        <v>100</v>
      </c>
      <c r="D1313" s="48">
        <v>0.2777772</v>
      </c>
      <c r="E1313" s="48">
        <v>5.8904862254808616</v>
      </c>
      <c r="F1313" s="32" t="s">
        <v>746</v>
      </c>
      <c r="G1313" s="32">
        <v>5.8904862254808616</v>
      </c>
      <c r="H1313" s="32">
        <v>156.0449667</v>
      </c>
      <c r="I1313" s="32">
        <v>0.1</v>
      </c>
      <c r="J1313" s="32">
        <v>0.75229709137686596</v>
      </c>
      <c r="K1313" s="29" t="s">
        <v>2596</v>
      </c>
      <c r="L1313" s="29" t="s">
        <v>149</v>
      </c>
      <c r="M1313" s="29" t="s">
        <v>6316</v>
      </c>
      <c r="N1313" s="33">
        <v>2.884561231876109E-2</v>
      </c>
      <c r="O1313" s="34">
        <v>57518.251016186281</v>
      </c>
      <c r="P1313" s="35">
        <v>1.523423475008632</v>
      </c>
      <c r="Q1313" s="29" t="s">
        <v>6320</v>
      </c>
      <c r="R1313" s="29" t="s">
        <v>6321</v>
      </c>
      <c r="S1313" s="36">
        <v>82.61999999999999</v>
      </c>
      <c r="T1313" s="29" t="s">
        <v>3853</v>
      </c>
      <c r="U1313" s="37">
        <v>156</v>
      </c>
      <c r="V1313" s="38">
        <v>1.523423475008632</v>
      </c>
      <c r="W1313" s="38">
        <v>84.143423475008618</v>
      </c>
      <c r="X1313" s="39">
        <v>6.2034234750086057</v>
      </c>
      <c r="Y1313" s="39">
        <v>4.6799999999999784</v>
      </c>
    </row>
    <row r="1314" spans="1:25" ht="20" x14ac:dyDescent="0.2">
      <c r="A1314" s="29">
        <v>17584</v>
      </c>
      <c r="B1314" s="29" t="s">
        <v>6322</v>
      </c>
      <c r="C1314" s="32">
        <v>100</v>
      </c>
      <c r="D1314" s="48">
        <v>0.2777772</v>
      </c>
      <c r="E1314" s="48">
        <v>5.8904862254808616</v>
      </c>
      <c r="F1314" s="32" t="s">
        <v>746</v>
      </c>
      <c r="G1314" s="32">
        <v>5.8904862254808616</v>
      </c>
      <c r="H1314" s="32">
        <v>70.086725361600003</v>
      </c>
      <c r="I1314" s="32">
        <v>0.1</v>
      </c>
      <c r="J1314" s="32">
        <v>0.75229709137686596</v>
      </c>
      <c r="K1314" s="29" t="s">
        <v>4944</v>
      </c>
      <c r="L1314" s="29" t="s">
        <v>4944</v>
      </c>
      <c r="M1314" s="29" t="s">
        <v>6316</v>
      </c>
      <c r="N1314" s="33">
        <v>2.884561231876109E-2</v>
      </c>
      <c r="O1314" s="34">
        <v>57518.251016186281</v>
      </c>
      <c r="P1314" s="35">
        <v>0.68423714625551146</v>
      </c>
      <c r="Q1314" s="29" t="s">
        <v>6323</v>
      </c>
      <c r="R1314" s="29" t="s">
        <v>6324</v>
      </c>
      <c r="S1314" s="36">
        <v>29.74</v>
      </c>
      <c r="T1314" s="29" t="s">
        <v>5106</v>
      </c>
      <c r="U1314" s="37">
        <v>70</v>
      </c>
      <c r="V1314" s="38">
        <v>0.68423714625551146</v>
      </c>
      <c r="W1314" s="38">
        <v>30.424237146255511</v>
      </c>
      <c r="X1314" s="39">
        <v>3.5942371462555092</v>
      </c>
      <c r="Y1314" s="39">
        <v>2.909999999999997</v>
      </c>
    </row>
    <row r="1315" spans="1:25" ht="40" x14ac:dyDescent="0.2">
      <c r="A1315" s="29">
        <v>15295</v>
      </c>
      <c r="B1315" s="29" t="s">
        <v>6325</v>
      </c>
      <c r="C1315" s="32">
        <v>60</v>
      </c>
      <c r="D1315" s="48">
        <v>0.2777772</v>
      </c>
      <c r="E1315" s="48">
        <v>2.1205750411731099</v>
      </c>
      <c r="F1315" s="32" t="s">
        <v>746</v>
      </c>
      <c r="G1315" s="32">
        <v>2.1205750411731099</v>
      </c>
      <c r="H1315" s="32">
        <v>378.88748744600002</v>
      </c>
      <c r="I1315" s="32">
        <v>0.06</v>
      </c>
      <c r="J1315" s="32">
        <v>0.75229709137686618</v>
      </c>
      <c r="K1315" s="29" t="s">
        <v>3870</v>
      </c>
      <c r="L1315" s="29" t="s">
        <v>456</v>
      </c>
      <c r="M1315" s="29" t="s">
        <v>6316</v>
      </c>
      <c r="N1315" s="33">
        <v>2.88456123187611E-2</v>
      </c>
      <c r="O1315" s="34">
        <v>34510.950609711777</v>
      </c>
      <c r="P1315" s="35">
        <v>7.287912300409797</v>
      </c>
      <c r="Q1315" s="29" t="s">
        <v>6326</v>
      </c>
      <c r="R1315" s="29" t="s">
        <v>6327</v>
      </c>
      <c r="S1315" s="36">
        <v>23.94</v>
      </c>
      <c r="T1315" s="29" t="s">
        <v>4551</v>
      </c>
      <c r="U1315" s="37">
        <v>378</v>
      </c>
      <c r="V1315" s="38">
        <v>7.287912300409797</v>
      </c>
      <c r="W1315" s="38">
        <v>31.227912300409791</v>
      </c>
      <c r="X1315" s="39">
        <v>10.397912300409789</v>
      </c>
      <c r="Y1315" s="39">
        <v>3.1099999999999959</v>
      </c>
    </row>
    <row r="1316" spans="1:25" ht="20" x14ac:dyDescent="0.2">
      <c r="A1316" s="29">
        <v>17765</v>
      </c>
      <c r="B1316" s="29" t="s">
        <v>6328</v>
      </c>
      <c r="C1316" s="32">
        <v>90</v>
      </c>
      <c r="D1316" s="48">
        <v>0.2777772</v>
      </c>
      <c r="E1316" s="48">
        <v>4.7712938426394977</v>
      </c>
      <c r="F1316" s="32" t="s">
        <v>746</v>
      </c>
      <c r="G1316" s="32">
        <v>4.7712938426394977</v>
      </c>
      <c r="H1316" s="32">
        <v>175.37192148299999</v>
      </c>
      <c r="I1316" s="32">
        <v>0.09</v>
      </c>
      <c r="J1316" s="32">
        <v>0.75229709137686607</v>
      </c>
      <c r="K1316" s="29" t="s">
        <v>2407</v>
      </c>
      <c r="L1316" s="29" t="s">
        <v>1890</v>
      </c>
      <c r="M1316" s="29" t="s">
        <v>6316</v>
      </c>
      <c r="N1316" s="33">
        <v>2.88456123187611E-2</v>
      </c>
      <c r="O1316" s="34">
        <v>51766.425914567662</v>
      </c>
      <c r="P1316" s="35">
        <v>1.9669049851759031</v>
      </c>
      <c r="Q1316" s="29" t="s">
        <v>6329</v>
      </c>
      <c r="R1316" s="29" t="s">
        <v>6330</v>
      </c>
      <c r="S1316" s="36">
        <v>36.590000000000003</v>
      </c>
      <c r="T1316" s="29" t="s">
        <v>4983</v>
      </c>
      <c r="U1316" s="37">
        <v>176</v>
      </c>
      <c r="V1316" s="38">
        <v>1.9669049851759031</v>
      </c>
      <c r="W1316" s="38">
        <v>38.556904985175898</v>
      </c>
      <c r="X1316" s="39">
        <v>17.81690498517591</v>
      </c>
      <c r="Y1316" s="39">
        <v>15.85</v>
      </c>
    </row>
    <row r="1317" spans="1:25" ht="30" x14ac:dyDescent="0.2">
      <c r="A1317" s="29">
        <v>17244</v>
      </c>
      <c r="B1317" s="29" t="s">
        <v>6331</v>
      </c>
      <c r="C1317" s="32">
        <v>100</v>
      </c>
      <c r="D1317" s="48">
        <v>0.2777772</v>
      </c>
      <c r="E1317" s="48">
        <v>5.8904862254808616</v>
      </c>
      <c r="F1317" s="32" t="s">
        <v>746</v>
      </c>
      <c r="G1317" s="32">
        <v>5.8904862254808616</v>
      </c>
      <c r="H1317" s="32">
        <v>136.57695663499999</v>
      </c>
      <c r="I1317" s="32">
        <v>0.1</v>
      </c>
      <c r="J1317" s="32">
        <v>0.75229709137686596</v>
      </c>
      <c r="K1317" s="29" t="s">
        <v>2448</v>
      </c>
      <c r="L1317" s="29" t="s">
        <v>1791</v>
      </c>
      <c r="M1317" s="29" t="s">
        <v>6316</v>
      </c>
      <c r="N1317" s="33">
        <v>2.884561231876109E-2</v>
      </c>
      <c r="O1317" s="34">
        <v>57518.251016186281</v>
      </c>
      <c r="P1317" s="35">
        <v>1.3333627241114661</v>
      </c>
      <c r="Q1317" s="29" t="s">
        <v>6332</v>
      </c>
      <c r="R1317" s="29" t="s">
        <v>3129</v>
      </c>
      <c r="S1317" s="36">
        <v>19.37</v>
      </c>
      <c r="T1317" s="29" t="s">
        <v>2714</v>
      </c>
      <c r="U1317" s="37">
        <v>136</v>
      </c>
      <c r="V1317" s="38">
        <v>1.3333627241114661</v>
      </c>
      <c r="W1317" s="38">
        <v>20.703362724111471</v>
      </c>
      <c r="X1317" s="39">
        <v>1.9433627241114659</v>
      </c>
      <c r="Y1317" s="39">
        <v>0.60999999999999943</v>
      </c>
    </row>
    <row r="1318" spans="1:25" ht="40" x14ac:dyDescent="0.2">
      <c r="A1318" s="29">
        <v>15460</v>
      </c>
      <c r="B1318" s="29" t="s">
        <v>63</v>
      </c>
      <c r="C1318" s="32">
        <v>80</v>
      </c>
      <c r="D1318" s="48">
        <v>0.2777772</v>
      </c>
      <c r="E1318" s="48">
        <v>3.7699111843077522</v>
      </c>
      <c r="F1318" s="32">
        <v>0.4</v>
      </c>
      <c r="G1318" s="32">
        <v>0.4</v>
      </c>
      <c r="H1318" s="32">
        <v>78.187987778199997</v>
      </c>
      <c r="I1318" s="32">
        <v>0.08</v>
      </c>
      <c r="J1318" s="32">
        <v>7.9821200510855686E-2</v>
      </c>
      <c r="K1318" s="29" t="s">
        <v>3365</v>
      </c>
      <c r="L1318" s="29" t="s">
        <v>1581</v>
      </c>
      <c r="M1318" s="29" t="s">
        <v>6316</v>
      </c>
      <c r="N1318" s="33">
        <v>3.2474128700276392E-4</v>
      </c>
      <c r="O1318" s="34">
        <v>4882.3007825207906</v>
      </c>
      <c r="P1318" s="35">
        <v>1.463649007729623E-2</v>
      </c>
      <c r="Q1318" s="29" t="s">
        <v>3927</v>
      </c>
      <c r="R1318" s="29" t="s">
        <v>6333</v>
      </c>
      <c r="S1318" s="36">
        <v>18.82</v>
      </c>
      <c r="T1318" s="29" t="s">
        <v>5758</v>
      </c>
      <c r="U1318" s="37">
        <v>76</v>
      </c>
      <c r="V1318" s="38">
        <v>1.463649007729623E-2</v>
      </c>
      <c r="W1318" s="38">
        <v>18.834636490077301</v>
      </c>
      <c r="X1318" s="39">
        <v>2.1046364900772971</v>
      </c>
      <c r="Y1318" s="39">
        <v>2.09</v>
      </c>
    </row>
    <row r="1319" spans="1:25" ht="30" x14ac:dyDescent="0.2">
      <c r="A1319" s="29">
        <v>15558</v>
      </c>
      <c r="B1319" s="29" t="s">
        <v>6334</v>
      </c>
      <c r="C1319" s="32">
        <v>150</v>
      </c>
      <c r="D1319" s="48">
        <v>0.2777772</v>
      </c>
      <c r="E1319" s="48">
        <v>13.253594007331939</v>
      </c>
      <c r="F1319" s="32" t="s">
        <v>746</v>
      </c>
      <c r="G1319" s="32">
        <v>13.253594007331939</v>
      </c>
      <c r="H1319" s="32">
        <v>42.296976009300003</v>
      </c>
      <c r="I1319" s="32">
        <v>0.15</v>
      </c>
      <c r="J1319" s="32">
        <v>0.75229709137686618</v>
      </c>
      <c r="K1319" s="29" t="s">
        <v>2412</v>
      </c>
      <c r="L1319" s="29" t="s">
        <v>2121</v>
      </c>
      <c r="M1319" s="29" t="s">
        <v>6316</v>
      </c>
      <c r="N1319" s="33">
        <v>2.88456123187611E-2</v>
      </c>
      <c r="O1319" s="34">
        <v>86277.376524279447</v>
      </c>
      <c r="P1319" s="35">
        <v>0.24332225941875241</v>
      </c>
      <c r="Q1319" s="29" t="s">
        <v>6335</v>
      </c>
      <c r="R1319" s="29" t="s">
        <v>6336</v>
      </c>
      <c r="S1319" s="36">
        <v>2.4500000000000002</v>
      </c>
      <c r="T1319" s="29" t="s">
        <v>2406</v>
      </c>
      <c r="U1319" s="37">
        <v>42</v>
      </c>
      <c r="V1319" s="38">
        <v>0.24332225941875241</v>
      </c>
      <c r="W1319" s="38">
        <v>2.693322259418752</v>
      </c>
      <c r="X1319" s="39">
        <v>0.94332225941875203</v>
      </c>
      <c r="Y1319" s="39">
        <v>0.69999999999999973</v>
      </c>
    </row>
    <row r="1320" spans="1:25" ht="30" x14ac:dyDescent="0.2">
      <c r="A1320" s="29">
        <v>15624</v>
      </c>
      <c r="B1320" s="29" t="s">
        <v>6337</v>
      </c>
      <c r="C1320" s="32">
        <v>100</v>
      </c>
      <c r="D1320" s="48">
        <v>0.2546291</v>
      </c>
      <c r="E1320" s="48">
        <v>5.8904862254808616</v>
      </c>
      <c r="F1320" s="32" t="s">
        <v>746</v>
      </c>
      <c r="G1320" s="32">
        <v>5.8904862254808616</v>
      </c>
      <c r="H1320" s="32">
        <v>149.26163258400001</v>
      </c>
      <c r="I1320" s="32">
        <v>0.1</v>
      </c>
      <c r="J1320" s="32">
        <v>0.75229709137686596</v>
      </c>
      <c r="K1320" s="29" t="s">
        <v>2913</v>
      </c>
      <c r="L1320" s="29" t="s">
        <v>1708</v>
      </c>
      <c r="M1320" s="29" t="s">
        <v>6338</v>
      </c>
      <c r="N1320" s="33">
        <v>2.884561231876109E-2</v>
      </c>
      <c r="O1320" s="34">
        <v>57518.251016186281</v>
      </c>
      <c r="P1320" s="35">
        <v>1.457199676512084</v>
      </c>
      <c r="Q1320" s="29" t="s">
        <v>6339</v>
      </c>
      <c r="R1320" s="29" t="s">
        <v>6340</v>
      </c>
      <c r="S1320" s="36">
        <v>144.18</v>
      </c>
      <c r="T1320" s="29" t="s">
        <v>2877</v>
      </c>
      <c r="U1320" s="37">
        <v>150</v>
      </c>
      <c r="V1320" s="38">
        <v>1.457199676512084</v>
      </c>
      <c r="W1320" s="38">
        <v>145.6371996765121</v>
      </c>
      <c r="X1320" s="39">
        <v>2.127199676512106</v>
      </c>
      <c r="Y1320" s="39">
        <v>0.67000000000001592</v>
      </c>
    </row>
    <row r="1321" spans="1:25" ht="20" x14ac:dyDescent="0.2">
      <c r="A1321" s="29">
        <v>14156</v>
      </c>
      <c r="B1321" s="29" t="s">
        <v>6341</v>
      </c>
      <c r="C1321" s="32">
        <v>100</v>
      </c>
      <c r="D1321" s="48">
        <v>0.2546291</v>
      </c>
      <c r="E1321" s="48">
        <v>5.8904862254808616</v>
      </c>
      <c r="F1321" s="32" t="s">
        <v>746</v>
      </c>
      <c r="G1321" s="32">
        <v>5.8904862254808616</v>
      </c>
      <c r="H1321" s="32">
        <v>398.277786134</v>
      </c>
      <c r="I1321" s="32">
        <v>0.1</v>
      </c>
      <c r="J1321" s="32">
        <v>0.75229709137686596</v>
      </c>
      <c r="K1321" s="29" t="s">
        <v>4455</v>
      </c>
      <c r="L1321" s="29" t="s">
        <v>4455</v>
      </c>
      <c r="M1321" s="29" t="s">
        <v>6338</v>
      </c>
      <c r="N1321" s="33">
        <v>2.884561231876109E-2</v>
      </c>
      <c r="O1321" s="34">
        <v>57518.251016186281</v>
      </c>
      <c r="P1321" s="35">
        <v>3.8882749107664951</v>
      </c>
      <c r="Q1321" s="29" t="s">
        <v>6342</v>
      </c>
      <c r="R1321" s="29" t="s">
        <v>6343</v>
      </c>
      <c r="S1321" s="36">
        <v>125.6</v>
      </c>
      <c r="T1321" s="29" t="s">
        <v>4518</v>
      </c>
      <c r="U1321" s="37">
        <v>398</v>
      </c>
      <c r="V1321" s="38">
        <v>3.8882749107664951</v>
      </c>
      <c r="W1321" s="38">
        <v>129.48827491076651</v>
      </c>
      <c r="X1321" s="39">
        <v>7.6382749107664836</v>
      </c>
      <c r="Y1321" s="39">
        <v>3.75</v>
      </c>
    </row>
    <row r="1322" spans="1:25" ht="20" x14ac:dyDescent="0.2">
      <c r="A1322" s="29">
        <v>14160</v>
      </c>
      <c r="B1322" s="29" t="s">
        <v>6344</v>
      </c>
      <c r="C1322" s="32">
        <v>95</v>
      </c>
      <c r="D1322" s="48">
        <v>0.2546291</v>
      </c>
      <c r="E1322" s="48">
        <v>5.3161638184964781</v>
      </c>
      <c r="F1322" s="32" t="s">
        <v>746</v>
      </c>
      <c r="G1322" s="32">
        <v>5.3161638184964781</v>
      </c>
      <c r="H1322" s="32">
        <v>72.473397004890003</v>
      </c>
      <c r="I1322" s="32">
        <v>9.5000000000000001E-2</v>
      </c>
      <c r="J1322" s="32">
        <v>0.75229709137686618</v>
      </c>
      <c r="K1322" s="29" t="s">
        <v>4318</v>
      </c>
      <c r="L1322" s="29" t="s">
        <v>4318</v>
      </c>
      <c r="M1322" s="29" t="s">
        <v>6338</v>
      </c>
      <c r="N1322" s="33">
        <v>2.88456123187611E-2</v>
      </c>
      <c r="O1322" s="34">
        <v>54642.33846537699</v>
      </c>
      <c r="P1322" s="35">
        <v>0.75692358648703673</v>
      </c>
      <c r="Q1322" s="29" t="s">
        <v>6345</v>
      </c>
      <c r="R1322" s="29" t="s">
        <v>6346</v>
      </c>
      <c r="S1322" s="36">
        <v>112.23</v>
      </c>
      <c r="T1322" s="29" t="s">
        <v>5106</v>
      </c>
      <c r="U1322" s="37">
        <v>66</v>
      </c>
      <c r="V1322" s="38">
        <v>0.75692358648703673</v>
      </c>
      <c r="W1322" s="38">
        <v>112.98692358648699</v>
      </c>
      <c r="X1322" s="39">
        <v>2.7769235864870301</v>
      </c>
      <c r="Y1322" s="39">
        <v>2.019999999999996</v>
      </c>
    </row>
    <row r="1323" spans="1:25" ht="30" x14ac:dyDescent="0.2">
      <c r="A1323" s="29">
        <v>14005</v>
      </c>
      <c r="B1323" s="29" t="s">
        <v>6347</v>
      </c>
      <c r="C1323" s="32">
        <v>100</v>
      </c>
      <c r="D1323" s="48">
        <v>0.2546291</v>
      </c>
      <c r="E1323" s="48">
        <v>5.8904862254808616</v>
      </c>
      <c r="F1323" s="32" t="s">
        <v>746</v>
      </c>
      <c r="G1323" s="32">
        <v>5.8904862254808616</v>
      </c>
      <c r="H1323" s="32">
        <v>51.777729703299997</v>
      </c>
      <c r="I1323" s="32">
        <v>0.1</v>
      </c>
      <c r="J1323" s="32">
        <v>0.75229709137686596</v>
      </c>
      <c r="K1323" s="29" t="s">
        <v>2394</v>
      </c>
      <c r="L1323" s="29" t="s">
        <v>1314</v>
      </c>
      <c r="M1323" s="29" t="s">
        <v>6338</v>
      </c>
      <c r="N1323" s="33">
        <v>2.884561231876109E-2</v>
      </c>
      <c r="O1323" s="34">
        <v>57518.251016186281</v>
      </c>
      <c r="P1323" s="35">
        <v>0.50549152965828381</v>
      </c>
      <c r="Q1323" s="29" t="s">
        <v>6348</v>
      </c>
      <c r="R1323" s="29" t="s">
        <v>4320</v>
      </c>
      <c r="S1323" s="36">
        <v>114.66</v>
      </c>
      <c r="T1323" s="29" t="s">
        <v>2737</v>
      </c>
      <c r="U1323" s="37">
        <v>52</v>
      </c>
      <c r="V1323" s="38">
        <v>0.50549152965828381</v>
      </c>
      <c r="W1323" s="38">
        <v>115.1654915296583</v>
      </c>
      <c r="X1323" s="39">
        <v>8.6054915296582806</v>
      </c>
      <c r="Y1323" s="39">
        <v>8.0999999999999943</v>
      </c>
    </row>
    <row r="1324" spans="1:25" ht="60" x14ac:dyDescent="0.2">
      <c r="A1324" s="29">
        <v>19301</v>
      </c>
      <c r="B1324" s="29" t="s">
        <v>6349</v>
      </c>
      <c r="C1324" s="32">
        <v>100</v>
      </c>
      <c r="D1324" s="48">
        <v>0.2546291</v>
      </c>
      <c r="E1324" s="48">
        <v>5.8904862254808616</v>
      </c>
      <c r="F1324" s="32" t="s">
        <v>746</v>
      </c>
      <c r="G1324" s="32">
        <v>5.8904862254808616</v>
      </c>
      <c r="H1324" s="32">
        <v>161.94908589900001</v>
      </c>
      <c r="I1324" s="32">
        <v>0.1</v>
      </c>
      <c r="J1324" s="32">
        <v>0.75229709137686596</v>
      </c>
      <c r="K1324" s="29" t="s">
        <v>2511</v>
      </c>
      <c r="L1324" s="29" t="s">
        <v>2510</v>
      </c>
      <c r="M1324" s="29" t="s">
        <v>6338</v>
      </c>
      <c r="N1324" s="33">
        <v>2.884561231876109E-2</v>
      </c>
      <c r="O1324" s="34">
        <v>57518.251016186281</v>
      </c>
      <c r="P1324" s="35">
        <v>1.5810637435621051</v>
      </c>
      <c r="Q1324" s="29" t="s">
        <v>6350</v>
      </c>
      <c r="R1324" s="29" t="s">
        <v>6351</v>
      </c>
      <c r="S1324" s="36">
        <v>95.23</v>
      </c>
      <c r="T1324" s="29" t="s">
        <v>5337</v>
      </c>
      <c r="U1324" s="37">
        <v>162</v>
      </c>
      <c r="V1324" s="38">
        <v>1.5810637435621051</v>
      </c>
      <c r="W1324" s="38">
        <v>96.811063743562116</v>
      </c>
      <c r="X1324" s="39">
        <v>3.3110637435621162</v>
      </c>
      <c r="Y1324" s="39">
        <v>1.730000000000004</v>
      </c>
    </row>
    <row r="1325" spans="1:25" ht="20" x14ac:dyDescent="0.2">
      <c r="A1325" s="29">
        <v>14140</v>
      </c>
      <c r="B1325" s="29" t="s">
        <v>6352</v>
      </c>
      <c r="C1325" s="32">
        <v>75</v>
      </c>
      <c r="D1325" s="48">
        <v>0.2546291</v>
      </c>
      <c r="E1325" s="48">
        <v>3.3133985018329848</v>
      </c>
      <c r="F1325" s="32" t="s">
        <v>746</v>
      </c>
      <c r="G1325" s="32">
        <v>3.3133985018329848</v>
      </c>
      <c r="H1325" s="32">
        <v>307.351727111</v>
      </c>
      <c r="I1325" s="32">
        <v>7.4999999999999997E-2</v>
      </c>
      <c r="J1325" s="32">
        <v>0.75229709137686618</v>
      </c>
      <c r="K1325" s="29" t="s">
        <v>5857</v>
      </c>
      <c r="L1325" s="29" t="s">
        <v>5857</v>
      </c>
      <c r="M1325" s="29" t="s">
        <v>6338</v>
      </c>
      <c r="N1325" s="33">
        <v>2.88456123187611E-2</v>
      </c>
      <c r="O1325" s="34">
        <v>43138.688262139724</v>
      </c>
      <c r="P1325" s="35">
        <v>4.388489980554616</v>
      </c>
      <c r="Q1325" s="29" t="s">
        <v>6353</v>
      </c>
      <c r="R1325" s="29" t="s">
        <v>6354</v>
      </c>
      <c r="S1325" s="36">
        <v>89.58</v>
      </c>
      <c r="T1325" s="29" t="s">
        <v>4144</v>
      </c>
      <c r="U1325" s="37">
        <v>308</v>
      </c>
      <c r="V1325" s="38">
        <v>4.388489980554616</v>
      </c>
      <c r="W1325" s="38">
        <v>93.968489980554608</v>
      </c>
      <c r="X1325" s="39">
        <v>10.748489980554609</v>
      </c>
      <c r="Y1325" s="39">
        <v>6.3599999999999994</v>
      </c>
    </row>
    <row r="1326" spans="1:25" ht="30" x14ac:dyDescent="0.2">
      <c r="A1326" s="29">
        <v>19409</v>
      </c>
      <c r="B1326" s="29" t="s">
        <v>6355</v>
      </c>
      <c r="C1326" s="32">
        <v>100</v>
      </c>
      <c r="D1326" s="48">
        <v>0.2546291</v>
      </c>
      <c r="E1326" s="48">
        <v>5.8904862254808616</v>
      </c>
      <c r="F1326" s="32" t="s">
        <v>746</v>
      </c>
      <c r="G1326" s="32">
        <v>5.8904862254808616</v>
      </c>
      <c r="H1326" s="32">
        <v>113.955597713</v>
      </c>
      <c r="I1326" s="32">
        <v>0.1</v>
      </c>
      <c r="J1326" s="32">
        <v>0.75229709137686596</v>
      </c>
      <c r="K1326" s="29" t="s">
        <v>2385</v>
      </c>
      <c r="L1326" s="29" t="s">
        <v>1325</v>
      </c>
      <c r="M1326" s="29" t="s">
        <v>6338</v>
      </c>
      <c r="N1326" s="33">
        <v>2.884561231876109E-2</v>
      </c>
      <c r="O1326" s="34">
        <v>57518.251016186281</v>
      </c>
      <c r="P1326" s="35">
        <v>1.1125167080741489</v>
      </c>
      <c r="Q1326" s="29" t="s">
        <v>6356</v>
      </c>
      <c r="R1326" s="29" t="s">
        <v>6357</v>
      </c>
      <c r="S1326" s="36">
        <v>68.540000000000006</v>
      </c>
      <c r="T1326" s="29" t="s">
        <v>5655</v>
      </c>
      <c r="U1326" s="37">
        <v>114</v>
      </c>
      <c r="V1326" s="38">
        <v>1.1125167080741489</v>
      </c>
      <c r="W1326" s="38">
        <v>69.65251670807416</v>
      </c>
      <c r="X1326" s="39">
        <v>2.7125167080741481</v>
      </c>
      <c r="Y1326" s="39">
        <v>1.5999999999999941</v>
      </c>
    </row>
    <row r="1327" spans="1:25" ht="20" x14ac:dyDescent="0.2">
      <c r="A1327" s="29">
        <v>15455</v>
      </c>
      <c r="B1327" s="29" t="s">
        <v>6358</v>
      </c>
      <c r="C1327" s="32">
        <v>80</v>
      </c>
      <c r="D1327" s="48">
        <v>0.2546291</v>
      </c>
      <c r="E1327" s="48">
        <v>3.7699111843077522</v>
      </c>
      <c r="F1327" s="32" t="s">
        <v>746</v>
      </c>
      <c r="G1327" s="32">
        <v>3.7699111843077522</v>
      </c>
      <c r="H1327" s="32">
        <v>63.196467545300003</v>
      </c>
      <c r="I1327" s="32">
        <v>0.08</v>
      </c>
      <c r="J1327" s="32">
        <v>0.75229709137686607</v>
      </c>
      <c r="K1327" s="29" t="s">
        <v>2869</v>
      </c>
      <c r="L1327" s="29" t="s">
        <v>2869</v>
      </c>
      <c r="M1327" s="29" t="s">
        <v>6338</v>
      </c>
      <c r="N1327" s="33">
        <v>2.88456123187611E-2</v>
      </c>
      <c r="O1327" s="34">
        <v>46014.600812949029</v>
      </c>
      <c r="P1327" s="35">
        <v>0.82826099788322649</v>
      </c>
      <c r="Q1327" s="29" t="s">
        <v>6359</v>
      </c>
      <c r="R1327" s="29" t="s">
        <v>5450</v>
      </c>
      <c r="S1327" s="36">
        <v>49.3</v>
      </c>
      <c r="T1327" s="29" t="s">
        <v>3068</v>
      </c>
      <c r="U1327" s="37">
        <v>64</v>
      </c>
      <c r="V1327" s="38">
        <v>0.82826099788322649</v>
      </c>
      <c r="W1327" s="38">
        <v>50.128260997883217</v>
      </c>
      <c r="X1327" s="39">
        <v>1.978260997883226</v>
      </c>
      <c r="Y1327" s="39">
        <v>1.149999999999999</v>
      </c>
    </row>
    <row r="1328" spans="1:25" ht="30" x14ac:dyDescent="0.2">
      <c r="A1328" s="29">
        <v>14321</v>
      </c>
      <c r="B1328" s="29" t="s">
        <v>6360</v>
      </c>
      <c r="C1328" s="32">
        <v>75</v>
      </c>
      <c r="D1328" s="48">
        <v>0.2546291</v>
      </c>
      <c r="E1328" s="48">
        <v>3.3133985018329848</v>
      </c>
      <c r="F1328" s="32" t="s">
        <v>746</v>
      </c>
      <c r="G1328" s="32">
        <v>3.3133985018329848</v>
      </c>
      <c r="H1328" s="32">
        <v>21.0285339922</v>
      </c>
      <c r="I1328" s="32">
        <v>7.4999999999999997E-2</v>
      </c>
      <c r="J1328" s="32">
        <v>0.75229709137686618</v>
      </c>
      <c r="K1328" s="29" t="s">
        <v>3013</v>
      </c>
      <c r="L1328" s="29" t="s">
        <v>3012</v>
      </c>
      <c r="M1328" s="29" t="s">
        <v>6338</v>
      </c>
      <c r="N1328" s="33">
        <v>2.88456123187611E-2</v>
      </c>
      <c r="O1328" s="34">
        <v>43138.688262139724</v>
      </c>
      <c r="P1328" s="35">
        <v>0.30025375682106942</v>
      </c>
      <c r="Q1328" s="29" t="s">
        <v>6361</v>
      </c>
      <c r="R1328" s="29" t="s">
        <v>6362</v>
      </c>
      <c r="S1328" s="36">
        <v>37.31</v>
      </c>
      <c r="T1328" s="29" t="s">
        <v>3347</v>
      </c>
      <c r="U1328" s="37">
        <v>22</v>
      </c>
      <c r="V1328" s="38">
        <v>0.30025375682106942</v>
      </c>
      <c r="W1328" s="38">
        <v>37.610253756821074</v>
      </c>
      <c r="X1328" s="39">
        <v>1.4602537568210681</v>
      </c>
      <c r="Y1328" s="39">
        <v>1.159999999999997</v>
      </c>
    </row>
    <row r="1329" spans="1:25" ht="30" x14ac:dyDescent="0.2">
      <c r="A1329" s="29">
        <v>19768</v>
      </c>
      <c r="B1329" s="29" t="s">
        <v>6363</v>
      </c>
      <c r="C1329" s="32">
        <v>100</v>
      </c>
      <c r="D1329" s="48">
        <v>0.2546291</v>
      </c>
      <c r="E1329" s="48">
        <v>5.8904862254808616</v>
      </c>
      <c r="F1329" s="32" t="s">
        <v>746</v>
      </c>
      <c r="G1329" s="32">
        <v>5.8904862254808616</v>
      </c>
      <c r="H1329" s="32">
        <v>2.85245929955</v>
      </c>
      <c r="I1329" s="32">
        <v>0.1</v>
      </c>
      <c r="J1329" s="32">
        <v>0.75229709137686596</v>
      </c>
      <c r="K1329" s="29" t="s">
        <v>2471</v>
      </c>
      <c r="L1329" s="29" t="s">
        <v>3801</v>
      </c>
      <c r="M1329" s="29" t="s">
        <v>6338</v>
      </c>
      <c r="N1329" s="33">
        <v>2.884561231876109E-2</v>
      </c>
      <c r="O1329" s="34">
        <v>57518.251016186281</v>
      </c>
      <c r="P1329" s="35">
        <v>2.7847764335747399E-2</v>
      </c>
      <c r="Q1329" s="29" t="s">
        <v>6364</v>
      </c>
      <c r="R1329" s="29" t="s">
        <v>5708</v>
      </c>
      <c r="S1329" s="36">
        <v>25.93</v>
      </c>
      <c r="T1329" s="29" t="s">
        <v>2467</v>
      </c>
      <c r="U1329" s="37">
        <v>2</v>
      </c>
      <c r="V1329" s="38">
        <v>2.7847764335747399E-2</v>
      </c>
      <c r="W1329" s="38">
        <v>25.957847764335749</v>
      </c>
      <c r="X1329" s="39">
        <v>3.7847764335747769E-2</v>
      </c>
      <c r="Y1329" s="39">
        <v>1.000000000000156E-2</v>
      </c>
    </row>
    <row r="1330" spans="1:25" ht="30" x14ac:dyDescent="0.2">
      <c r="A1330" s="29">
        <v>14117</v>
      </c>
      <c r="B1330" s="29" t="s">
        <v>1409</v>
      </c>
      <c r="C1330" s="32">
        <v>100</v>
      </c>
      <c r="D1330" s="48">
        <v>0.2546291</v>
      </c>
      <c r="E1330" s="48">
        <v>5.8904862254808616</v>
      </c>
      <c r="F1330" s="32" t="s">
        <v>746</v>
      </c>
      <c r="G1330" s="32">
        <v>5.8904862254808616</v>
      </c>
      <c r="H1330" s="32">
        <v>53.381364821600002</v>
      </c>
      <c r="I1330" s="32">
        <v>0.1</v>
      </c>
      <c r="J1330" s="32">
        <v>0.75229709137686596</v>
      </c>
      <c r="K1330" s="29" t="s">
        <v>2494</v>
      </c>
      <c r="L1330" s="29" t="s">
        <v>225</v>
      </c>
      <c r="M1330" s="29" t="s">
        <v>6338</v>
      </c>
      <c r="N1330" s="33">
        <v>2.884561231876109E-2</v>
      </c>
      <c r="O1330" s="34">
        <v>57518.251016186281</v>
      </c>
      <c r="P1330" s="35">
        <v>0.52114737192113114</v>
      </c>
      <c r="Q1330" s="29" t="s">
        <v>6365</v>
      </c>
      <c r="R1330" s="29" t="s">
        <v>6366</v>
      </c>
      <c r="S1330" s="36">
        <v>24.74</v>
      </c>
      <c r="T1330" s="29" t="s">
        <v>4138</v>
      </c>
      <c r="U1330" s="37">
        <v>54</v>
      </c>
      <c r="V1330" s="38">
        <v>0.52114737192113114</v>
      </c>
      <c r="W1330" s="38">
        <v>25.26114737192113</v>
      </c>
      <c r="X1330" s="39">
        <v>0.79114737192113083</v>
      </c>
      <c r="Y1330" s="39">
        <v>0.26999999999999957</v>
      </c>
    </row>
    <row r="1331" spans="1:25" ht="60" x14ac:dyDescent="0.2">
      <c r="A1331" s="29">
        <v>15599</v>
      </c>
      <c r="B1331" s="29" t="s">
        <v>6367</v>
      </c>
      <c r="C1331" s="32">
        <v>50</v>
      </c>
      <c r="D1331" s="48">
        <v>0.2546291</v>
      </c>
      <c r="E1331" s="48">
        <v>1.472621556370215</v>
      </c>
      <c r="F1331" s="32" t="s">
        <v>746</v>
      </c>
      <c r="G1331" s="32">
        <v>1.472621556370215</v>
      </c>
      <c r="H1331" s="32">
        <v>357.31925526200001</v>
      </c>
      <c r="I1331" s="32">
        <v>0.05</v>
      </c>
      <c r="J1331" s="32">
        <v>0.75229709137686596</v>
      </c>
      <c r="K1331" s="29" t="s">
        <v>2511</v>
      </c>
      <c r="L1331" s="29" t="s">
        <v>2511</v>
      </c>
      <c r="M1331" s="29" t="s">
        <v>6338</v>
      </c>
      <c r="N1331" s="33">
        <v>2.884561231876109E-2</v>
      </c>
      <c r="O1331" s="34">
        <v>28759.125508093141</v>
      </c>
      <c r="P1331" s="35">
        <v>8.7867892095043683</v>
      </c>
      <c r="Q1331" s="29" t="s">
        <v>6368</v>
      </c>
      <c r="R1331" s="29" t="s">
        <v>6369</v>
      </c>
      <c r="S1331" s="36">
        <v>27.46</v>
      </c>
      <c r="T1331" s="29" t="s">
        <v>3299</v>
      </c>
      <c r="U1331" s="37">
        <v>358</v>
      </c>
      <c r="V1331" s="38">
        <v>8.7867892095043683</v>
      </c>
      <c r="W1331" s="38">
        <v>36.246789209504357</v>
      </c>
      <c r="X1331" s="39">
        <v>16.626789209504359</v>
      </c>
      <c r="Y1331" s="39">
        <v>7.8399999999999963</v>
      </c>
    </row>
    <row r="1332" spans="1:25" ht="50" x14ac:dyDescent="0.2">
      <c r="A1332" s="29">
        <v>19779</v>
      </c>
      <c r="B1332" s="29" t="s">
        <v>6370</v>
      </c>
      <c r="C1332" s="32">
        <v>63</v>
      </c>
      <c r="D1332" s="48">
        <v>0.2546291</v>
      </c>
      <c r="E1332" s="48">
        <v>2.3379339828933539</v>
      </c>
      <c r="F1332" s="32" t="s">
        <v>746</v>
      </c>
      <c r="G1332" s="32">
        <v>2.3379339828933539</v>
      </c>
      <c r="H1332" s="32">
        <v>297.74732466900002</v>
      </c>
      <c r="I1332" s="32">
        <v>6.3E-2</v>
      </c>
      <c r="J1332" s="32">
        <v>0.75229709137686607</v>
      </c>
      <c r="K1332" s="29" t="s">
        <v>2456</v>
      </c>
      <c r="L1332" s="29" t="s">
        <v>501</v>
      </c>
      <c r="M1332" s="29" t="s">
        <v>6338</v>
      </c>
      <c r="N1332" s="33">
        <v>2.88456123187611E-2</v>
      </c>
      <c r="O1332" s="34">
        <v>36236.498140197356</v>
      </c>
      <c r="P1332" s="35">
        <v>5.3646203450682446</v>
      </c>
      <c r="Q1332" s="29" t="s">
        <v>2547</v>
      </c>
      <c r="R1332" s="29" t="s">
        <v>6371</v>
      </c>
      <c r="S1332" s="36">
        <v>31.18</v>
      </c>
      <c r="T1332" s="29" t="s">
        <v>2818</v>
      </c>
      <c r="U1332" s="37">
        <v>298</v>
      </c>
      <c r="V1332" s="38">
        <v>5.3646203450682446</v>
      </c>
      <c r="W1332" s="38">
        <v>36.544620345068253</v>
      </c>
      <c r="X1332" s="39">
        <v>19.404620345068249</v>
      </c>
      <c r="Y1332" s="39">
        <v>14.04</v>
      </c>
    </row>
    <row r="1333" spans="1:25" ht="30" x14ac:dyDescent="0.2">
      <c r="A1333" s="29">
        <v>17633</v>
      </c>
      <c r="B1333" s="29" t="s">
        <v>6372</v>
      </c>
      <c r="C1333" s="32">
        <v>110</v>
      </c>
      <c r="D1333" s="48">
        <v>0.2546291</v>
      </c>
      <c r="E1333" s="48">
        <v>7.1274883328318426</v>
      </c>
      <c r="F1333" s="32" t="s">
        <v>746</v>
      </c>
      <c r="G1333" s="32">
        <v>7.1274883328318426</v>
      </c>
      <c r="H1333" s="32">
        <v>23.395230647000002</v>
      </c>
      <c r="I1333" s="32">
        <v>0.11</v>
      </c>
      <c r="J1333" s="32">
        <v>0.75229709137686618</v>
      </c>
      <c r="K1333" s="29" t="s">
        <v>2422</v>
      </c>
      <c r="L1333" s="29" t="s">
        <v>2422</v>
      </c>
      <c r="M1333" s="29" t="s">
        <v>6338</v>
      </c>
      <c r="N1333" s="33">
        <v>2.88456123187611E-2</v>
      </c>
      <c r="O1333" s="34">
        <v>63270.076117804922</v>
      </c>
      <c r="P1333" s="35">
        <v>0.20155821376494751</v>
      </c>
      <c r="Q1333" s="29" t="s">
        <v>6373</v>
      </c>
      <c r="R1333" s="29" t="s">
        <v>6374</v>
      </c>
      <c r="S1333" s="36">
        <v>15.47</v>
      </c>
      <c r="T1333" s="29" t="s">
        <v>2467</v>
      </c>
      <c r="U1333" s="37">
        <v>12</v>
      </c>
      <c r="V1333" s="38">
        <v>0.20155821376494751</v>
      </c>
      <c r="W1333" s="38">
        <v>15.67155821376495</v>
      </c>
      <c r="X1333" s="39">
        <v>0.2815582137649475</v>
      </c>
      <c r="Y1333" s="39">
        <v>8.0000000000000071E-2</v>
      </c>
    </row>
    <row r="1334" spans="1:25" ht="30" x14ac:dyDescent="0.2">
      <c r="A1334" s="29">
        <v>19403</v>
      </c>
      <c r="B1334" s="29" t="s">
        <v>6375</v>
      </c>
      <c r="C1334" s="32">
        <v>100</v>
      </c>
      <c r="D1334" s="48">
        <v>0.2546291</v>
      </c>
      <c r="E1334" s="48">
        <v>5.8904862254808616</v>
      </c>
      <c r="F1334" s="32" t="s">
        <v>746</v>
      </c>
      <c r="G1334" s="32">
        <v>5.8904862254808616</v>
      </c>
      <c r="H1334" s="32">
        <v>437.31702916699999</v>
      </c>
      <c r="I1334" s="32">
        <v>0.1</v>
      </c>
      <c r="J1334" s="32">
        <v>0.75229709137686596</v>
      </c>
      <c r="K1334" s="29" t="s">
        <v>3032</v>
      </c>
      <c r="L1334" s="29" t="s">
        <v>4482</v>
      </c>
      <c r="M1334" s="29" t="s">
        <v>6338</v>
      </c>
      <c r="N1334" s="33">
        <v>2.884561231876109E-2</v>
      </c>
      <c r="O1334" s="34">
        <v>57518.251016186281</v>
      </c>
      <c r="P1334" s="35">
        <v>4.2694041489647256</v>
      </c>
      <c r="Q1334" s="29" t="s">
        <v>4316</v>
      </c>
      <c r="R1334" s="29" t="s">
        <v>6376</v>
      </c>
      <c r="S1334" s="36">
        <v>12.44</v>
      </c>
      <c r="T1334" s="29" t="s">
        <v>2406</v>
      </c>
      <c r="U1334" s="37">
        <v>440</v>
      </c>
      <c r="V1334" s="38">
        <v>4.2694041489647256</v>
      </c>
      <c r="W1334" s="38">
        <v>16.70940414896473</v>
      </c>
      <c r="X1334" s="39">
        <v>4.2894041489647261</v>
      </c>
      <c r="Y1334" s="39">
        <v>1.999999999999957E-2</v>
      </c>
    </row>
    <row r="1335" spans="1:25" ht="40" x14ac:dyDescent="0.2">
      <c r="A1335" s="29">
        <v>14602</v>
      </c>
      <c r="B1335" s="29" t="s">
        <v>6377</v>
      </c>
      <c r="C1335" s="32">
        <v>100</v>
      </c>
      <c r="D1335" s="48">
        <v>0.2546291</v>
      </c>
      <c r="E1335" s="48">
        <v>5.8904862254808616</v>
      </c>
      <c r="F1335" s="32" t="s">
        <v>746</v>
      </c>
      <c r="G1335" s="32">
        <v>5.8904862254808616</v>
      </c>
      <c r="H1335" s="32">
        <v>289.522144126</v>
      </c>
      <c r="I1335" s="32">
        <v>0.1</v>
      </c>
      <c r="J1335" s="32">
        <v>0.75229709137686596</v>
      </c>
      <c r="K1335" s="29" t="s">
        <v>2662</v>
      </c>
      <c r="L1335" s="29" t="s">
        <v>2662</v>
      </c>
      <c r="M1335" s="29" t="s">
        <v>6338</v>
      </c>
      <c r="N1335" s="33">
        <v>2.884561231876109E-2</v>
      </c>
      <c r="O1335" s="34">
        <v>57518.251016186281</v>
      </c>
      <c r="P1335" s="35">
        <v>2.826523919508011</v>
      </c>
      <c r="Q1335" s="29" t="s">
        <v>6378</v>
      </c>
      <c r="R1335" s="29" t="s">
        <v>4071</v>
      </c>
      <c r="S1335" s="36">
        <v>9.9500000000000011</v>
      </c>
      <c r="T1335" s="29" t="s">
        <v>4730</v>
      </c>
      <c r="U1335" s="37">
        <v>290</v>
      </c>
      <c r="V1335" s="38">
        <v>2.826523919508011</v>
      </c>
      <c r="W1335" s="38">
        <v>12.77652391950801</v>
      </c>
      <c r="X1335" s="39">
        <v>3.586523919508013</v>
      </c>
      <c r="Y1335" s="39">
        <v>0.76000000000000156</v>
      </c>
    </row>
    <row r="1336" spans="1:25" ht="60" x14ac:dyDescent="0.2">
      <c r="A1336" s="29">
        <v>17319</v>
      </c>
      <c r="B1336" s="29" t="s">
        <v>6379</v>
      </c>
      <c r="C1336" s="32">
        <v>80</v>
      </c>
      <c r="D1336" s="48">
        <v>0.2546291</v>
      </c>
      <c r="E1336" s="48">
        <v>3.7699111843077522</v>
      </c>
      <c r="F1336" s="32" t="s">
        <v>746</v>
      </c>
      <c r="G1336" s="32">
        <v>3.7699111843077522</v>
      </c>
      <c r="H1336" s="32">
        <v>24.422706534100001</v>
      </c>
      <c r="I1336" s="32">
        <v>0.08</v>
      </c>
      <c r="J1336" s="32">
        <v>0.75229709137686607</v>
      </c>
      <c r="K1336" s="29" t="s">
        <v>2511</v>
      </c>
      <c r="L1336" s="29" t="s">
        <v>3568</v>
      </c>
      <c r="M1336" s="29" t="s">
        <v>6338</v>
      </c>
      <c r="N1336" s="33">
        <v>2.88456123187611E-2</v>
      </c>
      <c r="O1336" s="34">
        <v>46014.600812949029</v>
      </c>
      <c r="P1336" s="35">
        <v>0.32008711990813282</v>
      </c>
      <c r="Q1336" s="29" t="s">
        <v>6380</v>
      </c>
      <c r="R1336" s="29" t="s">
        <v>6381</v>
      </c>
      <c r="S1336" s="36">
        <v>8.25</v>
      </c>
      <c r="T1336" s="29" t="s">
        <v>2467</v>
      </c>
      <c r="U1336" s="37">
        <v>24</v>
      </c>
      <c r="V1336" s="38">
        <v>0.32008711990813282</v>
      </c>
      <c r="W1336" s="38">
        <v>8.5700871199081323</v>
      </c>
      <c r="X1336" s="39">
        <v>0.40008711990813239</v>
      </c>
      <c r="Y1336" s="39">
        <v>8.0000000000000071E-2</v>
      </c>
    </row>
    <row r="1337" spans="1:25" ht="20" x14ac:dyDescent="0.2">
      <c r="A1337" s="29">
        <v>19506</v>
      </c>
      <c r="B1337" s="29" t="s">
        <v>2307</v>
      </c>
      <c r="C1337" s="32">
        <v>125</v>
      </c>
      <c r="D1337" s="48">
        <v>0.2546291</v>
      </c>
      <c r="E1337" s="48">
        <v>9.2038847273138469</v>
      </c>
      <c r="F1337" s="32" t="s">
        <v>746</v>
      </c>
      <c r="G1337" s="32">
        <v>9.2038847273138469</v>
      </c>
      <c r="H1337" s="32">
        <v>1107.40953281113</v>
      </c>
      <c r="I1337" s="32">
        <v>0.125</v>
      </c>
      <c r="J1337" s="32">
        <v>0.75229709137686618</v>
      </c>
      <c r="K1337" s="29" t="s">
        <v>2856</v>
      </c>
      <c r="L1337" s="29" t="s">
        <v>3069</v>
      </c>
      <c r="M1337" s="29" t="s">
        <v>6338</v>
      </c>
      <c r="N1337" s="33">
        <v>2.88456123187611E-2</v>
      </c>
      <c r="O1337" s="34">
        <v>71897.813770232868</v>
      </c>
      <c r="P1337" s="35">
        <v>8.0733568056048242</v>
      </c>
      <c r="Q1337" s="29" t="s">
        <v>5227</v>
      </c>
      <c r="R1337" s="29" t="s">
        <v>5177</v>
      </c>
      <c r="S1337" s="36">
        <v>8.5</v>
      </c>
      <c r="T1337" s="29" t="s">
        <v>3295</v>
      </c>
      <c r="U1337" s="37">
        <v>1108</v>
      </c>
      <c r="V1337" s="38">
        <v>8.0733568056048242</v>
      </c>
      <c r="W1337" s="38">
        <v>16.573356805604821</v>
      </c>
      <c r="X1337" s="39">
        <v>9.6833568056048236</v>
      </c>
      <c r="Y1337" s="39">
        <v>1.61</v>
      </c>
    </row>
    <row r="1338" spans="1:25" ht="40" x14ac:dyDescent="0.2">
      <c r="A1338" s="29">
        <v>14280</v>
      </c>
      <c r="B1338" s="29" t="s">
        <v>6382</v>
      </c>
      <c r="C1338" s="32">
        <v>100</v>
      </c>
      <c r="D1338" s="48">
        <v>0.2546291</v>
      </c>
      <c r="E1338" s="48">
        <v>5.8904862254808616</v>
      </c>
      <c r="F1338" s="32" t="s">
        <v>746</v>
      </c>
      <c r="G1338" s="32">
        <v>5.8904862254808616</v>
      </c>
      <c r="H1338" s="32">
        <v>148.60119406699999</v>
      </c>
      <c r="I1338" s="32">
        <v>0.1</v>
      </c>
      <c r="J1338" s="32">
        <v>0.75229709137686596</v>
      </c>
      <c r="K1338" s="29" t="s">
        <v>2707</v>
      </c>
      <c r="L1338" s="29" t="s">
        <v>2707</v>
      </c>
      <c r="M1338" s="29" t="s">
        <v>6338</v>
      </c>
      <c r="N1338" s="33">
        <v>2.884561231876109E-2</v>
      </c>
      <c r="O1338" s="34">
        <v>57518.251016186281</v>
      </c>
      <c r="P1338" s="35">
        <v>1.4507519995259239</v>
      </c>
      <c r="Q1338" s="29" t="s">
        <v>3279</v>
      </c>
      <c r="R1338" s="29" t="s">
        <v>6383</v>
      </c>
      <c r="S1338" s="36">
        <v>9.39</v>
      </c>
      <c r="T1338" s="29" t="s">
        <v>2518</v>
      </c>
      <c r="U1338" s="37">
        <v>148</v>
      </c>
      <c r="V1338" s="38">
        <v>1.4507519995259239</v>
      </c>
      <c r="W1338" s="38">
        <v>10.840751999525921</v>
      </c>
      <c r="X1338" s="39">
        <v>5.7407519995259246</v>
      </c>
      <c r="Y1338" s="39">
        <v>4.2900000000000009</v>
      </c>
    </row>
    <row r="1339" spans="1:25" ht="30" x14ac:dyDescent="0.2">
      <c r="A1339" s="29">
        <v>14370</v>
      </c>
      <c r="B1339" s="29" t="s">
        <v>6384</v>
      </c>
      <c r="C1339" s="32">
        <v>37</v>
      </c>
      <c r="D1339" s="48">
        <v>0.23148099999999999</v>
      </c>
      <c r="E1339" s="48">
        <v>0.80640756426832993</v>
      </c>
      <c r="F1339" s="32" t="s">
        <v>746</v>
      </c>
      <c r="G1339" s="32">
        <v>0.80640756426832993</v>
      </c>
      <c r="H1339" s="32">
        <v>468.26568120220003</v>
      </c>
      <c r="I1339" s="32">
        <v>3.6999999999999998E-2</v>
      </c>
      <c r="J1339" s="32">
        <v>0.75229709137686618</v>
      </c>
      <c r="K1339" s="29" t="s">
        <v>6385</v>
      </c>
      <c r="L1339" s="29" t="s">
        <v>6385</v>
      </c>
      <c r="M1339" s="29" t="s">
        <v>2502</v>
      </c>
      <c r="N1339" s="33">
        <v>2.88456123187611E-2</v>
      </c>
      <c r="O1339" s="34">
        <v>21281.752875988928</v>
      </c>
      <c r="P1339" s="35">
        <v>17.356639883742609</v>
      </c>
      <c r="Q1339" s="29" t="s">
        <v>6386</v>
      </c>
      <c r="R1339" s="29" t="s">
        <v>6387</v>
      </c>
      <c r="S1339" s="36">
        <v>197.35</v>
      </c>
      <c r="T1339" s="29" t="s">
        <v>746</v>
      </c>
      <c r="U1339" s="37">
        <v>468</v>
      </c>
      <c r="V1339" s="38">
        <v>17.356639883742609</v>
      </c>
      <c r="W1339" s="38">
        <v>214.70663988374261</v>
      </c>
      <c r="X1339" s="39">
        <v>43.476639883742649</v>
      </c>
      <c r="Y1339" s="39">
        <v>26.120000000000029</v>
      </c>
    </row>
    <row r="1340" spans="1:25" ht="20" x14ac:dyDescent="0.2">
      <c r="A1340" s="29">
        <v>12497</v>
      </c>
      <c r="B1340" s="29" t="s">
        <v>6388</v>
      </c>
      <c r="C1340" s="32">
        <v>125</v>
      </c>
      <c r="D1340" s="48">
        <v>0.23148099999999999</v>
      </c>
      <c r="E1340" s="48">
        <v>9.2038847273138469</v>
      </c>
      <c r="F1340" s="32" t="s">
        <v>746</v>
      </c>
      <c r="G1340" s="32">
        <v>9.2038847273138469</v>
      </c>
      <c r="H1340" s="32">
        <v>43.366510671219999</v>
      </c>
      <c r="I1340" s="32">
        <v>0.125</v>
      </c>
      <c r="J1340" s="32">
        <v>0.75229709137686618</v>
      </c>
      <c r="K1340" s="29" t="s">
        <v>6389</v>
      </c>
      <c r="L1340" s="29" t="s">
        <v>6389</v>
      </c>
      <c r="M1340" s="29" t="s">
        <v>2502</v>
      </c>
      <c r="N1340" s="33">
        <v>2.88456123187611E-2</v>
      </c>
      <c r="O1340" s="34">
        <v>71897.813770232868</v>
      </c>
      <c r="P1340" s="35">
        <v>0.31615522865698542</v>
      </c>
      <c r="Q1340" s="29" t="s">
        <v>6390</v>
      </c>
      <c r="R1340" s="29" t="s">
        <v>6391</v>
      </c>
      <c r="S1340" s="36">
        <v>103.08</v>
      </c>
      <c r="T1340" s="29" t="s">
        <v>3436</v>
      </c>
      <c r="U1340" s="37">
        <v>44</v>
      </c>
      <c r="V1340" s="38">
        <v>0.31615522865698542</v>
      </c>
      <c r="W1340" s="38">
        <v>103.39615522865699</v>
      </c>
      <c r="X1340" s="39">
        <v>1.7661552286569839</v>
      </c>
      <c r="Y1340" s="39">
        <v>1.4500000000000031</v>
      </c>
    </row>
    <row r="1341" spans="1:25" ht="20" x14ac:dyDescent="0.2">
      <c r="A1341" s="29">
        <v>15619</v>
      </c>
      <c r="B1341" s="29" t="s">
        <v>6392</v>
      </c>
      <c r="C1341" s="32">
        <v>115</v>
      </c>
      <c r="D1341" s="48">
        <v>0.23148099999999999</v>
      </c>
      <c r="E1341" s="48">
        <v>7.7901680331984391</v>
      </c>
      <c r="F1341" s="32" t="s">
        <v>746</v>
      </c>
      <c r="G1341" s="32">
        <v>7.7901680331984391</v>
      </c>
      <c r="H1341" s="32">
        <v>49.861801760429998</v>
      </c>
      <c r="I1341" s="32">
        <v>0.115</v>
      </c>
      <c r="J1341" s="32">
        <v>0.75229709137686596</v>
      </c>
      <c r="K1341" s="29" t="s">
        <v>5431</v>
      </c>
      <c r="L1341" s="29" t="s">
        <v>5431</v>
      </c>
      <c r="M1341" s="29" t="s">
        <v>2502</v>
      </c>
      <c r="N1341" s="33">
        <v>2.884561231876109E-2</v>
      </c>
      <c r="O1341" s="34">
        <v>66145.988668614227</v>
      </c>
      <c r="P1341" s="35">
        <v>0.4053058009369444</v>
      </c>
      <c r="Q1341" s="29" t="s">
        <v>6393</v>
      </c>
      <c r="R1341" s="29" t="s">
        <v>6350</v>
      </c>
      <c r="S1341" s="36">
        <v>93.53</v>
      </c>
      <c r="T1341" s="29" t="s">
        <v>5758</v>
      </c>
      <c r="U1341" s="37">
        <v>48</v>
      </c>
      <c r="V1341" s="38">
        <v>0.4053058009369444</v>
      </c>
      <c r="W1341" s="38">
        <v>93.935305800936945</v>
      </c>
      <c r="X1341" s="39">
        <v>1.465305800936946</v>
      </c>
      <c r="Y1341" s="39">
        <v>1.0600000000000021</v>
      </c>
    </row>
    <row r="1342" spans="1:25" ht="30" x14ac:dyDescent="0.2">
      <c r="A1342" s="29">
        <v>14201</v>
      </c>
      <c r="B1342" s="29" t="s">
        <v>6394</v>
      </c>
      <c r="C1342" s="32">
        <v>100</v>
      </c>
      <c r="D1342" s="48">
        <v>0.23148099999999999</v>
      </c>
      <c r="E1342" s="48">
        <v>5.8904862254808616</v>
      </c>
      <c r="F1342" s="32" t="s">
        <v>746</v>
      </c>
      <c r="G1342" s="32">
        <v>5.8904862254808616</v>
      </c>
      <c r="H1342" s="32">
        <v>68.877438758660006</v>
      </c>
      <c r="I1342" s="32">
        <v>0.1</v>
      </c>
      <c r="J1342" s="32">
        <v>0.75229709137686596</v>
      </c>
      <c r="K1342" s="29" t="s">
        <v>2694</v>
      </c>
      <c r="L1342" s="29" t="s">
        <v>1453</v>
      </c>
      <c r="M1342" s="29" t="s">
        <v>2502</v>
      </c>
      <c r="N1342" s="33">
        <v>2.884561231876109E-2</v>
      </c>
      <c r="O1342" s="34">
        <v>57518.251016186281</v>
      </c>
      <c r="P1342" s="35">
        <v>0.67243121852908883</v>
      </c>
      <c r="Q1342" s="29" t="s">
        <v>6395</v>
      </c>
      <c r="R1342" s="29" t="s">
        <v>6396</v>
      </c>
      <c r="S1342" s="36">
        <v>72.040000000000006</v>
      </c>
      <c r="T1342" s="29" t="s">
        <v>2393</v>
      </c>
      <c r="U1342" s="37">
        <v>70</v>
      </c>
      <c r="V1342" s="38">
        <v>0.67243121852908883</v>
      </c>
      <c r="W1342" s="38">
        <v>72.71243121852909</v>
      </c>
      <c r="X1342" s="39">
        <v>0.67243121852908416</v>
      </c>
      <c r="Y1342" s="39">
        <v>0</v>
      </c>
    </row>
    <row r="1343" spans="1:25" ht="30" x14ac:dyDescent="0.2">
      <c r="A1343" s="29">
        <v>19168</v>
      </c>
      <c r="B1343" s="29" t="s">
        <v>6397</v>
      </c>
      <c r="C1343" s="32">
        <v>50</v>
      </c>
      <c r="D1343" s="48">
        <v>0.23148099999999999</v>
      </c>
      <c r="E1343" s="48">
        <v>1.472621556370215</v>
      </c>
      <c r="F1343" s="32" t="s">
        <v>746</v>
      </c>
      <c r="G1343" s="32">
        <v>1.472621556370215</v>
      </c>
      <c r="H1343" s="32">
        <v>531.20861120500001</v>
      </c>
      <c r="I1343" s="32">
        <v>0.05</v>
      </c>
      <c r="J1343" s="32">
        <v>0.75229709137686596</v>
      </c>
      <c r="K1343" s="29" t="s">
        <v>6398</v>
      </c>
      <c r="L1343" s="29" t="s">
        <v>6398</v>
      </c>
      <c r="M1343" s="29" t="s">
        <v>2502</v>
      </c>
      <c r="N1343" s="33">
        <v>2.884561231876109E-2</v>
      </c>
      <c r="O1343" s="34">
        <v>28759.125508093141</v>
      </c>
      <c r="P1343" s="35">
        <v>13.062878711950249</v>
      </c>
      <c r="Q1343" s="29" t="s">
        <v>3941</v>
      </c>
      <c r="R1343" s="29" t="s">
        <v>6399</v>
      </c>
      <c r="S1343" s="36">
        <v>57.3</v>
      </c>
      <c r="T1343" s="29" t="s">
        <v>3835</v>
      </c>
      <c r="U1343" s="37">
        <v>532</v>
      </c>
      <c r="V1343" s="38">
        <v>13.062878711950249</v>
      </c>
      <c r="W1343" s="38">
        <v>70.362878711950245</v>
      </c>
      <c r="X1343" s="39">
        <v>16.69287871195024</v>
      </c>
      <c r="Y1343" s="39">
        <v>3.629999999999995</v>
      </c>
    </row>
    <row r="1344" spans="1:25" ht="40" x14ac:dyDescent="0.2">
      <c r="A1344" s="29">
        <v>15223</v>
      </c>
      <c r="B1344" s="29" t="s">
        <v>6400</v>
      </c>
      <c r="C1344" s="32">
        <v>100</v>
      </c>
      <c r="D1344" s="48">
        <v>0.23148099999999999</v>
      </c>
      <c r="E1344" s="48">
        <v>5.8904862254808616</v>
      </c>
      <c r="F1344" s="32" t="s">
        <v>746</v>
      </c>
      <c r="G1344" s="32">
        <v>5.8904862254808616</v>
      </c>
      <c r="H1344" s="32">
        <v>317.77106974216002</v>
      </c>
      <c r="I1344" s="32">
        <v>0.1</v>
      </c>
      <c r="J1344" s="32">
        <v>0.75229709137686596</v>
      </c>
      <c r="K1344" s="29" t="s">
        <v>2566</v>
      </c>
      <c r="L1344" s="29" t="s">
        <v>3319</v>
      </c>
      <c r="M1344" s="29" t="s">
        <v>2502</v>
      </c>
      <c r="N1344" s="33">
        <v>2.884561231876109E-2</v>
      </c>
      <c r="O1344" s="34">
        <v>57518.251016186281</v>
      </c>
      <c r="P1344" s="35">
        <v>3.1023102991492499</v>
      </c>
      <c r="Q1344" s="29" t="s">
        <v>4420</v>
      </c>
      <c r="R1344" s="29" t="s">
        <v>6401</v>
      </c>
      <c r="S1344" s="36">
        <v>55.94</v>
      </c>
      <c r="T1344" s="29" t="s">
        <v>5179</v>
      </c>
      <c r="U1344" s="37">
        <v>318</v>
      </c>
      <c r="V1344" s="38">
        <v>3.1023102991492499</v>
      </c>
      <c r="W1344" s="38">
        <v>59.04231029914925</v>
      </c>
      <c r="X1344" s="39">
        <v>8.072310299149251</v>
      </c>
      <c r="Y1344" s="39">
        <v>4.9699999999999989</v>
      </c>
    </row>
    <row r="1345" spans="1:25" ht="20" x14ac:dyDescent="0.2">
      <c r="A1345" s="29">
        <v>15536</v>
      </c>
      <c r="B1345" s="29" t="s">
        <v>191</v>
      </c>
      <c r="C1345" s="32">
        <v>100</v>
      </c>
      <c r="D1345" s="48">
        <v>0.23148099999999999</v>
      </c>
      <c r="E1345" s="48">
        <v>5.8904862254808616</v>
      </c>
      <c r="F1345" s="32">
        <v>5</v>
      </c>
      <c r="G1345" s="32">
        <v>5</v>
      </c>
      <c r="H1345" s="32">
        <v>124.74512376040001</v>
      </c>
      <c r="I1345" s="32">
        <v>0.1</v>
      </c>
      <c r="J1345" s="32">
        <v>0.63856960408684538</v>
      </c>
      <c r="K1345" s="29" t="s">
        <v>6402</v>
      </c>
      <c r="L1345" s="29" t="s">
        <v>6402</v>
      </c>
      <c r="M1345" s="29" t="s">
        <v>2502</v>
      </c>
      <c r="N1345" s="33">
        <v>2.0783442368176881E-2</v>
      </c>
      <c r="O1345" s="34">
        <v>48823.007825207889</v>
      </c>
      <c r="P1345" s="35">
        <v>0.88427336403822265</v>
      </c>
      <c r="Q1345" s="29" t="s">
        <v>6403</v>
      </c>
      <c r="R1345" s="29" t="s">
        <v>6404</v>
      </c>
      <c r="S1345" s="36">
        <v>54.92</v>
      </c>
      <c r="T1345" s="29" t="s">
        <v>4382</v>
      </c>
      <c r="U1345" s="37">
        <v>124</v>
      </c>
      <c r="V1345" s="38">
        <v>0.88427336403822265</v>
      </c>
      <c r="W1345" s="38">
        <v>55.804273364038217</v>
      </c>
      <c r="X1345" s="39">
        <v>10.684273364038219</v>
      </c>
      <c r="Y1345" s="39">
        <v>9.7999999999999972</v>
      </c>
    </row>
    <row r="1346" spans="1:25" ht="30" x14ac:dyDescent="0.2">
      <c r="A1346" s="29">
        <v>17125</v>
      </c>
      <c r="B1346" s="29" t="s">
        <v>6405</v>
      </c>
      <c r="C1346" s="32">
        <v>63</v>
      </c>
      <c r="D1346" s="48">
        <v>0.23148099999999999</v>
      </c>
      <c r="E1346" s="48">
        <v>2.3379339828933539</v>
      </c>
      <c r="F1346" s="32" t="s">
        <v>746</v>
      </c>
      <c r="G1346" s="32">
        <v>2.3379339828933539</v>
      </c>
      <c r="H1346" s="32">
        <v>89.742024135999998</v>
      </c>
      <c r="I1346" s="32">
        <v>6.3E-2</v>
      </c>
      <c r="J1346" s="32">
        <v>0.75229709137686607</v>
      </c>
      <c r="K1346" s="29" t="s">
        <v>2385</v>
      </c>
      <c r="L1346" s="29" t="s">
        <v>1325</v>
      </c>
      <c r="M1346" s="29" t="s">
        <v>2502</v>
      </c>
      <c r="N1346" s="33">
        <v>2.88456123187611E-2</v>
      </c>
      <c r="O1346" s="34">
        <v>36236.498140197356</v>
      </c>
      <c r="P1346" s="35">
        <v>1.616914237677163</v>
      </c>
      <c r="Q1346" s="29" t="s">
        <v>6406</v>
      </c>
      <c r="R1346" s="29" t="s">
        <v>6407</v>
      </c>
      <c r="S1346" s="36">
        <v>42.849999999999987</v>
      </c>
      <c r="T1346" s="29" t="s">
        <v>3295</v>
      </c>
      <c r="U1346" s="37">
        <v>90</v>
      </c>
      <c r="V1346" s="38">
        <v>1.616914237677163</v>
      </c>
      <c r="W1346" s="38">
        <v>44.466914237677159</v>
      </c>
      <c r="X1346" s="39">
        <v>1.666914237677162</v>
      </c>
      <c r="Y1346" s="39">
        <v>4.9999999999997158E-2</v>
      </c>
    </row>
    <row r="1347" spans="1:25" ht="20" x14ac:dyDescent="0.2">
      <c r="A1347" s="29">
        <v>14424</v>
      </c>
      <c r="B1347" s="29" t="s">
        <v>6408</v>
      </c>
      <c r="C1347" s="32">
        <v>50</v>
      </c>
      <c r="D1347" s="48">
        <v>0.23148099999999999</v>
      </c>
      <c r="E1347" s="48">
        <v>1.472621556370215</v>
      </c>
      <c r="F1347" s="32" t="s">
        <v>746</v>
      </c>
      <c r="G1347" s="32">
        <v>1.472621556370215</v>
      </c>
      <c r="H1347" s="32">
        <v>1266.0767874999999</v>
      </c>
      <c r="I1347" s="32">
        <v>0.05</v>
      </c>
      <c r="J1347" s="32">
        <v>0.75229709137686596</v>
      </c>
      <c r="K1347" s="29" t="s">
        <v>4944</v>
      </c>
      <c r="L1347" s="29" t="s">
        <v>4944</v>
      </c>
      <c r="M1347" s="29" t="s">
        <v>2502</v>
      </c>
      <c r="N1347" s="33">
        <v>2.884561231876109E-2</v>
      </c>
      <c r="O1347" s="34">
        <v>28759.125508093141</v>
      </c>
      <c r="P1347" s="35">
        <v>31.13392209062976</v>
      </c>
      <c r="Q1347" s="29" t="s">
        <v>6409</v>
      </c>
      <c r="R1347" s="29" t="s">
        <v>6410</v>
      </c>
      <c r="S1347" s="36">
        <v>48.43</v>
      </c>
      <c r="T1347" s="29" t="s">
        <v>3835</v>
      </c>
      <c r="U1347" s="37">
        <v>1266</v>
      </c>
      <c r="V1347" s="38">
        <v>31.13392209062976</v>
      </c>
      <c r="W1347" s="38">
        <v>79.56392209062976</v>
      </c>
      <c r="X1347" s="39">
        <v>43.163922090629761</v>
      </c>
      <c r="Y1347" s="39">
        <v>12.03</v>
      </c>
    </row>
    <row r="1348" spans="1:25" ht="20" x14ac:dyDescent="0.2">
      <c r="A1348" s="29">
        <v>15367</v>
      </c>
      <c r="B1348" s="29" t="s">
        <v>6411</v>
      </c>
      <c r="C1348" s="32">
        <v>80</v>
      </c>
      <c r="D1348" s="48">
        <v>0.23148099999999999</v>
      </c>
      <c r="E1348" s="48">
        <v>3.7699111843077522</v>
      </c>
      <c r="F1348" s="32" t="s">
        <v>746</v>
      </c>
      <c r="G1348" s="32">
        <v>3.7699111843077522</v>
      </c>
      <c r="H1348" s="32">
        <v>28.158140567299998</v>
      </c>
      <c r="I1348" s="32">
        <v>0.08</v>
      </c>
      <c r="J1348" s="32">
        <v>0.75229709137686607</v>
      </c>
      <c r="K1348" s="29" t="s">
        <v>3978</v>
      </c>
      <c r="L1348" s="29" t="s">
        <v>3978</v>
      </c>
      <c r="M1348" s="29" t="s">
        <v>2502</v>
      </c>
      <c r="N1348" s="33">
        <v>2.88456123187611E-2</v>
      </c>
      <c r="O1348" s="34">
        <v>46014.600812949029</v>
      </c>
      <c r="P1348" s="35">
        <v>0.369044196783473</v>
      </c>
      <c r="Q1348" s="29" t="s">
        <v>6412</v>
      </c>
      <c r="R1348" s="29" t="s">
        <v>6413</v>
      </c>
      <c r="S1348" s="36">
        <v>13.52</v>
      </c>
      <c r="T1348" s="29" t="s">
        <v>4072</v>
      </c>
      <c r="U1348" s="37">
        <v>28</v>
      </c>
      <c r="V1348" s="38">
        <v>0.369044196783473</v>
      </c>
      <c r="W1348" s="38">
        <v>13.88904419678347</v>
      </c>
      <c r="X1348" s="39">
        <v>0.82904419678347274</v>
      </c>
      <c r="Y1348" s="39">
        <v>0.45999999999999908</v>
      </c>
    </row>
    <row r="1349" spans="1:25" ht="30" x14ac:dyDescent="0.2">
      <c r="A1349" s="29">
        <v>19544</v>
      </c>
      <c r="B1349" s="29" t="s">
        <v>2316</v>
      </c>
      <c r="C1349" s="32">
        <v>200</v>
      </c>
      <c r="D1349" s="48">
        <v>0.23148099999999999</v>
      </c>
      <c r="E1349" s="48">
        <v>23.56194490192345</v>
      </c>
      <c r="F1349" s="32" t="s">
        <v>746</v>
      </c>
      <c r="G1349" s="32">
        <v>23.56194490192345</v>
      </c>
      <c r="H1349" s="32">
        <v>208.65684435200001</v>
      </c>
      <c r="I1349" s="32">
        <v>0.2</v>
      </c>
      <c r="J1349" s="32">
        <v>0.75229709137686596</v>
      </c>
      <c r="K1349" s="29" t="s">
        <v>2385</v>
      </c>
      <c r="L1349" s="29" t="s">
        <v>2310</v>
      </c>
      <c r="M1349" s="29" t="s">
        <v>2502</v>
      </c>
      <c r="N1349" s="33">
        <v>2.884561231876109E-2</v>
      </c>
      <c r="O1349" s="34">
        <v>115036.50203237261</v>
      </c>
      <c r="P1349" s="35">
        <v>0.8284447769637201</v>
      </c>
      <c r="Q1349" s="29" t="s">
        <v>6414</v>
      </c>
      <c r="R1349" s="29" t="s">
        <v>6415</v>
      </c>
      <c r="S1349" s="36">
        <v>8.09</v>
      </c>
      <c r="T1349" s="29" t="s">
        <v>746</v>
      </c>
      <c r="U1349" s="37">
        <v>208</v>
      </c>
      <c r="V1349" s="38">
        <v>0.8284447769637201</v>
      </c>
      <c r="W1349" s="38">
        <v>8.9184447769637192</v>
      </c>
      <c r="X1349" s="39">
        <v>1.668444776963719</v>
      </c>
      <c r="Y1349" s="39">
        <v>0.83999999999999986</v>
      </c>
    </row>
    <row r="1350" spans="1:25" ht="30" x14ac:dyDescent="0.2">
      <c r="A1350" s="29">
        <v>15657</v>
      </c>
      <c r="B1350" s="29" t="s">
        <v>2182</v>
      </c>
      <c r="C1350" s="32">
        <v>100</v>
      </c>
      <c r="D1350" s="48">
        <v>0.23148099999999999</v>
      </c>
      <c r="E1350" s="48">
        <v>5.8904862254808616</v>
      </c>
      <c r="F1350" s="32" t="s">
        <v>746</v>
      </c>
      <c r="G1350" s="32">
        <v>5.8904862254808616</v>
      </c>
      <c r="H1350" s="32">
        <v>55.470022482300003</v>
      </c>
      <c r="I1350" s="32">
        <v>0.1</v>
      </c>
      <c r="J1350" s="32">
        <v>0.75229709137686596</v>
      </c>
      <c r="K1350" s="29" t="s">
        <v>2443</v>
      </c>
      <c r="L1350" s="29" t="s">
        <v>2443</v>
      </c>
      <c r="M1350" s="29" t="s">
        <v>2502</v>
      </c>
      <c r="N1350" s="33">
        <v>2.884561231876109E-2</v>
      </c>
      <c r="O1350" s="34">
        <v>57518.251016186281</v>
      </c>
      <c r="P1350" s="35">
        <v>0.54153835394930705</v>
      </c>
      <c r="Q1350" s="29" t="s">
        <v>2454</v>
      </c>
      <c r="R1350" s="29" t="s">
        <v>6416</v>
      </c>
      <c r="S1350" s="36">
        <v>6.09</v>
      </c>
      <c r="T1350" s="29" t="s">
        <v>2393</v>
      </c>
      <c r="U1350" s="37">
        <v>56</v>
      </c>
      <c r="V1350" s="38">
        <v>0.54153835394930705</v>
      </c>
      <c r="W1350" s="38">
        <v>6.6315383539493071</v>
      </c>
      <c r="X1350" s="39">
        <v>0.54153835394930727</v>
      </c>
      <c r="Y1350" s="39">
        <v>0</v>
      </c>
    </row>
    <row r="1351" spans="1:25" ht="30" x14ac:dyDescent="0.2">
      <c r="A1351" s="29">
        <v>17583</v>
      </c>
      <c r="B1351" s="29" t="s">
        <v>6417</v>
      </c>
      <c r="C1351" s="32">
        <v>80</v>
      </c>
      <c r="D1351" s="48">
        <v>0.20833289999999999</v>
      </c>
      <c r="E1351" s="48">
        <v>3.7699111843077522</v>
      </c>
      <c r="F1351" s="32" t="s">
        <v>746</v>
      </c>
      <c r="G1351" s="32">
        <v>3.7699111843077522</v>
      </c>
      <c r="H1351" s="32">
        <v>1043.80520667</v>
      </c>
      <c r="I1351" s="32">
        <v>0.08</v>
      </c>
      <c r="J1351" s="32">
        <v>0.75229709137686607</v>
      </c>
      <c r="K1351" s="29" t="s">
        <v>5989</v>
      </c>
      <c r="L1351" s="29" t="s">
        <v>5988</v>
      </c>
      <c r="M1351" s="29" t="s">
        <v>4072</v>
      </c>
      <c r="N1351" s="33">
        <v>2.88456123187611E-2</v>
      </c>
      <c r="O1351" s="34">
        <v>46014.600812949029</v>
      </c>
      <c r="P1351" s="35">
        <v>13.680244729699281</v>
      </c>
      <c r="Q1351" s="29" t="s">
        <v>6418</v>
      </c>
      <c r="R1351" s="29" t="s">
        <v>6419</v>
      </c>
      <c r="S1351" s="36">
        <v>71.760000000000005</v>
      </c>
      <c r="T1351" s="29" t="s">
        <v>2827</v>
      </c>
      <c r="U1351" s="37">
        <v>1044</v>
      </c>
      <c r="V1351" s="38">
        <v>13.680244729699281</v>
      </c>
      <c r="W1351" s="38">
        <v>85.440244729699288</v>
      </c>
      <c r="X1351" s="39">
        <v>17.940244729699291</v>
      </c>
      <c r="Y1351" s="39">
        <v>4.2600000000000051</v>
      </c>
    </row>
    <row r="1352" spans="1:25" ht="30" x14ac:dyDescent="0.2">
      <c r="A1352" s="29">
        <v>17715</v>
      </c>
      <c r="B1352" s="29" t="s">
        <v>6420</v>
      </c>
      <c r="C1352" s="32">
        <v>90</v>
      </c>
      <c r="D1352" s="48">
        <v>0.20833289999999999</v>
      </c>
      <c r="E1352" s="48">
        <v>4.7712938426394977</v>
      </c>
      <c r="F1352" s="32" t="s">
        <v>746</v>
      </c>
      <c r="G1352" s="32">
        <v>4.7712938426394977</v>
      </c>
      <c r="H1352" s="32">
        <v>128.59766211179999</v>
      </c>
      <c r="I1352" s="32">
        <v>0.09</v>
      </c>
      <c r="J1352" s="32">
        <v>0.75229709137686607</v>
      </c>
      <c r="K1352" s="29" t="s">
        <v>2394</v>
      </c>
      <c r="L1352" s="29" t="s">
        <v>1314</v>
      </c>
      <c r="M1352" s="29" t="s">
        <v>4072</v>
      </c>
      <c r="N1352" s="33">
        <v>2.88456123187611E-2</v>
      </c>
      <c r="O1352" s="34">
        <v>51766.425914567662</v>
      </c>
      <c r="P1352" s="35">
        <v>1.4423026249055779</v>
      </c>
      <c r="Q1352" s="29" t="s">
        <v>6421</v>
      </c>
      <c r="R1352" s="29" t="s">
        <v>6422</v>
      </c>
      <c r="S1352" s="36">
        <v>60.720000000000013</v>
      </c>
      <c r="T1352" s="29" t="s">
        <v>5104</v>
      </c>
      <c r="U1352" s="37">
        <v>110</v>
      </c>
      <c r="V1352" s="38">
        <v>1.4423026249055779</v>
      </c>
      <c r="W1352" s="38">
        <v>62.162302624905593</v>
      </c>
      <c r="X1352" s="39">
        <v>2.5423026249055809</v>
      </c>
      <c r="Y1352" s="39">
        <v>1.100000000000001</v>
      </c>
    </row>
    <row r="1353" spans="1:25" ht="20" x14ac:dyDescent="0.2">
      <c r="A1353" s="29">
        <v>14477</v>
      </c>
      <c r="B1353" s="29" t="s">
        <v>6423</v>
      </c>
      <c r="C1353" s="32">
        <v>32</v>
      </c>
      <c r="D1353" s="48">
        <v>0.20833289999999999</v>
      </c>
      <c r="E1353" s="48">
        <v>0.60318578948924029</v>
      </c>
      <c r="F1353" s="32" t="s">
        <v>746</v>
      </c>
      <c r="G1353" s="32">
        <v>0.60318578948924029</v>
      </c>
      <c r="H1353" s="32">
        <v>423.554690736</v>
      </c>
      <c r="I1353" s="32">
        <v>3.2000000000000001E-2</v>
      </c>
      <c r="J1353" s="32">
        <v>0.75229709137686618</v>
      </c>
      <c r="K1353" s="29" t="s">
        <v>3339</v>
      </c>
      <c r="L1353" s="29" t="s">
        <v>3339</v>
      </c>
      <c r="M1353" s="29" t="s">
        <v>4072</v>
      </c>
      <c r="N1353" s="33">
        <v>2.88456123187611E-2</v>
      </c>
      <c r="O1353" s="34">
        <v>18405.840325179619</v>
      </c>
      <c r="P1353" s="35">
        <v>19.176623896910041</v>
      </c>
      <c r="Q1353" s="29" t="s">
        <v>3684</v>
      </c>
      <c r="R1353" s="29" t="s">
        <v>2817</v>
      </c>
      <c r="S1353" s="36">
        <v>57.93</v>
      </c>
      <c r="T1353" s="29" t="s">
        <v>4605</v>
      </c>
      <c r="U1353" s="37">
        <v>424</v>
      </c>
      <c r="V1353" s="38">
        <v>19.176623896910041</v>
      </c>
      <c r="W1353" s="38">
        <v>77.106623896910037</v>
      </c>
      <c r="X1353" s="39">
        <v>26.796623896910042</v>
      </c>
      <c r="Y1353" s="39">
        <v>7.6200000000000054</v>
      </c>
    </row>
    <row r="1354" spans="1:25" ht="20" x14ac:dyDescent="0.2">
      <c r="A1354" s="29">
        <v>15682</v>
      </c>
      <c r="B1354" s="29" t="s">
        <v>2192</v>
      </c>
      <c r="C1354" s="32">
        <v>50</v>
      </c>
      <c r="D1354" s="48">
        <v>0.20833289999999999</v>
      </c>
      <c r="E1354" s="48">
        <v>1.472621556370215</v>
      </c>
      <c r="F1354" s="32" t="s">
        <v>746</v>
      </c>
      <c r="G1354" s="32">
        <v>1.472621556370215</v>
      </c>
      <c r="H1354" s="32">
        <v>552.88894418999996</v>
      </c>
      <c r="I1354" s="32">
        <v>0.05</v>
      </c>
      <c r="J1354" s="32">
        <v>0.75229709137686596</v>
      </c>
      <c r="K1354" s="29" t="s">
        <v>2437</v>
      </c>
      <c r="L1354" s="29" t="s">
        <v>262</v>
      </c>
      <c r="M1354" s="29" t="s">
        <v>4072</v>
      </c>
      <c r="N1354" s="33">
        <v>2.884561231876109E-2</v>
      </c>
      <c r="O1354" s="34">
        <v>28759.125508093141</v>
      </c>
      <c r="P1354" s="35">
        <v>13.59601683178478</v>
      </c>
      <c r="Q1354" s="29" t="s">
        <v>6424</v>
      </c>
      <c r="R1354" s="29" t="s">
        <v>6425</v>
      </c>
      <c r="S1354" s="36">
        <v>38.11</v>
      </c>
      <c r="T1354" s="29" t="s">
        <v>6426</v>
      </c>
      <c r="U1354" s="37">
        <v>552</v>
      </c>
      <c r="V1354" s="38">
        <v>13.59601683178478</v>
      </c>
      <c r="W1354" s="38">
        <v>51.70601683178478</v>
      </c>
      <c r="X1354" s="39">
        <v>18.34601683178478</v>
      </c>
      <c r="Y1354" s="39">
        <v>4.75</v>
      </c>
    </row>
    <row r="1355" spans="1:25" ht="30" x14ac:dyDescent="0.2">
      <c r="A1355" s="29">
        <v>19789</v>
      </c>
      <c r="B1355" s="29" t="s">
        <v>6427</v>
      </c>
      <c r="C1355" s="32">
        <v>110</v>
      </c>
      <c r="D1355" s="48">
        <v>0.20833289999999999</v>
      </c>
      <c r="E1355" s="48">
        <v>7.1274883328318426</v>
      </c>
      <c r="F1355" s="32" t="s">
        <v>746</v>
      </c>
      <c r="G1355" s="32">
        <v>7.1274883328318426</v>
      </c>
      <c r="H1355" s="32">
        <v>1366.8775795619999</v>
      </c>
      <c r="I1355" s="32">
        <v>0.11</v>
      </c>
      <c r="J1355" s="32">
        <v>0.75229709137686618</v>
      </c>
      <c r="K1355" s="29" t="s">
        <v>2840</v>
      </c>
      <c r="L1355" s="29" t="s">
        <v>213</v>
      </c>
      <c r="M1355" s="29" t="s">
        <v>4072</v>
      </c>
      <c r="N1355" s="33">
        <v>2.88456123187611E-2</v>
      </c>
      <c r="O1355" s="34">
        <v>63270.076117804922</v>
      </c>
      <c r="P1355" s="35">
        <v>11.776135381131621</v>
      </c>
      <c r="Q1355" s="29" t="s">
        <v>6428</v>
      </c>
      <c r="R1355" s="29" t="s">
        <v>6429</v>
      </c>
      <c r="S1355" s="36">
        <v>42.17</v>
      </c>
      <c r="T1355" s="29" t="s">
        <v>3408</v>
      </c>
      <c r="U1355" s="37">
        <v>1366</v>
      </c>
      <c r="V1355" s="38">
        <v>11.776135381131621</v>
      </c>
      <c r="W1355" s="38">
        <v>53.946135381131633</v>
      </c>
      <c r="X1355" s="39">
        <v>30.74613538113163</v>
      </c>
      <c r="Y1355" s="39">
        <v>18.97</v>
      </c>
    </row>
    <row r="1356" spans="1:25" ht="50" x14ac:dyDescent="0.2">
      <c r="A1356" s="29">
        <v>17201</v>
      </c>
      <c r="B1356" s="29" t="s">
        <v>6430</v>
      </c>
      <c r="C1356" s="32">
        <v>80</v>
      </c>
      <c r="D1356" s="48">
        <v>0.20833289999999999</v>
      </c>
      <c r="E1356" s="48">
        <v>3.7699111843077522</v>
      </c>
      <c r="F1356" s="32" t="s">
        <v>746</v>
      </c>
      <c r="G1356" s="32">
        <v>3.7699111843077522</v>
      </c>
      <c r="H1356" s="32">
        <v>45.288500455300003</v>
      </c>
      <c r="I1356" s="32">
        <v>0.08</v>
      </c>
      <c r="J1356" s="32">
        <v>0.75229709137686607</v>
      </c>
      <c r="K1356" s="29" t="s">
        <v>2456</v>
      </c>
      <c r="L1356" s="29" t="s">
        <v>4004</v>
      </c>
      <c r="M1356" s="29" t="s">
        <v>4072</v>
      </c>
      <c r="N1356" s="33">
        <v>2.88456123187611E-2</v>
      </c>
      <c r="O1356" s="34">
        <v>46014.600812949029</v>
      </c>
      <c r="P1356" s="35">
        <v>0.59355688754048819</v>
      </c>
      <c r="Q1356" s="29" t="s">
        <v>6431</v>
      </c>
      <c r="R1356" s="29" t="s">
        <v>6432</v>
      </c>
      <c r="S1356" s="36">
        <v>18.440000000000001</v>
      </c>
      <c r="T1356" s="29" t="s">
        <v>5758</v>
      </c>
      <c r="U1356" s="37">
        <v>46</v>
      </c>
      <c r="V1356" s="38">
        <v>0.59355688754048819</v>
      </c>
      <c r="W1356" s="38">
        <v>19.033556887540481</v>
      </c>
      <c r="X1356" s="39">
        <v>9.2135568875404843</v>
      </c>
      <c r="Y1356" s="39">
        <v>8.6199999999999974</v>
      </c>
    </row>
    <row r="1357" spans="1:25" ht="20" x14ac:dyDescent="0.2">
      <c r="A1357" s="29">
        <v>15427</v>
      </c>
      <c r="B1357" s="29" t="s">
        <v>6433</v>
      </c>
      <c r="C1357" s="32" t="s">
        <v>746</v>
      </c>
      <c r="D1357" s="48">
        <v>0.20833289999999999</v>
      </c>
      <c r="E1357" s="48" t="s">
        <v>746</v>
      </c>
      <c r="F1357" s="32" t="s">
        <v>746</v>
      </c>
      <c r="G1357" s="32" t="s">
        <v>746</v>
      </c>
      <c r="H1357" s="32">
        <v>214.26623316715001</v>
      </c>
      <c r="I1357" s="32" t="s">
        <v>746</v>
      </c>
      <c r="J1357" s="32" t="s">
        <v>746</v>
      </c>
      <c r="K1357" s="29" t="s">
        <v>2990</v>
      </c>
      <c r="L1357" s="29" t="s">
        <v>5410</v>
      </c>
      <c r="M1357" s="29" t="s">
        <v>4072</v>
      </c>
      <c r="N1357" s="33" t="s">
        <v>746</v>
      </c>
      <c r="O1357" s="34" t="s">
        <v>746</v>
      </c>
      <c r="P1357" s="35" t="s">
        <v>746</v>
      </c>
      <c r="Q1357" s="29" t="s">
        <v>6434</v>
      </c>
      <c r="R1357" s="29" t="s">
        <v>6435</v>
      </c>
      <c r="S1357" s="36">
        <v>11</v>
      </c>
      <c r="T1357" s="29" t="s">
        <v>5164</v>
      </c>
      <c r="U1357" s="37">
        <v>204</v>
      </c>
      <c r="V1357" s="42" t="s">
        <v>746</v>
      </c>
      <c r="W1357" s="42" t="s">
        <v>746</v>
      </c>
      <c r="X1357" s="40" t="s">
        <v>746</v>
      </c>
      <c r="Y1357" s="39">
        <v>1.4699999999999991</v>
      </c>
    </row>
    <row r="1358" spans="1:25" ht="30" x14ac:dyDescent="0.2">
      <c r="A1358" s="29">
        <v>19543</v>
      </c>
      <c r="B1358" s="29" t="s">
        <v>2313</v>
      </c>
      <c r="C1358" s="32">
        <v>100</v>
      </c>
      <c r="D1358" s="48">
        <v>0.20833289999999999</v>
      </c>
      <c r="E1358" s="48">
        <v>5.8904862254808616</v>
      </c>
      <c r="F1358" s="32" t="s">
        <v>746</v>
      </c>
      <c r="G1358" s="32">
        <v>5.8904862254808616</v>
      </c>
      <c r="H1358" s="32">
        <v>705.87216780578001</v>
      </c>
      <c r="I1358" s="32">
        <v>0.1</v>
      </c>
      <c r="J1358" s="32">
        <v>0.75229709137686596</v>
      </c>
      <c r="K1358" s="29" t="s">
        <v>2385</v>
      </c>
      <c r="L1358" s="29" t="s">
        <v>2310</v>
      </c>
      <c r="M1358" s="29" t="s">
        <v>4072</v>
      </c>
      <c r="N1358" s="33">
        <v>2.884561231876109E-2</v>
      </c>
      <c r="O1358" s="34">
        <v>57518.251016186281</v>
      </c>
      <c r="P1358" s="35">
        <v>6.8912330434721909</v>
      </c>
      <c r="Q1358" s="29" t="s">
        <v>6436</v>
      </c>
      <c r="R1358" s="29" t="s">
        <v>6437</v>
      </c>
      <c r="S1358" s="36">
        <v>7.87</v>
      </c>
      <c r="T1358" s="29" t="s">
        <v>2475</v>
      </c>
      <c r="U1358" s="37">
        <v>696</v>
      </c>
      <c r="V1358" s="38">
        <v>6.8912330434721909</v>
      </c>
      <c r="W1358" s="38">
        <v>14.76123304347219</v>
      </c>
      <c r="X1358" s="39">
        <v>7.631233043472192</v>
      </c>
      <c r="Y1358" s="39">
        <v>0.74000000000000021</v>
      </c>
    </row>
    <row r="1359" spans="1:25" ht="60" x14ac:dyDescent="0.2">
      <c r="A1359" s="29">
        <v>17320</v>
      </c>
      <c r="B1359" s="29" t="s">
        <v>6438</v>
      </c>
      <c r="C1359" s="32">
        <v>80</v>
      </c>
      <c r="D1359" s="48">
        <v>0.20833289999999999</v>
      </c>
      <c r="E1359" s="48">
        <v>3.7699111843077522</v>
      </c>
      <c r="F1359" s="32" t="s">
        <v>746</v>
      </c>
      <c r="G1359" s="32">
        <v>3.7699111843077522</v>
      </c>
      <c r="H1359" s="32">
        <v>1435.7885889139</v>
      </c>
      <c r="I1359" s="32">
        <v>0.08</v>
      </c>
      <c r="J1359" s="32">
        <v>0.75229709137686607</v>
      </c>
      <c r="K1359" s="29" t="s">
        <v>2511</v>
      </c>
      <c r="L1359" s="29" t="s">
        <v>6379</v>
      </c>
      <c r="M1359" s="29" t="s">
        <v>4072</v>
      </c>
      <c r="N1359" s="33">
        <v>2.88456123187611E-2</v>
      </c>
      <c r="O1359" s="34">
        <v>46014.600812949029</v>
      </c>
      <c r="P1359" s="35">
        <v>18.817629142811469</v>
      </c>
      <c r="Q1359" s="29" t="s">
        <v>4222</v>
      </c>
      <c r="R1359" s="29" t="s">
        <v>6439</v>
      </c>
      <c r="S1359" s="36">
        <v>8.7399999999999984</v>
      </c>
      <c r="T1359" s="29" t="s">
        <v>6440</v>
      </c>
      <c r="U1359" s="37">
        <v>1436</v>
      </c>
      <c r="V1359" s="38">
        <v>18.817629142811469</v>
      </c>
      <c r="W1359" s="38">
        <v>27.557629142811471</v>
      </c>
      <c r="X1359" s="39">
        <v>21.197629142811468</v>
      </c>
      <c r="Y1359" s="39">
        <v>2.379999999999999</v>
      </c>
    </row>
    <row r="1360" spans="1:25" ht="30" x14ac:dyDescent="0.2">
      <c r="A1360" s="29">
        <v>15006</v>
      </c>
      <c r="B1360" s="29" t="s">
        <v>6441</v>
      </c>
      <c r="C1360" s="32">
        <v>150</v>
      </c>
      <c r="D1360" s="48">
        <v>0.20833289999999999</v>
      </c>
      <c r="E1360" s="48">
        <v>13.253594007331939</v>
      </c>
      <c r="F1360" s="32" t="s">
        <v>746</v>
      </c>
      <c r="G1360" s="32">
        <v>13.253594007331939</v>
      </c>
      <c r="H1360" s="32">
        <v>68.935105555000007</v>
      </c>
      <c r="I1360" s="32">
        <v>0.15</v>
      </c>
      <c r="J1360" s="32">
        <v>0.75229709137686618</v>
      </c>
      <c r="K1360" s="29" t="s">
        <v>2422</v>
      </c>
      <c r="L1360" s="29" t="s">
        <v>1781</v>
      </c>
      <c r="M1360" s="29" t="s">
        <v>4072</v>
      </c>
      <c r="N1360" s="33">
        <v>2.88456123187611E-2</v>
      </c>
      <c r="O1360" s="34">
        <v>86277.376524279447</v>
      </c>
      <c r="P1360" s="35">
        <v>0.39656370784579842</v>
      </c>
      <c r="Q1360" s="29" t="s">
        <v>4559</v>
      </c>
      <c r="R1360" s="29" t="s">
        <v>2493</v>
      </c>
      <c r="S1360" s="36">
        <v>5.39</v>
      </c>
      <c r="T1360" s="29" t="s">
        <v>2393</v>
      </c>
      <c r="U1360" s="37">
        <v>68</v>
      </c>
      <c r="V1360" s="38">
        <v>0.39656370784579842</v>
      </c>
      <c r="W1360" s="38">
        <v>5.7865637078457981</v>
      </c>
      <c r="X1360" s="39">
        <v>0.39656370784579842</v>
      </c>
      <c r="Y1360" s="39">
        <v>0</v>
      </c>
    </row>
    <row r="1361" spans="1:25" ht="30" x14ac:dyDescent="0.2">
      <c r="A1361" s="29">
        <v>15337</v>
      </c>
      <c r="B1361" s="29" t="s">
        <v>6442</v>
      </c>
      <c r="C1361" s="32">
        <v>76</v>
      </c>
      <c r="D1361" s="48">
        <v>0.18518480000000001</v>
      </c>
      <c r="E1361" s="48">
        <v>3.4023448438377462</v>
      </c>
      <c r="F1361" s="32" t="s">
        <v>746</v>
      </c>
      <c r="G1361" s="32">
        <v>3.4023448438377462</v>
      </c>
      <c r="H1361" s="32">
        <v>121.708754232</v>
      </c>
      <c r="I1361" s="32">
        <v>7.5999999999999998E-2</v>
      </c>
      <c r="J1361" s="32">
        <v>0.75229709137686618</v>
      </c>
      <c r="K1361" s="29" t="s">
        <v>4879</v>
      </c>
      <c r="L1361" s="29" t="s">
        <v>219</v>
      </c>
      <c r="M1361" s="29" t="s">
        <v>4190</v>
      </c>
      <c r="N1361" s="33">
        <v>2.88456123187611E-2</v>
      </c>
      <c r="O1361" s="34">
        <v>43713.870772301583</v>
      </c>
      <c r="P1361" s="35">
        <v>1.707488107295605</v>
      </c>
      <c r="Q1361" s="29" t="s">
        <v>6443</v>
      </c>
      <c r="R1361" s="29" t="s">
        <v>6444</v>
      </c>
      <c r="S1361" s="36">
        <v>198.74</v>
      </c>
      <c r="T1361" s="29" t="s">
        <v>746</v>
      </c>
      <c r="U1361" s="37">
        <v>122</v>
      </c>
      <c r="V1361" s="38">
        <v>1.707488107295605</v>
      </c>
      <c r="W1361" s="38">
        <v>200.44748810729561</v>
      </c>
      <c r="X1361" s="39">
        <v>15.247488107295601</v>
      </c>
      <c r="Y1361" s="39">
        <v>13.53999999999999</v>
      </c>
    </row>
    <row r="1362" spans="1:25" ht="30" x14ac:dyDescent="0.2">
      <c r="A1362" s="29">
        <v>15112</v>
      </c>
      <c r="B1362" s="29" t="s">
        <v>6445</v>
      </c>
      <c r="C1362" s="32">
        <v>100</v>
      </c>
      <c r="D1362" s="48">
        <v>0.18518480000000001</v>
      </c>
      <c r="E1362" s="48">
        <v>5.8904862254808616</v>
      </c>
      <c r="F1362" s="32" t="s">
        <v>746</v>
      </c>
      <c r="G1362" s="32">
        <v>5.8904862254808616</v>
      </c>
      <c r="H1362" s="32">
        <v>215.68938042455</v>
      </c>
      <c r="I1362" s="32">
        <v>0.1</v>
      </c>
      <c r="J1362" s="32">
        <v>0.75229709137686596</v>
      </c>
      <c r="K1362" s="29" t="s">
        <v>5349</v>
      </c>
      <c r="L1362" s="29" t="s">
        <v>5348</v>
      </c>
      <c r="M1362" s="29" t="s">
        <v>4190</v>
      </c>
      <c r="N1362" s="33">
        <v>2.884561231876109E-2</v>
      </c>
      <c r="O1362" s="34">
        <v>57518.251016186281</v>
      </c>
      <c r="P1362" s="35">
        <v>2.105715246045337</v>
      </c>
      <c r="Q1362" s="29" t="s">
        <v>6446</v>
      </c>
      <c r="R1362" s="29" t="s">
        <v>5350</v>
      </c>
      <c r="S1362" s="36">
        <v>111.3</v>
      </c>
      <c r="T1362" s="29" t="s">
        <v>5164</v>
      </c>
      <c r="U1362" s="37">
        <v>216</v>
      </c>
      <c r="V1362" s="38">
        <v>2.105715246045337</v>
      </c>
      <c r="W1362" s="38">
        <v>113.4057152460453</v>
      </c>
      <c r="X1362" s="39">
        <v>3.175715246045328</v>
      </c>
      <c r="Y1362" s="39">
        <v>1.069999999999993</v>
      </c>
    </row>
    <row r="1363" spans="1:25" ht="30" x14ac:dyDescent="0.2">
      <c r="A1363" s="29">
        <v>14194</v>
      </c>
      <c r="B1363" s="29" t="s">
        <v>6447</v>
      </c>
      <c r="C1363" s="32">
        <v>50</v>
      </c>
      <c r="D1363" s="48">
        <v>0.18518480000000001</v>
      </c>
      <c r="E1363" s="48">
        <v>1.472621556370215</v>
      </c>
      <c r="F1363" s="32" t="s">
        <v>746</v>
      </c>
      <c r="G1363" s="32">
        <v>1.472621556370215</v>
      </c>
      <c r="H1363" s="32">
        <v>342.671992343</v>
      </c>
      <c r="I1363" s="32">
        <v>0.05</v>
      </c>
      <c r="J1363" s="32">
        <v>0.75229709137686596</v>
      </c>
      <c r="K1363" s="29" t="s">
        <v>3576</v>
      </c>
      <c r="L1363" s="29" t="s">
        <v>504</v>
      </c>
      <c r="M1363" s="29" t="s">
        <v>4190</v>
      </c>
      <c r="N1363" s="33">
        <v>2.884561231876109E-2</v>
      </c>
      <c r="O1363" s="34">
        <v>28759.125508093141</v>
      </c>
      <c r="P1363" s="35">
        <v>8.4266003591412026</v>
      </c>
      <c r="Q1363" s="29" t="s">
        <v>6448</v>
      </c>
      <c r="R1363" s="29" t="s">
        <v>6449</v>
      </c>
      <c r="S1363" s="36">
        <v>102.18</v>
      </c>
      <c r="T1363" s="29" t="s">
        <v>746</v>
      </c>
      <c r="U1363" s="37">
        <v>342</v>
      </c>
      <c r="V1363" s="38">
        <v>8.4266003591412026</v>
      </c>
      <c r="W1363" s="38">
        <v>110.6066003591412</v>
      </c>
      <c r="X1363" s="39">
        <v>9.1366003591411982</v>
      </c>
      <c r="Y1363" s="39">
        <v>0.70999999999999375</v>
      </c>
    </row>
    <row r="1364" spans="1:25" ht="20" x14ac:dyDescent="0.2">
      <c r="A1364" s="29">
        <v>19177</v>
      </c>
      <c r="B1364" s="29" t="s">
        <v>6450</v>
      </c>
      <c r="C1364" s="32">
        <v>100</v>
      </c>
      <c r="D1364" s="48">
        <v>0.18518480000000001</v>
      </c>
      <c r="E1364" s="48">
        <v>5.8904862254808616</v>
      </c>
      <c r="F1364" s="32" t="s">
        <v>746</v>
      </c>
      <c r="G1364" s="32">
        <v>5.8904862254808616</v>
      </c>
      <c r="H1364" s="32">
        <v>57.589820956700002</v>
      </c>
      <c r="I1364" s="32">
        <v>0.1</v>
      </c>
      <c r="J1364" s="32">
        <v>0.75229709137686596</v>
      </c>
      <c r="K1364" s="29" t="s">
        <v>3760</v>
      </c>
      <c r="L1364" s="29" t="s">
        <v>3857</v>
      </c>
      <c r="M1364" s="29" t="s">
        <v>4190</v>
      </c>
      <c r="N1364" s="33">
        <v>2.884561231876109E-2</v>
      </c>
      <c r="O1364" s="34">
        <v>57518.251016186281</v>
      </c>
      <c r="P1364" s="35">
        <v>0.56223335505368055</v>
      </c>
      <c r="Q1364" s="29" t="s">
        <v>6451</v>
      </c>
      <c r="R1364" s="29" t="s">
        <v>6452</v>
      </c>
      <c r="S1364" s="36">
        <v>83</v>
      </c>
      <c r="T1364" s="29" t="s">
        <v>3068</v>
      </c>
      <c r="U1364" s="37">
        <v>58</v>
      </c>
      <c r="V1364" s="38">
        <v>0.56223335505368055</v>
      </c>
      <c r="W1364" s="38">
        <v>83.562233355053678</v>
      </c>
      <c r="X1364" s="39">
        <v>2.8522333550536838</v>
      </c>
      <c r="Y1364" s="39">
        <v>2.2900000000000058</v>
      </c>
    </row>
    <row r="1365" spans="1:25" ht="30" x14ac:dyDescent="0.2">
      <c r="A1365" s="29">
        <v>14436</v>
      </c>
      <c r="B1365" s="29" t="s">
        <v>6453</v>
      </c>
      <c r="C1365" s="32">
        <v>120</v>
      </c>
      <c r="D1365" s="48">
        <v>0.18518480000000001</v>
      </c>
      <c r="E1365" s="48">
        <v>8.4823001646924414</v>
      </c>
      <c r="F1365" s="32" t="s">
        <v>746</v>
      </c>
      <c r="G1365" s="32">
        <v>8.4823001646924414</v>
      </c>
      <c r="H1365" s="32">
        <v>134.85468790489</v>
      </c>
      <c r="I1365" s="32">
        <v>0.12</v>
      </c>
      <c r="J1365" s="32">
        <v>0.75229709137686618</v>
      </c>
      <c r="K1365" s="29" t="s">
        <v>4277</v>
      </c>
      <c r="L1365" s="29" t="s">
        <v>41</v>
      </c>
      <c r="M1365" s="29" t="s">
        <v>4190</v>
      </c>
      <c r="N1365" s="33">
        <v>2.88456123187611E-2</v>
      </c>
      <c r="O1365" s="34">
        <v>69021.901219423555</v>
      </c>
      <c r="P1365" s="35">
        <v>1.0368981941245461</v>
      </c>
      <c r="Q1365" s="29" t="s">
        <v>6454</v>
      </c>
      <c r="R1365" s="29" t="s">
        <v>6455</v>
      </c>
      <c r="S1365" s="36">
        <v>74.290000000000006</v>
      </c>
      <c r="T1365" s="29" t="s">
        <v>3638</v>
      </c>
      <c r="U1365" s="37">
        <v>134</v>
      </c>
      <c r="V1365" s="38">
        <v>1.0368981941245461</v>
      </c>
      <c r="W1365" s="38">
        <v>75.326898194124553</v>
      </c>
      <c r="X1365" s="39">
        <v>6.8268981941245528</v>
      </c>
      <c r="Y1365" s="39">
        <v>5.7900000000000063</v>
      </c>
    </row>
    <row r="1366" spans="1:25" ht="40" x14ac:dyDescent="0.2">
      <c r="A1366" s="29">
        <v>15312</v>
      </c>
      <c r="B1366" s="29" t="s">
        <v>6456</v>
      </c>
      <c r="C1366" s="32">
        <v>32</v>
      </c>
      <c r="D1366" s="48">
        <v>0.18518480000000001</v>
      </c>
      <c r="E1366" s="48">
        <v>0.60318578948924029</v>
      </c>
      <c r="F1366" s="32" t="s">
        <v>746</v>
      </c>
      <c r="G1366" s="32">
        <v>0.60318578948924029</v>
      </c>
      <c r="H1366" s="32">
        <v>232.30317586699999</v>
      </c>
      <c r="I1366" s="32">
        <v>3.2000000000000001E-2</v>
      </c>
      <c r="J1366" s="32">
        <v>0.75229709137686618</v>
      </c>
      <c r="K1366" s="29" t="s">
        <v>3073</v>
      </c>
      <c r="L1366" s="29" t="s">
        <v>3782</v>
      </c>
      <c r="M1366" s="29" t="s">
        <v>4190</v>
      </c>
      <c r="N1366" s="33">
        <v>2.88456123187611E-2</v>
      </c>
      <c r="O1366" s="34">
        <v>18405.840325179619</v>
      </c>
      <c r="P1366" s="35">
        <v>10.517627902829339</v>
      </c>
      <c r="Q1366" s="29" t="s">
        <v>6457</v>
      </c>
      <c r="R1366" s="29" t="s">
        <v>6458</v>
      </c>
      <c r="S1366" s="36">
        <v>81.61999999999999</v>
      </c>
      <c r="T1366" s="29" t="s">
        <v>746</v>
      </c>
      <c r="U1366" s="37">
        <v>232</v>
      </c>
      <c r="V1366" s="38">
        <v>10.517627902829339</v>
      </c>
      <c r="W1366" s="38">
        <v>92.137627902829337</v>
      </c>
      <c r="X1366" s="39">
        <v>23.957627902829341</v>
      </c>
      <c r="Y1366" s="39">
        <v>13.44</v>
      </c>
    </row>
    <row r="1367" spans="1:25" ht="30" x14ac:dyDescent="0.2">
      <c r="A1367" s="29">
        <v>14066</v>
      </c>
      <c r="B1367" s="29" t="s">
        <v>6459</v>
      </c>
      <c r="C1367" s="32">
        <v>100</v>
      </c>
      <c r="D1367" s="48">
        <v>0.18518480000000001</v>
      </c>
      <c r="E1367" s="48">
        <v>5.8904862254808616</v>
      </c>
      <c r="F1367" s="32" t="s">
        <v>746</v>
      </c>
      <c r="G1367" s="32">
        <v>5.8904862254808616</v>
      </c>
      <c r="H1367" s="32">
        <v>195.67789607489999</v>
      </c>
      <c r="I1367" s="32">
        <v>0.1</v>
      </c>
      <c r="J1367" s="32">
        <v>0.75229709137686596</v>
      </c>
      <c r="K1367" s="29" t="s">
        <v>2385</v>
      </c>
      <c r="L1367" s="29" t="s">
        <v>1325</v>
      </c>
      <c r="M1367" s="29" t="s">
        <v>4190</v>
      </c>
      <c r="N1367" s="33">
        <v>2.884561231876109E-2</v>
      </c>
      <c r="O1367" s="34">
        <v>57518.251016186281</v>
      </c>
      <c r="P1367" s="35">
        <v>1.910348707330668</v>
      </c>
      <c r="Q1367" s="29" t="s">
        <v>6460</v>
      </c>
      <c r="R1367" s="29" t="s">
        <v>6461</v>
      </c>
      <c r="S1367" s="36">
        <v>63.94</v>
      </c>
      <c r="T1367" s="29" t="s">
        <v>3928</v>
      </c>
      <c r="U1367" s="37">
        <v>196</v>
      </c>
      <c r="V1367" s="38">
        <v>1.910348707330668</v>
      </c>
      <c r="W1367" s="38">
        <v>65.850348707330667</v>
      </c>
      <c r="X1367" s="39">
        <v>15.47034870733067</v>
      </c>
      <c r="Y1367" s="39">
        <v>13.56</v>
      </c>
    </row>
    <row r="1368" spans="1:25" ht="20" x14ac:dyDescent="0.2">
      <c r="A1368" s="29">
        <v>13261</v>
      </c>
      <c r="B1368" s="29" t="s">
        <v>6462</v>
      </c>
      <c r="C1368" s="32">
        <v>80</v>
      </c>
      <c r="D1368" s="48">
        <v>0.18518480000000001</v>
      </c>
      <c r="E1368" s="48">
        <v>3.7699111843077522</v>
      </c>
      <c r="F1368" s="32" t="s">
        <v>746</v>
      </c>
      <c r="G1368" s="32">
        <v>3.7699111843077522</v>
      </c>
      <c r="H1368" s="32">
        <v>72.976587143200007</v>
      </c>
      <c r="I1368" s="32">
        <v>0.08</v>
      </c>
      <c r="J1368" s="32">
        <v>0.75229709137686607</v>
      </c>
      <c r="K1368" s="29" t="s">
        <v>2869</v>
      </c>
      <c r="L1368" s="29" t="s">
        <v>2869</v>
      </c>
      <c r="M1368" s="29" t="s">
        <v>4190</v>
      </c>
      <c r="N1368" s="33">
        <v>2.88456123187611E-2</v>
      </c>
      <c r="O1368" s="34">
        <v>46014.600812949029</v>
      </c>
      <c r="P1368" s="35">
        <v>0.95644049797581365</v>
      </c>
      <c r="Q1368" s="29" t="s">
        <v>6463</v>
      </c>
      <c r="R1368" s="29" t="s">
        <v>6464</v>
      </c>
      <c r="S1368" s="36">
        <v>48.04</v>
      </c>
      <c r="T1368" s="29" t="s">
        <v>3444</v>
      </c>
      <c r="U1368" s="37">
        <v>36</v>
      </c>
      <c r="V1368" s="38">
        <v>0.95644049797581365</v>
      </c>
      <c r="W1368" s="38">
        <v>48.996440497975811</v>
      </c>
      <c r="X1368" s="39">
        <v>1.1564404979758149</v>
      </c>
      <c r="Y1368" s="39">
        <v>0.20000000000000279</v>
      </c>
    </row>
    <row r="1369" spans="1:25" ht="30" x14ac:dyDescent="0.2">
      <c r="A1369" s="29">
        <v>10309</v>
      </c>
      <c r="B1369" s="29" t="s">
        <v>6465</v>
      </c>
      <c r="C1369" s="32" t="s">
        <v>746</v>
      </c>
      <c r="D1369" s="48">
        <v>0.18518480000000001</v>
      </c>
      <c r="E1369" s="48" t="s">
        <v>746</v>
      </c>
      <c r="F1369" s="32" t="s">
        <v>746</v>
      </c>
      <c r="G1369" s="32" t="s">
        <v>746</v>
      </c>
      <c r="H1369" s="32">
        <v>80.454754837099998</v>
      </c>
      <c r="I1369" s="32" t="s">
        <v>746</v>
      </c>
      <c r="J1369" s="32" t="s">
        <v>746</v>
      </c>
      <c r="K1369" s="29" t="s">
        <v>6466</v>
      </c>
      <c r="L1369" s="29" t="s">
        <v>6466</v>
      </c>
      <c r="M1369" s="29" t="s">
        <v>4190</v>
      </c>
      <c r="N1369" s="33" t="s">
        <v>746</v>
      </c>
      <c r="O1369" s="34" t="s">
        <v>746</v>
      </c>
      <c r="P1369" s="35" t="s">
        <v>746</v>
      </c>
      <c r="Q1369" s="29" t="s">
        <v>6467</v>
      </c>
      <c r="R1369" s="29" t="s">
        <v>2402</v>
      </c>
      <c r="S1369" s="36">
        <v>50.14</v>
      </c>
      <c r="T1369" s="29" t="s">
        <v>4239</v>
      </c>
      <c r="U1369" s="37">
        <v>80</v>
      </c>
      <c r="V1369" s="42" t="s">
        <v>746</v>
      </c>
      <c r="W1369" s="42" t="s">
        <v>746</v>
      </c>
      <c r="X1369" s="40" t="s">
        <v>746</v>
      </c>
      <c r="Y1369" s="39">
        <v>2.3499999999999939</v>
      </c>
    </row>
    <row r="1370" spans="1:25" ht="20" x14ac:dyDescent="0.2">
      <c r="A1370" s="29">
        <v>15360</v>
      </c>
      <c r="B1370" s="29" t="s">
        <v>6468</v>
      </c>
      <c r="C1370" s="32">
        <v>75</v>
      </c>
      <c r="D1370" s="48">
        <v>0.18518480000000001</v>
      </c>
      <c r="E1370" s="48">
        <v>3.3133985018329848</v>
      </c>
      <c r="F1370" s="32" t="s">
        <v>746</v>
      </c>
      <c r="G1370" s="32">
        <v>3.3133985018329848</v>
      </c>
      <c r="H1370" s="32">
        <v>731.78939530900004</v>
      </c>
      <c r="I1370" s="32">
        <v>7.4999999999999997E-2</v>
      </c>
      <c r="J1370" s="32">
        <v>0.75229709137686618</v>
      </c>
      <c r="K1370" s="29" t="s">
        <v>5989</v>
      </c>
      <c r="L1370" s="29" t="s">
        <v>5989</v>
      </c>
      <c r="M1370" s="29" t="s">
        <v>4190</v>
      </c>
      <c r="N1370" s="33">
        <v>2.88456123187611E-2</v>
      </c>
      <c r="O1370" s="34">
        <v>43138.688262139724</v>
      </c>
      <c r="P1370" s="35">
        <v>10.448779511916831</v>
      </c>
      <c r="Q1370" s="29" t="s">
        <v>6469</v>
      </c>
      <c r="R1370" s="29" t="s">
        <v>6470</v>
      </c>
      <c r="S1370" s="36">
        <v>49.97</v>
      </c>
      <c r="T1370" s="29" t="s">
        <v>4779</v>
      </c>
      <c r="U1370" s="37">
        <v>732</v>
      </c>
      <c r="V1370" s="38">
        <v>10.448779511916831</v>
      </c>
      <c r="W1370" s="38">
        <v>60.418779511916817</v>
      </c>
      <c r="X1370" s="39">
        <v>13.678779511916821</v>
      </c>
      <c r="Y1370" s="39">
        <v>3.2299999999999969</v>
      </c>
    </row>
    <row r="1371" spans="1:25" ht="40" x14ac:dyDescent="0.2">
      <c r="A1371" s="29">
        <v>15323</v>
      </c>
      <c r="B1371" s="29" t="s">
        <v>6471</v>
      </c>
      <c r="C1371" s="32">
        <v>60</v>
      </c>
      <c r="D1371" s="48">
        <v>0.18518480000000001</v>
      </c>
      <c r="E1371" s="48">
        <v>2.1205750411731099</v>
      </c>
      <c r="F1371" s="32" t="s">
        <v>746</v>
      </c>
      <c r="G1371" s="32">
        <v>2.1205750411731099</v>
      </c>
      <c r="H1371" s="32">
        <v>461.13708731399998</v>
      </c>
      <c r="I1371" s="32">
        <v>0.06</v>
      </c>
      <c r="J1371" s="32">
        <v>0.75229709137686618</v>
      </c>
      <c r="K1371" s="29" t="s">
        <v>3870</v>
      </c>
      <c r="L1371" s="29" t="s">
        <v>456</v>
      </c>
      <c r="M1371" s="29" t="s">
        <v>4190</v>
      </c>
      <c r="N1371" s="33">
        <v>2.88456123187611E-2</v>
      </c>
      <c r="O1371" s="34">
        <v>34510.950609711777</v>
      </c>
      <c r="P1371" s="35">
        <v>8.8699858458372187</v>
      </c>
      <c r="Q1371" s="29" t="s">
        <v>6472</v>
      </c>
      <c r="R1371" s="29" t="s">
        <v>6473</v>
      </c>
      <c r="S1371" s="36">
        <v>29.59</v>
      </c>
      <c r="T1371" s="29" t="s">
        <v>746</v>
      </c>
      <c r="U1371" s="37">
        <v>462</v>
      </c>
      <c r="V1371" s="38">
        <v>8.8699858458372187</v>
      </c>
      <c r="W1371" s="38">
        <v>38.459985845837217</v>
      </c>
      <c r="X1371" s="39">
        <v>9.9899858458372179</v>
      </c>
      <c r="Y1371" s="39">
        <v>1.120000000000001</v>
      </c>
    </row>
    <row r="1372" spans="1:25" ht="40" x14ac:dyDescent="0.2">
      <c r="A1372" s="29">
        <v>19793</v>
      </c>
      <c r="B1372" s="29" t="s">
        <v>6474</v>
      </c>
      <c r="C1372" s="32">
        <v>110</v>
      </c>
      <c r="D1372" s="48">
        <v>0.18518480000000001</v>
      </c>
      <c r="E1372" s="48">
        <v>7.1274883328318426</v>
      </c>
      <c r="F1372" s="32" t="s">
        <v>746</v>
      </c>
      <c r="G1372" s="32">
        <v>7.1274883328318426</v>
      </c>
      <c r="H1372" s="32">
        <v>534.43397063600003</v>
      </c>
      <c r="I1372" s="32">
        <v>0.11</v>
      </c>
      <c r="J1372" s="32">
        <v>0.75229709137686618</v>
      </c>
      <c r="K1372" s="29" t="s">
        <v>2385</v>
      </c>
      <c r="L1372" s="29" t="s">
        <v>4443</v>
      </c>
      <c r="M1372" s="29" t="s">
        <v>4190</v>
      </c>
      <c r="N1372" s="33">
        <v>2.88456123187611E-2</v>
      </c>
      <c r="O1372" s="34">
        <v>63270.076117804922</v>
      </c>
      <c r="P1372" s="35">
        <v>4.6043382996317481</v>
      </c>
      <c r="Q1372" s="29" t="s">
        <v>6475</v>
      </c>
      <c r="R1372" s="29" t="s">
        <v>6476</v>
      </c>
      <c r="S1372" s="36">
        <v>29.71</v>
      </c>
      <c r="T1372" s="29" t="s">
        <v>5743</v>
      </c>
      <c r="U1372" s="37">
        <v>534</v>
      </c>
      <c r="V1372" s="38">
        <v>4.6043382996317481</v>
      </c>
      <c r="W1372" s="38">
        <v>34.31433829963175</v>
      </c>
      <c r="X1372" s="39">
        <v>22.084338299631749</v>
      </c>
      <c r="Y1372" s="39">
        <v>17.48</v>
      </c>
    </row>
    <row r="1373" spans="1:25" ht="40" x14ac:dyDescent="0.2">
      <c r="A1373" s="29">
        <v>15398</v>
      </c>
      <c r="B1373" s="29" t="s">
        <v>6477</v>
      </c>
      <c r="C1373" s="32">
        <v>100</v>
      </c>
      <c r="D1373" s="48">
        <v>0.18518480000000001</v>
      </c>
      <c r="E1373" s="48">
        <v>5.8904862254808616</v>
      </c>
      <c r="F1373" s="32" t="s">
        <v>746</v>
      </c>
      <c r="G1373" s="32">
        <v>5.8904862254808616</v>
      </c>
      <c r="H1373" s="32">
        <v>99.500424515899994</v>
      </c>
      <c r="I1373" s="32">
        <v>0.1</v>
      </c>
      <c r="J1373" s="32">
        <v>0.75229709137686596</v>
      </c>
      <c r="K1373" s="29" t="s">
        <v>2437</v>
      </c>
      <c r="L1373" s="29" t="s">
        <v>1563</v>
      </c>
      <c r="M1373" s="29" t="s">
        <v>4190</v>
      </c>
      <c r="N1373" s="33">
        <v>2.884561231876109E-2</v>
      </c>
      <c r="O1373" s="34">
        <v>57518.251016186281</v>
      </c>
      <c r="P1373" s="35">
        <v>0.97139488499020255</v>
      </c>
      <c r="Q1373" s="29" t="s">
        <v>2901</v>
      </c>
      <c r="R1373" s="29" t="s">
        <v>6478</v>
      </c>
      <c r="S1373" s="36">
        <v>12.21</v>
      </c>
      <c r="T1373" s="29" t="s">
        <v>4700</v>
      </c>
      <c r="U1373" s="37">
        <v>100</v>
      </c>
      <c r="V1373" s="38">
        <v>0.97139488499020255</v>
      </c>
      <c r="W1373" s="38">
        <v>13.181394884990199</v>
      </c>
      <c r="X1373" s="39">
        <v>3.6313948849902</v>
      </c>
      <c r="Y1373" s="39">
        <v>2.6599999999999979</v>
      </c>
    </row>
    <row r="1374" spans="1:25" ht="30" x14ac:dyDescent="0.2">
      <c r="A1374" s="29">
        <v>17203</v>
      </c>
      <c r="B1374" s="29" t="s">
        <v>2266</v>
      </c>
      <c r="C1374" s="32">
        <v>90</v>
      </c>
      <c r="D1374" s="48">
        <v>0.18518480000000001</v>
      </c>
      <c r="E1374" s="48">
        <v>4.7712938426394977</v>
      </c>
      <c r="F1374" s="32" t="s">
        <v>746</v>
      </c>
      <c r="G1374" s="32">
        <v>4.7712938426394977</v>
      </c>
      <c r="H1374" s="32">
        <v>55.913868769419999</v>
      </c>
      <c r="I1374" s="32">
        <v>0.09</v>
      </c>
      <c r="J1374" s="32">
        <v>0.75229709137686607</v>
      </c>
      <c r="K1374" s="29" t="s">
        <v>2385</v>
      </c>
      <c r="L1374" s="29" t="s">
        <v>1325</v>
      </c>
      <c r="M1374" s="29" t="s">
        <v>4190</v>
      </c>
      <c r="N1374" s="33">
        <v>2.88456123187611E-2</v>
      </c>
      <c r="O1374" s="34">
        <v>51766.425914567662</v>
      </c>
      <c r="P1374" s="35">
        <v>0.62710875431506474</v>
      </c>
      <c r="Q1374" s="29" t="s">
        <v>2772</v>
      </c>
      <c r="R1374" s="29" t="s">
        <v>5336</v>
      </c>
      <c r="S1374" s="36">
        <v>9.02</v>
      </c>
      <c r="T1374" s="29" t="s">
        <v>5006</v>
      </c>
      <c r="U1374" s="37">
        <v>56</v>
      </c>
      <c r="V1374" s="38">
        <v>0.62710875431506474</v>
      </c>
      <c r="W1374" s="38">
        <v>9.6471087543150649</v>
      </c>
      <c r="X1374" s="39">
        <v>1.4671087543150649</v>
      </c>
      <c r="Y1374" s="39">
        <v>0.83999999999999986</v>
      </c>
    </row>
    <row r="1375" spans="1:25" ht="30" x14ac:dyDescent="0.2">
      <c r="A1375" s="29">
        <v>17240</v>
      </c>
      <c r="B1375" s="29" t="s">
        <v>6479</v>
      </c>
      <c r="C1375" s="32">
        <v>90</v>
      </c>
      <c r="D1375" s="48">
        <v>0.18518480000000001</v>
      </c>
      <c r="E1375" s="48">
        <v>4.7712938426394977</v>
      </c>
      <c r="F1375" s="32" t="s">
        <v>746</v>
      </c>
      <c r="G1375" s="32">
        <v>4.7712938426394977</v>
      </c>
      <c r="H1375" s="32">
        <v>249.01231484621999</v>
      </c>
      <c r="I1375" s="32">
        <v>0.09</v>
      </c>
      <c r="J1375" s="32">
        <v>0.75229709137686607</v>
      </c>
      <c r="K1375" s="29" t="s">
        <v>1279</v>
      </c>
      <c r="L1375" s="29" t="s">
        <v>1570</v>
      </c>
      <c r="M1375" s="29" t="s">
        <v>4190</v>
      </c>
      <c r="N1375" s="33">
        <v>2.88456123187611E-2</v>
      </c>
      <c r="O1375" s="34">
        <v>51766.425914567662</v>
      </c>
      <c r="P1375" s="35">
        <v>2.792827718938462</v>
      </c>
      <c r="Q1375" s="29" t="s">
        <v>3462</v>
      </c>
      <c r="R1375" s="29" t="s">
        <v>5227</v>
      </c>
      <c r="S1375" s="36">
        <v>8.08</v>
      </c>
      <c r="T1375" s="29" t="s">
        <v>2502</v>
      </c>
      <c r="U1375" s="37">
        <v>250</v>
      </c>
      <c r="V1375" s="38">
        <v>2.792827718938462</v>
      </c>
      <c r="W1375" s="38">
        <v>10.87282771893846</v>
      </c>
      <c r="X1375" s="39">
        <v>3.9428277189384611</v>
      </c>
      <c r="Y1375" s="39">
        <v>1.149999999999999</v>
      </c>
    </row>
    <row r="1376" spans="1:25" ht="60" x14ac:dyDescent="0.2">
      <c r="A1376" s="29">
        <v>15601</v>
      </c>
      <c r="B1376" s="29" t="s">
        <v>6480</v>
      </c>
      <c r="C1376" s="32">
        <v>75</v>
      </c>
      <c r="D1376" s="48">
        <v>0.18518480000000001</v>
      </c>
      <c r="E1376" s="48">
        <v>3.3133985018329848</v>
      </c>
      <c r="F1376" s="32" t="s">
        <v>746</v>
      </c>
      <c r="G1376" s="32">
        <v>3.3133985018329848</v>
      </c>
      <c r="H1376" s="32">
        <v>428.35442855000002</v>
      </c>
      <c r="I1376" s="32">
        <v>7.4999999999999997E-2</v>
      </c>
      <c r="J1376" s="32">
        <v>0.75229709137686618</v>
      </c>
      <c r="K1376" s="29" t="s">
        <v>2462</v>
      </c>
      <c r="L1376" s="29" t="s">
        <v>6082</v>
      </c>
      <c r="M1376" s="29" t="s">
        <v>4190</v>
      </c>
      <c r="N1376" s="33">
        <v>2.88456123187611E-2</v>
      </c>
      <c r="O1376" s="34">
        <v>43138.688262139724</v>
      </c>
      <c r="P1376" s="35">
        <v>6.1162145906503183</v>
      </c>
      <c r="Q1376" s="29" t="s">
        <v>6083</v>
      </c>
      <c r="R1376" s="29" t="s">
        <v>3275</v>
      </c>
      <c r="S1376" s="36">
        <v>5.6599999999999993</v>
      </c>
      <c r="T1376" s="29" t="s">
        <v>6276</v>
      </c>
      <c r="U1376" s="37">
        <v>428</v>
      </c>
      <c r="V1376" s="38">
        <v>6.1162145906503183</v>
      </c>
      <c r="W1376" s="38">
        <v>11.776214590650319</v>
      </c>
      <c r="X1376" s="39">
        <v>6.1762145906503179</v>
      </c>
      <c r="Y1376" s="39">
        <v>5.9999999999999609E-2</v>
      </c>
    </row>
    <row r="1377" spans="1:25" ht="40" x14ac:dyDescent="0.2">
      <c r="A1377" s="29">
        <v>15307</v>
      </c>
      <c r="B1377" s="29" t="s">
        <v>6481</v>
      </c>
      <c r="C1377" s="32">
        <v>75</v>
      </c>
      <c r="D1377" s="48">
        <v>0.18518480000000001</v>
      </c>
      <c r="E1377" s="48">
        <v>3.3133985018329848</v>
      </c>
      <c r="F1377" s="32" t="s">
        <v>746</v>
      </c>
      <c r="G1377" s="32">
        <v>3.3133985018329848</v>
      </c>
      <c r="H1377" s="32">
        <v>22.682577578699998</v>
      </c>
      <c r="I1377" s="32">
        <v>7.4999999999999997E-2</v>
      </c>
      <c r="J1377" s="32">
        <v>0.75229709137686618</v>
      </c>
      <c r="K1377" s="29" t="s">
        <v>3201</v>
      </c>
      <c r="L1377" s="29" t="s">
        <v>3201</v>
      </c>
      <c r="M1377" s="29" t="s">
        <v>4190</v>
      </c>
      <c r="N1377" s="33">
        <v>2.88456123187611E-2</v>
      </c>
      <c r="O1377" s="34">
        <v>43138.688262139724</v>
      </c>
      <c r="P1377" s="35">
        <v>0.32387084781641079</v>
      </c>
      <c r="Q1377" s="29" t="s">
        <v>746</v>
      </c>
      <c r="R1377" s="29" t="s">
        <v>746</v>
      </c>
      <c r="S1377" s="41" t="s">
        <v>746</v>
      </c>
      <c r="T1377" s="29" t="s">
        <v>746</v>
      </c>
      <c r="U1377" s="34" t="s">
        <v>746</v>
      </c>
      <c r="V1377" s="38">
        <v>0.32387084781641079</v>
      </c>
      <c r="W1377" s="42" t="s">
        <v>746</v>
      </c>
      <c r="X1377" s="40" t="s">
        <v>746</v>
      </c>
      <c r="Y1377" s="40" t="s">
        <v>746</v>
      </c>
    </row>
    <row r="1378" spans="1:25" ht="30" x14ac:dyDescent="0.2">
      <c r="A1378" s="29">
        <v>14001</v>
      </c>
      <c r="B1378" s="29" t="s">
        <v>6482</v>
      </c>
      <c r="C1378" s="32">
        <v>100</v>
      </c>
      <c r="D1378" s="48">
        <v>0.16203670000000001</v>
      </c>
      <c r="E1378" s="48">
        <v>5.8904862254808616</v>
      </c>
      <c r="F1378" s="32" t="s">
        <v>746</v>
      </c>
      <c r="G1378" s="32">
        <v>5.8904862254808616</v>
      </c>
      <c r="H1378" s="32">
        <v>233.4515973238</v>
      </c>
      <c r="I1378" s="32">
        <v>0.1</v>
      </c>
      <c r="J1378" s="32">
        <v>0.75229709137686596</v>
      </c>
      <c r="K1378" s="29" t="s">
        <v>2394</v>
      </c>
      <c r="L1378" s="29" t="s">
        <v>1314</v>
      </c>
      <c r="M1378" s="29" t="s">
        <v>4696</v>
      </c>
      <c r="N1378" s="33">
        <v>2.884561231876109E-2</v>
      </c>
      <c r="O1378" s="34">
        <v>57518.251016186281</v>
      </c>
      <c r="P1378" s="35">
        <v>2.2791228141634079</v>
      </c>
      <c r="Q1378" s="29" t="s">
        <v>6483</v>
      </c>
      <c r="R1378" s="29" t="s">
        <v>6484</v>
      </c>
      <c r="S1378" s="36">
        <v>160.31</v>
      </c>
      <c r="T1378" s="29" t="s">
        <v>746</v>
      </c>
      <c r="U1378" s="37">
        <v>234</v>
      </c>
      <c r="V1378" s="38">
        <v>2.2791228141634079</v>
      </c>
      <c r="W1378" s="38">
        <v>162.5891228141634</v>
      </c>
      <c r="X1378" s="39">
        <v>12.419122814163419</v>
      </c>
      <c r="Y1378" s="39">
        <v>10.140000000000009</v>
      </c>
    </row>
    <row r="1379" spans="1:25" ht="30" x14ac:dyDescent="0.2">
      <c r="A1379" s="29">
        <v>15534</v>
      </c>
      <c r="B1379" s="29" t="s">
        <v>6485</v>
      </c>
      <c r="C1379" s="32">
        <v>75</v>
      </c>
      <c r="D1379" s="48">
        <v>0.16203670000000001</v>
      </c>
      <c r="E1379" s="48">
        <v>3.3133985018329848</v>
      </c>
      <c r="F1379" s="32" t="s">
        <v>746</v>
      </c>
      <c r="G1379" s="32">
        <v>3.3133985018329848</v>
      </c>
      <c r="H1379" s="32">
        <v>52.381165329200002</v>
      </c>
      <c r="I1379" s="32">
        <v>7.4999999999999997E-2</v>
      </c>
      <c r="J1379" s="32">
        <v>0.75229709137686618</v>
      </c>
      <c r="K1379" s="29" t="s">
        <v>2913</v>
      </c>
      <c r="L1379" s="29" t="s">
        <v>1708</v>
      </c>
      <c r="M1379" s="29" t="s">
        <v>4696</v>
      </c>
      <c r="N1379" s="33">
        <v>2.88456123187611E-2</v>
      </c>
      <c r="O1379" s="34">
        <v>43138.688262139724</v>
      </c>
      <c r="P1379" s="35">
        <v>0.74791907427268178</v>
      </c>
      <c r="Q1379" s="29" t="s">
        <v>6486</v>
      </c>
      <c r="R1379" s="29" t="s">
        <v>4220</v>
      </c>
      <c r="S1379" s="36">
        <v>138</v>
      </c>
      <c r="T1379" s="29" t="s">
        <v>2737</v>
      </c>
      <c r="U1379" s="37">
        <v>52</v>
      </c>
      <c r="V1379" s="38">
        <v>0.74791907427268178</v>
      </c>
      <c r="W1379" s="38">
        <v>138.74791907427269</v>
      </c>
      <c r="X1379" s="39">
        <v>3.4179190742726751</v>
      </c>
      <c r="Y1379" s="39">
        <v>2.6699999999999871</v>
      </c>
    </row>
    <row r="1380" spans="1:25" ht="30" x14ac:dyDescent="0.2">
      <c r="A1380" s="29">
        <v>14367</v>
      </c>
      <c r="B1380" s="29" t="s">
        <v>6487</v>
      </c>
      <c r="C1380" s="32">
        <v>75</v>
      </c>
      <c r="D1380" s="48">
        <v>0.16203670000000001</v>
      </c>
      <c r="E1380" s="48">
        <v>3.3133985018329848</v>
      </c>
      <c r="F1380" s="32" t="s">
        <v>746</v>
      </c>
      <c r="G1380" s="32">
        <v>3.3133985018329848</v>
      </c>
      <c r="H1380" s="32">
        <v>197.861244261</v>
      </c>
      <c r="I1380" s="32">
        <v>7.4999999999999997E-2</v>
      </c>
      <c r="J1380" s="32">
        <v>0.75229709137686618</v>
      </c>
      <c r="K1380" s="29" t="s">
        <v>3861</v>
      </c>
      <c r="L1380" s="29" t="s">
        <v>38</v>
      </c>
      <c r="M1380" s="29" t="s">
        <v>4696</v>
      </c>
      <c r="N1380" s="33">
        <v>2.88456123187611E-2</v>
      </c>
      <c r="O1380" s="34">
        <v>43138.688262139724</v>
      </c>
      <c r="P1380" s="35">
        <v>2.8251413979068909</v>
      </c>
      <c r="Q1380" s="29" t="s">
        <v>6488</v>
      </c>
      <c r="R1380" s="29" t="s">
        <v>6489</v>
      </c>
      <c r="S1380" s="36">
        <v>100.47</v>
      </c>
      <c r="T1380" s="29" t="s">
        <v>4415</v>
      </c>
      <c r="U1380" s="37">
        <v>198</v>
      </c>
      <c r="V1380" s="38">
        <v>2.8251413979068909</v>
      </c>
      <c r="W1380" s="38">
        <v>103.2951413979069</v>
      </c>
      <c r="X1380" s="39">
        <v>6.6951413979068954</v>
      </c>
      <c r="Y1380" s="39">
        <v>3.870000000000005</v>
      </c>
    </row>
    <row r="1381" spans="1:25" ht="20" x14ac:dyDescent="0.2">
      <c r="A1381" s="29">
        <v>15121</v>
      </c>
      <c r="B1381" s="29" t="s">
        <v>6490</v>
      </c>
      <c r="C1381" s="32">
        <v>35</v>
      </c>
      <c r="D1381" s="48">
        <v>0.16203670000000001</v>
      </c>
      <c r="E1381" s="48">
        <v>0.72158456262140569</v>
      </c>
      <c r="F1381" s="32" t="s">
        <v>746</v>
      </c>
      <c r="G1381" s="32">
        <v>0.72158456262140569</v>
      </c>
      <c r="H1381" s="32">
        <v>688.2248746596</v>
      </c>
      <c r="I1381" s="32">
        <v>3.5000000000000003E-2</v>
      </c>
      <c r="J1381" s="32">
        <v>0.75229709137686607</v>
      </c>
      <c r="K1381" s="29" t="s">
        <v>3150</v>
      </c>
      <c r="L1381" s="29" t="s">
        <v>1822</v>
      </c>
      <c r="M1381" s="29" t="s">
        <v>4696</v>
      </c>
      <c r="N1381" s="33">
        <v>2.88456123187611E-2</v>
      </c>
      <c r="O1381" s="34">
        <v>20131.387855665202</v>
      </c>
      <c r="P1381" s="35">
        <v>27.534913933657329</v>
      </c>
      <c r="Q1381" s="29" t="s">
        <v>5057</v>
      </c>
      <c r="R1381" s="29" t="s">
        <v>6491</v>
      </c>
      <c r="S1381" s="36">
        <v>93.39</v>
      </c>
      <c r="T1381" s="29" t="s">
        <v>5491</v>
      </c>
      <c r="U1381" s="37">
        <v>688</v>
      </c>
      <c r="V1381" s="38">
        <v>27.534913933657329</v>
      </c>
      <c r="W1381" s="38">
        <v>120.92491393365729</v>
      </c>
      <c r="X1381" s="39">
        <v>30.47491393365733</v>
      </c>
      <c r="Y1381" s="39">
        <v>2.9399999999999982</v>
      </c>
    </row>
    <row r="1382" spans="1:25" ht="20" x14ac:dyDescent="0.2">
      <c r="A1382" s="29">
        <v>14182</v>
      </c>
      <c r="B1382" s="29" t="s">
        <v>6492</v>
      </c>
      <c r="C1382" s="32">
        <v>50</v>
      </c>
      <c r="D1382" s="48">
        <v>0.16203670000000001</v>
      </c>
      <c r="E1382" s="48">
        <v>1.472621556370215</v>
      </c>
      <c r="F1382" s="32" t="s">
        <v>746</v>
      </c>
      <c r="G1382" s="32">
        <v>1.472621556370215</v>
      </c>
      <c r="H1382" s="32">
        <v>277.99168008200002</v>
      </c>
      <c r="I1382" s="32">
        <v>0.05</v>
      </c>
      <c r="J1382" s="32">
        <v>0.75229709137686596</v>
      </c>
      <c r="K1382" s="29" t="s">
        <v>3360</v>
      </c>
      <c r="L1382" s="29" t="s">
        <v>1434</v>
      </c>
      <c r="M1382" s="29" t="s">
        <v>4696</v>
      </c>
      <c r="N1382" s="33">
        <v>2.884561231876109E-2</v>
      </c>
      <c r="O1382" s="34">
        <v>28759.125508093141</v>
      </c>
      <c r="P1382" s="35">
        <v>6.83605559707512</v>
      </c>
      <c r="Q1382" s="29" t="s">
        <v>6493</v>
      </c>
      <c r="R1382" s="29" t="s">
        <v>6494</v>
      </c>
      <c r="S1382" s="36">
        <v>90.649999999999991</v>
      </c>
      <c r="T1382" s="29" t="s">
        <v>746</v>
      </c>
      <c r="U1382" s="37">
        <v>278</v>
      </c>
      <c r="V1382" s="38">
        <v>6.83605559707512</v>
      </c>
      <c r="W1382" s="38">
        <v>97.486055597075108</v>
      </c>
      <c r="X1382" s="39">
        <v>9.7260555970751028</v>
      </c>
      <c r="Y1382" s="39">
        <v>2.8899999999999859</v>
      </c>
    </row>
    <row r="1383" spans="1:25" ht="20" x14ac:dyDescent="0.2">
      <c r="A1383" s="29">
        <v>14491</v>
      </c>
      <c r="B1383" s="29" t="s">
        <v>6495</v>
      </c>
      <c r="C1383" s="32">
        <v>50</v>
      </c>
      <c r="D1383" s="48">
        <v>0.16203670000000001</v>
      </c>
      <c r="E1383" s="48">
        <v>1.472621556370215</v>
      </c>
      <c r="F1383" s="32" t="s">
        <v>746</v>
      </c>
      <c r="G1383" s="32">
        <v>1.472621556370215</v>
      </c>
      <c r="H1383" s="32">
        <v>58.195082015300002</v>
      </c>
      <c r="I1383" s="32">
        <v>0.05</v>
      </c>
      <c r="J1383" s="32">
        <v>0.75229709137686596</v>
      </c>
      <c r="K1383" s="29" t="s">
        <v>4277</v>
      </c>
      <c r="L1383" s="29" t="s">
        <v>4277</v>
      </c>
      <c r="M1383" s="29" t="s">
        <v>4696</v>
      </c>
      <c r="N1383" s="33">
        <v>2.884561231876109E-2</v>
      </c>
      <c r="O1383" s="34">
        <v>28759.125508093141</v>
      </c>
      <c r="P1383" s="35">
        <v>1.431067347107617</v>
      </c>
      <c r="Q1383" s="29" t="s">
        <v>6496</v>
      </c>
      <c r="R1383" s="29" t="s">
        <v>6497</v>
      </c>
      <c r="S1383" s="36">
        <v>71.569999999999993</v>
      </c>
      <c r="T1383" s="29" t="s">
        <v>3068</v>
      </c>
      <c r="U1383" s="37">
        <v>58</v>
      </c>
      <c r="V1383" s="38">
        <v>1.431067347107617</v>
      </c>
      <c r="W1383" s="38">
        <v>73.001067347107607</v>
      </c>
      <c r="X1383" s="39">
        <v>1.5710673471076011</v>
      </c>
      <c r="Y1383" s="39">
        <v>0.13999999999998641</v>
      </c>
    </row>
    <row r="1384" spans="1:25" ht="20" x14ac:dyDescent="0.2">
      <c r="A1384" s="29">
        <v>14629</v>
      </c>
      <c r="B1384" s="29" t="s">
        <v>6498</v>
      </c>
      <c r="C1384" s="32">
        <v>75</v>
      </c>
      <c r="D1384" s="48">
        <v>0.16203670000000001</v>
      </c>
      <c r="E1384" s="48">
        <v>3.3133985018329848</v>
      </c>
      <c r="F1384" s="32" t="s">
        <v>746</v>
      </c>
      <c r="G1384" s="32">
        <v>3.3133985018329848</v>
      </c>
      <c r="H1384" s="32">
        <v>60.162782244299997</v>
      </c>
      <c r="I1384" s="32">
        <v>7.4999999999999997E-2</v>
      </c>
      <c r="J1384" s="32">
        <v>0.75229709137686618</v>
      </c>
      <c r="K1384" s="29" t="s">
        <v>3668</v>
      </c>
      <c r="L1384" s="29" t="s">
        <v>3668</v>
      </c>
      <c r="M1384" s="29" t="s">
        <v>4696</v>
      </c>
      <c r="N1384" s="33">
        <v>2.88456123187611E-2</v>
      </c>
      <c r="O1384" s="34">
        <v>43138.688262139724</v>
      </c>
      <c r="P1384" s="35">
        <v>0.85902808994480639</v>
      </c>
      <c r="Q1384" s="29" t="s">
        <v>6499</v>
      </c>
      <c r="R1384" s="29" t="s">
        <v>3271</v>
      </c>
      <c r="S1384" s="36">
        <v>71.669999999999987</v>
      </c>
      <c r="T1384" s="29" t="s">
        <v>4210</v>
      </c>
      <c r="U1384" s="37">
        <v>60</v>
      </c>
      <c r="V1384" s="38">
        <v>0.85902808994480639</v>
      </c>
      <c r="W1384" s="38">
        <v>72.529028089944788</v>
      </c>
      <c r="X1384" s="39">
        <v>1.589028089944776</v>
      </c>
      <c r="Y1384" s="39">
        <v>0.72999999999997556</v>
      </c>
    </row>
    <row r="1385" spans="1:25" ht="30" x14ac:dyDescent="0.2">
      <c r="A1385" s="29">
        <v>15204</v>
      </c>
      <c r="B1385" s="29" t="s">
        <v>6500</v>
      </c>
      <c r="C1385" s="32">
        <v>80</v>
      </c>
      <c r="D1385" s="48">
        <v>0.16203670000000001</v>
      </c>
      <c r="E1385" s="48">
        <v>3.7699111843077522</v>
      </c>
      <c r="F1385" s="32" t="s">
        <v>746</v>
      </c>
      <c r="G1385" s="32">
        <v>3.7699111843077522</v>
      </c>
      <c r="H1385" s="32">
        <v>139.49279493899999</v>
      </c>
      <c r="I1385" s="32">
        <v>0.08</v>
      </c>
      <c r="J1385" s="32">
        <v>0.75229709137686607</v>
      </c>
      <c r="K1385" s="29" t="s">
        <v>5172</v>
      </c>
      <c r="L1385" s="29" t="s">
        <v>5172</v>
      </c>
      <c r="M1385" s="29" t="s">
        <v>4696</v>
      </c>
      <c r="N1385" s="33">
        <v>2.88456123187611E-2</v>
      </c>
      <c r="O1385" s="34">
        <v>46014.600812949029</v>
      </c>
      <c r="P1385" s="35">
        <v>1.828210436776051</v>
      </c>
      <c r="Q1385" s="29" t="s">
        <v>3466</v>
      </c>
      <c r="R1385" s="29" t="s">
        <v>6501</v>
      </c>
      <c r="S1385" s="36">
        <v>69.489999999999995</v>
      </c>
      <c r="T1385" s="29" t="s">
        <v>5385</v>
      </c>
      <c r="U1385" s="37">
        <v>140</v>
      </c>
      <c r="V1385" s="38">
        <v>1.828210436776051</v>
      </c>
      <c r="W1385" s="38">
        <v>71.318210436776042</v>
      </c>
      <c r="X1385" s="39">
        <v>2.6282104367760439</v>
      </c>
      <c r="Y1385" s="39">
        <v>0.79999999999999716</v>
      </c>
    </row>
    <row r="1386" spans="1:25" ht="30" x14ac:dyDescent="0.2">
      <c r="A1386" s="29">
        <v>14167</v>
      </c>
      <c r="B1386" s="29" t="s">
        <v>6502</v>
      </c>
      <c r="C1386" s="32">
        <v>75</v>
      </c>
      <c r="D1386" s="48">
        <v>0.16203670000000001</v>
      </c>
      <c r="E1386" s="48">
        <v>3.3133985018329848</v>
      </c>
      <c r="F1386" s="32" t="s">
        <v>746</v>
      </c>
      <c r="G1386" s="32">
        <v>3.3133985018329848</v>
      </c>
      <c r="H1386" s="32">
        <v>18.2868607228</v>
      </c>
      <c r="I1386" s="32">
        <v>7.4999999999999997E-2</v>
      </c>
      <c r="J1386" s="32">
        <v>0.75229709137686618</v>
      </c>
      <c r="K1386" s="29" t="s">
        <v>4267</v>
      </c>
      <c r="L1386" s="29" t="s">
        <v>243</v>
      </c>
      <c r="M1386" s="29" t="s">
        <v>4696</v>
      </c>
      <c r="N1386" s="33">
        <v>2.88456123187611E-2</v>
      </c>
      <c r="O1386" s="34">
        <v>43138.688262139724</v>
      </c>
      <c r="P1386" s="35">
        <v>0.26110705741641288</v>
      </c>
      <c r="Q1386" s="29" t="s">
        <v>6503</v>
      </c>
      <c r="R1386" s="29" t="s">
        <v>6504</v>
      </c>
      <c r="S1386" s="36">
        <v>61.65</v>
      </c>
      <c r="T1386" s="29" t="s">
        <v>5228</v>
      </c>
      <c r="U1386" s="37">
        <v>18</v>
      </c>
      <c r="V1386" s="38">
        <v>0.26110705741641288</v>
      </c>
      <c r="W1386" s="38">
        <v>61.911107057416409</v>
      </c>
      <c r="X1386" s="39">
        <v>0.40110705741641078</v>
      </c>
      <c r="Y1386" s="39">
        <v>0.1400000000000006</v>
      </c>
    </row>
    <row r="1387" spans="1:25" ht="30" x14ac:dyDescent="0.2">
      <c r="A1387" s="29">
        <v>15814</v>
      </c>
      <c r="B1387" s="29" t="s">
        <v>6505</v>
      </c>
      <c r="C1387" s="32">
        <v>100</v>
      </c>
      <c r="D1387" s="48">
        <v>0.16203670000000001</v>
      </c>
      <c r="E1387" s="48">
        <v>5.8904862254808616</v>
      </c>
      <c r="F1387" s="32" t="s">
        <v>746</v>
      </c>
      <c r="G1387" s="32">
        <v>5.8904862254808616</v>
      </c>
      <c r="H1387" s="32">
        <v>157.755982034</v>
      </c>
      <c r="I1387" s="32">
        <v>0.1</v>
      </c>
      <c r="J1387" s="32">
        <v>0.75229709137686596</v>
      </c>
      <c r="K1387" s="29" t="s">
        <v>2639</v>
      </c>
      <c r="L1387" s="29" t="s">
        <v>2639</v>
      </c>
      <c r="M1387" s="29" t="s">
        <v>4696</v>
      </c>
      <c r="N1387" s="33">
        <v>2.884561231876109E-2</v>
      </c>
      <c r="O1387" s="34">
        <v>57518.251016186281</v>
      </c>
      <c r="P1387" s="35">
        <v>1.540127640359422</v>
      </c>
      <c r="Q1387" s="29" t="s">
        <v>6506</v>
      </c>
      <c r="R1387" s="29" t="s">
        <v>6507</v>
      </c>
      <c r="S1387" s="36">
        <v>57.32</v>
      </c>
      <c r="T1387" s="29" t="s">
        <v>2925</v>
      </c>
      <c r="U1387" s="37">
        <v>158</v>
      </c>
      <c r="V1387" s="38">
        <v>1.540127640359422</v>
      </c>
      <c r="W1387" s="38">
        <v>58.860127640359423</v>
      </c>
      <c r="X1387" s="39">
        <v>3.1701276403594179</v>
      </c>
      <c r="Y1387" s="39">
        <v>1.629999999999995</v>
      </c>
    </row>
    <row r="1388" spans="1:25" ht="30" x14ac:dyDescent="0.2">
      <c r="A1388" s="29">
        <v>15550</v>
      </c>
      <c r="B1388" s="29" t="s">
        <v>6508</v>
      </c>
      <c r="C1388" s="32">
        <v>100</v>
      </c>
      <c r="D1388" s="48">
        <v>0.16203670000000001</v>
      </c>
      <c r="E1388" s="48">
        <v>5.8904862254808616</v>
      </c>
      <c r="F1388" s="32" t="s">
        <v>746</v>
      </c>
      <c r="G1388" s="32">
        <v>5.8904862254808616</v>
      </c>
      <c r="H1388" s="32">
        <v>403.78076238109998</v>
      </c>
      <c r="I1388" s="32">
        <v>0.1</v>
      </c>
      <c r="J1388" s="32">
        <v>0.75229709137686596</v>
      </c>
      <c r="K1388" s="29" t="s">
        <v>2412</v>
      </c>
      <c r="L1388" s="29" t="s">
        <v>2121</v>
      </c>
      <c r="M1388" s="29" t="s">
        <v>4696</v>
      </c>
      <c r="N1388" s="33">
        <v>2.884561231876109E-2</v>
      </c>
      <c r="O1388" s="34">
        <v>57518.251016186281</v>
      </c>
      <c r="P1388" s="35">
        <v>3.9419989325951779</v>
      </c>
      <c r="Q1388" s="29" t="s">
        <v>6509</v>
      </c>
      <c r="R1388" s="29" t="s">
        <v>6510</v>
      </c>
      <c r="S1388" s="36">
        <v>54.57</v>
      </c>
      <c r="T1388" s="29" t="s">
        <v>2737</v>
      </c>
      <c r="U1388" s="37">
        <v>404</v>
      </c>
      <c r="V1388" s="38">
        <v>3.9419989325951779</v>
      </c>
      <c r="W1388" s="38">
        <v>58.511998932595183</v>
      </c>
      <c r="X1388" s="39">
        <v>14.41199893259517</v>
      </c>
      <c r="Y1388" s="39">
        <v>10.47</v>
      </c>
    </row>
    <row r="1389" spans="1:25" ht="40" x14ac:dyDescent="0.2">
      <c r="A1389" s="29">
        <v>15308</v>
      </c>
      <c r="B1389" s="29" t="s">
        <v>6511</v>
      </c>
      <c r="C1389" s="32">
        <v>50</v>
      </c>
      <c r="D1389" s="48">
        <v>0.16203670000000001</v>
      </c>
      <c r="E1389" s="48">
        <v>1.472621556370215</v>
      </c>
      <c r="F1389" s="32" t="s">
        <v>746</v>
      </c>
      <c r="G1389" s="32">
        <v>1.472621556370215</v>
      </c>
      <c r="H1389" s="32">
        <v>266.42882882599997</v>
      </c>
      <c r="I1389" s="32">
        <v>0.05</v>
      </c>
      <c r="J1389" s="32">
        <v>0.75229709137686596</v>
      </c>
      <c r="K1389" s="29" t="s">
        <v>3201</v>
      </c>
      <c r="L1389" s="29" t="s">
        <v>226</v>
      </c>
      <c r="M1389" s="29" t="s">
        <v>4696</v>
      </c>
      <c r="N1389" s="33">
        <v>2.884561231876109E-2</v>
      </c>
      <c r="O1389" s="34">
        <v>28759.125508093141</v>
      </c>
      <c r="P1389" s="35">
        <v>6.5517150944262266</v>
      </c>
      <c r="Q1389" s="29" t="s">
        <v>6512</v>
      </c>
      <c r="R1389" s="29" t="s">
        <v>6513</v>
      </c>
      <c r="S1389" s="36">
        <v>51.69</v>
      </c>
      <c r="T1389" s="29" t="s">
        <v>746</v>
      </c>
      <c r="U1389" s="37">
        <v>266</v>
      </c>
      <c r="V1389" s="38">
        <v>6.5517150944262266</v>
      </c>
      <c r="W1389" s="38">
        <v>58.241715094426233</v>
      </c>
      <c r="X1389" s="39">
        <v>17.771715094426231</v>
      </c>
      <c r="Y1389" s="39">
        <v>11.22000000000001</v>
      </c>
    </row>
    <row r="1390" spans="1:25" ht="20" x14ac:dyDescent="0.2">
      <c r="A1390" s="29">
        <v>14478</v>
      </c>
      <c r="B1390" s="29" t="s">
        <v>6514</v>
      </c>
      <c r="C1390" s="32">
        <v>100</v>
      </c>
      <c r="D1390" s="48">
        <v>0.16203670000000001</v>
      </c>
      <c r="E1390" s="48">
        <v>5.8904862254808616</v>
      </c>
      <c r="F1390" s="32" t="s">
        <v>746</v>
      </c>
      <c r="G1390" s="32">
        <v>5.8904862254808616</v>
      </c>
      <c r="H1390" s="32">
        <v>35.751995938500002</v>
      </c>
      <c r="I1390" s="32">
        <v>0.1</v>
      </c>
      <c r="J1390" s="32">
        <v>0.75229709137686596</v>
      </c>
      <c r="K1390" s="29" t="s">
        <v>3339</v>
      </c>
      <c r="L1390" s="29" t="s">
        <v>3339</v>
      </c>
      <c r="M1390" s="29" t="s">
        <v>4696</v>
      </c>
      <c r="N1390" s="33">
        <v>2.884561231876109E-2</v>
      </c>
      <c r="O1390" s="34">
        <v>57518.251016186281</v>
      </c>
      <c r="P1390" s="35">
        <v>0.34903676192155048</v>
      </c>
      <c r="Q1390" s="29" t="s">
        <v>6515</v>
      </c>
      <c r="R1390" s="29" t="s">
        <v>6516</v>
      </c>
      <c r="S1390" s="36">
        <v>37.4</v>
      </c>
      <c r="T1390" s="29" t="s">
        <v>2665</v>
      </c>
      <c r="U1390" s="37">
        <v>36</v>
      </c>
      <c r="V1390" s="38">
        <v>0.34903676192155048</v>
      </c>
      <c r="W1390" s="38">
        <v>37.749036761921552</v>
      </c>
      <c r="X1390" s="39">
        <v>0.62903676192154734</v>
      </c>
      <c r="Y1390" s="39">
        <v>0.27999999999999398</v>
      </c>
    </row>
    <row r="1391" spans="1:25" ht="30" x14ac:dyDescent="0.2">
      <c r="A1391" s="29">
        <v>14235</v>
      </c>
      <c r="B1391" s="29" t="s">
        <v>35</v>
      </c>
      <c r="C1391" s="32">
        <v>100</v>
      </c>
      <c r="D1391" s="48">
        <v>0.16203670000000001</v>
      </c>
      <c r="E1391" s="48">
        <v>5.8904862254808616</v>
      </c>
      <c r="F1391" s="32">
        <v>7</v>
      </c>
      <c r="G1391" s="32">
        <v>7</v>
      </c>
      <c r="H1391" s="32">
        <v>234.90267535300001</v>
      </c>
      <c r="I1391" s="32">
        <v>0.1</v>
      </c>
      <c r="J1391" s="32">
        <v>0.89399744572158346</v>
      </c>
      <c r="K1391" s="29" t="s">
        <v>2908</v>
      </c>
      <c r="L1391" s="29" t="s">
        <v>4889</v>
      </c>
      <c r="M1391" s="29" t="s">
        <v>4696</v>
      </c>
      <c r="N1391" s="33">
        <v>4.0735547041626692E-2</v>
      </c>
      <c r="O1391" s="34">
        <v>68352.210955291041</v>
      </c>
      <c r="P1391" s="35">
        <v>3.2155231873969941</v>
      </c>
      <c r="Q1391" s="29" t="s">
        <v>2637</v>
      </c>
      <c r="R1391" s="29" t="s">
        <v>6517</v>
      </c>
      <c r="S1391" s="36">
        <v>33.43</v>
      </c>
      <c r="T1391" s="29" t="s">
        <v>746</v>
      </c>
      <c r="U1391" s="37">
        <v>234</v>
      </c>
      <c r="V1391" s="38">
        <v>3.2155231873969941</v>
      </c>
      <c r="W1391" s="38">
        <v>36.645523187397004</v>
      </c>
      <c r="X1391" s="39">
        <v>8.0055231873969959</v>
      </c>
      <c r="Y1391" s="39">
        <v>4.7899999999999991</v>
      </c>
    </row>
    <row r="1392" spans="1:25" ht="20" x14ac:dyDescent="0.2">
      <c r="A1392" s="29">
        <v>14448</v>
      </c>
      <c r="B1392" s="29" t="s">
        <v>6518</v>
      </c>
      <c r="C1392" s="32">
        <v>30</v>
      </c>
      <c r="D1392" s="48">
        <v>0.16203670000000001</v>
      </c>
      <c r="E1392" s="48">
        <v>0.53014376029327759</v>
      </c>
      <c r="F1392" s="32" t="s">
        <v>746</v>
      </c>
      <c r="G1392" s="32">
        <v>0.53014376029327759</v>
      </c>
      <c r="H1392" s="32">
        <v>300.261211769</v>
      </c>
      <c r="I1392" s="32">
        <v>0.03</v>
      </c>
      <c r="J1392" s="32">
        <v>0.75229709137686618</v>
      </c>
      <c r="K1392" s="29" t="s">
        <v>5593</v>
      </c>
      <c r="L1392" s="29" t="s">
        <v>5593</v>
      </c>
      <c r="M1392" s="29" t="s">
        <v>4696</v>
      </c>
      <c r="N1392" s="33">
        <v>2.88456123187611E-2</v>
      </c>
      <c r="O1392" s="34">
        <v>17255.475304855889</v>
      </c>
      <c r="P1392" s="35">
        <v>14.866293014063491</v>
      </c>
      <c r="Q1392" s="29" t="s">
        <v>5471</v>
      </c>
      <c r="R1392" s="29" t="s">
        <v>5733</v>
      </c>
      <c r="S1392" s="36">
        <v>32.75</v>
      </c>
      <c r="T1392" s="29" t="s">
        <v>3047</v>
      </c>
      <c r="U1392" s="37">
        <v>300</v>
      </c>
      <c r="V1392" s="38">
        <v>14.866293014063491</v>
      </c>
      <c r="W1392" s="38">
        <v>47.616293014063487</v>
      </c>
      <c r="X1392" s="39">
        <v>19.126293014063499</v>
      </c>
      <c r="Y1392" s="39">
        <v>4.2600000000000016</v>
      </c>
    </row>
    <row r="1393" spans="1:25" ht="30" x14ac:dyDescent="0.2">
      <c r="A1393" s="29">
        <v>19257</v>
      </c>
      <c r="B1393" s="29" t="s">
        <v>6519</v>
      </c>
      <c r="C1393" s="32">
        <v>100</v>
      </c>
      <c r="D1393" s="48">
        <v>0.16203670000000001</v>
      </c>
      <c r="E1393" s="48">
        <v>5.8904862254808616</v>
      </c>
      <c r="F1393" s="32" t="s">
        <v>746</v>
      </c>
      <c r="G1393" s="32">
        <v>5.8904862254808616</v>
      </c>
      <c r="H1393" s="32">
        <v>1153.59178320047</v>
      </c>
      <c r="I1393" s="32">
        <v>0.1</v>
      </c>
      <c r="J1393" s="32">
        <v>0.75229709137686596</v>
      </c>
      <c r="K1393" s="29" t="s">
        <v>2437</v>
      </c>
      <c r="L1393" s="29" t="s">
        <v>2003</v>
      </c>
      <c r="M1393" s="29" t="s">
        <v>4696</v>
      </c>
      <c r="N1393" s="33">
        <v>2.884561231876109E-2</v>
      </c>
      <c r="O1393" s="34">
        <v>57518.251016186281</v>
      </c>
      <c r="P1393" s="35">
        <v>11.262194739567111</v>
      </c>
      <c r="Q1393" s="29" t="s">
        <v>4952</v>
      </c>
      <c r="R1393" s="29" t="s">
        <v>5243</v>
      </c>
      <c r="S1393" s="36">
        <v>12.11</v>
      </c>
      <c r="T1393" s="29" t="s">
        <v>5385</v>
      </c>
      <c r="U1393" s="37">
        <v>1154</v>
      </c>
      <c r="V1393" s="38">
        <v>11.262194739567111</v>
      </c>
      <c r="W1393" s="38">
        <v>23.37219473956711</v>
      </c>
      <c r="X1393" s="39">
        <v>13.39219473956711</v>
      </c>
      <c r="Y1393" s="39">
        <v>2.129999999999999</v>
      </c>
    </row>
    <row r="1394" spans="1:25" ht="30" x14ac:dyDescent="0.2">
      <c r="A1394" s="29">
        <v>17415</v>
      </c>
      <c r="B1394" s="29" t="s">
        <v>6520</v>
      </c>
      <c r="C1394" s="32">
        <v>100</v>
      </c>
      <c r="D1394" s="48">
        <v>0.16203670000000001</v>
      </c>
      <c r="E1394" s="48">
        <v>5.8904862254808616</v>
      </c>
      <c r="F1394" s="32" t="s">
        <v>746</v>
      </c>
      <c r="G1394" s="32">
        <v>5.8904862254808616</v>
      </c>
      <c r="H1394" s="32">
        <v>164.47332325299999</v>
      </c>
      <c r="I1394" s="32">
        <v>0.1</v>
      </c>
      <c r="J1394" s="32">
        <v>0.75229709137686596</v>
      </c>
      <c r="K1394" s="29" t="s">
        <v>3981</v>
      </c>
      <c r="L1394" s="29" t="s">
        <v>3981</v>
      </c>
      <c r="M1394" s="29" t="s">
        <v>4696</v>
      </c>
      <c r="N1394" s="33">
        <v>2.884561231876109E-2</v>
      </c>
      <c r="O1394" s="34">
        <v>57518.251016186281</v>
      </c>
      <c r="P1394" s="35">
        <v>1.605707168613874</v>
      </c>
      <c r="Q1394" s="29" t="s">
        <v>746</v>
      </c>
      <c r="R1394" s="29" t="s">
        <v>746</v>
      </c>
      <c r="S1394" s="41" t="s">
        <v>746</v>
      </c>
      <c r="T1394" s="29" t="s">
        <v>746</v>
      </c>
      <c r="U1394" s="34" t="s">
        <v>746</v>
      </c>
      <c r="V1394" s="38">
        <v>1.605707168613874</v>
      </c>
      <c r="W1394" s="42" t="s">
        <v>746</v>
      </c>
      <c r="X1394" s="40" t="s">
        <v>746</v>
      </c>
      <c r="Y1394" s="40" t="s">
        <v>746</v>
      </c>
    </row>
    <row r="1395" spans="1:25" ht="40" x14ac:dyDescent="0.2">
      <c r="A1395" s="29">
        <v>17891</v>
      </c>
      <c r="B1395" s="29" t="s">
        <v>6521</v>
      </c>
      <c r="C1395" s="32" t="s">
        <v>746</v>
      </c>
      <c r="D1395" s="48">
        <v>0.16203670000000001</v>
      </c>
      <c r="E1395" s="48" t="s">
        <v>746</v>
      </c>
      <c r="F1395" s="32" t="s">
        <v>746</v>
      </c>
      <c r="G1395" s="32" t="s">
        <v>746</v>
      </c>
      <c r="H1395" s="32">
        <v>443.639072199</v>
      </c>
      <c r="I1395" s="32" t="s">
        <v>746</v>
      </c>
      <c r="J1395" s="32" t="s">
        <v>746</v>
      </c>
      <c r="K1395" s="29" t="s">
        <v>4171</v>
      </c>
      <c r="L1395" s="29" t="s">
        <v>2058</v>
      </c>
      <c r="M1395" s="29" t="s">
        <v>4696</v>
      </c>
      <c r="N1395" s="33" t="s">
        <v>746</v>
      </c>
      <c r="O1395" s="34" t="s">
        <v>746</v>
      </c>
      <c r="P1395" s="35" t="s">
        <v>746</v>
      </c>
      <c r="Q1395" s="29" t="s">
        <v>746</v>
      </c>
      <c r="R1395" s="29" t="s">
        <v>746</v>
      </c>
      <c r="S1395" s="41" t="s">
        <v>746</v>
      </c>
      <c r="T1395" s="29" t="s">
        <v>746</v>
      </c>
      <c r="U1395" s="34" t="s">
        <v>746</v>
      </c>
      <c r="V1395" s="42" t="s">
        <v>746</v>
      </c>
      <c r="W1395" s="42" t="s">
        <v>746</v>
      </c>
      <c r="X1395" s="40" t="s">
        <v>746</v>
      </c>
      <c r="Y1395" s="40" t="s">
        <v>746</v>
      </c>
    </row>
    <row r="1396" spans="1:25" ht="20" x14ac:dyDescent="0.2">
      <c r="A1396" s="29">
        <v>19587</v>
      </c>
      <c r="B1396" s="29" t="s">
        <v>6522</v>
      </c>
      <c r="C1396" s="32" t="s">
        <v>746</v>
      </c>
      <c r="D1396" s="48">
        <v>0.16203670000000001</v>
      </c>
      <c r="E1396" s="48" t="s">
        <v>746</v>
      </c>
      <c r="F1396" s="32" t="s">
        <v>746</v>
      </c>
      <c r="G1396" s="32" t="s">
        <v>746</v>
      </c>
      <c r="H1396" s="32">
        <v>0</v>
      </c>
      <c r="I1396" s="32" t="s">
        <v>746</v>
      </c>
      <c r="J1396" s="32" t="s">
        <v>746</v>
      </c>
      <c r="K1396" s="29" t="s">
        <v>6522</v>
      </c>
      <c r="L1396" s="29" t="s">
        <v>746</v>
      </c>
      <c r="M1396" s="29" t="s">
        <v>4696</v>
      </c>
      <c r="N1396" s="33" t="s">
        <v>746</v>
      </c>
      <c r="O1396" s="34" t="s">
        <v>746</v>
      </c>
      <c r="P1396" s="35" t="s">
        <v>746</v>
      </c>
      <c r="Q1396" s="29" t="s">
        <v>746</v>
      </c>
      <c r="R1396" s="29" t="s">
        <v>746</v>
      </c>
      <c r="S1396" s="41" t="s">
        <v>746</v>
      </c>
      <c r="T1396" s="29" t="s">
        <v>746</v>
      </c>
      <c r="U1396" s="34" t="s">
        <v>746</v>
      </c>
      <c r="V1396" s="42" t="s">
        <v>746</v>
      </c>
      <c r="W1396" s="42" t="s">
        <v>746</v>
      </c>
      <c r="X1396" s="40" t="s">
        <v>746</v>
      </c>
      <c r="Y1396" s="40" t="s">
        <v>746</v>
      </c>
    </row>
    <row r="1397" spans="1:25" ht="30" x14ac:dyDescent="0.2">
      <c r="A1397" s="29">
        <v>15110</v>
      </c>
      <c r="B1397" s="29" t="s">
        <v>6523</v>
      </c>
      <c r="C1397" s="32">
        <v>100</v>
      </c>
      <c r="D1397" s="48">
        <v>0.1388886</v>
      </c>
      <c r="E1397" s="48">
        <v>5.8904862254808616</v>
      </c>
      <c r="F1397" s="32" t="s">
        <v>746</v>
      </c>
      <c r="G1397" s="32">
        <v>5.8904862254808616</v>
      </c>
      <c r="H1397" s="32">
        <v>30.58097203182</v>
      </c>
      <c r="I1397" s="32">
        <v>0.1</v>
      </c>
      <c r="J1397" s="32">
        <v>0.75229709137686596</v>
      </c>
      <c r="K1397" s="29" t="s">
        <v>6524</v>
      </c>
      <c r="L1397" s="29" t="s">
        <v>6524</v>
      </c>
      <c r="M1397" s="29" t="s">
        <v>6525</v>
      </c>
      <c r="N1397" s="33">
        <v>2.884561231876109E-2</v>
      </c>
      <c r="O1397" s="34">
        <v>57518.251016186281</v>
      </c>
      <c r="P1397" s="35">
        <v>0.29855349818122029</v>
      </c>
      <c r="Q1397" s="29" t="s">
        <v>6526</v>
      </c>
      <c r="R1397" s="29" t="s">
        <v>6527</v>
      </c>
      <c r="S1397" s="36">
        <v>124.69</v>
      </c>
      <c r="T1397" s="29" t="s">
        <v>746</v>
      </c>
      <c r="U1397" s="37">
        <v>26</v>
      </c>
      <c r="V1397" s="38">
        <v>0.29855349818122029</v>
      </c>
      <c r="W1397" s="38">
        <v>124.9885534981812</v>
      </c>
      <c r="X1397" s="39">
        <v>0.48855349818121852</v>
      </c>
      <c r="Y1397" s="39">
        <v>0.1899999999999977</v>
      </c>
    </row>
    <row r="1398" spans="1:25" ht="50" x14ac:dyDescent="0.2">
      <c r="A1398" s="29">
        <v>15332</v>
      </c>
      <c r="B1398" s="29" t="s">
        <v>6528</v>
      </c>
      <c r="C1398" s="32">
        <v>75</v>
      </c>
      <c r="D1398" s="48">
        <v>0.1388886</v>
      </c>
      <c r="E1398" s="48">
        <v>3.3133985018329848</v>
      </c>
      <c r="F1398" s="32" t="s">
        <v>746</v>
      </c>
      <c r="G1398" s="32">
        <v>3.3133985018329848</v>
      </c>
      <c r="H1398" s="32">
        <v>20.991797125600002</v>
      </c>
      <c r="I1398" s="32">
        <v>7.4999999999999997E-2</v>
      </c>
      <c r="J1398" s="32">
        <v>0.75229709137686618</v>
      </c>
      <c r="K1398" s="29" t="s">
        <v>3710</v>
      </c>
      <c r="L1398" s="29" t="s">
        <v>3710</v>
      </c>
      <c r="M1398" s="29" t="s">
        <v>6525</v>
      </c>
      <c r="N1398" s="33">
        <v>2.88456123187611E-2</v>
      </c>
      <c r="O1398" s="34">
        <v>43138.688262139724</v>
      </c>
      <c r="P1398" s="35">
        <v>0.29972921325495222</v>
      </c>
      <c r="Q1398" s="29" t="s">
        <v>6529</v>
      </c>
      <c r="R1398" s="29" t="s">
        <v>5760</v>
      </c>
      <c r="S1398" s="36">
        <v>105.96</v>
      </c>
      <c r="T1398" s="29" t="s">
        <v>4190</v>
      </c>
      <c r="U1398" s="37">
        <v>20</v>
      </c>
      <c r="V1398" s="38">
        <v>0.29972921325495222</v>
      </c>
      <c r="W1398" s="38">
        <v>106.259729213255</v>
      </c>
      <c r="X1398" s="39">
        <v>0.93972921325496372</v>
      </c>
      <c r="Y1398" s="39">
        <v>0.64000000000001478</v>
      </c>
    </row>
    <row r="1399" spans="1:25" ht="30" x14ac:dyDescent="0.2">
      <c r="A1399" s="29">
        <v>15518</v>
      </c>
      <c r="B1399" s="29" t="s">
        <v>6530</v>
      </c>
      <c r="C1399" s="32">
        <v>100</v>
      </c>
      <c r="D1399" s="48">
        <v>0.1388886</v>
      </c>
      <c r="E1399" s="48">
        <v>5.8904862254808616</v>
      </c>
      <c r="F1399" s="32" t="s">
        <v>746</v>
      </c>
      <c r="G1399" s="32">
        <v>5.8904862254808616</v>
      </c>
      <c r="H1399" s="32">
        <v>117.88144466611</v>
      </c>
      <c r="I1399" s="32">
        <v>0.1</v>
      </c>
      <c r="J1399" s="32">
        <v>0.75229709137686596</v>
      </c>
      <c r="K1399" s="29" t="s">
        <v>5512</v>
      </c>
      <c r="L1399" s="29" t="s">
        <v>5512</v>
      </c>
      <c r="M1399" s="29" t="s">
        <v>6525</v>
      </c>
      <c r="N1399" s="33">
        <v>2.884561231876109E-2</v>
      </c>
      <c r="O1399" s="34">
        <v>57518.251016186281</v>
      </c>
      <c r="P1399" s="35">
        <v>1.150843656607881</v>
      </c>
      <c r="Q1399" s="29" t="s">
        <v>6531</v>
      </c>
      <c r="R1399" s="29" t="s">
        <v>6532</v>
      </c>
      <c r="S1399" s="36">
        <v>92.51</v>
      </c>
      <c r="T1399" s="29" t="s">
        <v>5104</v>
      </c>
      <c r="U1399" s="37">
        <v>116</v>
      </c>
      <c r="V1399" s="38">
        <v>1.150843656607881</v>
      </c>
      <c r="W1399" s="38">
        <v>93.660843656607881</v>
      </c>
      <c r="X1399" s="39">
        <v>9.8008436566078814</v>
      </c>
      <c r="Y1399" s="39">
        <v>8.6500000000000057</v>
      </c>
    </row>
    <row r="1400" spans="1:25" ht="20" x14ac:dyDescent="0.2">
      <c r="A1400" s="29">
        <v>15108</v>
      </c>
      <c r="B1400" s="29" t="s">
        <v>6533</v>
      </c>
      <c r="C1400" s="32">
        <v>100</v>
      </c>
      <c r="D1400" s="48">
        <v>0.1388886</v>
      </c>
      <c r="E1400" s="48">
        <v>5.8904862254808616</v>
      </c>
      <c r="F1400" s="32" t="s">
        <v>746</v>
      </c>
      <c r="G1400" s="32">
        <v>5.8904862254808616</v>
      </c>
      <c r="H1400" s="32">
        <v>331.34721555954002</v>
      </c>
      <c r="I1400" s="32">
        <v>0.1</v>
      </c>
      <c r="J1400" s="32">
        <v>0.75229709137686596</v>
      </c>
      <c r="K1400" s="29" t="s">
        <v>3058</v>
      </c>
      <c r="L1400" s="29" t="s">
        <v>3058</v>
      </c>
      <c r="M1400" s="29" t="s">
        <v>6525</v>
      </c>
      <c r="N1400" s="33">
        <v>2.884561231876109E-2</v>
      </c>
      <c r="O1400" s="34">
        <v>57518.251016186281</v>
      </c>
      <c r="P1400" s="35">
        <v>3.2348504231642652</v>
      </c>
      <c r="Q1400" s="29" t="s">
        <v>6534</v>
      </c>
      <c r="R1400" s="29" t="s">
        <v>6535</v>
      </c>
      <c r="S1400" s="36">
        <v>91.61</v>
      </c>
      <c r="T1400" s="29" t="s">
        <v>746</v>
      </c>
      <c r="U1400" s="37">
        <v>332</v>
      </c>
      <c r="V1400" s="38">
        <v>3.2348504231642652</v>
      </c>
      <c r="W1400" s="38">
        <v>94.84485042316426</v>
      </c>
      <c r="X1400" s="39">
        <v>16.294850423164259</v>
      </c>
      <c r="Y1400" s="39">
        <v>13.06</v>
      </c>
    </row>
    <row r="1401" spans="1:25" ht="30" x14ac:dyDescent="0.2">
      <c r="A1401" s="29">
        <v>17083</v>
      </c>
      <c r="B1401" s="29" t="s">
        <v>6536</v>
      </c>
      <c r="C1401" s="32" t="s">
        <v>746</v>
      </c>
      <c r="D1401" s="48">
        <v>0.1388886</v>
      </c>
      <c r="E1401" s="48" t="s">
        <v>746</v>
      </c>
      <c r="F1401" s="32" t="s">
        <v>746</v>
      </c>
      <c r="G1401" s="32" t="s">
        <v>746</v>
      </c>
      <c r="H1401" s="32">
        <v>7.0605608734</v>
      </c>
      <c r="I1401" s="32" t="s">
        <v>746</v>
      </c>
      <c r="J1401" s="32" t="s">
        <v>746</v>
      </c>
      <c r="K1401" s="29" t="s">
        <v>2385</v>
      </c>
      <c r="L1401" s="29" t="s">
        <v>1325</v>
      </c>
      <c r="M1401" s="29" t="s">
        <v>6525</v>
      </c>
      <c r="N1401" s="33" t="s">
        <v>746</v>
      </c>
      <c r="O1401" s="34" t="s">
        <v>746</v>
      </c>
      <c r="P1401" s="35" t="s">
        <v>746</v>
      </c>
      <c r="Q1401" s="29" t="s">
        <v>6537</v>
      </c>
      <c r="R1401" s="29" t="s">
        <v>6538</v>
      </c>
      <c r="S1401" s="36">
        <v>64.069999999999993</v>
      </c>
      <c r="T1401" s="29" t="s">
        <v>3047</v>
      </c>
      <c r="U1401" s="37">
        <v>8</v>
      </c>
      <c r="V1401" s="42" t="s">
        <v>746</v>
      </c>
      <c r="W1401" s="42" t="s">
        <v>746</v>
      </c>
      <c r="X1401" s="40" t="s">
        <v>746</v>
      </c>
      <c r="Y1401" s="39">
        <v>0.17999999999999261</v>
      </c>
    </row>
    <row r="1402" spans="1:25" ht="30" x14ac:dyDescent="0.2">
      <c r="A1402" s="29">
        <v>17556</v>
      </c>
      <c r="B1402" s="29" t="s">
        <v>6539</v>
      </c>
      <c r="C1402" s="32">
        <v>90</v>
      </c>
      <c r="D1402" s="48">
        <v>0.1388886</v>
      </c>
      <c r="E1402" s="48">
        <v>4.7712938426394977</v>
      </c>
      <c r="F1402" s="32" t="s">
        <v>746</v>
      </c>
      <c r="G1402" s="32">
        <v>4.7712938426394977</v>
      </c>
      <c r="H1402" s="32">
        <v>183.59391576101001</v>
      </c>
      <c r="I1402" s="32">
        <v>0.09</v>
      </c>
      <c r="J1402" s="32">
        <v>0.75229709137686607</v>
      </c>
      <c r="K1402" s="29" t="s">
        <v>2653</v>
      </c>
      <c r="L1402" s="29" t="s">
        <v>180</v>
      </c>
      <c r="M1402" s="29" t="s">
        <v>6525</v>
      </c>
      <c r="N1402" s="33">
        <v>2.88456123187611E-2</v>
      </c>
      <c r="O1402" s="34">
        <v>51766.425914567662</v>
      </c>
      <c r="P1402" s="35">
        <v>2.0591197559142929</v>
      </c>
      <c r="Q1402" s="29" t="s">
        <v>6540</v>
      </c>
      <c r="R1402" s="29" t="s">
        <v>6541</v>
      </c>
      <c r="S1402" s="36">
        <v>68.069999999999993</v>
      </c>
      <c r="T1402" s="29" t="s">
        <v>3431</v>
      </c>
      <c r="U1402" s="37">
        <v>184</v>
      </c>
      <c r="V1402" s="38">
        <v>2.0591197559142929</v>
      </c>
      <c r="W1402" s="38">
        <v>70.129119755914289</v>
      </c>
      <c r="X1402" s="39">
        <v>6.8191197559142944</v>
      </c>
      <c r="Y1402" s="39">
        <v>4.759999999999998</v>
      </c>
    </row>
    <row r="1403" spans="1:25" ht="30" x14ac:dyDescent="0.2">
      <c r="A1403" s="29">
        <v>14277</v>
      </c>
      <c r="B1403" s="29" t="s">
        <v>6542</v>
      </c>
      <c r="C1403" s="32">
        <v>80</v>
      </c>
      <c r="D1403" s="48">
        <v>0.1388886</v>
      </c>
      <c r="E1403" s="48">
        <v>3.7699111843077522</v>
      </c>
      <c r="F1403" s="32" t="s">
        <v>746</v>
      </c>
      <c r="G1403" s="32">
        <v>3.7699111843077522</v>
      </c>
      <c r="H1403" s="32">
        <v>90.78051368109999</v>
      </c>
      <c r="I1403" s="32">
        <v>0.08</v>
      </c>
      <c r="J1403" s="32">
        <v>0.75229709137686607</v>
      </c>
      <c r="K1403" s="29" t="s">
        <v>2908</v>
      </c>
      <c r="L1403" s="29" t="s">
        <v>36</v>
      </c>
      <c r="M1403" s="29" t="s">
        <v>6525</v>
      </c>
      <c r="N1403" s="33">
        <v>2.88456123187611E-2</v>
      </c>
      <c r="O1403" s="34">
        <v>46014.600812949029</v>
      </c>
      <c r="P1403" s="35">
        <v>1.189781039517164</v>
      </c>
      <c r="Q1403" s="29" t="s">
        <v>6543</v>
      </c>
      <c r="R1403" s="29" t="s">
        <v>6544</v>
      </c>
      <c r="S1403" s="36">
        <v>15.27</v>
      </c>
      <c r="T1403" s="29" t="s">
        <v>6154</v>
      </c>
      <c r="U1403" s="37">
        <v>90</v>
      </c>
      <c r="V1403" s="38">
        <v>1.189781039517164</v>
      </c>
      <c r="W1403" s="38">
        <v>16.459781039517161</v>
      </c>
      <c r="X1403" s="39">
        <v>2.1897810395171651</v>
      </c>
      <c r="Y1403" s="39">
        <v>1</v>
      </c>
    </row>
    <row r="1404" spans="1:25" ht="40" x14ac:dyDescent="0.2">
      <c r="A1404" s="29">
        <v>15611</v>
      </c>
      <c r="B1404" s="29" t="s">
        <v>6545</v>
      </c>
      <c r="C1404" s="32">
        <v>100</v>
      </c>
      <c r="D1404" s="48">
        <v>0.1388886</v>
      </c>
      <c r="E1404" s="48">
        <v>5.8904862254808616</v>
      </c>
      <c r="F1404" s="32" t="s">
        <v>746</v>
      </c>
      <c r="G1404" s="32">
        <v>5.8904862254808616</v>
      </c>
      <c r="H1404" s="32">
        <v>453.00596053700002</v>
      </c>
      <c r="I1404" s="32">
        <v>0.1</v>
      </c>
      <c r="J1404" s="32">
        <v>0.75229709137686596</v>
      </c>
      <c r="K1404" s="29" t="s">
        <v>2462</v>
      </c>
      <c r="L1404" s="29" t="s">
        <v>5796</v>
      </c>
      <c r="M1404" s="29" t="s">
        <v>6525</v>
      </c>
      <c r="N1404" s="33">
        <v>2.884561231876109E-2</v>
      </c>
      <c r="O1404" s="34">
        <v>57518.251016186281</v>
      </c>
      <c r="P1404" s="35">
        <v>4.4225708088853084</v>
      </c>
      <c r="Q1404" s="29" t="s">
        <v>6546</v>
      </c>
      <c r="R1404" s="29" t="s">
        <v>6547</v>
      </c>
      <c r="S1404" s="36">
        <v>14.21</v>
      </c>
      <c r="T1404" s="29" t="s">
        <v>6548</v>
      </c>
      <c r="U1404" s="37">
        <v>454</v>
      </c>
      <c r="V1404" s="38">
        <v>4.4225708088853084</v>
      </c>
      <c r="W1404" s="38">
        <v>18.632570808885301</v>
      </c>
      <c r="X1404" s="39">
        <v>4.4625708088853049</v>
      </c>
      <c r="Y1404" s="39">
        <v>3.9999999999999147E-2</v>
      </c>
    </row>
    <row r="1405" spans="1:25" ht="30" x14ac:dyDescent="0.2">
      <c r="A1405" s="29">
        <v>10193</v>
      </c>
      <c r="B1405" s="29" t="s">
        <v>6549</v>
      </c>
      <c r="C1405" s="32" t="s">
        <v>746</v>
      </c>
      <c r="D1405" s="48">
        <v>0.1388886</v>
      </c>
      <c r="E1405" s="48" t="s">
        <v>746</v>
      </c>
      <c r="F1405" s="32" t="s">
        <v>746</v>
      </c>
      <c r="G1405" s="32" t="s">
        <v>746</v>
      </c>
      <c r="H1405" s="32">
        <v>37.2399149162</v>
      </c>
      <c r="I1405" s="32" t="s">
        <v>746</v>
      </c>
      <c r="J1405" s="32" t="s">
        <v>746</v>
      </c>
      <c r="K1405" s="29" t="s">
        <v>2477</v>
      </c>
      <c r="L1405" s="29" t="s">
        <v>376</v>
      </c>
      <c r="M1405" s="29" t="s">
        <v>6525</v>
      </c>
      <c r="N1405" s="33" t="s">
        <v>746</v>
      </c>
      <c r="O1405" s="34" t="s">
        <v>746</v>
      </c>
      <c r="P1405" s="35" t="s">
        <v>746</v>
      </c>
      <c r="Q1405" s="29" t="s">
        <v>6550</v>
      </c>
      <c r="R1405" s="29" t="s">
        <v>6551</v>
      </c>
      <c r="S1405" s="36">
        <v>8.7199999999999989</v>
      </c>
      <c r="T1405" s="29" t="s">
        <v>5006</v>
      </c>
      <c r="U1405" s="37">
        <v>38</v>
      </c>
      <c r="V1405" s="42" t="s">
        <v>746</v>
      </c>
      <c r="W1405" s="42" t="s">
        <v>746</v>
      </c>
      <c r="X1405" s="40" t="s">
        <v>746</v>
      </c>
      <c r="Y1405" s="39">
        <v>0.70999999999999908</v>
      </c>
    </row>
    <row r="1406" spans="1:25" ht="30" x14ac:dyDescent="0.2">
      <c r="A1406" s="29">
        <v>19710</v>
      </c>
      <c r="B1406" s="29" t="s">
        <v>6552</v>
      </c>
      <c r="C1406" s="32">
        <v>100</v>
      </c>
      <c r="D1406" s="48">
        <v>0.1388886</v>
      </c>
      <c r="E1406" s="48">
        <v>5.8904862254808616</v>
      </c>
      <c r="F1406" s="32" t="s">
        <v>746</v>
      </c>
      <c r="G1406" s="32">
        <v>5.8904862254808616</v>
      </c>
      <c r="H1406" s="32">
        <v>4.3676343953799996</v>
      </c>
      <c r="I1406" s="32">
        <v>0.1</v>
      </c>
      <c r="J1406" s="32">
        <v>0.75229709137686596</v>
      </c>
      <c r="K1406" s="29" t="s">
        <v>2385</v>
      </c>
      <c r="L1406" s="29" t="s">
        <v>45</v>
      </c>
      <c r="M1406" s="29" t="s">
        <v>6525</v>
      </c>
      <c r="N1406" s="33">
        <v>2.884561231876109E-2</v>
      </c>
      <c r="O1406" s="34">
        <v>57518.251016186281</v>
      </c>
      <c r="P1406" s="35">
        <v>4.2639996078624079E-2</v>
      </c>
      <c r="Q1406" s="29" t="s">
        <v>6553</v>
      </c>
      <c r="R1406" s="29" t="s">
        <v>5738</v>
      </c>
      <c r="S1406" s="36">
        <v>7.69</v>
      </c>
      <c r="T1406" s="29" t="s">
        <v>2393</v>
      </c>
      <c r="U1406" s="37">
        <v>4</v>
      </c>
      <c r="V1406" s="38">
        <v>4.2639996078624079E-2</v>
      </c>
      <c r="W1406" s="38">
        <v>7.7326399960786238</v>
      </c>
      <c r="X1406" s="39">
        <v>4.2639996078624343E-2</v>
      </c>
      <c r="Y1406" s="39">
        <v>0</v>
      </c>
    </row>
    <row r="1407" spans="1:25" ht="30" x14ac:dyDescent="0.2">
      <c r="A1407" s="29">
        <v>17188</v>
      </c>
      <c r="B1407" s="29" t="s">
        <v>6554</v>
      </c>
      <c r="C1407" s="32">
        <v>100</v>
      </c>
      <c r="D1407" s="48">
        <v>0.1388886</v>
      </c>
      <c r="E1407" s="48">
        <v>5.8904862254808616</v>
      </c>
      <c r="F1407" s="32" t="s">
        <v>746</v>
      </c>
      <c r="G1407" s="32">
        <v>5.8904862254808616</v>
      </c>
      <c r="H1407" s="32">
        <v>15.33681953258</v>
      </c>
      <c r="I1407" s="32">
        <v>0.1</v>
      </c>
      <c r="J1407" s="32">
        <v>0.75229709137686596</v>
      </c>
      <c r="K1407" s="29" t="s">
        <v>2443</v>
      </c>
      <c r="L1407" s="29" t="s">
        <v>2443</v>
      </c>
      <c r="M1407" s="29" t="s">
        <v>6525</v>
      </c>
      <c r="N1407" s="33">
        <v>2.884561231876109E-2</v>
      </c>
      <c r="O1407" s="34">
        <v>57518.251016186281</v>
      </c>
      <c r="P1407" s="35">
        <v>0.14972909028730169</v>
      </c>
      <c r="Q1407" s="29" t="s">
        <v>6313</v>
      </c>
      <c r="R1407" s="29" t="s">
        <v>6555</v>
      </c>
      <c r="S1407" s="36">
        <v>7.27</v>
      </c>
      <c r="T1407" s="29" t="s">
        <v>2467</v>
      </c>
      <c r="U1407" s="37">
        <v>6</v>
      </c>
      <c r="V1407" s="38">
        <v>0.14972909028730169</v>
      </c>
      <c r="W1407" s="38">
        <v>7.4197290902873023</v>
      </c>
      <c r="X1407" s="39">
        <v>0.2397290902873026</v>
      </c>
      <c r="Y1407" s="39">
        <v>9.0000000000000746E-2</v>
      </c>
    </row>
    <row r="1408" spans="1:25" ht="30" x14ac:dyDescent="0.2">
      <c r="A1408" s="29">
        <v>14597</v>
      </c>
      <c r="B1408" s="29" t="s">
        <v>6556</v>
      </c>
      <c r="C1408" s="32">
        <v>150</v>
      </c>
      <c r="D1408" s="48">
        <v>0.1388886</v>
      </c>
      <c r="E1408" s="48">
        <v>13.253594007331939</v>
      </c>
      <c r="F1408" s="32" t="s">
        <v>746</v>
      </c>
      <c r="G1408" s="32">
        <v>13.253594007331939</v>
      </c>
      <c r="H1408" s="32">
        <v>334.47888199700998</v>
      </c>
      <c r="I1408" s="32">
        <v>0.15</v>
      </c>
      <c r="J1408" s="32">
        <v>0.75229709137686618</v>
      </c>
      <c r="K1408" s="29" t="s">
        <v>2443</v>
      </c>
      <c r="L1408" s="29" t="s">
        <v>1745</v>
      </c>
      <c r="M1408" s="29" t="s">
        <v>6525</v>
      </c>
      <c r="N1408" s="33">
        <v>2.88456123187611E-2</v>
      </c>
      <c r="O1408" s="34">
        <v>86277.376524279447</v>
      </c>
      <c r="P1408" s="35">
        <v>1.9241601876568211</v>
      </c>
      <c r="Q1408" s="29" t="s">
        <v>4816</v>
      </c>
      <c r="R1408" s="29" t="s">
        <v>2966</v>
      </c>
      <c r="S1408" s="36">
        <v>6.4700000000000006</v>
      </c>
      <c r="T1408" s="29" t="s">
        <v>5106</v>
      </c>
      <c r="U1408" s="37">
        <v>332</v>
      </c>
      <c r="V1408" s="38">
        <v>1.9241601876568211</v>
      </c>
      <c r="W1408" s="38">
        <v>8.394160187656821</v>
      </c>
      <c r="X1408" s="39">
        <v>2.874160187656821</v>
      </c>
      <c r="Y1408" s="39">
        <v>0.95000000000000107</v>
      </c>
    </row>
    <row r="1409" spans="1:25" ht="30" x14ac:dyDescent="0.2">
      <c r="A1409" s="29">
        <v>15709</v>
      </c>
      <c r="B1409" s="29" t="s">
        <v>6557</v>
      </c>
      <c r="C1409" s="32">
        <v>100</v>
      </c>
      <c r="D1409" s="48">
        <v>0.1388886</v>
      </c>
      <c r="E1409" s="48">
        <v>5.8904862254808616</v>
      </c>
      <c r="F1409" s="32" t="s">
        <v>746</v>
      </c>
      <c r="G1409" s="32">
        <v>5.8904862254808616</v>
      </c>
      <c r="H1409" s="32">
        <v>821.00085315700005</v>
      </c>
      <c r="I1409" s="32">
        <v>0.1</v>
      </c>
      <c r="J1409" s="32">
        <v>0.75229709137686596</v>
      </c>
      <c r="K1409" s="29" t="s">
        <v>2412</v>
      </c>
      <c r="L1409" s="29" t="s">
        <v>2121</v>
      </c>
      <c r="M1409" s="29" t="s">
        <v>6525</v>
      </c>
      <c r="N1409" s="33">
        <v>2.884561231876109E-2</v>
      </c>
      <c r="O1409" s="34">
        <v>57518.251016186281</v>
      </c>
      <c r="P1409" s="35">
        <v>8.0152022788793289</v>
      </c>
      <c r="Q1409" s="29" t="s">
        <v>4951</v>
      </c>
      <c r="R1409" s="29" t="s">
        <v>6558</v>
      </c>
      <c r="S1409" s="36">
        <v>34.5</v>
      </c>
      <c r="T1409" s="29" t="s">
        <v>2656</v>
      </c>
      <c r="U1409" s="37">
        <v>822</v>
      </c>
      <c r="V1409" s="38">
        <v>8.0152022788793289</v>
      </c>
      <c r="W1409" s="38">
        <v>42.515202278879329</v>
      </c>
      <c r="X1409" s="39">
        <v>38.465202278879332</v>
      </c>
      <c r="Y1409" s="39">
        <v>30.45</v>
      </c>
    </row>
    <row r="1410" spans="1:25" ht="20" x14ac:dyDescent="0.2">
      <c r="A1410" s="29">
        <v>11353</v>
      </c>
      <c r="B1410" s="29" t="s">
        <v>6559</v>
      </c>
      <c r="C1410" s="32">
        <v>90</v>
      </c>
      <c r="D1410" s="48">
        <v>0.1388886</v>
      </c>
      <c r="E1410" s="48">
        <v>4.7712938426394977</v>
      </c>
      <c r="F1410" s="32" t="s">
        <v>746</v>
      </c>
      <c r="G1410" s="32">
        <v>4.7712938426394977</v>
      </c>
      <c r="H1410" s="32">
        <v>51.313239740359997</v>
      </c>
      <c r="I1410" s="32">
        <v>0.09</v>
      </c>
      <c r="J1410" s="32">
        <v>0.75229709137686607</v>
      </c>
      <c r="K1410" s="29" t="s">
        <v>4318</v>
      </c>
      <c r="L1410" s="29" t="s">
        <v>4318</v>
      </c>
      <c r="M1410" s="29" t="s">
        <v>6525</v>
      </c>
      <c r="N1410" s="33">
        <v>2.88456123187611E-2</v>
      </c>
      <c r="O1410" s="34">
        <v>51766.425914567662</v>
      </c>
      <c r="P1410" s="35">
        <v>0.57550984329395072</v>
      </c>
      <c r="Q1410" s="29" t="s">
        <v>746</v>
      </c>
      <c r="R1410" s="29" t="s">
        <v>746</v>
      </c>
      <c r="S1410" s="41" t="s">
        <v>746</v>
      </c>
      <c r="T1410" s="29" t="s">
        <v>746</v>
      </c>
      <c r="U1410" s="34" t="s">
        <v>746</v>
      </c>
      <c r="V1410" s="38">
        <v>0.57550984329395072</v>
      </c>
      <c r="W1410" s="42" t="s">
        <v>746</v>
      </c>
      <c r="X1410" s="40" t="s">
        <v>746</v>
      </c>
      <c r="Y1410" s="40" t="s">
        <v>746</v>
      </c>
    </row>
    <row r="1411" spans="1:25" ht="40" x14ac:dyDescent="0.2">
      <c r="A1411" s="29">
        <v>15242</v>
      </c>
      <c r="B1411" s="29" t="s">
        <v>6560</v>
      </c>
      <c r="C1411" s="32" t="s">
        <v>746</v>
      </c>
      <c r="D1411" s="48">
        <v>0.1388886</v>
      </c>
      <c r="E1411" s="48" t="s">
        <v>746</v>
      </c>
      <c r="F1411" s="32" t="s">
        <v>746</v>
      </c>
      <c r="G1411" s="32" t="s">
        <v>746</v>
      </c>
      <c r="H1411" s="32">
        <v>0</v>
      </c>
      <c r="I1411" s="32" t="s">
        <v>746</v>
      </c>
      <c r="J1411" s="32" t="s">
        <v>746</v>
      </c>
      <c r="K1411" s="29" t="s">
        <v>2653</v>
      </c>
      <c r="L1411" s="29" t="s">
        <v>1900</v>
      </c>
      <c r="M1411" s="29" t="s">
        <v>6525</v>
      </c>
      <c r="N1411" s="33" t="s">
        <v>746</v>
      </c>
      <c r="O1411" s="34" t="s">
        <v>746</v>
      </c>
      <c r="P1411" s="35" t="s">
        <v>746</v>
      </c>
      <c r="Q1411" s="29" t="s">
        <v>746</v>
      </c>
      <c r="R1411" s="29" t="s">
        <v>746</v>
      </c>
      <c r="S1411" s="41" t="s">
        <v>746</v>
      </c>
      <c r="T1411" s="29" t="s">
        <v>746</v>
      </c>
      <c r="U1411" s="34" t="s">
        <v>746</v>
      </c>
      <c r="V1411" s="42" t="s">
        <v>746</v>
      </c>
      <c r="W1411" s="42" t="s">
        <v>746</v>
      </c>
      <c r="X1411" s="40" t="s">
        <v>746</v>
      </c>
      <c r="Y1411" s="40" t="s">
        <v>746</v>
      </c>
    </row>
    <row r="1412" spans="1:25" ht="30" x14ac:dyDescent="0.2">
      <c r="A1412" s="29">
        <v>15116</v>
      </c>
      <c r="B1412" s="29" t="s">
        <v>6561</v>
      </c>
      <c r="C1412" s="32">
        <v>100</v>
      </c>
      <c r="D1412" s="48">
        <v>0.1157405</v>
      </c>
      <c r="E1412" s="48">
        <v>5.8904862254808616</v>
      </c>
      <c r="F1412" s="32" t="s">
        <v>746</v>
      </c>
      <c r="G1412" s="32">
        <v>5.8904862254808616</v>
      </c>
      <c r="H1412" s="32">
        <v>295.81269511536999</v>
      </c>
      <c r="I1412" s="32">
        <v>0.1</v>
      </c>
      <c r="J1412" s="32">
        <v>0.75229709137686596</v>
      </c>
      <c r="K1412" s="29" t="s">
        <v>3995</v>
      </c>
      <c r="L1412" s="29" t="s">
        <v>1331</v>
      </c>
      <c r="M1412" s="29" t="s">
        <v>3347</v>
      </c>
      <c r="N1412" s="33">
        <v>2.884561231876109E-2</v>
      </c>
      <c r="O1412" s="34">
        <v>57518.251016186281</v>
      </c>
      <c r="P1412" s="35">
        <v>2.887936813820513</v>
      </c>
      <c r="Q1412" s="29" t="s">
        <v>6562</v>
      </c>
      <c r="R1412" s="29" t="s">
        <v>6563</v>
      </c>
      <c r="S1412" s="36">
        <v>123.79</v>
      </c>
      <c r="T1412" s="29" t="s">
        <v>6564</v>
      </c>
      <c r="U1412" s="37">
        <v>296</v>
      </c>
      <c r="V1412" s="38">
        <v>2.887936813820513</v>
      </c>
      <c r="W1412" s="38">
        <v>126.67793681382049</v>
      </c>
      <c r="X1412" s="39">
        <v>5.3279368138205294</v>
      </c>
      <c r="Y1412" s="39">
        <v>2.4400000000000119</v>
      </c>
    </row>
    <row r="1413" spans="1:25" ht="30" x14ac:dyDescent="0.2">
      <c r="A1413" s="29">
        <v>15105</v>
      </c>
      <c r="B1413" s="29" t="s">
        <v>6565</v>
      </c>
      <c r="C1413" s="32">
        <v>75</v>
      </c>
      <c r="D1413" s="48">
        <v>0.1157405</v>
      </c>
      <c r="E1413" s="48">
        <v>3.3133985018329848</v>
      </c>
      <c r="F1413" s="32" t="s">
        <v>746</v>
      </c>
      <c r="G1413" s="32">
        <v>3.3133985018329848</v>
      </c>
      <c r="H1413" s="32">
        <v>19.2852270142</v>
      </c>
      <c r="I1413" s="32">
        <v>7.4999999999999997E-2</v>
      </c>
      <c r="J1413" s="32">
        <v>0.75229709137686618</v>
      </c>
      <c r="K1413" s="29" t="s">
        <v>3433</v>
      </c>
      <c r="L1413" s="29" t="s">
        <v>1824</v>
      </c>
      <c r="M1413" s="29" t="s">
        <v>3347</v>
      </c>
      <c r="N1413" s="33">
        <v>2.88456123187611E-2</v>
      </c>
      <c r="O1413" s="34">
        <v>43138.688262139724</v>
      </c>
      <c r="P1413" s="35">
        <v>0.27536212768367718</v>
      </c>
      <c r="Q1413" s="29" t="s">
        <v>6566</v>
      </c>
      <c r="R1413" s="29" t="s">
        <v>6567</v>
      </c>
      <c r="S1413" s="36">
        <v>109.6</v>
      </c>
      <c r="T1413" s="29" t="s">
        <v>5228</v>
      </c>
      <c r="U1413" s="37">
        <v>20</v>
      </c>
      <c r="V1413" s="38">
        <v>0.27536212768367718</v>
      </c>
      <c r="W1413" s="38">
        <v>109.8753621276837</v>
      </c>
      <c r="X1413" s="39">
        <v>0.73536212768367193</v>
      </c>
      <c r="Y1413" s="39">
        <v>0.45999999999999369</v>
      </c>
    </row>
    <row r="1414" spans="1:25" ht="40" x14ac:dyDescent="0.2">
      <c r="A1414" s="29">
        <v>15287</v>
      </c>
      <c r="B1414" s="29" t="s">
        <v>6568</v>
      </c>
      <c r="C1414" s="32">
        <v>75</v>
      </c>
      <c r="D1414" s="48">
        <v>0.1157405</v>
      </c>
      <c r="E1414" s="48">
        <v>3.3133985018329848</v>
      </c>
      <c r="F1414" s="32" t="s">
        <v>746</v>
      </c>
      <c r="G1414" s="32">
        <v>3.3133985018329848</v>
      </c>
      <c r="H1414" s="32">
        <v>91.684148439300003</v>
      </c>
      <c r="I1414" s="32">
        <v>7.4999999999999997E-2</v>
      </c>
      <c r="J1414" s="32">
        <v>0.75229709137686618</v>
      </c>
      <c r="K1414" s="29" t="s">
        <v>3073</v>
      </c>
      <c r="L1414" s="29" t="s">
        <v>3073</v>
      </c>
      <c r="M1414" s="29" t="s">
        <v>3347</v>
      </c>
      <c r="N1414" s="33">
        <v>2.88456123187611E-2</v>
      </c>
      <c r="O1414" s="34">
        <v>43138.688262139724</v>
      </c>
      <c r="P1414" s="35">
        <v>1.309102670687905</v>
      </c>
      <c r="Q1414" s="29" t="s">
        <v>6569</v>
      </c>
      <c r="R1414" s="29" t="s">
        <v>6570</v>
      </c>
      <c r="S1414" s="36">
        <v>98.35</v>
      </c>
      <c r="T1414" s="29" t="s">
        <v>2393</v>
      </c>
      <c r="U1414" s="37">
        <v>92</v>
      </c>
      <c r="V1414" s="38">
        <v>1.309102670687905</v>
      </c>
      <c r="W1414" s="38">
        <v>99.659102670687901</v>
      </c>
      <c r="X1414" s="39">
        <v>1.3091026706879061</v>
      </c>
      <c r="Y1414" s="39">
        <v>0</v>
      </c>
    </row>
    <row r="1415" spans="1:25" ht="40" x14ac:dyDescent="0.2">
      <c r="A1415" s="29">
        <v>19820</v>
      </c>
      <c r="B1415" s="29" t="s">
        <v>2344</v>
      </c>
      <c r="C1415" s="32">
        <v>100</v>
      </c>
      <c r="D1415" s="48">
        <v>0.1157405</v>
      </c>
      <c r="E1415" s="48">
        <v>5.8904862254808616</v>
      </c>
      <c r="F1415" s="32" t="s">
        <v>746</v>
      </c>
      <c r="G1415" s="32">
        <v>5.8904862254808616</v>
      </c>
      <c r="H1415" s="32">
        <v>81.140659795031993</v>
      </c>
      <c r="I1415" s="32">
        <v>0.1</v>
      </c>
      <c r="J1415" s="32">
        <v>0.75229709137686596</v>
      </c>
      <c r="K1415" s="29" t="s">
        <v>2662</v>
      </c>
      <c r="L1415" s="29" t="s">
        <v>2346</v>
      </c>
      <c r="M1415" s="29" t="s">
        <v>3347</v>
      </c>
      <c r="N1415" s="33">
        <v>2.884561231876109E-2</v>
      </c>
      <c r="O1415" s="34">
        <v>57518.251016186281</v>
      </c>
      <c r="P1415" s="35">
        <v>0.79215362419915114</v>
      </c>
      <c r="Q1415" s="29" t="s">
        <v>6571</v>
      </c>
      <c r="R1415" s="29" t="s">
        <v>3152</v>
      </c>
      <c r="S1415" s="36">
        <v>81.540000000000006</v>
      </c>
      <c r="T1415" s="29" t="s">
        <v>5518</v>
      </c>
      <c r="U1415" s="37">
        <v>78</v>
      </c>
      <c r="V1415" s="38">
        <v>0.79215362419915114</v>
      </c>
      <c r="W1415" s="38">
        <v>82.332153624199151</v>
      </c>
      <c r="X1415" s="39">
        <v>2.7521536241991531</v>
      </c>
      <c r="Y1415" s="39">
        <v>1.960000000000008</v>
      </c>
    </row>
    <row r="1416" spans="1:25" ht="30" x14ac:dyDescent="0.2">
      <c r="A1416" s="29">
        <v>15491</v>
      </c>
      <c r="B1416" s="29" t="s">
        <v>6572</v>
      </c>
      <c r="C1416" s="32">
        <v>100</v>
      </c>
      <c r="D1416" s="48">
        <v>0.1157405</v>
      </c>
      <c r="E1416" s="48">
        <v>5.8904862254808616</v>
      </c>
      <c r="F1416" s="32" t="s">
        <v>746</v>
      </c>
      <c r="G1416" s="32">
        <v>5.8904862254808616</v>
      </c>
      <c r="H1416" s="32">
        <v>320.93109407600002</v>
      </c>
      <c r="I1416" s="32">
        <v>0.1</v>
      </c>
      <c r="J1416" s="32">
        <v>0.75229709137686596</v>
      </c>
      <c r="K1416" s="29" t="s">
        <v>2452</v>
      </c>
      <c r="L1416" s="29" t="s">
        <v>437</v>
      </c>
      <c r="M1416" s="29" t="s">
        <v>3347</v>
      </c>
      <c r="N1416" s="33">
        <v>2.884561231876109E-2</v>
      </c>
      <c r="O1416" s="34">
        <v>57518.251016186281</v>
      </c>
      <c r="P1416" s="35">
        <v>3.1331607351074031</v>
      </c>
      <c r="Q1416" s="29" t="s">
        <v>4457</v>
      </c>
      <c r="R1416" s="29" t="s">
        <v>6573</v>
      </c>
      <c r="S1416" s="36">
        <v>93.990000000000009</v>
      </c>
      <c r="T1416" s="29" t="s">
        <v>3284</v>
      </c>
      <c r="U1416" s="37">
        <v>320</v>
      </c>
      <c r="V1416" s="38">
        <v>3.1331607351074031</v>
      </c>
      <c r="W1416" s="38">
        <v>97.123160735107419</v>
      </c>
      <c r="X1416" s="39">
        <v>20.553160735107429</v>
      </c>
      <c r="Y1416" s="39">
        <v>17.420000000000019</v>
      </c>
    </row>
    <row r="1417" spans="1:25" ht="40" x14ac:dyDescent="0.2">
      <c r="A1417" s="29">
        <v>15789</v>
      </c>
      <c r="B1417" s="29" t="s">
        <v>6574</v>
      </c>
      <c r="C1417" s="32">
        <v>100</v>
      </c>
      <c r="D1417" s="48">
        <v>0.1157405</v>
      </c>
      <c r="E1417" s="48">
        <v>5.8904862254808616</v>
      </c>
      <c r="F1417" s="32" t="s">
        <v>746</v>
      </c>
      <c r="G1417" s="32">
        <v>5.8904862254808616</v>
      </c>
      <c r="H1417" s="32">
        <v>79.059295476900004</v>
      </c>
      <c r="I1417" s="32">
        <v>0.1</v>
      </c>
      <c r="J1417" s="32">
        <v>0.75229709137686596</v>
      </c>
      <c r="K1417" s="29" t="s">
        <v>2596</v>
      </c>
      <c r="L1417" s="29" t="s">
        <v>2596</v>
      </c>
      <c r="M1417" s="29" t="s">
        <v>3347</v>
      </c>
      <c r="N1417" s="33">
        <v>2.884561231876109E-2</v>
      </c>
      <c r="O1417" s="34">
        <v>57518.251016186281</v>
      </c>
      <c r="P1417" s="35">
        <v>0.77183384503970187</v>
      </c>
      <c r="Q1417" s="29" t="s">
        <v>6575</v>
      </c>
      <c r="R1417" s="29" t="s">
        <v>6576</v>
      </c>
      <c r="S1417" s="36">
        <v>72.790000000000006</v>
      </c>
      <c r="T1417" s="29" t="s">
        <v>746</v>
      </c>
      <c r="U1417" s="37">
        <v>80</v>
      </c>
      <c r="V1417" s="38">
        <v>0.77183384503970187</v>
      </c>
      <c r="W1417" s="38">
        <v>73.561833845039715</v>
      </c>
      <c r="X1417" s="39">
        <v>2.2918338450397191</v>
      </c>
      <c r="Y1417" s="39">
        <v>1.52000000000001</v>
      </c>
    </row>
    <row r="1418" spans="1:25" ht="30" x14ac:dyDescent="0.2">
      <c r="A1418" s="29">
        <v>15157</v>
      </c>
      <c r="B1418" s="29" t="s">
        <v>6577</v>
      </c>
      <c r="C1418" s="32">
        <v>75</v>
      </c>
      <c r="D1418" s="48">
        <v>0.1157405</v>
      </c>
      <c r="E1418" s="48">
        <v>3.3133985018329848</v>
      </c>
      <c r="F1418" s="32" t="s">
        <v>746</v>
      </c>
      <c r="G1418" s="32">
        <v>3.3133985018329848</v>
      </c>
      <c r="H1418" s="32">
        <v>12.5064614731</v>
      </c>
      <c r="I1418" s="32">
        <v>7.4999999999999997E-2</v>
      </c>
      <c r="J1418" s="32">
        <v>0.75229709137686618</v>
      </c>
      <c r="K1418" s="29" t="s">
        <v>2385</v>
      </c>
      <c r="L1418" s="29" t="s">
        <v>1325</v>
      </c>
      <c r="M1418" s="29" t="s">
        <v>3347</v>
      </c>
      <c r="N1418" s="33">
        <v>2.88456123187611E-2</v>
      </c>
      <c r="O1418" s="34">
        <v>43138.688262139724</v>
      </c>
      <c r="P1418" s="35">
        <v>0.17857222206879009</v>
      </c>
      <c r="Q1418" s="29" t="s">
        <v>6578</v>
      </c>
      <c r="R1418" s="29" t="s">
        <v>6579</v>
      </c>
      <c r="S1418" s="36">
        <v>67.239999999999995</v>
      </c>
      <c r="T1418" s="29" t="s">
        <v>3347</v>
      </c>
      <c r="U1418" s="37">
        <v>12</v>
      </c>
      <c r="V1418" s="38">
        <v>0.17857222206879009</v>
      </c>
      <c r="W1418" s="38">
        <v>67.418572222068789</v>
      </c>
      <c r="X1418" s="39">
        <v>0.48857222206878248</v>
      </c>
      <c r="Y1418" s="39">
        <v>0.30999999999998812</v>
      </c>
    </row>
    <row r="1419" spans="1:25" ht="20" x14ac:dyDescent="0.2">
      <c r="A1419" s="29">
        <v>17775</v>
      </c>
      <c r="B1419" s="29" t="s">
        <v>6580</v>
      </c>
      <c r="C1419" s="32">
        <v>100</v>
      </c>
      <c r="D1419" s="48">
        <v>0.1157405</v>
      </c>
      <c r="E1419" s="48">
        <v>5.8904862254808616</v>
      </c>
      <c r="F1419" s="32" t="s">
        <v>746</v>
      </c>
      <c r="G1419" s="32">
        <v>5.8904862254808616</v>
      </c>
      <c r="H1419" s="32">
        <v>12.742460894900001</v>
      </c>
      <c r="I1419" s="32">
        <v>0.1</v>
      </c>
      <c r="J1419" s="32">
        <v>0.75229709137686596</v>
      </c>
      <c r="K1419" s="29" t="s">
        <v>2780</v>
      </c>
      <c r="L1419" s="29" t="s">
        <v>1531</v>
      </c>
      <c r="M1419" s="29" t="s">
        <v>3347</v>
      </c>
      <c r="N1419" s="33">
        <v>2.884561231876109E-2</v>
      </c>
      <c r="O1419" s="34">
        <v>57518.251016186281</v>
      </c>
      <c r="P1419" s="35">
        <v>0.1244010907060559</v>
      </c>
      <c r="Q1419" s="29" t="s">
        <v>3465</v>
      </c>
      <c r="R1419" s="29" t="s">
        <v>6581</v>
      </c>
      <c r="S1419" s="36">
        <v>66.5</v>
      </c>
      <c r="T1419" s="29" t="s">
        <v>2393</v>
      </c>
      <c r="U1419" s="37">
        <v>12</v>
      </c>
      <c r="V1419" s="38">
        <v>0.1244010907060559</v>
      </c>
      <c r="W1419" s="38">
        <v>66.624401090706058</v>
      </c>
      <c r="X1419" s="39">
        <v>0.1244010907060584</v>
      </c>
      <c r="Y1419" s="39">
        <v>0</v>
      </c>
    </row>
    <row r="1420" spans="1:25" ht="30" x14ac:dyDescent="0.2">
      <c r="A1420" s="29">
        <v>14343</v>
      </c>
      <c r="B1420" s="29" t="s">
        <v>6582</v>
      </c>
      <c r="C1420" s="32">
        <v>100</v>
      </c>
      <c r="D1420" s="48">
        <v>0.1157405</v>
      </c>
      <c r="E1420" s="48">
        <v>5.8904862254808616</v>
      </c>
      <c r="F1420" s="32" t="s">
        <v>746</v>
      </c>
      <c r="G1420" s="32">
        <v>5.8904862254808616</v>
      </c>
      <c r="H1420" s="32">
        <v>131.10603537899999</v>
      </c>
      <c r="I1420" s="32">
        <v>0.1</v>
      </c>
      <c r="J1420" s="32">
        <v>0.75229709137686596</v>
      </c>
      <c r="K1420" s="29" t="s">
        <v>3217</v>
      </c>
      <c r="L1420" s="29" t="s">
        <v>3216</v>
      </c>
      <c r="M1420" s="29" t="s">
        <v>3347</v>
      </c>
      <c r="N1420" s="33">
        <v>2.884561231876109E-2</v>
      </c>
      <c r="O1420" s="34">
        <v>57518.251016186281</v>
      </c>
      <c r="P1420" s="35">
        <v>1.2799516462178899</v>
      </c>
      <c r="Q1420" s="29" t="s">
        <v>6583</v>
      </c>
      <c r="R1420" s="29" t="s">
        <v>6584</v>
      </c>
      <c r="S1420" s="36">
        <v>62.19</v>
      </c>
      <c r="T1420" s="29" t="s">
        <v>4779</v>
      </c>
      <c r="U1420" s="37">
        <v>130</v>
      </c>
      <c r="V1420" s="38">
        <v>1.2799516462178899</v>
      </c>
      <c r="W1420" s="38">
        <v>63.469951646217893</v>
      </c>
      <c r="X1420" s="39">
        <v>5.109951646217894</v>
      </c>
      <c r="Y1420" s="39">
        <v>3.830000000000005</v>
      </c>
    </row>
    <row r="1421" spans="1:25" x14ac:dyDescent="0.2">
      <c r="A1421" s="29">
        <v>17353</v>
      </c>
      <c r="B1421" s="29" t="s">
        <v>6585</v>
      </c>
      <c r="C1421" s="32">
        <v>100</v>
      </c>
      <c r="D1421" s="48">
        <v>0.1157405</v>
      </c>
      <c r="E1421" s="48">
        <v>5.8904862254808616</v>
      </c>
      <c r="F1421" s="32" t="s">
        <v>746</v>
      </c>
      <c r="G1421" s="32">
        <v>5.8904862254808616</v>
      </c>
      <c r="H1421" s="32">
        <v>30.900458189999998</v>
      </c>
      <c r="I1421" s="32">
        <v>0.1</v>
      </c>
      <c r="J1421" s="32">
        <v>0.75229709137686596</v>
      </c>
      <c r="K1421" s="29" t="s">
        <v>6586</v>
      </c>
      <c r="L1421" s="29" t="s">
        <v>6586</v>
      </c>
      <c r="M1421" s="29" t="s">
        <v>3347</v>
      </c>
      <c r="N1421" s="33">
        <v>2.884561231876109E-2</v>
      </c>
      <c r="O1421" s="34">
        <v>57518.251016186281</v>
      </c>
      <c r="P1421" s="35">
        <v>0.30167255241029672</v>
      </c>
      <c r="Q1421" s="29" t="s">
        <v>6587</v>
      </c>
      <c r="R1421" s="29" t="s">
        <v>6588</v>
      </c>
      <c r="S1421" s="36">
        <v>55.760000000000012</v>
      </c>
      <c r="T1421" s="29" t="s">
        <v>2665</v>
      </c>
      <c r="U1421" s="37">
        <v>30</v>
      </c>
      <c r="V1421" s="38">
        <v>0.30167255241029672</v>
      </c>
      <c r="W1421" s="38">
        <v>56.0616725524103</v>
      </c>
      <c r="X1421" s="39">
        <v>1.3616725524102971</v>
      </c>
      <c r="Y1421" s="39">
        <v>1.0600000000000021</v>
      </c>
    </row>
    <row r="1422" spans="1:25" ht="40" x14ac:dyDescent="0.2">
      <c r="A1422" s="29">
        <v>19641</v>
      </c>
      <c r="B1422" s="29" t="s">
        <v>6589</v>
      </c>
      <c r="C1422" s="32">
        <v>100</v>
      </c>
      <c r="D1422" s="48">
        <v>0.1157405</v>
      </c>
      <c r="E1422" s="48">
        <v>5.8904862254808616</v>
      </c>
      <c r="F1422" s="32" t="s">
        <v>746</v>
      </c>
      <c r="G1422" s="32">
        <v>5.8904862254808616</v>
      </c>
      <c r="H1422" s="32">
        <v>261.91702869490001</v>
      </c>
      <c r="I1422" s="32">
        <v>0.1</v>
      </c>
      <c r="J1422" s="32">
        <v>0.75229709137686596</v>
      </c>
      <c r="K1422" s="29" t="s">
        <v>4461</v>
      </c>
      <c r="L1422" s="29" t="s">
        <v>188</v>
      </c>
      <c r="M1422" s="29" t="s">
        <v>3347</v>
      </c>
      <c r="N1422" s="33">
        <v>2.884561231876109E-2</v>
      </c>
      <c r="O1422" s="34">
        <v>57518.251016186281</v>
      </c>
      <c r="P1422" s="35">
        <v>2.5570228790873268</v>
      </c>
      <c r="Q1422" s="29" t="s">
        <v>6590</v>
      </c>
      <c r="R1422" s="29" t="s">
        <v>6591</v>
      </c>
      <c r="S1422" s="36">
        <v>51.1</v>
      </c>
      <c r="T1422" s="29" t="s">
        <v>4983</v>
      </c>
      <c r="U1422" s="37">
        <v>262</v>
      </c>
      <c r="V1422" s="38">
        <v>2.5570228790873268</v>
      </c>
      <c r="W1422" s="38">
        <v>53.657022879087329</v>
      </c>
      <c r="X1422" s="39">
        <v>6.8170228790873324</v>
      </c>
      <c r="Y1422" s="39">
        <v>4.2600000000000051</v>
      </c>
    </row>
    <row r="1423" spans="1:25" ht="40" x14ac:dyDescent="0.2">
      <c r="A1423" s="29">
        <v>14504</v>
      </c>
      <c r="B1423" s="29" t="s">
        <v>6592</v>
      </c>
      <c r="C1423" s="32">
        <v>150</v>
      </c>
      <c r="D1423" s="48">
        <v>0.1157405</v>
      </c>
      <c r="E1423" s="48">
        <v>13.253594007331939</v>
      </c>
      <c r="F1423" s="32" t="s">
        <v>746</v>
      </c>
      <c r="G1423" s="32">
        <v>13.253594007331939</v>
      </c>
      <c r="H1423" s="32">
        <v>68.364292964499995</v>
      </c>
      <c r="I1423" s="32">
        <v>0.15</v>
      </c>
      <c r="J1423" s="32">
        <v>0.75229709137686618</v>
      </c>
      <c r="K1423" s="29" t="s">
        <v>2815</v>
      </c>
      <c r="L1423" s="29" t="s">
        <v>2815</v>
      </c>
      <c r="M1423" s="29" t="s">
        <v>3347</v>
      </c>
      <c r="N1423" s="33">
        <v>2.88456123187611E-2</v>
      </c>
      <c r="O1423" s="34">
        <v>86277.376524279447</v>
      </c>
      <c r="P1423" s="35">
        <v>0.39327998824384403</v>
      </c>
      <c r="Q1423" s="29" t="s">
        <v>6593</v>
      </c>
      <c r="R1423" s="29" t="s">
        <v>6594</v>
      </c>
      <c r="S1423" s="36">
        <v>46.37</v>
      </c>
      <c r="T1423" s="29" t="s">
        <v>3347</v>
      </c>
      <c r="U1423" s="37">
        <v>68</v>
      </c>
      <c r="V1423" s="38">
        <v>0.39327998824384403</v>
      </c>
      <c r="W1423" s="38">
        <v>46.763279988243838</v>
      </c>
      <c r="X1423" s="39">
        <v>0.67327998824384139</v>
      </c>
      <c r="Y1423" s="39">
        <v>0.27999999999999398</v>
      </c>
    </row>
    <row r="1424" spans="1:25" ht="20" x14ac:dyDescent="0.2">
      <c r="A1424" s="29">
        <v>15451</v>
      </c>
      <c r="B1424" s="29" t="s">
        <v>6595</v>
      </c>
      <c r="C1424" s="32">
        <v>75</v>
      </c>
      <c r="D1424" s="48">
        <v>0.1157405</v>
      </c>
      <c r="E1424" s="48">
        <v>3.3133985018329848</v>
      </c>
      <c r="F1424" s="32" t="s">
        <v>746</v>
      </c>
      <c r="G1424" s="32">
        <v>3.3133985018329848</v>
      </c>
      <c r="H1424" s="32">
        <v>531.75226627300003</v>
      </c>
      <c r="I1424" s="32">
        <v>7.4999999999999997E-2</v>
      </c>
      <c r="J1424" s="32">
        <v>0.75229709137686618</v>
      </c>
      <c r="K1424" s="29" t="s">
        <v>4171</v>
      </c>
      <c r="L1424" s="29" t="s">
        <v>4171</v>
      </c>
      <c r="M1424" s="29" t="s">
        <v>3347</v>
      </c>
      <c r="N1424" s="33">
        <v>2.88456123187611E-2</v>
      </c>
      <c r="O1424" s="34">
        <v>43138.688262139724</v>
      </c>
      <c r="P1424" s="35">
        <v>7.5925699673504532</v>
      </c>
      <c r="Q1424" s="29" t="s">
        <v>6596</v>
      </c>
      <c r="R1424" s="29" t="s">
        <v>6597</v>
      </c>
      <c r="S1424" s="36">
        <v>45.13</v>
      </c>
      <c r="T1424" s="29" t="s">
        <v>4225</v>
      </c>
      <c r="U1424" s="37">
        <v>532</v>
      </c>
      <c r="V1424" s="38">
        <v>7.5925699673504532</v>
      </c>
      <c r="W1424" s="38">
        <v>52.722569967350452</v>
      </c>
      <c r="X1424" s="39">
        <v>14.712569967350451</v>
      </c>
      <c r="Y1424" s="39">
        <v>7.1200000000000054</v>
      </c>
    </row>
    <row r="1425" spans="1:25" ht="50" x14ac:dyDescent="0.2">
      <c r="A1425" s="29">
        <v>14334</v>
      </c>
      <c r="B1425" s="29" t="s">
        <v>6598</v>
      </c>
      <c r="C1425" s="32">
        <v>75</v>
      </c>
      <c r="D1425" s="48">
        <v>0.1157405</v>
      </c>
      <c r="E1425" s="48">
        <v>3.3133985018329848</v>
      </c>
      <c r="F1425" s="32" t="s">
        <v>746</v>
      </c>
      <c r="G1425" s="32">
        <v>3.3133985018329848</v>
      </c>
      <c r="H1425" s="32">
        <v>74.662966188599995</v>
      </c>
      <c r="I1425" s="32">
        <v>7.4999999999999997E-2</v>
      </c>
      <c r="J1425" s="32">
        <v>0.75229709137686618</v>
      </c>
      <c r="K1425" s="29" t="s">
        <v>3013</v>
      </c>
      <c r="L1425" s="29" t="s">
        <v>4329</v>
      </c>
      <c r="M1425" s="29" t="s">
        <v>3347</v>
      </c>
      <c r="N1425" s="33">
        <v>2.88456123187611E-2</v>
      </c>
      <c r="O1425" s="34">
        <v>43138.688262139724</v>
      </c>
      <c r="P1425" s="35">
        <v>1.066067472979664</v>
      </c>
      <c r="Q1425" s="29" t="s">
        <v>6599</v>
      </c>
      <c r="R1425" s="29" t="s">
        <v>6600</v>
      </c>
      <c r="S1425" s="36">
        <v>40.03</v>
      </c>
      <c r="T1425" s="29" t="s">
        <v>2792</v>
      </c>
      <c r="U1425" s="37">
        <v>74</v>
      </c>
      <c r="V1425" s="38">
        <v>1.066067472979664</v>
      </c>
      <c r="W1425" s="38">
        <v>41.096067472979662</v>
      </c>
      <c r="X1425" s="39">
        <v>4.8860674729796614</v>
      </c>
      <c r="Y1425" s="39">
        <v>3.82</v>
      </c>
    </row>
    <row r="1426" spans="1:25" ht="30" x14ac:dyDescent="0.2">
      <c r="A1426" s="29">
        <v>14579</v>
      </c>
      <c r="B1426" s="29" t="s">
        <v>6601</v>
      </c>
      <c r="C1426" s="32">
        <v>110</v>
      </c>
      <c r="D1426" s="48">
        <v>0.1157405</v>
      </c>
      <c r="E1426" s="48">
        <v>7.1274883328318426</v>
      </c>
      <c r="F1426" s="32" t="s">
        <v>746</v>
      </c>
      <c r="G1426" s="32">
        <v>7.1274883328318426</v>
      </c>
      <c r="H1426" s="32">
        <v>343.88961923660003</v>
      </c>
      <c r="I1426" s="32">
        <v>0.11</v>
      </c>
      <c r="J1426" s="32">
        <v>0.75229709137686618</v>
      </c>
      <c r="K1426" s="29" t="s">
        <v>2840</v>
      </c>
      <c r="L1426" s="29" t="s">
        <v>6427</v>
      </c>
      <c r="M1426" s="29" t="s">
        <v>3347</v>
      </c>
      <c r="N1426" s="33">
        <v>2.88456123187611E-2</v>
      </c>
      <c r="O1426" s="34">
        <v>63270.076117804922</v>
      </c>
      <c r="P1426" s="35">
        <v>2.9627310981234198</v>
      </c>
      <c r="Q1426" s="29" t="s">
        <v>6602</v>
      </c>
      <c r="R1426" s="29" t="s">
        <v>6428</v>
      </c>
      <c r="S1426" s="36">
        <v>23.29</v>
      </c>
      <c r="T1426" s="29" t="s">
        <v>746</v>
      </c>
      <c r="U1426" s="37">
        <v>344</v>
      </c>
      <c r="V1426" s="38">
        <v>2.9627310981234198</v>
      </c>
      <c r="W1426" s="38">
        <v>26.252731098123419</v>
      </c>
      <c r="X1426" s="39">
        <v>4.1427310981234156</v>
      </c>
      <c r="Y1426" s="39">
        <v>1.1799999999999959</v>
      </c>
    </row>
    <row r="1427" spans="1:25" ht="30" x14ac:dyDescent="0.2">
      <c r="A1427" s="29">
        <v>19836</v>
      </c>
      <c r="B1427" s="29" t="s">
        <v>6603</v>
      </c>
      <c r="C1427" s="32" t="s">
        <v>746</v>
      </c>
      <c r="D1427" s="48">
        <v>0.1157405</v>
      </c>
      <c r="E1427" s="48" t="s">
        <v>746</v>
      </c>
      <c r="F1427" s="32" t="s">
        <v>746</v>
      </c>
      <c r="G1427" s="32" t="s">
        <v>746</v>
      </c>
      <c r="H1427" s="32">
        <v>92.226966749599995</v>
      </c>
      <c r="I1427" s="32" t="s">
        <v>746</v>
      </c>
      <c r="J1427" s="32" t="s">
        <v>746</v>
      </c>
      <c r="K1427" s="29" t="s">
        <v>2437</v>
      </c>
      <c r="L1427" s="29" t="s">
        <v>2003</v>
      </c>
      <c r="M1427" s="29" t="s">
        <v>3347</v>
      </c>
      <c r="N1427" s="33" t="s">
        <v>746</v>
      </c>
      <c r="O1427" s="34" t="s">
        <v>746</v>
      </c>
      <c r="P1427" s="35" t="s">
        <v>746</v>
      </c>
      <c r="Q1427" s="29" t="s">
        <v>6604</v>
      </c>
      <c r="R1427" s="29" t="s">
        <v>6605</v>
      </c>
      <c r="S1427" s="36">
        <v>14.04</v>
      </c>
      <c r="T1427" s="29" t="s">
        <v>2526</v>
      </c>
      <c r="U1427" s="37">
        <v>92</v>
      </c>
      <c r="V1427" s="42" t="s">
        <v>746</v>
      </c>
      <c r="W1427" s="42" t="s">
        <v>746</v>
      </c>
      <c r="X1427" s="40" t="s">
        <v>746</v>
      </c>
      <c r="Y1427" s="39">
        <v>4.5699999999999994</v>
      </c>
    </row>
    <row r="1428" spans="1:25" ht="30" x14ac:dyDescent="0.2">
      <c r="A1428" s="29">
        <v>19271</v>
      </c>
      <c r="B1428" s="29" t="s">
        <v>6606</v>
      </c>
      <c r="C1428" s="32">
        <v>110</v>
      </c>
      <c r="D1428" s="48">
        <v>0.1157405</v>
      </c>
      <c r="E1428" s="48">
        <v>7.1274883328318426</v>
      </c>
      <c r="F1428" s="32" t="s">
        <v>746</v>
      </c>
      <c r="G1428" s="32">
        <v>7.1274883328318426</v>
      </c>
      <c r="H1428" s="32">
        <v>178.56365211400001</v>
      </c>
      <c r="I1428" s="32">
        <v>0.11</v>
      </c>
      <c r="J1428" s="32">
        <v>0.75229709137686618</v>
      </c>
      <c r="K1428" s="29" t="s">
        <v>2443</v>
      </c>
      <c r="L1428" s="29" t="s">
        <v>4584</v>
      </c>
      <c r="M1428" s="29" t="s">
        <v>3347</v>
      </c>
      <c r="N1428" s="33">
        <v>2.88456123187611E-2</v>
      </c>
      <c r="O1428" s="34">
        <v>63270.076117804922</v>
      </c>
      <c r="P1428" s="35">
        <v>1.5383892258424261</v>
      </c>
      <c r="Q1428" s="29" t="s">
        <v>3666</v>
      </c>
      <c r="R1428" s="29" t="s">
        <v>2772</v>
      </c>
      <c r="S1428" s="36">
        <v>8.18</v>
      </c>
      <c r="T1428" s="29" t="s">
        <v>3364</v>
      </c>
      <c r="U1428" s="37">
        <v>178</v>
      </c>
      <c r="V1428" s="38">
        <v>1.5383892258424261</v>
      </c>
      <c r="W1428" s="38">
        <v>9.7183892258424258</v>
      </c>
      <c r="X1428" s="39">
        <v>3.4883892258424249</v>
      </c>
      <c r="Y1428" s="39">
        <v>1.9499999999999991</v>
      </c>
    </row>
    <row r="1429" spans="1:25" ht="20" x14ac:dyDescent="0.2">
      <c r="A1429" s="29">
        <v>12694</v>
      </c>
      <c r="B1429" s="29" t="s">
        <v>6607</v>
      </c>
      <c r="C1429" s="32">
        <v>160</v>
      </c>
      <c r="D1429" s="48">
        <v>0.1157405</v>
      </c>
      <c r="E1429" s="48">
        <v>15.079644737231011</v>
      </c>
      <c r="F1429" s="32" t="s">
        <v>746</v>
      </c>
      <c r="G1429" s="32">
        <v>15.079644737231011</v>
      </c>
      <c r="H1429" s="32">
        <v>1285.69654274647</v>
      </c>
      <c r="I1429" s="32">
        <v>0.16</v>
      </c>
      <c r="J1429" s="32">
        <v>0.75229709137686607</v>
      </c>
      <c r="K1429" s="29" t="s">
        <v>4277</v>
      </c>
      <c r="L1429" s="29" t="s">
        <v>4277</v>
      </c>
      <c r="M1429" s="29" t="s">
        <v>3347</v>
      </c>
      <c r="N1429" s="33">
        <v>2.88456123187611E-2</v>
      </c>
      <c r="O1429" s="34">
        <v>92029.201625898058</v>
      </c>
      <c r="P1429" s="35">
        <v>6.8037738989368766</v>
      </c>
      <c r="Q1429" s="29" t="s">
        <v>746</v>
      </c>
      <c r="R1429" s="29" t="s">
        <v>746</v>
      </c>
      <c r="S1429" s="41" t="s">
        <v>746</v>
      </c>
      <c r="T1429" s="29" t="s">
        <v>746</v>
      </c>
      <c r="U1429" s="34" t="s">
        <v>746</v>
      </c>
      <c r="V1429" s="38">
        <v>6.8037738989368766</v>
      </c>
      <c r="W1429" s="42" t="s">
        <v>746</v>
      </c>
      <c r="X1429" s="40" t="s">
        <v>746</v>
      </c>
      <c r="Y1429" s="40" t="s">
        <v>746</v>
      </c>
    </row>
    <row r="1430" spans="1:25" ht="40" x14ac:dyDescent="0.2">
      <c r="A1430" s="29">
        <v>12458</v>
      </c>
      <c r="B1430" s="29" t="s">
        <v>6608</v>
      </c>
      <c r="C1430" s="32">
        <v>90</v>
      </c>
      <c r="D1430" s="48">
        <v>0.1157405</v>
      </c>
      <c r="E1430" s="48">
        <v>4.7712938426394977</v>
      </c>
      <c r="F1430" s="32" t="s">
        <v>746</v>
      </c>
      <c r="G1430" s="32">
        <v>4.7712938426394977</v>
      </c>
      <c r="H1430" s="32">
        <v>71.542340789600004</v>
      </c>
      <c r="I1430" s="32">
        <v>0.09</v>
      </c>
      <c r="J1430" s="32">
        <v>0.75229709137686607</v>
      </c>
      <c r="K1430" s="29" t="s">
        <v>2653</v>
      </c>
      <c r="L1430" s="29" t="s">
        <v>1900</v>
      </c>
      <c r="M1430" s="29" t="s">
        <v>3347</v>
      </c>
      <c r="N1430" s="33">
        <v>2.88456123187611E-2</v>
      </c>
      <c r="O1430" s="34">
        <v>51766.425914567662</v>
      </c>
      <c r="P1430" s="35">
        <v>0.80239177150065211</v>
      </c>
      <c r="Q1430" s="29" t="s">
        <v>746</v>
      </c>
      <c r="R1430" s="29" t="s">
        <v>746</v>
      </c>
      <c r="S1430" s="41" t="s">
        <v>746</v>
      </c>
      <c r="T1430" s="29" t="s">
        <v>746</v>
      </c>
      <c r="U1430" s="34" t="s">
        <v>746</v>
      </c>
      <c r="V1430" s="38">
        <v>0.80239177150065211</v>
      </c>
      <c r="W1430" s="42" t="s">
        <v>746</v>
      </c>
      <c r="X1430" s="40" t="s">
        <v>746</v>
      </c>
      <c r="Y1430" s="40" t="s">
        <v>746</v>
      </c>
    </row>
    <row r="1431" spans="1:25" ht="30" x14ac:dyDescent="0.2">
      <c r="A1431" s="29">
        <v>11917</v>
      </c>
      <c r="B1431" s="29" t="s">
        <v>6609</v>
      </c>
      <c r="C1431" s="32">
        <v>80</v>
      </c>
      <c r="D1431" s="48">
        <v>0.1157405</v>
      </c>
      <c r="E1431" s="48">
        <v>3.7699111843077522</v>
      </c>
      <c r="F1431" s="32" t="s">
        <v>746</v>
      </c>
      <c r="G1431" s="32">
        <v>3.7699111843077522</v>
      </c>
      <c r="H1431" s="32">
        <v>13.5973020342</v>
      </c>
      <c r="I1431" s="32">
        <v>0.08</v>
      </c>
      <c r="J1431" s="32">
        <v>0.75229709137686607</v>
      </c>
      <c r="K1431" s="29" t="s">
        <v>2407</v>
      </c>
      <c r="L1431" s="29" t="s">
        <v>2484</v>
      </c>
      <c r="M1431" s="29" t="s">
        <v>3347</v>
      </c>
      <c r="N1431" s="33">
        <v>2.88456123187611E-2</v>
      </c>
      <c r="O1431" s="34">
        <v>46014.600812949029</v>
      </c>
      <c r="P1431" s="35">
        <v>0.17820798200933141</v>
      </c>
      <c r="Q1431" s="29" t="s">
        <v>746</v>
      </c>
      <c r="R1431" s="29" t="s">
        <v>746</v>
      </c>
      <c r="S1431" s="41" t="s">
        <v>746</v>
      </c>
      <c r="T1431" s="29" t="s">
        <v>746</v>
      </c>
      <c r="U1431" s="34" t="s">
        <v>746</v>
      </c>
      <c r="V1431" s="38">
        <v>0.17820798200933141</v>
      </c>
      <c r="W1431" s="42" t="s">
        <v>746</v>
      </c>
      <c r="X1431" s="40" t="s">
        <v>746</v>
      </c>
      <c r="Y1431" s="40" t="s">
        <v>746</v>
      </c>
    </row>
    <row r="1432" spans="1:25" x14ac:dyDescent="0.2">
      <c r="A1432" s="29">
        <v>14111</v>
      </c>
      <c r="B1432" s="29" t="s">
        <v>6610</v>
      </c>
      <c r="C1432" s="32">
        <v>75</v>
      </c>
      <c r="D1432" s="48">
        <v>9.2592400000000005E-2</v>
      </c>
      <c r="E1432" s="48">
        <v>3.3133985018329848</v>
      </c>
      <c r="F1432" s="32" t="s">
        <v>746</v>
      </c>
      <c r="G1432" s="32">
        <v>3.3133985018329848</v>
      </c>
      <c r="H1432" s="32">
        <v>278.41820856099997</v>
      </c>
      <c r="I1432" s="32">
        <v>7.4999999999999997E-2</v>
      </c>
      <c r="J1432" s="32">
        <v>0.75229709137686618</v>
      </c>
      <c r="K1432" s="29" t="s">
        <v>4163</v>
      </c>
      <c r="L1432" s="29" t="s">
        <v>4163</v>
      </c>
      <c r="M1432" s="29" t="s">
        <v>2947</v>
      </c>
      <c r="N1432" s="33">
        <v>2.88456123187611E-2</v>
      </c>
      <c r="O1432" s="34">
        <v>43138.688262139724</v>
      </c>
      <c r="P1432" s="35">
        <v>3.975365715881102</v>
      </c>
      <c r="Q1432" s="29" t="s">
        <v>6611</v>
      </c>
      <c r="R1432" s="29" t="s">
        <v>6612</v>
      </c>
      <c r="S1432" s="36">
        <v>203.9</v>
      </c>
      <c r="T1432" s="29" t="s">
        <v>746</v>
      </c>
      <c r="U1432" s="37">
        <v>278</v>
      </c>
      <c r="V1432" s="38">
        <v>3.975365715881102</v>
      </c>
      <c r="W1432" s="38">
        <v>207.87536571588109</v>
      </c>
      <c r="X1432" s="39">
        <v>25.52536571588109</v>
      </c>
      <c r="Y1432" s="39">
        <v>21.549999999999979</v>
      </c>
    </row>
    <row r="1433" spans="1:25" ht="40" x14ac:dyDescent="0.2">
      <c r="A1433" s="29">
        <v>14052</v>
      </c>
      <c r="B1433" s="29" t="s">
        <v>6613</v>
      </c>
      <c r="C1433" s="32">
        <v>75</v>
      </c>
      <c r="D1433" s="48">
        <v>9.2592400000000005E-2</v>
      </c>
      <c r="E1433" s="48">
        <v>3.3133985018329848</v>
      </c>
      <c r="F1433" s="32" t="s">
        <v>746</v>
      </c>
      <c r="G1433" s="32">
        <v>3.3133985018329848</v>
      </c>
      <c r="H1433" s="32">
        <v>218.64805096000001</v>
      </c>
      <c r="I1433" s="32">
        <v>7.4999999999999997E-2</v>
      </c>
      <c r="J1433" s="32">
        <v>0.75229709137686618</v>
      </c>
      <c r="K1433" s="29" t="s">
        <v>5163</v>
      </c>
      <c r="L1433" s="29" t="s">
        <v>5162</v>
      </c>
      <c r="M1433" s="29" t="s">
        <v>2947</v>
      </c>
      <c r="N1433" s="33">
        <v>2.88456123187611E-2</v>
      </c>
      <c r="O1433" s="34">
        <v>43138.688262139724</v>
      </c>
      <c r="P1433" s="35">
        <v>3.1219436764681641</v>
      </c>
      <c r="Q1433" s="29" t="s">
        <v>6614</v>
      </c>
      <c r="R1433" s="29" t="s">
        <v>6615</v>
      </c>
      <c r="S1433" s="36">
        <v>138.69</v>
      </c>
      <c r="T1433" s="29" t="s">
        <v>6216</v>
      </c>
      <c r="U1433" s="37">
        <v>218</v>
      </c>
      <c r="V1433" s="38">
        <v>3.1219436764681641</v>
      </c>
      <c r="W1433" s="38">
        <v>141.81194367646819</v>
      </c>
      <c r="X1433" s="39">
        <v>8.3319436764681711</v>
      </c>
      <c r="Y1433" s="39">
        <v>5.210000000000008</v>
      </c>
    </row>
    <row r="1434" spans="1:25" ht="30" x14ac:dyDescent="0.2">
      <c r="A1434" s="29">
        <v>10775</v>
      </c>
      <c r="B1434" s="29" t="s">
        <v>6616</v>
      </c>
      <c r="C1434" s="32">
        <v>90</v>
      </c>
      <c r="D1434" s="48">
        <v>9.2592400000000005E-2</v>
      </c>
      <c r="E1434" s="48">
        <v>4.7712938426394977</v>
      </c>
      <c r="F1434" s="32" t="s">
        <v>746</v>
      </c>
      <c r="G1434" s="32">
        <v>4.7712938426394977</v>
      </c>
      <c r="H1434" s="32">
        <v>15.530157195599999</v>
      </c>
      <c r="I1434" s="32">
        <v>0.09</v>
      </c>
      <c r="J1434" s="32">
        <v>0.75229709137686607</v>
      </c>
      <c r="K1434" s="29" t="s">
        <v>4022</v>
      </c>
      <c r="L1434" s="29" t="s">
        <v>4022</v>
      </c>
      <c r="M1434" s="29" t="s">
        <v>2947</v>
      </c>
      <c r="N1434" s="33">
        <v>2.88456123187611E-2</v>
      </c>
      <c r="O1434" s="34">
        <v>51766.425914567662</v>
      </c>
      <c r="P1434" s="35">
        <v>0.17418035538575161</v>
      </c>
      <c r="Q1434" s="29" t="s">
        <v>6617</v>
      </c>
      <c r="R1434" s="29" t="s">
        <v>6618</v>
      </c>
      <c r="S1434" s="36">
        <v>130.62</v>
      </c>
      <c r="T1434" s="29" t="s">
        <v>2475</v>
      </c>
      <c r="U1434" s="37">
        <v>16</v>
      </c>
      <c r="V1434" s="38">
        <v>0.17418035538575161</v>
      </c>
      <c r="W1434" s="38">
        <v>130.79418035538569</v>
      </c>
      <c r="X1434" s="39">
        <v>0.29418035538574833</v>
      </c>
      <c r="Y1434" s="39">
        <v>0.12000000000000451</v>
      </c>
    </row>
    <row r="1435" spans="1:25" ht="50" x14ac:dyDescent="0.2">
      <c r="A1435" s="29">
        <v>14636</v>
      </c>
      <c r="B1435" s="29" t="s">
        <v>6619</v>
      </c>
      <c r="C1435" s="32">
        <v>225</v>
      </c>
      <c r="D1435" s="48">
        <v>9.2592400000000005E-2</v>
      </c>
      <c r="E1435" s="48">
        <v>29.82058651649686</v>
      </c>
      <c r="F1435" s="32" t="s">
        <v>746</v>
      </c>
      <c r="G1435" s="32">
        <v>29.82058651649686</v>
      </c>
      <c r="H1435" s="32">
        <v>118.1466220338</v>
      </c>
      <c r="I1435" s="32">
        <v>0.22500000000000001</v>
      </c>
      <c r="J1435" s="32">
        <v>0.75229709137686607</v>
      </c>
      <c r="K1435" s="29" t="s">
        <v>3256</v>
      </c>
      <c r="L1435" s="29" t="s">
        <v>3256</v>
      </c>
      <c r="M1435" s="29" t="s">
        <v>2947</v>
      </c>
      <c r="N1435" s="33">
        <v>2.88456123187611E-2</v>
      </c>
      <c r="O1435" s="34">
        <v>129416.0647864191</v>
      </c>
      <c r="P1435" s="35">
        <v>0.40340908498121991</v>
      </c>
      <c r="Q1435" s="29" t="s">
        <v>6620</v>
      </c>
      <c r="R1435" s="29" t="s">
        <v>6621</v>
      </c>
      <c r="S1435" s="36">
        <v>126.59</v>
      </c>
      <c r="T1435" s="29" t="s">
        <v>3520</v>
      </c>
      <c r="U1435" s="37">
        <v>118</v>
      </c>
      <c r="V1435" s="38">
        <v>0.40340908498121991</v>
      </c>
      <c r="W1435" s="38">
        <v>126.9934090849812</v>
      </c>
      <c r="X1435" s="39">
        <v>0.72340908498122758</v>
      </c>
      <c r="Y1435" s="39">
        <v>0.32000000000000739</v>
      </c>
    </row>
    <row r="1436" spans="1:25" ht="30" x14ac:dyDescent="0.2">
      <c r="A1436" s="29">
        <v>15508</v>
      </c>
      <c r="B1436" s="29" t="s">
        <v>67</v>
      </c>
      <c r="C1436" s="32">
        <v>75</v>
      </c>
      <c r="D1436" s="48">
        <v>9.2592400000000005E-2</v>
      </c>
      <c r="E1436" s="48">
        <v>3.3133985018329848</v>
      </c>
      <c r="F1436" s="32">
        <v>0.7</v>
      </c>
      <c r="G1436" s="32">
        <v>0.7</v>
      </c>
      <c r="H1436" s="32">
        <v>67.555565797499995</v>
      </c>
      <c r="I1436" s="32">
        <v>7.4999999999999997E-2</v>
      </c>
      <c r="J1436" s="32">
        <v>0.15893287923939259</v>
      </c>
      <c r="K1436" s="29" t="s">
        <v>2506</v>
      </c>
      <c r="L1436" s="29" t="s">
        <v>2506</v>
      </c>
      <c r="M1436" s="29" t="s">
        <v>2947</v>
      </c>
      <c r="N1436" s="33">
        <v>1.287444449710671E-3</v>
      </c>
      <c r="O1436" s="34">
        <v>9113.6281273721415</v>
      </c>
      <c r="P1436" s="35">
        <v>4.8979547998677597E-2</v>
      </c>
      <c r="Q1436" s="29" t="s">
        <v>6622</v>
      </c>
      <c r="R1436" s="29" t="s">
        <v>6623</v>
      </c>
      <c r="S1436" s="36">
        <v>119.06</v>
      </c>
      <c r="T1436" s="29" t="s">
        <v>746</v>
      </c>
      <c r="U1436" s="37">
        <v>68</v>
      </c>
      <c r="V1436" s="38">
        <v>4.8979547998677597E-2</v>
      </c>
      <c r="W1436" s="38">
        <v>119.1089795479987</v>
      </c>
      <c r="X1436" s="39">
        <v>0.22897954799869069</v>
      </c>
      <c r="Y1436" s="39">
        <v>0.18000000000000679</v>
      </c>
    </row>
    <row r="1437" spans="1:25" ht="40" x14ac:dyDescent="0.2">
      <c r="A1437" s="29">
        <v>15291</v>
      </c>
      <c r="B1437" s="29" t="s">
        <v>6624</v>
      </c>
      <c r="C1437" s="32">
        <v>32</v>
      </c>
      <c r="D1437" s="48">
        <v>9.2592400000000005E-2</v>
      </c>
      <c r="E1437" s="48">
        <v>0.60318578948924029</v>
      </c>
      <c r="F1437" s="32" t="s">
        <v>746</v>
      </c>
      <c r="G1437" s="32">
        <v>0.60318578948924029</v>
      </c>
      <c r="H1437" s="32">
        <v>90.310492417999995</v>
      </c>
      <c r="I1437" s="32">
        <v>3.2000000000000001E-2</v>
      </c>
      <c r="J1437" s="32">
        <v>0.75229709137686618</v>
      </c>
      <c r="K1437" s="29" t="s">
        <v>3073</v>
      </c>
      <c r="L1437" s="29" t="s">
        <v>3782</v>
      </c>
      <c r="M1437" s="29" t="s">
        <v>2947</v>
      </c>
      <c r="N1437" s="33">
        <v>2.88456123187611E-2</v>
      </c>
      <c r="O1437" s="34">
        <v>18405.840325179619</v>
      </c>
      <c r="P1437" s="35">
        <v>4.0888470483831503</v>
      </c>
      <c r="Q1437" s="29" t="s">
        <v>6625</v>
      </c>
      <c r="R1437" s="29" t="s">
        <v>6626</v>
      </c>
      <c r="S1437" s="36">
        <v>108.77</v>
      </c>
      <c r="T1437" s="29" t="s">
        <v>6154</v>
      </c>
      <c r="U1437" s="37">
        <v>90</v>
      </c>
      <c r="V1437" s="38">
        <v>4.0888470483831503</v>
      </c>
      <c r="W1437" s="38">
        <v>112.8588470483831</v>
      </c>
      <c r="X1437" s="39">
        <v>11.26884704838314</v>
      </c>
      <c r="Y1437" s="39">
        <v>7.1799999999999926</v>
      </c>
    </row>
    <row r="1438" spans="1:25" ht="30" x14ac:dyDescent="0.2">
      <c r="A1438" s="29">
        <v>15623</v>
      </c>
      <c r="B1438" s="29" t="s">
        <v>6627</v>
      </c>
      <c r="C1438" s="32">
        <v>100</v>
      </c>
      <c r="D1438" s="48">
        <v>9.2592400000000005E-2</v>
      </c>
      <c r="E1438" s="48">
        <v>5.8904862254808616</v>
      </c>
      <c r="F1438" s="32" t="s">
        <v>746</v>
      </c>
      <c r="G1438" s="32">
        <v>5.8904862254808616</v>
      </c>
      <c r="H1438" s="32">
        <v>57.206370685099998</v>
      </c>
      <c r="I1438" s="32">
        <v>0.1</v>
      </c>
      <c r="J1438" s="32">
        <v>0.75229709137686596</v>
      </c>
      <c r="K1438" s="29" t="s">
        <v>3083</v>
      </c>
      <c r="L1438" s="29" t="s">
        <v>171</v>
      </c>
      <c r="M1438" s="29" t="s">
        <v>2947</v>
      </c>
      <c r="N1438" s="33">
        <v>2.884561231876109E-2</v>
      </c>
      <c r="O1438" s="34">
        <v>57518.251016186281</v>
      </c>
      <c r="P1438" s="35">
        <v>0.55848983703059096</v>
      </c>
      <c r="Q1438" s="29" t="s">
        <v>5809</v>
      </c>
      <c r="R1438" s="29" t="s">
        <v>3221</v>
      </c>
      <c r="S1438" s="36">
        <v>80</v>
      </c>
      <c r="T1438" s="29" t="s">
        <v>746</v>
      </c>
      <c r="U1438" s="37">
        <v>58</v>
      </c>
      <c r="V1438" s="38">
        <v>0.55848983703059096</v>
      </c>
      <c r="W1438" s="38">
        <v>80.558489837030592</v>
      </c>
      <c r="X1438" s="39">
        <v>3.0784898370305882</v>
      </c>
      <c r="Y1438" s="39">
        <v>2.519999999999996</v>
      </c>
    </row>
    <row r="1439" spans="1:25" ht="30" x14ac:dyDescent="0.2">
      <c r="A1439" s="29">
        <v>14297</v>
      </c>
      <c r="B1439" s="29" t="s">
        <v>6628</v>
      </c>
      <c r="C1439" s="32">
        <v>90</v>
      </c>
      <c r="D1439" s="48">
        <v>9.2592400000000005E-2</v>
      </c>
      <c r="E1439" s="48">
        <v>4.7712938426394977</v>
      </c>
      <c r="F1439" s="32" t="s">
        <v>746</v>
      </c>
      <c r="G1439" s="32">
        <v>4.7712938426394977</v>
      </c>
      <c r="H1439" s="32">
        <v>15.22937310012</v>
      </c>
      <c r="I1439" s="32">
        <v>0.09</v>
      </c>
      <c r="J1439" s="32">
        <v>0.75229709137686607</v>
      </c>
      <c r="K1439" s="29" t="s">
        <v>4085</v>
      </c>
      <c r="L1439" s="29" t="s">
        <v>4085</v>
      </c>
      <c r="M1439" s="29" t="s">
        <v>2947</v>
      </c>
      <c r="N1439" s="33">
        <v>2.88456123187611E-2</v>
      </c>
      <c r="O1439" s="34">
        <v>51766.425914567662</v>
      </c>
      <c r="P1439" s="35">
        <v>0.1708068750026985</v>
      </c>
      <c r="Q1439" s="29" t="s">
        <v>6629</v>
      </c>
      <c r="R1439" s="29" t="s">
        <v>6630</v>
      </c>
      <c r="S1439" s="36">
        <v>75.940000000000012</v>
      </c>
      <c r="T1439" s="29" t="s">
        <v>3347</v>
      </c>
      <c r="U1439" s="37">
        <v>16</v>
      </c>
      <c r="V1439" s="38">
        <v>0.1708068750026985</v>
      </c>
      <c r="W1439" s="38">
        <v>76.110806875002709</v>
      </c>
      <c r="X1439" s="39">
        <v>0.23080687500271321</v>
      </c>
      <c r="Y1439" s="39">
        <v>6.0000000000016478E-2</v>
      </c>
    </row>
    <row r="1440" spans="1:25" ht="30" x14ac:dyDescent="0.2">
      <c r="A1440" s="29">
        <v>19254</v>
      </c>
      <c r="B1440" s="29" t="s">
        <v>6631</v>
      </c>
      <c r="C1440" s="32">
        <v>100</v>
      </c>
      <c r="D1440" s="48">
        <v>9.2592400000000005E-2</v>
      </c>
      <c r="E1440" s="48">
        <v>5.8904862254808616</v>
      </c>
      <c r="F1440" s="32" t="s">
        <v>746</v>
      </c>
      <c r="G1440" s="32">
        <v>5.8904862254808616</v>
      </c>
      <c r="H1440" s="32">
        <v>59.123730458099999</v>
      </c>
      <c r="I1440" s="32">
        <v>0.1</v>
      </c>
      <c r="J1440" s="32">
        <v>0.75229709137686596</v>
      </c>
      <c r="K1440" s="29" t="s">
        <v>3058</v>
      </c>
      <c r="L1440" s="29" t="s">
        <v>392</v>
      </c>
      <c r="M1440" s="29" t="s">
        <v>2947</v>
      </c>
      <c r="N1440" s="33">
        <v>2.884561231876109E-2</v>
      </c>
      <c r="O1440" s="34">
        <v>57518.251016186281</v>
      </c>
      <c r="P1440" s="35">
        <v>0.57720848557143756</v>
      </c>
      <c r="Q1440" s="29" t="s">
        <v>6632</v>
      </c>
      <c r="R1440" s="29" t="s">
        <v>6633</v>
      </c>
      <c r="S1440" s="36">
        <v>67.5</v>
      </c>
      <c r="T1440" s="29" t="s">
        <v>2737</v>
      </c>
      <c r="U1440" s="37">
        <v>60</v>
      </c>
      <c r="V1440" s="38">
        <v>0.57720848557143756</v>
      </c>
      <c r="W1440" s="38">
        <v>68.077208485571433</v>
      </c>
      <c r="X1440" s="39">
        <v>0.88720848557143484</v>
      </c>
      <c r="Y1440" s="39">
        <v>0.31000000000000227</v>
      </c>
    </row>
    <row r="1441" spans="1:25" ht="30" x14ac:dyDescent="0.2">
      <c r="A1441" s="29">
        <v>15559</v>
      </c>
      <c r="B1441" s="29" t="s">
        <v>271</v>
      </c>
      <c r="C1441" s="32">
        <v>100</v>
      </c>
      <c r="D1441" s="48">
        <v>9.2592400000000005E-2</v>
      </c>
      <c r="E1441" s="48">
        <v>5.8904862254808616</v>
      </c>
      <c r="F1441" s="32">
        <v>5</v>
      </c>
      <c r="G1441" s="32">
        <v>5</v>
      </c>
      <c r="H1441" s="32">
        <v>86.594465510600003</v>
      </c>
      <c r="I1441" s="32">
        <v>0.1</v>
      </c>
      <c r="J1441" s="32">
        <v>0.63856960408684538</v>
      </c>
      <c r="K1441" s="29" t="s">
        <v>2412</v>
      </c>
      <c r="L1441" s="29" t="s">
        <v>186</v>
      </c>
      <c r="M1441" s="29" t="s">
        <v>2947</v>
      </c>
      <c r="N1441" s="33">
        <v>2.0783442368176881E-2</v>
      </c>
      <c r="O1441" s="34">
        <v>48823.007825207889</v>
      </c>
      <c r="P1441" s="35">
        <v>0.6138370544344921</v>
      </c>
      <c r="Q1441" s="29" t="s">
        <v>6634</v>
      </c>
      <c r="R1441" s="29" t="s">
        <v>6635</v>
      </c>
      <c r="S1441" s="36">
        <v>65.649999999999991</v>
      </c>
      <c r="T1441" s="29" t="s">
        <v>2717</v>
      </c>
      <c r="U1441" s="37">
        <v>86</v>
      </c>
      <c r="V1441" s="38">
        <v>0.6138370544344921</v>
      </c>
      <c r="W1441" s="38">
        <v>66.263837054434489</v>
      </c>
      <c r="X1441" s="39">
        <v>7.7538370544344906</v>
      </c>
      <c r="Y1441" s="39">
        <v>7.1399999999999926</v>
      </c>
    </row>
    <row r="1442" spans="1:25" ht="30" x14ac:dyDescent="0.2">
      <c r="A1442" s="29">
        <v>19615</v>
      </c>
      <c r="B1442" s="29" t="s">
        <v>6636</v>
      </c>
      <c r="C1442" s="32">
        <v>90</v>
      </c>
      <c r="D1442" s="48">
        <v>9.2592400000000005E-2</v>
      </c>
      <c r="E1442" s="48">
        <v>4.7712938426394977</v>
      </c>
      <c r="F1442" s="32" t="s">
        <v>746</v>
      </c>
      <c r="G1442" s="32">
        <v>4.7712938426394977</v>
      </c>
      <c r="H1442" s="32">
        <v>170.12098052499999</v>
      </c>
      <c r="I1442" s="32">
        <v>0.09</v>
      </c>
      <c r="J1442" s="32">
        <v>0.75229709137686607</v>
      </c>
      <c r="K1442" s="29" t="s">
        <v>3365</v>
      </c>
      <c r="L1442" s="29" t="s">
        <v>175</v>
      </c>
      <c r="M1442" s="29" t="s">
        <v>2947</v>
      </c>
      <c r="N1442" s="33">
        <v>2.88456123187611E-2</v>
      </c>
      <c r="O1442" s="34">
        <v>51766.425914567662</v>
      </c>
      <c r="P1442" s="35">
        <v>1.9080124221029959</v>
      </c>
      <c r="Q1442" s="29" t="s">
        <v>6637</v>
      </c>
      <c r="R1442" s="29" t="s">
        <v>3108</v>
      </c>
      <c r="S1442" s="36">
        <v>56.260000000000012</v>
      </c>
      <c r="T1442" s="29" t="s">
        <v>5337</v>
      </c>
      <c r="U1442" s="37">
        <v>170</v>
      </c>
      <c r="V1442" s="38">
        <v>1.9080124221029959</v>
      </c>
      <c r="W1442" s="38">
        <v>58.168012422102997</v>
      </c>
      <c r="X1442" s="39">
        <v>5.618012422103007</v>
      </c>
      <c r="Y1442" s="39">
        <v>3.710000000000008</v>
      </c>
    </row>
    <row r="1443" spans="1:25" ht="20" x14ac:dyDescent="0.2">
      <c r="A1443" s="29">
        <v>19652</v>
      </c>
      <c r="B1443" s="29" t="s">
        <v>6638</v>
      </c>
      <c r="C1443" s="32" t="s">
        <v>746</v>
      </c>
      <c r="D1443" s="48">
        <v>9.2592400000000005E-2</v>
      </c>
      <c r="E1443" s="48" t="s">
        <v>746</v>
      </c>
      <c r="F1443" s="32" t="s">
        <v>746</v>
      </c>
      <c r="G1443" s="32" t="s">
        <v>746</v>
      </c>
      <c r="H1443" s="32">
        <v>257.14576325000002</v>
      </c>
      <c r="I1443" s="32" t="s">
        <v>746</v>
      </c>
      <c r="J1443" s="32" t="s">
        <v>746</v>
      </c>
      <c r="K1443" s="29" t="s">
        <v>3947</v>
      </c>
      <c r="L1443" s="29" t="s">
        <v>5582</v>
      </c>
      <c r="M1443" s="29" t="s">
        <v>2947</v>
      </c>
      <c r="N1443" s="33" t="s">
        <v>746</v>
      </c>
      <c r="O1443" s="34" t="s">
        <v>746</v>
      </c>
      <c r="P1443" s="35" t="s">
        <v>746</v>
      </c>
      <c r="Q1443" s="29" t="s">
        <v>6639</v>
      </c>
      <c r="R1443" s="29" t="s">
        <v>6640</v>
      </c>
      <c r="S1443" s="36">
        <v>34.68</v>
      </c>
      <c r="T1443" s="29" t="s">
        <v>4609</v>
      </c>
      <c r="U1443" s="37">
        <v>258</v>
      </c>
      <c r="V1443" s="42" t="s">
        <v>746</v>
      </c>
      <c r="W1443" s="42" t="s">
        <v>746</v>
      </c>
      <c r="X1443" s="40" t="s">
        <v>746</v>
      </c>
      <c r="Y1443" s="39">
        <v>4.2899999999999991</v>
      </c>
    </row>
    <row r="1444" spans="1:25" ht="30" x14ac:dyDescent="0.2">
      <c r="A1444" s="29">
        <v>17044</v>
      </c>
      <c r="B1444" s="29" t="s">
        <v>6641</v>
      </c>
      <c r="C1444" s="32">
        <v>100</v>
      </c>
      <c r="D1444" s="48">
        <v>9.2592400000000005E-2</v>
      </c>
      <c r="E1444" s="48">
        <v>5.8904862254808616</v>
      </c>
      <c r="F1444" s="32" t="s">
        <v>746</v>
      </c>
      <c r="G1444" s="32">
        <v>5.8904862254808616</v>
      </c>
      <c r="H1444" s="32">
        <v>117.10751558299999</v>
      </c>
      <c r="I1444" s="32">
        <v>0.1</v>
      </c>
      <c r="J1444" s="32">
        <v>0.75229709137686596</v>
      </c>
      <c r="K1444" s="29" t="s">
        <v>2452</v>
      </c>
      <c r="L1444" s="29" t="s">
        <v>1300</v>
      </c>
      <c r="M1444" s="29" t="s">
        <v>2947</v>
      </c>
      <c r="N1444" s="33">
        <v>2.884561231876109E-2</v>
      </c>
      <c r="O1444" s="34">
        <v>57518.251016186281</v>
      </c>
      <c r="P1444" s="35">
        <v>1.1432880028874479</v>
      </c>
      <c r="Q1444" s="29" t="s">
        <v>5909</v>
      </c>
      <c r="R1444" s="29" t="s">
        <v>6642</v>
      </c>
      <c r="S1444" s="36">
        <v>16.25</v>
      </c>
      <c r="T1444" s="29" t="s">
        <v>5119</v>
      </c>
      <c r="U1444" s="37">
        <v>118</v>
      </c>
      <c r="V1444" s="38">
        <v>1.1432880028874479</v>
      </c>
      <c r="W1444" s="38">
        <v>17.393288002887449</v>
      </c>
      <c r="X1444" s="39">
        <v>3.733288002887448</v>
      </c>
      <c r="Y1444" s="39">
        <v>2.59</v>
      </c>
    </row>
    <row r="1445" spans="1:25" ht="40" x14ac:dyDescent="0.2">
      <c r="A1445" s="29">
        <v>14123</v>
      </c>
      <c r="B1445" s="29" t="s">
        <v>6643</v>
      </c>
      <c r="C1445" s="32">
        <v>100</v>
      </c>
      <c r="D1445" s="48">
        <v>9.2592400000000005E-2</v>
      </c>
      <c r="E1445" s="48">
        <v>5.8904862254808616</v>
      </c>
      <c r="F1445" s="32" t="s">
        <v>746</v>
      </c>
      <c r="G1445" s="32">
        <v>5.8904862254808616</v>
      </c>
      <c r="H1445" s="32">
        <v>18.1926347068</v>
      </c>
      <c r="I1445" s="32">
        <v>0.1</v>
      </c>
      <c r="J1445" s="32">
        <v>0.75229709137686596</v>
      </c>
      <c r="K1445" s="29" t="s">
        <v>4128</v>
      </c>
      <c r="L1445" s="29" t="s">
        <v>4128</v>
      </c>
      <c r="M1445" s="29" t="s">
        <v>2947</v>
      </c>
      <c r="N1445" s="33">
        <v>2.884561231876109E-2</v>
      </c>
      <c r="O1445" s="34">
        <v>57518.251016186281</v>
      </c>
      <c r="P1445" s="35">
        <v>0.17760961709119899</v>
      </c>
      <c r="Q1445" s="29" t="s">
        <v>3214</v>
      </c>
      <c r="R1445" s="29" t="s">
        <v>6644</v>
      </c>
      <c r="S1445" s="36">
        <v>9.17</v>
      </c>
      <c r="T1445" s="29" t="s">
        <v>4190</v>
      </c>
      <c r="U1445" s="37">
        <v>20</v>
      </c>
      <c r="V1445" s="38">
        <v>0.17760961709119899</v>
      </c>
      <c r="W1445" s="38">
        <v>9.3476096170911998</v>
      </c>
      <c r="X1445" s="39">
        <v>1.3576096170912</v>
      </c>
      <c r="Y1445" s="39">
        <v>1.18</v>
      </c>
    </row>
    <row r="1446" spans="1:25" ht="40" x14ac:dyDescent="0.2">
      <c r="A1446" s="29">
        <v>12283</v>
      </c>
      <c r="B1446" s="29" t="s">
        <v>6645</v>
      </c>
      <c r="C1446" s="32" t="s">
        <v>746</v>
      </c>
      <c r="D1446" s="48">
        <v>9.2592400000000005E-2</v>
      </c>
      <c r="E1446" s="48" t="s">
        <v>746</v>
      </c>
      <c r="F1446" s="32" t="s">
        <v>746</v>
      </c>
      <c r="G1446" s="32" t="s">
        <v>746</v>
      </c>
      <c r="H1446" s="32">
        <v>83.952466989900003</v>
      </c>
      <c r="I1446" s="32" t="s">
        <v>746</v>
      </c>
      <c r="J1446" s="32" t="s">
        <v>746</v>
      </c>
      <c r="K1446" s="29" t="s">
        <v>2443</v>
      </c>
      <c r="L1446" s="29" t="s">
        <v>4767</v>
      </c>
      <c r="M1446" s="29" t="s">
        <v>2947</v>
      </c>
      <c r="N1446" s="33" t="s">
        <v>746</v>
      </c>
      <c r="O1446" s="34" t="s">
        <v>746</v>
      </c>
      <c r="P1446" s="35" t="s">
        <v>746</v>
      </c>
      <c r="Q1446" s="29" t="s">
        <v>6646</v>
      </c>
      <c r="R1446" s="29" t="s">
        <v>6647</v>
      </c>
      <c r="S1446" s="36">
        <v>7.58</v>
      </c>
      <c r="T1446" s="29" t="s">
        <v>2393</v>
      </c>
      <c r="U1446" s="37">
        <v>84</v>
      </c>
      <c r="V1446" s="42" t="s">
        <v>746</v>
      </c>
      <c r="W1446" s="42" t="s">
        <v>746</v>
      </c>
      <c r="X1446" s="40" t="s">
        <v>746</v>
      </c>
      <c r="Y1446" s="39">
        <v>0</v>
      </c>
    </row>
    <row r="1447" spans="1:25" ht="40" x14ac:dyDescent="0.2">
      <c r="A1447" s="29">
        <v>15610</v>
      </c>
      <c r="B1447" s="29" t="s">
        <v>6648</v>
      </c>
      <c r="C1447" s="32">
        <v>75</v>
      </c>
      <c r="D1447" s="48">
        <v>9.2592400000000005E-2</v>
      </c>
      <c r="E1447" s="48">
        <v>3.3133985018329848</v>
      </c>
      <c r="F1447" s="32" t="s">
        <v>746</v>
      </c>
      <c r="G1447" s="32">
        <v>3.3133985018329848</v>
      </c>
      <c r="H1447" s="32">
        <v>246.495551471</v>
      </c>
      <c r="I1447" s="32">
        <v>7.4999999999999997E-2</v>
      </c>
      <c r="J1447" s="32">
        <v>0.75229709137686618</v>
      </c>
      <c r="K1447" s="29" t="s">
        <v>2462</v>
      </c>
      <c r="L1447" s="29" t="s">
        <v>2462</v>
      </c>
      <c r="M1447" s="29" t="s">
        <v>2947</v>
      </c>
      <c r="N1447" s="33">
        <v>2.88456123187611E-2</v>
      </c>
      <c r="O1447" s="34">
        <v>43138.688262139724</v>
      </c>
      <c r="P1447" s="35">
        <v>3.5195613444238001</v>
      </c>
      <c r="Q1447" s="29" t="s">
        <v>4442</v>
      </c>
      <c r="R1447" s="29" t="s">
        <v>6649</v>
      </c>
      <c r="S1447" s="36">
        <v>6.06</v>
      </c>
      <c r="T1447" s="29" t="s">
        <v>3284</v>
      </c>
      <c r="U1447" s="37">
        <v>246</v>
      </c>
      <c r="V1447" s="38">
        <v>3.5195613444238001</v>
      </c>
      <c r="W1447" s="38">
        <v>9.5795613444237997</v>
      </c>
      <c r="X1447" s="39">
        <v>4.4395613444238</v>
      </c>
      <c r="Y1447" s="39">
        <v>0.91999999999999993</v>
      </c>
    </row>
    <row r="1448" spans="1:25" ht="30" x14ac:dyDescent="0.2">
      <c r="A1448" s="29">
        <v>15004</v>
      </c>
      <c r="B1448" s="29" t="s">
        <v>6650</v>
      </c>
      <c r="C1448" s="32">
        <v>75</v>
      </c>
      <c r="D1448" s="48">
        <v>9.2592400000000005E-2</v>
      </c>
      <c r="E1448" s="48">
        <v>3.3133985018329848</v>
      </c>
      <c r="F1448" s="32" t="s">
        <v>746</v>
      </c>
      <c r="G1448" s="32">
        <v>3.3133985018329848</v>
      </c>
      <c r="H1448" s="32">
        <v>606.33553980700003</v>
      </c>
      <c r="I1448" s="32">
        <v>7.4999999999999997E-2</v>
      </c>
      <c r="J1448" s="32">
        <v>0.75229709137686618</v>
      </c>
      <c r="K1448" s="29" t="s">
        <v>2422</v>
      </c>
      <c r="L1448" s="29" t="s">
        <v>1778</v>
      </c>
      <c r="M1448" s="29" t="s">
        <v>2947</v>
      </c>
      <c r="N1448" s="33">
        <v>2.88456123187611E-2</v>
      </c>
      <c r="O1448" s="34">
        <v>43138.688262139724</v>
      </c>
      <c r="P1448" s="35">
        <v>8.6574995569691779</v>
      </c>
      <c r="Q1448" s="29" t="s">
        <v>3765</v>
      </c>
      <c r="R1448" s="29" t="s">
        <v>4222</v>
      </c>
      <c r="S1448" s="36">
        <v>6.3599999999999994</v>
      </c>
      <c r="T1448" s="29" t="s">
        <v>6651</v>
      </c>
      <c r="U1448" s="37">
        <v>606</v>
      </c>
      <c r="V1448" s="38">
        <v>8.6574995569691779</v>
      </c>
      <c r="W1448" s="38">
        <v>15.017499556969179</v>
      </c>
      <c r="X1448" s="39">
        <v>11.88749955696918</v>
      </c>
      <c r="Y1448" s="39">
        <v>3.23</v>
      </c>
    </row>
    <row r="1449" spans="1:25" ht="30" x14ac:dyDescent="0.2">
      <c r="A1449" s="29">
        <v>17252</v>
      </c>
      <c r="B1449" s="29" t="s">
        <v>6652</v>
      </c>
      <c r="C1449" s="32">
        <v>450</v>
      </c>
      <c r="D1449" s="48">
        <v>9.2592400000000005E-2</v>
      </c>
      <c r="E1449" s="48">
        <v>119.2823460659874</v>
      </c>
      <c r="F1449" s="32" t="s">
        <v>746</v>
      </c>
      <c r="G1449" s="32">
        <v>119.2823460659874</v>
      </c>
      <c r="H1449" s="32">
        <v>172.13161651070001</v>
      </c>
      <c r="I1449" s="32">
        <v>0.45</v>
      </c>
      <c r="J1449" s="32">
        <v>0.75229709137686607</v>
      </c>
      <c r="K1449" s="29" t="s">
        <v>2477</v>
      </c>
      <c r="L1449" s="29" t="s">
        <v>2527</v>
      </c>
      <c r="M1449" s="29" t="s">
        <v>2947</v>
      </c>
      <c r="N1449" s="33">
        <v>2.88456123187611E-2</v>
      </c>
      <c r="O1449" s="34">
        <v>258832.12957283831</v>
      </c>
      <c r="P1449" s="35">
        <v>0.24447159562113871</v>
      </c>
      <c r="Q1449" s="29" t="s">
        <v>746</v>
      </c>
      <c r="R1449" s="29" t="s">
        <v>4381</v>
      </c>
      <c r="S1449" s="36">
        <v>2.27</v>
      </c>
      <c r="T1449" s="29" t="s">
        <v>5119</v>
      </c>
      <c r="U1449" s="37">
        <v>120</v>
      </c>
      <c r="V1449" s="38">
        <v>0.24447159562113871</v>
      </c>
      <c r="W1449" s="38">
        <v>2.514471595621139</v>
      </c>
      <c r="X1449" s="40" t="s">
        <v>746</v>
      </c>
      <c r="Y1449" s="40" t="s">
        <v>746</v>
      </c>
    </row>
    <row r="1450" spans="1:25" ht="40" x14ac:dyDescent="0.2">
      <c r="A1450" s="29">
        <v>10387</v>
      </c>
      <c r="B1450" s="29" t="s">
        <v>6653</v>
      </c>
      <c r="C1450" s="32" t="s">
        <v>746</v>
      </c>
      <c r="D1450" s="48">
        <v>9.2592400000000005E-2</v>
      </c>
      <c r="E1450" s="48" t="s">
        <v>746</v>
      </c>
      <c r="F1450" s="32" t="s">
        <v>746</v>
      </c>
      <c r="G1450" s="32" t="s">
        <v>746</v>
      </c>
      <c r="H1450" s="32">
        <v>54.896617833800001</v>
      </c>
      <c r="I1450" s="32" t="s">
        <v>746</v>
      </c>
      <c r="J1450" s="32" t="s">
        <v>746</v>
      </c>
      <c r="K1450" s="29" t="s">
        <v>6301</v>
      </c>
      <c r="L1450" s="29" t="s">
        <v>6301</v>
      </c>
      <c r="M1450" s="29" t="s">
        <v>2947</v>
      </c>
      <c r="N1450" s="33" t="s">
        <v>746</v>
      </c>
      <c r="O1450" s="34" t="s">
        <v>746</v>
      </c>
      <c r="P1450" s="35" t="s">
        <v>746</v>
      </c>
      <c r="Q1450" s="29" t="s">
        <v>746</v>
      </c>
      <c r="R1450" s="29" t="s">
        <v>746</v>
      </c>
      <c r="S1450" s="41" t="s">
        <v>746</v>
      </c>
      <c r="T1450" s="29" t="s">
        <v>746</v>
      </c>
      <c r="U1450" s="34" t="s">
        <v>746</v>
      </c>
      <c r="V1450" s="42" t="s">
        <v>746</v>
      </c>
      <c r="W1450" s="42" t="s">
        <v>746</v>
      </c>
      <c r="X1450" s="40" t="s">
        <v>746</v>
      </c>
      <c r="Y1450" s="40" t="s">
        <v>746</v>
      </c>
    </row>
    <row r="1451" spans="1:25" ht="40" x14ac:dyDescent="0.2">
      <c r="A1451" s="29">
        <v>17477</v>
      </c>
      <c r="B1451" s="29" t="s">
        <v>6654</v>
      </c>
      <c r="C1451" s="32" t="s">
        <v>746</v>
      </c>
      <c r="D1451" s="48">
        <v>9.2592400000000005E-2</v>
      </c>
      <c r="E1451" s="48" t="s">
        <v>746</v>
      </c>
      <c r="F1451" s="32" t="s">
        <v>746</v>
      </c>
      <c r="G1451" s="32" t="s">
        <v>746</v>
      </c>
      <c r="H1451" s="32">
        <v>0</v>
      </c>
      <c r="I1451" s="32" t="s">
        <v>746</v>
      </c>
      <c r="J1451" s="32" t="s">
        <v>746</v>
      </c>
      <c r="K1451" s="29" t="s">
        <v>6655</v>
      </c>
      <c r="L1451" s="29" t="s">
        <v>6655</v>
      </c>
      <c r="M1451" s="29" t="s">
        <v>2947</v>
      </c>
      <c r="N1451" s="33" t="s">
        <v>746</v>
      </c>
      <c r="O1451" s="34" t="s">
        <v>746</v>
      </c>
      <c r="P1451" s="35" t="s">
        <v>746</v>
      </c>
      <c r="Q1451" s="29" t="s">
        <v>746</v>
      </c>
      <c r="R1451" s="29" t="s">
        <v>746</v>
      </c>
      <c r="S1451" s="41" t="s">
        <v>746</v>
      </c>
      <c r="T1451" s="29" t="s">
        <v>746</v>
      </c>
      <c r="U1451" s="34" t="s">
        <v>746</v>
      </c>
      <c r="V1451" s="42" t="s">
        <v>746</v>
      </c>
      <c r="W1451" s="42" t="s">
        <v>746</v>
      </c>
      <c r="X1451" s="40" t="s">
        <v>746</v>
      </c>
      <c r="Y1451" s="40" t="s">
        <v>746</v>
      </c>
    </row>
    <row r="1452" spans="1:25" ht="50" x14ac:dyDescent="0.2">
      <c r="A1452" s="29">
        <v>14637</v>
      </c>
      <c r="B1452" s="29" t="s">
        <v>6656</v>
      </c>
      <c r="C1452" s="32">
        <v>125</v>
      </c>
      <c r="D1452" s="48">
        <v>6.94443E-2</v>
      </c>
      <c r="E1452" s="48">
        <v>9.2038847273138469</v>
      </c>
      <c r="F1452" s="32" t="s">
        <v>746</v>
      </c>
      <c r="G1452" s="32">
        <v>9.2038847273138469</v>
      </c>
      <c r="H1452" s="32">
        <v>1179.4481870418001</v>
      </c>
      <c r="I1452" s="32">
        <v>0.125</v>
      </c>
      <c r="J1452" s="32">
        <v>0.75229709137686618</v>
      </c>
      <c r="K1452" s="29" t="s">
        <v>3256</v>
      </c>
      <c r="L1452" s="29" t="s">
        <v>6619</v>
      </c>
      <c r="M1452" s="29" t="s">
        <v>3047</v>
      </c>
      <c r="N1452" s="33">
        <v>2.88456123187611E-2</v>
      </c>
      <c r="O1452" s="34">
        <v>71897.813770232868</v>
      </c>
      <c r="P1452" s="35">
        <v>8.598540797766633</v>
      </c>
      <c r="Q1452" s="29" t="s">
        <v>6618</v>
      </c>
      <c r="R1452" s="29" t="s">
        <v>6657</v>
      </c>
      <c r="S1452" s="36">
        <v>146.19999999999999</v>
      </c>
      <c r="T1452" s="29" t="s">
        <v>746</v>
      </c>
      <c r="U1452" s="37">
        <v>1180</v>
      </c>
      <c r="V1452" s="38">
        <v>8.598540797766633</v>
      </c>
      <c r="W1452" s="38">
        <v>154.79854079776661</v>
      </c>
      <c r="X1452" s="39">
        <v>24.17854079776663</v>
      </c>
      <c r="Y1452" s="39">
        <v>15.579999999999981</v>
      </c>
    </row>
    <row r="1453" spans="1:25" ht="40" x14ac:dyDescent="0.2">
      <c r="A1453" s="29">
        <v>17202</v>
      </c>
      <c r="B1453" s="29" t="s">
        <v>6658</v>
      </c>
      <c r="C1453" s="32">
        <v>100</v>
      </c>
      <c r="D1453" s="48">
        <v>6.94443E-2</v>
      </c>
      <c r="E1453" s="48">
        <v>5.8904862254808616</v>
      </c>
      <c r="F1453" s="32" t="s">
        <v>746</v>
      </c>
      <c r="G1453" s="32">
        <v>5.8904862254808616</v>
      </c>
      <c r="H1453" s="32">
        <v>111.0688389636</v>
      </c>
      <c r="I1453" s="32">
        <v>0.1</v>
      </c>
      <c r="J1453" s="32">
        <v>0.75229709137686596</v>
      </c>
      <c r="K1453" s="29" t="s">
        <v>3003</v>
      </c>
      <c r="L1453" s="29" t="s">
        <v>353</v>
      </c>
      <c r="M1453" s="29" t="s">
        <v>3047</v>
      </c>
      <c r="N1453" s="33">
        <v>2.884561231876109E-2</v>
      </c>
      <c r="O1453" s="34">
        <v>57518.251016186281</v>
      </c>
      <c r="P1453" s="35">
        <v>1.0843340877786971</v>
      </c>
      <c r="Q1453" s="29" t="s">
        <v>6659</v>
      </c>
      <c r="R1453" s="29" t="s">
        <v>6660</v>
      </c>
      <c r="S1453" s="36">
        <v>129.06</v>
      </c>
      <c r="T1453" s="29" t="s">
        <v>3520</v>
      </c>
      <c r="U1453" s="37">
        <v>112</v>
      </c>
      <c r="V1453" s="38">
        <v>1.0843340877786971</v>
      </c>
      <c r="W1453" s="38">
        <v>130.1443340877787</v>
      </c>
      <c r="X1453" s="39">
        <v>3.1343340877786972</v>
      </c>
      <c r="Y1453" s="39">
        <v>2.0499999999999972</v>
      </c>
    </row>
    <row r="1454" spans="1:25" ht="30" x14ac:dyDescent="0.2">
      <c r="A1454" s="29">
        <v>15816</v>
      </c>
      <c r="B1454" s="29" t="s">
        <v>6661</v>
      </c>
      <c r="C1454" s="32">
        <v>100</v>
      </c>
      <c r="D1454" s="48">
        <v>6.94443E-2</v>
      </c>
      <c r="E1454" s="48">
        <v>5.8904862254808616</v>
      </c>
      <c r="F1454" s="32" t="s">
        <v>746</v>
      </c>
      <c r="G1454" s="32">
        <v>5.8904862254808616</v>
      </c>
      <c r="H1454" s="32">
        <v>47.343509012090003</v>
      </c>
      <c r="I1454" s="32">
        <v>0.1</v>
      </c>
      <c r="J1454" s="32">
        <v>0.75229709137686596</v>
      </c>
      <c r="K1454" s="29" t="s">
        <v>2385</v>
      </c>
      <c r="L1454" s="29" t="s">
        <v>1325</v>
      </c>
      <c r="M1454" s="29" t="s">
        <v>3047</v>
      </c>
      <c r="N1454" s="33">
        <v>2.884561231876109E-2</v>
      </c>
      <c r="O1454" s="34">
        <v>57518.251016186281</v>
      </c>
      <c r="P1454" s="35">
        <v>0.46220147015033858</v>
      </c>
      <c r="Q1454" s="29" t="s">
        <v>6662</v>
      </c>
      <c r="R1454" s="29" t="s">
        <v>6663</v>
      </c>
      <c r="S1454" s="36">
        <v>78.760000000000005</v>
      </c>
      <c r="T1454" s="29" t="s">
        <v>4587</v>
      </c>
      <c r="U1454" s="37">
        <v>48</v>
      </c>
      <c r="V1454" s="38">
        <v>0.46220147015033858</v>
      </c>
      <c r="W1454" s="38">
        <v>79.222201470150338</v>
      </c>
      <c r="X1454" s="39">
        <v>2.1322014701503349</v>
      </c>
      <c r="Y1454" s="39">
        <v>1.6700000000000019</v>
      </c>
    </row>
    <row r="1455" spans="1:25" ht="30" x14ac:dyDescent="0.2">
      <c r="A1455" s="29">
        <v>14538</v>
      </c>
      <c r="B1455" s="29" t="s">
        <v>6664</v>
      </c>
      <c r="C1455" s="32">
        <v>50</v>
      </c>
      <c r="D1455" s="48">
        <v>6.94443E-2</v>
      </c>
      <c r="E1455" s="48">
        <v>1.472621556370215</v>
      </c>
      <c r="F1455" s="32" t="s">
        <v>746</v>
      </c>
      <c r="G1455" s="32">
        <v>1.472621556370215</v>
      </c>
      <c r="H1455" s="32">
        <v>19.110303100100001</v>
      </c>
      <c r="I1455" s="32">
        <v>0.05</v>
      </c>
      <c r="J1455" s="32">
        <v>0.75229709137686596</v>
      </c>
      <c r="K1455" s="29" t="s">
        <v>2385</v>
      </c>
      <c r="L1455" s="29" t="s">
        <v>2403</v>
      </c>
      <c r="M1455" s="29" t="s">
        <v>3047</v>
      </c>
      <c r="N1455" s="33">
        <v>2.884561231876109E-2</v>
      </c>
      <c r="O1455" s="34">
        <v>28759.125508093141</v>
      </c>
      <c r="P1455" s="35">
        <v>0.46993886446783451</v>
      </c>
      <c r="Q1455" s="29" t="s">
        <v>6665</v>
      </c>
      <c r="R1455" s="29" t="s">
        <v>6666</v>
      </c>
      <c r="S1455" s="36">
        <v>74.099999999999994</v>
      </c>
      <c r="T1455" s="29" t="s">
        <v>4190</v>
      </c>
      <c r="U1455" s="37">
        <v>20</v>
      </c>
      <c r="V1455" s="38">
        <v>0.46993886446783451</v>
      </c>
      <c r="W1455" s="38">
        <v>74.569938864467829</v>
      </c>
      <c r="X1455" s="39">
        <v>1.369938864467827</v>
      </c>
      <c r="Y1455" s="39">
        <v>0.89999999999999147</v>
      </c>
    </row>
    <row r="1456" spans="1:25" ht="20" x14ac:dyDescent="0.2">
      <c r="A1456" s="29">
        <v>15531</v>
      </c>
      <c r="B1456" s="29" t="s">
        <v>2091</v>
      </c>
      <c r="C1456" s="32">
        <v>80</v>
      </c>
      <c r="D1456" s="48">
        <v>6.94443E-2</v>
      </c>
      <c r="E1456" s="48">
        <v>3.7699111843077522</v>
      </c>
      <c r="F1456" s="32" t="s">
        <v>746</v>
      </c>
      <c r="G1456" s="32">
        <v>3.7699111843077522</v>
      </c>
      <c r="H1456" s="32">
        <v>126.086549299</v>
      </c>
      <c r="I1456" s="32">
        <v>0.08</v>
      </c>
      <c r="J1456" s="32">
        <v>0.75229709137686607</v>
      </c>
      <c r="K1456" s="29" t="s">
        <v>4131</v>
      </c>
      <c r="L1456" s="29" t="s">
        <v>4131</v>
      </c>
      <c r="M1456" s="29" t="s">
        <v>3047</v>
      </c>
      <c r="N1456" s="33">
        <v>2.88456123187611E-2</v>
      </c>
      <c r="O1456" s="34">
        <v>46014.600812949029</v>
      </c>
      <c r="P1456" s="35">
        <v>1.6525064643397009</v>
      </c>
      <c r="Q1456" s="29" t="s">
        <v>3828</v>
      </c>
      <c r="R1456" s="29" t="s">
        <v>6667</v>
      </c>
      <c r="S1456" s="36">
        <v>67.400000000000006</v>
      </c>
      <c r="T1456" s="29" t="s">
        <v>2467</v>
      </c>
      <c r="U1456" s="37">
        <v>126</v>
      </c>
      <c r="V1456" s="38">
        <v>1.6525064643397009</v>
      </c>
      <c r="W1456" s="38">
        <v>69.0525064643397</v>
      </c>
      <c r="X1456" s="39">
        <v>1.8025064643397</v>
      </c>
      <c r="Y1456" s="39">
        <v>0.15000000000000571</v>
      </c>
    </row>
    <row r="1457" spans="1:25" ht="20" x14ac:dyDescent="0.2">
      <c r="A1457" s="29">
        <v>15537</v>
      </c>
      <c r="B1457" s="29" t="s">
        <v>513</v>
      </c>
      <c r="C1457" s="32">
        <v>100</v>
      </c>
      <c r="D1457" s="48">
        <v>6.94443E-2</v>
      </c>
      <c r="E1457" s="48">
        <v>5.8904862254808616</v>
      </c>
      <c r="F1457" s="32">
        <v>2</v>
      </c>
      <c r="G1457" s="32">
        <v>2</v>
      </c>
      <c r="H1457" s="32">
        <v>15.415366264599999</v>
      </c>
      <c r="I1457" s="32">
        <v>0.1</v>
      </c>
      <c r="J1457" s="32">
        <v>0.25542784163473808</v>
      </c>
      <c r="K1457" s="29" t="s">
        <v>6668</v>
      </c>
      <c r="L1457" s="29" t="s">
        <v>6668</v>
      </c>
      <c r="M1457" s="29" t="s">
        <v>3047</v>
      </c>
      <c r="N1457" s="33">
        <v>3.3253507789083011E-3</v>
      </c>
      <c r="O1457" s="34">
        <v>19529.203130083151</v>
      </c>
      <c r="P1457" s="35">
        <v>1.866151848736404E-2</v>
      </c>
      <c r="Q1457" s="29" t="s">
        <v>6669</v>
      </c>
      <c r="R1457" s="29" t="s">
        <v>2696</v>
      </c>
      <c r="S1457" s="36">
        <v>70.209999999999994</v>
      </c>
      <c r="T1457" s="29" t="s">
        <v>2475</v>
      </c>
      <c r="U1457" s="37">
        <v>16</v>
      </c>
      <c r="V1457" s="38">
        <v>1.866151848736404E-2</v>
      </c>
      <c r="W1457" s="38">
        <v>70.228661518487357</v>
      </c>
      <c r="X1457" s="39">
        <v>4.4486615184873557</v>
      </c>
      <c r="Y1457" s="39">
        <v>4.4299999999999926</v>
      </c>
    </row>
    <row r="1458" spans="1:25" ht="30" x14ac:dyDescent="0.2">
      <c r="A1458" s="29">
        <v>15338</v>
      </c>
      <c r="B1458" s="29" t="s">
        <v>6670</v>
      </c>
      <c r="C1458" s="32">
        <v>75</v>
      </c>
      <c r="D1458" s="48">
        <v>6.94443E-2</v>
      </c>
      <c r="E1458" s="48">
        <v>3.3133985018329848</v>
      </c>
      <c r="F1458" s="32" t="s">
        <v>746</v>
      </c>
      <c r="G1458" s="32">
        <v>3.3133985018329848</v>
      </c>
      <c r="H1458" s="32">
        <v>168.665947061</v>
      </c>
      <c r="I1458" s="32">
        <v>7.4999999999999997E-2</v>
      </c>
      <c r="J1458" s="32">
        <v>0.75229709137686618</v>
      </c>
      <c r="K1458" s="29" t="s">
        <v>6671</v>
      </c>
      <c r="L1458" s="29" t="s">
        <v>6671</v>
      </c>
      <c r="M1458" s="29" t="s">
        <v>3047</v>
      </c>
      <c r="N1458" s="33">
        <v>2.88456123187611E-2</v>
      </c>
      <c r="O1458" s="34">
        <v>43138.688262139724</v>
      </c>
      <c r="P1458" s="35">
        <v>2.408279353740657</v>
      </c>
      <c r="Q1458" s="29" t="s">
        <v>6672</v>
      </c>
      <c r="R1458" s="29" t="s">
        <v>5023</v>
      </c>
      <c r="S1458" s="36">
        <v>56.52</v>
      </c>
      <c r="T1458" s="29" t="s">
        <v>5235</v>
      </c>
      <c r="U1458" s="37">
        <v>168</v>
      </c>
      <c r="V1458" s="38">
        <v>2.408279353740657</v>
      </c>
      <c r="W1458" s="38">
        <v>58.928279353740663</v>
      </c>
      <c r="X1458" s="39">
        <v>5.5582793537406658</v>
      </c>
      <c r="Y1458" s="39">
        <v>3.1500000000000061</v>
      </c>
    </row>
    <row r="1459" spans="1:25" ht="30" x14ac:dyDescent="0.2">
      <c r="A1459" s="29">
        <v>15472</v>
      </c>
      <c r="B1459" s="29" t="s">
        <v>6673</v>
      </c>
      <c r="C1459" s="32">
        <v>80</v>
      </c>
      <c r="D1459" s="48">
        <v>6.94443E-2</v>
      </c>
      <c r="E1459" s="48">
        <v>3.7699111843077522</v>
      </c>
      <c r="F1459" s="32" t="s">
        <v>746</v>
      </c>
      <c r="G1459" s="32">
        <v>3.7699111843077522</v>
      </c>
      <c r="H1459" s="32">
        <v>95.9177557366</v>
      </c>
      <c r="I1459" s="32">
        <v>0.08</v>
      </c>
      <c r="J1459" s="32">
        <v>0.75229709137686607</v>
      </c>
      <c r="K1459" s="29" t="s">
        <v>6674</v>
      </c>
      <c r="L1459" s="29" t="s">
        <v>6674</v>
      </c>
      <c r="M1459" s="29" t="s">
        <v>3047</v>
      </c>
      <c r="N1459" s="33">
        <v>2.88456123187611E-2</v>
      </c>
      <c r="O1459" s="34">
        <v>46014.600812949029</v>
      </c>
      <c r="P1459" s="35">
        <v>1.257110391877027</v>
      </c>
      <c r="Q1459" s="29" t="s">
        <v>6675</v>
      </c>
      <c r="R1459" s="29" t="s">
        <v>6676</v>
      </c>
      <c r="S1459" s="36">
        <v>54.05</v>
      </c>
      <c r="T1459" s="29" t="s">
        <v>746</v>
      </c>
      <c r="U1459" s="37">
        <v>96</v>
      </c>
      <c r="V1459" s="38">
        <v>1.257110391877027</v>
      </c>
      <c r="W1459" s="38">
        <v>55.307110391877018</v>
      </c>
      <c r="X1459" s="39">
        <v>3.8071103918770248</v>
      </c>
      <c r="Y1459" s="39">
        <v>2.5499999999999972</v>
      </c>
    </row>
    <row r="1460" spans="1:25" x14ac:dyDescent="0.2">
      <c r="A1460" s="29">
        <v>15807</v>
      </c>
      <c r="B1460" s="29" t="s">
        <v>6677</v>
      </c>
      <c r="C1460" s="32" t="s">
        <v>746</v>
      </c>
      <c r="D1460" s="48">
        <v>6.94443E-2</v>
      </c>
      <c r="E1460" s="48" t="s">
        <v>746</v>
      </c>
      <c r="F1460" s="32" t="s">
        <v>746</v>
      </c>
      <c r="G1460" s="32" t="s">
        <v>746</v>
      </c>
      <c r="H1460" s="32">
        <v>86.735541773400001</v>
      </c>
      <c r="I1460" s="32" t="s">
        <v>746</v>
      </c>
      <c r="J1460" s="32" t="s">
        <v>746</v>
      </c>
      <c r="K1460" s="29" t="s">
        <v>2908</v>
      </c>
      <c r="L1460" s="29" t="s">
        <v>2908</v>
      </c>
      <c r="M1460" s="29" t="s">
        <v>3047</v>
      </c>
      <c r="N1460" s="33" t="s">
        <v>746</v>
      </c>
      <c r="O1460" s="34" t="s">
        <v>746</v>
      </c>
      <c r="P1460" s="35" t="s">
        <v>746</v>
      </c>
      <c r="Q1460" s="29" t="s">
        <v>6678</v>
      </c>
      <c r="R1460" s="29" t="s">
        <v>6679</v>
      </c>
      <c r="S1460" s="36">
        <v>29.51</v>
      </c>
      <c r="T1460" s="29" t="s">
        <v>5518</v>
      </c>
      <c r="U1460" s="37">
        <v>86</v>
      </c>
      <c r="V1460" s="42" t="s">
        <v>746</v>
      </c>
      <c r="W1460" s="42" t="s">
        <v>746</v>
      </c>
      <c r="X1460" s="40" t="s">
        <v>746</v>
      </c>
      <c r="Y1460" s="39">
        <v>2.0700000000000038</v>
      </c>
    </row>
    <row r="1461" spans="1:25" ht="30" x14ac:dyDescent="0.2">
      <c r="A1461" s="29">
        <v>17982</v>
      </c>
      <c r="B1461" s="29" t="s">
        <v>6680</v>
      </c>
      <c r="C1461" s="32">
        <v>90</v>
      </c>
      <c r="D1461" s="48">
        <v>6.94443E-2</v>
      </c>
      <c r="E1461" s="48">
        <v>4.7712938426394977</v>
      </c>
      <c r="F1461" s="32" t="s">
        <v>746</v>
      </c>
      <c r="G1461" s="32">
        <v>4.7712938426394977</v>
      </c>
      <c r="H1461" s="32">
        <v>91.380077056570002</v>
      </c>
      <c r="I1461" s="32">
        <v>0.09</v>
      </c>
      <c r="J1461" s="32">
        <v>0.75229709137686607</v>
      </c>
      <c r="K1461" s="29" t="s">
        <v>2394</v>
      </c>
      <c r="L1461" s="29" t="s">
        <v>2093</v>
      </c>
      <c r="M1461" s="29" t="s">
        <v>3047</v>
      </c>
      <c r="N1461" s="33">
        <v>2.88456123187611E-2</v>
      </c>
      <c r="O1461" s="34">
        <v>51766.425914567662</v>
      </c>
      <c r="P1461" s="35">
        <v>1.0248843006817869</v>
      </c>
      <c r="Q1461" s="29" t="s">
        <v>6681</v>
      </c>
      <c r="R1461" s="29" t="s">
        <v>5956</v>
      </c>
      <c r="S1461" s="36">
        <v>35.06</v>
      </c>
      <c r="T1461" s="29" t="s">
        <v>4700</v>
      </c>
      <c r="U1461" s="37">
        <v>88</v>
      </c>
      <c r="V1461" s="38">
        <v>1.0248843006817869</v>
      </c>
      <c r="W1461" s="38">
        <v>36.084884300681793</v>
      </c>
      <c r="X1461" s="39">
        <v>9.1248843006817957</v>
      </c>
      <c r="Y1461" s="39">
        <v>8.100000000000005</v>
      </c>
    </row>
    <row r="1462" spans="1:25" ht="30" x14ac:dyDescent="0.2">
      <c r="A1462" s="29">
        <v>14240</v>
      </c>
      <c r="B1462" s="29" t="s">
        <v>506</v>
      </c>
      <c r="C1462" s="32">
        <v>100</v>
      </c>
      <c r="D1462" s="48">
        <v>6.94443E-2</v>
      </c>
      <c r="E1462" s="48">
        <v>5.8904862254808616</v>
      </c>
      <c r="F1462" s="32">
        <v>2</v>
      </c>
      <c r="G1462" s="32">
        <v>2</v>
      </c>
      <c r="H1462" s="32">
        <v>293.482334745</v>
      </c>
      <c r="I1462" s="32">
        <v>0.1</v>
      </c>
      <c r="J1462" s="32">
        <v>0.25542784163473808</v>
      </c>
      <c r="K1462" s="29" t="s">
        <v>2908</v>
      </c>
      <c r="L1462" s="29" t="s">
        <v>239</v>
      </c>
      <c r="M1462" s="29" t="s">
        <v>3047</v>
      </c>
      <c r="N1462" s="33">
        <v>3.3253507789083011E-3</v>
      </c>
      <c r="O1462" s="34">
        <v>19529.203130083151</v>
      </c>
      <c r="P1462" s="35">
        <v>0.35528354769848153</v>
      </c>
      <c r="Q1462" s="29" t="s">
        <v>6682</v>
      </c>
      <c r="R1462" s="29" t="s">
        <v>6683</v>
      </c>
      <c r="S1462" s="36">
        <v>32.74</v>
      </c>
      <c r="T1462" s="29" t="s">
        <v>6564</v>
      </c>
      <c r="U1462" s="37">
        <v>294</v>
      </c>
      <c r="V1462" s="38">
        <v>0.35528354769848153</v>
      </c>
      <c r="W1462" s="38">
        <v>33.095283547698493</v>
      </c>
      <c r="X1462" s="39">
        <v>7.4452835476984838</v>
      </c>
      <c r="Y1462" s="39">
        <v>7.09</v>
      </c>
    </row>
    <row r="1463" spans="1:25" ht="30" x14ac:dyDescent="0.2">
      <c r="A1463" s="29">
        <v>15061</v>
      </c>
      <c r="B1463" s="29" t="s">
        <v>6684</v>
      </c>
      <c r="C1463" s="32">
        <v>100</v>
      </c>
      <c r="D1463" s="48">
        <v>6.94443E-2</v>
      </c>
      <c r="E1463" s="48">
        <v>5.8904862254808616</v>
      </c>
      <c r="F1463" s="32" t="s">
        <v>746</v>
      </c>
      <c r="G1463" s="32">
        <v>5.8904862254808616</v>
      </c>
      <c r="H1463" s="32">
        <v>106.489268712</v>
      </c>
      <c r="I1463" s="32">
        <v>0.1</v>
      </c>
      <c r="J1463" s="32">
        <v>0.75229709137686596</v>
      </c>
      <c r="K1463" s="29" t="s">
        <v>2471</v>
      </c>
      <c r="L1463" s="29" t="s">
        <v>81</v>
      </c>
      <c r="M1463" s="29" t="s">
        <v>3047</v>
      </c>
      <c r="N1463" s="33">
        <v>2.884561231876109E-2</v>
      </c>
      <c r="O1463" s="34">
        <v>57518.251016186281</v>
      </c>
      <c r="P1463" s="35">
        <v>1.039625021063644</v>
      </c>
      <c r="Q1463" s="29" t="s">
        <v>6685</v>
      </c>
      <c r="R1463" s="29" t="s">
        <v>6686</v>
      </c>
      <c r="S1463" s="36">
        <v>25.33</v>
      </c>
      <c r="T1463" s="29" t="s">
        <v>2393</v>
      </c>
      <c r="U1463" s="37">
        <v>106</v>
      </c>
      <c r="V1463" s="38">
        <v>1.039625021063644</v>
      </c>
      <c r="W1463" s="38">
        <v>26.369625021063641</v>
      </c>
      <c r="X1463" s="39">
        <v>1.039625021063642</v>
      </c>
      <c r="Y1463" s="39">
        <v>0</v>
      </c>
    </row>
    <row r="1464" spans="1:25" ht="40" x14ac:dyDescent="0.2">
      <c r="A1464" s="29">
        <v>15861</v>
      </c>
      <c r="B1464" s="29" t="s">
        <v>6687</v>
      </c>
      <c r="C1464" s="32">
        <v>100</v>
      </c>
      <c r="D1464" s="48">
        <v>6.94443E-2</v>
      </c>
      <c r="E1464" s="48">
        <v>5.8904862254808616</v>
      </c>
      <c r="F1464" s="32" t="s">
        <v>746</v>
      </c>
      <c r="G1464" s="32">
        <v>5.8904862254808616</v>
      </c>
      <c r="H1464" s="32">
        <v>135.94014806800001</v>
      </c>
      <c r="I1464" s="32">
        <v>0.1</v>
      </c>
      <c r="J1464" s="32">
        <v>0.75229709137686596</v>
      </c>
      <c r="K1464" s="29" t="s">
        <v>2534</v>
      </c>
      <c r="L1464" s="29" t="s">
        <v>190</v>
      </c>
      <c r="M1464" s="29" t="s">
        <v>3047</v>
      </c>
      <c r="N1464" s="33">
        <v>2.884561231876109E-2</v>
      </c>
      <c r="O1464" s="34">
        <v>57518.251016186281</v>
      </c>
      <c r="P1464" s="35">
        <v>1.327145739734652</v>
      </c>
      <c r="Q1464" s="29" t="s">
        <v>6688</v>
      </c>
      <c r="R1464" s="29" t="s">
        <v>3490</v>
      </c>
      <c r="S1464" s="36">
        <v>19.73</v>
      </c>
      <c r="T1464" s="29" t="s">
        <v>3534</v>
      </c>
      <c r="U1464" s="37">
        <v>136</v>
      </c>
      <c r="V1464" s="38">
        <v>1.327145739734652</v>
      </c>
      <c r="W1464" s="38">
        <v>21.057145739734651</v>
      </c>
      <c r="X1464" s="39">
        <v>8.3771457397346509</v>
      </c>
      <c r="Y1464" s="39">
        <v>7.0500000000000007</v>
      </c>
    </row>
    <row r="1465" spans="1:25" ht="30" x14ac:dyDescent="0.2">
      <c r="A1465" s="29">
        <v>14519</v>
      </c>
      <c r="B1465" s="29" t="s">
        <v>1697</v>
      </c>
      <c r="C1465" s="32">
        <v>100</v>
      </c>
      <c r="D1465" s="48">
        <v>6.94443E-2</v>
      </c>
      <c r="E1465" s="48">
        <v>5.8904862254808616</v>
      </c>
      <c r="F1465" s="32" t="s">
        <v>746</v>
      </c>
      <c r="G1465" s="32">
        <v>5.8904862254808616</v>
      </c>
      <c r="H1465" s="32">
        <v>1167.62933</v>
      </c>
      <c r="I1465" s="32">
        <v>0.1</v>
      </c>
      <c r="J1465" s="32">
        <v>0.75229709137686596</v>
      </c>
      <c r="K1465" s="29" t="s">
        <v>3032</v>
      </c>
      <c r="L1465" s="29" t="s">
        <v>3032</v>
      </c>
      <c r="M1465" s="29" t="s">
        <v>3047</v>
      </c>
      <c r="N1465" s="33">
        <v>2.884561231876109E-2</v>
      </c>
      <c r="O1465" s="34">
        <v>57518.251016186281</v>
      </c>
      <c r="P1465" s="35">
        <v>11.399239392644899</v>
      </c>
      <c r="Q1465" s="29" t="s">
        <v>4071</v>
      </c>
      <c r="R1465" s="29" t="s">
        <v>6689</v>
      </c>
      <c r="S1465" s="36">
        <v>21.03</v>
      </c>
      <c r="T1465" s="29" t="s">
        <v>6690</v>
      </c>
      <c r="U1465" s="37">
        <v>1168</v>
      </c>
      <c r="V1465" s="38">
        <v>11.399239392644899</v>
      </c>
      <c r="W1465" s="38">
        <v>32.429239392644902</v>
      </c>
      <c r="X1465" s="39">
        <v>23.149239392644891</v>
      </c>
      <c r="Y1465" s="39">
        <v>11.75</v>
      </c>
    </row>
    <row r="1466" spans="1:25" ht="30" x14ac:dyDescent="0.2">
      <c r="A1466" s="29">
        <v>19698</v>
      </c>
      <c r="B1466" s="29" t="s">
        <v>6691</v>
      </c>
      <c r="C1466" s="32">
        <v>100</v>
      </c>
      <c r="D1466" s="48">
        <v>6.94443E-2</v>
      </c>
      <c r="E1466" s="48">
        <v>5.8904862254808616</v>
      </c>
      <c r="F1466" s="32" t="s">
        <v>746</v>
      </c>
      <c r="G1466" s="32">
        <v>5.8904862254808616</v>
      </c>
      <c r="H1466" s="32">
        <v>413.54402535372998</v>
      </c>
      <c r="I1466" s="32">
        <v>0.1</v>
      </c>
      <c r="J1466" s="32">
        <v>0.75229709137686596</v>
      </c>
      <c r="K1466" s="29" t="s">
        <v>2437</v>
      </c>
      <c r="L1466" s="29" t="s">
        <v>1574</v>
      </c>
      <c r="M1466" s="29" t="s">
        <v>3047</v>
      </c>
      <c r="N1466" s="33">
        <v>2.884561231876109E-2</v>
      </c>
      <c r="O1466" s="34">
        <v>57518.251016186281</v>
      </c>
      <c r="P1466" s="35">
        <v>4.0373149451505972</v>
      </c>
      <c r="Q1466" s="29" t="s">
        <v>3769</v>
      </c>
      <c r="R1466" s="29" t="s">
        <v>2966</v>
      </c>
      <c r="S1466" s="36">
        <v>6.6099999999999994</v>
      </c>
      <c r="T1466" s="29" t="s">
        <v>2717</v>
      </c>
      <c r="U1466" s="37">
        <v>414</v>
      </c>
      <c r="V1466" s="38">
        <v>4.0373149451505972</v>
      </c>
      <c r="W1466" s="38">
        <v>10.647314945150599</v>
      </c>
      <c r="X1466" s="39">
        <v>4.2673149451505976</v>
      </c>
      <c r="Y1466" s="39">
        <v>0.22999999999999951</v>
      </c>
    </row>
    <row r="1467" spans="1:25" ht="30" x14ac:dyDescent="0.2">
      <c r="A1467" s="29">
        <v>17140</v>
      </c>
      <c r="B1467" s="29" t="s">
        <v>6692</v>
      </c>
      <c r="C1467" s="32">
        <v>225</v>
      </c>
      <c r="D1467" s="48">
        <v>6.94443E-2</v>
      </c>
      <c r="E1467" s="48">
        <v>29.82058651649686</v>
      </c>
      <c r="F1467" s="32" t="s">
        <v>746</v>
      </c>
      <c r="G1467" s="32">
        <v>29.82058651649686</v>
      </c>
      <c r="H1467" s="32">
        <v>1719.97943481791</v>
      </c>
      <c r="I1467" s="32">
        <v>0.22500000000000001</v>
      </c>
      <c r="J1467" s="32">
        <v>0.75229709137686607</v>
      </c>
      <c r="K1467" s="29" t="s">
        <v>2437</v>
      </c>
      <c r="L1467" s="29" t="s">
        <v>1574</v>
      </c>
      <c r="M1467" s="29" t="s">
        <v>3047</v>
      </c>
      <c r="N1467" s="33">
        <v>2.88456123187611E-2</v>
      </c>
      <c r="O1467" s="34">
        <v>129416.0647864191</v>
      </c>
      <c r="P1467" s="35">
        <v>5.8728325705994964</v>
      </c>
      <c r="Q1467" s="29" t="s">
        <v>2550</v>
      </c>
      <c r="R1467" s="29" t="s">
        <v>2854</v>
      </c>
      <c r="S1467" s="36">
        <v>9.18</v>
      </c>
      <c r="T1467" s="29" t="s">
        <v>2643</v>
      </c>
      <c r="U1467" s="37">
        <v>1524</v>
      </c>
      <c r="V1467" s="38">
        <v>5.8728325705994964</v>
      </c>
      <c r="W1467" s="38">
        <v>15.052832570599501</v>
      </c>
      <c r="X1467" s="39">
        <v>8.8528325705994959</v>
      </c>
      <c r="Y1467" s="39">
        <v>2.98</v>
      </c>
    </row>
    <row r="1468" spans="1:25" ht="30" x14ac:dyDescent="0.2">
      <c r="A1468" s="29">
        <v>14631</v>
      </c>
      <c r="B1468" s="29" t="s">
        <v>6693</v>
      </c>
      <c r="C1468" s="32">
        <v>100</v>
      </c>
      <c r="D1468" s="48">
        <v>6.94443E-2</v>
      </c>
      <c r="E1468" s="48">
        <v>5.8904862254808616</v>
      </c>
      <c r="F1468" s="32" t="s">
        <v>746</v>
      </c>
      <c r="G1468" s="32">
        <v>5.8904862254808616</v>
      </c>
      <c r="H1468" s="32">
        <v>387.20712352999999</v>
      </c>
      <c r="I1468" s="32">
        <v>0.1</v>
      </c>
      <c r="J1468" s="32">
        <v>0.75229709137686596</v>
      </c>
      <c r="K1468" s="29" t="s">
        <v>2443</v>
      </c>
      <c r="L1468" s="29" t="s">
        <v>3273</v>
      </c>
      <c r="M1468" s="29" t="s">
        <v>3047</v>
      </c>
      <c r="N1468" s="33">
        <v>2.884561231876109E-2</v>
      </c>
      <c r="O1468" s="34">
        <v>57518.251016186281</v>
      </c>
      <c r="P1468" s="35">
        <v>3.780195120360581</v>
      </c>
      <c r="Q1468" s="29" t="s">
        <v>2882</v>
      </c>
      <c r="R1468" s="29" t="s">
        <v>2974</v>
      </c>
      <c r="S1468" s="36">
        <v>5.79</v>
      </c>
      <c r="T1468" s="29" t="s">
        <v>746</v>
      </c>
      <c r="U1468" s="37">
        <v>352</v>
      </c>
      <c r="V1468" s="38">
        <v>3.780195120360581</v>
      </c>
      <c r="W1468" s="38">
        <v>9.5701951203605802</v>
      </c>
      <c r="X1468" s="39">
        <v>4.3101951203605804</v>
      </c>
      <c r="Y1468" s="39">
        <v>0.53000000000000025</v>
      </c>
    </row>
    <row r="1469" spans="1:25" ht="30" x14ac:dyDescent="0.2">
      <c r="A1469" s="29">
        <v>19677</v>
      </c>
      <c r="B1469" s="29" t="s">
        <v>6694</v>
      </c>
      <c r="C1469" s="32">
        <v>125</v>
      </c>
      <c r="D1469" s="48">
        <v>6.94443E-2</v>
      </c>
      <c r="E1469" s="48">
        <v>9.2038847273138469</v>
      </c>
      <c r="F1469" s="32" t="s">
        <v>746</v>
      </c>
      <c r="G1469" s="32">
        <v>9.2038847273138469</v>
      </c>
      <c r="H1469" s="32">
        <v>524.23435673389997</v>
      </c>
      <c r="I1469" s="32">
        <v>0.125</v>
      </c>
      <c r="J1469" s="32">
        <v>0.75229709137686618</v>
      </c>
      <c r="K1469" s="29" t="s">
        <v>2477</v>
      </c>
      <c r="L1469" s="29" t="s">
        <v>6274</v>
      </c>
      <c r="M1469" s="29" t="s">
        <v>3047</v>
      </c>
      <c r="N1469" s="33">
        <v>2.88456123187611E-2</v>
      </c>
      <c r="O1469" s="34">
        <v>71897.813770232868</v>
      </c>
      <c r="P1469" s="35">
        <v>3.821830033308308</v>
      </c>
      <c r="Q1469" s="29" t="s">
        <v>6695</v>
      </c>
      <c r="R1469" s="29" t="s">
        <v>6696</v>
      </c>
      <c r="S1469" s="36">
        <v>3.47</v>
      </c>
      <c r="T1469" s="29" t="s">
        <v>6697</v>
      </c>
      <c r="U1469" s="37">
        <v>524</v>
      </c>
      <c r="V1469" s="38">
        <v>3.821830033308308</v>
      </c>
      <c r="W1469" s="38">
        <v>7.2918300333083081</v>
      </c>
      <c r="X1469" s="39">
        <v>5.1818300333083087</v>
      </c>
      <c r="Y1469" s="39">
        <v>1.36</v>
      </c>
    </row>
    <row r="1470" spans="1:25" ht="20" x14ac:dyDescent="0.2">
      <c r="A1470" s="29">
        <v>15232</v>
      </c>
      <c r="B1470" s="29" t="s">
        <v>1888</v>
      </c>
      <c r="C1470" s="32">
        <v>120</v>
      </c>
      <c r="D1470" s="48">
        <v>6.94443E-2</v>
      </c>
      <c r="E1470" s="48">
        <v>8.4823001646924414</v>
      </c>
      <c r="F1470" s="32" t="s">
        <v>746</v>
      </c>
      <c r="G1470" s="32">
        <v>8.4823001646924414</v>
      </c>
      <c r="H1470" s="32">
        <v>135.29843201457999</v>
      </c>
      <c r="I1470" s="32">
        <v>0.12</v>
      </c>
      <c r="J1470" s="32">
        <v>0.75229709137686618</v>
      </c>
      <c r="K1470" s="29" t="s">
        <v>2407</v>
      </c>
      <c r="L1470" s="29" t="s">
        <v>1890</v>
      </c>
      <c r="M1470" s="29" t="s">
        <v>3047</v>
      </c>
      <c r="N1470" s="33">
        <v>2.88456123187611E-2</v>
      </c>
      <c r="O1470" s="34">
        <v>69021.901219423555</v>
      </c>
      <c r="P1470" s="35">
        <v>1.04031014422535</v>
      </c>
      <c r="Q1470" s="29" t="s">
        <v>6698</v>
      </c>
      <c r="R1470" s="29" t="s">
        <v>6699</v>
      </c>
      <c r="S1470" s="36">
        <v>3.24</v>
      </c>
      <c r="T1470" s="29" t="s">
        <v>3534</v>
      </c>
      <c r="U1470" s="37">
        <v>136</v>
      </c>
      <c r="V1470" s="38">
        <v>1.04031014422535</v>
      </c>
      <c r="W1470" s="38">
        <v>4.2803101442253499</v>
      </c>
      <c r="X1470" s="39">
        <v>2.4303101442253499</v>
      </c>
      <c r="Y1470" s="39">
        <v>1.39</v>
      </c>
    </row>
    <row r="1471" spans="1:25" ht="50" x14ac:dyDescent="0.2">
      <c r="A1471" s="29">
        <v>15250</v>
      </c>
      <c r="B1471" s="29" t="s">
        <v>6700</v>
      </c>
      <c r="C1471" s="32">
        <v>100</v>
      </c>
      <c r="D1471" s="48">
        <v>6.94443E-2</v>
      </c>
      <c r="E1471" s="48">
        <v>5.8904862254808616</v>
      </c>
      <c r="F1471" s="32" t="s">
        <v>746</v>
      </c>
      <c r="G1471" s="32">
        <v>5.8904862254808616</v>
      </c>
      <c r="H1471" s="32">
        <v>29.412670131700001</v>
      </c>
      <c r="I1471" s="32">
        <v>0.1</v>
      </c>
      <c r="J1471" s="32">
        <v>0.75229709137686596</v>
      </c>
      <c r="K1471" s="29" t="s">
        <v>2407</v>
      </c>
      <c r="L1471" s="29" t="s">
        <v>236</v>
      </c>
      <c r="M1471" s="29" t="s">
        <v>3047</v>
      </c>
      <c r="N1471" s="33">
        <v>2.884561231876109E-2</v>
      </c>
      <c r="O1471" s="34">
        <v>57518.251016186281</v>
      </c>
      <c r="P1471" s="35">
        <v>0.28714769267413359</v>
      </c>
      <c r="Q1471" s="29" t="s">
        <v>4260</v>
      </c>
      <c r="R1471" s="29" t="s">
        <v>4116</v>
      </c>
      <c r="S1471" s="36">
        <v>1.86</v>
      </c>
      <c r="T1471" s="29" t="s">
        <v>746</v>
      </c>
      <c r="U1471" s="37">
        <v>30</v>
      </c>
      <c r="V1471" s="38">
        <v>0.28714769267413359</v>
      </c>
      <c r="W1471" s="38">
        <v>2.147147692674134</v>
      </c>
      <c r="X1471" s="39">
        <v>0.35714769267413349</v>
      </c>
      <c r="Y1471" s="39">
        <v>7.0000000000000062E-2</v>
      </c>
    </row>
    <row r="1472" spans="1:25" ht="20" x14ac:dyDescent="0.2">
      <c r="A1472" s="29">
        <v>17185</v>
      </c>
      <c r="B1472" s="29" t="s">
        <v>6701</v>
      </c>
      <c r="C1472" s="32">
        <v>100</v>
      </c>
      <c r="D1472" s="48">
        <v>6.94443E-2</v>
      </c>
      <c r="E1472" s="48">
        <v>5.8904862254808616</v>
      </c>
      <c r="F1472" s="32" t="s">
        <v>746</v>
      </c>
      <c r="G1472" s="32">
        <v>5.8904862254808616</v>
      </c>
      <c r="H1472" s="32">
        <v>1688.59628815716</v>
      </c>
      <c r="I1472" s="32">
        <v>0.1</v>
      </c>
      <c r="J1472" s="32">
        <v>0.75229709137686596</v>
      </c>
      <c r="K1472" s="29" t="s">
        <v>5325</v>
      </c>
      <c r="L1472" s="29" t="s">
        <v>5325</v>
      </c>
      <c r="M1472" s="29" t="s">
        <v>3047</v>
      </c>
      <c r="N1472" s="33">
        <v>2.884561231876109E-2</v>
      </c>
      <c r="O1472" s="34">
        <v>57518.251016186281</v>
      </c>
      <c r="P1472" s="35">
        <v>16.485294460901439</v>
      </c>
      <c r="Q1472" s="29" t="s">
        <v>746</v>
      </c>
      <c r="R1472" s="29" t="s">
        <v>5550</v>
      </c>
      <c r="S1472" s="36">
        <v>82.79</v>
      </c>
      <c r="T1472" s="29" t="s">
        <v>746</v>
      </c>
      <c r="U1472" s="37">
        <v>1664</v>
      </c>
      <c r="V1472" s="38">
        <v>16.485294460901439</v>
      </c>
      <c r="W1472" s="38">
        <v>99.275294460901449</v>
      </c>
      <c r="X1472" s="40" t="s">
        <v>746</v>
      </c>
      <c r="Y1472" s="40" t="s">
        <v>746</v>
      </c>
    </row>
    <row r="1473" spans="1:25" ht="20" x14ac:dyDescent="0.2">
      <c r="A1473" s="29">
        <v>15642</v>
      </c>
      <c r="B1473" s="29" t="s">
        <v>2168</v>
      </c>
      <c r="C1473" s="32">
        <v>400</v>
      </c>
      <c r="D1473" s="48">
        <v>6.94443E-2</v>
      </c>
      <c r="E1473" s="48">
        <v>94.247779607693786</v>
      </c>
      <c r="F1473" s="32" t="s">
        <v>746</v>
      </c>
      <c r="G1473" s="32">
        <v>94.247779607693786</v>
      </c>
      <c r="H1473" s="32">
        <v>2158.7729632471901</v>
      </c>
      <c r="I1473" s="32">
        <v>0.4</v>
      </c>
      <c r="J1473" s="32">
        <v>0.75229709137686596</v>
      </c>
      <c r="K1473" s="29" t="s">
        <v>2407</v>
      </c>
      <c r="L1473" s="29" t="s">
        <v>2407</v>
      </c>
      <c r="M1473" s="29" t="s">
        <v>3047</v>
      </c>
      <c r="N1473" s="33">
        <v>2.884561231876109E-2</v>
      </c>
      <c r="O1473" s="34">
        <v>230073.0040647451</v>
      </c>
      <c r="P1473" s="35">
        <v>3.55462513701125</v>
      </c>
      <c r="Q1473" s="29" t="s">
        <v>746</v>
      </c>
      <c r="R1473" s="29" t="s">
        <v>746</v>
      </c>
      <c r="S1473" s="41" t="s">
        <v>746</v>
      </c>
      <c r="T1473" s="29" t="s">
        <v>746</v>
      </c>
      <c r="U1473" s="34" t="s">
        <v>746</v>
      </c>
      <c r="V1473" s="38">
        <v>3.55462513701125</v>
      </c>
      <c r="W1473" s="42" t="s">
        <v>746</v>
      </c>
      <c r="X1473" s="40" t="s">
        <v>746</v>
      </c>
      <c r="Y1473" s="40" t="s">
        <v>746</v>
      </c>
    </row>
    <row r="1474" spans="1:25" ht="30" x14ac:dyDescent="0.2">
      <c r="A1474" s="29">
        <v>10271</v>
      </c>
      <c r="B1474" s="29" t="s">
        <v>6702</v>
      </c>
      <c r="C1474" s="32" t="s">
        <v>746</v>
      </c>
      <c r="D1474" s="48">
        <v>6.94443E-2</v>
      </c>
      <c r="E1474" s="48" t="s">
        <v>746</v>
      </c>
      <c r="F1474" s="32" t="s">
        <v>746</v>
      </c>
      <c r="G1474" s="32" t="s">
        <v>746</v>
      </c>
      <c r="H1474" s="32">
        <v>79.126011925699999</v>
      </c>
      <c r="I1474" s="32" t="s">
        <v>746</v>
      </c>
      <c r="J1474" s="32" t="s">
        <v>746</v>
      </c>
      <c r="K1474" s="29" t="s">
        <v>4393</v>
      </c>
      <c r="L1474" s="29" t="s">
        <v>4393</v>
      </c>
      <c r="M1474" s="29" t="s">
        <v>3047</v>
      </c>
      <c r="N1474" s="33" t="s">
        <v>746</v>
      </c>
      <c r="O1474" s="34" t="s">
        <v>746</v>
      </c>
      <c r="P1474" s="35" t="s">
        <v>746</v>
      </c>
      <c r="Q1474" s="29" t="s">
        <v>746</v>
      </c>
      <c r="R1474" s="29" t="s">
        <v>746</v>
      </c>
      <c r="S1474" s="41" t="s">
        <v>746</v>
      </c>
      <c r="T1474" s="29" t="s">
        <v>746</v>
      </c>
      <c r="U1474" s="34" t="s">
        <v>746</v>
      </c>
      <c r="V1474" s="42" t="s">
        <v>746</v>
      </c>
      <c r="W1474" s="42" t="s">
        <v>746</v>
      </c>
      <c r="X1474" s="40" t="s">
        <v>746</v>
      </c>
      <c r="Y1474" s="40" t="s">
        <v>746</v>
      </c>
    </row>
    <row r="1475" spans="1:25" ht="40" x14ac:dyDescent="0.2">
      <c r="A1475" s="29">
        <v>12554</v>
      </c>
      <c r="B1475" s="29" t="s">
        <v>6703</v>
      </c>
      <c r="C1475" s="32" t="s">
        <v>746</v>
      </c>
      <c r="D1475" s="48">
        <v>6.94443E-2</v>
      </c>
      <c r="E1475" s="48" t="s">
        <v>746</v>
      </c>
      <c r="F1475" s="32" t="s">
        <v>746</v>
      </c>
      <c r="G1475" s="32" t="s">
        <v>746</v>
      </c>
      <c r="H1475" s="32">
        <v>192.508797144</v>
      </c>
      <c r="I1475" s="32" t="s">
        <v>746</v>
      </c>
      <c r="J1475" s="32" t="s">
        <v>746</v>
      </c>
      <c r="K1475" s="29" t="s">
        <v>3073</v>
      </c>
      <c r="L1475" s="29" t="s">
        <v>3073</v>
      </c>
      <c r="M1475" s="29" t="s">
        <v>3047</v>
      </c>
      <c r="N1475" s="33" t="s">
        <v>746</v>
      </c>
      <c r="O1475" s="34" t="s">
        <v>746</v>
      </c>
      <c r="P1475" s="35" t="s">
        <v>746</v>
      </c>
      <c r="Q1475" s="29" t="s">
        <v>746</v>
      </c>
      <c r="R1475" s="29" t="s">
        <v>746</v>
      </c>
      <c r="S1475" s="41" t="s">
        <v>746</v>
      </c>
      <c r="T1475" s="29" t="s">
        <v>746</v>
      </c>
      <c r="U1475" s="34" t="s">
        <v>746</v>
      </c>
      <c r="V1475" s="42" t="s">
        <v>746</v>
      </c>
      <c r="W1475" s="42" t="s">
        <v>746</v>
      </c>
      <c r="X1475" s="40" t="s">
        <v>746</v>
      </c>
      <c r="Y1475" s="40" t="s">
        <v>746</v>
      </c>
    </row>
    <row r="1476" spans="1:25" ht="20" x14ac:dyDescent="0.2">
      <c r="A1476" s="29">
        <v>19299</v>
      </c>
      <c r="B1476" s="29" t="s">
        <v>6704</v>
      </c>
      <c r="C1476" s="32">
        <v>80</v>
      </c>
      <c r="D1476" s="48">
        <v>4.6296200000000003E-2</v>
      </c>
      <c r="E1476" s="48">
        <v>3.7699111843077522</v>
      </c>
      <c r="F1476" s="32" t="s">
        <v>746</v>
      </c>
      <c r="G1476" s="32">
        <v>3.7699111843077522</v>
      </c>
      <c r="H1476" s="32">
        <v>38.155801545000003</v>
      </c>
      <c r="I1476" s="32">
        <v>0.08</v>
      </c>
      <c r="J1476" s="32">
        <v>0.75229709137686607</v>
      </c>
      <c r="K1476" s="29" t="s">
        <v>5913</v>
      </c>
      <c r="L1476" s="29" t="s">
        <v>5913</v>
      </c>
      <c r="M1476" s="29" t="s">
        <v>6705</v>
      </c>
      <c r="N1476" s="33">
        <v>2.88456123187611E-2</v>
      </c>
      <c r="O1476" s="34">
        <v>46014.600812949029</v>
      </c>
      <c r="P1476" s="35">
        <v>0.5000748220625254</v>
      </c>
      <c r="Q1476" s="29" t="s">
        <v>6706</v>
      </c>
      <c r="R1476" s="29" t="s">
        <v>6707</v>
      </c>
      <c r="S1476" s="36">
        <v>142.1</v>
      </c>
      <c r="T1476" s="29" t="s">
        <v>5006</v>
      </c>
      <c r="U1476" s="37">
        <v>38</v>
      </c>
      <c r="V1476" s="38">
        <v>0.5000748220625254</v>
      </c>
      <c r="W1476" s="38">
        <v>142.60007482206251</v>
      </c>
      <c r="X1476" s="39">
        <v>7.2500748220624871</v>
      </c>
      <c r="Y1476" s="39">
        <v>6.7499999999999716</v>
      </c>
    </row>
    <row r="1477" spans="1:25" ht="50" x14ac:dyDescent="0.2">
      <c r="A1477" s="29">
        <v>19635</v>
      </c>
      <c r="B1477" s="29" t="s">
        <v>6708</v>
      </c>
      <c r="C1477" s="32">
        <v>110</v>
      </c>
      <c r="D1477" s="48">
        <v>4.6296200000000003E-2</v>
      </c>
      <c r="E1477" s="48">
        <v>7.1274883328318426</v>
      </c>
      <c r="F1477" s="32" t="s">
        <v>746</v>
      </c>
      <c r="G1477" s="32">
        <v>7.1274883328318426</v>
      </c>
      <c r="H1477" s="32">
        <v>321.257437068</v>
      </c>
      <c r="I1477" s="32">
        <v>0.11</v>
      </c>
      <c r="J1477" s="32">
        <v>0.75229709137686618</v>
      </c>
      <c r="K1477" s="29" t="s">
        <v>6709</v>
      </c>
      <c r="L1477" s="29" t="s">
        <v>6709</v>
      </c>
      <c r="M1477" s="29" t="s">
        <v>6705</v>
      </c>
      <c r="N1477" s="33">
        <v>2.88456123187611E-2</v>
      </c>
      <c r="O1477" s="34">
        <v>63270.076117804922</v>
      </c>
      <c r="P1477" s="35">
        <v>2.7677468177657971</v>
      </c>
      <c r="Q1477" s="29" t="s">
        <v>6710</v>
      </c>
      <c r="R1477" s="29" t="s">
        <v>6711</v>
      </c>
      <c r="S1477" s="36">
        <v>110.27</v>
      </c>
      <c r="T1477" s="29" t="s">
        <v>3463</v>
      </c>
      <c r="U1477" s="37">
        <v>324</v>
      </c>
      <c r="V1477" s="38">
        <v>2.7677468177657971</v>
      </c>
      <c r="W1477" s="38">
        <v>113.03774681776579</v>
      </c>
      <c r="X1477" s="39">
        <v>27.777746817765792</v>
      </c>
      <c r="Y1477" s="39">
        <v>25.009999999999991</v>
      </c>
    </row>
    <row r="1478" spans="1:25" ht="30" x14ac:dyDescent="0.2">
      <c r="A1478" s="29">
        <v>15143</v>
      </c>
      <c r="B1478" s="29" t="s">
        <v>6712</v>
      </c>
      <c r="C1478" s="32">
        <v>100</v>
      </c>
      <c r="D1478" s="48">
        <v>4.6296200000000003E-2</v>
      </c>
      <c r="E1478" s="48">
        <v>5.8904862254808616</v>
      </c>
      <c r="F1478" s="32" t="s">
        <v>746</v>
      </c>
      <c r="G1478" s="32">
        <v>5.8904862254808616</v>
      </c>
      <c r="H1478" s="32">
        <v>62.384670644300002</v>
      </c>
      <c r="I1478" s="32">
        <v>0.1</v>
      </c>
      <c r="J1478" s="32">
        <v>0.75229709137686596</v>
      </c>
      <c r="K1478" s="29" t="s">
        <v>2385</v>
      </c>
      <c r="L1478" s="29" t="s">
        <v>2385</v>
      </c>
      <c r="M1478" s="29" t="s">
        <v>6705</v>
      </c>
      <c r="N1478" s="33">
        <v>2.884561231876109E-2</v>
      </c>
      <c r="O1478" s="34">
        <v>57518.251016186281</v>
      </c>
      <c r="P1478" s="35">
        <v>0.60904413484173292</v>
      </c>
      <c r="Q1478" s="29" t="s">
        <v>6713</v>
      </c>
      <c r="R1478" s="29" t="s">
        <v>6714</v>
      </c>
      <c r="S1478" s="36">
        <v>81.440000000000012</v>
      </c>
      <c r="T1478" s="29" t="s">
        <v>746</v>
      </c>
      <c r="U1478" s="37">
        <v>62</v>
      </c>
      <c r="V1478" s="38">
        <v>0.60904413484173292</v>
      </c>
      <c r="W1478" s="38">
        <v>82.049044134841751</v>
      </c>
      <c r="X1478" s="39">
        <v>0.60904413484173858</v>
      </c>
      <c r="Y1478" s="39">
        <v>0</v>
      </c>
    </row>
    <row r="1479" spans="1:25" ht="50" x14ac:dyDescent="0.2">
      <c r="A1479" s="29">
        <v>15137</v>
      </c>
      <c r="B1479" s="29" t="s">
        <v>6715</v>
      </c>
      <c r="C1479" s="32">
        <v>125</v>
      </c>
      <c r="D1479" s="48">
        <v>4.6296200000000003E-2</v>
      </c>
      <c r="E1479" s="48">
        <v>9.2038847273138469</v>
      </c>
      <c r="F1479" s="32" t="s">
        <v>746</v>
      </c>
      <c r="G1479" s="32">
        <v>9.2038847273138469</v>
      </c>
      <c r="H1479" s="32">
        <v>151.21924356299999</v>
      </c>
      <c r="I1479" s="32">
        <v>0.125</v>
      </c>
      <c r="J1479" s="32">
        <v>0.75229709137686618</v>
      </c>
      <c r="K1479" s="29" t="s">
        <v>2385</v>
      </c>
      <c r="L1479" s="29" t="s">
        <v>6712</v>
      </c>
      <c r="M1479" s="29" t="s">
        <v>6705</v>
      </c>
      <c r="N1479" s="33">
        <v>2.88456123187611E-2</v>
      </c>
      <c r="O1479" s="34">
        <v>71897.813770232868</v>
      </c>
      <c r="P1479" s="35">
        <v>1.1024348924093801</v>
      </c>
      <c r="Q1479" s="29" t="s">
        <v>6716</v>
      </c>
      <c r="R1479" s="29" t="s">
        <v>6713</v>
      </c>
      <c r="S1479" s="36">
        <v>81.459999999999994</v>
      </c>
      <c r="T1479" s="29" t="s">
        <v>746</v>
      </c>
      <c r="U1479" s="37">
        <v>152</v>
      </c>
      <c r="V1479" s="38">
        <v>1.1024348924093801</v>
      </c>
      <c r="W1479" s="38">
        <v>82.562434892409371</v>
      </c>
      <c r="X1479" s="39">
        <v>1.222434892409368</v>
      </c>
      <c r="Y1479" s="39">
        <v>0.11999999999999029</v>
      </c>
    </row>
    <row r="1480" spans="1:25" ht="50" x14ac:dyDescent="0.2">
      <c r="A1480" s="29">
        <v>10438</v>
      </c>
      <c r="B1480" s="29" t="s">
        <v>6717</v>
      </c>
      <c r="C1480" s="32">
        <v>150</v>
      </c>
      <c r="D1480" s="48">
        <v>4.6296200000000003E-2</v>
      </c>
      <c r="E1480" s="48">
        <v>13.253594007331939</v>
      </c>
      <c r="F1480" s="32" t="s">
        <v>746</v>
      </c>
      <c r="G1480" s="32">
        <v>13.253594007331939</v>
      </c>
      <c r="H1480" s="32">
        <v>979.45090703200003</v>
      </c>
      <c r="I1480" s="32">
        <v>0.15</v>
      </c>
      <c r="J1480" s="32">
        <v>0.75229709137686618</v>
      </c>
      <c r="K1480" s="29" t="s">
        <v>2815</v>
      </c>
      <c r="L1480" s="29" t="s">
        <v>3102</v>
      </c>
      <c r="M1480" s="29" t="s">
        <v>6705</v>
      </c>
      <c r="N1480" s="33">
        <v>2.88456123187611E-2</v>
      </c>
      <c r="O1480" s="34">
        <v>86277.376524279447</v>
      </c>
      <c r="P1480" s="35">
        <v>5.6344975498099874</v>
      </c>
      <c r="Q1480" s="29" t="s">
        <v>6718</v>
      </c>
      <c r="R1480" s="29" t="s">
        <v>3104</v>
      </c>
      <c r="S1480" s="36">
        <v>81.760000000000005</v>
      </c>
      <c r="T1480" s="29" t="s">
        <v>5030</v>
      </c>
      <c r="U1480" s="37">
        <v>980</v>
      </c>
      <c r="V1480" s="38">
        <v>5.6344975498099874</v>
      </c>
      <c r="W1480" s="38">
        <v>87.394497549809998</v>
      </c>
      <c r="X1480" s="39">
        <v>9.3044975498099944</v>
      </c>
      <c r="Y1480" s="39">
        <v>3.6700000000000021</v>
      </c>
    </row>
    <row r="1481" spans="1:25" ht="40" x14ac:dyDescent="0.2">
      <c r="A1481" s="29">
        <v>15305</v>
      </c>
      <c r="B1481" s="29" t="s">
        <v>6719</v>
      </c>
      <c r="C1481" s="32">
        <v>80</v>
      </c>
      <c r="D1481" s="48">
        <v>4.6296200000000003E-2</v>
      </c>
      <c r="E1481" s="48">
        <v>3.7699111843077522</v>
      </c>
      <c r="F1481" s="32" t="s">
        <v>746</v>
      </c>
      <c r="G1481" s="32">
        <v>3.7699111843077522</v>
      </c>
      <c r="H1481" s="32">
        <v>32.398096010000003</v>
      </c>
      <c r="I1481" s="32">
        <v>0.08</v>
      </c>
      <c r="J1481" s="32">
        <v>0.75229709137686607</v>
      </c>
      <c r="K1481" s="29" t="s">
        <v>4461</v>
      </c>
      <c r="L1481" s="29" t="s">
        <v>4461</v>
      </c>
      <c r="M1481" s="29" t="s">
        <v>6705</v>
      </c>
      <c r="N1481" s="33">
        <v>2.88456123187611E-2</v>
      </c>
      <c r="O1481" s="34">
        <v>46014.600812949029</v>
      </c>
      <c r="P1481" s="35">
        <v>0.42461359587106962</v>
      </c>
      <c r="Q1481" s="29" t="s">
        <v>6720</v>
      </c>
      <c r="R1481" s="29" t="s">
        <v>6721</v>
      </c>
      <c r="S1481" s="36">
        <v>72.81</v>
      </c>
      <c r="T1481" s="29" t="s">
        <v>3647</v>
      </c>
      <c r="U1481" s="37">
        <v>32</v>
      </c>
      <c r="V1481" s="38">
        <v>0.42461359587106962</v>
      </c>
      <c r="W1481" s="38">
        <v>73.234613595871068</v>
      </c>
      <c r="X1481" s="39">
        <v>2.224613595871062</v>
      </c>
      <c r="Y1481" s="39">
        <v>1.7999999999999969</v>
      </c>
    </row>
    <row r="1482" spans="1:25" ht="30" x14ac:dyDescent="0.2">
      <c r="A1482" s="29">
        <v>19287</v>
      </c>
      <c r="B1482" s="29" t="s">
        <v>6722</v>
      </c>
      <c r="C1482" s="32">
        <v>100</v>
      </c>
      <c r="D1482" s="48">
        <v>4.6296200000000003E-2</v>
      </c>
      <c r="E1482" s="48">
        <v>5.8904862254808616</v>
      </c>
      <c r="F1482" s="32" t="s">
        <v>746</v>
      </c>
      <c r="G1482" s="32">
        <v>5.8904862254808616</v>
      </c>
      <c r="H1482" s="32">
        <v>240.35803176799999</v>
      </c>
      <c r="I1482" s="32">
        <v>0.1</v>
      </c>
      <c r="J1482" s="32">
        <v>0.75229709137686596</v>
      </c>
      <c r="K1482" s="29" t="s">
        <v>2471</v>
      </c>
      <c r="L1482" s="29" t="s">
        <v>2470</v>
      </c>
      <c r="M1482" s="29" t="s">
        <v>6705</v>
      </c>
      <c r="N1482" s="33">
        <v>2.884561231876109E-2</v>
      </c>
      <c r="O1482" s="34">
        <v>57518.251016186281</v>
      </c>
      <c r="P1482" s="35">
        <v>2.3465484068204918</v>
      </c>
      <c r="Q1482" s="29" t="s">
        <v>6723</v>
      </c>
      <c r="R1482" s="29" t="s">
        <v>6724</v>
      </c>
      <c r="S1482" s="36">
        <v>40.54</v>
      </c>
      <c r="T1482" s="29" t="s">
        <v>3796</v>
      </c>
      <c r="U1482" s="37">
        <v>240</v>
      </c>
      <c r="V1482" s="38">
        <v>2.3465484068204918</v>
      </c>
      <c r="W1482" s="38">
        <v>42.886548406820488</v>
      </c>
      <c r="X1482" s="39">
        <v>9.4965484068204944</v>
      </c>
      <c r="Y1482" s="39">
        <v>7.1499999999999986</v>
      </c>
    </row>
    <row r="1483" spans="1:25" ht="30" x14ac:dyDescent="0.2">
      <c r="A1483" s="29">
        <v>15049</v>
      </c>
      <c r="B1483" s="29" t="s">
        <v>6725</v>
      </c>
      <c r="C1483" s="32">
        <v>100</v>
      </c>
      <c r="D1483" s="48">
        <v>4.6296200000000003E-2</v>
      </c>
      <c r="E1483" s="48">
        <v>5.8904862254808616</v>
      </c>
      <c r="F1483" s="32" t="s">
        <v>746</v>
      </c>
      <c r="G1483" s="32">
        <v>5.8904862254808616</v>
      </c>
      <c r="H1483" s="32">
        <v>147.42828842663999</v>
      </c>
      <c r="I1483" s="32">
        <v>0.1</v>
      </c>
      <c r="J1483" s="32">
        <v>0.75229709137686596</v>
      </c>
      <c r="K1483" s="29" t="s">
        <v>2653</v>
      </c>
      <c r="L1483" s="29" t="s">
        <v>2653</v>
      </c>
      <c r="M1483" s="29" t="s">
        <v>6705</v>
      </c>
      <c r="N1483" s="33">
        <v>2.884561231876109E-2</v>
      </c>
      <c r="O1483" s="34">
        <v>57518.251016186281</v>
      </c>
      <c r="P1483" s="35">
        <v>1.439301248987269</v>
      </c>
      <c r="Q1483" s="29" t="s">
        <v>3799</v>
      </c>
      <c r="R1483" s="29" t="s">
        <v>6726</v>
      </c>
      <c r="S1483" s="36">
        <v>17.43</v>
      </c>
      <c r="T1483" s="29" t="s">
        <v>5377</v>
      </c>
      <c r="U1483" s="37">
        <v>148</v>
      </c>
      <c r="V1483" s="38">
        <v>1.439301248987269</v>
      </c>
      <c r="W1483" s="38">
        <v>18.86930124898727</v>
      </c>
      <c r="X1483" s="39">
        <v>1.499301248987269</v>
      </c>
      <c r="Y1483" s="39">
        <v>5.9999999999998721E-2</v>
      </c>
    </row>
    <row r="1484" spans="1:25" ht="50" x14ac:dyDescent="0.2">
      <c r="A1484" s="29">
        <v>15597</v>
      </c>
      <c r="B1484" s="29" t="s">
        <v>6727</v>
      </c>
      <c r="C1484" s="32">
        <v>75</v>
      </c>
      <c r="D1484" s="48">
        <v>4.6296200000000003E-2</v>
      </c>
      <c r="E1484" s="48">
        <v>3.3133985018329848</v>
      </c>
      <c r="F1484" s="32" t="s">
        <v>746</v>
      </c>
      <c r="G1484" s="32">
        <v>3.3133985018329848</v>
      </c>
      <c r="H1484" s="32">
        <v>172.35333257157001</v>
      </c>
      <c r="I1484" s="32">
        <v>7.4999999999999997E-2</v>
      </c>
      <c r="J1484" s="32">
        <v>0.75229709137686618</v>
      </c>
      <c r="K1484" s="29" t="s">
        <v>2456</v>
      </c>
      <c r="L1484" s="29" t="s">
        <v>1755</v>
      </c>
      <c r="M1484" s="29" t="s">
        <v>6705</v>
      </c>
      <c r="N1484" s="33">
        <v>2.88456123187611E-2</v>
      </c>
      <c r="O1484" s="34">
        <v>43138.688262139724</v>
      </c>
      <c r="P1484" s="35">
        <v>2.4609293079793542</v>
      </c>
      <c r="Q1484" s="29" t="s">
        <v>6728</v>
      </c>
      <c r="R1484" s="29" t="s">
        <v>6729</v>
      </c>
      <c r="S1484" s="36">
        <v>41.849999999999987</v>
      </c>
      <c r="T1484" s="29" t="s">
        <v>4379</v>
      </c>
      <c r="U1484" s="37">
        <v>172</v>
      </c>
      <c r="V1484" s="38">
        <v>2.4609293079793542</v>
      </c>
      <c r="W1484" s="38">
        <v>44.31092930797935</v>
      </c>
      <c r="X1484" s="39">
        <v>27.610929307979351</v>
      </c>
      <c r="Y1484" s="39">
        <v>25.15</v>
      </c>
    </row>
    <row r="1485" spans="1:25" ht="40" x14ac:dyDescent="0.2">
      <c r="A1485" s="29">
        <v>15543</v>
      </c>
      <c r="B1485" s="29" t="s">
        <v>6730</v>
      </c>
      <c r="C1485" s="32">
        <v>75</v>
      </c>
      <c r="D1485" s="48">
        <v>4.6296200000000003E-2</v>
      </c>
      <c r="E1485" s="48">
        <v>3.3133985018329848</v>
      </c>
      <c r="F1485" s="32" t="s">
        <v>746</v>
      </c>
      <c r="G1485" s="32">
        <v>3.3133985018329848</v>
      </c>
      <c r="H1485" s="32">
        <v>5.3852955455</v>
      </c>
      <c r="I1485" s="32">
        <v>7.4999999999999997E-2</v>
      </c>
      <c r="J1485" s="32">
        <v>0.75229709137686618</v>
      </c>
      <c r="K1485" s="29" t="s">
        <v>2534</v>
      </c>
      <c r="L1485" s="29" t="s">
        <v>190</v>
      </c>
      <c r="M1485" s="29" t="s">
        <v>6705</v>
      </c>
      <c r="N1485" s="33">
        <v>2.88456123187611E-2</v>
      </c>
      <c r="O1485" s="34">
        <v>43138.688262139724</v>
      </c>
      <c r="P1485" s="35">
        <v>7.6893387800020349E-2</v>
      </c>
      <c r="Q1485" s="29" t="s">
        <v>6731</v>
      </c>
      <c r="R1485" s="29" t="s">
        <v>6732</v>
      </c>
      <c r="S1485" s="36">
        <v>14.96</v>
      </c>
      <c r="T1485" s="29" t="s">
        <v>2634</v>
      </c>
      <c r="U1485" s="37">
        <v>6</v>
      </c>
      <c r="V1485" s="38">
        <v>7.6893387800020349E-2</v>
      </c>
      <c r="W1485" s="38">
        <v>15.036893387800021</v>
      </c>
      <c r="X1485" s="39">
        <v>1.3568933878000209</v>
      </c>
      <c r="Y1485" s="39">
        <v>1.2800000000000009</v>
      </c>
    </row>
    <row r="1486" spans="1:25" ht="40" x14ac:dyDescent="0.2">
      <c r="A1486" s="29">
        <v>17060</v>
      </c>
      <c r="B1486" s="29" t="s">
        <v>6733</v>
      </c>
      <c r="C1486" s="32">
        <v>63</v>
      </c>
      <c r="D1486" s="48">
        <v>4.6296200000000003E-2</v>
      </c>
      <c r="E1486" s="48">
        <v>2.3379339828933539</v>
      </c>
      <c r="F1486" s="32" t="s">
        <v>746</v>
      </c>
      <c r="G1486" s="32">
        <v>2.3379339828933539</v>
      </c>
      <c r="H1486" s="32">
        <v>77.751854918299998</v>
      </c>
      <c r="I1486" s="32">
        <v>6.3E-2</v>
      </c>
      <c r="J1486" s="32">
        <v>0.75229709137686607</v>
      </c>
      <c r="K1486" s="29" t="s">
        <v>2385</v>
      </c>
      <c r="L1486" s="29" t="s">
        <v>4066</v>
      </c>
      <c r="M1486" s="29" t="s">
        <v>6705</v>
      </c>
      <c r="N1486" s="33">
        <v>2.88456123187611E-2</v>
      </c>
      <c r="O1486" s="34">
        <v>36236.498140197356</v>
      </c>
      <c r="P1486" s="35">
        <v>1.400883058227975</v>
      </c>
      <c r="Q1486" s="29" t="s">
        <v>2982</v>
      </c>
      <c r="R1486" s="29" t="s">
        <v>6734</v>
      </c>
      <c r="S1486" s="36">
        <v>6.79</v>
      </c>
      <c r="T1486" s="29" t="s">
        <v>2467</v>
      </c>
      <c r="U1486" s="37">
        <v>78</v>
      </c>
      <c r="V1486" s="38">
        <v>1.400883058227975</v>
      </c>
      <c r="W1486" s="38">
        <v>8.1908830582279748</v>
      </c>
      <c r="X1486" s="39">
        <v>1.450883058227975</v>
      </c>
      <c r="Y1486" s="39">
        <v>4.9999999999999822E-2</v>
      </c>
    </row>
    <row r="1487" spans="1:25" ht="30" x14ac:dyDescent="0.2">
      <c r="A1487" s="29">
        <v>12246</v>
      </c>
      <c r="B1487" s="29" t="s">
        <v>6735</v>
      </c>
      <c r="C1487" s="32" t="s">
        <v>746</v>
      </c>
      <c r="D1487" s="48">
        <v>4.6296200000000003E-2</v>
      </c>
      <c r="E1487" s="48" t="s">
        <v>746</v>
      </c>
      <c r="F1487" s="32" t="s">
        <v>746</v>
      </c>
      <c r="G1487" s="32" t="s">
        <v>746</v>
      </c>
      <c r="H1487" s="32">
        <v>19.013263111400001</v>
      </c>
      <c r="I1487" s="32" t="s">
        <v>746</v>
      </c>
      <c r="J1487" s="32" t="s">
        <v>746</v>
      </c>
      <c r="K1487" s="29" t="s">
        <v>2443</v>
      </c>
      <c r="L1487" s="29" t="s">
        <v>2632</v>
      </c>
      <c r="M1487" s="29" t="s">
        <v>6705</v>
      </c>
      <c r="N1487" s="33" t="s">
        <v>746</v>
      </c>
      <c r="O1487" s="34" t="s">
        <v>746</v>
      </c>
      <c r="P1487" s="35" t="s">
        <v>746</v>
      </c>
      <c r="Q1487" s="29" t="s">
        <v>4744</v>
      </c>
      <c r="R1487" s="29" t="s">
        <v>3417</v>
      </c>
      <c r="S1487" s="36">
        <v>6.52</v>
      </c>
      <c r="T1487" s="29" t="s">
        <v>746</v>
      </c>
      <c r="U1487" s="37">
        <v>20</v>
      </c>
      <c r="V1487" s="42" t="s">
        <v>746</v>
      </c>
      <c r="W1487" s="42" t="s">
        <v>746</v>
      </c>
      <c r="X1487" s="40" t="s">
        <v>746</v>
      </c>
      <c r="Y1487" s="39">
        <v>0.27999999999999942</v>
      </c>
    </row>
    <row r="1488" spans="1:25" ht="30" x14ac:dyDescent="0.2">
      <c r="A1488" s="29">
        <v>17620</v>
      </c>
      <c r="B1488" s="29" t="s">
        <v>6736</v>
      </c>
      <c r="C1488" s="32">
        <v>100</v>
      </c>
      <c r="D1488" s="48">
        <v>4.6296200000000003E-2</v>
      </c>
      <c r="E1488" s="48">
        <v>5.8904862254808616</v>
      </c>
      <c r="F1488" s="32" t="s">
        <v>746</v>
      </c>
      <c r="G1488" s="32">
        <v>5.8904862254808616</v>
      </c>
      <c r="H1488" s="32">
        <v>49.582203034499997</v>
      </c>
      <c r="I1488" s="32">
        <v>0.1</v>
      </c>
      <c r="J1488" s="32">
        <v>0.75229709137686596</v>
      </c>
      <c r="K1488" s="29" t="s">
        <v>2506</v>
      </c>
      <c r="L1488" s="29" t="s">
        <v>2505</v>
      </c>
      <c r="M1488" s="29" t="s">
        <v>6705</v>
      </c>
      <c r="N1488" s="33">
        <v>2.884561231876109E-2</v>
      </c>
      <c r="O1488" s="34">
        <v>57518.251016186281</v>
      </c>
      <c r="P1488" s="35">
        <v>0.48405721531934248</v>
      </c>
      <c r="Q1488" s="29" t="s">
        <v>6314</v>
      </c>
      <c r="R1488" s="29" t="s">
        <v>6737</v>
      </c>
      <c r="S1488" s="36">
        <v>7.55</v>
      </c>
      <c r="T1488" s="29" t="s">
        <v>2402</v>
      </c>
      <c r="U1488" s="37">
        <v>50</v>
      </c>
      <c r="V1488" s="38">
        <v>0.48405721531934248</v>
      </c>
      <c r="W1488" s="38">
        <v>8.0340572153193417</v>
      </c>
      <c r="X1488" s="39">
        <v>2.2840572153193421</v>
      </c>
      <c r="Y1488" s="39">
        <v>1.8</v>
      </c>
    </row>
    <row r="1489" spans="1:25" ht="30" x14ac:dyDescent="0.2">
      <c r="A1489" s="29">
        <v>15675</v>
      </c>
      <c r="B1489" s="29" t="s">
        <v>6738</v>
      </c>
      <c r="C1489" s="32">
        <v>100</v>
      </c>
      <c r="D1489" s="48">
        <v>4.6296200000000003E-2</v>
      </c>
      <c r="E1489" s="48">
        <v>5.8904862254808616</v>
      </c>
      <c r="F1489" s="32" t="s">
        <v>746</v>
      </c>
      <c r="G1489" s="32">
        <v>5.8904862254808616</v>
      </c>
      <c r="H1489" s="32">
        <v>51.466838389300001</v>
      </c>
      <c r="I1489" s="32">
        <v>0.1</v>
      </c>
      <c r="J1489" s="32">
        <v>0.75229709137686596</v>
      </c>
      <c r="K1489" s="29" t="s">
        <v>2452</v>
      </c>
      <c r="L1489" s="29" t="s">
        <v>1300</v>
      </c>
      <c r="M1489" s="29" t="s">
        <v>6705</v>
      </c>
      <c r="N1489" s="33">
        <v>2.884561231876109E-2</v>
      </c>
      <c r="O1489" s="34">
        <v>57518.251016186281</v>
      </c>
      <c r="P1489" s="35">
        <v>0.5024563844950668</v>
      </c>
      <c r="Q1489" s="29" t="s">
        <v>6739</v>
      </c>
      <c r="R1489" s="29" t="s">
        <v>6740</v>
      </c>
      <c r="S1489" s="36">
        <v>4.9800000000000004</v>
      </c>
      <c r="T1489" s="29" t="s">
        <v>2737</v>
      </c>
      <c r="U1489" s="37">
        <v>52</v>
      </c>
      <c r="V1489" s="38">
        <v>0.5024563844950668</v>
      </c>
      <c r="W1489" s="38">
        <v>5.4824563844950669</v>
      </c>
      <c r="X1489" s="39">
        <v>0.76245638449506714</v>
      </c>
      <c r="Y1489" s="39">
        <v>0.26000000000000068</v>
      </c>
    </row>
    <row r="1490" spans="1:25" ht="30" x14ac:dyDescent="0.2">
      <c r="A1490" s="29">
        <v>15009</v>
      </c>
      <c r="B1490" s="29" t="s">
        <v>6741</v>
      </c>
      <c r="C1490" s="32">
        <v>76</v>
      </c>
      <c r="D1490" s="48">
        <v>4.6296200000000003E-2</v>
      </c>
      <c r="E1490" s="48">
        <v>3.4023448438377462</v>
      </c>
      <c r="F1490" s="32" t="s">
        <v>746</v>
      </c>
      <c r="G1490" s="32">
        <v>3.4023448438377462</v>
      </c>
      <c r="H1490" s="32">
        <v>139.634001649</v>
      </c>
      <c r="I1490" s="32">
        <v>7.5999999999999998E-2</v>
      </c>
      <c r="J1490" s="32">
        <v>0.75229709137686618</v>
      </c>
      <c r="K1490" s="29" t="s">
        <v>2422</v>
      </c>
      <c r="L1490" s="29" t="s">
        <v>1781</v>
      </c>
      <c r="M1490" s="29" t="s">
        <v>6705</v>
      </c>
      <c r="N1490" s="33">
        <v>2.88456123187611E-2</v>
      </c>
      <c r="O1490" s="34">
        <v>43713.870772301583</v>
      </c>
      <c r="P1490" s="35">
        <v>1.9589667045254779</v>
      </c>
      <c r="Q1490" s="29" t="s">
        <v>6742</v>
      </c>
      <c r="R1490" s="29" t="s">
        <v>5665</v>
      </c>
      <c r="S1490" s="36">
        <v>6.42</v>
      </c>
      <c r="T1490" s="29" t="s">
        <v>5385</v>
      </c>
      <c r="U1490" s="37">
        <v>140</v>
      </c>
      <c r="V1490" s="38">
        <v>1.9589667045254779</v>
      </c>
      <c r="W1490" s="38">
        <v>8.3789667045254781</v>
      </c>
      <c r="X1490" s="39">
        <v>5.4189667045254781</v>
      </c>
      <c r="Y1490" s="39">
        <v>3.46</v>
      </c>
    </row>
    <row r="1491" spans="1:25" ht="30" x14ac:dyDescent="0.2">
      <c r="A1491" s="29">
        <v>14006</v>
      </c>
      <c r="B1491" s="29" t="s">
        <v>6743</v>
      </c>
      <c r="C1491" s="32">
        <v>100</v>
      </c>
      <c r="D1491" s="48">
        <v>2.3148100000000001E-2</v>
      </c>
      <c r="E1491" s="48">
        <v>5.8904862254808616</v>
      </c>
      <c r="F1491" s="32" t="s">
        <v>746</v>
      </c>
      <c r="G1491" s="32">
        <v>5.8904862254808616</v>
      </c>
      <c r="H1491" s="32">
        <v>20.950055285099999</v>
      </c>
      <c r="I1491" s="32">
        <v>0.1</v>
      </c>
      <c r="J1491" s="32">
        <v>0.75229709137686596</v>
      </c>
      <c r="K1491" s="29" t="s">
        <v>2394</v>
      </c>
      <c r="L1491" s="29" t="s">
        <v>1314</v>
      </c>
      <c r="M1491" s="29" t="s">
        <v>5487</v>
      </c>
      <c r="N1491" s="33">
        <v>2.884561231876109E-2</v>
      </c>
      <c r="O1491" s="34">
        <v>57518.251016186281</v>
      </c>
      <c r="P1491" s="35">
        <v>0.2045295449061735</v>
      </c>
      <c r="Q1491" s="29" t="s">
        <v>6744</v>
      </c>
      <c r="R1491" s="29" t="s">
        <v>6745</v>
      </c>
      <c r="S1491" s="36">
        <v>192.82</v>
      </c>
      <c r="T1491" s="29" t="s">
        <v>4190</v>
      </c>
      <c r="U1491" s="37">
        <v>20</v>
      </c>
      <c r="V1491" s="38">
        <v>0.2045295449061735</v>
      </c>
      <c r="W1491" s="38">
        <v>193.02452954490619</v>
      </c>
      <c r="X1491" s="39">
        <v>3.6445295449061632</v>
      </c>
      <c r="Y1491" s="39">
        <v>3.4399999999999982</v>
      </c>
    </row>
    <row r="1492" spans="1:25" ht="40" x14ac:dyDescent="0.2">
      <c r="A1492" s="29">
        <v>14332</v>
      </c>
      <c r="B1492" s="29" t="s">
        <v>6746</v>
      </c>
      <c r="C1492" s="32">
        <v>80</v>
      </c>
      <c r="D1492" s="48">
        <v>2.3148100000000001E-2</v>
      </c>
      <c r="E1492" s="48">
        <v>3.7699111843077522</v>
      </c>
      <c r="F1492" s="32" t="s">
        <v>746</v>
      </c>
      <c r="G1492" s="32">
        <v>3.7699111843077522</v>
      </c>
      <c r="H1492" s="32">
        <v>43.037485734000001</v>
      </c>
      <c r="I1492" s="32">
        <v>0.08</v>
      </c>
      <c r="J1492" s="32">
        <v>0.75229709137686607</v>
      </c>
      <c r="K1492" s="29" t="s">
        <v>3217</v>
      </c>
      <c r="L1492" s="29" t="s">
        <v>94</v>
      </c>
      <c r="M1492" s="29" t="s">
        <v>5487</v>
      </c>
      <c r="N1492" s="33">
        <v>2.88456123187611E-2</v>
      </c>
      <c r="O1492" s="34">
        <v>46014.600812949029</v>
      </c>
      <c r="P1492" s="35">
        <v>0.56405480029206201</v>
      </c>
      <c r="Q1492" s="29" t="s">
        <v>6747</v>
      </c>
      <c r="R1492" s="29" t="s">
        <v>6748</v>
      </c>
      <c r="S1492" s="36">
        <v>73.510000000000005</v>
      </c>
      <c r="T1492" s="29" t="s">
        <v>5228</v>
      </c>
      <c r="U1492" s="37">
        <v>28</v>
      </c>
      <c r="V1492" s="38">
        <v>0.56405480029206201</v>
      </c>
      <c r="W1492" s="38">
        <v>74.07405480029206</v>
      </c>
      <c r="X1492" s="39">
        <v>1.7740548002920631</v>
      </c>
      <c r="Y1492" s="39">
        <v>1.210000000000008</v>
      </c>
    </row>
    <row r="1493" spans="1:25" ht="40" x14ac:dyDescent="0.2">
      <c r="A1493" s="29">
        <v>15640</v>
      </c>
      <c r="B1493" s="29" t="s">
        <v>6749</v>
      </c>
      <c r="C1493" s="32">
        <v>80</v>
      </c>
      <c r="D1493" s="48">
        <v>2.3148100000000001E-2</v>
      </c>
      <c r="E1493" s="48">
        <v>3.7699111843077522</v>
      </c>
      <c r="F1493" s="32" t="s">
        <v>746</v>
      </c>
      <c r="G1493" s="32">
        <v>3.7699111843077522</v>
      </c>
      <c r="H1493" s="32">
        <v>84.782706270899993</v>
      </c>
      <c r="I1493" s="32">
        <v>0.08</v>
      </c>
      <c r="J1493" s="32">
        <v>0.75229709137686607</v>
      </c>
      <c r="K1493" s="29" t="s">
        <v>2754</v>
      </c>
      <c r="L1493" s="29" t="s">
        <v>2754</v>
      </c>
      <c r="M1493" s="29" t="s">
        <v>5487</v>
      </c>
      <c r="N1493" s="33">
        <v>2.88456123187611E-2</v>
      </c>
      <c r="O1493" s="34">
        <v>46014.600812949029</v>
      </c>
      <c r="P1493" s="35">
        <v>1.1111730073969719</v>
      </c>
      <c r="Q1493" s="29" t="s">
        <v>6750</v>
      </c>
      <c r="R1493" s="29" t="s">
        <v>6751</v>
      </c>
      <c r="S1493" s="36">
        <v>71.48</v>
      </c>
      <c r="T1493" s="29" t="s">
        <v>2792</v>
      </c>
      <c r="U1493" s="37">
        <v>84</v>
      </c>
      <c r="V1493" s="38">
        <v>1.1111730073969719</v>
      </c>
      <c r="W1493" s="38">
        <v>72.591173007396975</v>
      </c>
      <c r="X1493" s="39">
        <v>2.6711730073969728</v>
      </c>
      <c r="Y1493" s="39">
        <v>1.5600000000000021</v>
      </c>
    </row>
    <row r="1494" spans="1:25" ht="20" x14ac:dyDescent="0.2">
      <c r="A1494" s="29">
        <v>17269</v>
      </c>
      <c r="B1494" s="29" t="s">
        <v>6752</v>
      </c>
      <c r="C1494" s="32">
        <v>100</v>
      </c>
      <c r="D1494" s="48">
        <v>2.3148100000000001E-2</v>
      </c>
      <c r="E1494" s="48">
        <v>5.8904862254808616</v>
      </c>
      <c r="F1494" s="32" t="s">
        <v>746</v>
      </c>
      <c r="G1494" s="32">
        <v>5.8904862254808616</v>
      </c>
      <c r="H1494" s="32">
        <v>896.00824459478997</v>
      </c>
      <c r="I1494" s="32">
        <v>0.1</v>
      </c>
      <c r="J1494" s="32">
        <v>0.75229709137686596</v>
      </c>
      <c r="K1494" s="29" t="s">
        <v>3668</v>
      </c>
      <c r="L1494" s="29" t="s">
        <v>3668</v>
      </c>
      <c r="M1494" s="29" t="s">
        <v>5487</v>
      </c>
      <c r="N1494" s="33">
        <v>2.884561231876109E-2</v>
      </c>
      <c r="O1494" s="34">
        <v>57518.251016186281</v>
      </c>
      <c r="P1494" s="35">
        <v>8.7474785152232624</v>
      </c>
      <c r="Q1494" s="29" t="s">
        <v>6132</v>
      </c>
      <c r="R1494" s="29" t="s">
        <v>6753</v>
      </c>
      <c r="S1494" s="36">
        <v>70.92</v>
      </c>
      <c r="T1494" s="29" t="s">
        <v>3691</v>
      </c>
      <c r="U1494" s="37">
        <v>896</v>
      </c>
      <c r="V1494" s="38">
        <v>8.7474785152232624</v>
      </c>
      <c r="W1494" s="38">
        <v>79.667478515223266</v>
      </c>
      <c r="X1494" s="39">
        <v>10.097478515223269</v>
      </c>
      <c r="Y1494" s="39">
        <v>1.350000000000009</v>
      </c>
    </row>
    <row r="1495" spans="1:25" ht="30" x14ac:dyDescent="0.2">
      <c r="A1495" s="29">
        <v>17359</v>
      </c>
      <c r="B1495" s="29" t="s">
        <v>6754</v>
      </c>
      <c r="C1495" s="32">
        <v>110</v>
      </c>
      <c r="D1495" s="48">
        <v>2.3148100000000001E-2</v>
      </c>
      <c r="E1495" s="48">
        <v>7.1274883328318426</v>
      </c>
      <c r="F1495" s="32" t="s">
        <v>746</v>
      </c>
      <c r="G1495" s="32">
        <v>7.1274883328318426</v>
      </c>
      <c r="H1495" s="32">
        <v>43.9802470379</v>
      </c>
      <c r="I1495" s="32">
        <v>0.11</v>
      </c>
      <c r="J1495" s="32">
        <v>0.75229709137686618</v>
      </c>
      <c r="K1495" s="29" t="s">
        <v>6466</v>
      </c>
      <c r="L1495" s="29" t="s">
        <v>6466</v>
      </c>
      <c r="M1495" s="29" t="s">
        <v>5487</v>
      </c>
      <c r="N1495" s="33">
        <v>2.88456123187611E-2</v>
      </c>
      <c r="O1495" s="34">
        <v>63270.076117804922</v>
      </c>
      <c r="P1495" s="35">
        <v>0.37890543451585779</v>
      </c>
      <c r="Q1495" s="29" t="s">
        <v>6755</v>
      </c>
      <c r="R1495" s="29" t="s">
        <v>6583</v>
      </c>
      <c r="S1495" s="36">
        <v>58.36</v>
      </c>
      <c r="T1495" s="29" t="s">
        <v>3436</v>
      </c>
      <c r="U1495" s="37">
        <v>44</v>
      </c>
      <c r="V1495" s="38">
        <v>0.37890543451585779</v>
      </c>
      <c r="W1495" s="38">
        <v>58.738905434515857</v>
      </c>
      <c r="X1495" s="39">
        <v>2.9589054345158559</v>
      </c>
      <c r="Y1495" s="39">
        <v>2.5799999999999979</v>
      </c>
    </row>
    <row r="1496" spans="1:25" ht="20" x14ac:dyDescent="0.2">
      <c r="A1496" s="29">
        <v>15202</v>
      </c>
      <c r="B1496" s="29" t="s">
        <v>6756</v>
      </c>
      <c r="C1496" s="32">
        <v>75</v>
      </c>
      <c r="D1496" s="48">
        <v>2.3148100000000001E-2</v>
      </c>
      <c r="E1496" s="48">
        <v>3.3133985018329848</v>
      </c>
      <c r="F1496" s="32" t="s">
        <v>746</v>
      </c>
      <c r="G1496" s="32">
        <v>3.3133985018329848</v>
      </c>
      <c r="H1496" s="32">
        <v>7.8017201934399996</v>
      </c>
      <c r="I1496" s="32">
        <v>7.4999999999999997E-2</v>
      </c>
      <c r="J1496" s="32">
        <v>0.75229709137686618</v>
      </c>
      <c r="K1496" s="29" t="s">
        <v>4262</v>
      </c>
      <c r="L1496" s="29" t="s">
        <v>140</v>
      </c>
      <c r="M1496" s="29" t="s">
        <v>5487</v>
      </c>
      <c r="N1496" s="33">
        <v>2.88456123187611E-2</v>
      </c>
      <c r="O1496" s="34">
        <v>43138.688262139724</v>
      </c>
      <c r="P1496" s="35">
        <v>0.1113960582614104</v>
      </c>
      <c r="Q1496" s="29" t="s">
        <v>6757</v>
      </c>
      <c r="R1496" s="29" t="s">
        <v>6758</v>
      </c>
      <c r="S1496" s="36">
        <v>55.260000000000012</v>
      </c>
      <c r="T1496" s="29" t="s">
        <v>746</v>
      </c>
      <c r="U1496" s="37">
        <v>8</v>
      </c>
      <c r="V1496" s="38">
        <v>0.1113960582614104</v>
      </c>
      <c r="W1496" s="38">
        <v>55.371396058261418</v>
      </c>
      <c r="X1496" s="39">
        <v>0.11139605826141261</v>
      </c>
      <c r="Y1496" s="39">
        <v>0</v>
      </c>
    </row>
    <row r="1497" spans="1:25" ht="30" x14ac:dyDescent="0.2">
      <c r="A1497" s="29">
        <v>14695</v>
      </c>
      <c r="B1497" s="29" t="s">
        <v>6759</v>
      </c>
      <c r="C1497" s="32">
        <v>75</v>
      </c>
      <c r="D1497" s="48">
        <v>2.3148100000000001E-2</v>
      </c>
      <c r="E1497" s="48">
        <v>3.3133985018329848</v>
      </c>
      <c r="F1497" s="32" t="s">
        <v>746</v>
      </c>
      <c r="G1497" s="32">
        <v>3.3133985018329848</v>
      </c>
      <c r="H1497" s="32">
        <v>141.90453112599999</v>
      </c>
      <c r="I1497" s="32">
        <v>7.4999999999999997E-2</v>
      </c>
      <c r="J1497" s="32">
        <v>0.75229709137686618</v>
      </c>
      <c r="K1497" s="29" t="s">
        <v>6466</v>
      </c>
      <c r="L1497" s="29" t="s">
        <v>6466</v>
      </c>
      <c r="M1497" s="29" t="s">
        <v>5487</v>
      </c>
      <c r="N1497" s="33">
        <v>2.88456123187611E-2</v>
      </c>
      <c r="O1497" s="34">
        <v>43138.688262139724</v>
      </c>
      <c r="P1497" s="35">
        <v>2.0261692325445981</v>
      </c>
      <c r="Q1497" s="29" t="s">
        <v>6760</v>
      </c>
      <c r="R1497" s="29" t="s">
        <v>6761</v>
      </c>
      <c r="S1497" s="36">
        <v>54.38</v>
      </c>
      <c r="T1497" s="29" t="s">
        <v>5377</v>
      </c>
      <c r="U1497" s="37">
        <v>142</v>
      </c>
      <c r="V1497" s="38">
        <v>2.0261692325445981</v>
      </c>
      <c r="W1497" s="38">
        <v>56.406169232544592</v>
      </c>
      <c r="X1497" s="39">
        <v>6.3861692325445887</v>
      </c>
      <c r="Y1497" s="39">
        <v>4.3599999999999923</v>
      </c>
    </row>
    <row r="1498" spans="1:25" ht="50" x14ac:dyDescent="0.2">
      <c r="A1498" s="29">
        <v>15727</v>
      </c>
      <c r="B1498" s="29" t="s">
        <v>6762</v>
      </c>
      <c r="C1498" s="32">
        <v>100</v>
      </c>
      <c r="D1498" s="48">
        <v>2.3148100000000001E-2</v>
      </c>
      <c r="E1498" s="48">
        <v>5.8904862254808616</v>
      </c>
      <c r="F1498" s="32" t="s">
        <v>746</v>
      </c>
      <c r="G1498" s="32">
        <v>5.8904862254808616</v>
      </c>
      <c r="H1498" s="32">
        <v>54.159469636700003</v>
      </c>
      <c r="I1498" s="32">
        <v>0.1</v>
      </c>
      <c r="J1498" s="32">
        <v>0.75229709137686596</v>
      </c>
      <c r="K1498" s="29" t="s">
        <v>3710</v>
      </c>
      <c r="L1498" s="29" t="s">
        <v>3710</v>
      </c>
      <c r="M1498" s="29" t="s">
        <v>5487</v>
      </c>
      <c r="N1498" s="33">
        <v>2.884561231876109E-2</v>
      </c>
      <c r="O1498" s="34">
        <v>57518.251016186281</v>
      </c>
      <c r="P1498" s="35">
        <v>0.52874379214799783</v>
      </c>
      <c r="Q1498" s="29" t="s">
        <v>6763</v>
      </c>
      <c r="R1498" s="29" t="s">
        <v>6764</v>
      </c>
      <c r="S1498" s="36">
        <v>50.9</v>
      </c>
      <c r="T1498" s="29" t="s">
        <v>4138</v>
      </c>
      <c r="U1498" s="37">
        <v>54</v>
      </c>
      <c r="V1498" s="38">
        <v>0.52874379214799783</v>
      </c>
      <c r="W1498" s="38">
        <v>51.428743792147998</v>
      </c>
      <c r="X1498" s="39">
        <v>1.648743792147997</v>
      </c>
      <c r="Y1498" s="39">
        <v>1.119999999999997</v>
      </c>
    </row>
    <row r="1499" spans="1:25" ht="30" x14ac:dyDescent="0.2">
      <c r="A1499" s="29">
        <v>17488</v>
      </c>
      <c r="B1499" s="29" t="s">
        <v>6765</v>
      </c>
      <c r="C1499" s="32">
        <v>125</v>
      </c>
      <c r="D1499" s="48">
        <v>2.3148100000000001E-2</v>
      </c>
      <c r="E1499" s="48">
        <v>9.2038847273138469</v>
      </c>
      <c r="F1499" s="32" t="s">
        <v>746</v>
      </c>
      <c r="G1499" s="32">
        <v>9.2038847273138469</v>
      </c>
      <c r="H1499" s="32">
        <v>504.58622095999999</v>
      </c>
      <c r="I1499" s="32">
        <v>0.125</v>
      </c>
      <c r="J1499" s="32">
        <v>0.75229709137686618</v>
      </c>
      <c r="K1499" s="29" t="s">
        <v>6466</v>
      </c>
      <c r="L1499" s="29" t="s">
        <v>6466</v>
      </c>
      <c r="M1499" s="29" t="s">
        <v>5487</v>
      </c>
      <c r="N1499" s="33">
        <v>2.88456123187611E-2</v>
      </c>
      <c r="O1499" s="34">
        <v>71897.813770232868</v>
      </c>
      <c r="P1499" s="35">
        <v>3.6785890678228532</v>
      </c>
      <c r="Q1499" s="29" t="s">
        <v>4504</v>
      </c>
      <c r="R1499" s="29" t="s">
        <v>6766</v>
      </c>
      <c r="S1499" s="36">
        <v>54.94</v>
      </c>
      <c r="T1499" s="29" t="s">
        <v>2643</v>
      </c>
      <c r="U1499" s="37">
        <v>504</v>
      </c>
      <c r="V1499" s="38">
        <v>3.6785890678228532</v>
      </c>
      <c r="W1499" s="38">
        <v>58.618589067822853</v>
      </c>
      <c r="X1499" s="39">
        <v>14.09858906782285</v>
      </c>
      <c r="Y1499" s="39">
        <v>10.419999999999989</v>
      </c>
    </row>
    <row r="1500" spans="1:25" ht="40" x14ac:dyDescent="0.2">
      <c r="A1500" s="29">
        <v>14278</v>
      </c>
      <c r="B1500" s="29" t="s">
        <v>6767</v>
      </c>
      <c r="C1500" s="32">
        <v>100</v>
      </c>
      <c r="D1500" s="48">
        <v>2.3148100000000001E-2</v>
      </c>
      <c r="E1500" s="48">
        <v>5.8904862254808616</v>
      </c>
      <c r="F1500" s="32" t="s">
        <v>746</v>
      </c>
      <c r="G1500" s="32">
        <v>5.8904862254808616</v>
      </c>
      <c r="H1500" s="32">
        <v>62.8273773875</v>
      </c>
      <c r="I1500" s="32">
        <v>0.1</v>
      </c>
      <c r="J1500" s="32">
        <v>0.75229709137686596</v>
      </c>
      <c r="K1500" s="29" t="s">
        <v>2828</v>
      </c>
      <c r="L1500" s="29" t="s">
        <v>2999</v>
      </c>
      <c r="M1500" s="29" t="s">
        <v>5487</v>
      </c>
      <c r="N1500" s="33">
        <v>2.884561231876109E-2</v>
      </c>
      <c r="O1500" s="34">
        <v>57518.251016186281</v>
      </c>
      <c r="P1500" s="35">
        <v>0.613366157265129</v>
      </c>
      <c r="Q1500" s="29" t="s">
        <v>6424</v>
      </c>
      <c r="R1500" s="29" t="s">
        <v>6768</v>
      </c>
      <c r="S1500" s="36">
        <v>34.11</v>
      </c>
      <c r="T1500" s="29" t="s">
        <v>4210</v>
      </c>
      <c r="U1500" s="37">
        <v>62</v>
      </c>
      <c r="V1500" s="38">
        <v>0.613366157265129</v>
      </c>
      <c r="W1500" s="38">
        <v>34.723366157265133</v>
      </c>
      <c r="X1500" s="39">
        <v>1.3633661572651261</v>
      </c>
      <c r="Y1500" s="39">
        <v>0.75</v>
      </c>
    </row>
    <row r="1501" spans="1:25" ht="30" x14ac:dyDescent="0.2">
      <c r="A1501" s="29">
        <v>15525</v>
      </c>
      <c r="B1501" s="29" t="s">
        <v>6769</v>
      </c>
      <c r="C1501" s="32">
        <v>75</v>
      </c>
      <c r="D1501" s="48">
        <v>2.3148100000000001E-2</v>
      </c>
      <c r="E1501" s="48">
        <v>3.3133985018329848</v>
      </c>
      <c r="F1501" s="32" t="s">
        <v>746</v>
      </c>
      <c r="G1501" s="32">
        <v>3.3133985018329848</v>
      </c>
      <c r="H1501" s="32">
        <v>93.775719612499998</v>
      </c>
      <c r="I1501" s="32">
        <v>7.4999999999999997E-2</v>
      </c>
      <c r="J1501" s="32">
        <v>0.75229709137686618</v>
      </c>
      <c r="K1501" s="29" t="s">
        <v>2394</v>
      </c>
      <c r="L1501" s="29" t="s">
        <v>1314</v>
      </c>
      <c r="M1501" s="29" t="s">
        <v>5487</v>
      </c>
      <c r="N1501" s="33">
        <v>2.88456123187611E-2</v>
      </c>
      <c r="O1501" s="34">
        <v>43138.688262139724</v>
      </c>
      <c r="P1501" s="35">
        <v>1.338966954267772</v>
      </c>
      <c r="Q1501" s="29" t="s">
        <v>6770</v>
      </c>
      <c r="R1501" s="29" t="s">
        <v>6771</v>
      </c>
      <c r="S1501" s="36">
        <v>24.69</v>
      </c>
      <c r="T1501" s="29" t="s">
        <v>4065</v>
      </c>
      <c r="U1501" s="37">
        <v>94</v>
      </c>
      <c r="V1501" s="38">
        <v>1.338966954267772</v>
      </c>
      <c r="W1501" s="38">
        <v>26.028966954267769</v>
      </c>
      <c r="X1501" s="39">
        <v>5.938966954267773</v>
      </c>
      <c r="Y1501" s="39">
        <v>4.6000000000000014</v>
      </c>
    </row>
    <row r="1502" spans="1:25" ht="40" x14ac:dyDescent="0.2">
      <c r="A1502" s="29">
        <v>15452</v>
      </c>
      <c r="B1502" s="29" t="s">
        <v>6772</v>
      </c>
      <c r="C1502" s="32">
        <v>75</v>
      </c>
      <c r="D1502" s="48">
        <v>2.3148100000000001E-2</v>
      </c>
      <c r="E1502" s="48">
        <v>3.3133985018329848</v>
      </c>
      <c r="F1502" s="32" t="s">
        <v>746</v>
      </c>
      <c r="G1502" s="32">
        <v>3.3133985018329848</v>
      </c>
      <c r="H1502" s="32">
        <v>3.4919390266499999</v>
      </c>
      <c r="I1502" s="32">
        <v>7.4999999999999997E-2</v>
      </c>
      <c r="J1502" s="32">
        <v>0.75229709137686618</v>
      </c>
      <c r="K1502" s="29" t="s">
        <v>2662</v>
      </c>
      <c r="L1502" s="29" t="s">
        <v>2662</v>
      </c>
      <c r="M1502" s="29" t="s">
        <v>5487</v>
      </c>
      <c r="N1502" s="33">
        <v>2.88456123187611E-2</v>
      </c>
      <c r="O1502" s="34">
        <v>43138.688262139724</v>
      </c>
      <c r="P1502" s="35">
        <v>4.9859291747616503E-2</v>
      </c>
      <c r="Q1502" s="29" t="s">
        <v>6773</v>
      </c>
      <c r="R1502" s="29" t="s">
        <v>6774</v>
      </c>
      <c r="S1502" s="36">
        <v>16.28</v>
      </c>
      <c r="T1502" s="29" t="s">
        <v>2406</v>
      </c>
      <c r="U1502" s="37">
        <v>4</v>
      </c>
      <c r="V1502" s="38">
        <v>4.9859291747616503E-2</v>
      </c>
      <c r="W1502" s="38">
        <v>16.32985929174761</v>
      </c>
      <c r="X1502" s="39">
        <v>0.1198592917476127</v>
      </c>
      <c r="Y1502" s="39">
        <v>6.9999999999996732E-2</v>
      </c>
    </row>
    <row r="1503" spans="1:25" ht="30" x14ac:dyDescent="0.2">
      <c r="A1503" s="29">
        <v>15005</v>
      </c>
      <c r="B1503" s="29" t="s">
        <v>6775</v>
      </c>
      <c r="C1503" s="32">
        <v>100</v>
      </c>
      <c r="D1503" s="48">
        <v>2.3148100000000001E-2</v>
      </c>
      <c r="E1503" s="48">
        <v>5.8904862254808616</v>
      </c>
      <c r="F1503" s="32" t="s">
        <v>746</v>
      </c>
      <c r="G1503" s="32">
        <v>5.8904862254808616</v>
      </c>
      <c r="H1503" s="32">
        <v>41.508006806200001</v>
      </c>
      <c r="I1503" s="32">
        <v>0.1</v>
      </c>
      <c r="J1503" s="32">
        <v>0.75229709137686596</v>
      </c>
      <c r="K1503" s="29" t="s">
        <v>2422</v>
      </c>
      <c r="L1503" s="29" t="s">
        <v>1778</v>
      </c>
      <c r="M1503" s="29" t="s">
        <v>5487</v>
      </c>
      <c r="N1503" s="33">
        <v>2.884561231876109E-2</v>
      </c>
      <c r="O1503" s="34">
        <v>57518.251016186281</v>
      </c>
      <c r="P1503" s="35">
        <v>0.40523109015718839</v>
      </c>
      <c r="Q1503" s="29" t="s">
        <v>4572</v>
      </c>
      <c r="R1503" s="29" t="s">
        <v>6776</v>
      </c>
      <c r="S1503" s="36">
        <v>16.670000000000009</v>
      </c>
      <c r="T1503" s="29" t="s">
        <v>2631</v>
      </c>
      <c r="U1503" s="37">
        <v>42</v>
      </c>
      <c r="V1503" s="38">
        <v>0.40523109015718839</v>
      </c>
      <c r="W1503" s="38">
        <v>17.075231090157189</v>
      </c>
      <c r="X1503" s="39">
        <v>11.645231090157189</v>
      </c>
      <c r="Y1503" s="39">
        <v>11.240000000000011</v>
      </c>
    </row>
    <row r="1504" spans="1:25" ht="30" x14ac:dyDescent="0.2">
      <c r="A1504" s="29">
        <v>15016</v>
      </c>
      <c r="B1504" s="29" t="s">
        <v>6777</v>
      </c>
      <c r="C1504" s="32">
        <v>75</v>
      </c>
      <c r="D1504" s="48">
        <v>2.3148100000000001E-2</v>
      </c>
      <c r="E1504" s="48">
        <v>3.3133985018329848</v>
      </c>
      <c r="F1504" s="32" t="s">
        <v>746</v>
      </c>
      <c r="G1504" s="32">
        <v>3.3133985018329848</v>
      </c>
      <c r="H1504" s="32">
        <v>56.861814685399999</v>
      </c>
      <c r="I1504" s="32">
        <v>7.4999999999999997E-2</v>
      </c>
      <c r="J1504" s="32">
        <v>0.75229709137686618</v>
      </c>
      <c r="K1504" s="29" t="s">
        <v>2422</v>
      </c>
      <c r="L1504" s="29" t="s">
        <v>6775</v>
      </c>
      <c r="M1504" s="29" t="s">
        <v>5487</v>
      </c>
      <c r="N1504" s="33">
        <v>2.88456123187611E-2</v>
      </c>
      <c r="O1504" s="34">
        <v>43138.688262139724</v>
      </c>
      <c r="P1504" s="35">
        <v>0.8118955646307815</v>
      </c>
      <c r="Q1504" s="29" t="s">
        <v>6778</v>
      </c>
      <c r="R1504" s="29" t="s">
        <v>4585</v>
      </c>
      <c r="S1504" s="36">
        <v>5.88</v>
      </c>
      <c r="T1504" s="29" t="s">
        <v>4138</v>
      </c>
      <c r="U1504" s="37">
        <v>56</v>
      </c>
      <c r="V1504" s="38">
        <v>0.8118955646307815</v>
      </c>
      <c r="W1504" s="38">
        <v>6.6918955646307818</v>
      </c>
      <c r="X1504" s="39">
        <v>2.5518955646307822</v>
      </c>
      <c r="Y1504" s="39">
        <v>1.74</v>
      </c>
    </row>
    <row r="1505" spans="1:25" ht="30" x14ac:dyDescent="0.2">
      <c r="A1505" s="29">
        <v>14282</v>
      </c>
      <c r="B1505" s="29" t="s">
        <v>6779</v>
      </c>
      <c r="C1505" s="32">
        <v>100</v>
      </c>
      <c r="D1505" s="48">
        <v>2.3148100000000001E-2</v>
      </c>
      <c r="E1505" s="48">
        <v>5.8904862254808616</v>
      </c>
      <c r="F1505" s="32" t="s">
        <v>746</v>
      </c>
      <c r="G1505" s="32">
        <v>5.8904862254808616</v>
      </c>
      <c r="H1505" s="32">
        <v>474.15078362499997</v>
      </c>
      <c r="I1505" s="32">
        <v>0.1</v>
      </c>
      <c r="J1505" s="32">
        <v>0.75229709137686596</v>
      </c>
      <c r="K1505" s="29" t="s">
        <v>3306</v>
      </c>
      <c r="L1505" s="29" t="s">
        <v>1477</v>
      </c>
      <c r="M1505" s="29" t="s">
        <v>5487</v>
      </c>
      <c r="N1505" s="33">
        <v>2.884561231876109E-2</v>
      </c>
      <c r="O1505" s="34">
        <v>57518.251016186281</v>
      </c>
      <c r="P1505" s="35">
        <v>4.6290018175130507</v>
      </c>
      <c r="Q1505" s="29" t="s">
        <v>6780</v>
      </c>
      <c r="R1505" s="29" t="s">
        <v>6781</v>
      </c>
      <c r="S1505" s="36">
        <v>19.260000000000002</v>
      </c>
      <c r="T1505" s="29" t="s">
        <v>6782</v>
      </c>
      <c r="U1505" s="37">
        <v>474</v>
      </c>
      <c r="V1505" s="38">
        <v>4.6290018175130507</v>
      </c>
      <c r="W1505" s="38">
        <v>23.889001817513051</v>
      </c>
      <c r="X1505" s="39">
        <v>20.459001817513052</v>
      </c>
      <c r="Y1505" s="39">
        <v>15.83</v>
      </c>
    </row>
    <row r="1506" spans="1:25" ht="30" x14ac:dyDescent="0.2">
      <c r="A1506" s="29">
        <v>17253</v>
      </c>
      <c r="B1506" s="29" t="s">
        <v>6783</v>
      </c>
      <c r="C1506" s="32">
        <v>80</v>
      </c>
      <c r="D1506" s="48">
        <v>2.3148100000000001E-2</v>
      </c>
      <c r="E1506" s="48">
        <v>3.7699111843077522</v>
      </c>
      <c r="F1506" s="32" t="s">
        <v>746</v>
      </c>
      <c r="G1506" s="32">
        <v>3.7699111843077522</v>
      </c>
      <c r="H1506" s="32">
        <v>114.97594535099999</v>
      </c>
      <c r="I1506" s="32">
        <v>0.08</v>
      </c>
      <c r="J1506" s="32">
        <v>0.75229709137686607</v>
      </c>
      <c r="K1506" s="29" t="s">
        <v>2412</v>
      </c>
      <c r="L1506" s="29" t="s">
        <v>5485</v>
      </c>
      <c r="M1506" s="29" t="s">
        <v>5487</v>
      </c>
      <c r="N1506" s="33">
        <v>2.88456123187611E-2</v>
      </c>
      <c r="O1506" s="34">
        <v>46014.600812949029</v>
      </c>
      <c r="P1506" s="35">
        <v>1.506889465945616</v>
      </c>
      <c r="Q1506" s="29" t="s">
        <v>6784</v>
      </c>
      <c r="R1506" s="29" t="s">
        <v>6785</v>
      </c>
      <c r="S1506" s="36">
        <v>3.79</v>
      </c>
      <c r="T1506" s="29" t="s">
        <v>3520</v>
      </c>
      <c r="U1506" s="37">
        <v>114</v>
      </c>
      <c r="V1506" s="38">
        <v>1.506889465945616</v>
      </c>
      <c r="W1506" s="38">
        <v>5.2968894659456156</v>
      </c>
      <c r="X1506" s="39">
        <v>2.1168894659456159</v>
      </c>
      <c r="Y1506" s="39">
        <v>0.60999999999999988</v>
      </c>
    </row>
    <row r="1507" spans="1:25" ht="30" x14ac:dyDescent="0.2">
      <c r="A1507" s="29">
        <v>17564</v>
      </c>
      <c r="B1507" s="29" t="s">
        <v>6786</v>
      </c>
      <c r="C1507" s="32">
        <v>125</v>
      </c>
      <c r="D1507" s="48">
        <v>2.3148100000000001E-2</v>
      </c>
      <c r="E1507" s="48">
        <v>9.2038847273138469</v>
      </c>
      <c r="F1507" s="32" t="s">
        <v>746</v>
      </c>
      <c r="G1507" s="32">
        <v>9.2038847273138469</v>
      </c>
      <c r="H1507" s="32">
        <v>302.59769641769998</v>
      </c>
      <c r="I1507" s="32">
        <v>0.125</v>
      </c>
      <c r="J1507" s="32">
        <v>0.75229709137686618</v>
      </c>
      <c r="K1507" s="29" t="s">
        <v>2407</v>
      </c>
      <c r="L1507" s="29" t="s">
        <v>267</v>
      </c>
      <c r="M1507" s="29" t="s">
        <v>5487</v>
      </c>
      <c r="N1507" s="33">
        <v>2.88456123187611E-2</v>
      </c>
      <c r="O1507" s="34">
        <v>71897.813770232868</v>
      </c>
      <c r="P1507" s="35">
        <v>2.2060304696246771</v>
      </c>
      <c r="Q1507" s="29" t="s">
        <v>6787</v>
      </c>
      <c r="R1507" s="29" t="s">
        <v>3532</v>
      </c>
      <c r="S1507" s="36">
        <v>2.88</v>
      </c>
      <c r="T1507" s="29" t="s">
        <v>2467</v>
      </c>
      <c r="U1507" s="37">
        <v>300</v>
      </c>
      <c r="V1507" s="38">
        <v>2.2060304696246771</v>
      </c>
      <c r="W1507" s="38">
        <v>5.0860304696246761</v>
      </c>
      <c r="X1507" s="39">
        <v>2.2260304696246762</v>
      </c>
      <c r="Y1507" s="39">
        <v>2.0000000000000021E-2</v>
      </c>
    </row>
    <row r="1508" spans="1:25" ht="20" x14ac:dyDescent="0.2">
      <c r="A1508" s="29">
        <v>15238</v>
      </c>
      <c r="B1508" s="29" t="s">
        <v>6788</v>
      </c>
      <c r="C1508" s="32">
        <v>150</v>
      </c>
      <c r="D1508" s="48">
        <v>2.3148100000000001E-2</v>
      </c>
      <c r="E1508" s="48">
        <v>13.253594007331939</v>
      </c>
      <c r="F1508" s="32" t="s">
        <v>746</v>
      </c>
      <c r="G1508" s="32">
        <v>13.253594007331939</v>
      </c>
      <c r="H1508" s="32">
        <v>156.83632977400001</v>
      </c>
      <c r="I1508" s="32">
        <v>0.15</v>
      </c>
      <c r="J1508" s="32">
        <v>0.75229709137686618</v>
      </c>
      <c r="K1508" s="29" t="s">
        <v>2407</v>
      </c>
      <c r="L1508" s="29" t="s">
        <v>3323</v>
      </c>
      <c r="M1508" s="29" t="s">
        <v>5487</v>
      </c>
      <c r="N1508" s="33">
        <v>2.88456123187611E-2</v>
      </c>
      <c r="O1508" s="34">
        <v>86277.376524279447</v>
      </c>
      <c r="P1508" s="35">
        <v>0.902234006307294</v>
      </c>
      <c r="Q1508" s="29" t="s">
        <v>6789</v>
      </c>
      <c r="R1508" s="29" t="s">
        <v>3848</v>
      </c>
      <c r="S1508" s="36">
        <v>5.9700000000000006</v>
      </c>
      <c r="T1508" s="29" t="s">
        <v>5377</v>
      </c>
      <c r="U1508" s="37">
        <v>156</v>
      </c>
      <c r="V1508" s="38">
        <v>0.902234006307294</v>
      </c>
      <c r="W1508" s="38">
        <v>6.8722340063072949</v>
      </c>
      <c r="X1508" s="39">
        <v>4.0922340063072946</v>
      </c>
      <c r="Y1508" s="39">
        <v>3.19</v>
      </c>
    </row>
    <row r="1509" spans="1:25" ht="30" x14ac:dyDescent="0.2">
      <c r="A1509" s="29">
        <v>17769</v>
      </c>
      <c r="B1509" s="29" t="s">
        <v>6790</v>
      </c>
      <c r="C1509" s="32" t="s">
        <v>746</v>
      </c>
      <c r="D1509" s="48">
        <v>2.3148100000000001E-2</v>
      </c>
      <c r="E1509" s="48" t="s">
        <v>746</v>
      </c>
      <c r="F1509" s="32" t="s">
        <v>746</v>
      </c>
      <c r="G1509" s="32" t="s">
        <v>746</v>
      </c>
      <c r="H1509" s="32">
        <v>343.31886245499999</v>
      </c>
      <c r="I1509" s="32" t="s">
        <v>746</v>
      </c>
      <c r="J1509" s="32" t="s">
        <v>746</v>
      </c>
      <c r="K1509" s="29" t="s">
        <v>2443</v>
      </c>
      <c r="L1509" s="29" t="s">
        <v>281</v>
      </c>
      <c r="M1509" s="29" t="s">
        <v>5487</v>
      </c>
      <c r="N1509" s="33" t="s">
        <v>746</v>
      </c>
      <c r="O1509" s="34" t="s">
        <v>746</v>
      </c>
      <c r="P1509" s="35" t="s">
        <v>746</v>
      </c>
      <c r="Q1509" s="29" t="s">
        <v>746</v>
      </c>
      <c r="R1509" s="29" t="s">
        <v>746</v>
      </c>
      <c r="S1509" s="41" t="s">
        <v>746</v>
      </c>
      <c r="T1509" s="29" t="s">
        <v>746</v>
      </c>
      <c r="U1509" s="34" t="s">
        <v>746</v>
      </c>
      <c r="V1509" s="42" t="s">
        <v>746</v>
      </c>
      <c r="W1509" s="42" t="s">
        <v>746</v>
      </c>
      <c r="X1509" s="40" t="s">
        <v>746</v>
      </c>
      <c r="Y1509" s="40" t="s">
        <v>746</v>
      </c>
    </row>
    <row r="1510" spans="1:25" ht="30" x14ac:dyDescent="0.2">
      <c r="A1510" s="29">
        <v>14004</v>
      </c>
      <c r="B1510" s="29" t="s">
        <v>6791</v>
      </c>
      <c r="C1510" s="32">
        <v>100</v>
      </c>
      <c r="D1510" s="48">
        <v>0</v>
      </c>
      <c r="E1510" s="48">
        <v>5.8904862254808616</v>
      </c>
      <c r="F1510" s="32" t="s">
        <v>746</v>
      </c>
      <c r="G1510" s="32">
        <v>5.8904862254808616</v>
      </c>
      <c r="H1510" s="32">
        <v>98.271046376499996</v>
      </c>
      <c r="I1510" s="32">
        <v>0.1</v>
      </c>
      <c r="J1510" s="32">
        <v>0.75229709137686596</v>
      </c>
      <c r="K1510" s="29" t="s">
        <v>2394</v>
      </c>
      <c r="L1510" s="29" t="s">
        <v>1314</v>
      </c>
      <c r="M1510" s="29" t="s">
        <v>2393</v>
      </c>
      <c r="N1510" s="33">
        <v>2.884561231876109E-2</v>
      </c>
      <c r="O1510" s="34">
        <v>57518.251016186281</v>
      </c>
      <c r="P1510" s="35">
        <v>0.95939280919864534</v>
      </c>
      <c r="Q1510" s="29" t="s">
        <v>6792</v>
      </c>
      <c r="R1510" s="29" t="s">
        <v>6793</v>
      </c>
      <c r="S1510" s="36">
        <v>185.74</v>
      </c>
      <c r="T1510" s="29" t="s">
        <v>746</v>
      </c>
      <c r="U1510" s="37">
        <v>98</v>
      </c>
      <c r="V1510" s="38">
        <v>0.95939280919864534</v>
      </c>
      <c r="W1510" s="38">
        <v>186.6993928091986</v>
      </c>
      <c r="X1510" s="39">
        <v>4.3093928091986129</v>
      </c>
      <c r="Y1510" s="39">
        <v>3.3499999999999659</v>
      </c>
    </row>
    <row r="1511" spans="1:25" ht="30" x14ac:dyDescent="0.2">
      <c r="A1511" s="29">
        <v>14008</v>
      </c>
      <c r="B1511" s="29" t="s">
        <v>6794</v>
      </c>
      <c r="C1511" s="32">
        <v>75</v>
      </c>
      <c r="D1511" s="48">
        <v>0</v>
      </c>
      <c r="E1511" s="48">
        <v>3.3133985018329848</v>
      </c>
      <c r="F1511" s="32" t="s">
        <v>746</v>
      </c>
      <c r="G1511" s="32">
        <v>3.3133985018329848</v>
      </c>
      <c r="H1511" s="32">
        <v>55.784004442899999</v>
      </c>
      <c r="I1511" s="32">
        <v>7.4999999999999997E-2</v>
      </c>
      <c r="J1511" s="32">
        <v>0.75229709137686618</v>
      </c>
      <c r="K1511" s="29" t="s">
        <v>2394</v>
      </c>
      <c r="L1511" s="29" t="s">
        <v>1314</v>
      </c>
      <c r="M1511" s="29" t="s">
        <v>2393</v>
      </c>
      <c r="N1511" s="33">
        <v>2.88456123187611E-2</v>
      </c>
      <c r="O1511" s="34">
        <v>43138.688262139724</v>
      </c>
      <c r="P1511" s="35">
        <v>0.79650616208988678</v>
      </c>
      <c r="Q1511" s="29" t="s">
        <v>6795</v>
      </c>
      <c r="R1511" s="29" t="s">
        <v>6796</v>
      </c>
      <c r="S1511" s="36">
        <v>163.06</v>
      </c>
      <c r="T1511" s="29" t="s">
        <v>5975</v>
      </c>
      <c r="U1511" s="37">
        <v>56</v>
      </c>
      <c r="V1511" s="38">
        <v>0.79650616208988678</v>
      </c>
      <c r="W1511" s="38">
        <v>163.85650616208989</v>
      </c>
      <c r="X1511" s="39">
        <v>1.986506162089881</v>
      </c>
      <c r="Y1511" s="39">
        <v>1.1899999999999979</v>
      </c>
    </row>
    <row r="1512" spans="1:25" ht="50" x14ac:dyDescent="0.2">
      <c r="A1512" s="29">
        <v>14638</v>
      </c>
      <c r="B1512" s="29" t="s">
        <v>6797</v>
      </c>
      <c r="C1512" s="32" t="s">
        <v>746</v>
      </c>
      <c r="D1512" s="48">
        <v>0</v>
      </c>
      <c r="E1512" s="48" t="s">
        <v>746</v>
      </c>
      <c r="F1512" s="32" t="s">
        <v>746</v>
      </c>
      <c r="G1512" s="32" t="s">
        <v>746</v>
      </c>
      <c r="H1512" s="32">
        <v>175.61413322000001</v>
      </c>
      <c r="I1512" s="32" t="s">
        <v>746</v>
      </c>
      <c r="J1512" s="32" t="s">
        <v>746</v>
      </c>
      <c r="K1512" s="29" t="s">
        <v>3256</v>
      </c>
      <c r="L1512" s="29" t="s">
        <v>6656</v>
      </c>
      <c r="M1512" s="29" t="s">
        <v>2393</v>
      </c>
      <c r="N1512" s="33" t="s">
        <v>746</v>
      </c>
      <c r="O1512" s="34" t="s">
        <v>746</v>
      </c>
      <c r="P1512" s="35" t="s">
        <v>746</v>
      </c>
      <c r="Q1512" s="29" t="s">
        <v>6798</v>
      </c>
      <c r="R1512" s="29" t="s">
        <v>6799</v>
      </c>
      <c r="S1512" s="36">
        <v>144.16</v>
      </c>
      <c r="T1512" s="29" t="s">
        <v>2792</v>
      </c>
      <c r="U1512" s="37">
        <v>176</v>
      </c>
      <c r="V1512" s="42" t="s">
        <v>746</v>
      </c>
      <c r="W1512" s="42" t="s">
        <v>746</v>
      </c>
      <c r="X1512" s="40" t="s">
        <v>746</v>
      </c>
      <c r="Y1512" s="39">
        <v>0.21000000000000801</v>
      </c>
    </row>
    <row r="1513" spans="1:25" ht="50" x14ac:dyDescent="0.2">
      <c r="A1513" s="29">
        <v>14635</v>
      </c>
      <c r="B1513" s="29" t="s">
        <v>6800</v>
      </c>
      <c r="C1513" s="32">
        <v>100</v>
      </c>
      <c r="D1513" s="48">
        <v>0</v>
      </c>
      <c r="E1513" s="48">
        <v>5.8904862254808616</v>
      </c>
      <c r="F1513" s="32" t="s">
        <v>746</v>
      </c>
      <c r="G1513" s="32">
        <v>5.8904862254808616</v>
      </c>
      <c r="H1513" s="32">
        <v>582.37168970100004</v>
      </c>
      <c r="I1513" s="32">
        <v>0.1</v>
      </c>
      <c r="J1513" s="32">
        <v>0.75229709137686596</v>
      </c>
      <c r="K1513" s="29" t="s">
        <v>3256</v>
      </c>
      <c r="L1513" s="29" t="s">
        <v>6801</v>
      </c>
      <c r="M1513" s="29" t="s">
        <v>2393</v>
      </c>
      <c r="N1513" s="33">
        <v>2.884561231876109E-2</v>
      </c>
      <c r="O1513" s="34">
        <v>57518.251016186281</v>
      </c>
      <c r="P1513" s="35">
        <v>5.6855323310530492</v>
      </c>
      <c r="Q1513" s="29" t="s">
        <v>6802</v>
      </c>
      <c r="R1513" s="29" t="s">
        <v>6803</v>
      </c>
      <c r="S1513" s="36">
        <v>134.63</v>
      </c>
      <c r="T1513" s="29" t="s">
        <v>3874</v>
      </c>
      <c r="U1513" s="37">
        <v>582</v>
      </c>
      <c r="V1513" s="38">
        <v>5.6855323310530492</v>
      </c>
      <c r="W1513" s="38">
        <v>140.31553233105299</v>
      </c>
      <c r="X1513" s="39">
        <v>6.2755323310530571</v>
      </c>
      <c r="Y1513" s="39">
        <v>0.59000000000000341</v>
      </c>
    </row>
    <row r="1514" spans="1:25" ht="50" x14ac:dyDescent="0.2">
      <c r="A1514" s="29">
        <v>14639</v>
      </c>
      <c r="B1514" s="29" t="s">
        <v>6801</v>
      </c>
      <c r="C1514" s="32">
        <v>120</v>
      </c>
      <c r="D1514" s="48">
        <v>0</v>
      </c>
      <c r="E1514" s="48">
        <v>8.4823001646924414</v>
      </c>
      <c r="F1514" s="32" t="s">
        <v>746</v>
      </c>
      <c r="G1514" s="32">
        <v>8.4823001646924414</v>
      </c>
      <c r="H1514" s="32">
        <v>425.66641069999997</v>
      </c>
      <c r="I1514" s="32">
        <v>0.12</v>
      </c>
      <c r="J1514" s="32">
        <v>0.75229709137686618</v>
      </c>
      <c r="K1514" s="29" t="s">
        <v>3256</v>
      </c>
      <c r="L1514" s="29" t="s">
        <v>3256</v>
      </c>
      <c r="M1514" s="29" t="s">
        <v>2393</v>
      </c>
      <c r="N1514" s="33">
        <v>2.88456123187611E-2</v>
      </c>
      <c r="O1514" s="34">
        <v>69021.901219423555</v>
      </c>
      <c r="P1514" s="35">
        <v>3.2729506064008511</v>
      </c>
      <c r="Q1514" s="29" t="s">
        <v>6803</v>
      </c>
      <c r="R1514" s="29" t="s">
        <v>6804</v>
      </c>
      <c r="S1514" s="36">
        <v>137.15</v>
      </c>
      <c r="T1514" s="29" t="s">
        <v>746</v>
      </c>
      <c r="U1514" s="37">
        <v>426</v>
      </c>
      <c r="V1514" s="38">
        <v>3.2729506064008511</v>
      </c>
      <c r="W1514" s="38">
        <v>140.42295060640089</v>
      </c>
      <c r="X1514" s="39">
        <v>7.622950606400849</v>
      </c>
      <c r="Y1514" s="39">
        <v>4.3499999999999943</v>
      </c>
    </row>
    <row r="1515" spans="1:25" ht="50" x14ac:dyDescent="0.2">
      <c r="A1515" s="29">
        <v>14644</v>
      </c>
      <c r="B1515" s="29" t="s">
        <v>6805</v>
      </c>
      <c r="C1515" s="32">
        <v>75</v>
      </c>
      <c r="D1515" s="48">
        <v>0</v>
      </c>
      <c r="E1515" s="48">
        <v>3.3133985018329848</v>
      </c>
      <c r="F1515" s="32" t="s">
        <v>746</v>
      </c>
      <c r="G1515" s="32">
        <v>3.3133985018329848</v>
      </c>
      <c r="H1515" s="32">
        <v>17.888299159799999</v>
      </c>
      <c r="I1515" s="32">
        <v>7.4999999999999997E-2</v>
      </c>
      <c r="J1515" s="32">
        <v>0.75229709137686618</v>
      </c>
      <c r="K1515" s="29" t="s">
        <v>3256</v>
      </c>
      <c r="L1515" s="29" t="s">
        <v>3256</v>
      </c>
      <c r="M1515" s="29" t="s">
        <v>2393</v>
      </c>
      <c r="N1515" s="33">
        <v>2.88456123187611E-2</v>
      </c>
      <c r="O1515" s="34">
        <v>43138.688262139724</v>
      </c>
      <c r="P1515" s="35">
        <v>0.25541623718806911</v>
      </c>
      <c r="Q1515" s="29" t="s">
        <v>6806</v>
      </c>
      <c r="R1515" s="29" t="s">
        <v>6807</v>
      </c>
      <c r="S1515" s="36">
        <v>131.19999999999999</v>
      </c>
      <c r="T1515" s="29" t="s">
        <v>2467</v>
      </c>
      <c r="U1515" s="37">
        <v>18</v>
      </c>
      <c r="V1515" s="38">
        <v>0.25541623718806911</v>
      </c>
      <c r="W1515" s="38">
        <v>131.45541623718799</v>
      </c>
      <c r="X1515" s="39">
        <v>0.28541623718805909</v>
      </c>
      <c r="Y1515" s="39">
        <v>3.000000000000114E-2</v>
      </c>
    </row>
    <row r="1516" spans="1:25" ht="50" x14ac:dyDescent="0.2">
      <c r="A1516" s="29">
        <v>14645</v>
      </c>
      <c r="B1516" s="29" t="s">
        <v>6808</v>
      </c>
      <c r="C1516" s="32">
        <v>100</v>
      </c>
      <c r="D1516" s="48">
        <v>0</v>
      </c>
      <c r="E1516" s="48">
        <v>5.8904862254808616</v>
      </c>
      <c r="F1516" s="32" t="s">
        <v>746</v>
      </c>
      <c r="G1516" s="32">
        <v>5.8904862254808616</v>
      </c>
      <c r="H1516" s="32">
        <v>48.262546497199999</v>
      </c>
      <c r="I1516" s="32">
        <v>0.1</v>
      </c>
      <c r="J1516" s="32">
        <v>0.75229709137686596</v>
      </c>
      <c r="K1516" s="29" t="s">
        <v>3256</v>
      </c>
      <c r="L1516" s="29" t="s">
        <v>6619</v>
      </c>
      <c r="M1516" s="29" t="s">
        <v>2393</v>
      </c>
      <c r="N1516" s="33">
        <v>2.884561231876109E-2</v>
      </c>
      <c r="O1516" s="34">
        <v>57518.251016186281</v>
      </c>
      <c r="P1516" s="35">
        <v>0.47117377671579908</v>
      </c>
      <c r="Q1516" s="29" t="s">
        <v>4427</v>
      </c>
      <c r="R1516" s="29" t="s">
        <v>6809</v>
      </c>
      <c r="S1516" s="36">
        <v>130.69</v>
      </c>
      <c r="T1516" s="29" t="s">
        <v>5758</v>
      </c>
      <c r="U1516" s="37">
        <v>48</v>
      </c>
      <c r="V1516" s="38">
        <v>0.47117377671579908</v>
      </c>
      <c r="W1516" s="38">
        <v>131.1611737767158</v>
      </c>
      <c r="X1516" s="39">
        <v>0.60117377671579675</v>
      </c>
      <c r="Y1516" s="39">
        <v>0.12999999999999551</v>
      </c>
    </row>
    <row r="1517" spans="1:25" ht="50" x14ac:dyDescent="0.2">
      <c r="A1517" s="29">
        <v>14641</v>
      </c>
      <c r="B1517" s="29" t="s">
        <v>6810</v>
      </c>
      <c r="C1517" s="32" t="s">
        <v>746</v>
      </c>
      <c r="D1517" s="48">
        <v>0</v>
      </c>
      <c r="E1517" s="48" t="s">
        <v>746</v>
      </c>
      <c r="F1517" s="32" t="s">
        <v>746</v>
      </c>
      <c r="G1517" s="32" t="s">
        <v>746</v>
      </c>
      <c r="H1517" s="32">
        <v>114.25364878800001</v>
      </c>
      <c r="I1517" s="32" t="s">
        <v>746</v>
      </c>
      <c r="J1517" s="32" t="s">
        <v>746</v>
      </c>
      <c r="K1517" s="29" t="s">
        <v>3256</v>
      </c>
      <c r="L1517" s="29" t="s">
        <v>3256</v>
      </c>
      <c r="M1517" s="29" t="s">
        <v>2393</v>
      </c>
      <c r="N1517" s="33" t="s">
        <v>746</v>
      </c>
      <c r="O1517" s="34" t="s">
        <v>746</v>
      </c>
      <c r="P1517" s="35" t="s">
        <v>746</v>
      </c>
      <c r="Q1517" s="29" t="s">
        <v>6811</v>
      </c>
      <c r="R1517" s="29" t="s">
        <v>3259</v>
      </c>
      <c r="S1517" s="36">
        <v>131.38999999999999</v>
      </c>
      <c r="T1517" s="29" t="s">
        <v>5040</v>
      </c>
      <c r="U1517" s="37">
        <v>114</v>
      </c>
      <c r="V1517" s="42" t="s">
        <v>746</v>
      </c>
      <c r="W1517" s="42" t="s">
        <v>746</v>
      </c>
      <c r="X1517" s="40" t="s">
        <v>746</v>
      </c>
      <c r="Y1517" s="39">
        <v>1.620000000000033</v>
      </c>
    </row>
    <row r="1518" spans="1:25" ht="30" x14ac:dyDescent="0.2">
      <c r="A1518" s="29">
        <v>15168</v>
      </c>
      <c r="B1518" s="29" t="s">
        <v>6812</v>
      </c>
      <c r="C1518" s="32">
        <v>100</v>
      </c>
      <c r="D1518" s="48">
        <v>0</v>
      </c>
      <c r="E1518" s="48">
        <v>5.8904862254808616</v>
      </c>
      <c r="F1518" s="32" t="s">
        <v>746</v>
      </c>
      <c r="G1518" s="32">
        <v>5.8904862254808616</v>
      </c>
      <c r="H1518" s="32">
        <v>1215.1194077566399</v>
      </c>
      <c r="I1518" s="32">
        <v>0.1</v>
      </c>
      <c r="J1518" s="32">
        <v>0.75229709137686596</v>
      </c>
      <c r="K1518" s="29" t="s">
        <v>4429</v>
      </c>
      <c r="L1518" s="29" t="s">
        <v>4429</v>
      </c>
      <c r="M1518" s="29" t="s">
        <v>2393</v>
      </c>
      <c r="N1518" s="33">
        <v>2.884561231876109E-2</v>
      </c>
      <c r="O1518" s="34">
        <v>57518.251016186281</v>
      </c>
      <c r="P1518" s="35">
        <v>11.86287177255716</v>
      </c>
      <c r="Q1518" s="29" t="s">
        <v>6813</v>
      </c>
      <c r="R1518" s="29" t="s">
        <v>6814</v>
      </c>
      <c r="S1518" s="36">
        <v>118.84</v>
      </c>
      <c r="T1518" s="29" t="s">
        <v>2467</v>
      </c>
      <c r="U1518" s="37">
        <v>1216</v>
      </c>
      <c r="V1518" s="38">
        <v>11.86287177255716</v>
      </c>
      <c r="W1518" s="38">
        <v>130.70287177255719</v>
      </c>
      <c r="X1518" s="39">
        <v>11.88287177255717</v>
      </c>
      <c r="Y1518" s="39">
        <v>2.0000000000010228E-2</v>
      </c>
    </row>
    <row r="1519" spans="1:25" ht="30" x14ac:dyDescent="0.2">
      <c r="A1519" s="29">
        <v>14578</v>
      </c>
      <c r="B1519" s="29" t="s">
        <v>6815</v>
      </c>
      <c r="C1519" s="32">
        <v>75</v>
      </c>
      <c r="D1519" s="48">
        <v>0</v>
      </c>
      <c r="E1519" s="48">
        <v>3.3133985018329848</v>
      </c>
      <c r="F1519" s="32" t="s">
        <v>746</v>
      </c>
      <c r="G1519" s="32">
        <v>3.3133985018329848</v>
      </c>
      <c r="H1519" s="32">
        <v>77.353919121700002</v>
      </c>
      <c r="I1519" s="32">
        <v>7.4999999999999997E-2</v>
      </c>
      <c r="J1519" s="32">
        <v>0.75229709137686618</v>
      </c>
      <c r="K1519" s="29" t="s">
        <v>3618</v>
      </c>
      <c r="L1519" s="29" t="s">
        <v>102</v>
      </c>
      <c r="M1519" s="29" t="s">
        <v>2393</v>
      </c>
      <c r="N1519" s="33">
        <v>2.88456123187611E-2</v>
      </c>
      <c r="O1519" s="34">
        <v>43138.688262139724</v>
      </c>
      <c r="P1519" s="35">
        <v>1.104489967286288</v>
      </c>
      <c r="Q1519" s="29" t="s">
        <v>6816</v>
      </c>
      <c r="R1519" s="29" t="s">
        <v>6817</v>
      </c>
      <c r="S1519" s="36">
        <v>99.210000000000008</v>
      </c>
      <c r="T1519" s="29" t="s">
        <v>5518</v>
      </c>
      <c r="U1519" s="37">
        <v>78</v>
      </c>
      <c r="V1519" s="38">
        <v>1.104489967286288</v>
      </c>
      <c r="W1519" s="38">
        <v>100.31448996728631</v>
      </c>
      <c r="X1519" s="39">
        <v>2.9644899672862981</v>
      </c>
      <c r="Y1519" s="39">
        <v>1.8600000000000141</v>
      </c>
    </row>
    <row r="1520" spans="1:25" ht="30" x14ac:dyDescent="0.2">
      <c r="A1520" s="29">
        <v>19790</v>
      </c>
      <c r="B1520" s="29" t="s">
        <v>6818</v>
      </c>
      <c r="C1520" s="32" t="s">
        <v>746</v>
      </c>
      <c r="D1520" s="48">
        <v>0</v>
      </c>
      <c r="E1520" s="48" t="s">
        <v>746</v>
      </c>
      <c r="F1520" s="32" t="s">
        <v>746</v>
      </c>
      <c r="G1520" s="32" t="s">
        <v>746</v>
      </c>
      <c r="H1520" s="32">
        <v>75.555402671400003</v>
      </c>
      <c r="I1520" s="32" t="s">
        <v>746</v>
      </c>
      <c r="J1520" s="32" t="s">
        <v>746</v>
      </c>
      <c r="K1520" s="29" t="s">
        <v>4524</v>
      </c>
      <c r="L1520" s="29" t="s">
        <v>4523</v>
      </c>
      <c r="M1520" s="29" t="s">
        <v>2393</v>
      </c>
      <c r="N1520" s="33" t="s">
        <v>746</v>
      </c>
      <c r="O1520" s="34" t="s">
        <v>746</v>
      </c>
      <c r="P1520" s="35" t="s">
        <v>746</v>
      </c>
      <c r="Q1520" s="29" t="s">
        <v>6819</v>
      </c>
      <c r="R1520" s="29" t="s">
        <v>6820</v>
      </c>
      <c r="S1520" s="36">
        <v>108.72</v>
      </c>
      <c r="T1520" s="29" t="s">
        <v>746</v>
      </c>
      <c r="U1520" s="37">
        <v>76</v>
      </c>
      <c r="V1520" s="42" t="s">
        <v>746</v>
      </c>
      <c r="W1520" s="42" t="s">
        <v>746</v>
      </c>
      <c r="X1520" s="40" t="s">
        <v>746</v>
      </c>
      <c r="Y1520" s="39">
        <v>13.33</v>
      </c>
    </row>
    <row r="1521" spans="1:25" ht="20" x14ac:dyDescent="0.2">
      <c r="A1521" s="29">
        <v>14532</v>
      </c>
      <c r="B1521" s="29" t="s">
        <v>1712</v>
      </c>
      <c r="C1521" s="32">
        <v>70</v>
      </c>
      <c r="D1521" s="48">
        <v>0</v>
      </c>
      <c r="E1521" s="48">
        <v>2.8863382504856232</v>
      </c>
      <c r="F1521" s="32" t="s">
        <v>746</v>
      </c>
      <c r="G1521" s="32">
        <v>2.8863382504856232</v>
      </c>
      <c r="H1521" s="32">
        <v>39.5130582221</v>
      </c>
      <c r="I1521" s="32">
        <v>7.0000000000000007E-2</v>
      </c>
      <c r="J1521" s="32">
        <v>0.75229709137686607</v>
      </c>
      <c r="K1521" s="29" t="s">
        <v>4131</v>
      </c>
      <c r="L1521" s="29" t="s">
        <v>4131</v>
      </c>
      <c r="M1521" s="29" t="s">
        <v>2393</v>
      </c>
      <c r="N1521" s="33">
        <v>2.88456123187611E-2</v>
      </c>
      <c r="O1521" s="34">
        <v>40262.775711330403</v>
      </c>
      <c r="P1521" s="35">
        <v>0.61844693578171051</v>
      </c>
      <c r="Q1521" s="29" t="s">
        <v>6821</v>
      </c>
      <c r="R1521" s="29" t="s">
        <v>6822</v>
      </c>
      <c r="S1521" s="36">
        <v>84.93</v>
      </c>
      <c r="T1521" s="29" t="s">
        <v>6118</v>
      </c>
      <c r="U1521" s="37">
        <v>40</v>
      </c>
      <c r="V1521" s="38">
        <v>0.61844693578171051</v>
      </c>
      <c r="W1521" s="38">
        <v>85.548446935781712</v>
      </c>
      <c r="X1521" s="39">
        <v>3.4984469357817152</v>
      </c>
      <c r="Y1521" s="39">
        <v>2.8800000000000101</v>
      </c>
    </row>
    <row r="1522" spans="1:25" ht="40" x14ac:dyDescent="0.2">
      <c r="A1522" s="29">
        <v>15279</v>
      </c>
      <c r="B1522" s="29" t="s">
        <v>6823</v>
      </c>
      <c r="C1522" s="32">
        <v>100</v>
      </c>
      <c r="D1522" s="48">
        <v>0</v>
      </c>
      <c r="E1522" s="48">
        <v>5.8904862254808616</v>
      </c>
      <c r="F1522" s="32" t="s">
        <v>746</v>
      </c>
      <c r="G1522" s="32">
        <v>5.8904862254808616</v>
      </c>
      <c r="H1522" s="32">
        <v>78.186267219100003</v>
      </c>
      <c r="I1522" s="32">
        <v>0.1</v>
      </c>
      <c r="J1522" s="32">
        <v>0.75229709137686596</v>
      </c>
      <c r="K1522" s="29" t="s">
        <v>3668</v>
      </c>
      <c r="L1522" s="29" t="s">
        <v>3667</v>
      </c>
      <c r="M1522" s="29" t="s">
        <v>2393</v>
      </c>
      <c r="N1522" s="33">
        <v>2.884561231876109E-2</v>
      </c>
      <c r="O1522" s="34">
        <v>57518.251016186281</v>
      </c>
      <c r="P1522" s="35">
        <v>0.76331071372438475</v>
      </c>
      <c r="Q1522" s="29" t="s">
        <v>6824</v>
      </c>
      <c r="R1522" s="29" t="s">
        <v>6825</v>
      </c>
      <c r="S1522" s="36">
        <v>80.7</v>
      </c>
      <c r="T1522" s="29" t="s">
        <v>746</v>
      </c>
      <c r="U1522" s="37">
        <v>78</v>
      </c>
      <c r="V1522" s="38">
        <v>0.76331071372438475</v>
      </c>
      <c r="W1522" s="38">
        <v>81.463310713724383</v>
      </c>
      <c r="X1522" s="39">
        <v>2.193310713724387</v>
      </c>
      <c r="Y1522" s="39">
        <v>1.430000000000007</v>
      </c>
    </row>
    <row r="1523" spans="1:25" ht="30" x14ac:dyDescent="0.2">
      <c r="A1523" s="29">
        <v>17268</v>
      </c>
      <c r="B1523" s="29" t="s">
        <v>478</v>
      </c>
      <c r="C1523" s="32">
        <v>150</v>
      </c>
      <c r="D1523" s="48">
        <v>0</v>
      </c>
      <c r="E1523" s="48">
        <v>13.253594007331939</v>
      </c>
      <c r="F1523" s="32">
        <v>30</v>
      </c>
      <c r="G1523" s="32">
        <v>30</v>
      </c>
      <c r="H1523" s="32">
        <v>39.565834787569997</v>
      </c>
      <c r="I1523" s="32">
        <v>0.15</v>
      </c>
      <c r="J1523" s="32">
        <v>1.7028522775649211</v>
      </c>
      <c r="K1523" s="29" t="s">
        <v>2385</v>
      </c>
      <c r="L1523" s="29" t="s">
        <v>1325</v>
      </c>
      <c r="M1523" s="29" t="s">
        <v>2393</v>
      </c>
      <c r="N1523" s="33">
        <v>0.1477933679514801</v>
      </c>
      <c r="O1523" s="34">
        <v>195292.03130083159</v>
      </c>
      <c r="P1523" s="35">
        <v>1.136263743590936</v>
      </c>
      <c r="Q1523" s="29" t="s">
        <v>6826</v>
      </c>
      <c r="R1523" s="29" t="s">
        <v>6827</v>
      </c>
      <c r="S1523" s="36">
        <v>70.48</v>
      </c>
      <c r="T1523" s="29" t="s">
        <v>6118</v>
      </c>
      <c r="U1523" s="37">
        <v>40</v>
      </c>
      <c r="V1523" s="38">
        <v>1.136263743590936</v>
      </c>
      <c r="W1523" s="38">
        <v>71.616263743590935</v>
      </c>
      <c r="X1523" s="39">
        <v>3.2462637435909438</v>
      </c>
      <c r="Y1523" s="39">
        <v>2.1100000000000141</v>
      </c>
    </row>
    <row r="1524" spans="1:25" ht="30" x14ac:dyDescent="0.2">
      <c r="A1524" s="29">
        <v>14015</v>
      </c>
      <c r="B1524" s="29" t="s">
        <v>6828</v>
      </c>
      <c r="C1524" s="32">
        <v>100</v>
      </c>
      <c r="D1524" s="48">
        <v>0</v>
      </c>
      <c r="E1524" s="48">
        <v>5.8904862254808616</v>
      </c>
      <c r="F1524" s="32" t="s">
        <v>746</v>
      </c>
      <c r="G1524" s="32">
        <v>5.8904862254808616</v>
      </c>
      <c r="H1524" s="32">
        <v>98.146223450440004</v>
      </c>
      <c r="I1524" s="32">
        <v>0.1</v>
      </c>
      <c r="J1524" s="32">
        <v>0.75229709137686596</v>
      </c>
      <c r="K1524" s="29" t="s">
        <v>2385</v>
      </c>
      <c r="L1524" s="29" t="s">
        <v>2384</v>
      </c>
      <c r="M1524" s="29" t="s">
        <v>2393</v>
      </c>
      <c r="N1524" s="33">
        <v>2.884561231876109E-2</v>
      </c>
      <c r="O1524" s="34">
        <v>57518.251016186281</v>
      </c>
      <c r="P1524" s="35">
        <v>0.95817419779578861</v>
      </c>
      <c r="Q1524" s="29" t="s">
        <v>4608</v>
      </c>
      <c r="R1524" s="29" t="s">
        <v>6829</v>
      </c>
      <c r="S1524" s="36">
        <v>66.290000000000006</v>
      </c>
      <c r="T1524" s="29" t="s">
        <v>3932</v>
      </c>
      <c r="U1524" s="37">
        <v>98</v>
      </c>
      <c r="V1524" s="38">
        <v>0.95817419779578861</v>
      </c>
      <c r="W1524" s="38">
        <v>67.248174197795791</v>
      </c>
      <c r="X1524" s="39">
        <v>5.6581741977957876</v>
      </c>
      <c r="Y1524" s="39">
        <v>4.7000000000000028</v>
      </c>
    </row>
    <row r="1525" spans="1:25" ht="20" x14ac:dyDescent="0.2">
      <c r="A1525" s="29">
        <v>15256</v>
      </c>
      <c r="B1525" s="29" t="s">
        <v>6830</v>
      </c>
      <c r="C1525" s="32">
        <v>100</v>
      </c>
      <c r="D1525" s="48">
        <v>0</v>
      </c>
      <c r="E1525" s="48">
        <v>5.8904862254808616</v>
      </c>
      <c r="F1525" s="32" t="s">
        <v>746</v>
      </c>
      <c r="G1525" s="32">
        <v>5.8904862254808616</v>
      </c>
      <c r="H1525" s="32">
        <v>95.733976575499995</v>
      </c>
      <c r="I1525" s="32">
        <v>0.1</v>
      </c>
      <c r="J1525" s="32">
        <v>0.75229709137686596</v>
      </c>
      <c r="K1525" s="29" t="s">
        <v>2407</v>
      </c>
      <c r="L1525" s="29" t="s">
        <v>2407</v>
      </c>
      <c r="M1525" s="29" t="s">
        <v>2393</v>
      </c>
      <c r="N1525" s="33">
        <v>2.884561231876109E-2</v>
      </c>
      <c r="O1525" s="34">
        <v>57518.251016186281</v>
      </c>
      <c r="P1525" s="35">
        <v>0.93462410454693134</v>
      </c>
      <c r="Q1525" s="29" t="s">
        <v>6831</v>
      </c>
      <c r="R1525" s="29" t="s">
        <v>4577</v>
      </c>
      <c r="S1525" s="36">
        <v>71.58</v>
      </c>
      <c r="T1525" s="29" t="s">
        <v>5655</v>
      </c>
      <c r="U1525" s="37">
        <v>96</v>
      </c>
      <c r="V1525" s="38">
        <v>0.93462410454693134</v>
      </c>
      <c r="W1525" s="38">
        <v>72.514624104546925</v>
      </c>
      <c r="X1525" s="39">
        <v>13.77462410454692</v>
      </c>
      <c r="Y1525" s="39">
        <v>12.84</v>
      </c>
    </row>
    <row r="1526" spans="1:25" ht="40" x14ac:dyDescent="0.2">
      <c r="A1526" s="29">
        <v>14356</v>
      </c>
      <c r="B1526" s="29" t="s">
        <v>6832</v>
      </c>
      <c r="C1526" s="32">
        <v>100</v>
      </c>
      <c r="D1526" s="48">
        <v>0</v>
      </c>
      <c r="E1526" s="48">
        <v>5.8904862254808616</v>
      </c>
      <c r="F1526" s="32" t="s">
        <v>746</v>
      </c>
      <c r="G1526" s="32">
        <v>5.8904862254808616</v>
      </c>
      <c r="H1526" s="32">
        <v>83.139965968699997</v>
      </c>
      <c r="I1526" s="32">
        <v>0.1</v>
      </c>
      <c r="J1526" s="32">
        <v>0.75229709137686596</v>
      </c>
      <c r="K1526" s="29" t="s">
        <v>2815</v>
      </c>
      <c r="L1526" s="29" t="s">
        <v>2815</v>
      </c>
      <c r="M1526" s="29" t="s">
        <v>2393</v>
      </c>
      <c r="N1526" s="33">
        <v>2.884561231876109E-2</v>
      </c>
      <c r="O1526" s="34">
        <v>57518.251016186281</v>
      </c>
      <c r="P1526" s="35">
        <v>0.81167229258754658</v>
      </c>
      <c r="Q1526" s="29" t="s">
        <v>6833</v>
      </c>
      <c r="R1526" s="29" t="s">
        <v>6834</v>
      </c>
      <c r="S1526" s="36">
        <v>60.05</v>
      </c>
      <c r="T1526" s="29" t="s">
        <v>3295</v>
      </c>
      <c r="U1526" s="37">
        <v>84</v>
      </c>
      <c r="V1526" s="38">
        <v>0.81167229258754658</v>
      </c>
      <c r="W1526" s="38">
        <v>60.861672292587542</v>
      </c>
      <c r="X1526" s="39">
        <v>2.8316722925875411</v>
      </c>
      <c r="Y1526" s="39">
        <v>2.019999999999996</v>
      </c>
    </row>
    <row r="1527" spans="1:25" ht="40" x14ac:dyDescent="0.2">
      <c r="A1527" s="29">
        <v>14344</v>
      </c>
      <c r="B1527" s="29" t="s">
        <v>6835</v>
      </c>
      <c r="C1527" s="32">
        <v>32</v>
      </c>
      <c r="D1527" s="48">
        <v>0</v>
      </c>
      <c r="E1527" s="48">
        <v>0.60318578948924029</v>
      </c>
      <c r="F1527" s="32" t="s">
        <v>746</v>
      </c>
      <c r="G1527" s="32">
        <v>0.60318578948924029</v>
      </c>
      <c r="H1527" s="32">
        <v>38.204467342900003</v>
      </c>
      <c r="I1527" s="32">
        <v>3.2000000000000001E-2</v>
      </c>
      <c r="J1527" s="32">
        <v>0.75229709137686618</v>
      </c>
      <c r="K1527" s="29" t="s">
        <v>2815</v>
      </c>
      <c r="L1527" s="29" t="s">
        <v>5257</v>
      </c>
      <c r="M1527" s="29" t="s">
        <v>2393</v>
      </c>
      <c r="N1527" s="33">
        <v>2.88456123187611E-2</v>
      </c>
      <c r="O1527" s="34">
        <v>18405.840325179619</v>
      </c>
      <c r="P1527" s="35">
        <v>1.7297239705774441</v>
      </c>
      <c r="Q1527" s="29" t="s">
        <v>6836</v>
      </c>
      <c r="R1527" s="29" t="s">
        <v>6837</v>
      </c>
      <c r="S1527" s="36">
        <v>49.51</v>
      </c>
      <c r="T1527" s="29" t="s">
        <v>4290</v>
      </c>
      <c r="U1527" s="37">
        <v>38</v>
      </c>
      <c r="V1527" s="38">
        <v>1.7297239705774441</v>
      </c>
      <c r="W1527" s="38">
        <v>51.239723970577437</v>
      </c>
      <c r="X1527" s="39">
        <v>2.409723970577446</v>
      </c>
      <c r="Y1527" s="39">
        <v>0.67999999999999972</v>
      </c>
    </row>
    <row r="1528" spans="1:25" ht="30" x14ac:dyDescent="0.2">
      <c r="A1528" s="29">
        <v>14218</v>
      </c>
      <c r="B1528" s="29" t="s">
        <v>6838</v>
      </c>
      <c r="C1528" s="32">
        <v>100</v>
      </c>
      <c r="D1528" s="48">
        <v>0</v>
      </c>
      <c r="E1528" s="48">
        <v>5.8904862254808616</v>
      </c>
      <c r="F1528" s="32" t="s">
        <v>746</v>
      </c>
      <c r="G1528" s="32">
        <v>5.8904862254808616</v>
      </c>
      <c r="H1528" s="32">
        <v>60.016628157299998</v>
      </c>
      <c r="I1528" s="32">
        <v>0.1</v>
      </c>
      <c r="J1528" s="32">
        <v>0.75229709137686596</v>
      </c>
      <c r="K1528" s="29" t="s">
        <v>2908</v>
      </c>
      <c r="L1528" s="29" t="s">
        <v>4889</v>
      </c>
      <c r="M1528" s="29" t="s">
        <v>2393</v>
      </c>
      <c r="N1528" s="33">
        <v>2.884561231876109E-2</v>
      </c>
      <c r="O1528" s="34">
        <v>57518.251016186281</v>
      </c>
      <c r="P1528" s="35">
        <v>0.58592559669978062</v>
      </c>
      <c r="Q1528" s="29" t="s">
        <v>3790</v>
      </c>
      <c r="R1528" s="29" t="s">
        <v>6510</v>
      </c>
      <c r="S1528" s="36">
        <v>51.260000000000012</v>
      </c>
      <c r="T1528" s="29" t="s">
        <v>4210</v>
      </c>
      <c r="U1528" s="37">
        <v>60</v>
      </c>
      <c r="V1528" s="38">
        <v>0.58592559669978062</v>
      </c>
      <c r="W1528" s="38">
        <v>51.845925596699793</v>
      </c>
      <c r="X1528" s="39">
        <v>4.3259255966997827</v>
      </c>
      <c r="Y1528" s="39">
        <v>3.740000000000002</v>
      </c>
    </row>
    <row r="1529" spans="1:25" ht="40" x14ac:dyDescent="0.2">
      <c r="A1529" s="29">
        <v>14350</v>
      </c>
      <c r="B1529" s="29" t="s">
        <v>6839</v>
      </c>
      <c r="C1529" s="32">
        <v>150</v>
      </c>
      <c r="D1529" s="48">
        <v>0</v>
      </c>
      <c r="E1529" s="48">
        <v>13.253594007331939</v>
      </c>
      <c r="F1529" s="32" t="s">
        <v>746</v>
      </c>
      <c r="G1529" s="32">
        <v>13.253594007331939</v>
      </c>
      <c r="H1529" s="32">
        <v>173.24779313164001</v>
      </c>
      <c r="I1529" s="32">
        <v>0.15</v>
      </c>
      <c r="J1529" s="32">
        <v>0.75229709137686618</v>
      </c>
      <c r="K1529" s="29" t="s">
        <v>2815</v>
      </c>
      <c r="L1529" s="29" t="s">
        <v>2815</v>
      </c>
      <c r="M1529" s="29" t="s">
        <v>2393</v>
      </c>
      <c r="N1529" s="33">
        <v>2.88456123187611E-2</v>
      </c>
      <c r="O1529" s="34">
        <v>86277.376524279447</v>
      </c>
      <c r="P1529" s="35">
        <v>0.99664440443294244</v>
      </c>
      <c r="Q1529" s="29" t="s">
        <v>6840</v>
      </c>
      <c r="R1529" s="29" t="s">
        <v>6841</v>
      </c>
      <c r="S1529" s="36">
        <v>47.47</v>
      </c>
      <c r="T1529" s="29" t="s">
        <v>2467</v>
      </c>
      <c r="U1529" s="37">
        <v>174</v>
      </c>
      <c r="V1529" s="38">
        <v>0.99664440443294244</v>
      </c>
      <c r="W1529" s="38">
        <v>48.466644404432941</v>
      </c>
      <c r="X1529" s="39">
        <v>1.016644404432945</v>
      </c>
      <c r="Y1529" s="39">
        <v>2.000000000000313E-2</v>
      </c>
    </row>
    <row r="1530" spans="1:25" ht="20" x14ac:dyDescent="0.2">
      <c r="A1530" s="29">
        <v>15775</v>
      </c>
      <c r="B1530" s="29" t="s">
        <v>2229</v>
      </c>
      <c r="C1530" s="32">
        <v>100</v>
      </c>
      <c r="D1530" s="48">
        <v>0</v>
      </c>
      <c r="E1530" s="48">
        <v>5.8904862254808616</v>
      </c>
      <c r="F1530" s="32" t="s">
        <v>746</v>
      </c>
      <c r="G1530" s="32">
        <v>5.8904862254808616</v>
      </c>
      <c r="H1530" s="32">
        <v>12.7201280119</v>
      </c>
      <c r="I1530" s="32">
        <v>0.1</v>
      </c>
      <c r="J1530" s="32">
        <v>0.75229709137686596</v>
      </c>
      <c r="K1530" s="29" t="s">
        <v>2407</v>
      </c>
      <c r="L1530" s="29" t="s">
        <v>2407</v>
      </c>
      <c r="M1530" s="29" t="s">
        <v>2393</v>
      </c>
      <c r="N1530" s="33">
        <v>2.884561231876109E-2</v>
      </c>
      <c r="O1530" s="34">
        <v>57518.251016186281</v>
      </c>
      <c r="P1530" s="35">
        <v>0.1241830609999633</v>
      </c>
      <c r="Q1530" s="29" t="s">
        <v>6842</v>
      </c>
      <c r="R1530" s="29" t="s">
        <v>6843</v>
      </c>
      <c r="S1530" s="36">
        <v>45.64</v>
      </c>
      <c r="T1530" s="29" t="s">
        <v>2406</v>
      </c>
      <c r="U1530" s="37">
        <v>12</v>
      </c>
      <c r="V1530" s="38">
        <v>0.1241830609999633</v>
      </c>
      <c r="W1530" s="38">
        <v>45.764183060999962</v>
      </c>
      <c r="X1530" s="39">
        <v>0.28418306099996471</v>
      </c>
      <c r="Y1530" s="39">
        <v>0.16000000000000369</v>
      </c>
    </row>
    <row r="1531" spans="1:25" ht="20" x14ac:dyDescent="0.2">
      <c r="A1531" s="29">
        <v>15182</v>
      </c>
      <c r="B1531" s="29" t="s">
        <v>6844</v>
      </c>
      <c r="C1531" s="32">
        <v>150</v>
      </c>
      <c r="D1531" s="48">
        <v>0</v>
      </c>
      <c r="E1531" s="48">
        <v>13.253594007331939</v>
      </c>
      <c r="F1531" s="32" t="s">
        <v>746</v>
      </c>
      <c r="G1531" s="32">
        <v>13.253594007331939</v>
      </c>
      <c r="H1531" s="32">
        <v>117.260398585</v>
      </c>
      <c r="I1531" s="32">
        <v>0.15</v>
      </c>
      <c r="J1531" s="32">
        <v>0.75229709137686618</v>
      </c>
      <c r="K1531" s="29" t="s">
        <v>3866</v>
      </c>
      <c r="L1531" s="29" t="s">
        <v>3866</v>
      </c>
      <c r="M1531" s="29" t="s">
        <v>2393</v>
      </c>
      <c r="N1531" s="33">
        <v>2.88456123187611E-2</v>
      </c>
      <c r="O1531" s="34">
        <v>86277.376524279447</v>
      </c>
      <c r="P1531" s="35">
        <v>0.67456513008807584</v>
      </c>
      <c r="Q1531" s="29" t="s">
        <v>6845</v>
      </c>
      <c r="R1531" s="29" t="s">
        <v>6467</v>
      </c>
      <c r="S1531" s="36">
        <v>47.790000000000013</v>
      </c>
      <c r="T1531" s="29" t="s">
        <v>746</v>
      </c>
      <c r="U1531" s="37">
        <v>118</v>
      </c>
      <c r="V1531" s="38">
        <v>0.67456513008807584</v>
      </c>
      <c r="W1531" s="38">
        <v>48.464565130088083</v>
      </c>
      <c r="X1531" s="39">
        <v>3.7045651300880782</v>
      </c>
      <c r="Y1531" s="39">
        <v>3.0300000000000011</v>
      </c>
    </row>
    <row r="1532" spans="1:25" ht="30" x14ac:dyDescent="0.2">
      <c r="A1532" s="29">
        <v>15711</v>
      </c>
      <c r="B1532" s="29" t="s">
        <v>6846</v>
      </c>
      <c r="C1532" s="32">
        <v>50</v>
      </c>
      <c r="D1532" s="48">
        <v>0</v>
      </c>
      <c r="E1532" s="48">
        <v>1.472621556370215</v>
      </c>
      <c r="F1532" s="32" t="s">
        <v>746</v>
      </c>
      <c r="G1532" s="32">
        <v>1.472621556370215</v>
      </c>
      <c r="H1532" s="32">
        <v>222.90058343800001</v>
      </c>
      <c r="I1532" s="32">
        <v>0.05</v>
      </c>
      <c r="J1532" s="32">
        <v>0.75229709137686596</v>
      </c>
      <c r="K1532" s="29" t="s">
        <v>2452</v>
      </c>
      <c r="L1532" s="29" t="s">
        <v>1300</v>
      </c>
      <c r="M1532" s="29" t="s">
        <v>2393</v>
      </c>
      <c r="N1532" s="33">
        <v>2.884561231876109E-2</v>
      </c>
      <c r="O1532" s="34">
        <v>28759.125508093141</v>
      </c>
      <c r="P1532" s="35">
        <v>5.4813179320804908</v>
      </c>
      <c r="Q1532" s="29" t="s">
        <v>6847</v>
      </c>
      <c r="R1532" s="29" t="s">
        <v>6848</v>
      </c>
      <c r="S1532" s="36">
        <v>48.7</v>
      </c>
      <c r="T1532" s="29" t="s">
        <v>6849</v>
      </c>
      <c r="U1532" s="37">
        <v>222</v>
      </c>
      <c r="V1532" s="38">
        <v>5.4813179320804908</v>
      </c>
      <c r="W1532" s="38">
        <v>54.181317932080503</v>
      </c>
      <c r="X1532" s="39">
        <v>9.9213179320804912</v>
      </c>
      <c r="Y1532" s="39">
        <v>4.4399999999999977</v>
      </c>
    </row>
    <row r="1533" spans="1:25" ht="30" x14ac:dyDescent="0.2">
      <c r="A1533" s="29">
        <v>14215</v>
      </c>
      <c r="B1533" s="29" t="s">
        <v>6850</v>
      </c>
      <c r="C1533" s="32">
        <v>100</v>
      </c>
      <c r="D1533" s="48">
        <v>0</v>
      </c>
      <c r="E1533" s="48">
        <v>5.8904862254808616</v>
      </c>
      <c r="F1533" s="32" t="s">
        <v>746</v>
      </c>
      <c r="G1533" s="32">
        <v>5.8904862254808616</v>
      </c>
      <c r="H1533" s="32">
        <v>74.946254317699996</v>
      </c>
      <c r="I1533" s="32">
        <v>0.1</v>
      </c>
      <c r="J1533" s="32">
        <v>0.75229709137686596</v>
      </c>
      <c r="K1533" s="29" t="s">
        <v>2908</v>
      </c>
      <c r="L1533" s="29" t="s">
        <v>4889</v>
      </c>
      <c r="M1533" s="29" t="s">
        <v>2393</v>
      </c>
      <c r="N1533" s="33">
        <v>2.884561231876109E-2</v>
      </c>
      <c r="O1533" s="34">
        <v>57518.251016186281</v>
      </c>
      <c r="P1533" s="35">
        <v>0.73167937169710229</v>
      </c>
      <c r="Q1533" s="29" t="s">
        <v>6851</v>
      </c>
      <c r="R1533" s="29" t="s">
        <v>6852</v>
      </c>
      <c r="S1533" s="36">
        <v>44.59</v>
      </c>
      <c r="T1533" s="29" t="s">
        <v>2792</v>
      </c>
      <c r="U1533" s="37">
        <v>74</v>
      </c>
      <c r="V1533" s="38">
        <v>0.73167937169710229</v>
      </c>
      <c r="W1533" s="38">
        <v>45.321679371697108</v>
      </c>
      <c r="X1533" s="39">
        <v>1.661679371697105</v>
      </c>
      <c r="Y1533" s="39">
        <v>0.92999999999999972</v>
      </c>
    </row>
    <row r="1534" spans="1:25" ht="40" x14ac:dyDescent="0.2">
      <c r="A1534" s="29">
        <v>17357</v>
      </c>
      <c r="B1534" s="29" t="s">
        <v>6853</v>
      </c>
      <c r="C1534" s="32">
        <v>60</v>
      </c>
      <c r="D1534" s="48">
        <v>0</v>
      </c>
      <c r="E1534" s="48">
        <v>2.1205750411731099</v>
      </c>
      <c r="F1534" s="32" t="s">
        <v>746</v>
      </c>
      <c r="G1534" s="32">
        <v>2.1205750411731099</v>
      </c>
      <c r="H1534" s="32">
        <v>176.49670834</v>
      </c>
      <c r="I1534" s="32">
        <v>0.06</v>
      </c>
      <c r="J1534" s="32">
        <v>0.75229709137686618</v>
      </c>
      <c r="K1534" s="29" t="s">
        <v>6301</v>
      </c>
      <c r="L1534" s="29" t="s">
        <v>6301</v>
      </c>
      <c r="M1534" s="29" t="s">
        <v>2393</v>
      </c>
      <c r="N1534" s="33">
        <v>2.88456123187611E-2</v>
      </c>
      <c r="O1534" s="34">
        <v>34510.950609711777</v>
      </c>
      <c r="P1534" s="35">
        <v>3.3949195323486419</v>
      </c>
      <c r="Q1534" s="29" t="s">
        <v>6854</v>
      </c>
      <c r="R1534" s="29" t="s">
        <v>6855</v>
      </c>
      <c r="S1534" s="36">
        <v>43.8</v>
      </c>
      <c r="T1534" s="29" t="s">
        <v>3226</v>
      </c>
      <c r="U1534" s="37">
        <v>176</v>
      </c>
      <c r="V1534" s="38">
        <v>3.3949195323486419</v>
      </c>
      <c r="W1534" s="38">
        <v>47.194919532348642</v>
      </c>
      <c r="X1534" s="39">
        <v>4.2549195323486444</v>
      </c>
      <c r="Y1534" s="39">
        <v>0.85999999999999943</v>
      </c>
    </row>
    <row r="1535" spans="1:25" ht="40" x14ac:dyDescent="0.2">
      <c r="A1535" s="29">
        <v>14331</v>
      </c>
      <c r="B1535" s="29" t="s">
        <v>6856</v>
      </c>
      <c r="C1535" s="32">
        <v>100</v>
      </c>
      <c r="D1535" s="48">
        <v>0</v>
      </c>
      <c r="E1535" s="48">
        <v>5.8904862254808616</v>
      </c>
      <c r="F1535" s="32" t="s">
        <v>746</v>
      </c>
      <c r="G1535" s="32">
        <v>5.8904862254808616</v>
      </c>
      <c r="H1535" s="32">
        <v>664.01042994299996</v>
      </c>
      <c r="I1535" s="32">
        <v>0.1</v>
      </c>
      <c r="J1535" s="32">
        <v>0.75229709137686596</v>
      </c>
      <c r="K1535" s="29" t="s">
        <v>2815</v>
      </c>
      <c r="L1535" s="29" t="s">
        <v>1547</v>
      </c>
      <c r="M1535" s="29" t="s">
        <v>2393</v>
      </c>
      <c r="N1535" s="33">
        <v>2.884561231876109E-2</v>
      </c>
      <c r="O1535" s="34">
        <v>57518.251016186281</v>
      </c>
      <c r="P1535" s="35">
        <v>6.482548575696808</v>
      </c>
      <c r="Q1535" s="29" t="s">
        <v>6857</v>
      </c>
      <c r="R1535" s="29" t="s">
        <v>6858</v>
      </c>
      <c r="S1535" s="36">
        <v>42.27</v>
      </c>
      <c r="T1535" s="29" t="s">
        <v>4779</v>
      </c>
      <c r="U1535" s="37">
        <v>664</v>
      </c>
      <c r="V1535" s="38">
        <v>6.482548575696808</v>
      </c>
      <c r="W1535" s="38">
        <v>48.752548575696807</v>
      </c>
      <c r="X1535" s="39">
        <v>7.7625485756968118</v>
      </c>
      <c r="Y1535" s="39">
        <v>1.2800000000000009</v>
      </c>
    </row>
    <row r="1536" spans="1:25" ht="40" x14ac:dyDescent="0.2">
      <c r="A1536" s="29">
        <v>10736</v>
      </c>
      <c r="B1536" s="29" t="s">
        <v>6859</v>
      </c>
      <c r="C1536" s="32">
        <v>125</v>
      </c>
      <c r="D1536" s="48">
        <v>0</v>
      </c>
      <c r="E1536" s="48">
        <v>9.2038847273138469</v>
      </c>
      <c r="F1536" s="32" t="s">
        <v>746</v>
      </c>
      <c r="G1536" s="32">
        <v>9.2038847273138469</v>
      </c>
      <c r="H1536" s="32">
        <v>1197.13836412</v>
      </c>
      <c r="I1536" s="32">
        <v>0.125</v>
      </c>
      <c r="J1536" s="32">
        <v>0.75229709137686618</v>
      </c>
      <c r="K1536" s="29" t="s">
        <v>2471</v>
      </c>
      <c r="L1536" s="29" t="s">
        <v>266</v>
      </c>
      <c r="M1536" s="29" t="s">
        <v>2393</v>
      </c>
      <c r="N1536" s="33">
        <v>2.88456123187611E-2</v>
      </c>
      <c r="O1536" s="34">
        <v>71897.813770232868</v>
      </c>
      <c r="P1536" s="35">
        <v>8.7275076409037862</v>
      </c>
      <c r="Q1536" s="29" t="s">
        <v>6860</v>
      </c>
      <c r="R1536" s="29" t="s">
        <v>4939</v>
      </c>
      <c r="S1536" s="36">
        <v>71.569999999999993</v>
      </c>
      <c r="T1536" s="29" t="s">
        <v>6861</v>
      </c>
      <c r="U1536" s="37">
        <v>1198</v>
      </c>
      <c r="V1536" s="38">
        <v>8.7275076409037862</v>
      </c>
      <c r="W1536" s="38">
        <v>80.297507640903774</v>
      </c>
      <c r="X1536" s="39">
        <v>39.687507640903767</v>
      </c>
      <c r="Y1536" s="39">
        <v>30.95999999999999</v>
      </c>
    </row>
    <row r="1537" spans="1:25" ht="40" x14ac:dyDescent="0.2">
      <c r="A1537" s="29">
        <v>19776</v>
      </c>
      <c r="B1537" s="29" t="s">
        <v>2334</v>
      </c>
      <c r="C1537" s="32">
        <v>160</v>
      </c>
      <c r="D1537" s="48">
        <v>0</v>
      </c>
      <c r="E1537" s="48">
        <v>15.079644737231011</v>
      </c>
      <c r="F1537" s="32" t="s">
        <v>746</v>
      </c>
      <c r="G1537" s="32">
        <v>15.079644737231011</v>
      </c>
      <c r="H1537" s="32">
        <v>505.48337208999999</v>
      </c>
      <c r="I1537" s="32">
        <v>0.16</v>
      </c>
      <c r="J1537" s="32">
        <v>0.75229709137686607</v>
      </c>
      <c r="K1537" s="29" t="s">
        <v>2754</v>
      </c>
      <c r="L1537" s="29" t="s">
        <v>3048</v>
      </c>
      <c r="M1537" s="29" t="s">
        <v>2393</v>
      </c>
      <c r="N1537" s="33">
        <v>2.88456123187611E-2</v>
      </c>
      <c r="O1537" s="34">
        <v>92029.201625898058</v>
      </c>
      <c r="P1537" s="35">
        <v>2.674966027384523</v>
      </c>
      <c r="Q1537" s="29" t="s">
        <v>6862</v>
      </c>
      <c r="R1537" s="29" t="s">
        <v>6863</v>
      </c>
      <c r="S1537" s="36">
        <v>56.77</v>
      </c>
      <c r="T1537" s="29" t="s">
        <v>4248</v>
      </c>
      <c r="U1537" s="37">
        <v>496</v>
      </c>
      <c r="V1537" s="38">
        <v>2.674966027384523</v>
      </c>
      <c r="W1537" s="38">
        <v>59.444966027384517</v>
      </c>
      <c r="X1537" s="39">
        <v>21.654966027384521</v>
      </c>
      <c r="Y1537" s="39">
        <v>18.98</v>
      </c>
    </row>
    <row r="1538" spans="1:25" ht="30" x14ac:dyDescent="0.2">
      <c r="A1538" s="29">
        <v>15172</v>
      </c>
      <c r="B1538" s="29" t="s">
        <v>6864</v>
      </c>
      <c r="C1538" s="32">
        <v>100</v>
      </c>
      <c r="D1538" s="48">
        <v>0</v>
      </c>
      <c r="E1538" s="48">
        <v>5.8904862254808616</v>
      </c>
      <c r="F1538" s="32" t="s">
        <v>746</v>
      </c>
      <c r="G1538" s="32">
        <v>5.8904862254808616</v>
      </c>
      <c r="H1538" s="32">
        <v>89.076757329800003</v>
      </c>
      <c r="I1538" s="32">
        <v>0.1</v>
      </c>
      <c r="J1538" s="32">
        <v>0.75229709137686596</v>
      </c>
      <c r="K1538" s="29" t="s">
        <v>2385</v>
      </c>
      <c r="L1538" s="29" t="s">
        <v>1325</v>
      </c>
      <c r="M1538" s="29" t="s">
        <v>2393</v>
      </c>
      <c r="N1538" s="33">
        <v>2.884561231876109E-2</v>
      </c>
      <c r="O1538" s="34">
        <v>57518.251016186281</v>
      </c>
      <c r="P1538" s="35">
        <v>0.86963153034441687</v>
      </c>
      <c r="Q1538" s="29" t="s">
        <v>5870</v>
      </c>
      <c r="R1538" s="29" t="s">
        <v>6865</v>
      </c>
      <c r="S1538" s="36">
        <v>43.13</v>
      </c>
      <c r="T1538" s="29" t="s">
        <v>6154</v>
      </c>
      <c r="U1538" s="37">
        <v>90</v>
      </c>
      <c r="V1538" s="38">
        <v>0.86963153034441687</v>
      </c>
      <c r="W1538" s="38">
        <v>43.999631530344423</v>
      </c>
      <c r="X1538" s="39">
        <v>9.3896315303444169</v>
      </c>
      <c r="Y1538" s="39">
        <v>8.5200000000000031</v>
      </c>
    </row>
    <row r="1539" spans="1:25" ht="30" x14ac:dyDescent="0.2">
      <c r="A1539" s="29">
        <v>15018</v>
      </c>
      <c r="B1539" s="29" t="s">
        <v>6866</v>
      </c>
      <c r="C1539" s="32">
        <v>100</v>
      </c>
      <c r="D1539" s="48">
        <v>0</v>
      </c>
      <c r="E1539" s="48">
        <v>5.8904862254808616</v>
      </c>
      <c r="F1539" s="32" t="s">
        <v>746</v>
      </c>
      <c r="G1539" s="32">
        <v>5.8904862254808616</v>
      </c>
      <c r="H1539" s="32">
        <v>115.54567124</v>
      </c>
      <c r="I1539" s="32">
        <v>0.1</v>
      </c>
      <c r="J1539" s="32">
        <v>0.75229709137686596</v>
      </c>
      <c r="K1539" s="29" t="s">
        <v>2422</v>
      </c>
      <c r="L1539" s="29" t="s">
        <v>1781</v>
      </c>
      <c r="M1539" s="29" t="s">
        <v>2393</v>
      </c>
      <c r="N1539" s="33">
        <v>2.884561231876109E-2</v>
      </c>
      <c r="O1539" s="34">
        <v>57518.251016186281</v>
      </c>
      <c r="P1539" s="35">
        <v>1.1280401523046739</v>
      </c>
      <c r="Q1539" s="29" t="s">
        <v>6867</v>
      </c>
      <c r="R1539" s="29" t="s">
        <v>6868</v>
      </c>
      <c r="S1539" s="36">
        <v>36.53</v>
      </c>
      <c r="T1539" s="29" t="s">
        <v>3022</v>
      </c>
      <c r="U1539" s="37">
        <v>128</v>
      </c>
      <c r="V1539" s="38">
        <v>1.1280401523046739</v>
      </c>
      <c r="W1539" s="38">
        <v>37.658040152304672</v>
      </c>
      <c r="X1539" s="39">
        <v>4.2580401523046731</v>
      </c>
      <c r="Y1539" s="39">
        <v>3.130000000000003</v>
      </c>
    </row>
    <row r="1540" spans="1:25" ht="30" x14ac:dyDescent="0.2">
      <c r="A1540" s="29">
        <v>15011</v>
      </c>
      <c r="B1540" s="29" t="s">
        <v>6869</v>
      </c>
      <c r="C1540" s="32">
        <v>75</v>
      </c>
      <c r="D1540" s="48">
        <v>0</v>
      </c>
      <c r="E1540" s="48">
        <v>3.3133985018329848</v>
      </c>
      <c r="F1540" s="32" t="s">
        <v>746</v>
      </c>
      <c r="G1540" s="32">
        <v>3.3133985018329848</v>
      </c>
      <c r="H1540" s="32">
        <v>101.2868810273</v>
      </c>
      <c r="I1540" s="32">
        <v>7.4999999999999997E-2</v>
      </c>
      <c r="J1540" s="32">
        <v>0.75229709137686618</v>
      </c>
      <c r="K1540" s="29" t="s">
        <v>2422</v>
      </c>
      <c r="L1540" s="29" t="s">
        <v>6650</v>
      </c>
      <c r="M1540" s="29" t="s">
        <v>2393</v>
      </c>
      <c r="N1540" s="33">
        <v>2.88456123187611E-2</v>
      </c>
      <c r="O1540" s="34">
        <v>43138.688262139724</v>
      </c>
      <c r="P1540" s="35">
        <v>1.44621429893382</v>
      </c>
      <c r="Q1540" s="29" t="s">
        <v>5587</v>
      </c>
      <c r="R1540" s="29" t="s">
        <v>3614</v>
      </c>
      <c r="S1540" s="36">
        <v>37.909999999999997</v>
      </c>
      <c r="T1540" s="29" t="s">
        <v>3039</v>
      </c>
      <c r="U1540" s="37">
        <v>102</v>
      </c>
      <c r="V1540" s="38">
        <v>1.44621429893382</v>
      </c>
      <c r="W1540" s="38">
        <v>39.356214298933821</v>
      </c>
      <c r="X1540" s="39">
        <v>8.8762142989338244</v>
      </c>
      <c r="Y1540" s="39">
        <v>7.4300000000000068</v>
      </c>
    </row>
    <row r="1541" spans="1:25" ht="40" x14ac:dyDescent="0.2">
      <c r="A1541" s="29">
        <v>15790</v>
      </c>
      <c r="B1541" s="29" t="s">
        <v>6870</v>
      </c>
      <c r="C1541" s="32">
        <v>100</v>
      </c>
      <c r="D1541" s="48">
        <v>0</v>
      </c>
      <c r="E1541" s="48">
        <v>5.8904862254808616</v>
      </c>
      <c r="F1541" s="32" t="s">
        <v>746</v>
      </c>
      <c r="G1541" s="32">
        <v>5.8904862254808616</v>
      </c>
      <c r="H1541" s="32">
        <v>11.502538406999999</v>
      </c>
      <c r="I1541" s="32">
        <v>0.1</v>
      </c>
      <c r="J1541" s="32">
        <v>0.75229709137686596</v>
      </c>
      <c r="K1541" s="29" t="s">
        <v>2622</v>
      </c>
      <c r="L1541" s="29" t="s">
        <v>48</v>
      </c>
      <c r="M1541" s="29" t="s">
        <v>2393</v>
      </c>
      <c r="N1541" s="33">
        <v>2.884561231876109E-2</v>
      </c>
      <c r="O1541" s="34">
        <v>57518.251016186281</v>
      </c>
      <c r="P1541" s="35">
        <v>0.1122960733818542</v>
      </c>
      <c r="Q1541" s="29" t="s">
        <v>6871</v>
      </c>
      <c r="R1541" s="29" t="s">
        <v>6872</v>
      </c>
      <c r="S1541" s="36">
        <v>29.26</v>
      </c>
      <c r="T1541" s="29" t="s">
        <v>2406</v>
      </c>
      <c r="U1541" s="37">
        <v>12</v>
      </c>
      <c r="V1541" s="38">
        <v>0.1122960733818542</v>
      </c>
      <c r="W1541" s="38">
        <v>29.37229607338185</v>
      </c>
      <c r="X1541" s="39">
        <v>0.152296073381855</v>
      </c>
      <c r="Y1541" s="39">
        <v>3.9999999999999147E-2</v>
      </c>
    </row>
    <row r="1542" spans="1:25" ht="30" x14ac:dyDescent="0.2">
      <c r="A1542" s="29">
        <v>15259</v>
      </c>
      <c r="B1542" s="29" t="s">
        <v>6873</v>
      </c>
      <c r="C1542" s="32">
        <v>32</v>
      </c>
      <c r="D1542" s="48">
        <v>0</v>
      </c>
      <c r="E1542" s="48">
        <v>0.60318578948924029</v>
      </c>
      <c r="F1542" s="32" t="s">
        <v>746</v>
      </c>
      <c r="G1542" s="32">
        <v>0.60318578948924029</v>
      </c>
      <c r="H1542" s="32">
        <v>146.39094963100001</v>
      </c>
      <c r="I1542" s="32">
        <v>3.2000000000000001E-2</v>
      </c>
      <c r="J1542" s="32">
        <v>0.75229709137686618</v>
      </c>
      <c r="K1542" s="29" t="s">
        <v>2422</v>
      </c>
      <c r="L1542" s="29" t="s">
        <v>2430</v>
      </c>
      <c r="M1542" s="29" t="s">
        <v>2393</v>
      </c>
      <c r="N1542" s="33">
        <v>2.88456123187611E-2</v>
      </c>
      <c r="O1542" s="34">
        <v>18405.840325179619</v>
      </c>
      <c r="P1542" s="35">
        <v>6.6279142797522654</v>
      </c>
      <c r="Q1542" s="29" t="s">
        <v>6874</v>
      </c>
      <c r="R1542" s="29" t="s">
        <v>6875</v>
      </c>
      <c r="S1542" s="36">
        <v>29.64</v>
      </c>
      <c r="T1542" s="29" t="s">
        <v>5975</v>
      </c>
      <c r="U1542" s="37">
        <v>146</v>
      </c>
      <c r="V1542" s="38">
        <v>6.6279142797522654</v>
      </c>
      <c r="W1542" s="38">
        <v>36.267914279752262</v>
      </c>
      <c r="X1542" s="39">
        <v>7.9479142797522613</v>
      </c>
      <c r="Y1542" s="39">
        <v>1.32</v>
      </c>
    </row>
    <row r="1543" spans="1:25" ht="30" x14ac:dyDescent="0.2">
      <c r="A1543" s="29">
        <v>15492</v>
      </c>
      <c r="B1543" s="29" t="s">
        <v>6876</v>
      </c>
      <c r="C1543" s="32">
        <v>40</v>
      </c>
      <c r="D1543" s="48">
        <v>0</v>
      </c>
      <c r="E1543" s="48">
        <v>0.94247779607693793</v>
      </c>
      <c r="F1543" s="32" t="s">
        <v>746</v>
      </c>
      <c r="G1543" s="32">
        <v>0.94247779607693793</v>
      </c>
      <c r="H1543" s="32">
        <v>213.85441398899999</v>
      </c>
      <c r="I1543" s="32">
        <v>0.04</v>
      </c>
      <c r="J1543" s="32">
        <v>0.75229709137686607</v>
      </c>
      <c r="K1543" s="29" t="s">
        <v>2452</v>
      </c>
      <c r="L1543" s="29" t="s">
        <v>437</v>
      </c>
      <c r="M1543" s="29" t="s">
        <v>2393</v>
      </c>
      <c r="N1543" s="33">
        <v>2.88456123187611E-2</v>
      </c>
      <c r="O1543" s="34">
        <v>23007.300406474511</v>
      </c>
      <c r="P1543" s="35">
        <v>7.1236029865011039</v>
      </c>
      <c r="Q1543" s="29" t="s">
        <v>6877</v>
      </c>
      <c r="R1543" s="29" t="s">
        <v>6878</v>
      </c>
      <c r="S1543" s="36">
        <v>38.94</v>
      </c>
      <c r="T1543" s="29" t="s">
        <v>2538</v>
      </c>
      <c r="U1543" s="37">
        <v>214</v>
      </c>
      <c r="V1543" s="38">
        <v>7.1236029865011039</v>
      </c>
      <c r="W1543" s="38">
        <v>46.063602986501103</v>
      </c>
      <c r="X1543" s="39">
        <v>18.553602986501101</v>
      </c>
      <c r="Y1543" s="39">
        <v>11.43</v>
      </c>
    </row>
    <row r="1544" spans="1:25" ht="40" x14ac:dyDescent="0.2">
      <c r="A1544" s="29">
        <v>14402</v>
      </c>
      <c r="B1544" s="29" t="s">
        <v>431</v>
      </c>
      <c r="C1544" s="32">
        <v>170</v>
      </c>
      <c r="D1544" s="48">
        <v>0</v>
      </c>
      <c r="E1544" s="48">
        <v>17.023505191639689</v>
      </c>
      <c r="F1544" s="32">
        <v>11</v>
      </c>
      <c r="G1544" s="32">
        <v>11</v>
      </c>
      <c r="H1544" s="32">
        <v>369.350570527</v>
      </c>
      <c r="I1544" s="32">
        <v>0.17</v>
      </c>
      <c r="J1544" s="32">
        <v>0.48610834913185452</v>
      </c>
      <c r="K1544" s="29" t="s">
        <v>2412</v>
      </c>
      <c r="L1544" s="29" t="s">
        <v>2109</v>
      </c>
      <c r="M1544" s="29" t="s">
        <v>2393</v>
      </c>
      <c r="N1544" s="33">
        <v>1.204390046359312E-2</v>
      </c>
      <c r="O1544" s="34">
        <v>63182.716009092561</v>
      </c>
      <c r="P1544" s="35">
        <v>0.7715608269458627</v>
      </c>
      <c r="Q1544" s="29" t="s">
        <v>6879</v>
      </c>
      <c r="R1544" s="29" t="s">
        <v>6880</v>
      </c>
      <c r="S1544" s="36">
        <v>52.38</v>
      </c>
      <c r="T1544" s="29" t="s">
        <v>2689</v>
      </c>
      <c r="U1544" s="37">
        <v>370</v>
      </c>
      <c r="V1544" s="38">
        <v>0.7715608269458627</v>
      </c>
      <c r="W1544" s="38">
        <v>53.151560826945861</v>
      </c>
      <c r="X1544" s="39">
        <v>26.741560826945861</v>
      </c>
      <c r="Y1544" s="39">
        <v>25.97</v>
      </c>
    </row>
    <row r="1545" spans="1:25" ht="40" x14ac:dyDescent="0.2">
      <c r="A1545" s="29">
        <v>15448</v>
      </c>
      <c r="B1545" s="29" t="s">
        <v>61</v>
      </c>
      <c r="C1545" s="32">
        <v>75</v>
      </c>
      <c r="D1545" s="48">
        <v>0</v>
      </c>
      <c r="E1545" s="48">
        <v>3.3133985018329848</v>
      </c>
      <c r="F1545" s="32">
        <v>7</v>
      </c>
      <c r="G1545" s="32">
        <v>7</v>
      </c>
      <c r="H1545" s="32">
        <v>55.868897457099997</v>
      </c>
      <c r="I1545" s="32">
        <v>7.4999999999999997E-2</v>
      </c>
      <c r="J1545" s="32">
        <v>1.5893287923939261</v>
      </c>
      <c r="K1545" s="29" t="s">
        <v>2662</v>
      </c>
      <c r="L1545" s="29" t="s">
        <v>2662</v>
      </c>
      <c r="M1545" s="29" t="s">
        <v>2393</v>
      </c>
      <c r="N1545" s="33">
        <v>0.1287444449710671</v>
      </c>
      <c r="O1545" s="34">
        <v>91136.281273721412</v>
      </c>
      <c r="P1545" s="35">
        <v>3.471051452393711</v>
      </c>
      <c r="Q1545" s="29" t="s">
        <v>6881</v>
      </c>
      <c r="R1545" s="29" t="s">
        <v>3038</v>
      </c>
      <c r="S1545" s="36">
        <v>28.87</v>
      </c>
      <c r="T1545" s="29" t="s">
        <v>5975</v>
      </c>
      <c r="U1545" s="37">
        <v>56</v>
      </c>
      <c r="V1545" s="38">
        <v>3.471051452393711</v>
      </c>
      <c r="W1545" s="38">
        <v>32.341051452393707</v>
      </c>
      <c r="X1545" s="39">
        <v>6.2310514523937108</v>
      </c>
      <c r="Y1545" s="39">
        <v>2.759999999999998</v>
      </c>
    </row>
    <row r="1546" spans="1:25" ht="20" x14ac:dyDescent="0.2">
      <c r="A1546" s="29">
        <v>19905</v>
      </c>
      <c r="B1546" s="29" t="s">
        <v>6882</v>
      </c>
      <c r="C1546" s="32">
        <v>170</v>
      </c>
      <c r="D1546" s="48">
        <v>0</v>
      </c>
      <c r="E1546" s="48">
        <v>17.023505191639689</v>
      </c>
      <c r="F1546" s="32" t="s">
        <v>746</v>
      </c>
      <c r="G1546" s="32">
        <v>17.023505191639689</v>
      </c>
      <c r="H1546" s="32">
        <v>570.49935885319996</v>
      </c>
      <c r="I1546" s="32">
        <v>0.17</v>
      </c>
      <c r="J1546" s="32">
        <v>0.75229709137686596</v>
      </c>
      <c r="K1546" s="29" t="s">
        <v>2908</v>
      </c>
      <c r="L1546" s="29" t="s">
        <v>2908</v>
      </c>
      <c r="M1546" s="29" t="s">
        <v>2393</v>
      </c>
      <c r="N1546" s="33">
        <v>2.884561231876109E-2</v>
      </c>
      <c r="O1546" s="34">
        <v>97781.026727516684</v>
      </c>
      <c r="P1546" s="35">
        <v>2.791744683759104</v>
      </c>
      <c r="Q1546" s="29" t="s">
        <v>6883</v>
      </c>
      <c r="R1546" s="29" t="s">
        <v>6884</v>
      </c>
      <c r="S1546" s="36">
        <v>24.33</v>
      </c>
      <c r="T1546" s="29" t="s">
        <v>4833</v>
      </c>
      <c r="U1546" s="37">
        <v>570</v>
      </c>
      <c r="V1546" s="38">
        <v>2.791744683759104</v>
      </c>
      <c r="W1546" s="38">
        <v>27.121744683759101</v>
      </c>
      <c r="X1546" s="39">
        <v>3.3217446837591029</v>
      </c>
      <c r="Y1546" s="39">
        <v>0.53000000000000114</v>
      </c>
    </row>
    <row r="1547" spans="1:25" ht="30" x14ac:dyDescent="0.2">
      <c r="A1547" s="29">
        <v>14234</v>
      </c>
      <c r="B1547" s="29" t="s">
        <v>6885</v>
      </c>
      <c r="C1547" s="32">
        <v>100</v>
      </c>
      <c r="D1547" s="48">
        <v>0</v>
      </c>
      <c r="E1547" s="48">
        <v>5.8904862254808616</v>
      </c>
      <c r="F1547" s="32" t="s">
        <v>746</v>
      </c>
      <c r="G1547" s="32">
        <v>5.8904862254808616</v>
      </c>
      <c r="H1547" s="32">
        <v>94.968676224899994</v>
      </c>
      <c r="I1547" s="32">
        <v>0.1</v>
      </c>
      <c r="J1547" s="32">
        <v>0.75229709137686596</v>
      </c>
      <c r="K1547" s="29" t="s">
        <v>2908</v>
      </c>
      <c r="L1547" s="29" t="s">
        <v>239</v>
      </c>
      <c r="M1547" s="29" t="s">
        <v>2393</v>
      </c>
      <c r="N1547" s="33">
        <v>2.884561231876109E-2</v>
      </c>
      <c r="O1547" s="34">
        <v>57518.251016186281</v>
      </c>
      <c r="P1547" s="35">
        <v>0.9271526907346691</v>
      </c>
      <c r="Q1547" s="29" t="s">
        <v>6886</v>
      </c>
      <c r="R1547" s="29" t="s">
        <v>6887</v>
      </c>
      <c r="S1547" s="36">
        <v>24.67</v>
      </c>
      <c r="T1547" s="29" t="s">
        <v>4065</v>
      </c>
      <c r="U1547" s="37">
        <v>94</v>
      </c>
      <c r="V1547" s="38">
        <v>0.9271526907346691</v>
      </c>
      <c r="W1547" s="38">
        <v>25.597152690734671</v>
      </c>
      <c r="X1547" s="39">
        <v>4.04715269073467</v>
      </c>
      <c r="Y1547" s="39">
        <v>3.120000000000001</v>
      </c>
    </row>
    <row r="1548" spans="1:25" ht="40" x14ac:dyDescent="0.2">
      <c r="A1548" s="29">
        <v>19526</v>
      </c>
      <c r="B1548" s="29" t="s">
        <v>6888</v>
      </c>
      <c r="C1548" s="32" t="s">
        <v>746</v>
      </c>
      <c r="D1548" s="48">
        <v>0</v>
      </c>
      <c r="E1548" s="48" t="s">
        <v>746</v>
      </c>
      <c r="F1548" s="32" t="s">
        <v>746</v>
      </c>
      <c r="G1548" s="32" t="s">
        <v>746</v>
      </c>
      <c r="H1548" s="32">
        <v>0</v>
      </c>
      <c r="I1548" s="32" t="s">
        <v>746</v>
      </c>
      <c r="J1548" s="32" t="s">
        <v>746</v>
      </c>
      <c r="K1548" s="29" t="s">
        <v>2437</v>
      </c>
      <c r="L1548" s="29" t="s">
        <v>2015</v>
      </c>
      <c r="M1548" s="29" t="s">
        <v>2393</v>
      </c>
      <c r="N1548" s="33" t="s">
        <v>746</v>
      </c>
      <c r="O1548" s="34" t="s">
        <v>746</v>
      </c>
      <c r="P1548" s="35" t="s">
        <v>746</v>
      </c>
      <c r="Q1548" s="29" t="s">
        <v>6889</v>
      </c>
      <c r="R1548" s="29" t="s">
        <v>6890</v>
      </c>
      <c r="S1548" s="36">
        <v>25.49</v>
      </c>
      <c r="T1548" s="29" t="s">
        <v>746</v>
      </c>
      <c r="U1548" s="37">
        <v>214</v>
      </c>
      <c r="V1548" s="42" t="s">
        <v>746</v>
      </c>
      <c r="W1548" s="42" t="s">
        <v>746</v>
      </c>
      <c r="X1548" s="40" t="s">
        <v>746</v>
      </c>
      <c r="Y1548" s="39">
        <v>4.8699999999999974</v>
      </c>
    </row>
    <row r="1549" spans="1:25" ht="40" x14ac:dyDescent="0.2">
      <c r="A1549" s="29">
        <v>15620</v>
      </c>
      <c r="B1549" s="29" t="s">
        <v>6891</v>
      </c>
      <c r="C1549" s="32">
        <v>150</v>
      </c>
      <c r="D1549" s="48">
        <v>0</v>
      </c>
      <c r="E1549" s="48">
        <v>13.253594007331939</v>
      </c>
      <c r="F1549" s="32" t="s">
        <v>746</v>
      </c>
      <c r="G1549" s="32">
        <v>13.253594007331939</v>
      </c>
      <c r="H1549" s="32">
        <v>116.828405504</v>
      </c>
      <c r="I1549" s="32">
        <v>0.15</v>
      </c>
      <c r="J1549" s="32">
        <v>0.75229709137686618</v>
      </c>
      <c r="K1549" s="29" t="s">
        <v>2566</v>
      </c>
      <c r="L1549" s="29" t="s">
        <v>2565</v>
      </c>
      <c r="M1549" s="29" t="s">
        <v>2393</v>
      </c>
      <c r="N1549" s="33">
        <v>2.88456123187611E-2</v>
      </c>
      <c r="O1549" s="34">
        <v>86277.376524279447</v>
      </c>
      <c r="P1549" s="35">
        <v>0.67207999894066062</v>
      </c>
      <c r="Q1549" s="29" t="s">
        <v>6892</v>
      </c>
      <c r="R1549" s="29" t="s">
        <v>6893</v>
      </c>
      <c r="S1549" s="36">
        <v>20.5</v>
      </c>
      <c r="T1549" s="29" t="s">
        <v>5104</v>
      </c>
      <c r="U1549" s="37">
        <v>116</v>
      </c>
      <c r="V1549" s="38">
        <v>0.67207999894066062</v>
      </c>
      <c r="W1549" s="38">
        <v>21.17207999894066</v>
      </c>
      <c r="X1549" s="39">
        <v>1.2520799989406579</v>
      </c>
      <c r="Y1549" s="39">
        <v>0.57999999999999829</v>
      </c>
    </row>
    <row r="1550" spans="1:25" ht="30" x14ac:dyDescent="0.2">
      <c r="A1550" s="29">
        <v>16057</v>
      </c>
      <c r="B1550" s="29" t="s">
        <v>532</v>
      </c>
      <c r="C1550" s="32">
        <v>250</v>
      </c>
      <c r="D1550" s="48">
        <v>0</v>
      </c>
      <c r="E1550" s="48">
        <v>36.815538909255388</v>
      </c>
      <c r="F1550" s="32">
        <v>11</v>
      </c>
      <c r="G1550" s="32">
        <v>11</v>
      </c>
      <c r="H1550" s="32">
        <v>79.509614184170005</v>
      </c>
      <c r="I1550" s="32">
        <v>0.25</v>
      </c>
      <c r="J1550" s="32">
        <v>0.2247765006385696</v>
      </c>
      <c r="K1550" s="29" t="s">
        <v>2394</v>
      </c>
      <c r="L1550" s="29" t="s">
        <v>1314</v>
      </c>
      <c r="M1550" s="29" t="s">
        <v>2393</v>
      </c>
      <c r="N1550" s="33">
        <v>2.575151643186589E-3</v>
      </c>
      <c r="O1550" s="34">
        <v>42964.246886182947</v>
      </c>
      <c r="P1550" s="35">
        <v>2.2964340372354411E-2</v>
      </c>
      <c r="Q1550" s="29" t="s">
        <v>6894</v>
      </c>
      <c r="R1550" s="29" t="s">
        <v>6895</v>
      </c>
      <c r="S1550" s="36">
        <v>19.3</v>
      </c>
      <c r="T1550" s="29" t="s">
        <v>3226</v>
      </c>
      <c r="U1550" s="37">
        <v>80</v>
      </c>
      <c r="V1550" s="38">
        <v>2.2964340372354411E-2</v>
      </c>
      <c r="W1550" s="38">
        <v>19.322964340372351</v>
      </c>
      <c r="X1550" s="39">
        <v>1.1029643403723559</v>
      </c>
      <c r="Y1550" s="39">
        <v>1.0800000000000021</v>
      </c>
    </row>
    <row r="1551" spans="1:25" ht="30" x14ac:dyDescent="0.2">
      <c r="A1551" s="29">
        <v>17142</v>
      </c>
      <c r="B1551" s="29" t="s">
        <v>6896</v>
      </c>
      <c r="C1551" s="32">
        <v>250</v>
      </c>
      <c r="D1551" s="48">
        <v>0</v>
      </c>
      <c r="E1551" s="48">
        <v>36.815538909255388</v>
      </c>
      <c r="F1551" s="32" t="s">
        <v>746</v>
      </c>
      <c r="G1551" s="32">
        <v>36.815538909255388</v>
      </c>
      <c r="H1551" s="32">
        <v>50.109352034940002</v>
      </c>
      <c r="I1551" s="32">
        <v>0.25</v>
      </c>
      <c r="J1551" s="32">
        <v>0.75229709137686618</v>
      </c>
      <c r="K1551" s="29" t="s">
        <v>2394</v>
      </c>
      <c r="L1551" s="29" t="s">
        <v>2394</v>
      </c>
      <c r="M1551" s="29" t="s">
        <v>2393</v>
      </c>
      <c r="N1551" s="33">
        <v>2.88456123187611E-2</v>
      </c>
      <c r="O1551" s="34">
        <v>143795.62754046571</v>
      </c>
      <c r="P1551" s="35">
        <v>0.14957048604735179</v>
      </c>
      <c r="Q1551" s="29" t="s">
        <v>6897</v>
      </c>
      <c r="R1551" s="29" t="s">
        <v>6898</v>
      </c>
      <c r="S1551" s="36">
        <v>18.32</v>
      </c>
      <c r="T1551" s="29" t="s">
        <v>6118</v>
      </c>
      <c r="U1551" s="37">
        <v>50</v>
      </c>
      <c r="V1551" s="38">
        <v>0.14957048604735179</v>
      </c>
      <c r="W1551" s="38">
        <v>18.469570486047349</v>
      </c>
      <c r="X1551" s="39">
        <v>0.32957048604735212</v>
      </c>
      <c r="Y1551" s="39">
        <v>0.17999999999999969</v>
      </c>
    </row>
    <row r="1552" spans="1:25" ht="60" x14ac:dyDescent="0.2">
      <c r="A1552" s="29">
        <v>17195</v>
      </c>
      <c r="B1552" s="29" t="s">
        <v>6899</v>
      </c>
      <c r="C1552" s="32">
        <v>125</v>
      </c>
      <c r="D1552" s="48">
        <v>0</v>
      </c>
      <c r="E1552" s="48">
        <v>9.2038847273138469</v>
      </c>
      <c r="F1552" s="32" t="s">
        <v>746</v>
      </c>
      <c r="G1552" s="32">
        <v>9.2038847273138469</v>
      </c>
      <c r="H1552" s="32">
        <v>46.043001175500002</v>
      </c>
      <c r="I1552" s="32">
        <v>0.125</v>
      </c>
      <c r="J1552" s="32">
        <v>0.75229709137686618</v>
      </c>
      <c r="K1552" s="29" t="s">
        <v>2511</v>
      </c>
      <c r="L1552" s="29" t="s">
        <v>2511</v>
      </c>
      <c r="M1552" s="29" t="s">
        <v>2393</v>
      </c>
      <c r="N1552" s="33">
        <v>2.88456123187611E-2</v>
      </c>
      <c r="O1552" s="34">
        <v>71897.813770232868</v>
      </c>
      <c r="P1552" s="35">
        <v>0.33566766934639658</v>
      </c>
      <c r="Q1552" s="29" t="s">
        <v>6544</v>
      </c>
      <c r="R1552" s="29" t="s">
        <v>6900</v>
      </c>
      <c r="S1552" s="36">
        <v>15.97</v>
      </c>
      <c r="T1552" s="29" t="s">
        <v>3436</v>
      </c>
      <c r="U1552" s="37">
        <v>46</v>
      </c>
      <c r="V1552" s="38">
        <v>0.33566766934639658</v>
      </c>
      <c r="W1552" s="38">
        <v>16.305667669346398</v>
      </c>
      <c r="X1552" s="39">
        <v>1.0356676693463991</v>
      </c>
      <c r="Y1552" s="39">
        <v>0.70000000000000107</v>
      </c>
    </row>
    <row r="1553" spans="1:25" ht="30" x14ac:dyDescent="0.2">
      <c r="A1553" s="29">
        <v>15701</v>
      </c>
      <c r="B1553" s="29" t="s">
        <v>6901</v>
      </c>
      <c r="C1553" s="32">
        <v>80</v>
      </c>
      <c r="D1553" s="48">
        <v>0</v>
      </c>
      <c r="E1553" s="48">
        <v>3.7699111843077522</v>
      </c>
      <c r="F1553" s="32" t="s">
        <v>746</v>
      </c>
      <c r="G1553" s="32">
        <v>3.7699111843077522</v>
      </c>
      <c r="H1553" s="32">
        <v>89.526930878000002</v>
      </c>
      <c r="I1553" s="32">
        <v>0.08</v>
      </c>
      <c r="J1553" s="32">
        <v>0.75229709137686607</v>
      </c>
      <c r="K1553" s="29" t="s">
        <v>2437</v>
      </c>
      <c r="L1553" s="29" t="s">
        <v>158</v>
      </c>
      <c r="M1553" s="29" t="s">
        <v>2393</v>
      </c>
      <c r="N1553" s="33">
        <v>2.88456123187611E-2</v>
      </c>
      <c r="O1553" s="34">
        <v>46014.600812949029</v>
      </c>
      <c r="P1553" s="35">
        <v>1.173351422740236</v>
      </c>
      <c r="Q1553" s="29" t="s">
        <v>6902</v>
      </c>
      <c r="R1553" s="29" t="s">
        <v>6903</v>
      </c>
      <c r="S1553" s="36">
        <v>21.37</v>
      </c>
      <c r="T1553" s="29" t="s">
        <v>6154</v>
      </c>
      <c r="U1553" s="37">
        <v>90</v>
      </c>
      <c r="V1553" s="38">
        <v>1.173351422740236</v>
      </c>
      <c r="W1553" s="38">
        <v>22.543351422740241</v>
      </c>
      <c r="X1553" s="39">
        <v>7.8333514227402379</v>
      </c>
      <c r="Y1553" s="39">
        <v>6.6600000000000019</v>
      </c>
    </row>
    <row r="1554" spans="1:25" ht="30" x14ac:dyDescent="0.2">
      <c r="A1554" s="29">
        <v>15343</v>
      </c>
      <c r="B1554" s="29" t="s">
        <v>6904</v>
      </c>
      <c r="C1554" s="32">
        <v>75</v>
      </c>
      <c r="D1554" s="48">
        <v>0</v>
      </c>
      <c r="E1554" s="48">
        <v>3.3133985018329848</v>
      </c>
      <c r="F1554" s="32" t="s">
        <v>746</v>
      </c>
      <c r="G1554" s="32">
        <v>3.3133985018329848</v>
      </c>
      <c r="H1554" s="32">
        <v>102.22830650153</v>
      </c>
      <c r="I1554" s="32">
        <v>7.4999999999999997E-2</v>
      </c>
      <c r="J1554" s="32">
        <v>0.75229709137686618</v>
      </c>
      <c r="K1554" s="29" t="s">
        <v>2443</v>
      </c>
      <c r="L1554" s="29" t="s">
        <v>3146</v>
      </c>
      <c r="M1554" s="29" t="s">
        <v>2393</v>
      </c>
      <c r="N1554" s="33">
        <v>2.88456123187611E-2</v>
      </c>
      <c r="O1554" s="34">
        <v>43138.688262139724</v>
      </c>
      <c r="P1554" s="35">
        <v>1.459656345607613</v>
      </c>
      <c r="Q1554" s="29" t="s">
        <v>6905</v>
      </c>
      <c r="R1554" s="29" t="s">
        <v>4906</v>
      </c>
      <c r="S1554" s="36">
        <v>15.1</v>
      </c>
      <c r="T1554" s="29" t="s">
        <v>5228</v>
      </c>
      <c r="U1554" s="37">
        <v>102</v>
      </c>
      <c r="V1554" s="38">
        <v>1.459656345607613</v>
      </c>
      <c r="W1554" s="38">
        <v>16.55965634560761</v>
      </c>
      <c r="X1554" s="39">
        <v>2.209656345607613</v>
      </c>
      <c r="Y1554" s="39">
        <v>0.74999999999999822</v>
      </c>
    </row>
    <row r="1555" spans="1:25" ht="40" x14ac:dyDescent="0.2">
      <c r="A1555" s="29">
        <v>15690</v>
      </c>
      <c r="B1555" s="29" t="s">
        <v>6906</v>
      </c>
      <c r="C1555" s="32" t="s">
        <v>746</v>
      </c>
      <c r="D1555" s="48">
        <v>0</v>
      </c>
      <c r="E1555" s="48" t="s">
        <v>746</v>
      </c>
      <c r="F1555" s="32" t="s">
        <v>746</v>
      </c>
      <c r="G1555" s="32" t="s">
        <v>746</v>
      </c>
      <c r="H1555" s="32">
        <v>2.8580150050199999</v>
      </c>
      <c r="I1555" s="32" t="s">
        <v>746</v>
      </c>
      <c r="J1555" s="32" t="s">
        <v>746</v>
      </c>
      <c r="K1555" s="29" t="s">
        <v>2662</v>
      </c>
      <c r="L1555" s="29" t="s">
        <v>2662</v>
      </c>
      <c r="M1555" s="29" t="s">
        <v>2393</v>
      </c>
      <c r="N1555" s="33" t="s">
        <v>746</v>
      </c>
      <c r="O1555" s="34" t="s">
        <v>746</v>
      </c>
      <c r="P1555" s="35" t="s">
        <v>746</v>
      </c>
      <c r="Q1555" s="29" t="s">
        <v>2428</v>
      </c>
      <c r="R1555" s="29" t="s">
        <v>6907</v>
      </c>
      <c r="S1555" s="36">
        <v>13.28</v>
      </c>
      <c r="T1555" s="29" t="s">
        <v>2467</v>
      </c>
      <c r="U1555" s="37">
        <v>2</v>
      </c>
      <c r="V1555" s="42" t="s">
        <v>746</v>
      </c>
      <c r="W1555" s="42" t="s">
        <v>746</v>
      </c>
      <c r="X1555" s="40" t="s">
        <v>746</v>
      </c>
      <c r="Y1555" s="39">
        <v>2.9999999999999361E-2</v>
      </c>
    </row>
    <row r="1556" spans="1:25" ht="40" x14ac:dyDescent="0.2">
      <c r="A1556" s="29">
        <v>14601</v>
      </c>
      <c r="B1556" s="29" t="s">
        <v>6908</v>
      </c>
      <c r="C1556" s="32" t="s">
        <v>746</v>
      </c>
      <c r="D1556" s="48">
        <v>0</v>
      </c>
      <c r="E1556" s="48" t="s">
        <v>746</v>
      </c>
      <c r="F1556" s="32" t="s">
        <v>746</v>
      </c>
      <c r="G1556" s="32" t="s">
        <v>746</v>
      </c>
      <c r="H1556" s="32">
        <v>3.8299116838899998</v>
      </c>
      <c r="I1556" s="32" t="s">
        <v>746</v>
      </c>
      <c r="J1556" s="32" t="s">
        <v>746</v>
      </c>
      <c r="K1556" s="29" t="s">
        <v>2662</v>
      </c>
      <c r="L1556" s="29" t="s">
        <v>2662</v>
      </c>
      <c r="M1556" s="29" t="s">
        <v>2393</v>
      </c>
      <c r="N1556" s="33" t="s">
        <v>746</v>
      </c>
      <c r="O1556" s="34" t="s">
        <v>746</v>
      </c>
      <c r="P1556" s="35" t="s">
        <v>746</v>
      </c>
      <c r="Q1556" s="29" t="s">
        <v>6909</v>
      </c>
      <c r="R1556" s="29" t="s">
        <v>6910</v>
      </c>
      <c r="S1556" s="36">
        <v>12.99</v>
      </c>
      <c r="T1556" s="29" t="s">
        <v>2393</v>
      </c>
      <c r="U1556" s="37">
        <v>4</v>
      </c>
      <c r="V1556" s="42" t="s">
        <v>746</v>
      </c>
      <c r="W1556" s="42" t="s">
        <v>746</v>
      </c>
      <c r="X1556" s="40" t="s">
        <v>746</v>
      </c>
      <c r="Y1556" s="39">
        <v>0</v>
      </c>
    </row>
    <row r="1557" spans="1:25" ht="30" x14ac:dyDescent="0.2">
      <c r="A1557" s="29">
        <v>17237</v>
      </c>
      <c r="B1557" s="29" t="s">
        <v>6911</v>
      </c>
      <c r="C1557" s="32">
        <v>50</v>
      </c>
      <c r="D1557" s="48">
        <v>0</v>
      </c>
      <c r="E1557" s="48">
        <v>1.472621556370215</v>
      </c>
      <c r="F1557" s="32" t="s">
        <v>746</v>
      </c>
      <c r="G1557" s="32">
        <v>1.472621556370215</v>
      </c>
      <c r="H1557" s="32">
        <v>189.31320806900001</v>
      </c>
      <c r="I1557" s="32">
        <v>0.05</v>
      </c>
      <c r="J1557" s="32">
        <v>0.75229709137686596</v>
      </c>
      <c r="K1557" s="29" t="s">
        <v>2452</v>
      </c>
      <c r="L1557" s="29" t="s">
        <v>1300</v>
      </c>
      <c r="M1557" s="29" t="s">
        <v>2393</v>
      </c>
      <c r="N1557" s="33">
        <v>2.884561231876109E-2</v>
      </c>
      <c r="O1557" s="34">
        <v>28759.125508093141</v>
      </c>
      <c r="P1557" s="35">
        <v>4.6553753523795871</v>
      </c>
      <c r="Q1557" s="29" t="s">
        <v>6912</v>
      </c>
      <c r="R1557" s="29" t="s">
        <v>6913</v>
      </c>
      <c r="S1557" s="36">
        <v>11.82</v>
      </c>
      <c r="T1557" s="29" t="s">
        <v>4220</v>
      </c>
      <c r="U1557" s="37">
        <v>190</v>
      </c>
      <c r="V1557" s="38">
        <v>4.6553753523795871</v>
      </c>
      <c r="W1557" s="38">
        <v>16.47537535237959</v>
      </c>
      <c r="X1557" s="39">
        <v>4.9653753523795867</v>
      </c>
      <c r="Y1557" s="39">
        <v>0.3100000000000005</v>
      </c>
    </row>
    <row r="1558" spans="1:25" ht="30" x14ac:dyDescent="0.2">
      <c r="A1558" s="29">
        <v>19036</v>
      </c>
      <c r="B1558" s="29" t="s">
        <v>6914</v>
      </c>
      <c r="C1558" s="32">
        <v>100</v>
      </c>
      <c r="D1558" s="48">
        <v>0</v>
      </c>
      <c r="E1558" s="48">
        <v>5.8904862254808616</v>
      </c>
      <c r="F1558" s="32" t="s">
        <v>746</v>
      </c>
      <c r="G1558" s="32">
        <v>5.8904862254808616</v>
      </c>
      <c r="H1558" s="32">
        <v>3.0121596644699999</v>
      </c>
      <c r="I1558" s="32">
        <v>0.1</v>
      </c>
      <c r="J1558" s="32">
        <v>0.75229709137686596</v>
      </c>
      <c r="K1558" s="29" t="s">
        <v>2385</v>
      </c>
      <c r="L1558" s="29" t="s">
        <v>1325</v>
      </c>
      <c r="M1558" s="29" t="s">
        <v>2393</v>
      </c>
      <c r="N1558" s="33">
        <v>2.884561231876109E-2</v>
      </c>
      <c r="O1558" s="34">
        <v>57518.251016186281</v>
      </c>
      <c r="P1558" s="35">
        <v>2.9406874443760719E-2</v>
      </c>
      <c r="Q1558" s="29" t="s">
        <v>3029</v>
      </c>
      <c r="R1558" s="29" t="s">
        <v>6915</v>
      </c>
      <c r="S1558" s="36">
        <v>10.41</v>
      </c>
      <c r="T1558" s="29" t="s">
        <v>2467</v>
      </c>
      <c r="U1558" s="37">
        <v>4</v>
      </c>
      <c r="V1558" s="38">
        <v>2.9406874443760719E-2</v>
      </c>
      <c r="W1558" s="38">
        <v>10.43940687444376</v>
      </c>
      <c r="X1558" s="39">
        <v>5.940687444375925E-2</v>
      </c>
      <c r="Y1558" s="39">
        <v>2.9999999999999361E-2</v>
      </c>
    </row>
    <row r="1559" spans="1:25" ht="30" x14ac:dyDescent="0.2">
      <c r="A1559" s="29">
        <v>17129</v>
      </c>
      <c r="B1559" s="29" t="s">
        <v>6916</v>
      </c>
      <c r="C1559" s="32">
        <v>250</v>
      </c>
      <c r="D1559" s="48">
        <v>0</v>
      </c>
      <c r="E1559" s="48">
        <v>36.815538909255388</v>
      </c>
      <c r="F1559" s="32" t="s">
        <v>746</v>
      </c>
      <c r="G1559" s="32">
        <v>36.815538909255388</v>
      </c>
      <c r="H1559" s="32">
        <v>90.704332220499992</v>
      </c>
      <c r="I1559" s="32">
        <v>0.25</v>
      </c>
      <c r="J1559" s="32">
        <v>0.75229709137686618</v>
      </c>
      <c r="K1559" s="29" t="s">
        <v>2385</v>
      </c>
      <c r="L1559" s="29" t="s">
        <v>2384</v>
      </c>
      <c r="M1559" s="29" t="s">
        <v>2393</v>
      </c>
      <c r="N1559" s="33">
        <v>2.88456123187611E-2</v>
      </c>
      <c r="O1559" s="34">
        <v>143795.62754046571</v>
      </c>
      <c r="P1559" s="35">
        <v>0.27074169802397252</v>
      </c>
      <c r="Q1559" s="29" t="s">
        <v>6917</v>
      </c>
      <c r="R1559" s="29" t="s">
        <v>6918</v>
      </c>
      <c r="S1559" s="36">
        <v>9.2199999999999989</v>
      </c>
      <c r="T1559" s="29" t="s">
        <v>6154</v>
      </c>
      <c r="U1559" s="37">
        <v>90</v>
      </c>
      <c r="V1559" s="38">
        <v>0.27074169802397252</v>
      </c>
      <c r="W1559" s="38">
        <v>9.4907416980239709</v>
      </c>
      <c r="X1559" s="39">
        <v>1.6507416980239711</v>
      </c>
      <c r="Y1559" s="39">
        <v>1.379999999999999</v>
      </c>
    </row>
    <row r="1560" spans="1:25" ht="60" x14ac:dyDescent="0.2">
      <c r="A1560" s="29">
        <v>15595</v>
      </c>
      <c r="B1560" s="29" t="s">
        <v>6919</v>
      </c>
      <c r="C1560" s="32">
        <v>100</v>
      </c>
      <c r="D1560" s="48">
        <v>0</v>
      </c>
      <c r="E1560" s="48">
        <v>5.8904862254808616</v>
      </c>
      <c r="F1560" s="32" t="s">
        <v>746</v>
      </c>
      <c r="G1560" s="32">
        <v>5.8904862254808616</v>
      </c>
      <c r="H1560" s="32">
        <v>25.854016191100001</v>
      </c>
      <c r="I1560" s="32">
        <v>0.1</v>
      </c>
      <c r="J1560" s="32">
        <v>0.75229709137686596</v>
      </c>
      <c r="K1560" s="29" t="s">
        <v>2511</v>
      </c>
      <c r="L1560" s="29" t="s">
        <v>2511</v>
      </c>
      <c r="M1560" s="29" t="s">
        <v>2393</v>
      </c>
      <c r="N1560" s="33">
        <v>2.884561231876109E-2</v>
      </c>
      <c r="O1560" s="34">
        <v>57518.251016186281</v>
      </c>
      <c r="P1560" s="35">
        <v>0.25240554707859741</v>
      </c>
      <c r="Q1560" s="29" t="s">
        <v>6920</v>
      </c>
      <c r="R1560" s="29" t="s">
        <v>3309</v>
      </c>
      <c r="S1560" s="36">
        <v>7.68</v>
      </c>
      <c r="T1560" s="29" t="s">
        <v>746</v>
      </c>
      <c r="U1560" s="37">
        <v>26</v>
      </c>
      <c r="V1560" s="38">
        <v>0.25240554707859741</v>
      </c>
      <c r="W1560" s="38">
        <v>7.9324055470785968</v>
      </c>
      <c r="X1560" s="39">
        <v>0.26240554707859692</v>
      </c>
      <c r="Y1560" s="39">
        <v>9.9999999999997868E-3</v>
      </c>
    </row>
    <row r="1561" spans="1:25" ht="50" x14ac:dyDescent="0.2">
      <c r="A1561" s="29">
        <v>15598</v>
      </c>
      <c r="B1561" s="29" t="s">
        <v>6921</v>
      </c>
      <c r="C1561" s="32">
        <v>75</v>
      </c>
      <c r="D1561" s="48">
        <v>0</v>
      </c>
      <c r="E1561" s="48">
        <v>3.3133985018329848</v>
      </c>
      <c r="F1561" s="32" t="s">
        <v>746</v>
      </c>
      <c r="G1561" s="32">
        <v>3.3133985018329848</v>
      </c>
      <c r="H1561" s="32">
        <v>34.6325186965</v>
      </c>
      <c r="I1561" s="32">
        <v>7.4999999999999997E-2</v>
      </c>
      <c r="J1561" s="32">
        <v>0.75229709137686618</v>
      </c>
      <c r="K1561" s="29" t="s">
        <v>2456</v>
      </c>
      <c r="L1561" s="29" t="s">
        <v>3648</v>
      </c>
      <c r="M1561" s="29" t="s">
        <v>2393</v>
      </c>
      <c r="N1561" s="33">
        <v>2.88456123187611E-2</v>
      </c>
      <c r="O1561" s="34">
        <v>43138.688262139724</v>
      </c>
      <c r="P1561" s="35">
        <v>0.49449685130961207</v>
      </c>
      <c r="Q1561" s="29" t="s">
        <v>6313</v>
      </c>
      <c r="R1561" s="29" t="s">
        <v>6922</v>
      </c>
      <c r="S1561" s="36">
        <v>7.81</v>
      </c>
      <c r="T1561" s="29" t="s">
        <v>2406</v>
      </c>
      <c r="U1561" s="37">
        <v>34</v>
      </c>
      <c r="V1561" s="38">
        <v>0.49449685130961207</v>
      </c>
      <c r="W1561" s="38">
        <v>8.3044968513096116</v>
      </c>
      <c r="X1561" s="39">
        <v>1.1244968513096121</v>
      </c>
      <c r="Y1561" s="39">
        <v>0.62999999999999989</v>
      </c>
    </row>
    <row r="1562" spans="1:25" ht="40" x14ac:dyDescent="0.2">
      <c r="A1562" s="29">
        <v>10594</v>
      </c>
      <c r="B1562" s="29" t="s">
        <v>6923</v>
      </c>
      <c r="C1562" s="32" t="s">
        <v>746</v>
      </c>
      <c r="D1562" s="48">
        <v>0</v>
      </c>
      <c r="E1562" s="48" t="s">
        <v>746</v>
      </c>
      <c r="F1562" s="32" t="s">
        <v>746</v>
      </c>
      <c r="G1562" s="32" t="s">
        <v>746</v>
      </c>
      <c r="H1562" s="32">
        <v>50.483359686100002</v>
      </c>
      <c r="I1562" s="32" t="s">
        <v>746</v>
      </c>
      <c r="J1562" s="32" t="s">
        <v>746</v>
      </c>
      <c r="K1562" s="29" t="s">
        <v>2443</v>
      </c>
      <c r="L1562" s="29" t="s">
        <v>4767</v>
      </c>
      <c r="M1562" s="29" t="s">
        <v>2393</v>
      </c>
      <c r="N1562" s="33" t="s">
        <v>746</v>
      </c>
      <c r="O1562" s="34" t="s">
        <v>746</v>
      </c>
      <c r="P1562" s="35" t="s">
        <v>746</v>
      </c>
      <c r="Q1562" s="29" t="s">
        <v>3071</v>
      </c>
      <c r="R1562" s="29" t="s">
        <v>6924</v>
      </c>
      <c r="S1562" s="36">
        <v>7.19</v>
      </c>
      <c r="T1562" s="29" t="s">
        <v>3347</v>
      </c>
      <c r="U1562" s="37">
        <v>50</v>
      </c>
      <c r="V1562" s="42" t="s">
        <v>746</v>
      </c>
      <c r="W1562" s="42" t="s">
        <v>746</v>
      </c>
      <c r="X1562" s="40" t="s">
        <v>746</v>
      </c>
      <c r="Y1562" s="39">
        <v>0.37000000000000011</v>
      </c>
    </row>
    <row r="1563" spans="1:25" ht="40" x14ac:dyDescent="0.2">
      <c r="A1563" s="29">
        <v>12282</v>
      </c>
      <c r="B1563" s="29" t="s">
        <v>6925</v>
      </c>
      <c r="C1563" s="32" t="s">
        <v>746</v>
      </c>
      <c r="D1563" s="48">
        <v>0</v>
      </c>
      <c r="E1563" s="48" t="s">
        <v>746</v>
      </c>
      <c r="F1563" s="32" t="s">
        <v>746</v>
      </c>
      <c r="G1563" s="32" t="s">
        <v>746</v>
      </c>
      <c r="H1563" s="32">
        <v>40.973760797410002</v>
      </c>
      <c r="I1563" s="32" t="s">
        <v>746</v>
      </c>
      <c r="J1563" s="32" t="s">
        <v>746</v>
      </c>
      <c r="K1563" s="29" t="s">
        <v>2443</v>
      </c>
      <c r="L1563" s="29" t="s">
        <v>4767</v>
      </c>
      <c r="M1563" s="29" t="s">
        <v>2393</v>
      </c>
      <c r="N1563" s="33" t="s">
        <v>746</v>
      </c>
      <c r="O1563" s="34" t="s">
        <v>746</v>
      </c>
      <c r="P1563" s="35" t="s">
        <v>746</v>
      </c>
      <c r="Q1563" s="29" t="s">
        <v>2858</v>
      </c>
      <c r="R1563" s="29" t="s">
        <v>2542</v>
      </c>
      <c r="S1563" s="36">
        <v>7.19</v>
      </c>
      <c r="T1563" s="29" t="s">
        <v>4290</v>
      </c>
      <c r="U1563" s="37">
        <v>40</v>
      </c>
      <c r="V1563" s="42" t="s">
        <v>746</v>
      </c>
      <c r="W1563" s="42" t="s">
        <v>746</v>
      </c>
      <c r="X1563" s="40" t="s">
        <v>746</v>
      </c>
      <c r="Y1563" s="39">
        <v>0.45999999999999908</v>
      </c>
    </row>
    <row r="1564" spans="1:25" ht="20" x14ac:dyDescent="0.2">
      <c r="A1564" s="29">
        <v>15801</v>
      </c>
      <c r="B1564" s="29" t="s">
        <v>6926</v>
      </c>
      <c r="C1564" s="32">
        <v>200</v>
      </c>
      <c r="D1564" s="48">
        <v>0</v>
      </c>
      <c r="E1564" s="48">
        <v>23.56194490192345</v>
      </c>
      <c r="F1564" s="32" t="s">
        <v>746</v>
      </c>
      <c r="G1564" s="32">
        <v>23.56194490192345</v>
      </c>
      <c r="H1564" s="32">
        <v>157.309704006</v>
      </c>
      <c r="I1564" s="32">
        <v>0.2</v>
      </c>
      <c r="J1564" s="32">
        <v>0.75229709137686596</v>
      </c>
      <c r="K1564" s="29" t="s">
        <v>2407</v>
      </c>
      <c r="L1564" s="29" t="s">
        <v>2407</v>
      </c>
      <c r="M1564" s="29" t="s">
        <v>2393</v>
      </c>
      <c r="N1564" s="33">
        <v>2.884561231876109E-2</v>
      </c>
      <c r="O1564" s="34">
        <v>115036.50203237261</v>
      </c>
      <c r="P1564" s="35">
        <v>0.62457765550037814</v>
      </c>
      <c r="Q1564" s="29" t="s">
        <v>3718</v>
      </c>
      <c r="R1564" s="29" t="s">
        <v>6927</v>
      </c>
      <c r="S1564" s="36">
        <v>7.17</v>
      </c>
      <c r="T1564" s="29" t="s">
        <v>6216</v>
      </c>
      <c r="U1564" s="37">
        <v>158</v>
      </c>
      <c r="V1564" s="38">
        <v>0.62457765550037814</v>
      </c>
      <c r="W1564" s="38">
        <v>7.7945776555003778</v>
      </c>
      <c r="X1564" s="39">
        <v>1.1445776555003779</v>
      </c>
      <c r="Y1564" s="39">
        <v>0.52000000000000046</v>
      </c>
    </row>
    <row r="1565" spans="1:25" ht="30" x14ac:dyDescent="0.2">
      <c r="A1565" s="29">
        <v>15171</v>
      </c>
      <c r="B1565" s="29" t="s">
        <v>6928</v>
      </c>
      <c r="C1565" s="32">
        <v>150</v>
      </c>
      <c r="D1565" s="48">
        <v>0</v>
      </c>
      <c r="E1565" s="48">
        <v>13.253594007331939</v>
      </c>
      <c r="F1565" s="32" t="s">
        <v>746</v>
      </c>
      <c r="G1565" s="32">
        <v>13.253594007331939</v>
      </c>
      <c r="H1565" s="32">
        <v>12.020843259999999</v>
      </c>
      <c r="I1565" s="32">
        <v>0.15</v>
      </c>
      <c r="J1565" s="32">
        <v>0.75229709137686618</v>
      </c>
      <c r="K1565" s="29" t="s">
        <v>2385</v>
      </c>
      <c r="L1565" s="29" t="s">
        <v>4838</v>
      </c>
      <c r="M1565" s="29" t="s">
        <v>2393</v>
      </c>
      <c r="N1565" s="33">
        <v>2.88456123187611E-2</v>
      </c>
      <c r="O1565" s="34">
        <v>86277.376524279447</v>
      </c>
      <c r="P1565" s="35">
        <v>6.9152431641892415E-2</v>
      </c>
      <c r="Q1565" s="29" t="s">
        <v>6929</v>
      </c>
      <c r="R1565" s="29" t="s">
        <v>3417</v>
      </c>
      <c r="S1565" s="36">
        <v>6.6199999999999992</v>
      </c>
      <c r="T1565" s="29" t="s">
        <v>2393</v>
      </c>
      <c r="U1565" s="37">
        <v>12</v>
      </c>
      <c r="V1565" s="38">
        <v>6.9152431641892415E-2</v>
      </c>
      <c r="W1565" s="38">
        <v>6.689152431641892</v>
      </c>
      <c r="X1565" s="39">
        <v>6.9152431641892775E-2</v>
      </c>
      <c r="Y1565" s="39">
        <v>0</v>
      </c>
    </row>
    <row r="1566" spans="1:25" ht="30" x14ac:dyDescent="0.2">
      <c r="A1566" s="29">
        <v>17734</v>
      </c>
      <c r="B1566" s="29" t="s">
        <v>6930</v>
      </c>
      <c r="C1566" s="32">
        <v>150</v>
      </c>
      <c r="D1566" s="48">
        <v>0</v>
      </c>
      <c r="E1566" s="48">
        <v>13.253594007331939</v>
      </c>
      <c r="F1566" s="32" t="s">
        <v>746</v>
      </c>
      <c r="G1566" s="32">
        <v>13.253594007331939</v>
      </c>
      <c r="H1566" s="32">
        <v>110.73799212742</v>
      </c>
      <c r="I1566" s="32">
        <v>0.15</v>
      </c>
      <c r="J1566" s="32">
        <v>0.75229709137686618</v>
      </c>
      <c r="K1566" s="29" t="s">
        <v>2506</v>
      </c>
      <c r="L1566" s="29" t="s">
        <v>2505</v>
      </c>
      <c r="M1566" s="29" t="s">
        <v>2393</v>
      </c>
      <c r="N1566" s="33">
        <v>2.88456123187611E-2</v>
      </c>
      <c r="O1566" s="34">
        <v>86277.376524279447</v>
      </c>
      <c r="P1566" s="35">
        <v>0.63704361375658014</v>
      </c>
      <c r="Q1566" s="29" t="s">
        <v>6931</v>
      </c>
      <c r="R1566" s="29" t="s">
        <v>2550</v>
      </c>
      <c r="S1566" s="36">
        <v>6.48</v>
      </c>
      <c r="T1566" s="29" t="s">
        <v>2665</v>
      </c>
      <c r="U1566" s="37">
        <v>110</v>
      </c>
      <c r="V1566" s="38">
        <v>0.63704361375658014</v>
      </c>
      <c r="W1566" s="38">
        <v>7.1170436137565796</v>
      </c>
      <c r="X1566" s="39">
        <v>0.72704361375658078</v>
      </c>
      <c r="Y1566" s="39">
        <v>9.0000000000000746E-2</v>
      </c>
    </row>
    <row r="1567" spans="1:25" ht="40" x14ac:dyDescent="0.2">
      <c r="A1567" s="29">
        <v>15380</v>
      </c>
      <c r="B1567" s="29" t="s">
        <v>6932</v>
      </c>
      <c r="C1567" s="32" t="s">
        <v>746</v>
      </c>
      <c r="D1567" s="48">
        <v>0</v>
      </c>
      <c r="E1567" s="48" t="s">
        <v>746</v>
      </c>
      <c r="F1567" s="32" t="s">
        <v>746</v>
      </c>
      <c r="G1567" s="32" t="s">
        <v>746</v>
      </c>
      <c r="H1567" s="32">
        <v>6.4856153820499998</v>
      </c>
      <c r="I1567" s="32" t="s">
        <v>746</v>
      </c>
      <c r="J1567" s="32" t="s">
        <v>746</v>
      </c>
      <c r="K1567" s="29" t="s">
        <v>2437</v>
      </c>
      <c r="L1567" s="29" t="s">
        <v>2729</v>
      </c>
      <c r="M1567" s="29" t="s">
        <v>2393</v>
      </c>
      <c r="N1567" s="33" t="s">
        <v>746</v>
      </c>
      <c r="O1567" s="34" t="s">
        <v>746</v>
      </c>
      <c r="P1567" s="35" t="s">
        <v>746</v>
      </c>
      <c r="Q1567" s="29" t="s">
        <v>5245</v>
      </c>
      <c r="R1567" s="29" t="s">
        <v>6933</v>
      </c>
      <c r="S1567" s="36">
        <v>6.34</v>
      </c>
      <c r="T1567" s="29" t="s">
        <v>2393</v>
      </c>
      <c r="U1567" s="37">
        <v>6</v>
      </c>
      <c r="V1567" s="42" t="s">
        <v>746</v>
      </c>
      <c r="W1567" s="42" t="s">
        <v>746</v>
      </c>
      <c r="X1567" s="40" t="s">
        <v>746</v>
      </c>
      <c r="Y1567" s="39">
        <v>0</v>
      </c>
    </row>
    <row r="1568" spans="1:25" ht="40" x14ac:dyDescent="0.2">
      <c r="A1568" s="29">
        <v>15372</v>
      </c>
      <c r="B1568" s="29" t="s">
        <v>6934</v>
      </c>
      <c r="C1568" s="32">
        <v>70</v>
      </c>
      <c r="D1568" s="48">
        <v>0</v>
      </c>
      <c r="E1568" s="48">
        <v>2.8863382504856232</v>
      </c>
      <c r="F1568" s="32" t="s">
        <v>746</v>
      </c>
      <c r="G1568" s="32">
        <v>2.8863382504856232</v>
      </c>
      <c r="H1568" s="32">
        <v>73.339862999299996</v>
      </c>
      <c r="I1568" s="32">
        <v>7.0000000000000007E-2</v>
      </c>
      <c r="J1568" s="32">
        <v>0.75229709137686607</v>
      </c>
      <c r="K1568" s="29" t="s">
        <v>2437</v>
      </c>
      <c r="L1568" s="29" t="s">
        <v>1572</v>
      </c>
      <c r="M1568" s="29" t="s">
        <v>2393</v>
      </c>
      <c r="N1568" s="33">
        <v>2.88456123187611E-2</v>
      </c>
      <c r="O1568" s="34">
        <v>40262.775711330403</v>
      </c>
      <c r="P1568" s="35">
        <v>1.1478942806102279</v>
      </c>
      <c r="Q1568" s="29" t="s">
        <v>3400</v>
      </c>
      <c r="R1568" s="29" t="s">
        <v>5168</v>
      </c>
      <c r="S1568" s="36">
        <v>9.11</v>
      </c>
      <c r="T1568" s="29" t="s">
        <v>2792</v>
      </c>
      <c r="U1568" s="37">
        <v>74</v>
      </c>
      <c r="V1568" s="38">
        <v>1.1478942806102279</v>
      </c>
      <c r="W1568" s="38">
        <v>10.25789428061023</v>
      </c>
      <c r="X1568" s="39">
        <v>3.9578942806102271</v>
      </c>
      <c r="Y1568" s="39">
        <v>2.81</v>
      </c>
    </row>
    <row r="1569" spans="1:25" ht="30" x14ac:dyDescent="0.2">
      <c r="A1569" s="29">
        <v>15029</v>
      </c>
      <c r="B1569" s="29" t="s">
        <v>6935</v>
      </c>
      <c r="C1569" s="32">
        <v>100</v>
      </c>
      <c r="D1569" s="48">
        <v>0</v>
      </c>
      <c r="E1569" s="48">
        <v>5.8904862254808616</v>
      </c>
      <c r="F1569" s="32" t="s">
        <v>746</v>
      </c>
      <c r="G1569" s="32">
        <v>5.8904862254808616</v>
      </c>
      <c r="H1569" s="32">
        <v>73.569910221699999</v>
      </c>
      <c r="I1569" s="32">
        <v>0.1</v>
      </c>
      <c r="J1569" s="32">
        <v>0.75229709137686596</v>
      </c>
      <c r="K1569" s="29" t="s">
        <v>2477</v>
      </c>
      <c r="L1569" s="29" t="s">
        <v>2644</v>
      </c>
      <c r="M1569" s="29" t="s">
        <v>2393</v>
      </c>
      <c r="N1569" s="33">
        <v>2.884561231876109E-2</v>
      </c>
      <c r="O1569" s="34">
        <v>57518.251016186281</v>
      </c>
      <c r="P1569" s="35">
        <v>0.7182425082731958</v>
      </c>
      <c r="Q1569" s="29" t="s">
        <v>2949</v>
      </c>
      <c r="R1569" s="29" t="s">
        <v>6929</v>
      </c>
      <c r="S1569" s="36">
        <v>6.8</v>
      </c>
      <c r="T1569" s="29" t="s">
        <v>3226</v>
      </c>
      <c r="U1569" s="37">
        <v>74</v>
      </c>
      <c r="V1569" s="38">
        <v>0.7182425082731958</v>
      </c>
      <c r="W1569" s="38">
        <v>7.5182425082731958</v>
      </c>
      <c r="X1569" s="39">
        <v>1.7482425082731949</v>
      </c>
      <c r="Y1569" s="39">
        <v>1.0299999999999989</v>
      </c>
    </row>
    <row r="1570" spans="1:25" ht="30" x14ac:dyDescent="0.2">
      <c r="A1570" s="29">
        <v>14279</v>
      </c>
      <c r="B1570" s="29" t="s">
        <v>6936</v>
      </c>
      <c r="C1570" s="32">
        <v>100</v>
      </c>
      <c r="D1570" s="48">
        <v>0</v>
      </c>
      <c r="E1570" s="48">
        <v>5.8904862254808616</v>
      </c>
      <c r="F1570" s="32" t="s">
        <v>746</v>
      </c>
      <c r="G1570" s="32">
        <v>5.8904862254808616</v>
      </c>
      <c r="H1570" s="32">
        <v>145.44241877300001</v>
      </c>
      <c r="I1570" s="32">
        <v>0.1</v>
      </c>
      <c r="J1570" s="32">
        <v>0.75229709137686596</v>
      </c>
      <c r="K1570" s="29" t="s">
        <v>3306</v>
      </c>
      <c r="L1570" s="29" t="s">
        <v>1489</v>
      </c>
      <c r="M1570" s="29" t="s">
        <v>2393</v>
      </c>
      <c r="N1570" s="33">
        <v>2.884561231876109E-2</v>
      </c>
      <c r="O1570" s="34">
        <v>57518.251016186281</v>
      </c>
      <c r="P1570" s="35">
        <v>1.419913757595261</v>
      </c>
      <c r="Q1570" s="29" t="s">
        <v>3326</v>
      </c>
      <c r="R1570" s="29" t="s">
        <v>6937</v>
      </c>
      <c r="S1570" s="36">
        <v>19.14</v>
      </c>
      <c r="T1570" s="29" t="s">
        <v>3448</v>
      </c>
      <c r="U1570" s="37">
        <v>146</v>
      </c>
      <c r="V1570" s="38">
        <v>1.419913757595261</v>
      </c>
      <c r="W1570" s="38">
        <v>20.559913757595261</v>
      </c>
      <c r="X1570" s="39">
        <v>14.819913757595261</v>
      </c>
      <c r="Y1570" s="39">
        <v>13.4</v>
      </c>
    </row>
    <row r="1571" spans="1:25" ht="30" x14ac:dyDescent="0.2">
      <c r="A1571" s="29">
        <v>15034</v>
      </c>
      <c r="B1571" s="29" t="s">
        <v>6938</v>
      </c>
      <c r="C1571" s="32">
        <v>100</v>
      </c>
      <c r="D1571" s="48">
        <v>0</v>
      </c>
      <c r="E1571" s="48">
        <v>5.8904862254808616</v>
      </c>
      <c r="F1571" s="32" t="s">
        <v>746</v>
      </c>
      <c r="G1571" s="32">
        <v>5.8904862254808616</v>
      </c>
      <c r="H1571" s="32">
        <v>40.803644588499999</v>
      </c>
      <c r="I1571" s="32">
        <v>0.1</v>
      </c>
      <c r="J1571" s="32">
        <v>0.75229709137686596</v>
      </c>
      <c r="K1571" s="29" t="s">
        <v>2477</v>
      </c>
      <c r="L1571" s="29" t="s">
        <v>2644</v>
      </c>
      <c r="M1571" s="29" t="s">
        <v>2393</v>
      </c>
      <c r="N1571" s="33">
        <v>2.884561231876109E-2</v>
      </c>
      <c r="O1571" s="34">
        <v>57518.251016186281</v>
      </c>
      <c r="P1571" s="35">
        <v>0.39835459833533893</v>
      </c>
      <c r="Q1571" s="29" t="s">
        <v>6939</v>
      </c>
      <c r="R1571" s="29" t="s">
        <v>4931</v>
      </c>
      <c r="S1571" s="36">
        <v>6.13</v>
      </c>
      <c r="T1571" s="29" t="s">
        <v>6118</v>
      </c>
      <c r="U1571" s="37">
        <v>40</v>
      </c>
      <c r="V1571" s="38">
        <v>0.39835459833533893</v>
      </c>
      <c r="W1571" s="38">
        <v>6.5283545983353388</v>
      </c>
      <c r="X1571" s="39">
        <v>1.228354598335339</v>
      </c>
      <c r="Y1571" s="39">
        <v>0.83000000000000007</v>
      </c>
    </row>
    <row r="1572" spans="1:25" ht="30" x14ac:dyDescent="0.2">
      <c r="A1572" s="29">
        <v>15017</v>
      </c>
      <c r="B1572" s="29" t="s">
        <v>6940</v>
      </c>
      <c r="C1572" s="32">
        <v>100</v>
      </c>
      <c r="D1572" s="48">
        <v>0</v>
      </c>
      <c r="E1572" s="48">
        <v>5.8904862254808616</v>
      </c>
      <c r="F1572" s="32" t="s">
        <v>746</v>
      </c>
      <c r="G1572" s="32">
        <v>5.8904862254808616</v>
      </c>
      <c r="H1572" s="32">
        <v>37.4923886491</v>
      </c>
      <c r="I1572" s="32">
        <v>0.1</v>
      </c>
      <c r="J1572" s="32">
        <v>0.75229709137686596</v>
      </c>
      <c r="K1572" s="29" t="s">
        <v>2422</v>
      </c>
      <c r="L1572" s="29" t="s">
        <v>277</v>
      </c>
      <c r="M1572" s="29" t="s">
        <v>2393</v>
      </c>
      <c r="N1572" s="33">
        <v>2.884561231876109E-2</v>
      </c>
      <c r="O1572" s="34">
        <v>57518.251016186281</v>
      </c>
      <c r="P1572" s="35">
        <v>0.3660277304041113</v>
      </c>
      <c r="Q1572" s="29" t="s">
        <v>2646</v>
      </c>
      <c r="R1572" s="29" t="s">
        <v>2414</v>
      </c>
      <c r="S1572" s="36">
        <v>31.39</v>
      </c>
      <c r="T1572" s="29" t="s">
        <v>3572</v>
      </c>
      <c r="U1572" s="37">
        <v>38</v>
      </c>
      <c r="V1572" s="38">
        <v>0.3660277304041113</v>
      </c>
      <c r="W1572" s="38">
        <v>31.75602773040411</v>
      </c>
      <c r="X1572" s="39">
        <v>27.456027730404109</v>
      </c>
      <c r="Y1572" s="39">
        <v>27.09</v>
      </c>
    </row>
    <row r="1573" spans="1:25" ht="30" x14ac:dyDescent="0.2">
      <c r="A1573" s="29">
        <v>14239</v>
      </c>
      <c r="B1573" s="29" t="s">
        <v>6941</v>
      </c>
      <c r="C1573" s="32">
        <v>80</v>
      </c>
      <c r="D1573" s="48">
        <v>0</v>
      </c>
      <c r="E1573" s="48">
        <v>3.7699111843077522</v>
      </c>
      <c r="F1573" s="32" t="s">
        <v>746</v>
      </c>
      <c r="G1573" s="32">
        <v>3.7699111843077522</v>
      </c>
      <c r="H1573" s="32">
        <v>384.07180333600002</v>
      </c>
      <c r="I1573" s="32">
        <v>0.08</v>
      </c>
      <c r="J1573" s="32">
        <v>0.75229709137686607</v>
      </c>
      <c r="K1573" s="29" t="s">
        <v>2745</v>
      </c>
      <c r="L1573" s="29" t="s">
        <v>5208</v>
      </c>
      <c r="M1573" s="29" t="s">
        <v>2393</v>
      </c>
      <c r="N1573" s="33">
        <v>2.88456123187611E-2</v>
      </c>
      <c r="O1573" s="34">
        <v>46014.600812949029</v>
      </c>
      <c r="P1573" s="35">
        <v>5.0336942466263546</v>
      </c>
      <c r="Q1573" s="29" t="s">
        <v>6942</v>
      </c>
      <c r="R1573" s="29" t="s">
        <v>2585</v>
      </c>
      <c r="S1573" s="36">
        <v>3.88</v>
      </c>
      <c r="T1573" s="29" t="s">
        <v>5228</v>
      </c>
      <c r="U1573" s="37">
        <v>388</v>
      </c>
      <c r="V1573" s="38">
        <v>5.0336942466263546</v>
      </c>
      <c r="W1573" s="38">
        <v>8.9136942466263545</v>
      </c>
      <c r="X1573" s="39">
        <v>5.1036942466263548</v>
      </c>
      <c r="Y1573" s="39">
        <v>7.0000000000000284E-2</v>
      </c>
    </row>
    <row r="1574" spans="1:25" ht="30" x14ac:dyDescent="0.2">
      <c r="A1574" s="29">
        <v>15010</v>
      </c>
      <c r="B1574" s="29" t="s">
        <v>6943</v>
      </c>
      <c r="C1574" s="32">
        <v>150</v>
      </c>
      <c r="D1574" s="48">
        <v>0</v>
      </c>
      <c r="E1574" s="48">
        <v>13.253594007331939</v>
      </c>
      <c r="F1574" s="32" t="s">
        <v>746</v>
      </c>
      <c r="G1574" s="32">
        <v>13.253594007331939</v>
      </c>
      <c r="H1574" s="32">
        <v>6.3520305152300001</v>
      </c>
      <c r="I1574" s="32">
        <v>0.15</v>
      </c>
      <c r="J1574" s="32">
        <v>0.75229709137686618</v>
      </c>
      <c r="K1574" s="29" t="s">
        <v>2422</v>
      </c>
      <c r="L1574" s="29" t="s">
        <v>277</v>
      </c>
      <c r="M1574" s="29" t="s">
        <v>2393</v>
      </c>
      <c r="N1574" s="33">
        <v>2.88456123187611E-2</v>
      </c>
      <c r="O1574" s="34">
        <v>86277.376524279447</v>
      </c>
      <c r="P1574" s="35">
        <v>3.6541392853304468E-2</v>
      </c>
      <c r="Q1574" s="29" t="s">
        <v>6944</v>
      </c>
      <c r="R1574" s="29" t="s">
        <v>6945</v>
      </c>
      <c r="S1574" s="36">
        <v>3.97</v>
      </c>
      <c r="T1574" s="29" t="s">
        <v>2634</v>
      </c>
      <c r="U1574" s="37">
        <v>6</v>
      </c>
      <c r="V1574" s="38">
        <v>3.6541392853304468E-2</v>
      </c>
      <c r="W1574" s="38">
        <v>4.006541392853304</v>
      </c>
      <c r="X1574" s="39">
        <v>0.236541392853304</v>
      </c>
      <c r="Y1574" s="39">
        <v>0.19999999999999971</v>
      </c>
    </row>
    <row r="1575" spans="1:25" ht="40" x14ac:dyDescent="0.2">
      <c r="A1575" s="29">
        <v>15800</v>
      </c>
      <c r="B1575" s="29" t="s">
        <v>6946</v>
      </c>
      <c r="C1575" s="32">
        <v>780</v>
      </c>
      <c r="D1575" s="48">
        <v>0</v>
      </c>
      <c r="E1575" s="48">
        <v>358.37718195825562</v>
      </c>
      <c r="F1575" s="32" t="s">
        <v>746</v>
      </c>
      <c r="G1575" s="32">
        <v>358.37718195825562</v>
      </c>
      <c r="H1575" s="32">
        <v>366.40249726500002</v>
      </c>
      <c r="I1575" s="32">
        <v>0.78</v>
      </c>
      <c r="J1575" s="32">
        <v>0.75229709137686607</v>
      </c>
      <c r="K1575" s="29" t="s">
        <v>2407</v>
      </c>
      <c r="L1575" s="29" t="s">
        <v>1995</v>
      </c>
      <c r="M1575" s="29" t="s">
        <v>2393</v>
      </c>
      <c r="N1575" s="33">
        <v>2.88456123187611E-2</v>
      </c>
      <c r="O1575" s="34">
        <v>448642.35792625311</v>
      </c>
      <c r="P1575" s="35">
        <v>0.26238122656564511</v>
      </c>
      <c r="Q1575" s="29" t="s">
        <v>6336</v>
      </c>
      <c r="R1575" s="29" t="s">
        <v>6947</v>
      </c>
      <c r="S1575" s="36">
        <v>2.57</v>
      </c>
      <c r="T1575" s="29" t="s">
        <v>5758</v>
      </c>
      <c r="U1575" s="37">
        <v>366</v>
      </c>
      <c r="V1575" s="38">
        <v>0.26238122656564511</v>
      </c>
      <c r="W1575" s="38">
        <v>2.8323812265656452</v>
      </c>
      <c r="X1575" s="39">
        <v>0.42238122656564497</v>
      </c>
      <c r="Y1575" s="39">
        <v>0.16000000000000009</v>
      </c>
    </row>
    <row r="1576" spans="1:25" ht="30" x14ac:dyDescent="0.2">
      <c r="A1576" s="29">
        <v>19676</v>
      </c>
      <c r="B1576" s="29" t="s">
        <v>6948</v>
      </c>
      <c r="C1576" s="32">
        <v>90</v>
      </c>
      <c r="D1576" s="48">
        <v>0</v>
      </c>
      <c r="E1576" s="48">
        <v>4.7712938426394977</v>
      </c>
      <c r="F1576" s="32" t="s">
        <v>746</v>
      </c>
      <c r="G1576" s="32">
        <v>4.7712938426394977</v>
      </c>
      <c r="H1576" s="32">
        <v>352.81348838630998</v>
      </c>
      <c r="I1576" s="32">
        <v>0.09</v>
      </c>
      <c r="J1576" s="32">
        <v>0.75229709137686607</v>
      </c>
      <c r="K1576" s="29" t="s">
        <v>2477</v>
      </c>
      <c r="L1576" s="29" t="s">
        <v>6694</v>
      </c>
      <c r="M1576" s="29" t="s">
        <v>2393</v>
      </c>
      <c r="N1576" s="33">
        <v>2.88456123187611E-2</v>
      </c>
      <c r="O1576" s="34">
        <v>51766.425914567662</v>
      </c>
      <c r="P1576" s="35">
        <v>3.9570223287517741</v>
      </c>
      <c r="Q1576" s="29" t="s">
        <v>6949</v>
      </c>
      <c r="R1576" s="29" t="s">
        <v>6950</v>
      </c>
      <c r="S1576" s="36">
        <v>2.21</v>
      </c>
      <c r="T1576" s="29" t="s">
        <v>2393</v>
      </c>
      <c r="U1576" s="37">
        <v>352</v>
      </c>
      <c r="V1576" s="38">
        <v>3.9570223287517741</v>
      </c>
      <c r="W1576" s="38">
        <v>6.1670223287517736</v>
      </c>
      <c r="X1576" s="39">
        <v>3.9570223287517741</v>
      </c>
      <c r="Y1576" s="39">
        <v>0</v>
      </c>
    </row>
    <row r="1577" spans="1:25" ht="30" x14ac:dyDescent="0.2">
      <c r="A1577" s="29">
        <v>15245</v>
      </c>
      <c r="B1577" s="29" t="s">
        <v>6951</v>
      </c>
      <c r="C1577" s="32">
        <v>100</v>
      </c>
      <c r="D1577" s="48">
        <v>0</v>
      </c>
      <c r="E1577" s="48">
        <v>5.8904862254808616</v>
      </c>
      <c r="F1577" s="32" t="s">
        <v>746</v>
      </c>
      <c r="G1577" s="32">
        <v>5.8904862254808616</v>
      </c>
      <c r="H1577" s="32">
        <v>58.600173161999997</v>
      </c>
      <c r="I1577" s="32">
        <v>0.1</v>
      </c>
      <c r="J1577" s="32">
        <v>0.75229709137686596</v>
      </c>
      <c r="K1577" s="29" t="s">
        <v>2407</v>
      </c>
      <c r="L1577" s="29" t="s">
        <v>6952</v>
      </c>
      <c r="M1577" s="29" t="s">
        <v>2393</v>
      </c>
      <c r="N1577" s="33">
        <v>2.884561231876109E-2</v>
      </c>
      <c r="O1577" s="34">
        <v>57518.251016186281</v>
      </c>
      <c r="P1577" s="35">
        <v>0.57209714175652182</v>
      </c>
      <c r="Q1577" s="29" t="s">
        <v>3286</v>
      </c>
      <c r="R1577" s="29" t="s">
        <v>6699</v>
      </c>
      <c r="S1577" s="36">
        <v>3.24</v>
      </c>
      <c r="T1577" s="29" t="s">
        <v>3068</v>
      </c>
      <c r="U1577" s="37">
        <v>58</v>
      </c>
      <c r="V1577" s="38">
        <v>0.57209714175652182</v>
      </c>
      <c r="W1577" s="38">
        <v>3.8120971417565221</v>
      </c>
      <c r="X1577" s="39">
        <v>1.7920971417565219</v>
      </c>
      <c r="Y1577" s="39">
        <v>1.22</v>
      </c>
    </row>
    <row r="1578" spans="1:25" ht="30" x14ac:dyDescent="0.2">
      <c r="A1578" s="29">
        <v>19675</v>
      </c>
      <c r="B1578" s="29" t="s">
        <v>6953</v>
      </c>
      <c r="C1578" s="32">
        <v>90</v>
      </c>
      <c r="D1578" s="48">
        <v>0</v>
      </c>
      <c r="E1578" s="48">
        <v>4.7712938426394977</v>
      </c>
      <c r="F1578" s="32" t="s">
        <v>746</v>
      </c>
      <c r="G1578" s="32">
        <v>4.7712938426394977</v>
      </c>
      <c r="H1578" s="32">
        <v>184.73790132799999</v>
      </c>
      <c r="I1578" s="32">
        <v>0.09</v>
      </c>
      <c r="J1578" s="32">
        <v>0.75229709137686607</v>
      </c>
      <c r="K1578" s="29" t="s">
        <v>2477</v>
      </c>
      <c r="L1578" s="29" t="s">
        <v>6948</v>
      </c>
      <c r="M1578" s="29" t="s">
        <v>2393</v>
      </c>
      <c r="N1578" s="33">
        <v>2.88456123187611E-2</v>
      </c>
      <c r="O1578" s="34">
        <v>51766.425914567662</v>
      </c>
      <c r="P1578" s="35">
        <v>2.0719502643312291</v>
      </c>
      <c r="Q1578" s="29" t="s">
        <v>3499</v>
      </c>
      <c r="R1578" s="29" t="s">
        <v>6950</v>
      </c>
      <c r="S1578" s="36">
        <v>2.0699999999999998</v>
      </c>
      <c r="T1578" s="29" t="s">
        <v>3431</v>
      </c>
      <c r="U1578" s="37">
        <v>184</v>
      </c>
      <c r="V1578" s="38">
        <v>2.0719502643312291</v>
      </c>
      <c r="W1578" s="38">
        <v>4.1419502643312276</v>
      </c>
      <c r="X1578" s="39">
        <v>2.1319502643312291</v>
      </c>
      <c r="Y1578" s="39">
        <v>6.0000000000000053E-2</v>
      </c>
    </row>
    <row r="1579" spans="1:25" ht="30" x14ac:dyDescent="0.2">
      <c r="A1579" s="29">
        <v>19678</v>
      </c>
      <c r="B1579" s="29" t="s">
        <v>6954</v>
      </c>
      <c r="C1579" s="32">
        <v>90</v>
      </c>
      <c r="D1579" s="48">
        <v>0</v>
      </c>
      <c r="E1579" s="48">
        <v>4.7712938426394977</v>
      </c>
      <c r="F1579" s="32" t="s">
        <v>746</v>
      </c>
      <c r="G1579" s="32">
        <v>4.7712938426394977</v>
      </c>
      <c r="H1579" s="32">
        <v>215.08024203599999</v>
      </c>
      <c r="I1579" s="32">
        <v>0.09</v>
      </c>
      <c r="J1579" s="32">
        <v>0.75229709137686607</v>
      </c>
      <c r="K1579" s="29" t="s">
        <v>2477</v>
      </c>
      <c r="L1579" s="29" t="s">
        <v>6694</v>
      </c>
      <c r="M1579" s="29" t="s">
        <v>2393</v>
      </c>
      <c r="N1579" s="33">
        <v>2.88456123187611E-2</v>
      </c>
      <c r="O1579" s="34">
        <v>51766.425914567662</v>
      </c>
      <c r="P1579" s="35">
        <v>2.4122584544667638</v>
      </c>
      <c r="Q1579" s="29" t="s">
        <v>6955</v>
      </c>
      <c r="R1579" s="29" t="s">
        <v>6695</v>
      </c>
      <c r="S1579" s="36">
        <v>2.46</v>
      </c>
      <c r="T1579" s="29" t="s">
        <v>3295</v>
      </c>
      <c r="U1579" s="37">
        <v>216</v>
      </c>
      <c r="V1579" s="38">
        <v>2.4122584544667638</v>
      </c>
      <c r="W1579" s="38">
        <v>4.8722584544667642</v>
      </c>
      <c r="X1579" s="39">
        <v>2.8922584544667642</v>
      </c>
      <c r="Y1579" s="39">
        <v>0.48</v>
      </c>
    </row>
    <row r="1580" spans="1:25" ht="40" x14ac:dyDescent="0.2">
      <c r="A1580" s="29">
        <v>15261</v>
      </c>
      <c r="B1580" s="29" t="s">
        <v>6956</v>
      </c>
      <c r="C1580" s="32">
        <v>500</v>
      </c>
      <c r="D1580" s="48">
        <v>0</v>
      </c>
      <c r="E1580" s="48">
        <v>147.26215563702161</v>
      </c>
      <c r="F1580" s="32" t="s">
        <v>746</v>
      </c>
      <c r="G1580" s="32">
        <v>147.26215563702161</v>
      </c>
      <c r="H1580" s="32">
        <v>374.13956762499998</v>
      </c>
      <c r="I1580" s="32">
        <v>0.5</v>
      </c>
      <c r="J1580" s="32">
        <v>0.75229709137686618</v>
      </c>
      <c r="K1580" s="29" t="s">
        <v>2407</v>
      </c>
      <c r="L1580" s="29" t="s">
        <v>1995</v>
      </c>
      <c r="M1580" s="29" t="s">
        <v>2393</v>
      </c>
      <c r="N1580" s="33">
        <v>2.88456123187611E-2</v>
      </c>
      <c r="O1580" s="34">
        <v>287591.25508093153</v>
      </c>
      <c r="P1580" s="35">
        <v>0.46571696011608538</v>
      </c>
      <c r="Q1580" s="29" t="s">
        <v>6698</v>
      </c>
      <c r="R1580" s="29" t="s">
        <v>6957</v>
      </c>
      <c r="S1580" s="36">
        <v>3.29</v>
      </c>
      <c r="T1580" s="29" t="s">
        <v>746</v>
      </c>
      <c r="U1580" s="37">
        <v>374</v>
      </c>
      <c r="V1580" s="38">
        <v>0.46571696011608538</v>
      </c>
      <c r="W1580" s="38">
        <v>3.7557169601160849</v>
      </c>
      <c r="X1580" s="39">
        <v>1.905716960116085</v>
      </c>
      <c r="Y1580" s="39">
        <v>1.44</v>
      </c>
    </row>
    <row r="1581" spans="1:25" ht="30" x14ac:dyDescent="0.2">
      <c r="A1581" s="29">
        <v>15014</v>
      </c>
      <c r="B1581" s="29" t="s">
        <v>6958</v>
      </c>
      <c r="C1581" s="32">
        <v>32</v>
      </c>
      <c r="D1581" s="48">
        <v>0</v>
      </c>
      <c r="E1581" s="48">
        <v>0.60318578948924029</v>
      </c>
      <c r="F1581" s="32" t="s">
        <v>746</v>
      </c>
      <c r="G1581" s="32">
        <v>0.60318578948924029</v>
      </c>
      <c r="H1581" s="32">
        <v>89.659384114999995</v>
      </c>
      <c r="I1581" s="32">
        <v>3.2000000000000001E-2</v>
      </c>
      <c r="J1581" s="32">
        <v>0.75229709137686618</v>
      </c>
      <c r="K1581" s="29" t="s">
        <v>2422</v>
      </c>
      <c r="L1581" s="29" t="s">
        <v>6650</v>
      </c>
      <c r="M1581" s="29" t="s">
        <v>2393</v>
      </c>
      <c r="N1581" s="33">
        <v>2.88456123187611E-2</v>
      </c>
      <c r="O1581" s="34">
        <v>18405.840325179619</v>
      </c>
      <c r="P1581" s="35">
        <v>4.0593678351531191</v>
      </c>
      <c r="Q1581" s="29" t="s">
        <v>4116</v>
      </c>
      <c r="R1581" s="29" t="s">
        <v>6959</v>
      </c>
      <c r="S1581" s="36">
        <v>2.52</v>
      </c>
      <c r="T1581" s="29" t="s">
        <v>6154</v>
      </c>
      <c r="U1581" s="37">
        <v>90</v>
      </c>
      <c r="V1581" s="38">
        <v>4.0593678351531191</v>
      </c>
      <c r="W1581" s="38">
        <v>6.5793678351531204</v>
      </c>
      <c r="X1581" s="39">
        <v>4.9793678351531199</v>
      </c>
      <c r="Y1581" s="39">
        <v>0.91999999999999993</v>
      </c>
    </row>
    <row r="1582" spans="1:25" ht="40" x14ac:dyDescent="0.2">
      <c r="A1582" s="29">
        <v>14389</v>
      </c>
      <c r="B1582" s="29" t="s">
        <v>488</v>
      </c>
      <c r="C1582" s="32">
        <v>700</v>
      </c>
      <c r="D1582" s="48">
        <v>0</v>
      </c>
      <c r="E1582" s="48">
        <v>288.63382504856219</v>
      </c>
      <c r="F1582" s="32">
        <v>750</v>
      </c>
      <c r="G1582" s="32">
        <v>750</v>
      </c>
      <c r="H1582" s="32">
        <v>161.3759628096</v>
      </c>
      <c r="I1582" s="32">
        <v>0.70000000000000007</v>
      </c>
      <c r="J1582" s="32">
        <v>1.954804910469935</v>
      </c>
      <c r="K1582" s="29" t="s">
        <v>2662</v>
      </c>
      <c r="L1582" s="29" t="s">
        <v>2662</v>
      </c>
      <c r="M1582" s="29" t="s">
        <v>2393</v>
      </c>
      <c r="N1582" s="33">
        <v>0.1947636206930361</v>
      </c>
      <c r="O1582" s="34">
        <v>1046207.310540169</v>
      </c>
      <c r="P1582" s="35">
        <v>0.86809334853838294</v>
      </c>
      <c r="Q1582" s="29" t="s">
        <v>746</v>
      </c>
      <c r="R1582" s="29" t="s">
        <v>6960</v>
      </c>
      <c r="S1582" s="36">
        <v>17.84</v>
      </c>
      <c r="T1582" s="29" t="s">
        <v>3520</v>
      </c>
      <c r="U1582" s="37">
        <v>114</v>
      </c>
      <c r="V1582" s="38">
        <v>0.86809334853838294</v>
      </c>
      <c r="W1582" s="38">
        <v>18.70809334853838</v>
      </c>
      <c r="X1582" s="40" t="s">
        <v>746</v>
      </c>
      <c r="Y1582" s="40" t="s">
        <v>746</v>
      </c>
    </row>
    <row r="1583" spans="1:25" ht="30" x14ac:dyDescent="0.2">
      <c r="A1583" s="29">
        <v>14372</v>
      </c>
      <c r="B1583" s="29" t="s">
        <v>1556</v>
      </c>
      <c r="C1583" s="32">
        <v>475</v>
      </c>
      <c r="D1583" s="48">
        <v>0</v>
      </c>
      <c r="E1583" s="48">
        <v>132.9040954624119</v>
      </c>
      <c r="F1583" s="32">
        <v>130</v>
      </c>
      <c r="G1583" s="32">
        <v>130</v>
      </c>
      <c r="H1583" s="32">
        <v>3064.58295717074</v>
      </c>
      <c r="I1583" s="32">
        <v>0.47499999999999998</v>
      </c>
      <c r="J1583" s="32">
        <v>0.73585860193941188</v>
      </c>
      <c r="K1583" s="29" t="s">
        <v>2443</v>
      </c>
      <c r="L1583" s="29" t="s">
        <v>2443</v>
      </c>
      <c r="M1583" s="29" t="s">
        <v>2393</v>
      </c>
      <c r="N1583" s="33">
        <v>2.759877074659663E-2</v>
      </c>
      <c r="O1583" s="34">
        <v>267241.72704324318</v>
      </c>
      <c r="P1583" s="35">
        <v>3.895225348831679</v>
      </c>
      <c r="Q1583" s="29" t="s">
        <v>746</v>
      </c>
      <c r="R1583" s="29" t="s">
        <v>4573</v>
      </c>
      <c r="S1583" s="36">
        <v>8.2000000000000011</v>
      </c>
      <c r="T1583" s="29" t="s">
        <v>5104</v>
      </c>
      <c r="U1583" s="37">
        <v>3064</v>
      </c>
      <c r="V1583" s="38">
        <v>3.895225348831679</v>
      </c>
      <c r="W1583" s="38">
        <v>12.095225348831679</v>
      </c>
      <c r="X1583" s="40" t="s">
        <v>746</v>
      </c>
      <c r="Y1583" s="40" t="s">
        <v>746</v>
      </c>
    </row>
    <row r="1584" spans="1:25" ht="30" x14ac:dyDescent="0.2">
      <c r="A1584" s="29">
        <v>15552</v>
      </c>
      <c r="B1584" s="29" t="s">
        <v>516</v>
      </c>
      <c r="C1584" s="32">
        <v>900</v>
      </c>
      <c r="D1584" s="48">
        <v>0</v>
      </c>
      <c r="E1584" s="48">
        <v>477.12938426394982</v>
      </c>
      <c r="F1584" s="32">
        <v>87</v>
      </c>
      <c r="G1584" s="32">
        <v>87</v>
      </c>
      <c r="H1584" s="32">
        <v>1023.5282656668099</v>
      </c>
      <c r="I1584" s="32">
        <v>0.9</v>
      </c>
      <c r="J1584" s="32">
        <v>0.1371742112482853</v>
      </c>
      <c r="K1584" s="29" t="s">
        <v>2412</v>
      </c>
      <c r="L1584" s="29" t="s">
        <v>2121</v>
      </c>
      <c r="M1584" s="29" t="s">
        <v>2393</v>
      </c>
      <c r="N1584" s="33">
        <v>9.5906035838884851E-4</v>
      </c>
      <c r="O1584" s="34">
        <v>94391.14846206861</v>
      </c>
      <c r="P1584" s="35">
        <v>2.3172484239900489E-2</v>
      </c>
      <c r="Q1584" s="29" t="s">
        <v>746</v>
      </c>
      <c r="R1584" s="29" t="s">
        <v>6961</v>
      </c>
      <c r="S1584" s="36">
        <v>30.89</v>
      </c>
      <c r="T1584" s="29" t="s">
        <v>3694</v>
      </c>
      <c r="U1584" s="37">
        <v>1110</v>
      </c>
      <c r="V1584" s="38">
        <v>2.3172484239900489E-2</v>
      </c>
      <c r="W1584" s="38">
        <v>30.913172484239901</v>
      </c>
      <c r="X1584" s="40" t="s">
        <v>746</v>
      </c>
      <c r="Y1584" s="40" t="s">
        <v>746</v>
      </c>
    </row>
    <row r="1585" spans="1:25" ht="30" x14ac:dyDescent="0.2">
      <c r="A1585" s="29">
        <v>11571</v>
      </c>
      <c r="B1585" s="29" t="s">
        <v>6962</v>
      </c>
      <c r="C1585" s="32">
        <v>125</v>
      </c>
      <c r="D1585" s="48">
        <v>0</v>
      </c>
      <c r="E1585" s="48">
        <v>9.2038847273138469</v>
      </c>
      <c r="F1585" s="32" t="s">
        <v>746</v>
      </c>
      <c r="G1585" s="32">
        <v>9.2038847273138469</v>
      </c>
      <c r="H1585" s="32">
        <v>349.27822053599999</v>
      </c>
      <c r="I1585" s="32">
        <v>0.125</v>
      </c>
      <c r="J1585" s="32">
        <v>0.75229709137686618</v>
      </c>
      <c r="K1585" s="29" t="s">
        <v>3581</v>
      </c>
      <c r="L1585" s="29" t="s">
        <v>3581</v>
      </c>
      <c r="M1585" s="29" t="s">
        <v>2393</v>
      </c>
      <c r="N1585" s="33">
        <v>2.88456123187611E-2</v>
      </c>
      <c r="O1585" s="34">
        <v>71897.813770232868</v>
      </c>
      <c r="P1585" s="35">
        <v>2.5463458777131431</v>
      </c>
      <c r="Q1585" s="29" t="s">
        <v>746</v>
      </c>
      <c r="R1585" s="29" t="s">
        <v>746</v>
      </c>
      <c r="S1585" s="41" t="s">
        <v>746</v>
      </c>
      <c r="T1585" s="29" t="s">
        <v>746</v>
      </c>
      <c r="U1585" s="34" t="s">
        <v>746</v>
      </c>
      <c r="V1585" s="38">
        <v>2.5463458777131431</v>
      </c>
      <c r="W1585" s="42" t="s">
        <v>746</v>
      </c>
      <c r="X1585" s="40" t="s">
        <v>746</v>
      </c>
      <c r="Y1585" s="40" t="s">
        <v>746</v>
      </c>
    </row>
    <row r="1586" spans="1:25" ht="30" x14ac:dyDescent="0.2">
      <c r="A1586" s="29">
        <v>12706</v>
      </c>
      <c r="B1586" s="29" t="s">
        <v>6963</v>
      </c>
      <c r="C1586" s="32">
        <v>80</v>
      </c>
      <c r="D1586" s="48">
        <v>0</v>
      </c>
      <c r="E1586" s="48">
        <v>3.7699111843077522</v>
      </c>
      <c r="F1586" s="32" t="s">
        <v>746</v>
      </c>
      <c r="G1586" s="32">
        <v>3.7699111843077522</v>
      </c>
      <c r="H1586" s="32">
        <v>155.5577771518</v>
      </c>
      <c r="I1586" s="32">
        <v>0.08</v>
      </c>
      <c r="J1586" s="32">
        <v>0.75229709137686607</v>
      </c>
      <c r="K1586" s="29" t="s">
        <v>4131</v>
      </c>
      <c r="L1586" s="29" t="s">
        <v>2085</v>
      </c>
      <c r="M1586" s="29" t="s">
        <v>2393</v>
      </c>
      <c r="N1586" s="33">
        <v>2.88456123187611E-2</v>
      </c>
      <c r="O1586" s="34">
        <v>46014.600812949029</v>
      </c>
      <c r="P1586" s="35">
        <v>2.0387601512678</v>
      </c>
      <c r="Q1586" s="29" t="s">
        <v>746</v>
      </c>
      <c r="R1586" s="29" t="s">
        <v>746</v>
      </c>
      <c r="S1586" s="41" t="s">
        <v>746</v>
      </c>
      <c r="T1586" s="29" t="s">
        <v>746</v>
      </c>
      <c r="U1586" s="34" t="s">
        <v>746</v>
      </c>
      <c r="V1586" s="38">
        <v>2.0387601512678</v>
      </c>
      <c r="W1586" s="42" t="s">
        <v>746</v>
      </c>
      <c r="X1586" s="40" t="s">
        <v>746</v>
      </c>
      <c r="Y1586" s="40" t="s">
        <v>746</v>
      </c>
    </row>
    <row r="1587" spans="1:25" ht="30" x14ac:dyDescent="0.2">
      <c r="A1587" s="29">
        <v>11570</v>
      </c>
      <c r="B1587" s="29" t="s">
        <v>6964</v>
      </c>
      <c r="C1587" s="32">
        <v>90</v>
      </c>
      <c r="D1587" s="48">
        <v>0</v>
      </c>
      <c r="E1587" s="48">
        <v>4.7712938426394977</v>
      </c>
      <c r="F1587" s="32" t="s">
        <v>746</v>
      </c>
      <c r="G1587" s="32">
        <v>4.7712938426394977</v>
      </c>
      <c r="H1587" s="32">
        <v>59.048496944199997</v>
      </c>
      <c r="I1587" s="32">
        <v>0.09</v>
      </c>
      <c r="J1587" s="32">
        <v>0.75229709137686607</v>
      </c>
      <c r="K1587" s="29" t="s">
        <v>2399</v>
      </c>
      <c r="L1587" s="29" t="s">
        <v>2398</v>
      </c>
      <c r="M1587" s="29" t="s">
        <v>2393</v>
      </c>
      <c r="N1587" s="33">
        <v>2.88456123187611E-2</v>
      </c>
      <c r="O1587" s="34">
        <v>51766.425914567662</v>
      </c>
      <c r="P1587" s="35">
        <v>0.66226555553791777</v>
      </c>
      <c r="Q1587" s="29" t="s">
        <v>746</v>
      </c>
      <c r="R1587" s="29" t="s">
        <v>746</v>
      </c>
      <c r="S1587" s="41" t="s">
        <v>746</v>
      </c>
      <c r="T1587" s="29" t="s">
        <v>746</v>
      </c>
      <c r="U1587" s="34" t="s">
        <v>746</v>
      </c>
      <c r="V1587" s="38">
        <v>0.66226555553791777</v>
      </c>
      <c r="W1587" s="42" t="s">
        <v>746</v>
      </c>
      <c r="X1587" s="40" t="s">
        <v>746</v>
      </c>
      <c r="Y1587" s="40" t="s">
        <v>746</v>
      </c>
    </row>
    <row r="1588" spans="1:25" ht="30" x14ac:dyDescent="0.2">
      <c r="A1588" s="29">
        <v>11642</v>
      </c>
      <c r="B1588" s="29" t="s">
        <v>6965</v>
      </c>
      <c r="C1588" s="32">
        <v>90</v>
      </c>
      <c r="D1588" s="48">
        <v>0</v>
      </c>
      <c r="E1588" s="48">
        <v>4.7712938426394977</v>
      </c>
      <c r="F1588" s="32" t="s">
        <v>746</v>
      </c>
      <c r="G1588" s="32">
        <v>4.7712938426394977</v>
      </c>
      <c r="H1588" s="32">
        <v>51.144344380200003</v>
      </c>
      <c r="I1588" s="32">
        <v>0.09</v>
      </c>
      <c r="J1588" s="32">
        <v>0.75229709137686607</v>
      </c>
      <c r="K1588" s="29" t="s">
        <v>3778</v>
      </c>
      <c r="L1588" s="29" t="s">
        <v>3778</v>
      </c>
      <c r="M1588" s="29" t="s">
        <v>2393</v>
      </c>
      <c r="N1588" s="33">
        <v>2.88456123187611E-2</v>
      </c>
      <c r="O1588" s="34">
        <v>51766.425914567662</v>
      </c>
      <c r="P1588" s="35">
        <v>0.57361557696521026</v>
      </c>
      <c r="Q1588" s="29" t="s">
        <v>746</v>
      </c>
      <c r="R1588" s="29" t="s">
        <v>746</v>
      </c>
      <c r="S1588" s="41" t="s">
        <v>746</v>
      </c>
      <c r="T1588" s="29" t="s">
        <v>746</v>
      </c>
      <c r="U1588" s="34" t="s">
        <v>746</v>
      </c>
      <c r="V1588" s="38">
        <v>0.57361557696521026</v>
      </c>
      <c r="W1588" s="42" t="s">
        <v>746</v>
      </c>
      <c r="X1588" s="40" t="s">
        <v>746</v>
      </c>
      <c r="Y1588" s="40" t="s">
        <v>746</v>
      </c>
    </row>
    <row r="1589" spans="1:25" ht="30" x14ac:dyDescent="0.2">
      <c r="A1589" s="29">
        <v>17807</v>
      </c>
      <c r="B1589" s="29" t="s">
        <v>6966</v>
      </c>
      <c r="C1589" s="32" t="s">
        <v>746</v>
      </c>
      <c r="D1589" s="48">
        <v>0</v>
      </c>
      <c r="E1589" s="48" t="s">
        <v>746</v>
      </c>
      <c r="F1589" s="32" t="s">
        <v>746</v>
      </c>
      <c r="G1589" s="32" t="s">
        <v>746</v>
      </c>
      <c r="H1589" s="32">
        <v>9.8654743465900001</v>
      </c>
      <c r="I1589" s="32" t="s">
        <v>746</v>
      </c>
      <c r="J1589" s="32" t="s">
        <v>746</v>
      </c>
      <c r="K1589" s="29" t="s">
        <v>2477</v>
      </c>
      <c r="L1589" s="29" t="s">
        <v>2477</v>
      </c>
      <c r="M1589" s="29" t="s">
        <v>2393</v>
      </c>
      <c r="N1589" s="33" t="s">
        <v>746</v>
      </c>
      <c r="O1589" s="34" t="s">
        <v>746</v>
      </c>
      <c r="P1589" s="35" t="s">
        <v>746</v>
      </c>
      <c r="Q1589" s="29" t="s">
        <v>746</v>
      </c>
      <c r="R1589" s="29" t="s">
        <v>6967</v>
      </c>
      <c r="S1589" s="36">
        <v>3.95</v>
      </c>
      <c r="T1589" s="29" t="s">
        <v>2393</v>
      </c>
      <c r="U1589" s="37">
        <v>4</v>
      </c>
      <c r="V1589" s="42" t="s">
        <v>746</v>
      </c>
      <c r="W1589" s="42" t="s">
        <v>746</v>
      </c>
      <c r="X1589" s="40" t="s">
        <v>746</v>
      </c>
      <c r="Y1589" s="40" t="s">
        <v>746</v>
      </c>
    </row>
    <row r="1590" spans="1:25" ht="40" x14ac:dyDescent="0.2">
      <c r="A1590" s="29">
        <v>11591</v>
      </c>
      <c r="B1590" s="29" t="s">
        <v>6968</v>
      </c>
      <c r="C1590" s="32" t="s">
        <v>746</v>
      </c>
      <c r="D1590" s="48">
        <v>0</v>
      </c>
      <c r="E1590" s="48" t="s">
        <v>746</v>
      </c>
      <c r="F1590" s="32" t="s">
        <v>746</v>
      </c>
      <c r="G1590" s="32" t="s">
        <v>746</v>
      </c>
      <c r="H1590" s="32">
        <v>10.21969528845</v>
      </c>
      <c r="I1590" s="32" t="s">
        <v>746</v>
      </c>
      <c r="J1590" s="32" t="s">
        <v>746</v>
      </c>
      <c r="K1590" s="29" t="s">
        <v>2399</v>
      </c>
      <c r="L1590" s="29" t="s">
        <v>6969</v>
      </c>
      <c r="M1590" s="29" t="s">
        <v>2393</v>
      </c>
      <c r="N1590" s="33" t="s">
        <v>746</v>
      </c>
      <c r="O1590" s="34" t="s">
        <v>746</v>
      </c>
      <c r="P1590" s="35" t="s">
        <v>746</v>
      </c>
      <c r="Q1590" s="29" t="s">
        <v>746</v>
      </c>
      <c r="R1590" s="29" t="s">
        <v>746</v>
      </c>
      <c r="S1590" s="41" t="s">
        <v>746</v>
      </c>
      <c r="T1590" s="29" t="s">
        <v>746</v>
      </c>
      <c r="U1590" s="34" t="s">
        <v>746</v>
      </c>
      <c r="V1590" s="42" t="s">
        <v>746</v>
      </c>
      <c r="W1590" s="42" t="s">
        <v>746</v>
      </c>
      <c r="X1590" s="40" t="s">
        <v>746</v>
      </c>
      <c r="Y1590" s="40" t="s">
        <v>746</v>
      </c>
    </row>
    <row r="1591" spans="1:25" ht="50" x14ac:dyDescent="0.2">
      <c r="A1591" s="29">
        <v>13523</v>
      </c>
      <c r="B1591" s="29" t="s">
        <v>6970</v>
      </c>
      <c r="C1591" s="32" t="s">
        <v>746</v>
      </c>
      <c r="D1591" s="48">
        <v>0</v>
      </c>
      <c r="E1591" s="48" t="s">
        <v>746</v>
      </c>
      <c r="F1591" s="32" t="s">
        <v>746</v>
      </c>
      <c r="G1591" s="32" t="s">
        <v>746</v>
      </c>
      <c r="H1591" s="32">
        <v>0</v>
      </c>
      <c r="I1591" s="32" t="s">
        <v>746</v>
      </c>
      <c r="J1591" s="32" t="s">
        <v>746</v>
      </c>
      <c r="K1591" s="29" t="s">
        <v>3256</v>
      </c>
      <c r="L1591" s="29" t="s">
        <v>6656</v>
      </c>
      <c r="M1591" s="29" t="s">
        <v>2393</v>
      </c>
      <c r="N1591" s="33" t="s">
        <v>746</v>
      </c>
      <c r="O1591" s="34" t="s">
        <v>746</v>
      </c>
      <c r="P1591" s="35" t="s">
        <v>746</v>
      </c>
      <c r="Q1591" s="29" t="s">
        <v>746</v>
      </c>
      <c r="R1591" s="29" t="s">
        <v>746</v>
      </c>
      <c r="S1591" s="41" t="s">
        <v>746</v>
      </c>
      <c r="T1591" s="29" t="s">
        <v>746</v>
      </c>
      <c r="U1591" s="34" t="s">
        <v>746</v>
      </c>
      <c r="V1591" s="42" t="s">
        <v>746</v>
      </c>
      <c r="W1591" s="42" t="s">
        <v>746</v>
      </c>
      <c r="X1591" s="40" t="s">
        <v>746</v>
      </c>
      <c r="Y1591" s="40" t="s">
        <v>746</v>
      </c>
    </row>
    <row r="1592" spans="1:25" ht="30" x14ac:dyDescent="0.2">
      <c r="A1592" s="29">
        <v>14019</v>
      </c>
      <c r="B1592" s="29" t="s">
        <v>6971</v>
      </c>
      <c r="C1592" s="32" t="s">
        <v>746</v>
      </c>
      <c r="D1592" s="48">
        <v>0</v>
      </c>
      <c r="E1592" s="48" t="s">
        <v>746</v>
      </c>
      <c r="F1592" s="32" t="s">
        <v>746</v>
      </c>
      <c r="G1592" s="32" t="s">
        <v>746</v>
      </c>
      <c r="H1592" s="32">
        <v>0</v>
      </c>
      <c r="I1592" s="32" t="s">
        <v>746</v>
      </c>
      <c r="J1592" s="32" t="s">
        <v>746</v>
      </c>
      <c r="K1592" s="29" t="s">
        <v>2385</v>
      </c>
      <c r="L1592" s="29" t="s">
        <v>2384</v>
      </c>
      <c r="M1592" s="29" t="s">
        <v>2393</v>
      </c>
      <c r="N1592" s="33" t="s">
        <v>746</v>
      </c>
      <c r="O1592" s="34" t="s">
        <v>746</v>
      </c>
      <c r="P1592" s="35" t="s">
        <v>746</v>
      </c>
      <c r="Q1592" s="29" t="s">
        <v>746</v>
      </c>
      <c r="R1592" s="29" t="s">
        <v>746</v>
      </c>
      <c r="S1592" s="41" t="s">
        <v>746</v>
      </c>
      <c r="T1592" s="29" t="s">
        <v>746</v>
      </c>
      <c r="U1592" s="34" t="s">
        <v>746</v>
      </c>
      <c r="V1592" s="42" t="s">
        <v>746</v>
      </c>
      <c r="W1592" s="42" t="s">
        <v>746</v>
      </c>
      <c r="X1592" s="40" t="s">
        <v>746</v>
      </c>
      <c r="Y1592" s="40" t="s">
        <v>746</v>
      </c>
    </row>
    <row r="1593" spans="1:25" ht="50" x14ac:dyDescent="0.2">
      <c r="A1593" s="29">
        <v>14640</v>
      </c>
      <c r="B1593" s="29" t="s">
        <v>6972</v>
      </c>
      <c r="C1593" s="32" t="s">
        <v>746</v>
      </c>
      <c r="D1593" s="48">
        <v>0</v>
      </c>
      <c r="E1593" s="48" t="s">
        <v>746</v>
      </c>
      <c r="F1593" s="32" t="s">
        <v>746</v>
      </c>
      <c r="G1593" s="32" t="s">
        <v>746</v>
      </c>
      <c r="H1593" s="32">
        <v>0</v>
      </c>
      <c r="I1593" s="32" t="s">
        <v>746</v>
      </c>
      <c r="J1593" s="32" t="s">
        <v>746</v>
      </c>
      <c r="K1593" s="29" t="s">
        <v>3256</v>
      </c>
      <c r="L1593" s="29" t="s">
        <v>3256</v>
      </c>
      <c r="M1593" s="29" t="s">
        <v>2393</v>
      </c>
      <c r="N1593" s="33" t="s">
        <v>746</v>
      </c>
      <c r="O1593" s="34" t="s">
        <v>746</v>
      </c>
      <c r="P1593" s="35" t="s">
        <v>746</v>
      </c>
      <c r="Q1593" s="29" t="s">
        <v>746</v>
      </c>
      <c r="R1593" s="29" t="s">
        <v>746</v>
      </c>
      <c r="S1593" s="41" t="s">
        <v>746</v>
      </c>
      <c r="T1593" s="29" t="s">
        <v>746</v>
      </c>
      <c r="U1593" s="34" t="s">
        <v>746</v>
      </c>
      <c r="V1593" s="42" t="s">
        <v>746</v>
      </c>
      <c r="W1593" s="42" t="s">
        <v>746</v>
      </c>
      <c r="X1593" s="40" t="s">
        <v>746</v>
      </c>
      <c r="Y1593" s="40" t="s">
        <v>746</v>
      </c>
    </row>
    <row r="1594" spans="1:25" ht="40" x14ac:dyDescent="0.2">
      <c r="A1594" s="29">
        <v>15248</v>
      </c>
      <c r="B1594" s="29" t="s">
        <v>6973</v>
      </c>
      <c r="C1594" s="32" t="s">
        <v>746</v>
      </c>
      <c r="D1594" s="48">
        <v>0</v>
      </c>
      <c r="E1594" s="48" t="s">
        <v>746</v>
      </c>
      <c r="F1594" s="32" t="s">
        <v>746</v>
      </c>
      <c r="G1594" s="32" t="s">
        <v>746</v>
      </c>
      <c r="H1594" s="32">
        <v>0</v>
      </c>
      <c r="I1594" s="32" t="s">
        <v>746</v>
      </c>
      <c r="J1594" s="32" t="s">
        <v>746</v>
      </c>
      <c r="K1594" s="29" t="s">
        <v>2407</v>
      </c>
      <c r="L1594" s="29" t="s">
        <v>1995</v>
      </c>
      <c r="M1594" s="29" t="s">
        <v>2393</v>
      </c>
      <c r="N1594" s="33" t="s">
        <v>746</v>
      </c>
      <c r="O1594" s="34" t="s">
        <v>746</v>
      </c>
      <c r="P1594" s="35" t="s">
        <v>746</v>
      </c>
      <c r="Q1594" s="29" t="s">
        <v>746</v>
      </c>
      <c r="R1594" s="29" t="s">
        <v>746</v>
      </c>
      <c r="S1594" s="41" t="s">
        <v>746</v>
      </c>
      <c r="T1594" s="29" t="s">
        <v>746</v>
      </c>
      <c r="U1594" s="34" t="s">
        <v>746</v>
      </c>
      <c r="V1594" s="42" t="s">
        <v>746</v>
      </c>
      <c r="W1594" s="42" t="s">
        <v>746</v>
      </c>
      <c r="X1594" s="40" t="s">
        <v>746</v>
      </c>
      <c r="Y1594" s="40" t="s">
        <v>746</v>
      </c>
    </row>
    <row r="1595" spans="1:25" ht="30" x14ac:dyDescent="0.2">
      <c r="A1595" s="29">
        <v>15820</v>
      </c>
      <c r="B1595" s="29" t="s">
        <v>6974</v>
      </c>
      <c r="C1595" s="32" t="s">
        <v>746</v>
      </c>
      <c r="D1595" s="48">
        <v>0</v>
      </c>
      <c r="E1595" s="48" t="s">
        <v>746</v>
      </c>
      <c r="F1595" s="32" t="s">
        <v>746</v>
      </c>
      <c r="G1595" s="32" t="s">
        <v>746</v>
      </c>
      <c r="H1595" s="32">
        <v>25.3322126361</v>
      </c>
      <c r="I1595" s="32" t="s">
        <v>746</v>
      </c>
      <c r="J1595" s="32" t="s">
        <v>746</v>
      </c>
      <c r="K1595" s="29" t="s">
        <v>2477</v>
      </c>
      <c r="L1595" s="29" t="s">
        <v>3445</v>
      </c>
      <c r="M1595" s="29" t="s">
        <v>2393</v>
      </c>
      <c r="N1595" s="33" t="s">
        <v>746</v>
      </c>
      <c r="O1595" s="34" t="s">
        <v>746</v>
      </c>
      <c r="P1595" s="35" t="s">
        <v>746</v>
      </c>
      <c r="Q1595" s="29" t="s">
        <v>746</v>
      </c>
      <c r="R1595" s="29" t="s">
        <v>746</v>
      </c>
      <c r="S1595" s="41" t="s">
        <v>746</v>
      </c>
      <c r="T1595" s="29" t="s">
        <v>746</v>
      </c>
      <c r="U1595" s="34" t="s">
        <v>746</v>
      </c>
      <c r="V1595" s="42" t="s">
        <v>746</v>
      </c>
      <c r="W1595" s="42" t="s">
        <v>746</v>
      </c>
      <c r="X1595" s="40" t="s">
        <v>746</v>
      </c>
      <c r="Y1595" s="40" t="s">
        <v>746</v>
      </c>
    </row>
    <row r="1596" spans="1:25" ht="20" x14ac:dyDescent="0.2">
      <c r="A1596" s="29">
        <v>17946</v>
      </c>
      <c r="B1596" s="29" t="s">
        <v>6975</v>
      </c>
      <c r="C1596" s="32" t="s">
        <v>746</v>
      </c>
      <c r="D1596" s="48">
        <v>0</v>
      </c>
      <c r="E1596" s="48" t="s">
        <v>746</v>
      </c>
      <c r="F1596" s="32" t="s">
        <v>746</v>
      </c>
      <c r="G1596" s="32" t="s">
        <v>746</v>
      </c>
      <c r="H1596" s="32">
        <v>0</v>
      </c>
      <c r="I1596" s="32" t="s">
        <v>746</v>
      </c>
      <c r="J1596" s="32" t="s">
        <v>746</v>
      </c>
      <c r="K1596" s="29" t="s">
        <v>2407</v>
      </c>
      <c r="L1596" s="29" t="s">
        <v>1890</v>
      </c>
      <c r="M1596" s="29" t="s">
        <v>2393</v>
      </c>
      <c r="N1596" s="33" t="s">
        <v>746</v>
      </c>
      <c r="O1596" s="34" t="s">
        <v>746</v>
      </c>
      <c r="P1596" s="35" t="s">
        <v>746</v>
      </c>
      <c r="Q1596" s="29" t="s">
        <v>746</v>
      </c>
      <c r="R1596" s="29" t="s">
        <v>746</v>
      </c>
      <c r="S1596" s="41" t="s">
        <v>746</v>
      </c>
      <c r="T1596" s="29" t="s">
        <v>746</v>
      </c>
      <c r="U1596" s="34" t="s">
        <v>746</v>
      </c>
      <c r="V1596" s="42" t="s">
        <v>746</v>
      </c>
      <c r="W1596" s="42" t="s">
        <v>746</v>
      </c>
      <c r="X1596" s="40" t="s">
        <v>746</v>
      </c>
      <c r="Y1596" s="40" t="s">
        <v>746</v>
      </c>
    </row>
    <row r="1597" spans="1:25" ht="50" x14ac:dyDescent="0.2">
      <c r="A1597" s="29">
        <v>18728</v>
      </c>
      <c r="B1597" s="29" t="s">
        <v>6976</v>
      </c>
      <c r="C1597" s="32" t="s">
        <v>746</v>
      </c>
      <c r="D1597" s="48">
        <v>0</v>
      </c>
      <c r="E1597" s="48" t="s">
        <v>746</v>
      </c>
      <c r="F1597" s="32" t="s">
        <v>746</v>
      </c>
      <c r="G1597" s="32" t="s">
        <v>746</v>
      </c>
      <c r="H1597" s="32">
        <v>0</v>
      </c>
      <c r="I1597" s="32" t="s">
        <v>746</v>
      </c>
      <c r="J1597" s="32" t="s">
        <v>746</v>
      </c>
      <c r="K1597" s="29" t="s">
        <v>3256</v>
      </c>
      <c r="L1597" s="29" t="s">
        <v>3256</v>
      </c>
      <c r="M1597" s="29" t="s">
        <v>2393</v>
      </c>
      <c r="N1597" s="33" t="s">
        <v>746</v>
      </c>
      <c r="O1597" s="34" t="s">
        <v>746</v>
      </c>
      <c r="P1597" s="35" t="s">
        <v>746</v>
      </c>
      <c r="Q1597" s="29" t="s">
        <v>746</v>
      </c>
      <c r="R1597" s="29" t="s">
        <v>746</v>
      </c>
      <c r="S1597" s="41" t="s">
        <v>746</v>
      </c>
      <c r="T1597" s="29" t="s">
        <v>746</v>
      </c>
      <c r="U1597" s="34" t="s">
        <v>746</v>
      </c>
      <c r="V1597" s="42" t="s">
        <v>746</v>
      </c>
      <c r="W1597" s="42" t="s">
        <v>746</v>
      </c>
      <c r="X1597" s="40" t="s">
        <v>746</v>
      </c>
      <c r="Y1597" s="40" t="s">
        <v>746</v>
      </c>
    </row>
    <row r="1598" spans="1:25" ht="40" x14ac:dyDescent="0.2">
      <c r="A1598" s="29">
        <v>19054</v>
      </c>
      <c r="B1598" s="29" t="s">
        <v>6977</v>
      </c>
      <c r="C1598" s="32" t="s">
        <v>746</v>
      </c>
      <c r="D1598" s="48">
        <v>0</v>
      </c>
      <c r="E1598" s="48" t="s">
        <v>746</v>
      </c>
      <c r="F1598" s="32" t="s">
        <v>746</v>
      </c>
      <c r="G1598" s="32" t="s">
        <v>746</v>
      </c>
      <c r="H1598" s="32">
        <v>0</v>
      </c>
      <c r="I1598" s="32" t="s">
        <v>746</v>
      </c>
      <c r="J1598" s="32" t="s">
        <v>746</v>
      </c>
      <c r="K1598" s="29" t="s">
        <v>2462</v>
      </c>
      <c r="L1598" s="29" t="s">
        <v>1684</v>
      </c>
      <c r="M1598" s="29" t="s">
        <v>2393</v>
      </c>
      <c r="N1598" s="33" t="s">
        <v>746</v>
      </c>
      <c r="O1598" s="34" t="s">
        <v>746</v>
      </c>
      <c r="P1598" s="35" t="s">
        <v>746</v>
      </c>
      <c r="Q1598" s="29" t="s">
        <v>746</v>
      </c>
      <c r="R1598" s="29" t="s">
        <v>746</v>
      </c>
      <c r="S1598" s="41" t="s">
        <v>746</v>
      </c>
      <c r="T1598" s="29" t="s">
        <v>746</v>
      </c>
      <c r="U1598" s="34" t="s">
        <v>746</v>
      </c>
      <c r="V1598" s="42" t="s">
        <v>746</v>
      </c>
      <c r="W1598" s="42" t="s">
        <v>746</v>
      </c>
      <c r="X1598" s="40" t="s">
        <v>746</v>
      </c>
      <c r="Y1598" s="40" t="s">
        <v>746</v>
      </c>
    </row>
    <row r="1599" spans="1:25" ht="40" x14ac:dyDescent="0.2">
      <c r="A1599" s="29">
        <v>19107</v>
      </c>
      <c r="B1599" s="29" t="s">
        <v>6978</v>
      </c>
      <c r="C1599" s="32" t="s">
        <v>746</v>
      </c>
      <c r="D1599" s="48">
        <v>0</v>
      </c>
      <c r="E1599" s="48" t="s">
        <v>746</v>
      </c>
      <c r="F1599" s="32" t="s">
        <v>746</v>
      </c>
      <c r="G1599" s="32" t="s">
        <v>746</v>
      </c>
      <c r="H1599" s="32">
        <v>0</v>
      </c>
      <c r="I1599" s="32" t="s">
        <v>746</v>
      </c>
      <c r="J1599" s="32" t="s">
        <v>746</v>
      </c>
      <c r="K1599" s="29" t="s">
        <v>2815</v>
      </c>
      <c r="L1599" s="29" t="s">
        <v>2815</v>
      </c>
      <c r="M1599" s="29" t="s">
        <v>2393</v>
      </c>
      <c r="N1599" s="33" t="s">
        <v>746</v>
      </c>
      <c r="O1599" s="34" t="s">
        <v>746</v>
      </c>
      <c r="P1599" s="35" t="s">
        <v>746</v>
      </c>
      <c r="Q1599" s="29" t="s">
        <v>746</v>
      </c>
      <c r="R1599" s="29" t="s">
        <v>746</v>
      </c>
      <c r="S1599" s="41" t="s">
        <v>746</v>
      </c>
      <c r="T1599" s="29" t="s">
        <v>746</v>
      </c>
      <c r="U1599" s="34" t="s">
        <v>746</v>
      </c>
      <c r="V1599" s="42" t="s">
        <v>746</v>
      </c>
      <c r="W1599" s="42" t="s">
        <v>746</v>
      </c>
      <c r="X1599" s="40" t="s">
        <v>746</v>
      </c>
      <c r="Y1599" s="40" t="s">
        <v>746</v>
      </c>
    </row>
    <row r="1600" spans="1:25" ht="40" x14ac:dyDescent="0.2">
      <c r="A1600" s="29">
        <v>19990</v>
      </c>
      <c r="B1600" s="29" t="s">
        <v>6979</v>
      </c>
      <c r="C1600" s="32" t="s">
        <v>746</v>
      </c>
      <c r="D1600" s="48">
        <v>0</v>
      </c>
      <c r="E1600" s="48" t="s">
        <v>746</v>
      </c>
      <c r="F1600" s="32" t="s">
        <v>746</v>
      </c>
      <c r="G1600" s="32" t="s">
        <v>746</v>
      </c>
      <c r="H1600" s="32">
        <v>0</v>
      </c>
      <c r="I1600" s="32" t="s">
        <v>746</v>
      </c>
      <c r="J1600" s="32" t="s">
        <v>746</v>
      </c>
      <c r="K1600" s="29" t="s">
        <v>2437</v>
      </c>
      <c r="L1600" s="29" t="s">
        <v>1572</v>
      </c>
      <c r="M1600" s="29" t="s">
        <v>2393</v>
      </c>
      <c r="N1600" s="33" t="s">
        <v>746</v>
      </c>
      <c r="O1600" s="34" t="s">
        <v>746</v>
      </c>
      <c r="P1600" s="35" t="s">
        <v>746</v>
      </c>
      <c r="Q1600" s="29" t="s">
        <v>746</v>
      </c>
      <c r="R1600" s="29" t="s">
        <v>746</v>
      </c>
      <c r="S1600" s="41" t="s">
        <v>746</v>
      </c>
      <c r="T1600" s="29" t="s">
        <v>746</v>
      </c>
      <c r="U1600" s="34" t="s">
        <v>746</v>
      </c>
      <c r="V1600" s="42" t="s">
        <v>746</v>
      </c>
      <c r="W1600" s="42" t="s">
        <v>746</v>
      </c>
      <c r="X1600" s="40" t="s">
        <v>746</v>
      </c>
      <c r="Y1600" s="40" t="s">
        <v>746</v>
      </c>
    </row>
    <row r="1601" spans="1:25" x14ac:dyDescent="0.2">
      <c r="A1601" s="29">
        <v>17454</v>
      </c>
      <c r="B1601" s="29" t="s">
        <v>6980</v>
      </c>
      <c r="C1601" s="32">
        <v>125</v>
      </c>
      <c r="D1601" s="48" t="s">
        <v>746</v>
      </c>
      <c r="E1601" s="48">
        <v>9.2038847273138469</v>
      </c>
      <c r="F1601" s="32" t="s">
        <v>746</v>
      </c>
      <c r="G1601" s="32">
        <v>9.2038847273138469</v>
      </c>
      <c r="H1601" s="32">
        <v>271.91907333900002</v>
      </c>
      <c r="I1601" s="32">
        <v>0.125</v>
      </c>
      <c r="J1601" s="32">
        <v>0.75229709137686618</v>
      </c>
      <c r="K1601" s="29" t="s">
        <v>746</v>
      </c>
      <c r="L1601" s="29" t="s">
        <v>746</v>
      </c>
      <c r="M1601" s="29" t="s">
        <v>746</v>
      </c>
      <c r="N1601" s="33">
        <v>2.88456123187611E-2</v>
      </c>
      <c r="O1601" s="34">
        <v>71897.813770232868</v>
      </c>
      <c r="P1601" s="35">
        <v>1.982373852013412</v>
      </c>
      <c r="Q1601" s="29" t="s">
        <v>6981</v>
      </c>
      <c r="R1601" s="29" t="s">
        <v>6982</v>
      </c>
      <c r="S1601" s="36">
        <v>103.59</v>
      </c>
      <c r="T1601" s="29" t="s">
        <v>2393</v>
      </c>
      <c r="U1601" s="37">
        <v>136</v>
      </c>
      <c r="V1601" s="38">
        <v>1.982373852013412</v>
      </c>
      <c r="W1601" s="38">
        <v>105.5723738520134</v>
      </c>
      <c r="X1601" s="39">
        <v>1.98237385201341</v>
      </c>
      <c r="Y1601" s="39">
        <v>0</v>
      </c>
    </row>
    <row r="1602" spans="1:25" x14ac:dyDescent="0.2">
      <c r="A1602" s="29">
        <v>17975</v>
      </c>
      <c r="B1602" s="29" t="s">
        <v>6983</v>
      </c>
      <c r="C1602" s="32">
        <v>75</v>
      </c>
      <c r="D1602" s="48" t="s">
        <v>746</v>
      </c>
      <c r="E1602" s="48">
        <v>3.3133985018329848</v>
      </c>
      <c r="F1602" s="32" t="s">
        <v>746</v>
      </c>
      <c r="G1602" s="32">
        <v>3.3133985018329848</v>
      </c>
      <c r="H1602" s="32">
        <v>284.80669171</v>
      </c>
      <c r="I1602" s="32">
        <v>7.4999999999999997E-2</v>
      </c>
      <c r="J1602" s="32">
        <v>0.75229709137686618</v>
      </c>
      <c r="K1602" s="29" t="s">
        <v>746</v>
      </c>
      <c r="L1602" s="29" t="s">
        <v>746</v>
      </c>
      <c r="M1602" s="29" t="s">
        <v>746</v>
      </c>
      <c r="N1602" s="33">
        <v>2.88456123187611E-2</v>
      </c>
      <c r="O1602" s="34">
        <v>43138.688262139724</v>
      </c>
      <c r="P1602" s="35">
        <v>4.0665830145566471</v>
      </c>
      <c r="Q1602" s="29" t="s">
        <v>6984</v>
      </c>
      <c r="R1602" s="29" t="s">
        <v>6985</v>
      </c>
      <c r="S1602" s="36">
        <v>106.93</v>
      </c>
      <c r="T1602" s="29" t="s">
        <v>3267</v>
      </c>
      <c r="U1602" s="37">
        <v>284</v>
      </c>
      <c r="V1602" s="38">
        <v>4.0665830145566471</v>
      </c>
      <c r="W1602" s="38">
        <v>110.99658301455661</v>
      </c>
      <c r="X1602" s="39">
        <v>13.07658301455665</v>
      </c>
      <c r="Y1602" s="39">
        <v>9.0100000000000051</v>
      </c>
    </row>
    <row r="1603" spans="1:25" x14ac:dyDescent="0.2">
      <c r="A1603" s="29">
        <v>10298</v>
      </c>
      <c r="B1603" s="29" t="s">
        <v>6986</v>
      </c>
      <c r="C1603" s="32">
        <v>100</v>
      </c>
      <c r="D1603" s="48" t="s">
        <v>746</v>
      </c>
      <c r="E1603" s="48">
        <v>5.8904862254808616</v>
      </c>
      <c r="F1603" s="32" t="s">
        <v>746</v>
      </c>
      <c r="G1603" s="32">
        <v>5.8904862254808616</v>
      </c>
      <c r="H1603" s="32">
        <v>26.0859360599</v>
      </c>
      <c r="I1603" s="32">
        <v>0.1</v>
      </c>
      <c r="J1603" s="32">
        <v>0.75229709137686596</v>
      </c>
      <c r="K1603" s="29" t="s">
        <v>746</v>
      </c>
      <c r="L1603" s="29" t="s">
        <v>746</v>
      </c>
      <c r="M1603" s="29" t="s">
        <v>746</v>
      </c>
      <c r="N1603" s="33">
        <v>2.884561231876109E-2</v>
      </c>
      <c r="O1603" s="34">
        <v>57518.251016186281</v>
      </c>
      <c r="P1603" s="35">
        <v>0.25466971605451882</v>
      </c>
      <c r="Q1603" s="29" t="s">
        <v>6987</v>
      </c>
      <c r="R1603" s="29" t="s">
        <v>6988</v>
      </c>
      <c r="S1603" s="36">
        <v>85.79</v>
      </c>
      <c r="T1603" s="29" t="s">
        <v>2634</v>
      </c>
      <c r="U1603" s="37">
        <v>26</v>
      </c>
      <c r="V1603" s="38">
        <v>0.25466971605451882</v>
      </c>
      <c r="W1603" s="38">
        <v>86.044669716054528</v>
      </c>
      <c r="X1603" s="39">
        <v>2.3646697160545358</v>
      </c>
      <c r="Y1603" s="39">
        <v>2.1100000000000141</v>
      </c>
    </row>
    <row r="1604" spans="1:25" x14ac:dyDescent="0.2">
      <c r="A1604" s="29">
        <v>12266</v>
      </c>
      <c r="B1604" s="29" t="s">
        <v>6989</v>
      </c>
      <c r="C1604" s="32">
        <v>125</v>
      </c>
      <c r="D1604" s="48" t="s">
        <v>746</v>
      </c>
      <c r="E1604" s="48">
        <v>9.2038847273138469</v>
      </c>
      <c r="F1604" s="32" t="s">
        <v>746</v>
      </c>
      <c r="G1604" s="32">
        <v>9.2038847273138469</v>
      </c>
      <c r="H1604" s="32">
        <v>223.54007854</v>
      </c>
      <c r="I1604" s="32">
        <v>0.125</v>
      </c>
      <c r="J1604" s="32">
        <v>0.75229709137686618</v>
      </c>
      <c r="K1604" s="29" t="s">
        <v>746</v>
      </c>
      <c r="L1604" s="29" t="s">
        <v>746</v>
      </c>
      <c r="M1604" s="29" t="s">
        <v>746</v>
      </c>
      <c r="N1604" s="33">
        <v>2.88456123187611E-2</v>
      </c>
      <c r="O1604" s="34">
        <v>71897.813770232868</v>
      </c>
      <c r="P1604" s="35">
        <v>1.629676069182026</v>
      </c>
      <c r="Q1604" s="29" t="s">
        <v>6990</v>
      </c>
      <c r="R1604" s="29" t="s">
        <v>6991</v>
      </c>
      <c r="S1604" s="36">
        <v>89.48</v>
      </c>
      <c r="T1604" s="29" t="s">
        <v>4190</v>
      </c>
      <c r="U1604" s="37">
        <v>44</v>
      </c>
      <c r="V1604" s="38">
        <v>1.629676069182026</v>
      </c>
      <c r="W1604" s="38">
        <v>91.109676069182029</v>
      </c>
      <c r="X1604" s="39">
        <v>7.489676069182039</v>
      </c>
      <c r="Y1604" s="39">
        <v>5.8600000000000136</v>
      </c>
    </row>
    <row r="1605" spans="1:25" x14ac:dyDescent="0.2">
      <c r="A1605" s="29">
        <v>12564</v>
      </c>
      <c r="B1605" s="29" t="s">
        <v>6992</v>
      </c>
      <c r="C1605" s="32">
        <v>180</v>
      </c>
      <c r="D1605" s="48" t="s">
        <v>746</v>
      </c>
      <c r="E1605" s="48">
        <v>19.085175370557991</v>
      </c>
      <c r="F1605" s="32" t="s">
        <v>746</v>
      </c>
      <c r="G1605" s="32">
        <v>19.085175370557991</v>
      </c>
      <c r="H1605" s="32">
        <v>377.77953247609997</v>
      </c>
      <c r="I1605" s="32">
        <v>0.18</v>
      </c>
      <c r="J1605" s="32">
        <v>0.75229709137686607</v>
      </c>
      <c r="K1605" s="29" t="s">
        <v>746</v>
      </c>
      <c r="L1605" s="29" t="s">
        <v>746</v>
      </c>
      <c r="M1605" s="29" t="s">
        <v>746</v>
      </c>
      <c r="N1605" s="33">
        <v>2.88456123187611E-2</v>
      </c>
      <c r="O1605" s="34">
        <v>103532.8518291353</v>
      </c>
      <c r="P1605" s="35">
        <v>1.7174085248684829</v>
      </c>
      <c r="Q1605" s="29" t="s">
        <v>6993</v>
      </c>
      <c r="R1605" s="29" t="s">
        <v>6994</v>
      </c>
      <c r="S1605" s="36">
        <v>80.910000000000011</v>
      </c>
      <c r="T1605" s="29" t="s">
        <v>2564</v>
      </c>
      <c r="U1605" s="37">
        <v>88</v>
      </c>
      <c r="V1605" s="38">
        <v>1.7174085248684829</v>
      </c>
      <c r="W1605" s="38">
        <v>82.6274085248685</v>
      </c>
      <c r="X1605" s="39">
        <v>2.6374085248685049</v>
      </c>
      <c r="Y1605" s="39">
        <v>0.92000000000001592</v>
      </c>
    </row>
    <row r="1606" spans="1:25" ht="20" x14ac:dyDescent="0.2">
      <c r="A1606" s="29">
        <v>10066</v>
      </c>
      <c r="B1606" s="29" t="s">
        <v>6995</v>
      </c>
      <c r="C1606" s="32">
        <v>80</v>
      </c>
      <c r="D1606" s="48" t="s">
        <v>746</v>
      </c>
      <c r="E1606" s="48">
        <v>3.7699111843077522</v>
      </c>
      <c r="F1606" s="32" t="s">
        <v>746</v>
      </c>
      <c r="G1606" s="32">
        <v>3.7699111843077522</v>
      </c>
      <c r="H1606" s="32">
        <v>14.9674158279</v>
      </c>
      <c r="I1606" s="32">
        <v>0.08</v>
      </c>
      <c r="J1606" s="32">
        <v>0.75229709137686607</v>
      </c>
      <c r="K1606" s="29" t="s">
        <v>746</v>
      </c>
      <c r="L1606" s="29" t="s">
        <v>746</v>
      </c>
      <c r="M1606" s="29" t="s">
        <v>746</v>
      </c>
      <c r="N1606" s="33">
        <v>2.88456123187611E-2</v>
      </c>
      <c r="O1606" s="34">
        <v>46014.600812949029</v>
      </c>
      <c r="P1606" s="35">
        <v>0.19616486887440951</v>
      </c>
      <c r="Q1606" s="29" t="s">
        <v>6996</v>
      </c>
      <c r="R1606" s="29" t="s">
        <v>5339</v>
      </c>
      <c r="S1606" s="36">
        <v>76.33</v>
      </c>
      <c r="T1606" s="29" t="s">
        <v>2859</v>
      </c>
      <c r="U1606" s="37">
        <v>14</v>
      </c>
      <c r="V1606" s="38">
        <v>0.19616486887440951</v>
      </c>
      <c r="W1606" s="38">
        <v>76.526164868874403</v>
      </c>
      <c r="X1606" s="39">
        <v>0.27616486887440322</v>
      </c>
      <c r="Y1606" s="39">
        <v>7.9999999999998295E-2</v>
      </c>
    </row>
    <row r="1607" spans="1:25" x14ac:dyDescent="0.2">
      <c r="A1607" s="29">
        <v>10434</v>
      </c>
      <c r="B1607" s="29" t="s">
        <v>6997</v>
      </c>
      <c r="C1607" s="32" t="s">
        <v>746</v>
      </c>
      <c r="D1607" s="48" t="s">
        <v>746</v>
      </c>
      <c r="E1607" s="48" t="s">
        <v>746</v>
      </c>
      <c r="F1607" s="32" t="s">
        <v>746</v>
      </c>
      <c r="G1607" s="32" t="s">
        <v>746</v>
      </c>
      <c r="H1607" s="32">
        <v>68.892571442100007</v>
      </c>
      <c r="I1607" s="32" t="s">
        <v>746</v>
      </c>
      <c r="J1607" s="32" t="s">
        <v>746</v>
      </c>
      <c r="K1607" s="29" t="s">
        <v>746</v>
      </c>
      <c r="L1607" s="29" t="s">
        <v>746</v>
      </c>
      <c r="M1607" s="29" t="s">
        <v>746</v>
      </c>
      <c r="N1607" s="33" t="s">
        <v>746</v>
      </c>
      <c r="O1607" s="34" t="s">
        <v>746</v>
      </c>
      <c r="P1607" s="35" t="s">
        <v>746</v>
      </c>
      <c r="Q1607" s="29" t="s">
        <v>6998</v>
      </c>
      <c r="R1607" s="29" t="s">
        <v>6999</v>
      </c>
      <c r="S1607" s="36">
        <v>79.959999999999994</v>
      </c>
      <c r="T1607" s="29" t="s">
        <v>2582</v>
      </c>
      <c r="U1607" s="37">
        <v>68</v>
      </c>
      <c r="V1607" s="42" t="s">
        <v>746</v>
      </c>
      <c r="W1607" s="42" t="s">
        <v>746</v>
      </c>
      <c r="X1607" s="40" t="s">
        <v>746</v>
      </c>
      <c r="Y1607" s="39">
        <v>6.9399999999999977</v>
      </c>
    </row>
    <row r="1608" spans="1:25" x14ac:dyDescent="0.2">
      <c r="A1608" s="29">
        <v>17306</v>
      </c>
      <c r="B1608" s="29" t="s">
        <v>7000</v>
      </c>
      <c r="C1608" s="32">
        <v>100</v>
      </c>
      <c r="D1608" s="48" t="s">
        <v>746</v>
      </c>
      <c r="E1608" s="48">
        <v>5.8904862254808616</v>
      </c>
      <c r="F1608" s="32" t="s">
        <v>746</v>
      </c>
      <c r="G1608" s="32">
        <v>5.8904862254808616</v>
      </c>
      <c r="H1608" s="32">
        <v>30.509431419199998</v>
      </c>
      <c r="I1608" s="32">
        <v>0.1</v>
      </c>
      <c r="J1608" s="32">
        <v>0.75229709137686596</v>
      </c>
      <c r="K1608" s="29" t="s">
        <v>746</v>
      </c>
      <c r="L1608" s="29" t="s">
        <v>746</v>
      </c>
      <c r="M1608" s="29" t="s">
        <v>746</v>
      </c>
      <c r="N1608" s="33">
        <v>2.884561231876109E-2</v>
      </c>
      <c r="O1608" s="34">
        <v>57518.251016186281</v>
      </c>
      <c r="P1608" s="35">
        <v>0.29785506713927989</v>
      </c>
      <c r="Q1608" s="29" t="s">
        <v>7001</v>
      </c>
      <c r="R1608" s="29" t="s">
        <v>3669</v>
      </c>
      <c r="S1608" s="36">
        <v>69.959999999999994</v>
      </c>
      <c r="T1608" s="29" t="s">
        <v>2859</v>
      </c>
      <c r="U1608" s="37">
        <v>14</v>
      </c>
      <c r="V1608" s="38">
        <v>0.29785506713927989</v>
      </c>
      <c r="W1608" s="38">
        <v>70.257855067139275</v>
      </c>
      <c r="X1608" s="39">
        <v>0.58785506713928726</v>
      </c>
      <c r="Y1608" s="39">
        <v>0.29000000000000631</v>
      </c>
    </row>
    <row r="1609" spans="1:25" x14ac:dyDescent="0.2">
      <c r="A1609" s="29">
        <v>10777</v>
      </c>
      <c r="B1609" s="29" t="s">
        <v>7002</v>
      </c>
      <c r="C1609" s="32">
        <v>80</v>
      </c>
      <c r="D1609" s="48" t="s">
        <v>746</v>
      </c>
      <c r="E1609" s="48">
        <v>3.7699111843077522</v>
      </c>
      <c r="F1609" s="32" t="s">
        <v>746</v>
      </c>
      <c r="G1609" s="32">
        <v>3.7699111843077522</v>
      </c>
      <c r="H1609" s="32">
        <v>18.88497024163</v>
      </c>
      <c r="I1609" s="32">
        <v>0.08</v>
      </c>
      <c r="J1609" s="32">
        <v>0.75229709137686607</v>
      </c>
      <c r="K1609" s="29" t="s">
        <v>746</v>
      </c>
      <c r="L1609" s="29" t="s">
        <v>746</v>
      </c>
      <c r="M1609" s="29" t="s">
        <v>746</v>
      </c>
      <c r="N1609" s="33">
        <v>2.88456123187611E-2</v>
      </c>
      <c r="O1609" s="34">
        <v>46014.600812949029</v>
      </c>
      <c r="P1609" s="35">
        <v>0.24750883878304361</v>
      </c>
      <c r="Q1609" s="29" t="s">
        <v>7003</v>
      </c>
      <c r="R1609" s="29" t="s">
        <v>4347</v>
      </c>
      <c r="S1609" s="36">
        <v>69.36999999999999</v>
      </c>
      <c r="T1609" s="29" t="s">
        <v>2393</v>
      </c>
      <c r="U1609" s="37">
        <v>16</v>
      </c>
      <c r="V1609" s="38">
        <v>0.24750883878304361</v>
      </c>
      <c r="W1609" s="38">
        <v>69.617508838783039</v>
      </c>
      <c r="X1609" s="39">
        <v>0.24750883878304819</v>
      </c>
      <c r="Y1609" s="39">
        <v>0</v>
      </c>
    </row>
    <row r="1610" spans="1:25" x14ac:dyDescent="0.2">
      <c r="A1610" s="29">
        <v>14165</v>
      </c>
      <c r="B1610" s="29" t="s">
        <v>7004</v>
      </c>
      <c r="C1610" s="32">
        <v>100</v>
      </c>
      <c r="D1610" s="48" t="s">
        <v>746</v>
      </c>
      <c r="E1610" s="48">
        <v>5.8904862254808616</v>
      </c>
      <c r="F1610" s="32" t="s">
        <v>746</v>
      </c>
      <c r="G1610" s="32">
        <v>5.8904862254808616</v>
      </c>
      <c r="H1610" s="32">
        <v>3.1572929117299999</v>
      </c>
      <c r="I1610" s="32">
        <v>0.1</v>
      </c>
      <c r="J1610" s="32">
        <v>0.75229709137686596</v>
      </c>
      <c r="K1610" s="29" t="s">
        <v>746</v>
      </c>
      <c r="L1610" s="29" t="s">
        <v>746</v>
      </c>
      <c r="M1610" s="29" t="s">
        <v>746</v>
      </c>
      <c r="N1610" s="33">
        <v>2.884561231876109E-2</v>
      </c>
      <c r="O1610" s="34">
        <v>57518.251016186281</v>
      </c>
      <c r="P1610" s="35">
        <v>3.0823769846130122E-2</v>
      </c>
      <c r="Q1610" s="29" t="s">
        <v>7005</v>
      </c>
      <c r="R1610" s="29" t="s">
        <v>7006</v>
      </c>
      <c r="S1610" s="36">
        <v>67.83</v>
      </c>
      <c r="T1610" s="29" t="s">
        <v>2406</v>
      </c>
      <c r="U1610" s="37">
        <v>4</v>
      </c>
      <c r="V1610" s="38">
        <v>3.0823769846130122E-2</v>
      </c>
      <c r="W1610" s="38">
        <v>67.860823769846135</v>
      </c>
      <c r="X1610" s="39">
        <v>4.0823769846142E-2</v>
      </c>
      <c r="Y1610" s="39">
        <v>1.0000000000005119E-2</v>
      </c>
    </row>
    <row r="1611" spans="1:25" x14ac:dyDescent="0.2">
      <c r="A1611" s="29">
        <v>15479</v>
      </c>
      <c r="B1611" s="29" t="s">
        <v>7007</v>
      </c>
      <c r="C1611" s="32">
        <v>150</v>
      </c>
      <c r="D1611" s="48" t="s">
        <v>746</v>
      </c>
      <c r="E1611" s="48">
        <v>13.253594007331939</v>
      </c>
      <c r="F1611" s="32" t="s">
        <v>746</v>
      </c>
      <c r="G1611" s="32">
        <v>13.253594007331939</v>
      </c>
      <c r="H1611" s="32">
        <v>554.43255738300002</v>
      </c>
      <c r="I1611" s="32">
        <v>0.15</v>
      </c>
      <c r="J1611" s="32">
        <v>0.75229709137686618</v>
      </c>
      <c r="K1611" s="29" t="s">
        <v>746</v>
      </c>
      <c r="L1611" s="29" t="s">
        <v>746</v>
      </c>
      <c r="M1611" s="29" t="s">
        <v>746</v>
      </c>
      <c r="N1611" s="33">
        <v>2.88456123187611E-2</v>
      </c>
      <c r="O1611" s="34">
        <v>86277.376524279447</v>
      </c>
      <c r="P1611" s="35">
        <v>3.1894900129050932</v>
      </c>
      <c r="Q1611" s="29" t="s">
        <v>5272</v>
      </c>
      <c r="R1611" s="29" t="s">
        <v>6579</v>
      </c>
      <c r="S1611" s="36">
        <v>68.319999999999993</v>
      </c>
      <c r="T1611" s="29" t="s">
        <v>3661</v>
      </c>
      <c r="U1611" s="37">
        <v>554</v>
      </c>
      <c r="V1611" s="38">
        <v>3.1894900129050932</v>
      </c>
      <c r="W1611" s="38">
        <v>71.50949001290509</v>
      </c>
      <c r="X1611" s="39">
        <v>10.699490012905089</v>
      </c>
      <c r="Y1611" s="39">
        <v>7.509999999999998</v>
      </c>
    </row>
    <row r="1612" spans="1:25" x14ac:dyDescent="0.2">
      <c r="A1612" s="29">
        <v>10864</v>
      </c>
      <c r="B1612" s="29" t="s">
        <v>7008</v>
      </c>
      <c r="C1612" s="32">
        <v>160</v>
      </c>
      <c r="D1612" s="48" t="s">
        <v>746</v>
      </c>
      <c r="E1612" s="48">
        <v>15.079644737231011</v>
      </c>
      <c r="F1612" s="32" t="s">
        <v>746</v>
      </c>
      <c r="G1612" s="32">
        <v>15.079644737231011</v>
      </c>
      <c r="H1612" s="32">
        <v>21.189938444500001</v>
      </c>
      <c r="I1612" s="32">
        <v>0.16</v>
      </c>
      <c r="J1612" s="32">
        <v>0.75229709137686607</v>
      </c>
      <c r="K1612" s="29" t="s">
        <v>746</v>
      </c>
      <c r="L1612" s="29" t="s">
        <v>746</v>
      </c>
      <c r="M1612" s="29" t="s">
        <v>746</v>
      </c>
      <c r="N1612" s="33">
        <v>2.88456123187611E-2</v>
      </c>
      <c r="O1612" s="34">
        <v>92029.201625898058</v>
      </c>
      <c r="P1612" s="35">
        <v>0.1121349753346874</v>
      </c>
      <c r="Q1612" s="29" t="s">
        <v>7009</v>
      </c>
      <c r="R1612" s="29" t="s">
        <v>7010</v>
      </c>
      <c r="S1612" s="36">
        <v>58.53</v>
      </c>
      <c r="T1612" s="29" t="s">
        <v>2393</v>
      </c>
      <c r="U1612" s="37">
        <v>22</v>
      </c>
      <c r="V1612" s="38">
        <v>0.1121349753346874</v>
      </c>
      <c r="W1612" s="38">
        <v>58.642134975334692</v>
      </c>
      <c r="X1612" s="39">
        <v>0.1121349753346905</v>
      </c>
      <c r="Y1612" s="39">
        <v>0</v>
      </c>
    </row>
    <row r="1613" spans="1:25" x14ac:dyDescent="0.2">
      <c r="A1613" s="29">
        <v>10053</v>
      </c>
      <c r="B1613" s="29" t="s">
        <v>7011</v>
      </c>
      <c r="C1613" s="32">
        <v>100</v>
      </c>
      <c r="D1613" s="48" t="s">
        <v>746</v>
      </c>
      <c r="E1613" s="48">
        <v>5.8904862254808616</v>
      </c>
      <c r="F1613" s="32" t="s">
        <v>746</v>
      </c>
      <c r="G1613" s="32">
        <v>5.8904862254808616</v>
      </c>
      <c r="H1613" s="32">
        <v>33.794052837199999</v>
      </c>
      <c r="I1613" s="32">
        <v>0.1</v>
      </c>
      <c r="J1613" s="32">
        <v>0.75229709137686596</v>
      </c>
      <c r="K1613" s="29" t="s">
        <v>746</v>
      </c>
      <c r="L1613" s="29" t="s">
        <v>746</v>
      </c>
      <c r="M1613" s="29" t="s">
        <v>746</v>
      </c>
      <c r="N1613" s="33">
        <v>2.884561231876109E-2</v>
      </c>
      <c r="O1613" s="34">
        <v>57518.251016186281</v>
      </c>
      <c r="P1613" s="35">
        <v>0.32992190966882717</v>
      </c>
      <c r="Q1613" s="29" t="s">
        <v>7012</v>
      </c>
      <c r="R1613" s="29" t="s">
        <v>6583</v>
      </c>
      <c r="S1613" s="36">
        <v>58.51</v>
      </c>
      <c r="T1613" s="29" t="s">
        <v>2947</v>
      </c>
      <c r="U1613" s="37">
        <v>16</v>
      </c>
      <c r="V1613" s="38">
        <v>0.32992190966882717</v>
      </c>
      <c r="W1613" s="38">
        <v>58.839921909668817</v>
      </c>
      <c r="X1613" s="39">
        <v>0.9299219096688276</v>
      </c>
      <c r="Y1613" s="39">
        <v>0.60000000000000142</v>
      </c>
    </row>
    <row r="1614" spans="1:25" x14ac:dyDescent="0.2">
      <c r="A1614" s="29">
        <v>10825</v>
      </c>
      <c r="B1614" s="29" t="s">
        <v>7013</v>
      </c>
      <c r="C1614" s="32">
        <v>90</v>
      </c>
      <c r="D1614" s="48" t="s">
        <v>746</v>
      </c>
      <c r="E1614" s="48">
        <v>4.7712938426394977</v>
      </c>
      <c r="F1614" s="32" t="s">
        <v>746</v>
      </c>
      <c r="G1614" s="32">
        <v>4.7712938426394977</v>
      </c>
      <c r="H1614" s="32">
        <v>67.018085453370006</v>
      </c>
      <c r="I1614" s="32">
        <v>0.09</v>
      </c>
      <c r="J1614" s="32">
        <v>0.75229709137686607</v>
      </c>
      <c r="K1614" s="29" t="s">
        <v>746</v>
      </c>
      <c r="L1614" s="29" t="s">
        <v>746</v>
      </c>
      <c r="M1614" s="29" t="s">
        <v>746</v>
      </c>
      <c r="N1614" s="33">
        <v>2.88456123187611E-2</v>
      </c>
      <c r="O1614" s="34">
        <v>51766.425914567662</v>
      </c>
      <c r="P1614" s="35">
        <v>0.75164943886388458</v>
      </c>
      <c r="Q1614" s="29" t="s">
        <v>7014</v>
      </c>
      <c r="R1614" s="29" t="s">
        <v>6422</v>
      </c>
      <c r="S1614" s="36">
        <v>60.720000000000013</v>
      </c>
      <c r="T1614" s="29" t="s">
        <v>2582</v>
      </c>
      <c r="U1614" s="37">
        <v>68</v>
      </c>
      <c r="V1614" s="38">
        <v>0.75164943886388458</v>
      </c>
      <c r="W1614" s="38">
        <v>61.471649438863892</v>
      </c>
      <c r="X1614" s="39">
        <v>3.9716494388638921</v>
      </c>
      <c r="Y1614" s="39">
        <v>3.220000000000006</v>
      </c>
    </row>
    <row r="1615" spans="1:25" ht="20" x14ac:dyDescent="0.2">
      <c r="A1615" s="29">
        <v>17794</v>
      </c>
      <c r="B1615" s="29" t="s">
        <v>7015</v>
      </c>
      <c r="C1615" s="32">
        <v>80</v>
      </c>
      <c r="D1615" s="48" t="s">
        <v>746</v>
      </c>
      <c r="E1615" s="48">
        <v>3.7699111843077522</v>
      </c>
      <c r="F1615" s="32" t="s">
        <v>746</v>
      </c>
      <c r="G1615" s="32">
        <v>3.7699111843077522</v>
      </c>
      <c r="H1615" s="32">
        <v>15.059178704000001</v>
      </c>
      <c r="I1615" s="32">
        <v>0.08</v>
      </c>
      <c r="J1615" s="32">
        <v>0.75229709137686607</v>
      </c>
      <c r="K1615" s="29" t="s">
        <v>746</v>
      </c>
      <c r="L1615" s="29" t="s">
        <v>746</v>
      </c>
      <c r="M1615" s="29" t="s">
        <v>746</v>
      </c>
      <c r="N1615" s="33">
        <v>2.88456123187611E-2</v>
      </c>
      <c r="O1615" s="34">
        <v>46014.600812949029</v>
      </c>
      <c r="P1615" s="35">
        <v>0.1973675248816103</v>
      </c>
      <c r="Q1615" s="29" t="s">
        <v>7016</v>
      </c>
      <c r="R1615" s="29" t="s">
        <v>7017</v>
      </c>
      <c r="S1615" s="36">
        <v>56.77</v>
      </c>
      <c r="T1615" s="29" t="s">
        <v>2393</v>
      </c>
      <c r="U1615" s="37">
        <v>8</v>
      </c>
      <c r="V1615" s="38">
        <v>0.1973675248816103</v>
      </c>
      <c r="W1615" s="38">
        <v>56.967367524881617</v>
      </c>
      <c r="X1615" s="39">
        <v>0.1973675248816136</v>
      </c>
      <c r="Y1615" s="39">
        <v>0</v>
      </c>
    </row>
    <row r="1616" spans="1:25" x14ac:dyDescent="0.2">
      <c r="A1616" s="29">
        <v>11921</v>
      </c>
      <c r="B1616" s="29" t="s">
        <v>7018</v>
      </c>
      <c r="C1616" s="32">
        <v>200</v>
      </c>
      <c r="D1616" s="48" t="s">
        <v>746</v>
      </c>
      <c r="E1616" s="48">
        <v>23.56194490192345</v>
      </c>
      <c r="F1616" s="32" t="s">
        <v>746</v>
      </c>
      <c r="G1616" s="32">
        <v>23.56194490192345</v>
      </c>
      <c r="H1616" s="32">
        <v>27.419984116199998</v>
      </c>
      <c r="I1616" s="32">
        <v>0.2</v>
      </c>
      <c r="J1616" s="32">
        <v>0.75229709137686596</v>
      </c>
      <c r="K1616" s="29" t="s">
        <v>746</v>
      </c>
      <c r="L1616" s="29" t="s">
        <v>746</v>
      </c>
      <c r="M1616" s="29" t="s">
        <v>746</v>
      </c>
      <c r="N1616" s="33">
        <v>2.884561231876109E-2</v>
      </c>
      <c r="O1616" s="34">
        <v>115036.50203237261</v>
      </c>
      <c r="P1616" s="35">
        <v>0.1088674694378714</v>
      </c>
      <c r="Q1616" s="29" t="s">
        <v>7019</v>
      </c>
      <c r="R1616" s="29" t="s">
        <v>6404</v>
      </c>
      <c r="S1616" s="36">
        <v>54.92</v>
      </c>
      <c r="T1616" s="29" t="s">
        <v>2859</v>
      </c>
      <c r="U1616" s="37">
        <v>14</v>
      </c>
      <c r="V1616" s="38">
        <v>0.1088674694378714</v>
      </c>
      <c r="W1616" s="38">
        <v>55.02886746943787</v>
      </c>
      <c r="X1616" s="39">
        <v>0.23886746943786361</v>
      </c>
      <c r="Y1616" s="39">
        <v>0.12999999999999551</v>
      </c>
    </row>
    <row r="1617" spans="1:25" x14ac:dyDescent="0.2">
      <c r="A1617" s="29">
        <v>10510</v>
      </c>
      <c r="B1617" s="29" t="s">
        <v>7020</v>
      </c>
      <c r="C1617" s="32">
        <v>125</v>
      </c>
      <c r="D1617" s="48" t="s">
        <v>746</v>
      </c>
      <c r="E1617" s="48">
        <v>9.2038847273138469</v>
      </c>
      <c r="F1617" s="32" t="s">
        <v>746</v>
      </c>
      <c r="G1617" s="32">
        <v>9.2038847273138469</v>
      </c>
      <c r="H1617" s="32">
        <v>743.03196573800005</v>
      </c>
      <c r="I1617" s="32">
        <v>0.125</v>
      </c>
      <c r="J1617" s="32">
        <v>0.75229709137686618</v>
      </c>
      <c r="K1617" s="29" t="s">
        <v>746</v>
      </c>
      <c r="L1617" s="29" t="s">
        <v>746</v>
      </c>
      <c r="M1617" s="29" t="s">
        <v>746</v>
      </c>
      <c r="N1617" s="33">
        <v>2.88456123187611E-2</v>
      </c>
      <c r="O1617" s="34">
        <v>71897.813770232868</v>
      </c>
      <c r="P1617" s="35">
        <v>5.4169320379111374</v>
      </c>
      <c r="Q1617" s="29" t="s">
        <v>7021</v>
      </c>
      <c r="R1617" s="29" t="s">
        <v>5627</v>
      </c>
      <c r="S1617" s="36">
        <v>59.96</v>
      </c>
      <c r="T1617" s="29" t="s">
        <v>3904</v>
      </c>
      <c r="U1617" s="37">
        <v>742</v>
      </c>
      <c r="V1617" s="38">
        <v>5.4169320379111374</v>
      </c>
      <c r="W1617" s="38">
        <v>65.376932037911132</v>
      </c>
      <c r="X1617" s="39">
        <v>13.096932037911129</v>
      </c>
      <c r="Y1617" s="39">
        <v>7.68</v>
      </c>
    </row>
    <row r="1618" spans="1:25" x14ac:dyDescent="0.2">
      <c r="A1618" s="29">
        <v>10312</v>
      </c>
      <c r="B1618" s="29" t="s">
        <v>135</v>
      </c>
      <c r="C1618" s="32">
        <v>180</v>
      </c>
      <c r="D1618" s="48" t="s">
        <v>746</v>
      </c>
      <c r="E1618" s="48">
        <v>19.085175370557991</v>
      </c>
      <c r="F1618" s="32">
        <v>400</v>
      </c>
      <c r="G1618" s="32">
        <v>400</v>
      </c>
      <c r="H1618" s="32">
        <v>57.417259424400001</v>
      </c>
      <c r="I1618" s="32">
        <v>0.18</v>
      </c>
      <c r="J1618" s="32">
        <v>15.76715071819372</v>
      </c>
      <c r="K1618" s="29" t="s">
        <v>746</v>
      </c>
      <c r="L1618" s="29" t="s">
        <v>746</v>
      </c>
      <c r="M1618" s="29" t="s">
        <v>746</v>
      </c>
      <c r="N1618" s="33">
        <v>12.67089917279494</v>
      </c>
      <c r="O1618" s="34">
        <v>2169911.4588981289</v>
      </c>
      <c r="P1618" s="35">
        <v>109.2769757438307</v>
      </c>
      <c r="Q1618" s="29" t="s">
        <v>4436</v>
      </c>
      <c r="R1618" s="29" t="s">
        <v>7022</v>
      </c>
      <c r="S1618" s="36">
        <v>51.24</v>
      </c>
      <c r="T1618" s="29" t="s">
        <v>746</v>
      </c>
      <c r="U1618" s="37">
        <v>58</v>
      </c>
      <c r="V1618" s="38">
        <v>109.2769757438307</v>
      </c>
      <c r="W1618" s="38">
        <v>160.5169757438307</v>
      </c>
      <c r="X1618" s="39">
        <v>109.39697574383069</v>
      </c>
      <c r="Y1618" s="39">
        <v>0.1199999999999974</v>
      </c>
    </row>
    <row r="1619" spans="1:25" x14ac:dyDescent="0.2">
      <c r="A1619" s="29">
        <v>10516</v>
      </c>
      <c r="B1619" s="29" t="s">
        <v>7023</v>
      </c>
      <c r="C1619" s="32">
        <v>32</v>
      </c>
      <c r="D1619" s="48" t="s">
        <v>746</v>
      </c>
      <c r="E1619" s="48">
        <v>0.60318578948924029</v>
      </c>
      <c r="F1619" s="32" t="s">
        <v>746</v>
      </c>
      <c r="G1619" s="32">
        <v>0.60318578948924029</v>
      </c>
      <c r="H1619" s="32">
        <v>42.809458030499997</v>
      </c>
      <c r="I1619" s="32">
        <v>3.2000000000000001E-2</v>
      </c>
      <c r="J1619" s="32">
        <v>0.75229709137686618</v>
      </c>
      <c r="K1619" s="29" t="s">
        <v>746</v>
      </c>
      <c r="L1619" s="29" t="s">
        <v>746</v>
      </c>
      <c r="M1619" s="29" t="s">
        <v>746</v>
      </c>
      <c r="N1619" s="33">
        <v>2.88456123187611E-2</v>
      </c>
      <c r="O1619" s="34">
        <v>18405.840325179619</v>
      </c>
      <c r="P1619" s="35">
        <v>1.938216938301228</v>
      </c>
      <c r="Q1619" s="29" t="s">
        <v>3495</v>
      </c>
      <c r="R1619" s="29" t="s">
        <v>7024</v>
      </c>
      <c r="S1619" s="36">
        <v>47.21</v>
      </c>
      <c r="T1619" s="29" t="s">
        <v>746</v>
      </c>
      <c r="U1619" s="37">
        <v>42</v>
      </c>
      <c r="V1619" s="38">
        <v>1.938216938301228</v>
      </c>
      <c r="W1619" s="38">
        <v>49.148216938301232</v>
      </c>
      <c r="X1619" s="39">
        <v>2.0782169383012321</v>
      </c>
      <c r="Y1619" s="39">
        <v>0.1400000000000006</v>
      </c>
    </row>
    <row r="1620" spans="1:25" ht="20" x14ac:dyDescent="0.2">
      <c r="A1620" s="29">
        <v>10508</v>
      </c>
      <c r="B1620" s="29" t="s">
        <v>7025</v>
      </c>
      <c r="C1620" s="32">
        <v>80</v>
      </c>
      <c r="D1620" s="48" t="s">
        <v>746</v>
      </c>
      <c r="E1620" s="48">
        <v>3.7699111843077522</v>
      </c>
      <c r="F1620" s="32" t="s">
        <v>746</v>
      </c>
      <c r="G1620" s="32">
        <v>3.7699111843077522</v>
      </c>
      <c r="H1620" s="32">
        <v>192.875567655</v>
      </c>
      <c r="I1620" s="32">
        <v>0.08</v>
      </c>
      <c r="J1620" s="32">
        <v>0.75229709137686607</v>
      </c>
      <c r="K1620" s="29" t="s">
        <v>746</v>
      </c>
      <c r="L1620" s="29" t="s">
        <v>746</v>
      </c>
      <c r="M1620" s="29" t="s">
        <v>746</v>
      </c>
      <c r="N1620" s="33">
        <v>2.88456123187611E-2</v>
      </c>
      <c r="O1620" s="34">
        <v>46014.600812949029</v>
      </c>
      <c r="P1620" s="35">
        <v>2.5278518932836298</v>
      </c>
      <c r="Q1620" s="29" t="s">
        <v>7026</v>
      </c>
      <c r="R1620" s="29" t="s">
        <v>7027</v>
      </c>
      <c r="S1620" s="36">
        <v>48.68</v>
      </c>
      <c r="T1620" s="29" t="s">
        <v>3106</v>
      </c>
      <c r="U1620" s="37">
        <v>192</v>
      </c>
      <c r="V1620" s="38">
        <v>2.5278518932836298</v>
      </c>
      <c r="W1620" s="38">
        <v>51.207851893283632</v>
      </c>
      <c r="X1620" s="39">
        <v>7.2378518932836329</v>
      </c>
      <c r="Y1620" s="39">
        <v>4.7100000000000009</v>
      </c>
    </row>
    <row r="1621" spans="1:25" x14ac:dyDescent="0.2">
      <c r="A1621" s="29">
        <v>10767</v>
      </c>
      <c r="B1621" s="29" t="s">
        <v>7028</v>
      </c>
      <c r="C1621" s="32">
        <v>250</v>
      </c>
      <c r="D1621" s="48" t="s">
        <v>746</v>
      </c>
      <c r="E1621" s="48">
        <v>36.815538909255388</v>
      </c>
      <c r="F1621" s="32" t="s">
        <v>746</v>
      </c>
      <c r="G1621" s="32">
        <v>36.815538909255388</v>
      </c>
      <c r="H1621" s="32">
        <v>762.58024127049998</v>
      </c>
      <c r="I1621" s="32">
        <v>0.25</v>
      </c>
      <c r="J1621" s="32">
        <v>0.75229709137686618</v>
      </c>
      <c r="K1621" s="29" t="s">
        <v>746</v>
      </c>
      <c r="L1621" s="29" t="s">
        <v>746</v>
      </c>
      <c r="M1621" s="29" t="s">
        <v>746</v>
      </c>
      <c r="N1621" s="33">
        <v>2.88456123187611E-2</v>
      </c>
      <c r="O1621" s="34">
        <v>143795.62754046571</v>
      </c>
      <c r="P1621" s="35">
        <v>2.2762117789390821</v>
      </c>
      <c r="Q1621" s="29" t="s">
        <v>7029</v>
      </c>
      <c r="R1621" s="29" t="s">
        <v>7030</v>
      </c>
      <c r="S1621" s="36">
        <v>43.08</v>
      </c>
      <c r="T1621" s="29" t="s">
        <v>7031</v>
      </c>
      <c r="U1621" s="37">
        <v>740</v>
      </c>
      <c r="V1621" s="38">
        <v>2.2762117789390821</v>
      </c>
      <c r="W1621" s="38">
        <v>45.356211778939077</v>
      </c>
      <c r="X1621" s="39">
        <v>5.856211778939084</v>
      </c>
      <c r="Y1621" s="39">
        <v>3.5799999999999979</v>
      </c>
    </row>
    <row r="1622" spans="1:25" x14ac:dyDescent="0.2">
      <c r="A1622" s="29">
        <v>10256</v>
      </c>
      <c r="B1622" s="29" t="s">
        <v>7032</v>
      </c>
      <c r="C1622" s="32">
        <v>90</v>
      </c>
      <c r="D1622" s="48" t="s">
        <v>746</v>
      </c>
      <c r="E1622" s="48">
        <v>4.7712938426394977</v>
      </c>
      <c r="F1622" s="32" t="s">
        <v>746</v>
      </c>
      <c r="G1622" s="32">
        <v>4.7712938426394977</v>
      </c>
      <c r="H1622" s="32">
        <v>64.367290177100003</v>
      </c>
      <c r="I1622" s="32">
        <v>0.09</v>
      </c>
      <c r="J1622" s="32">
        <v>0.75229709137686607</v>
      </c>
      <c r="K1622" s="29" t="s">
        <v>746</v>
      </c>
      <c r="L1622" s="29" t="s">
        <v>746</v>
      </c>
      <c r="M1622" s="29" t="s">
        <v>746</v>
      </c>
      <c r="N1622" s="33">
        <v>2.88456123187611E-2</v>
      </c>
      <c r="O1622" s="34">
        <v>51766.425914567662</v>
      </c>
      <c r="P1622" s="35">
        <v>0.72191912400226854</v>
      </c>
      <c r="Q1622" s="29" t="s">
        <v>7033</v>
      </c>
      <c r="R1622" s="29" t="s">
        <v>7034</v>
      </c>
      <c r="S1622" s="36">
        <v>35.090000000000003</v>
      </c>
      <c r="T1622" s="29" t="s">
        <v>5894</v>
      </c>
      <c r="U1622" s="37">
        <v>64</v>
      </c>
      <c r="V1622" s="38">
        <v>0.72191912400226854</v>
      </c>
      <c r="W1622" s="38">
        <v>35.811919124002273</v>
      </c>
      <c r="X1622" s="39">
        <v>1.631919124002273</v>
      </c>
      <c r="Y1622" s="39">
        <v>0.91000000000000369</v>
      </c>
    </row>
    <row r="1623" spans="1:25" ht="20" x14ac:dyDescent="0.2">
      <c r="A1623" s="29">
        <v>17651</v>
      </c>
      <c r="B1623" s="29" t="s">
        <v>7035</v>
      </c>
      <c r="C1623" s="32">
        <v>180</v>
      </c>
      <c r="D1623" s="48" t="s">
        <v>746</v>
      </c>
      <c r="E1623" s="48">
        <v>19.085175370557991</v>
      </c>
      <c r="F1623" s="32" t="s">
        <v>746</v>
      </c>
      <c r="G1623" s="32">
        <v>19.085175370557991</v>
      </c>
      <c r="H1623" s="32">
        <v>324.20826665213002</v>
      </c>
      <c r="I1623" s="32">
        <v>0.18</v>
      </c>
      <c r="J1623" s="32">
        <v>0.75229709137686607</v>
      </c>
      <c r="K1623" s="29" t="s">
        <v>746</v>
      </c>
      <c r="L1623" s="29" t="s">
        <v>746</v>
      </c>
      <c r="M1623" s="29" t="s">
        <v>746</v>
      </c>
      <c r="N1623" s="33">
        <v>2.88456123187611E-2</v>
      </c>
      <c r="O1623" s="34">
        <v>103532.8518291353</v>
      </c>
      <c r="P1623" s="35">
        <v>1.4738703214855291</v>
      </c>
      <c r="Q1623" s="29" t="s">
        <v>7036</v>
      </c>
      <c r="R1623" s="29" t="s">
        <v>6886</v>
      </c>
      <c r="S1623" s="36">
        <v>22.72</v>
      </c>
      <c r="T1623" s="29" t="s">
        <v>4325</v>
      </c>
      <c r="U1623" s="37">
        <v>290</v>
      </c>
      <c r="V1623" s="38">
        <v>1.4738703214855291</v>
      </c>
      <c r="W1623" s="38">
        <v>24.19387032148553</v>
      </c>
      <c r="X1623" s="39">
        <v>2.0438703214855241</v>
      </c>
      <c r="Y1623" s="39">
        <v>0.56999999999999673</v>
      </c>
    </row>
    <row r="1624" spans="1:25" x14ac:dyDescent="0.2">
      <c r="A1624" s="29">
        <v>10847</v>
      </c>
      <c r="B1624" s="29" t="s">
        <v>7037</v>
      </c>
      <c r="C1624" s="32">
        <v>90</v>
      </c>
      <c r="D1624" s="48" t="s">
        <v>746</v>
      </c>
      <c r="E1624" s="48">
        <v>4.7712938426394977</v>
      </c>
      <c r="F1624" s="32" t="s">
        <v>746</v>
      </c>
      <c r="G1624" s="32">
        <v>4.7712938426394977</v>
      </c>
      <c r="H1624" s="32">
        <v>93.722330561199996</v>
      </c>
      <c r="I1624" s="32">
        <v>0.09</v>
      </c>
      <c r="J1624" s="32">
        <v>0.75229709137686607</v>
      </c>
      <c r="K1624" s="29" t="s">
        <v>746</v>
      </c>
      <c r="L1624" s="29" t="s">
        <v>746</v>
      </c>
      <c r="M1624" s="29" t="s">
        <v>746</v>
      </c>
      <c r="N1624" s="33">
        <v>2.88456123187611E-2</v>
      </c>
      <c r="O1624" s="34">
        <v>51766.425914567662</v>
      </c>
      <c r="P1624" s="35">
        <v>1.0511541280055929</v>
      </c>
      <c r="Q1624" s="29" t="s">
        <v>7038</v>
      </c>
      <c r="R1624" s="29" t="s">
        <v>7039</v>
      </c>
      <c r="S1624" s="36">
        <v>28.99</v>
      </c>
      <c r="T1624" s="29" t="s">
        <v>6154</v>
      </c>
      <c r="U1624" s="37">
        <v>94</v>
      </c>
      <c r="V1624" s="38">
        <v>1.0511541280055929</v>
      </c>
      <c r="W1624" s="38">
        <v>30.041154128005591</v>
      </c>
      <c r="X1624" s="39">
        <v>8.4111541280055881</v>
      </c>
      <c r="Y1624" s="39">
        <v>7.3599999999999959</v>
      </c>
    </row>
    <row r="1625" spans="1:25" x14ac:dyDescent="0.2">
      <c r="A1625" s="29">
        <v>17568</v>
      </c>
      <c r="B1625" s="29" t="s">
        <v>7040</v>
      </c>
      <c r="C1625" s="32">
        <v>160</v>
      </c>
      <c r="D1625" s="48" t="s">
        <v>746</v>
      </c>
      <c r="E1625" s="48">
        <v>15.079644737231011</v>
      </c>
      <c r="F1625" s="32" t="s">
        <v>746</v>
      </c>
      <c r="G1625" s="32">
        <v>15.079644737231011</v>
      </c>
      <c r="H1625" s="32">
        <v>1184.8398029760999</v>
      </c>
      <c r="I1625" s="32">
        <v>0.16</v>
      </c>
      <c r="J1625" s="32">
        <v>0.75229709137686607</v>
      </c>
      <c r="K1625" s="29" t="s">
        <v>746</v>
      </c>
      <c r="L1625" s="29" t="s">
        <v>746</v>
      </c>
      <c r="M1625" s="29" t="s">
        <v>746</v>
      </c>
      <c r="N1625" s="33">
        <v>2.88456123187611E-2</v>
      </c>
      <c r="O1625" s="34">
        <v>92029.201625898058</v>
      </c>
      <c r="P1625" s="35">
        <v>6.2700504029432924</v>
      </c>
      <c r="Q1625" s="29" t="s">
        <v>7041</v>
      </c>
      <c r="R1625" s="29" t="s">
        <v>7042</v>
      </c>
      <c r="S1625" s="36">
        <v>16.54</v>
      </c>
      <c r="T1625" s="29" t="s">
        <v>5138</v>
      </c>
      <c r="U1625" s="37">
        <v>1146</v>
      </c>
      <c r="V1625" s="38">
        <v>6.2700504029432924</v>
      </c>
      <c r="W1625" s="38">
        <v>22.81005040294329</v>
      </c>
      <c r="X1625" s="39">
        <v>9.3900504029432899</v>
      </c>
      <c r="Y1625" s="39">
        <v>3.1199999999999992</v>
      </c>
    </row>
    <row r="1626" spans="1:25" ht="20" x14ac:dyDescent="0.2">
      <c r="A1626" s="29">
        <v>15483</v>
      </c>
      <c r="B1626" s="29" t="s">
        <v>7043</v>
      </c>
      <c r="C1626" s="32">
        <v>300</v>
      </c>
      <c r="D1626" s="48" t="s">
        <v>746</v>
      </c>
      <c r="E1626" s="48">
        <v>53.014376029327757</v>
      </c>
      <c r="F1626" s="32" t="s">
        <v>746</v>
      </c>
      <c r="G1626" s="32">
        <v>53.014376029327757</v>
      </c>
      <c r="H1626" s="32">
        <v>23.396076121099998</v>
      </c>
      <c r="I1626" s="32">
        <v>0.3</v>
      </c>
      <c r="J1626" s="32">
        <v>0.75229709137686618</v>
      </c>
      <c r="K1626" s="29" t="s">
        <v>746</v>
      </c>
      <c r="L1626" s="29" t="s">
        <v>746</v>
      </c>
      <c r="M1626" s="29" t="s">
        <v>746</v>
      </c>
      <c r="N1626" s="33">
        <v>2.88456123187611E-2</v>
      </c>
      <c r="O1626" s="34">
        <v>172554.75304855889</v>
      </c>
      <c r="P1626" s="35">
        <v>5.5391996785402922E-2</v>
      </c>
      <c r="Q1626" s="29" t="s">
        <v>7044</v>
      </c>
      <c r="R1626" s="29" t="s">
        <v>5539</v>
      </c>
      <c r="S1626" s="36">
        <v>13.86</v>
      </c>
      <c r="T1626" s="29" t="s">
        <v>2502</v>
      </c>
      <c r="U1626" s="37">
        <v>24</v>
      </c>
      <c r="V1626" s="38">
        <v>5.5391996785402922E-2</v>
      </c>
      <c r="W1626" s="38">
        <v>13.915391996785401</v>
      </c>
      <c r="X1626" s="39">
        <v>0.67539199678540562</v>
      </c>
      <c r="Y1626" s="39">
        <v>0.62000000000000277</v>
      </c>
    </row>
    <row r="1627" spans="1:25" x14ac:dyDescent="0.2">
      <c r="A1627" s="29">
        <v>15570</v>
      </c>
      <c r="B1627" s="29" t="s">
        <v>7045</v>
      </c>
      <c r="C1627" s="32">
        <v>610</v>
      </c>
      <c r="D1627" s="48" t="s">
        <v>746</v>
      </c>
      <c r="E1627" s="48">
        <v>219.18499245014289</v>
      </c>
      <c r="F1627" s="32" t="s">
        <v>746</v>
      </c>
      <c r="G1627" s="32">
        <v>219.18499245014289</v>
      </c>
      <c r="H1627" s="32">
        <v>116.1771595589</v>
      </c>
      <c r="I1627" s="32">
        <v>0.61</v>
      </c>
      <c r="J1627" s="32">
        <v>0.75229709137686618</v>
      </c>
      <c r="K1627" s="29" t="s">
        <v>746</v>
      </c>
      <c r="L1627" s="29" t="s">
        <v>746</v>
      </c>
      <c r="M1627" s="29" t="s">
        <v>746</v>
      </c>
      <c r="N1627" s="33">
        <v>2.88456123187611E-2</v>
      </c>
      <c r="O1627" s="34">
        <v>350861.33119873638</v>
      </c>
      <c r="P1627" s="35">
        <v>0.11285411755393231</v>
      </c>
      <c r="Q1627" s="29" t="s">
        <v>7046</v>
      </c>
      <c r="R1627" s="29" t="s">
        <v>4117</v>
      </c>
      <c r="S1627" s="36">
        <v>9.629999999999999</v>
      </c>
      <c r="T1627" s="29" t="s">
        <v>2393</v>
      </c>
      <c r="U1627" s="37">
        <v>68</v>
      </c>
      <c r="V1627" s="38">
        <v>0.11285411755393231</v>
      </c>
      <c r="W1627" s="38">
        <v>9.7428541175539305</v>
      </c>
      <c r="X1627" s="39">
        <v>0.1128541175539315</v>
      </c>
      <c r="Y1627" s="39">
        <v>0</v>
      </c>
    </row>
    <row r="1628" spans="1:25" x14ac:dyDescent="0.2">
      <c r="A1628" s="29">
        <v>10302</v>
      </c>
      <c r="B1628" s="29" t="s">
        <v>7047</v>
      </c>
      <c r="C1628" s="32" t="s">
        <v>746</v>
      </c>
      <c r="D1628" s="48" t="s">
        <v>746</v>
      </c>
      <c r="E1628" s="48" t="s">
        <v>746</v>
      </c>
      <c r="F1628" s="32" t="s">
        <v>746</v>
      </c>
      <c r="G1628" s="32" t="s">
        <v>746</v>
      </c>
      <c r="H1628" s="32">
        <v>110.431346244</v>
      </c>
      <c r="I1628" s="32" t="s">
        <v>746</v>
      </c>
      <c r="J1628" s="32" t="s">
        <v>746</v>
      </c>
      <c r="K1628" s="29" t="s">
        <v>746</v>
      </c>
      <c r="L1628" s="29" t="s">
        <v>746</v>
      </c>
      <c r="M1628" s="29" t="s">
        <v>746</v>
      </c>
      <c r="N1628" s="33" t="s">
        <v>746</v>
      </c>
      <c r="O1628" s="34" t="s">
        <v>746</v>
      </c>
      <c r="P1628" s="35" t="s">
        <v>746</v>
      </c>
      <c r="Q1628" s="29" t="s">
        <v>2993</v>
      </c>
      <c r="R1628" s="29" t="s">
        <v>2992</v>
      </c>
      <c r="S1628" s="36">
        <v>10.1</v>
      </c>
      <c r="T1628" s="29" t="s">
        <v>746</v>
      </c>
      <c r="U1628" s="37">
        <v>110</v>
      </c>
      <c r="V1628" s="42" t="s">
        <v>746</v>
      </c>
      <c r="W1628" s="42" t="s">
        <v>746</v>
      </c>
      <c r="X1628" s="40" t="s">
        <v>746</v>
      </c>
      <c r="Y1628" s="39">
        <v>2.46</v>
      </c>
    </row>
    <row r="1629" spans="1:25" ht="20" x14ac:dyDescent="0.2">
      <c r="A1629" s="29">
        <v>17595</v>
      </c>
      <c r="B1629" s="29" t="s">
        <v>7048</v>
      </c>
      <c r="C1629" s="32">
        <v>129</v>
      </c>
      <c r="D1629" s="48" t="s">
        <v>746</v>
      </c>
      <c r="E1629" s="48">
        <v>9.8023581278227034</v>
      </c>
      <c r="F1629" s="32" t="s">
        <v>746</v>
      </c>
      <c r="G1629" s="32">
        <v>9.8023581278227034</v>
      </c>
      <c r="H1629" s="32">
        <v>843.61750637431999</v>
      </c>
      <c r="I1629" s="32">
        <v>0.129</v>
      </c>
      <c r="J1629" s="32">
        <v>0.75229709137686629</v>
      </c>
      <c r="K1629" s="29" t="s">
        <v>746</v>
      </c>
      <c r="L1629" s="29" t="s">
        <v>746</v>
      </c>
      <c r="M1629" s="29" t="s">
        <v>746</v>
      </c>
      <c r="N1629" s="33">
        <v>2.8845612318761111E-2</v>
      </c>
      <c r="O1629" s="34">
        <v>74198.543810880336</v>
      </c>
      <c r="P1629" s="35">
        <v>5.9029846196545916</v>
      </c>
      <c r="Q1629" s="29" t="s">
        <v>4143</v>
      </c>
      <c r="R1629" s="29" t="s">
        <v>2716</v>
      </c>
      <c r="S1629" s="36">
        <v>10.029999999999999</v>
      </c>
      <c r="T1629" s="29" t="s">
        <v>4382</v>
      </c>
      <c r="U1629" s="37">
        <v>844</v>
      </c>
      <c r="V1629" s="38">
        <v>5.9029846196545916</v>
      </c>
      <c r="W1629" s="38">
        <v>15.93298461965459</v>
      </c>
      <c r="X1629" s="39">
        <v>8.5729846196545942</v>
      </c>
      <c r="Y1629" s="39">
        <v>2.6700000000000021</v>
      </c>
    </row>
    <row r="1630" spans="1:25" x14ac:dyDescent="0.2">
      <c r="A1630" s="29">
        <v>15453</v>
      </c>
      <c r="B1630" s="29" t="s">
        <v>7049</v>
      </c>
      <c r="C1630" s="32">
        <v>75</v>
      </c>
      <c r="D1630" s="48" t="s">
        <v>746</v>
      </c>
      <c r="E1630" s="48">
        <v>3.3133985018329848</v>
      </c>
      <c r="F1630" s="32" t="s">
        <v>746</v>
      </c>
      <c r="G1630" s="32">
        <v>3.3133985018329848</v>
      </c>
      <c r="H1630" s="32">
        <v>14.2789778447</v>
      </c>
      <c r="I1630" s="32">
        <v>7.4999999999999997E-2</v>
      </c>
      <c r="J1630" s="32">
        <v>0.75229709137686618</v>
      </c>
      <c r="K1630" s="29" t="s">
        <v>746</v>
      </c>
      <c r="L1630" s="29" t="s">
        <v>746</v>
      </c>
      <c r="M1630" s="29" t="s">
        <v>746</v>
      </c>
      <c r="N1630" s="33">
        <v>2.88456123187611E-2</v>
      </c>
      <c r="O1630" s="34">
        <v>43138.688262139724</v>
      </c>
      <c r="P1630" s="35">
        <v>0.20388091452434401</v>
      </c>
      <c r="Q1630" s="29" t="s">
        <v>5227</v>
      </c>
      <c r="R1630" s="29" t="s">
        <v>7050</v>
      </c>
      <c r="S1630" s="36">
        <v>7.64</v>
      </c>
      <c r="T1630" s="29" t="s">
        <v>3047</v>
      </c>
      <c r="U1630" s="37">
        <v>14</v>
      </c>
      <c r="V1630" s="38">
        <v>0.20388091452434401</v>
      </c>
      <c r="W1630" s="38">
        <v>7.8438809145243438</v>
      </c>
      <c r="X1630" s="39">
        <v>0.95388091452434409</v>
      </c>
      <c r="Y1630" s="39">
        <v>0.75</v>
      </c>
    </row>
    <row r="1631" spans="1:25" ht="20" x14ac:dyDescent="0.2">
      <c r="A1631" s="29">
        <v>10368</v>
      </c>
      <c r="B1631" s="29" t="s">
        <v>7051</v>
      </c>
      <c r="C1631" s="32">
        <v>125</v>
      </c>
      <c r="D1631" s="48" t="s">
        <v>746</v>
      </c>
      <c r="E1631" s="48">
        <v>9.2038847273138469</v>
      </c>
      <c r="F1631" s="32" t="s">
        <v>746</v>
      </c>
      <c r="G1631" s="32">
        <v>9.2038847273138469</v>
      </c>
      <c r="H1631" s="32">
        <v>89.71392871706</v>
      </c>
      <c r="I1631" s="32">
        <v>0.125</v>
      </c>
      <c r="J1631" s="32">
        <v>0.75229709137686618</v>
      </c>
      <c r="K1631" s="29" t="s">
        <v>746</v>
      </c>
      <c r="L1631" s="29" t="s">
        <v>746</v>
      </c>
      <c r="M1631" s="29" t="s">
        <v>746</v>
      </c>
      <c r="N1631" s="33">
        <v>2.88456123187611E-2</v>
      </c>
      <c r="O1631" s="34">
        <v>71897.813770232868</v>
      </c>
      <c r="P1631" s="35">
        <v>0.65404219081158244</v>
      </c>
      <c r="Q1631" s="29" t="s">
        <v>4222</v>
      </c>
      <c r="R1631" s="29" t="s">
        <v>3480</v>
      </c>
      <c r="S1631" s="36">
        <v>6.75</v>
      </c>
      <c r="T1631" s="29" t="s">
        <v>2859</v>
      </c>
      <c r="U1631" s="37">
        <v>14</v>
      </c>
      <c r="V1631" s="38">
        <v>0.65404219081158244</v>
      </c>
      <c r="W1631" s="38">
        <v>7.4040421908115821</v>
      </c>
      <c r="X1631" s="39">
        <v>1.0440421908115829</v>
      </c>
      <c r="Y1631" s="39">
        <v>0.39000000000000062</v>
      </c>
    </row>
    <row r="1632" spans="1:25" x14ac:dyDescent="0.2">
      <c r="A1632" s="29">
        <v>10223</v>
      </c>
      <c r="B1632" s="29" t="s">
        <v>7052</v>
      </c>
      <c r="C1632" s="32">
        <v>180</v>
      </c>
      <c r="D1632" s="48" t="s">
        <v>746</v>
      </c>
      <c r="E1632" s="48">
        <v>19.085175370557991</v>
      </c>
      <c r="F1632" s="32" t="s">
        <v>746</v>
      </c>
      <c r="G1632" s="32">
        <v>19.085175370557991</v>
      </c>
      <c r="H1632" s="32">
        <v>189.93133895074001</v>
      </c>
      <c r="I1632" s="32">
        <v>0.18</v>
      </c>
      <c r="J1632" s="32">
        <v>0.75229709137686607</v>
      </c>
      <c r="K1632" s="29" t="s">
        <v>746</v>
      </c>
      <c r="L1632" s="29" t="s">
        <v>746</v>
      </c>
      <c r="M1632" s="29" t="s">
        <v>746</v>
      </c>
      <c r="N1632" s="33">
        <v>2.88456123187611E-2</v>
      </c>
      <c r="O1632" s="34">
        <v>103532.8518291353</v>
      </c>
      <c r="P1632" s="35">
        <v>0.86343931476574243</v>
      </c>
      <c r="Q1632" s="29" t="s">
        <v>5245</v>
      </c>
      <c r="R1632" s="29" t="s">
        <v>7053</v>
      </c>
      <c r="S1632" s="36">
        <v>6.42</v>
      </c>
      <c r="T1632" s="29" t="s">
        <v>4138</v>
      </c>
      <c r="U1632" s="37">
        <v>190</v>
      </c>
      <c r="V1632" s="38">
        <v>0.86343931476574243</v>
      </c>
      <c r="W1632" s="38">
        <v>7.2834393147657419</v>
      </c>
      <c r="X1632" s="39">
        <v>0.94343931476574205</v>
      </c>
      <c r="Y1632" s="39">
        <v>8.0000000000000071E-2</v>
      </c>
    </row>
    <row r="1633" spans="1:25" x14ac:dyDescent="0.2">
      <c r="A1633" s="29">
        <v>14373</v>
      </c>
      <c r="B1633" s="29" t="s">
        <v>7054</v>
      </c>
      <c r="C1633" s="32">
        <v>125</v>
      </c>
      <c r="D1633" s="48" t="s">
        <v>746</v>
      </c>
      <c r="E1633" s="48">
        <v>9.2038847273138469</v>
      </c>
      <c r="F1633" s="32" t="s">
        <v>746</v>
      </c>
      <c r="G1633" s="32">
        <v>9.2038847273138469</v>
      </c>
      <c r="H1633" s="32">
        <v>480.36617702928999</v>
      </c>
      <c r="I1633" s="32">
        <v>0.125</v>
      </c>
      <c r="J1633" s="32">
        <v>0.75229709137686618</v>
      </c>
      <c r="K1633" s="29" t="s">
        <v>746</v>
      </c>
      <c r="L1633" s="29" t="s">
        <v>746</v>
      </c>
      <c r="M1633" s="29" t="s">
        <v>746</v>
      </c>
      <c r="N1633" s="33">
        <v>2.88456123187611E-2</v>
      </c>
      <c r="O1633" s="34">
        <v>71897.813770232868</v>
      </c>
      <c r="P1633" s="35">
        <v>3.502017482779983</v>
      </c>
      <c r="Q1633" s="29" t="s">
        <v>2966</v>
      </c>
      <c r="R1633" s="29" t="s">
        <v>7055</v>
      </c>
      <c r="S1633" s="36">
        <v>8.92</v>
      </c>
      <c r="T1633" s="29" t="s">
        <v>4361</v>
      </c>
      <c r="U1633" s="37">
        <v>430</v>
      </c>
      <c r="V1633" s="38">
        <v>3.502017482779983</v>
      </c>
      <c r="W1633" s="38">
        <v>12.42201748277998</v>
      </c>
      <c r="X1633" s="39">
        <v>6.2420174827799837</v>
      </c>
      <c r="Y1633" s="39">
        <v>2.74</v>
      </c>
    </row>
    <row r="1634" spans="1:25" x14ac:dyDescent="0.2">
      <c r="A1634" s="29">
        <v>10221</v>
      </c>
      <c r="B1634" s="29" t="s">
        <v>7056</v>
      </c>
      <c r="C1634" s="32">
        <v>180</v>
      </c>
      <c r="D1634" s="48" t="s">
        <v>746</v>
      </c>
      <c r="E1634" s="48">
        <v>19.085175370557991</v>
      </c>
      <c r="F1634" s="32" t="s">
        <v>746</v>
      </c>
      <c r="G1634" s="32">
        <v>19.085175370557991</v>
      </c>
      <c r="H1634" s="32">
        <v>313.89155330107002</v>
      </c>
      <c r="I1634" s="32">
        <v>0.18</v>
      </c>
      <c r="J1634" s="32">
        <v>0.75229709137686607</v>
      </c>
      <c r="K1634" s="29" t="s">
        <v>746</v>
      </c>
      <c r="L1634" s="29" t="s">
        <v>746</v>
      </c>
      <c r="M1634" s="29" t="s">
        <v>746</v>
      </c>
      <c r="N1634" s="33">
        <v>2.88456123187611E-2</v>
      </c>
      <c r="O1634" s="34">
        <v>103532.8518291353</v>
      </c>
      <c r="P1634" s="35">
        <v>1.4269699207634341</v>
      </c>
      <c r="Q1634" s="29" t="s">
        <v>4931</v>
      </c>
      <c r="R1634" s="29" t="s">
        <v>7053</v>
      </c>
      <c r="S1634" s="36">
        <v>6.26</v>
      </c>
      <c r="T1634" s="29" t="s">
        <v>5104</v>
      </c>
      <c r="U1634" s="37">
        <v>314</v>
      </c>
      <c r="V1634" s="38">
        <v>1.4269699207634341</v>
      </c>
      <c r="W1634" s="38">
        <v>7.6869699207634339</v>
      </c>
      <c r="X1634" s="39">
        <v>1.556969920763434</v>
      </c>
      <c r="Y1634" s="39">
        <v>0.12999999999999989</v>
      </c>
    </row>
    <row r="1635" spans="1:25" x14ac:dyDescent="0.2">
      <c r="A1635" s="29">
        <v>17360</v>
      </c>
      <c r="B1635" s="29" t="s">
        <v>7057</v>
      </c>
      <c r="C1635" s="32">
        <v>100</v>
      </c>
      <c r="D1635" s="48" t="s">
        <v>746</v>
      </c>
      <c r="E1635" s="48">
        <v>5.8904862254808616</v>
      </c>
      <c r="F1635" s="32" t="s">
        <v>746</v>
      </c>
      <c r="G1635" s="32">
        <v>5.8904862254808616</v>
      </c>
      <c r="H1635" s="32">
        <v>34.411153513099997</v>
      </c>
      <c r="I1635" s="32">
        <v>0.1</v>
      </c>
      <c r="J1635" s="32">
        <v>0.75229709137686596</v>
      </c>
      <c r="K1635" s="29" t="s">
        <v>746</v>
      </c>
      <c r="L1635" s="29" t="s">
        <v>746</v>
      </c>
      <c r="M1635" s="29" t="s">
        <v>746</v>
      </c>
      <c r="N1635" s="33">
        <v>2.884561231876109E-2</v>
      </c>
      <c r="O1635" s="34">
        <v>57518.251016186281</v>
      </c>
      <c r="P1635" s="35">
        <v>0.33594649140312383</v>
      </c>
      <c r="Q1635" s="29" t="s">
        <v>3717</v>
      </c>
      <c r="R1635" s="29" t="s">
        <v>7053</v>
      </c>
      <c r="S1635" s="36">
        <v>6.75</v>
      </c>
      <c r="T1635" s="29" t="s">
        <v>2406</v>
      </c>
      <c r="U1635" s="37">
        <v>10</v>
      </c>
      <c r="V1635" s="38">
        <v>0.33594649140312383</v>
      </c>
      <c r="W1635" s="38">
        <v>7.0859464914031243</v>
      </c>
      <c r="X1635" s="39">
        <v>1.015946491403124</v>
      </c>
      <c r="Y1635" s="39">
        <v>0.67999999999999972</v>
      </c>
    </row>
    <row r="1636" spans="1:25" x14ac:dyDescent="0.2">
      <c r="A1636" s="29">
        <v>10370</v>
      </c>
      <c r="B1636" s="29" t="s">
        <v>7058</v>
      </c>
      <c r="C1636" s="32" t="s">
        <v>746</v>
      </c>
      <c r="D1636" s="48" t="s">
        <v>746</v>
      </c>
      <c r="E1636" s="48" t="s">
        <v>746</v>
      </c>
      <c r="F1636" s="32" t="s">
        <v>746</v>
      </c>
      <c r="G1636" s="32" t="s">
        <v>746</v>
      </c>
      <c r="H1636" s="32">
        <v>195.64414253499999</v>
      </c>
      <c r="I1636" s="32" t="s">
        <v>746</v>
      </c>
      <c r="J1636" s="32" t="s">
        <v>746</v>
      </c>
      <c r="K1636" s="29" t="s">
        <v>746</v>
      </c>
      <c r="L1636" s="29" t="s">
        <v>746</v>
      </c>
      <c r="M1636" s="29" t="s">
        <v>746</v>
      </c>
      <c r="N1636" s="33" t="s">
        <v>746</v>
      </c>
      <c r="O1636" s="34" t="s">
        <v>746</v>
      </c>
      <c r="P1636" s="35" t="s">
        <v>746</v>
      </c>
      <c r="Q1636" s="29" t="s">
        <v>5335</v>
      </c>
      <c r="R1636" s="29" t="s">
        <v>4142</v>
      </c>
      <c r="S1636" s="36">
        <v>6.56</v>
      </c>
      <c r="T1636" s="29" t="s">
        <v>3928</v>
      </c>
      <c r="U1636" s="37">
        <v>196</v>
      </c>
      <c r="V1636" s="42" t="s">
        <v>746</v>
      </c>
      <c r="W1636" s="42" t="s">
        <v>746</v>
      </c>
      <c r="X1636" s="40" t="s">
        <v>746</v>
      </c>
      <c r="Y1636" s="39">
        <v>0.54</v>
      </c>
    </row>
    <row r="1637" spans="1:25" x14ac:dyDescent="0.2">
      <c r="A1637" s="29">
        <v>10222</v>
      </c>
      <c r="B1637" s="29" t="s">
        <v>7059</v>
      </c>
      <c r="C1637" s="32">
        <v>280</v>
      </c>
      <c r="D1637" s="48" t="s">
        <v>746</v>
      </c>
      <c r="E1637" s="48">
        <v>46.181412007769957</v>
      </c>
      <c r="F1637" s="32" t="s">
        <v>746</v>
      </c>
      <c r="G1637" s="32">
        <v>46.181412007769957</v>
      </c>
      <c r="H1637" s="32">
        <v>401.29655181921999</v>
      </c>
      <c r="I1637" s="32">
        <v>0.28000000000000003</v>
      </c>
      <c r="J1637" s="32">
        <v>0.75229709137686607</v>
      </c>
      <c r="K1637" s="29" t="s">
        <v>746</v>
      </c>
      <c r="L1637" s="29" t="s">
        <v>746</v>
      </c>
      <c r="M1637" s="29" t="s">
        <v>746</v>
      </c>
      <c r="N1637" s="33">
        <v>2.88456123187611E-2</v>
      </c>
      <c r="O1637" s="34">
        <v>161051.10284532161</v>
      </c>
      <c r="P1637" s="35">
        <v>1.0370115864779821</v>
      </c>
      <c r="Q1637" s="29" t="s">
        <v>2401</v>
      </c>
      <c r="R1637" s="29" t="s">
        <v>7060</v>
      </c>
      <c r="S1637" s="36">
        <v>6.92</v>
      </c>
      <c r="T1637" s="29" t="s">
        <v>3534</v>
      </c>
      <c r="U1637" s="37">
        <v>354</v>
      </c>
      <c r="V1637" s="38">
        <v>1.0370115864779821</v>
      </c>
      <c r="W1637" s="38">
        <v>7.9570115864779822</v>
      </c>
      <c r="X1637" s="39">
        <v>2.107011586477983</v>
      </c>
      <c r="Y1637" s="39">
        <v>1.07</v>
      </c>
    </row>
    <row r="1638" spans="1:25" x14ac:dyDescent="0.2">
      <c r="A1638" s="29">
        <v>15520</v>
      </c>
      <c r="B1638" s="29" t="s">
        <v>7061</v>
      </c>
      <c r="C1638" s="32">
        <v>100</v>
      </c>
      <c r="D1638" s="48" t="s">
        <v>746</v>
      </c>
      <c r="E1638" s="48">
        <v>5.8904862254808616</v>
      </c>
      <c r="F1638" s="32" t="s">
        <v>746</v>
      </c>
      <c r="G1638" s="32">
        <v>5.8904862254808616</v>
      </c>
      <c r="H1638" s="32">
        <v>266.55439562321999</v>
      </c>
      <c r="I1638" s="32">
        <v>0.1</v>
      </c>
      <c r="J1638" s="32">
        <v>0.75229709137686596</v>
      </c>
      <c r="K1638" s="29" t="s">
        <v>746</v>
      </c>
      <c r="L1638" s="29" t="s">
        <v>746</v>
      </c>
      <c r="M1638" s="29" t="s">
        <v>746</v>
      </c>
      <c r="N1638" s="33">
        <v>2.884561231876109E-2</v>
      </c>
      <c r="O1638" s="34">
        <v>57518.251016186281</v>
      </c>
      <c r="P1638" s="35">
        <v>2.6022961986325419</v>
      </c>
      <c r="Q1638" s="29" t="s">
        <v>5947</v>
      </c>
      <c r="R1638" s="29" t="s">
        <v>7062</v>
      </c>
      <c r="S1638" s="36">
        <v>6.09</v>
      </c>
      <c r="T1638" s="29" t="s">
        <v>3047</v>
      </c>
      <c r="U1638" s="37">
        <v>266</v>
      </c>
      <c r="V1638" s="38">
        <v>2.6022961986325419</v>
      </c>
      <c r="W1638" s="38">
        <v>8.6922961986325422</v>
      </c>
      <c r="X1638" s="39">
        <v>2.912296198632542</v>
      </c>
      <c r="Y1638" s="39">
        <v>0.30999999999999961</v>
      </c>
    </row>
    <row r="1639" spans="1:25" x14ac:dyDescent="0.2">
      <c r="A1639" s="29">
        <v>12719</v>
      </c>
      <c r="B1639" s="29" t="s">
        <v>7063</v>
      </c>
      <c r="C1639" s="32">
        <v>110</v>
      </c>
      <c r="D1639" s="48" t="s">
        <v>746</v>
      </c>
      <c r="E1639" s="48">
        <v>7.1274883328318426</v>
      </c>
      <c r="F1639" s="32" t="s">
        <v>746</v>
      </c>
      <c r="G1639" s="32">
        <v>7.1274883328318426</v>
      </c>
      <c r="H1639" s="32">
        <v>107.76782440189</v>
      </c>
      <c r="I1639" s="32">
        <v>0.11</v>
      </c>
      <c r="J1639" s="32">
        <v>0.75229709137686618</v>
      </c>
      <c r="K1639" s="29" t="s">
        <v>746</v>
      </c>
      <c r="L1639" s="29" t="s">
        <v>746</v>
      </c>
      <c r="M1639" s="29" t="s">
        <v>746</v>
      </c>
      <c r="N1639" s="33">
        <v>2.88456123187611E-2</v>
      </c>
      <c r="O1639" s="34">
        <v>63270.076117804922</v>
      </c>
      <c r="P1639" s="35">
        <v>0.92845804837426738</v>
      </c>
      <c r="Q1639" s="29" t="s">
        <v>7064</v>
      </c>
      <c r="R1639" s="29" t="s">
        <v>5093</v>
      </c>
      <c r="S1639" s="36">
        <v>5.6099999999999994</v>
      </c>
      <c r="T1639" s="29" t="s">
        <v>3263</v>
      </c>
      <c r="U1639" s="37">
        <v>108</v>
      </c>
      <c r="V1639" s="38">
        <v>0.92845804837426738</v>
      </c>
      <c r="W1639" s="38">
        <v>6.5384580483742667</v>
      </c>
      <c r="X1639" s="39">
        <v>1.1384580483742659</v>
      </c>
      <c r="Y1639" s="39">
        <v>0.2099999999999991</v>
      </c>
    </row>
    <row r="1640" spans="1:25" ht="20" x14ac:dyDescent="0.2">
      <c r="A1640" s="29">
        <v>10908</v>
      </c>
      <c r="B1640" s="29" t="s">
        <v>7065</v>
      </c>
      <c r="C1640" s="32">
        <v>450</v>
      </c>
      <c r="D1640" s="48" t="s">
        <v>746</v>
      </c>
      <c r="E1640" s="48">
        <v>119.2823460659874</v>
      </c>
      <c r="F1640" s="32" t="s">
        <v>746</v>
      </c>
      <c r="G1640" s="32">
        <v>119.2823460659874</v>
      </c>
      <c r="H1640" s="32">
        <v>744.06847593806003</v>
      </c>
      <c r="I1640" s="32">
        <v>0.45</v>
      </c>
      <c r="J1640" s="32">
        <v>0.75229709137686607</v>
      </c>
      <c r="K1640" s="29" t="s">
        <v>746</v>
      </c>
      <c r="L1640" s="29" t="s">
        <v>746</v>
      </c>
      <c r="M1640" s="29" t="s">
        <v>746</v>
      </c>
      <c r="N1640" s="33">
        <v>2.88456123187611E-2</v>
      </c>
      <c r="O1640" s="34">
        <v>258832.12957283831</v>
      </c>
      <c r="P1640" s="35">
        <v>1.0567704600198129</v>
      </c>
      <c r="Q1640" s="29" t="s">
        <v>3730</v>
      </c>
      <c r="R1640" s="29" t="s">
        <v>7050</v>
      </c>
      <c r="S1640" s="36">
        <v>6.25</v>
      </c>
      <c r="T1640" s="29" t="s">
        <v>2475</v>
      </c>
      <c r="U1640" s="37">
        <v>744</v>
      </c>
      <c r="V1640" s="38">
        <v>1.0567704600198129</v>
      </c>
      <c r="W1640" s="38">
        <v>7.3067704600198127</v>
      </c>
      <c r="X1640" s="39">
        <v>2.066770460019812</v>
      </c>
      <c r="Y1640" s="39">
        <v>1.01</v>
      </c>
    </row>
    <row r="1641" spans="1:25" ht="20" x14ac:dyDescent="0.2">
      <c r="A1641" s="29">
        <v>10064</v>
      </c>
      <c r="B1641" s="29" t="s">
        <v>7066</v>
      </c>
      <c r="C1641" s="32">
        <v>100</v>
      </c>
      <c r="D1641" s="48" t="s">
        <v>746</v>
      </c>
      <c r="E1641" s="48">
        <v>5.8904862254808616</v>
      </c>
      <c r="F1641" s="32" t="s">
        <v>746</v>
      </c>
      <c r="G1641" s="32">
        <v>5.8904862254808616</v>
      </c>
      <c r="H1641" s="32">
        <v>2.7789561633000002</v>
      </c>
      <c r="I1641" s="32">
        <v>0.1</v>
      </c>
      <c r="J1641" s="32">
        <v>0.75229709137686596</v>
      </c>
      <c r="K1641" s="29" t="s">
        <v>746</v>
      </c>
      <c r="L1641" s="29" t="s">
        <v>746</v>
      </c>
      <c r="M1641" s="29" t="s">
        <v>746</v>
      </c>
      <c r="N1641" s="33">
        <v>2.884561231876109E-2</v>
      </c>
      <c r="O1641" s="34">
        <v>57518.251016186281</v>
      </c>
      <c r="P1641" s="35">
        <v>2.7130173723130681E-2</v>
      </c>
      <c r="Q1641" s="29" t="s">
        <v>7067</v>
      </c>
      <c r="R1641" s="29" t="s">
        <v>7068</v>
      </c>
      <c r="S1641" s="36">
        <v>4.96</v>
      </c>
      <c r="T1641" s="29" t="s">
        <v>2467</v>
      </c>
      <c r="U1641" s="37">
        <v>2</v>
      </c>
      <c r="V1641" s="38">
        <v>2.7130173723130681E-2</v>
      </c>
      <c r="W1641" s="38">
        <v>4.9871301737231306</v>
      </c>
      <c r="X1641" s="39">
        <v>7.7130173723130468E-2</v>
      </c>
      <c r="Y1641" s="39">
        <v>4.9999999999999822E-2</v>
      </c>
    </row>
    <row r="1642" spans="1:25" x14ac:dyDescent="0.2">
      <c r="A1642" s="29">
        <v>17999</v>
      </c>
      <c r="B1642" s="29" t="s">
        <v>7069</v>
      </c>
      <c r="C1642" s="32">
        <v>280</v>
      </c>
      <c r="D1642" s="48" t="s">
        <v>746</v>
      </c>
      <c r="E1642" s="48">
        <v>46.181412007769957</v>
      </c>
      <c r="F1642" s="32" t="s">
        <v>746</v>
      </c>
      <c r="G1642" s="32">
        <v>46.181412007769957</v>
      </c>
      <c r="H1642" s="32">
        <v>1560.5240108840001</v>
      </c>
      <c r="I1642" s="32">
        <v>0.28000000000000003</v>
      </c>
      <c r="J1642" s="32">
        <v>0.75229709137686607</v>
      </c>
      <c r="K1642" s="29" t="s">
        <v>746</v>
      </c>
      <c r="L1642" s="29" t="s">
        <v>746</v>
      </c>
      <c r="M1642" s="29" t="s">
        <v>746</v>
      </c>
      <c r="N1642" s="33">
        <v>2.88456123187611E-2</v>
      </c>
      <c r="O1642" s="34">
        <v>161051.10284532161</v>
      </c>
      <c r="P1642" s="35">
        <v>4.0326324084459619</v>
      </c>
      <c r="Q1642" s="29" t="s">
        <v>7070</v>
      </c>
      <c r="R1642" s="29" t="s">
        <v>6083</v>
      </c>
      <c r="S1642" s="36">
        <v>6.79</v>
      </c>
      <c r="T1642" s="29" t="s">
        <v>2792</v>
      </c>
      <c r="U1642" s="37">
        <v>1560</v>
      </c>
      <c r="V1642" s="38">
        <v>4.0326324084459619</v>
      </c>
      <c r="W1642" s="38">
        <v>10.82263240844596</v>
      </c>
      <c r="X1642" s="39">
        <v>6.0226324084459621</v>
      </c>
      <c r="Y1642" s="39">
        <v>1.99</v>
      </c>
    </row>
    <row r="1643" spans="1:25" x14ac:dyDescent="0.2">
      <c r="A1643" s="29">
        <v>10198</v>
      </c>
      <c r="B1643" s="29" t="s">
        <v>7071</v>
      </c>
      <c r="C1643" s="32">
        <v>160</v>
      </c>
      <c r="D1643" s="48" t="s">
        <v>746</v>
      </c>
      <c r="E1643" s="48">
        <v>15.079644737231011</v>
      </c>
      <c r="F1643" s="32" t="s">
        <v>746</v>
      </c>
      <c r="G1643" s="32">
        <v>15.079644737231011</v>
      </c>
      <c r="H1643" s="32">
        <v>446.39872368775002</v>
      </c>
      <c r="I1643" s="32">
        <v>0.16</v>
      </c>
      <c r="J1643" s="32">
        <v>0.75229709137686607</v>
      </c>
      <c r="K1643" s="29" t="s">
        <v>746</v>
      </c>
      <c r="L1643" s="29" t="s">
        <v>746</v>
      </c>
      <c r="M1643" s="29" t="s">
        <v>746</v>
      </c>
      <c r="N1643" s="33">
        <v>2.88456123187611E-2</v>
      </c>
      <c r="O1643" s="34">
        <v>92029.201625898058</v>
      </c>
      <c r="P1643" s="35">
        <v>2.3622961435810299</v>
      </c>
      <c r="Q1643" s="29" t="s">
        <v>7072</v>
      </c>
      <c r="R1643" s="29" t="s">
        <v>7073</v>
      </c>
      <c r="S1643" s="36">
        <v>9.5400000000000009</v>
      </c>
      <c r="T1643" s="29" t="s">
        <v>4518</v>
      </c>
      <c r="U1643" s="37">
        <v>338</v>
      </c>
      <c r="V1643" s="38">
        <v>2.3622961435810299</v>
      </c>
      <c r="W1643" s="38">
        <v>11.902296143581029</v>
      </c>
      <c r="X1643" s="39">
        <v>7.2622961435810316</v>
      </c>
      <c r="Y1643" s="39">
        <v>4.9000000000000012</v>
      </c>
    </row>
    <row r="1644" spans="1:25" x14ac:dyDescent="0.2">
      <c r="A1644" s="29">
        <v>17250</v>
      </c>
      <c r="B1644" s="29" t="s">
        <v>7074</v>
      </c>
      <c r="C1644" s="32">
        <v>315</v>
      </c>
      <c r="D1644" s="48" t="s">
        <v>746</v>
      </c>
      <c r="E1644" s="48">
        <v>58.448349572333868</v>
      </c>
      <c r="F1644" s="32" t="s">
        <v>746</v>
      </c>
      <c r="G1644" s="32">
        <v>58.448349572333868</v>
      </c>
      <c r="H1644" s="32">
        <v>29.878582054300001</v>
      </c>
      <c r="I1644" s="32">
        <v>0.315</v>
      </c>
      <c r="J1644" s="32">
        <v>0.7522970913768664</v>
      </c>
      <c r="K1644" s="29" t="s">
        <v>746</v>
      </c>
      <c r="L1644" s="29" t="s">
        <v>746</v>
      </c>
      <c r="M1644" s="29" t="s">
        <v>746</v>
      </c>
      <c r="N1644" s="33">
        <v>2.8845612318761121E-2</v>
      </c>
      <c r="O1644" s="34">
        <v>181182.49070098691</v>
      </c>
      <c r="P1644" s="35">
        <v>6.6500746444950146E-2</v>
      </c>
      <c r="Q1644" s="29" t="s">
        <v>7075</v>
      </c>
      <c r="R1644" s="29" t="s">
        <v>7076</v>
      </c>
      <c r="S1644" s="36">
        <v>2.35</v>
      </c>
      <c r="T1644" s="29" t="s">
        <v>4190</v>
      </c>
      <c r="U1644" s="37">
        <v>30</v>
      </c>
      <c r="V1644" s="38">
        <v>6.6500746444950146E-2</v>
      </c>
      <c r="W1644" s="38">
        <v>2.4165007464449499</v>
      </c>
      <c r="X1644" s="39">
        <v>0.28650074644494999</v>
      </c>
      <c r="Y1644" s="39">
        <v>0.21999999999999981</v>
      </c>
    </row>
    <row r="1645" spans="1:25" x14ac:dyDescent="0.2">
      <c r="A1645" s="29">
        <v>15234</v>
      </c>
      <c r="B1645" s="29" t="s">
        <v>7077</v>
      </c>
      <c r="C1645" s="32">
        <v>900</v>
      </c>
      <c r="D1645" s="48" t="s">
        <v>746</v>
      </c>
      <c r="E1645" s="48">
        <v>477.12938426394982</v>
      </c>
      <c r="F1645" s="32" t="s">
        <v>746</v>
      </c>
      <c r="G1645" s="32">
        <v>477.12938426394982</v>
      </c>
      <c r="H1645" s="32">
        <v>18.029124726199999</v>
      </c>
      <c r="I1645" s="32">
        <v>0.9</v>
      </c>
      <c r="J1645" s="32">
        <v>0.75229709137686607</v>
      </c>
      <c r="K1645" s="29" t="s">
        <v>746</v>
      </c>
      <c r="L1645" s="29" t="s">
        <v>746</v>
      </c>
      <c r="M1645" s="29" t="s">
        <v>746</v>
      </c>
      <c r="N1645" s="33">
        <v>2.88456123187611E-2</v>
      </c>
      <c r="O1645" s="34">
        <v>517664.25914567662</v>
      </c>
      <c r="P1645" s="35">
        <v>1.0819639157008931E-2</v>
      </c>
      <c r="Q1645" s="29" t="s">
        <v>7078</v>
      </c>
      <c r="R1645" s="29" t="s">
        <v>7079</v>
      </c>
      <c r="S1645" s="36">
        <v>2.13</v>
      </c>
      <c r="T1645" s="29" t="s">
        <v>2947</v>
      </c>
      <c r="U1645" s="37">
        <v>18</v>
      </c>
      <c r="V1645" s="38">
        <v>1.0819639157008931E-2</v>
      </c>
      <c r="W1645" s="38">
        <v>2.1408196391570091</v>
      </c>
      <c r="X1645" s="39">
        <v>0.33081963915700863</v>
      </c>
      <c r="Y1645" s="39">
        <v>0.31999999999999978</v>
      </c>
    </row>
    <row r="1646" spans="1:25" x14ac:dyDescent="0.2">
      <c r="A1646" s="29">
        <v>15249</v>
      </c>
      <c r="B1646" s="29" t="s">
        <v>7080</v>
      </c>
      <c r="C1646" s="32">
        <v>850</v>
      </c>
      <c r="D1646" s="48" t="s">
        <v>746</v>
      </c>
      <c r="E1646" s="48">
        <v>425.58762979099231</v>
      </c>
      <c r="F1646" s="32" t="s">
        <v>746</v>
      </c>
      <c r="G1646" s="32">
        <v>425.58762979099231</v>
      </c>
      <c r="H1646" s="32">
        <v>50.567756652900002</v>
      </c>
      <c r="I1646" s="32">
        <v>0.85</v>
      </c>
      <c r="J1646" s="32">
        <v>0.75229709137686618</v>
      </c>
      <c r="K1646" s="29" t="s">
        <v>746</v>
      </c>
      <c r="L1646" s="29" t="s">
        <v>746</v>
      </c>
      <c r="M1646" s="29" t="s">
        <v>746</v>
      </c>
      <c r="N1646" s="33">
        <v>2.88456123187611E-2</v>
      </c>
      <c r="O1646" s="34">
        <v>488905.13363758352</v>
      </c>
      <c r="P1646" s="35">
        <v>3.2563609850895847E-2</v>
      </c>
      <c r="Q1646" s="29" t="s">
        <v>7079</v>
      </c>
      <c r="R1646" s="29" t="s">
        <v>4728</v>
      </c>
      <c r="S1646" s="36">
        <v>2.08</v>
      </c>
      <c r="T1646" s="29" t="s">
        <v>2665</v>
      </c>
      <c r="U1646" s="37">
        <v>50</v>
      </c>
      <c r="V1646" s="38">
        <v>3.2563609850895847E-2</v>
      </c>
      <c r="W1646" s="38">
        <v>2.1125636098508962</v>
      </c>
      <c r="X1646" s="39">
        <v>0.37256360985089582</v>
      </c>
      <c r="Y1646" s="39">
        <v>0.34000000000000008</v>
      </c>
    </row>
    <row r="1647" spans="1:25" ht="20" x14ac:dyDescent="0.2">
      <c r="A1647" s="29">
        <v>13340</v>
      </c>
      <c r="B1647" s="29" t="s">
        <v>1305</v>
      </c>
      <c r="C1647" s="32">
        <v>1800</v>
      </c>
      <c r="D1647" s="48" t="s">
        <v>746</v>
      </c>
      <c r="E1647" s="48">
        <v>1908.517537055799</v>
      </c>
      <c r="F1647" s="32">
        <v>3000</v>
      </c>
      <c r="G1647" s="32">
        <v>3000</v>
      </c>
      <c r="H1647" s="32">
        <v>1937.7201402942001</v>
      </c>
      <c r="I1647" s="32">
        <v>1.8</v>
      </c>
      <c r="J1647" s="32">
        <v>1.182536303864528</v>
      </c>
      <c r="K1647" s="29" t="s">
        <v>746</v>
      </c>
      <c r="L1647" s="29" t="s">
        <v>746</v>
      </c>
      <c r="M1647" s="29" t="s">
        <v>746</v>
      </c>
      <c r="N1647" s="33">
        <v>7.1273807846971474E-2</v>
      </c>
      <c r="O1647" s="34">
        <v>1627433.594173596</v>
      </c>
      <c r="P1647" s="35">
        <v>1.2117750782992589</v>
      </c>
      <c r="Q1647" s="29" t="s">
        <v>746</v>
      </c>
      <c r="R1647" s="29" t="s">
        <v>4108</v>
      </c>
      <c r="S1647" s="36">
        <v>14.92</v>
      </c>
      <c r="T1647" s="29" t="s">
        <v>7081</v>
      </c>
      <c r="U1647" s="37">
        <v>1676</v>
      </c>
      <c r="V1647" s="38">
        <v>1.2117750782992589</v>
      </c>
      <c r="W1647" s="38">
        <v>16.13177507829926</v>
      </c>
      <c r="X1647" s="40" t="s">
        <v>746</v>
      </c>
      <c r="Y1647" s="40" t="s">
        <v>746</v>
      </c>
    </row>
    <row r="1648" spans="1:25" ht="20" x14ac:dyDescent="0.2">
      <c r="A1648" s="29">
        <v>19056</v>
      </c>
      <c r="B1648" s="29" t="s">
        <v>480</v>
      </c>
      <c r="C1648" s="32">
        <v>225</v>
      </c>
      <c r="D1648" s="48" t="s">
        <v>746</v>
      </c>
      <c r="E1648" s="48">
        <v>29.82058651649686</v>
      </c>
      <c r="F1648" s="32">
        <v>30</v>
      </c>
      <c r="G1648" s="32">
        <v>30</v>
      </c>
      <c r="H1648" s="32">
        <v>495.34118515120002</v>
      </c>
      <c r="I1648" s="32">
        <v>0.22500000000000001</v>
      </c>
      <c r="J1648" s="32">
        <v>0.75682323447329825</v>
      </c>
      <c r="K1648" s="29" t="s">
        <v>746</v>
      </c>
      <c r="L1648" s="29" t="s">
        <v>746</v>
      </c>
      <c r="M1648" s="29" t="s">
        <v>746</v>
      </c>
      <c r="N1648" s="33">
        <v>2.9193751694119519E-2</v>
      </c>
      <c r="O1648" s="34">
        <v>130194.6875338877</v>
      </c>
      <c r="P1648" s="35">
        <v>1.711311553516992</v>
      </c>
      <c r="Q1648" s="29" t="s">
        <v>746</v>
      </c>
      <c r="R1648" s="29" t="s">
        <v>7082</v>
      </c>
      <c r="S1648" s="36">
        <v>21.38</v>
      </c>
      <c r="T1648" s="29" t="s">
        <v>3250</v>
      </c>
      <c r="U1648" s="37">
        <v>480</v>
      </c>
      <c r="V1648" s="38">
        <v>1.711311553516992</v>
      </c>
      <c r="W1648" s="38">
        <v>23.091311553516991</v>
      </c>
      <c r="X1648" s="40" t="s">
        <v>746</v>
      </c>
      <c r="Y1648" s="40" t="s">
        <v>746</v>
      </c>
    </row>
    <row r="1649" spans="1:25" x14ac:dyDescent="0.2">
      <c r="A1649" s="29">
        <v>13273</v>
      </c>
      <c r="B1649" s="29" t="s">
        <v>334</v>
      </c>
      <c r="C1649" s="32">
        <v>110</v>
      </c>
      <c r="D1649" s="48" t="s">
        <v>746</v>
      </c>
      <c r="E1649" s="48">
        <v>7.1274883328318426</v>
      </c>
      <c r="F1649" s="32">
        <v>6.3</v>
      </c>
      <c r="G1649" s="32">
        <v>6.3</v>
      </c>
      <c r="H1649" s="32">
        <v>866.05510059710002</v>
      </c>
      <c r="I1649" s="32">
        <v>0.11</v>
      </c>
      <c r="J1649" s="32">
        <v>0.6649567778094424</v>
      </c>
      <c r="K1649" s="29" t="s">
        <v>746</v>
      </c>
      <c r="L1649" s="29" t="s">
        <v>746</v>
      </c>
      <c r="M1649" s="29" t="s">
        <v>746</v>
      </c>
      <c r="N1649" s="33">
        <v>2.2536570660281151E-2</v>
      </c>
      <c r="O1649" s="34">
        <v>55924.536236147229</v>
      </c>
      <c r="P1649" s="35">
        <v>5.8627016989121747</v>
      </c>
      <c r="Q1649" s="29" t="s">
        <v>746</v>
      </c>
      <c r="R1649" s="29" t="s">
        <v>7083</v>
      </c>
      <c r="S1649" s="36">
        <v>60.18</v>
      </c>
      <c r="T1649" s="29" t="s">
        <v>4048</v>
      </c>
      <c r="U1649" s="37">
        <v>864</v>
      </c>
      <c r="V1649" s="38">
        <v>5.8627016989121747</v>
      </c>
      <c r="W1649" s="38">
        <v>66.042701698912168</v>
      </c>
      <c r="X1649" s="40" t="s">
        <v>746</v>
      </c>
      <c r="Y1649" s="40" t="s">
        <v>746</v>
      </c>
    </row>
    <row r="1650" spans="1:25" ht="20" x14ac:dyDescent="0.2">
      <c r="A1650" s="29">
        <v>11492</v>
      </c>
      <c r="B1650" s="29" t="s">
        <v>7084</v>
      </c>
      <c r="C1650" s="32">
        <v>160</v>
      </c>
      <c r="D1650" s="48" t="s">
        <v>746</v>
      </c>
      <c r="E1650" s="48">
        <v>15.079644737231011</v>
      </c>
      <c r="F1650" s="32" t="s">
        <v>746</v>
      </c>
      <c r="G1650" s="32">
        <v>15.079644737231011</v>
      </c>
      <c r="H1650" s="32">
        <v>3203.6707292085698</v>
      </c>
      <c r="I1650" s="32">
        <v>0.16</v>
      </c>
      <c r="J1650" s="32">
        <v>0.75229709137686607</v>
      </c>
      <c r="K1650" s="29" t="s">
        <v>746</v>
      </c>
      <c r="L1650" s="29" t="s">
        <v>746</v>
      </c>
      <c r="M1650" s="29" t="s">
        <v>746</v>
      </c>
      <c r="N1650" s="33">
        <v>2.88456123187611E-2</v>
      </c>
      <c r="O1650" s="34">
        <v>92029.201625898058</v>
      </c>
      <c r="P1650" s="35">
        <v>16.953496072731959</v>
      </c>
      <c r="Q1650" s="29" t="s">
        <v>746</v>
      </c>
      <c r="R1650" s="29" t="s">
        <v>746</v>
      </c>
      <c r="S1650" s="41" t="s">
        <v>746</v>
      </c>
      <c r="T1650" s="29" t="s">
        <v>746</v>
      </c>
      <c r="U1650" s="34" t="s">
        <v>746</v>
      </c>
      <c r="V1650" s="38">
        <v>16.953496072731959</v>
      </c>
      <c r="W1650" s="42" t="s">
        <v>746</v>
      </c>
      <c r="X1650" s="40" t="s">
        <v>746</v>
      </c>
      <c r="Y1650" s="40" t="s">
        <v>746</v>
      </c>
    </row>
    <row r="1651" spans="1:25" ht="20" x14ac:dyDescent="0.2">
      <c r="A1651" s="29">
        <v>12498</v>
      </c>
      <c r="B1651" s="29" t="s">
        <v>7085</v>
      </c>
      <c r="C1651" s="32">
        <v>225</v>
      </c>
      <c r="D1651" s="48" t="s">
        <v>746</v>
      </c>
      <c r="E1651" s="48">
        <v>29.82058651649686</v>
      </c>
      <c r="F1651" s="32" t="s">
        <v>746</v>
      </c>
      <c r="G1651" s="32">
        <v>29.82058651649686</v>
      </c>
      <c r="H1651" s="32">
        <v>2616.69428206773</v>
      </c>
      <c r="I1651" s="32">
        <v>0.22500000000000001</v>
      </c>
      <c r="J1651" s="32">
        <v>0.75229709137686607</v>
      </c>
      <c r="K1651" s="29" t="s">
        <v>746</v>
      </c>
      <c r="L1651" s="29" t="s">
        <v>746</v>
      </c>
      <c r="M1651" s="29" t="s">
        <v>746</v>
      </c>
      <c r="N1651" s="33">
        <v>2.88456123187611E-2</v>
      </c>
      <c r="O1651" s="34">
        <v>129416.0647864191</v>
      </c>
      <c r="P1651" s="35">
        <v>8.9346460172390039</v>
      </c>
      <c r="Q1651" s="29" t="s">
        <v>746</v>
      </c>
      <c r="R1651" s="29" t="s">
        <v>746</v>
      </c>
      <c r="S1651" s="41" t="s">
        <v>746</v>
      </c>
      <c r="T1651" s="29" t="s">
        <v>746</v>
      </c>
      <c r="U1651" s="34" t="s">
        <v>746</v>
      </c>
      <c r="V1651" s="38">
        <v>8.9346460172390039</v>
      </c>
      <c r="W1651" s="42" t="s">
        <v>746</v>
      </c>
      <c r="X1651" s="40" t="s">
        <v>746</v>
      </c>
      <c r="Y1651" s="40" t="s">
        <v>746</v>
      </c>
    </row>
    <row r="1652" spans="1:25" x14ac:dyDescent="0.2">
      <c r="A1652" s="29">
        <v>13645</v>
      </c>
      <c r="B1652" s="29" t="s">
        <v>7086</v>
      </c>
      <c r="C1652" s="32">
        <v>110</v>
      </c>
      <c r="D1652" s="48" t="s">
        <v>746</v>
      </c>
      <c r="E1652" s="48">
        <v>7.1274883328318426</v>
      </c>
      <c r="F1652" s="32" t="s">
        <v>746</v>
      </c>
      <c r="G1652" s="32">
        <v>7.1274883328318426</v>
      </c>
      <c r="H1652" s="32">
        <v>867.15866187699999</v>
      </c>
      <c r="I1652" s="32">
        <v>0.11</v>
      </c>
      <c r="J1652" s="32">
        <v>0.75229709137686618</v>
      </c>
      <c r="K1652" s="29" t="s">
        <v>746</v>
      </c>
      <c r="L1652" s="29" t="s">
        <v>746</v>
      </c>
      <c r="M1652" s="29" t="s">
        <v>746</v>
      </c>
      <c r="N1652" s="33">
        <v>2.88456123187611E-2</v>
      </c>
      <c r="O1652" s="34">
        <v>63270.076117804922</v>
      </c>
      <c r="P1652" s="35">
        <v>7.4708795812253657</v>
      </c>
      <c r="Q1652" s="29" t="s">
        <v>746</v>
      </c>
      <c r="R1652" s="29" t="s">
        <v>746</v>
      </c>
      <c r="S1652" s="41" t="s">
        <v>746</v>
      </c>
      <c r="T1652" s="29" t="s">
        <v>746</v>
      </c>
      <c r="U1652" s="34" t="s">
        <v>746</v>
      </c>
      <c r="V1652" s="38">
        <v>7.4708795812253657</v>
      </c>
      <c r="W1652" s="42" t="s">
        <v>746</v>
      </c>
      <c r="X1652" s="40" t="s">
        <v>746</v>
      </c>
      <c r="Y1652" s="40" t="s">
        <v>746</v>
      </c>
    </row>
    <row r="1653" spans="1:25" x14ac:dyDescent="0.2">
      <c r="A1653" s="29">
        <v>13586</v>
      </c>
      <c r="B1653" s="29" t="s">
        <v>7087</v>
      </c>
      <c r="C1653" s="32">
        <v>160</v>
      </c>
      <c r="D1653" s="48" t="s">
        <v>746</v>
      </c>
      <c r="E1653" s="48">
        <v>15.079644737231011</v>
      </c>
      <c r="F1653" s="32" t="s">
        <v>746</v>
      </c>
      <c r="G1653" s="32">
        <v>15.079644737231011</v>
      </c>
      <c r="H1653" s="32">
        <v>1404.2714916583</v>
      </c>
      <c r="I1653" s="32">
        <v>0.16</v>
      </c>
      <c r="J1653" s="32">
        <v>0.75229709137686607</v>
      </c>
      <c r="K1653" s="29" t="s">
        <v>746</v>
      </c>
      <c r="L1653" s="29" t="s">
        <v>746</v>
      </c>
      <c r="M1653" s="29" t="s">
        <v>746</v>
      </c>
      <c r="N1653" s="33">
        <v>2.88456123187611E-2</v>
      </c>
      <c r="O1653" s="34">
        <v>92029.201625898058</v>
      </c>
      <c r="P1653" s="35">
        <v>7.4312603357835609</v>
      </c>
      <c r="Q1653" s="29" t="s">
        <v>746</v>
      </c>
      <c r="R1653" s="29" t="s">
        <v>746</v>
      </c>
      <c r="S1653" s="41" t="s">
        <v>746</v>
      </c>
      <c r="T1653" s="29" t="s">
        <v>746</v>
      </c>
      <c r="U1653" s="34" t="s">
        <v>746</v>
      </c>
      <c r="V1653" s="38">
        <v>7.4312603357835609</v>
      </c>
      <c r="W1653" s="42" t="s">
        <v>746</v>
      </c>
      <c r="X1653" s="40" t="s">
        <v>746</v>
      </c>
      <c r="Y1653" s="40" t="s">
        <v>746</v>
      </c>
    </row>
    <row r="1654" spans="1:25" x14ac:dyDescent="0.2">
      <c r="A1654" s="29">
        <v>11280</v>
      </c>
      <c r="B1654" s="29" t="s">
        <v>7088</v>
      </c>
      <c r="C1654" s="32">
        <v>125</v>
      </c>
      <c r="D1654" s="48" t="s">
        <v>746</v>
      </c>
      <c r="E1654" s="48">
        <v>9.2038847273138469</v>
      </c>
      <c r="F1654" s="32" t="s">
        <v>746</v>
      </c>
      <c r="G1654" s="32">
        <v>9.2038847273138469</v>
      </c>
      <c r="H1654" s="32">
        <v>992.07875722487699</v>
      </c>
      <c r="I1654" s="32">
        <v>0.125</v>
      </c>
      <c r="J1654" s="32">
        <v>0.75229709137686618</v>
      </c>
      <c r="K1654" s="29" t="s">
        <v>746</v>
      </c>
      <c r="L1654" s="29" t="s">
        <v>746</v>
      </c>
      <c r="M1654" s="29" t="s">
        <v>746</v>
      </c>
      <c r="N1654" s="33">
        <v>2.88456123187611E-2</v>
      </c>
      <c r="O1654" s="34">
        <v>71897.813770232868</v>
      </c>
      <c r="P1654" s="35">
        <v>7.2325599058243348</v>
      </c>
      <c r="Q1654" s="29" t="s">
        <v>746</v>
      </c>
      <c r="R1654" s="29" t="s">
        <v>746</v>
      </c>
      <c r="S1654" s="41" t="s">
        <v>746</v>
      </c>
      <c r="T1654" s="29" t="s">
        <v>746</v>
      </c>
      <c r="U1654" s="34" t="s">
        <v>746</v>
      </c>
      <c r="V1654" s="38">
        <v>7.2325599058243348</v>
      </c>
      <c r="W1654" s="42" t="s">
        <v>746</v>
      </c>
      <c r="X1654" s="40" t="s">
        <v>746</v>
      </c>
      <c r="Y1654" s="40" t="s">
        <v>746</v>
      </c>
    </row>
    <row r="1655" spans="1:25" x14ac:dyDescent="0.2">
      <c r="A1655" s="29">
        <v>10363</v>
      </c>
      <c r="B1655" s="29" t="s">
        <v>7089</v>
      </c>
      <c r="C1655" s="32">
        <v>160</v>
      </c>
      <c r="D1655" s="48" t="s">
        <v>746</v>
      </c>
      <c r="E1655" s="48">
        <v>15.079644737231011</v>
      </c>
      <c r="F1655" s="32" t="s">
        <v>746</v>
      </c>
      <c r="G1655" s="32">
        <v>15.079644737231011</v>
      </c>
      <c r="H1655" s="32">
        <v>917.42416071992989</v>
      </c>
      <c r="I1655" s="32">
        <v>0.16</v>
      </c>
      <c r="J1655" s="32">
        <v>0.75229709137686607</v>
      </c>
      <c r="K1655" s="29" t="s">
        <v>746</v>
      </c>
      <c r="L1655" s="29" t="s">
        <v>746</v>
      </c>
      <c r="M1655" s="29" t="s">
        <v>746</v>
      </c>
      <c r="N1655" s="33">
        <v>2.88456123187611E-2</v>
      </c>
      <c r="O1655" s="34">
        <v>92029.201625898058</v>
      </c>
      <c r="P1655" s="35">
        <v>4.8549143218713606</v>
      </c>
      <c r="Q1655" s="29" t="s">
        <v>746</v>
      </c>
      <c r="R1655" s="29" t="s">
        <v>5770</v>
      </c>
      <c r="S1655" s="36">
        <v>40.450000000000003</v>
      </c>
      <c r="T1655" s="29" t="s">
        <v>2839</v>
      </c>
      <c r="U1655" s="37">
        <v>460</v>
      </c>
      <c r="V1655" s="38">
        <v>4.8549143218713606</v>
      </c>
      <c r="W1655" s="38">
        <v>45.304914321871358</v>
      </c>
      <c r="X1655" s="40" t="s">
        <v>746</v>
      </c>
      <c r="Y1655" s="40" t="s">
        <v>746</v>
      </c>
    </row>
    <row r="1656" spans="1:25" x14ac:dyDescent="0.2">
      <c r="A1656" s="29">
        <v>12155</v>
      </c>
      <c r="B1656" s="29" t="s">
        <v>7090</v>
      </c>
      <c r="C1656" s="32">
        <v>50</v>
      </c>
      <c r="D1656" s="48" t="s">
        <v>746</v>
      </c>
      <c r="E1656" s="48">
        <v>1.472621556370215</v>
      </c>
      <c r="F1656" s="32" t="s">
        <v>746</v>
      </c>
      <c r="G1656" s="32">
        <v>1.472621556370215</v>
      </c>
      <c r="H1656" s="32">
        <v>189.67273169175999</v>
      </c>
      <c r="I1656" s="32">
        <v>0.05</v>
      </c>
      <c r="J1656" s="32">
        <v>0.75229709137686596</v>
      </c>
      <c r="K1656" s="29" t="s">
        <v>746</v>
      </c>
      <c r="L1656" s="29" t="s">
        <v>746</v>
      </c>
      <c r="M1656" s="29" t="s">
        <v>746</v>
      </c>
      <c r="N1656" s="33">
        <v>2.884561231876109E-2</v>
      </c>
      <c r="O1656" s="34">
        <v>28759.125508093141</v>
      </c>
      <c r="P1656" s="35">
        <v>4.6642163488904336</v>
      </c>
      <c r="Q1656" s="29" t="s">
        <v>746</v>
      </c>
      <c r="R1656" s="29" t="s">
        <v>746</v>
      </c>
      <c r="S1656" s="41" t="s">
        <v>746</v>
      </c>
      <c r="T1656" s="29" t="s">
        <v>746</v>
      </c>
      <c r="U1656" s="34" t="s">
        <v>746</v>
      </c>
      <c r="V1656" s="38">
        <v>4.6642163488904336</v>
      </c>
      <c r="W1656" s="42" t="s">
        <v>746</v>
      </c>
      <c r="X1656" s="40" t="s">
        <v>746</v>
      </c>
      <c r="Y1656" s="40" t="s">
        <v>746</v>
      </c>
    </row>
    <row r="1657" spans="1:25" ht="20" x14ac:dyDescent="0.2">
      <c r="A1657" s="29">
        <v>10567</v>
      </c>
      <c r="B1657" s="29" t="s">
        <v>7091</v>
      </c>
      <c r="C1657" s="32">
        <v>180</v>
      </c>
      <c r="D1657" s="48" t="s">
        <v>746</v>
      </c>
      <c r="E1657" s="48">
        <v>19.085175370557991</v>
      </c>
      <c r="F1657" s="32" t="s">
        <v>746</v>
      </c>
      <c r="G1657" s="32">
        <v>19.085175370557991</v>
      </c>
      <c r="H1657" s="32">
        <v>905.72687214810003</v>
      </c>
      <c r="I1657" s="32">
        <v>0.18</v>
      </c>
      <c r="J1657" s="32">
        <v>0.75229709137686607</v>
      </c>
      <c r="K1657" s="29" t="s">
        <v>746</v>
      </c>
      <c r="L1657" s="29" t="s">
        <v>746</v>
      </c>
      <c r="M1657" s="29" t="s">
        <v>746</v>
      </c>
      <c r="N1657" s="33">
        <v>2.88456123187611E-2</v>
      </c>
      <c r="O1657" s="34">
        <v>103532.8518291353</v>
      </c>
      <c r="P1657" s="35">
        <v>4.1174889524435052</v>
      </c>
      <c r="Q1657" s="29" t="s">
        <v>746</v>
      </c>
      <c r="R1657" s="29" t="s">
        <v>746</v>
      </c>
      <c r="S1657" s="41" t="s">
        <v>746</v>
      </c>
      <c r="T1657" s="29" t="s">
        <v>746</v>
      </c>
      <c r="U1657" s="34" t="s">
        <v>746</v>
      </c>
      <c r="V1657" s="38">
        <v>4.1174889524435052</v>
      </c>
      <c r="W1657" s="42" t="s">
        <v>746</v>
      </c>
      <c r="X1657" s="40" t="s">
        <v>746</v>
      </c>
      <c r="Y1657" s="40" t="s">
        <v>746</v>
      </c>
    </row>
    <row r="1658" spans="1:25" x14ac:dyDescent="0.2">
      <c r="A1658" s="29">
        <v>13674</v>
      </c>
      <c r="B1658" s="29" t="s">
        <v>7092</v>
      </c>
      <c r="C1658" s="32">
        <v>125</v>
      </c>
      <c r="D1658" s="48" t="s">
        <v>746</v>
      </c>
      <c r="E1658" s="48">
        <v>9.2038847273138469</v>
      </c>
      <c r="F1658" s="32" t="s">
        <v>746</v>
      </c>
      <c r="G1658" s="32">
        <v>9.2038847273138469</v>
      </c>
      <c r="H1658" s="32">
        <v>527.56142105699996</v>
      </c>
      <c r="I1658" s="32">
        <v>0.125</v>
      </c>
      <c r="J1658" s="32">
        <v>0.75229709137686618</v>
      </c>
      <c r="K1658" s="29" t="s">
        <v>746</v>
      </c>
      <c r="L1658" s="29" t="s">
        <v>746</v>
      </c>
      <c r="M1658" s="29" t="s">
        <v>746</v>
      </c>
      <c r="N1658" s="33">
        <v>2.88456123187611E-2</v>
      </c>
      <c r="O1658" s="34">
        <v>71897.813770232868</v>
      </c>
      <c r="P1658" s="35">
        <v>3.846085357648346</v>
      </c>
      <c r="Q1658" s="29" t="s">
        <v>746</v>
      </c>
      <c r="R1658" s="29" t="s">
        <v>746</v>
      </c>
      <c r="S1658" s="41" t="s">
        <v>746</v>
      </c>
      <c r="T1658" s="29" t="s">
        <v>746</v>
      </c>
      <c r="U1658" s="34" t="s">
        <v>746</v>
      </c>
      <c r="V1658" s="38">
        <v>3.846085357648346</v>
      </c>
      <c r="W1658" s="42" t="s">
        <v>746</v>
      </c>
      <c r="X1658" s="40" t="s">
        <v>746</v>
      </c>
      <c r="Y1658" s="40" t="s">
        <v>746</v>
      </c>
    </row>
    <row r="1659" spans="1:25" x14ac:dyDescent="0.2">
      <c r="A1659" s="29">
        <v>13623</v>
      </c>
      <c r="B1659" s="29" t="s">
        <v>7093</v>
      </c>
      <c r="C1659" s="32">
        <v>80</v>
      </c>
      <c r="D1659" s="48" t="s">
        <v>746</v>
      </c>
      <c r="E1659" s="48">
        <v>3.7699111843077522</v>
      </c>
      <c r="F1659" s="32" t="s">
        <v>746</v>
      </c>
      <c r="G1659" s="32">
        <v>3.7699111843077522</v>
      </c>
      <c r="H1659" s="32">
        <v>273.38024136799999</v>
      </c>
      <c r="I1659" s="32">
        <v>0.08</v>
      </c>
      <c r="J1659" s="32">
        <v>0.75229709137686607</v>
      </c>
      <c r="K1659" s="29" t="s">
        <v>746</v>
      </c>
      <c r="L1659" s="29" t="s">
        <v>746</v>
      </c>
      <c r="M1659" s="29" t="s">
        <v>746</v>
      </c>
      <c r="N1659" s="33">
        <v>2.88456123187611E-2</v>
      </c>
      <c r="O1659" s="34">
        <v>46014.600812949029</v>
      </c>
      <c r="P1659" s="35">
        <v>3.5829564580442579</v>
      </c>
      <c r="Q1659" s="29" t="s">
        <v>746</v>
      </c>
      <c r="R1659" s="29" t="s">
        <v>746</v>
      </c>
      <c r="S1659" s="41" t="s">
        <v>746</v>
      </c>
      <c r="T1659" s="29" t="s">
        <v>746</v>
      </c>
      <c r="U1659" s="34" t="s">
        <v>746</v>
      </c>
      <c r="V1659" s="38">
        <v>3.5829564580442579</v>
      </c>
      <c r="W1659" s="42" t="s">
        <v>746</v>
      </c>
      <c r="X1659" s="40" t="s">
        <v>746</v>
      </c>
      <c r="Y1659" s="40" t="s">
        <v>746</v>
      </c>
    </row>
    <row r="1660" spans="1:25" x14ac:dyDescent="0.2">
      <c r="A1660" s="29">
        <v>12724</v>
      </c>
      <c r="B1660" s="29" t="s">
        <v>7094</v>
      </c>
      <c r="C1660" s="32">
        <v>225</v>
      </c>
      <c r="D1660" s="48" t="s">
        <v>746</v>
      </c>
      <c r="E1660" s="48">
        <v>29.82058651649686</v>
      </c>
      <c r="F1660" s="32" t="s">
        <v>746</v>
      </c>
      <c r="G1660" s="32">
        <v>29.82058651649686</v>
      </c>
      <c r="H1660" s="32">
        <v>935.16060709713008</v>
      </c>
      <c r="I1660" s="32">
        <v>0.22500000000000001</v>
      </c>
      <c r="J1660" s="32">
        <v>0.75229709137686607</v>
      </c>
      <c r="K1660" s="29" t="s">
        <v>746</v>
      </c>
      <c r="L1660" s="29" t="s">
        <v>746</v>
      </c>
      <c r="M1660" s="29" t="s">
        <v>746</v>
      </c>
      <c r="N1660" s="33">
        <v>2.88456123187611E-2</v>
      </c>
      <c r="O1660" s="34">
        <v>129416.0647864191</v>
      </c>
      <c r="P1660" s="35">
        <v>3.1930856619126109</v>
      </c>
      <c r="Q1660" s="29" t="s">
        <v>746</v>
      </c>
      <c r="R1660" s="29" t="s">
        <v>746</v>
      </c>
      <c r="S1660" s="41" t="s">
        <v>746</v>
      </c>
      <c r="T1660" s="29" t="s">
        <v>746</v>
      </c>
      <c r="U1660" s="34" t="s">
        <v>746</v>
      </c>
      <c r="V1660" s="38">
        <v>3.1930856619126109</v>
      </c>
      <c r="W1660" s="42" t="s">
        <v>746</v>
      </c>
      <c r="X1660" s="40" t="s">
        <v>746</v>
      </c>
      <c r="Y1660" s="40" t="s">
        <v>746</v>
      </c>
    </row>
    <row r="1661" spans="1:25" x14ac:dyDescent="0.2">
      <c r="A1661" s="29">
        <v>11768</v>
      </c>
      <c r="B1661" s="29" t="s">
        <v>7095</v>
      </c>
      <c r="C1661" s="32">
        <v>150</v>
      </c>
      <c r="D1661" s="48" t="s">
        <v>746</v>
      </c>
      <c r="E1661" s="48">
        <v>13.253594007331939</v>
      </c>
      <c r="F1661" s="32" t="s">
        <v>746</v>
      </c>
      <c r="G1661" s="32">
        <v>13.253594007331939</v>
      </c>
      <c r="H1661" s="32">
        <v>508.86948378800003</v>
      </c>
      <c r="I1661" s="32">
        <v>0.15</v>
      </c>
      <c r="J1661" s="32">
        <v>0.75229709137686618</v>
      </c>
      <c r="K1661" s="29" t="s">
        <v>746</v>
      </c>
      <c r="L1661" s="29" t="s">
        <v>746</v>
      </c>
      <c r="M1661" s="29" t="s">
        <v>746</v>
      </c>
      <c r="N1661" s="33">
        <v>2.88456123187611E-2</v>
      </c>
      <c r="O1661" s="34">
        <v>86277.376524279447</v>
      </c>
      <c r="P1661" s="35">
        <v>2.927378839502043</v>
      </c>
      <c r="Q1661" s="29" t="s">
        <v>746</v>
      </c>
      <c r="R1661" s="29" t="s">
        <v>746</v>
      </c>
      <c r="S1661" s="41" t="s">
        <v>746</v>
      </c>
      <c r="T1661" s="29" t="s">
        <v>746</v>
      </c>
      <c r="U1661" s="34" t="s">
        <v>746</v>
      </c>
      <c r="V1661" s="38">
        <v>2.927378839502043</v>
      </c>
      <c r="W1661" s="42" t="s">
        <v>746</v>
      </c>
      <c r="X1661" s="40" t="s">
        <v>746</v>
      </c>
      <c r="Y1661" s="40" t="s">
        <v>746</v>
      </c>
    </row>
    <row r="1662" spans="1:25" x14ac:dyDescent="0.2">
      <c r="A1662" s="29">
        <v>13744</v>
      </c>
      <c r="B1662" s="29" t="s">
        <v>7096</v>
      </c>
      <c r="C1662" s="32">
        <v>110</v>
      </c>
      <c r="D1662" s="48" t="s">
        <v>746</v>
      </c>
      <c r="E1662" s="48">
        <v>7.1274883328318426</v>
      </c>
      <c r="F1662" s="32" t="s">
        <v>746</v>
      </c>
      <c r="G1662" s="32">
        <v>7.1274883328318426</v>
      </c>
      <c r="H1662" s="32">
        <v>323.88413511300001</v>
      </c>
      <c r="I1662" s="32">
        <v>0.11</v>
      </c>
      <c r="J1662" s="32">
        <v>0.75229709137686618</v>
      </c>
      <c r="K1662" s="29" t="s">
        <v>746</v>
      </c>
      <c r="L1662" s="29" t="s">
        <v>746</v>
      </c>
      <c r="M1662" s="29" t="s">
        <v>746</v>
      </c>
      <c r="N1662" s="33">
        <v>2.88456123187611E-2</v>
      </c>
      <c r="O1662" s="34">
        <v>63270.076117804922</v>
      </c>
      <c r="P1662" s="35">
        <v>2.7903767535009241</v>
      </c>
      <c r="Q1662" s="29" t="s">
        <v>746</v>
      </c>
      <c r="R1662" s="29" t="s">
        <v>746</v>
      </c>
      <c r="S1662" s="41" t="s">
        <v>746</v>
      </c>
      <c r="T1662" s="29" t="s">
        <v>746</v>
      </c>
      <c r="U1662" s="34" t="s">
        <v>746</v>
      </c>
      <c r="V1662" s="38">
        <v>2.7903767535009241</v>
      </c>
      <c r="W1662" s="42" t="s">
        <v>746</v>
      </c>
      <c r="X1662" s="40" t="s">
        <v>746</v>
      </c>
      <c r="Y1662" s="40" t="s">
        <v>746</v>
      </c>
    </row>
    <row r="1663" spans="1:25" x14ac:dyDescent="0.2">
      <c r="A1663" s="29">
        <v>10243</v>
      </c>
      <c r="B1663" s="29" t="s">
        <v>7097</v>
      </c>
      <c r="C1663" s="32">
        <v>100</v>
      </c>
      <c r="D1663" s="48" t="s">
        <v>746</v>
      </c>
      <c r="E1663" s="48">
        <v>5.8904862254808616</v>
      </c>
      <c r="F1663" s="32" t="s">
        <v>746</v>
      </c>
      <c r="G1663" s="32">
        <v>5.8904862254808616</v>
      </c>
      <c r="H1663" s="32">
        <v>253.58330437992001</v>
      </c>
      <c r="I1663" s="32">
        <v>0.1</v>
      </c>
      <c r="J1663" s="32">
        <v>0.75229709137686596</v>
      </c>
      <c r="K1663" s="29" t="s">
        <v>746</v>
      </c>
      <c r="L1663" s="29" t="s">
        <v>746</v>
      </c>
      <c r="M1663" s="29" t="s">
        <v>746</v>
      </c>
      <c r="N1663" s="33">
        <v>2.884561231876109E-2</v>
      </c>
      <c r="O1663" s="34">
        <v>57518.251016186281</v>
      </c>
      <c r="P1663" s="35">
        <v>2.475663053620488</v>
      </c>
      <c r="Q1663" s="29" t="s">
        <v>746</v>
      </c>
      <c r="R1663" s="29" t="s">
        <v>746</v>
      </c>
      <c r="S1663" s="41" t="s">
        <v>746</v>
      </c>
      <c r="T1663" s="29" t="s">
        <v>746</v>
      </c>
      <c r="U1663" s="34" t="s">
        <v>746</v>
      </c>
      <c r="V1663" s="38">
        <v>2.475663053620488</v>
      </c>
      <c r="W1663" s="42" t="s">
        <v>746</v>
      </c>
      <c r="X1663" s="40" t="s">
        <v>746</v>
      </c>
      <c r="Y1663" s="40" t="s">
        <v>746</v>
      </c>
    </row>
    <row r="1664" spans="1:25" x14ac:dyDescent="0.2">
      <c r="A1664" s="29">
        <v>13589</v>
      </c>
      <c r="B1664" s="29" t="s">
        <v>7098</v>
      </c>
      <c r="C1664" s="32">
        <v>180</v>
      </c>
      <c r="D1664" s="48" t="s">
        <v>746</v>
      </c>
      <c r="E1664" s="48">
        <v>19.085175370557991</v>
      </c>
      <c r="F1664" s="32" t="s">
        <v>746</v>
      </c>
      <c r="G1664" s="32">
        <v>19.085175370557991</v>
      </c>
      <c r="H1664" s="32">
        <v>533.34698283700004</v>
      </c>
      <c r="I1664" s="32">
        <v>0.18</v>
      </c>
      <c r="J1664" s="32">
        <v>0.75229709137686607</v>
      </c>
      <c r="K1664" s="29" t="s">
        <v>746</v>
      </c>
      <c r="L1664" s="29" t="s">
        <v>746</v>
      </c>
      <c r="M1664" s="29" t="s">
        <v>746</v>
      </c>
      <c r="N1664" s="33">
        <v>2.88456123187611E-2</v>
      </c>
      <c r="O1664" s="34">
        <v>103532.8518291353</v>
      </c>
      <c r="P1664" s="35">
        <v>2.424627530860469</v>
      </c>
      <c r="Q1664" s="29" t="s">
        <v>746</v>
      </c>
      <c r="R1664" s="29" t="s">
        <v>746</v>
      </c>
      <c r="S1664" s="41" t="s">
        <v>746</v>
      </c>
      <c r="T1664" s="29" t="s">
        <v>746</v>
      </c>
      <c r="U1664" s="34" t="s">
        <v>746</v>
      </c>
      <c r="V1664" s="38">
        <v>2.424627530860469</v>
      </c>
      <c r="W1664" s="42" t="s">
        <v>746</v>
      </c>
      <c r="X1664" s="40" t="s">
        <v>746</v>
      </c>
      <c r="Y1664" s="40" t="s">
        <v>746</v>
      </c>
    </row>
    <row r="1665" spans="1:25" x14ac:dyDescent="0.2">
      <c r="A1665" s="29">
        <v>12367</v>
      </c>
      <c r="B1665" s="29" t="s">
        <v>7099</v>
      </c>
      <c r="C1665" s="32">
        <v>125</v>
      </c>
      <c r="D1665" s="48" t="s">
        <v>746</v>
      </c>
      <c r="E1665" s="48">
        <v>9.2038847273138469</v>
      </c>
      <c r="F1665" s="32" t="s">
        <v>746</v>
      </c>
      <c r="G1665" s="32">
        <v>9.2038847273138469</v>
      </c>
      <c r="H1665" s="32">
        <v>326.04101599804198</v>
      </c>
      <c r="I1665" s="32">
        <v>0.125</v>
      </c>
      <c r="J1665" s="32">
        <v>0.75229709137686618</v>
      </c>
      <c r="K1665" s="29" t="s">
        <v>746</v>
      </c>
      <c r="L1665" s="29" t="s">
        <v>746</v>
      </c>
      <c r="M1665" s="29" t="s">
        <v>746</v>
      </c>
      <c r="N1665" s="33">
        <v>2.88456123187611E-2</v>
      </c>
      <c r="O1665" s="34">
        <v>71897.813770232868</v>
      </c>
      <c r="P1665" s="35">
        <v>2.3769394947614528</v>
      </c>
      <c r="Q1665" s="29" t="s">
        <v>746</v>
      </c>
      <c r="R1665" s="29" t="s">
        <v>746</v>
      </c>
      <c r="S1665" s="41" t="s">
        <v>746</v>
      </c>
      <c r="T1665" s="29" t="s">
        <v>746</v>
      </c>
      <c r="U1665" s="34" t="s">
        <v>746</v>
      </c>
      <c r="V1665" s="38">
        <v>2.3769394947614528</v>
      </c>
      <c r="W1665" s="42" t="s">
        <v>746</v>
      </c>
      <c r="X1665" s="40" t="s">
        <v>746</v>
      </c>
      <c r="Y1665" s="40" t="s">
        <v>746</v>
      </c>
    </row>
    <row r="1666" spans="1:25" ht="20" x14ac:dyDescent="0.2">
      <c r="A1666" s="29">
        <v>15560</v>
      </c>
      <c r="B1666" s="29" t="s">
        <v>7100</v>
      </c>
      <c r="C1666" s="32">
        <v>100</v>
      </c>
      <c r="D1666" s="48" t="s">
        <v>746</v>
      </c>
      <c r="E1666" s="48">
        <v>5.8904862254808616</v>
      </c>
      <c r="F1666" s="32" t="s">
        <v>746</v>
      </c>
      <c r="G1666" s="32">
        <v>5.8904862254808616</v>
      </c>
      <c r="H1666" s="32">
        <v>224.154029966</v>
      </c>
      <c r="I1666" s="32">
        <v>0.1</v>
      </c>
      <c r="J1666" s="32">
        <v>0.75229709137686596</v>
      </c>
      <c r="K1666" s="29" t="s">
        <v>746</v>
      </c>
      <c r="L1666" s="29" t="s">
        <v>746</v>
      </c>
      <c r="M1666" s="29" t="s">
        <v>746</v>
      </c>
      <c r="N1666" s="33">
        <v>2.884561231876109E-2</v>
      </c>
      <c r="O1666" s="34">
        <v>57518.251016186281</v>
      </c>
      <c r="P1666" s="35">
        <v>2.1883532579714591</v>
      </c>
      <c r="Q1666" s="29" t="s">
        <v>746</v>
      </c>
      <c r="R1666" s="29" t="s">
        <v>746</v>
      </c>
      <c r="S1666" s="41" t="s">
        <v>746</v>
      </c>
      <c r="T1666" s="29" t="s">
        <v>746</v>
      </c>
      <c r="U1666" s="34" t="s">
        <v>746</v>
      </c>
      <c r="V1666" s="38">
        <v>2.1883532579714591</v>
      </c>
      <c r="W1666" s="42" t="s">
        <v>746</v>
      </c>
      <c r="X1666" s="40" t="s">
        <v>746</v>
      </c>
      <c r="Y1666" s="40" t="s">
        <v>746</v>
      </c>
    </row>
    <row r="1667" spans="1:25" x14ac:dyDescent="0.2">
      <c r="A1667" s="29">
        <v>12879</v>
      </c>
      <c r="B1667" s="29" t="s">
        <v>7101</v>
      </c>
      <c r="C1667" s="32">
        <v>110</v>
      </c>
      <c r="D1667" s="48" t="s">
        <v>746</v>
      </c>
      <c r="E1667" s="48">
        <v>7.1274883328318426</v>
      </c>
      <c r="F1667" s="32" t="s">
        <v>746</v>
      </c>
      <c r="G1667" s="32">
        <v>7.1274883328318426</v>
      </c>
      <c r="H1667" s="32">
        <v>233.45516380800001</v>
      </c>
      <c r="I1667" s="32">
        <v>0.11</v>
      </c>
      <c r="J1667" s="32">
        <v>0.75229709137686618</v>
      </c>
      <c r="K1667" s="29" t="s">
        <v>746</v>
      </c>
      <c r="L1667" s="29" t="s">
        <v>746</v>
      </c>
      <c r="M1667" s="29" t="s">
        <v>746</v>
      </c>
      <c r="N1667" s="33">
        <v>2.88456123187611E-2</v>
      </c>
      <c r="O1667" s="34">
        <v>63270.076117804922</v>
      </c>
      <c r="P1667" s="35">
        <v>2.0112990772064729</v>
      </c>
      <c r="Q1667" s="29" t="s">
        <v>746</v>
      </c>
      <c r="R1667" s="29" t="s">
        <v>746</v>
      </c>
      <c r="S1667" s="41" t="s">
        <v>746</v>
      </c>
      <c r="T1667" s="29" t="s">
        <v>746</v>
      </c>
      <c r="U1667" s="34" t="s">
        <v>746</v>
      </c>
      <c r="V1667" s="38">
        <v>2.0112990772064729</v>
      </c>
      <c r="W1667" s="42" t="s">
        <v>746</v>
      </c>
      <c r="X1667" s="40" t="s">
        <v>746</v>
      </c>
      <c r="Y1667" s="40" t="s">
        <v>746</v>
      </c>
    </row>
    <row r="1668" spans="1:25" x14ac:dyDescent="0.2">
      <c r="A1668" s="29">
        <v>12355</v>
      </c>
      <c r="B1668" s="29" t="s">
        <v>7102</v>
      </c>
      <c r="C1668" s="32">
        <v>125</v>
      </c>
      <c r="D1668" s="48" t="s">
        <v>746</v>
      </c>
      <c r="E1668" s="48">
        <v>9.2038847273138469</v>
      </c>
      <c r="F1668" s="32" t="s">
        <v>746</v>
      </c>
      <c r="G1668" s="32">
        <v>9.2038847273138469</v>
      </c>
      <c r="H1668" s="32">
        <v>273.54752780913998</v>
      </c>
      <c r="I1668" s="32">
        <v>0.125</v>
      </c>
      <c r="J1668" s="32">
        <v>0.75229709137686618</v>
      </c>
      <c r="K1668" s="29" t="s">
        <v>746</v>
      </c>
      <c r="L1668" s="29" t="s">
        <v>746</v>
      </c>
      <c r="M1668" s="29" t="s">
        <v>746</v>
      </c>
      <c r="N1668" s="33">
        <v>2.88456123187611E-2</v>
      </c>
      <c r="O1668" s="34">
        <v>71897.813770232868</v>
      </c>
      <c r="P1668" s="35">
        <v>1.9942457870018619</v>
      </c>
      <c r="Q1668" s="29" t="s">
        <v>746</v>
      </c>
      <c r="R1668" s="29" t="s">
        <v>746</v>
      </c>
      <c r="S1668" s="41" t="s">
        <v>746</v>
      </c>
      <c r="T1668" s="29" t="s">
        <v>746</v>
      </c>
      <c r="U1668" s="34" t="s">
        <v>746</v>
      </c>
      <c r="V1668" s="38">
        <v>1.9942457870018619</v>
      </c>
      <c r="W1668" s="42" t="s">
        <v>746</v>
      </c>
      <c r="X1668" s="40" t="s">
        <v>746</v>
      </c>
      <c r="Y1668" s="40" t="s">
        <v>746</v>
      </c>
    </row>
    <row r="1669" spans="1:25" x14ac:dyDescent="0.2">
      <c r="A1669" s="29">
        <v>12324</v>
      </c>
      <c r="B1669" s="29" t="s">
        <v>7103</v>
      </c>
      <c r="C1669" s="32">
        <v>80</v>
      </c>
      <c r="D1669" s="48" t="s">
        <v>746</v>
      </c>
      <c r="E1669" s="48">
        <v>3.7699111843077522</v>
      </c>
      <c r="F1669" s="32" t="s">
        <v>746</v>
      </c>
      <c r="G1669" s="32">
        <v>3.7699111843077522</v>
      </c>
      <c r="H1669" s="32">
        <v>149.670644076</v>
      </c>
      <c r="I1669" s="32">
        <v>0.08</v>
      </c>
      <c r="J1669" s="32">
        <v>0.75229709137686607</v>
      </c>
      <c r="K1669" s="29" t="s">
        <v>746</v>
      </c>
      <c r="L1669" s="29" t="s">
        <v>746</v>
      </c>
      <c r="M1669" s="29" t="s">
        <v>746</v>
      </c>
      <c r="N1669" s="33">
        <v>2.88456123187611E-2</v>
      </c>
      <c r="O1669" s="34">
        <v>46014.600812949029</v>
      </c>
      <c r="P1669" s="35">
        <v>1.961602631149477</v>
      </c>
      <c r="Q1669" s="29" t="s">
        <v>746</v>
      </c>
      <c r="R1669" s="29" t="s">
        <v>746</v>
      </c>
      <c r="S1669" s="41" t="s">
        <v>746</v>
      </c>
      <c r="T1669" s="29" t="s">
        <v>746</v>
      </c>
      <c r="U1669" s="34" t="s">
        <v>746</v>
      </c>
      <c r="V1669" s="38">
        <v>1.961602631149477</v>
      </c>
      <c r="W1669" s="42" t="s">
        <v>746</v>
      </c>
      <c r="X1669" s="40" t="s">
        <v>746</v>
      </c>
      <c r="Y1669" s="40" t="s">
        <v>746</v>
      </c>
    </row>
    <row r="1670" spans="1:25" x14ac:dyDescent="0.2">
      <c r="A1670" s="29">
        <v>13574</v>
      </c>
      <c r="B1670" s="29" t="s">
        <v>7104</v>
      </c>
      <c r="C1670" s="32">
        <v>125</v>
      </c>
      <c r="D1670" s="48" t="s">
        <v>746</v>
      </c>
      <c r="E1670" s="48">
        <v>9.2038847273138469</v>
      </c>
      <c r="F1670" s="32" t="s">
        <v>746</v>
      </c>
      <c r="G1670" s="32">
        <v>9.2038847273138469</v>
      </c>
      <c r="H1670" s="32">
        <v>265.86405301118998</v>
      </c>
      <c r="I1670" s="32">
        <v>0.125</v>
      </c>
      <c r="J1670" s="32">
        <v>0.75229709137686618</v>
      </c>
      <c r="K1670" s="29" t="s">
        <v>746</v>
      </c>
      <c r="L1670" s="29" t="s">
        <v>746</v>
      </c>
      <c r="M1670" s="29" t="s">
        <v>746</v>
      </c>
      <c r="N1670" s="33">
        <v>2.88456123187611E-2</v>
      </c>
      <c r="O1670" s="34">
        <v>71897.813770232868</v>
      </c>
      <c r="P1670" s="35">
        <v>1.938230887623799</v>
      </c>
      <c r="Q1670" s="29" t="s">
        <v>746</v>
      </c>
      <c r="R1670" s="29" t="s">
        <v>746</v>
      </c>
      <c r="S1670" s="41" t="s">
        <v>746</v>
      </c>
      <c r="T1670" s="29" t="s">
        <v>746</v>
      </c>
      <c r="U1670" s="34" t="s">
        <v>746</v>
      </c>
      <c r="V1670" s="38">
        <v>1.938230887623799</v>
      </c>
      <c r="W1670" s="42" t="s">
        <v>746</v>
      </c>
      <c r="X1670" s="40" t="s">
        <v>746</v>
      </c>
      <c r="Y1670" s="40" t="s">
        <v>746</v>
      </c>
    </row>
    <row r="1671" spans="1:25" x14ac:dyDescent="0.2">
      <c r="A1671" s="29">
        <v>12872</v>
      </c>
      <c r="B1671" s="29" t="s">
        <v>7105</v>
      </c>
      <c r="C1671" s="32">
        <v>125</v>
      </c>
      <c r="D1671" s="48" t="s">
        <v>746</v>
      </c>
      <c r="E1671" s="48">
        <v>9.2038847273138469</v>
      </c>
      <c r="F1671" s="32" t="s">
        <v>746</v>
      </c>
      <c r="G1671" s="32">
        <v>9.2038847273138469</v>
      </c>
      <c r="H1671" s="32">
        <v>251.97348522954999</v>
      </c>
      <c r="I1671" s="32">
        <v>0.125</v>
      </c>
      <c r="J1671" s="32">
        <v>0.75229709137686618</v>
      </c>
      <c r="K1671" s="29" t="s">
        <v>746</v>
      </c>
      <c r="L1671" s="29" t="s">
        <v>746</v>
      </c>
      <c r="M1671" s="29" t="s">
        <v>746</v>
      </c>
      <c r="N1671" s="33">
        <v>2.88456123187611E-2</v>
      </c>
      <c r="O1671" s="34">
        <v>71897.813770232868</v>
      </c>
      <c r="P1671" s="35">
        <v>1.8369643673248941</v>
      </c>
      <c r="Q1671" s="29" t="s">
        <v>746</v>
      </c>
      <c r="R1671" s="29" t="s">
        <v>746</v>
      </c>
      <c r="S1671" s="41" t="s">
        <v>746</v>
      </c>
      <c r="T1671" s="29" t="s">
        <v>746</v>
      </c>
      <c r="U1671" s="34" t="s">
        <v>746</v>
      </c>
      <c r="V1671" s="38">
        <v>1.8369643673248941</v>
      </c>
      <c r="W1671" s="42" t="s">
        <v>746</v>
      </c>
      <c r="X1671" s="40" t="s">
        <v>746</v>
      </c>
      <c r="Y1671" s="40" t="s">
        <v>746</v>
      </c>
    </row>
    <row r="1672" spans="1:25" x14ac:dyDescent="0.2">
      <c r="A1672" s="29">
        <v>10523</v>
      </c>
      <c r="B1672" s="29" t="s">
        <v>7106</v>
      </c>
      <c r="C1672" s="32">
        <v>120</v>
      </c>
      <c r="D1672" s="48" t="s">
        <v>746</v>
      </c>
      <c r="E1672" s="48">
        <v>8.4823001646924414</v>
      </c>
      <c r="F1672" s="32" t="s">
        <v>746</v>
      </c>
      <c r="G1672" s="32">
        <v>8.4823001646924414</v>
      </c>
      <c r="H1672" s="32">
        <v>227.62810585700001</v>
      </c>
      <c r="I1672" s="32">
        <v>0.12</v>
      </c>
      <c r="J1672" s="32">
        <v>0.75229709137686618</v>
      </c>
      <c r="K1672" s="29" t="s">
        <v>746</v>
      </c>
      <c r="L1672" s="29" t="s">
        <v>746</v>
      </c>
      <c r="M1672" s="29" t="s">
        <v>746</v>
      </c>
      <c r="N1672" s="33">
        <v>2.88456123187611E-2</v>
      </c>
      <c r="O1672" s="34">
        <v>69021.901219423555</v>
      </c>
      <c r="P1672" s="35">
        <v>1.7502333479246861</v>
      </c>
      <c r="Q1672" s="29" t="s">
        <v>746</v>
      </c>
      <c r="R1672" s="29" t="s">
        <v>746</v>
      </c>
      <c r="S1672" s="41" t="s">
        <v>746</v>
      </c>
      <c r="T1672" s="29" t="s">
        <v>746</v>
      </c>
      <c r="U1672" s="34" t="s">
        <v>746</v>
      </c>
      <c r="V1672" s="38">
        <v>1.7502333479246861</v>
      </c>
      <c r="W1672" s="42" t="s">
        <v>746</v>
      </c>
      <c r="X1672" s="40" t="s">
        <v>746</v>
      </c>
      <c r="Y1672" s="40" t="s">
        <v>746</v>
      </c>
    </row>
    <row r="1673" spans="1:25" x14ac:dyDescent="0.2">
      <c r="A1673" s="29">
        <v>11559</v>
      </c>
      <c r="B1673" s="29" t="s">
        <v>7107</v>
      </c>
      <c r="C1673" s="32">
        <v>110</v>
      </c>
      <c r="D1673" s="48" t="s">
        <v>746</v>
      </c>
      <c r="E1673" s="48">
        <v>7.1274883328318426</v>
      </c>
      <c r="F1673" s="32" t="s">
        <v>746</v>
      </c>
      <c r="G1673" s="32">
        <v>7.1274883328318426</v>
      </c>
      <c r="H1673" s="32">
        <v>197.61557511288001</v>
      </c>
      <c r="I1673" s="32">
        <v>0.11</v>
      </c>
      <c r="J1673" s="32">
        <v>0.75229709137686618</v>
      </c>
      <c r="K1673" s="29" t="s">
        <v>746</v>
      </c>
      <c r="L1673" s="29" t="s">
        <v>746</v>
      </c>
      <c r="M1673" s="29" t="s">
        <v>746</v>
      </c>
      <c r="N1673" s="33">
        <v>2.88456123187611E-2</v>
      </c>
      <c r="O1673" s="34">
        <v>63270.076117804922</v>
      </c>
      <c r="P1673" s="35">
        <v>1.702528303006599</v>
      </c>
      <c r="Q1673" s="29" t="s">
        <v>746</v>
      </c>
      <c r="R1673" s="29" t="s">
        <v>746</v>
      </c>
      <c r="S1673" s="41" t="s">
        <v>746</v>
      </c>
      <c r="T1673" s="29" t="s">
        <v>746</v>
      </c>
      <c r="U1673" s="34" t="s">
        <v>746</v>
      </c>
      <c r="V1673" s="38">
        <v>1.702528303006599</v>
      </c>
      <c r="W1673" s="42" t="s">
        <v>746</v>
      </c>
      <c r="X1673" s="40" t="s">
        <v>746</v>
      </c>
      <c r="Y1673" s="40" t="s">
        <v>746</v>
      </c>
    </row>
    <row r="1674" spans="1:25" x14ac:dyDescent="0.2">
      <c r="A1674" s="29">
        <v>11707</v>
      </c>
      <c r="B1674" s="29" t="s">
        <v>7108</v>
      </c>
      <c r="C1674" s="32">
        <v>150</v>
      </c>
      <c r="D1674" s="48" t="s">
        <v>746</v>
      </c>
      <c r="E1674" s="48">
        <v>13.253594007331939</v>
      </c>
      <c r="F1674" s="32" t="s">
        <v>746</v>
      </c>
      <c r="G1674" s="32">
        <v>13.253594007331939</v>
      </c>
      <c r="H1674" s="32">
        <v>292.64924183974</v>
      </c>
      <c r="I1674" s="32">
        <v>0.15</v>
      </c>
      <c r="J1674" s="32">
        <v>0.75229709137686618</v>
      </c>
      <c r="K1674" s="29" t="s">
        <v>746</v>
      </c>
      <c r="L1674" s="29" t="s">
        <v>746</v>
      </c>
      <c r="M1674" s="29" t="s">
        <v>746</v>
      </c>
      <c r="N1674" s="33">
        <v>2.88456123187611E-2</v>
      </c>
      <c r="O1674" s="34">
        <v>86277.376524279447</v>
      </c>
      <c r="P1674" s="35">
        <v>1.683526376116667</v>
      </c>
      <c r="Q1674" s="29" t="s">
        <v>746</v>
      </c>
      <c r="R1674" s="29" t="s">
        <v>746</v>
      </c>
      <c r="S1674" s="41" t="s">
        <v>746</v>
      </c>
      <c r="T1674" s="29" t="s">
        <v>746</v>
      </c>
      <c r="U1674" s="34" t="s">
        <v>746</v>
      </c>
      <c r="V1674" s="38">
        <v>1.683526376116667</v>
      </c>
      <c r="W1674" s="42" t="s">
        <v>746</v>
      </c>
      <c r="X1674" s="40" t="s">
        <v>746</v>
      </c>
      <c r="Y1674" s="40" t="s">
        <v>746</v>
      </c>
    </row>
    <row r="1675" spans="1:25" ht="20" x14ac:dyDescent="0.2">
      <c r="A1675" s="29">
        <v>12886</v>
      </c>
      <c r="B1675" s="29" t="s">
        <v>7109</v>
      </c>
      <c r="C1675" s="32">
        <v>315</v>
      </c>
      <c r="D1675" s="48" t="s">
        <v>746</v>
      </c>
      <c r="E1675" s="48">
        <v>58.448349572333868</v>
      </c>
      <c r="F1675" s="32" t="s">
        <v>746</v>
      </c>
      <c r="G1675" s="32">
        <v>58.448349572333868</v>
      </c>
      <c r="H1675" s="32">
        <v>755.54521108748008</v>
      </c>
      <c r="I1675" s="32">
        <v>0.315</v>
      </c>
      <c r="J1675" s="32">
        <v>0.7522970913768664</v>
      </c>
      <c r="K1675" s="29" t="s">
        <v>746</v>
      </c>
      <c r="L1675" s="29" t="s">
        <v>746</v>
      </c>
      <c r="M1675" s="29" t="s">
        <v>746</v>
      </c>
      <c r="N1675" s="33">
        <v>2.8845612318761121E-2</v>
      </c>
      <c r="O1675" s="34">
        <v>181182.49070098691</v>
      </c>
      <c r="P1675" s="35">
        <v>1.6816166315694989</v>
      </c>
      <c r="Q1675" s="29" t="s">
        <v>746</v>
      </c>
      <c r="R1675" s="29" t="s">
        <v>746</v>
      </c>
      <c r="S1675" s="41" t="s">
        <v>746</v>
      </c>
      <c r="T1675" s="29" t="s">
        <v>746</v>
      </c>
      <c r="U1675" s="34" t="s">
        <v>746</v>
      </c>
      <c r="V1675" s="38">
        <v>1.6816166315694989</v>
      </c>
      <c r="W1675" s="42" t="s">
        <v>746</v>
      </c>
      <c r="X1675" s="40" t="s">
        <v>746</v>
      </c>
      <c r="Y1675" s="40" t="s">
        <v>746</v>
      </c>
    </row>
    <row r="1676" spans="1:25" x14ac:dyDescent="0.2">
      <c r="A1676" s="29">
        <v>12173</v>
      </c>
      <c r="B1676" s="29" t="s">
        <v>7110</v>
      </c>
      <c r="C1676" s="32">
        <v>90</v>
      </c>
      <c r="D1676" s="48" t="s">
        <v>746</v>
      </c>
      <c r="E1676" s="48">
        <v>4.7712938426394977</v>
      </c>
      <c r="F1676" s="32" t="s">
        <v>746</v>
      </c>
      <c r="G1676" s="32">
        <v>4.7712938426394977</v>
      </c>
      <c r="H1676" s="32">
        <v>120.87093026708</v>
      </c>
      <c r="I1676" s="32">
        <v>0.09</v>
      </c>
      <c r="J1676" s="32">
        <v>0.75229709137686607</v>
      </c>
      <c r="K1676" s="29" t="s">
        <v>746</v>
      </c>
      <c r="L1676" s="29" t="s">
        <v>746</v>
      </c>
      <c r="M1676" s="29" t="s">
        <v>746</v>
      </c>
      <c r="N1676" s="33">
        <v>2.88456123187611E-2</v>
      </c>
      <c r="O1676" s="34">
        <v>51766.425914567662</v>
      </c>
      <c r="P1676" s="35">
        <v>1.3556425298574071</v>
      </c>
      <c r="Q1676" s="29" t="s">
        <v>746</v>
      </c>
      <c r="R1676" s="29" t="s">
        <v>746</v>
      </c>
      <c r="S1676" s="41" t="s">
        <v>746</v>
      </c>
      <c r="T1676" s="29" t="s">
        <v>746</v>
      </c>
      <c r="U1676" s="34" t="s">
        <v>746</v>
      </c>
      <c r="V1676" s="38">
        <v>1.3556425298574071</v>
      </c>
      <c r="W1676" s="42" t="s">
        <v>746</v>
      </c>
      <c r="X1676" s="40" t="s">
        <v>746</v>
      </c>
      <c r="Y1676" s="40" t="s">
        <v>746</v>
      </c>
    </row>
    <row r="1677" spans="1:25" ht="20" x14ac:dyDescent="0.2">
      <c r="A1677" s="29">
        <v>10692</v>
      </c>
      <c r="B1677" s="29" t="s">
        <v>7111</v>
      </c>
      <c r="C1677" s="32">
        <v>100</v>
      </c>
      <c r="D1677" s="48" t="s">
        <v>746</v>
      </c>
      <c r="E1677" s="48">
        <v>5.8904862254808616</v>
      </c>
      <c r="F1677" s="32" t="s">
        <v>746</v>
      </c>
      <c r="G1677" s="32">
        <v>5.8904862254808616</v>
      </c>
      <c r="H1677" s="32">
        <v>136.95783734099999</v>
      </c>
      <c r="I1677" s="32">
        <v>0.1</v>
      </c>
      <c r="J1677" s="32">
        <v>0.75229709137686596</v>
      </c>
      <c r="K1677" s="29" t="s">
        <v>746</v>
      </c>
      <c r="L1677" s="29" t="s">
        <v>746</v>
      </c>
      <c r="M1677" s="29" t="s">
        <v>746</v>
      </c>
      <c r="N1677" s="33">
        <v>2.884561231876109E-2</v>
      </c>
      <c r="O1677" s="34">
        <v>57518.251016186281</v>
      </c>
      <c r="P1677" s="35">
        <v>1.337081156182484</v>
      </c>
      <c r="Q1677" s="29" t="s">
        <v>746</v>
      </c>
      <c r="R1677" s="29" t="s">
        <v>746</v>
      </c>
      <c r="S1677" s="41" t="s">
        <v>746</v>
      </c>
      <c r="T1677" s="29" t="s">
        <v>746</v>
      </c>
      <c r="U1677" s="34" t="s">
        <v>746</v>
      </c>
      <c r="V1677" s="38">
        <v>1.337081156182484</v>
      </c>
      <c r="W1677" s="42" t="s">
        <v>746</v>
      </c>
      <c r="X1677" s="40" t="s">
        <v>746</v>
      </c>
      <c r="Y1677" s="40" t="s">
        <v>746</v>
      </c>
    </row>
    <row r="1678" spans="1:25" x14ac:dyDescent="0.2">
      <c r="A1678" s="29">
        <v>12369</v>
      </c>
      <c r="B1678" s="29" t="s">
        <v>7112</v>
      </c>
      <c r="C1678" s="32">
        <v>80</v>
      </c>
      <c r="D1678" s="48" t="s">
        <v>746</v>
      </c>
      <c r="E1678" s="48">
        <v>3.7699111843077522</v>
      </c>
      <c r="F1678" s="32" t="s">
        <v>746</v>
      </c>
      <c r="G1678" s="32">
        <v>3.7699111843077522</v>
      </c>
      <c r="H1678" s="32">
        <v>91.804385435699999</v>
      </c>
      <c r="I1678" s="32">
        <v>0.08</v>
      </c>
      <c r="J1678" s="32">
        <v>0.75229709137686607</v>
      </c>
      <c r="K1678" s="29" t="s">
        <v>746</v>
      </c>
      <c r="L1678" s="29" t="s">
        <v>746</v>
      </c>
      <c r="M1678" s="29" t="s">
        <v>746</v>
      </c>
      <c r="N1678" s="33">
        <v>2.88456123187611E-2</v>
      </c>
      <c r="O1678" s="34">
        <v>46014.600812949029</v>
      </c>
      <c r="P1678" s="35">
        <v>1.2032000338709481</v>
      </c>
      <c r="Q1678" s="29" t="s">
        <v>746</v>
      </c>
      <c r="R1678" s="29" t="s">
        <v>746</v>
      </c>
      <c r="S1678" s="41" t="s">
        <v>746</v>
      </c>
      <c r="T1678" s="29" t="s">
        <v>746</v>
      </c>
      <c r="U1678" s="34" t="s">
        <v>746</v>
      </c>
      <c r="V1678" s="38">
        <v>1.2032000338709481</v>
      </c>
      <c r="W1678" s="42" t="s">
        <v>746</v>
      </c>
      <c r="X1678" s="40" t="s">
        <v>746</v>
      </c>
      <c r="Y1678" s="40" t="s">
        <v>746</v>
      </c>
    </row>
    <row r="1679" spans="1:25" x14ac:dyDescent="0.2">
      <c r="A1679" s="29">
        <v>12520</v>
      </c>
      <c r="B1679" s="29" t="s">
        <v>7113</v>
      </c>
      <c r="C1679" s="32">
        <v>450</v>
      </c>
      <c r="D1679" s="48" t="s">
        <v>746</v>
      </c>
      <c r="E1679" s="48">
        <v>119.2823460659874</v>
      </c>
      <c r="F1679" s="32" t="s">
        <v>746</v>
      </c>
      <c r="G1679" s="32">
        <v>119.2823460659874</v>
      </c>
      <c r="H1679" s="32">
        <v>772.43892547081009</v>
      </c>
      <c r="I1679" s="32">
        <v>0.45</v>
      </c>
      <c r="J1679" s="32">
        <v>0.75229709137686607</v>
      </c>
      <c r="K1679" s="29" t="s">
        <v>746</v>
      </c>
      <c r="L1679" s="29" t="s">
        <v>746</v>
      </c>
      <c r="M1679" s="29" t="s">
        <v>746</v>
      </c>
      <c r="N1679" s="33">
        <v>2.88456123187611E-2</v>
      </c>
      <c r="O1679" s="34">
        <v>258832.12957283831</v>
      </c>
      <c r="P1679" s="35">
        <v>1.0970638657656959</v>
      </c>
      <c r="Q1679" s="29" t="s">
        <v>746</v>
      </c>
      <c r="R1679" s="29" t="s">
        <v>746</v>
      </c>
      <c r="S1679" s="41" t="s">
        <v>746</v>
      </c>
      <c r="T1679" s="29" t="s">
        <v>746</v>
      </c>
      <c r="U1679" s="34" t="s">
        <v>746</v>
      </c>
      <c r="V1679" s="38">
        <v>1.0970638657656959</v>
      </c>
      <c r="W1679" s="42" t="s">
        <v>746</v>
      </c>
      <c r="X1679" s="40" t="s">
        <v>746</v>
      </c>
      <c r="Y1679" s="40" t="s">
        <v>746</v>
      </c>
    </row>
    <row r="1680" spans="1:25" ht="20" x14ac:dyDescent="0.2">
      <c r="A1680" s="29">
        <v>12459</v>
      </c>
      <c r="B1680" s="29" t="s">
        <v>7114</v>
      </c>
      <c r="C1680" s="32">
        <v>90</v>
      </c>
      <c r="D1680" s="48" t="s">
        <v>746</v>
      </c>
      <c r="E1680" s="48">
        <v>4.7712938426394977</v>
      </c>
      <c r="F1680" s="32" t="s">
        <v>746</v>
      </c>
      <c r="G1680" s="32">
        <v>4.7712938426394977</v>
      </c>
      <c r="H1680" s="32">
        <v>94.075422871699999</v>
      </c>
      <c r="I1680" s="32">
        <v>0.09</v>
      </c>
      <c r="J1680" s="32">
        <v>0.75229709137686607</v>
      </c>
      <c r="K1680" s="29" t="s">
        <v>746</v>
      </c>
      <c r="L1680" s="29" t="s">
        <v>746</v>
      </c>
      <c r="M1680" s="29" t="s">
        <v>746</v>
      </c>
      <c r="N1680" s="33">
        <v>2.88456123187611E-2</v>
      </c>
      <c r="O1680" s="34">
        <v>51766.425914567662</v>
      </c>
      <c r="P1680" s="35">
        <v>1.055114277497466</v>
      </c>
      <c r="Q1680" s="29" t="s">
        <v>746</v>
      </c>
      <c r="R1680" s="29" t="s">
        <v>746</v>
      </c>
      <c r="S1680" s="41" t="s">
        <v>746</v>
      </c>
      <c r="T1680" s="29" t="s">
        <v>746</v>
      </c>
      <c r="U1680" s="34" t="s">
        <v>746</v>
      </c>
      <c r="V1680" s="38">
        <v>1.055114277497466</v>
      </c>
      <c r="W1680" s="42" t="s">
        <v>746</v>
      </c>
      <c r="X1680" s="40" t="s">
        <v>746</v>
      </c>
      <c r="Y1680" s="40" t="s">
        <v>746</v>
      </c>
    </row>
    <row r="1681" spans="1:25" x14ac:dyDescent="0.2">
      <c r="A1681" s="29">
        <v>10835</v>
      </c>
      <c r="B1681" s="29" t="s">
        <v>7115</v>
      </c>
      <c r="C1681" s="32">
        <v>90</v>
      </c>
      <c r="D1681" s="48" t="s">
        <v>746</v>
      </c>
      <c r="E1681" s="48">
        <v>4.7712938426394977</v>
      </c>
      <c r="F1681" s="32" t="s">
        <v>746</v>
      </c>
      <c r="G1681" s="32">
        <v>4.7712938426394977</v>
      </c>
      <c r="H1681" s="32">
        <v>93.383633607799993</v>
      </c>
      <c r="I1681" s="32">
        <v>0.09</v>
      </c>
      <c r="J1681" s="32">
        <v>0.75229709137686607</v>
      </c>
      <c r="K1681" s="29" t="s">
        <v>746</v>
      </c>
      <c r="L1681" s="29" t="s">
        <v>746</v>
      </c>
      <c r="M1681" s="29" t="s">
        <v>746</v>
      </c>
      <c r="N1681" s="33">
        <v>2.88456123187611E-2</v>
      </c>
      <c r="O1681" s="34">
        <v>51766.425914567662</v>
      </c>
      <c r="P1681" s="35">
        <v>1.047355431381453</v>
      </c>
      <c r="Q1681" s="29" t="s">
        <v>746</v>
      </c>
      <c r="R1681" s="29" t="s">
        <v>746</v>
      </c>
      <c r="S1681" s="41" t="s">
        <v>746</v>
      </c>
      <c r="T1681" s="29" t="s">
        <v>746</v>
      </c>
      <c r="U1681" s="34" t="s">
        <v>746</v>
      </c>
      <c r="V1681" s="38">
        <v>1.047355431381453</v>
      </c>
      <c r="W1681" s="42" t="s">
        <v>746</v>
      </c>
      <c r="X1681" s="40" t="s">
        <v>746</v>
      </c>
      <c r="Y1681" s="40" t="s">
        <v>746</v>
      </c>
    </row>
    <row r="1682" spans="1:25" ht="20" x14ac:dyDescent="0.2">
      <c r="A1682" s="29">
        <v>10778</v>
      </c>
      <c r="B1682" s="29" t="s">
        <v>7116</v>
      </c>
      <c r="C1682" s="32">
        <v>100</v>
      </c>
      <c r="D1682" s="48" t="s">
        <v>746</v>
      </c>
      <c r="E1682" s="48">
        <v>5.8904862254808616</v>
      </c>
      <c r="F1682" s="32" t="s">
        <v>746</v>
      </c>
      <c r="G1682" s="32">
        <v>5.8904862254808616</v>
      </c>
      <c r="H1682" s="32">
        <v>105.3751808838</v>
      </c>
      <c r="I1682" s="32">
        <v>0.1</v>
      </c>
      <c r="J1682" s="32">
        <v>0.75229709137686596</v>
      </c>
      <c r="K1682" s="29" t="s">
        <v>746</v>
      </c>
      <c r="L1682" s="29" t="s">
        <v>746</v>
      </c>
      <c r="M1682" s="29" t="s">
        <v>746</v>
      </c>
      <c r="N1682" s="33">
        <v>2.884561231876109E-2</v>
      </c>
      <c r="O1682" s="34">
        <v>57518.251016186281</v>
      </c>
      <c r="P1682" s="35">
        <v>1.028748492415563</v>
      </c>
      <c r="Q1682" s="29" t="s">
        <v>746</v>
      </c>
      <c r="R1682" s="29" t="s">
        <v>746</v>
      </c>
      <c r="S1682" s="41" t="s">
        <v>746</v>
      </c>
      <c r="T1682" s="29" t="s">
        <v>746</v>
      </c>
      <c r="U1682" s="34" t="s">
        <v>746</v>
      </c>
      <c r="V1682" s="38">
        <v>1.028748492415563</v>
      </c>
      <c r="W1682" s="42" t="s">
        <v>746</v>
      </c>
      <c r="X1682" s="40" t="s">
        <v>746</v>
      </c>
      <c r="Y1682" s="40" t="s">
        <v>746</v>
      </c>
    </row>
    <row r="1683" spans="1:25" x14ac:dyDescent="0.2">
      <c r="A1683" s="29">
        <v>13581</v>
      </c>
      <c r="B1683" s="29" t="s">
        <v>7117</v>
      </c>
      <c r="C1683" s="32">
        <v>90</v>
      </c>
      <c r="D1683" s="48" t="s">
        <v>746</v>
      </c>
      <c r="E1683" s="48">
        <v>4.7712938426394977</v>
      </c>
      <c r="F1683" s="32" t="s">
        <v>746</v>
      </c>
      <c r="G1683" s="32">
        <v>4.7712938426394977</v>
      </c>
      <c r="H1683" s="32">
        <v>82.553976001600006</v>
      </c>
      <c r="I1683" s="32">
        <v>0.09</v>
      </c>
      <c r="J1683" s="32">
        <v>0.75229709137686607</v>
      </c>
      <c r="K1683" s="29" t="s">
        <v>746</v>
      </c>
      <c r="L1683" s="29" t="s">
        <v>746</v>
      </c>
      <c r="M1683" s="29" t="s">
        <v>746</v>
      </c>
      <c r="N1683" s="33">
        <v>2.88456123187611E-2</v>
      </c>
      <c r="O1683" s="34">
        <v>51766.425914567662</v>
      </c>
      <c r="P1683" s="35">
        <v>0.92589409735913264</v>
      </c>
      <c r="Q1683" s="29" t="s">
        <v>746</v>
      </c>
      <c r="R1683" s="29" t="s">
        <v>746</v>
      </c>
      <c r="S1683" s="41" t="s">
        <v>746</v>
      </c>
      <c r="T1683" s="29" t="s">
        <v>746</v>
      </c>
      <c r="U1683" s="34" t="s">
        <v>746</v>
      </c>
      <c r="V1683" s="38">
        <v>0.92589409735913264</v>
      </c>
      <c r="W1683" s="42" t="s">
        <v>746</v>
      </c>
      <c r="X1683" s="40" t="s">
        <v>746</v>
      </c>
      <c r="Y1683" s="40" t="s">
        <v>746</v>
      </c>
    </row>
    <row r="1684" spans="1:25" x14ac:dyDescent="0.2">
      <c r="A1684" s="29">
        <v>13694</v>
      </c>
      <c r="B1684" s="29" t="s">
        <v>7118</v>
      </c>
      <c r="C1684" s="32">
        <v>125</v>
      </c>
      <c r="D1684" s="48" t="s">
        <v>746</v>
      </c>
      <c r="E1684" s="48">
        <v>9.2038847273138469</v>
      </c>
      <c r="F1684" s="32" t="s">
        <v>746</v>
      </c>
      <c r="G1684" s="32">
        <v>9.2038847273138469</v>
      </c>
      <c r="H1684" s="32">
        <v>116.65048318300001</v>
      </c>
      <c r="I1684" s="32">
        <v>0.125</v>
      </c>
      <c r="J1684" s="32">
        <v>0.75229709137686618</v>
      </c>
      <c r="K1684" s="29" t="s">
        <v>746</v>
      </c>
      <c r="L1684" s="29" t="s">
        <v>746</v>
      </c>
      <c r="M1684" s="29" t="s">
        <v>746</v>
      </c>
      <c r="N1684" s="33">
        <v>2.88456123187611E-2</v>
      </c>
      <c r="O1684" s="34">
        <v>71897.813770232868</v>
      </c>
      <c r="P1684" s="35">
        <v>0.85041797490394444</v>
      </c>
      <c r="Q1684" s="29" t="s">
        <v>746</v>
      </c>
      <c r="R1684" s="29" t="s">
        <v>746</v>
      </c>
      <c r="S1684" s="41" t="s">
        <v>746</v>
      </c>
      <c r="T1684" s="29" t="s">
        <v>746</v>
      </c>
      <c r="U1684" s="34" t="s">
        <v>746</v>
      </c>
      <c r="V1684" s="38">
        <v>0.85041797490394444</v>
      </c>
      <c r="W1684" s="42" t="s">
        <v>746</v>
      </c>
      <c r="X1684" s="40" t="s">
        <v>746</v>
      </c>
      <c r="Y1684" s="40" t="s">
        <v>746</v>
      </c>
    </row>
    <row r="1685" spans="1:25" x14ac:dyDescent="0.2">
      <c r="A1685" s="29">
        <v>10785</v>
      </c>
      <c r="B1685" s="29" t="s">
        <v>7119</v>
      </c>
      <c r="C1685" s="32">
        <v>180</v>
      </c>
      <c r="D1685" s="48" t="s">
        <v>746</v>
      </c>
      <c r="E1685" s="48">
        <v>19.085175370557991</v>
      </c>
      <c r="F1685" s="32" t="s">
        <v>746</v>
      </c>
      <c r="G1685" s="32">
        <v>19.085175370557991</v>
      </c>
      <c r="H1685" s="32">
        <v>184.4784195769</v>
      </c>
      <c r="I1685" s="32">
        <v>0.18</v>
      </c>
      <c r="J1685" s="32">
        <v>0.75229709137686607</v>
      </c>
      <c r="K1685" s="29" t="s">
        <v>746</v>
      </c>
      <c r="L1685" s="29" t="s">
        <v>746</v>
      </c>
      <c r="M1685" s="29" t="s">
        <v>746</v>
      </c>
      <c r="N1685" s="33">
        <v>2.88456123187611E-2</v>
      </c>
      <c r="O1685" s="34">
        <v>103532.8518291353</v>
      </c>
      <c r="P1685" s="35">
        <v>0.83865001462374555</v>
      </c>
      <c r="Q1685" s="29" t="s">
        <v>746</v>
      </c>
      <c r="R1685" s="29" t="s">
        <v>7120</v>
      </c>
      <c r="S1685" s="36">
        <v>39.56</v>
      </c>
      <c r="T1685" s="29" t="s">
        <v>3310</v>
      </c>
      <c r="U1685" s="37">
        <v>176</v>
      </c>
      <c r="V1685" s="38">
        <v>0.83865001462374555</v>
      </c>
      <c r="W1685" s="38">
        <v>40.398650014623747</v>
      </c>
      <c r="X1685" s="40" t="s">
        <v>746</v>
      </c>
      <c r="Y1685" s="40" t="s">
        <v>746</v>
      </c>
    </row>
    <row r="1686" spans="1:25" x14ac:dyDescent="0.2">
      <c r="A1686" s="29">
        <v>17719</v>
      </c>
      <c r="B1686" s="29" t="s">
        <v>7121</v>
      </c>
      <c r="C1686" s="32">
        <v>100</v>
      </c>
      <c r="D1686" s="48" t="s">
        <v>746</v>
      </c>
      <c r="E1686" s="48">
        <v>5.8904862254808616</v>
      </c>
      <c r="F1686" s="32" t="s">
        <v>746</v>
      </c>
      <c r="G1686" s="32">
        <v>5.8904862254808616</v>
      </c>
      <c r="H1686" s="32">
        <v>83.291562928800005</v>
      </c>
      <c r="I1686" s="32">
        <v>0.1</v>
      </c>
      <c r="J1686" s="32">
        <v>0.75229709137686596</v>
      </c>
      <c r="K1686" s="29" t="s">
        <v>746</v>
      </c>
      <c r="L1686" s="29" t="s">
        <v>746</v>
      </c>
      <c r="M1686" s="29" t="s">
        <v>746</v>
      </c>
      <c r="N1686" s="33">
        <v>2.884561231876109E-2</v>
      </c>
      <c r="O1686" s="34">
        <v>57518.251016186281</v>
      </c>
      <c r="P1686" s="35">
        <v>0.81315229141506606</v>
      </c>
      <c r="Q1686" s="29" t="s">
        <v>746</v>
      </c>
      <c r="R1686" s="29" t="s">
        <v>746</v>
      </c>
      <c r="S1686" s="41" t="s">
        <v>746</v>
      </c>
      <c r="T1686" s="29" t="s">
        <v>746</v>
      </c>
      <c r="U1686" s="34" t="s">
        <v>746</v>
      </c>
      <c r="V1686" s="38">
        <v>0.81315229141506606</v>
      </c>
      <c r="W1686" s="42" t="s">
        <v>746</v>
      </c>
      <c r="X1686" s="40" t="s">
        <v>746</v>
      </c>
      <c r="Y1686" s="40" t="s">
        <v>746</v>
      </c>
    </row>
    <row r="1687" spans="1:25" ht="20" x14ac:dyDescent="0.2">
      <c r="A1687" s="29">
        <v>12421</v>
      </c>
      <c r="B1687" s="29" t="s">
        <v>7122</v>
      </c>
      <c r="C1687" s="32">
        <v>90</v>
      </c>
      <c r="D1687" s="48" t="s">
        <v>746</v>
      </c>
      <c r="E1687" s="48">
        <v>4.7712938426394977</v>
      </c>
      <c r="F1687" s="32" t="s">
        <v>746</v>
      </c>
      <c r="G1687" s="32">
        <v>4.7712938426394977</v>
      </c>
      <c r="H1687" s="32">
        <v>70.429146790000004</v>
      </c>
      <c r="I1687" s="32">
        <v>0.09</v>
      </c>
      <c r="J1687" s="32">
        <v>0.75229709137686607</v>
      </c>
      <c r="K1687" s="29" t="s">
        <v>746</v>
      </c>
      <c r="L1687" s="29" t="s">
        <v>746</v>
      </c>
      <c r="M1687" s="29" t="s">
        <v>746</v>
      </c>
      <c r="N1687" s="33">
        <v>2.88456123187611E-2</v>
      </c>
      <c r="O1687" s="34">
        <v>51766.425914567662</v>
      </c>
      <c r="P1687" s="35">
        <v>0.78990660963000792</v>
      </c>
      <c r="Q1687" s="29" t="s">
        <v>746</v>
      </c>
      <c r="R1687" s="29" t="s">
        <v>746</v>
      </c>
      <c r="S1687" s="41" t="s">
        <v>746</v>
      </c>
      <c r="T1687" s="29" t="s">
        <v>746</v>
      </c>
      <c r="U1687" s="34" t="s">
        <v>746</v>
      </c>
      <c r="V1687" s="38">
        <v>0.78990660963000792</v>
      </c>
      <c r="W1687" s="42" t="s">
        <v>746</v>
      </c>
      <c r="X1687" s="40" t="s">
        <v>746</v>
      </c>
      <c r="Y1687" s="40" t="s">
        <v>746</v>
      </c>
    </row>
    <row r="1688" spans="1:25" x14ac:dyDescent="0.2">
      <c r="A1688" s="29">
        <v>13716</v>
      </c>
      <c r="B1688" s="29" t="s">
        <v>7123</v>
      </c>
      <c r="C1688" s="32">
        <v>125</v>
      </c>
      <c r="D1688" s="48" t="s">
        <v>746</v>
      </c>
      <c r="E1688" s="48">
        <v>9.2038847273138469</v>
      </c>
      <c r="F1688" s="32" t="s">
        <v>746</v>
      </c>
      <c r="G1688" s="32">
        <v>9.2038847273138469</v>
      </c>
      <c r="H1688" s="32">
        <v>97.142862209599997</v>
      </c>
      <c r="I1688" s="32">
        <v>0.125</v>
      </c>
      <c r="J1688" s="32">
        <v>0.75229709137686618</v>
      </c>
      <c r="K1688" s="29" t="s">
        <v>746</v>
      </c>
      <c r="L1688" s="29" t="s">
        <v>746</v>
      </c>
      <c r="M1688" s="29" t="s">
        <v>746</v>
      </c>
      <c r="N1688" s="33">
        <v>2.88456123187611E-2</v>
      </c>
      <c r="O1688" s="34">
        <v>71897.813770232868</v>
      </c>
      <c r="P1688" s="35">
        <v>0.70820140562178435</v>
      </c>
      <c r="Q1688" s="29" t="s">
        <v>746</v>
      </c>
      <c r="R1688" s="29" t="s">
        <v>746</v>
      </c>
      <c r="S1688" s="41" t="s">
        <v>746</v>
      </c>
      <c r="T1688" s="29" t="s">
        <v>746</v>
      </c>
      <c r="U1688" s="34" t="s">
        <v>746</v>
      </c>
      <c r="V1688" s="38">
        <v>0.70820140562178435</v>
      </c>
      <c r="W1688" s="42" t="s">
        <v>746</v>
      </c>
      <c r="X1688" s="40" t="s">
        <v>746</v>
      </c>
      <c r="Y1688" s="40" t="s">
        <v>746</v>
      </c>
    </row>
    <row r="1689" spans="1:25" x14ac:dyDescent="0.2">
      <c r="A1689" s="29">
        <v>12675</v>
      </c>
      <c r="B1689" s="29" t="s">
        <v>7124</v>
      </c>
      <c r="C1689" s="32">
        <v>250</v>
      </c>
      <c r="D1689" s="48" t="s">
        <v>746</v>
      </c>
      <c r="E1689" s="48">
        <v>36.815538909255388</v>
      </c>
      <c r="F1689" s="32" t="s">
        <v>746</v>
      </c>
      <c r="G1689" s="32">
        <v>36.815538909255388</v>
      </c>
      <c r="H1689" s="32">
        <v>236.167831068</v>
      </c>
      <c r="I1689" s="32">
        <v>0.25</v>
      </c>
      <c r="J1689" s="32">
        <v>0.75229709137686618</v>
      </c>
      <c r="K1689" s="29" t="s">
        <v>746</v>
      </c>
      <c r="L1689" s="29" t="s">
        <v>746</v>
      </c>
      <c r="M1689" s="29" t="s">
        <v>746</v>
      </c>
      <c r="N1689" s="33">
        <v>2.88456123187611E-2</v>
      </c>
      <c r="O1689" s="34">
        <v>143795.62754046571</v>
      </c>
      <c r="P1689" s="35">
        <v>0.7049330284087344</v>
      </c>
      <c r="Q1689" s="29" t="s">
        <v>746</v>
      </c>
      <c r="R1689" s="29" t="s">
        <v>746</v>
      </c>
      <c r="S1689" s="41" t="s">
        <v>746</v>
      </c>
      <c r="T1689" s="29" t="s">
        <v>746</v>
      </c>
      <c r="U1689" s="34" t="s">
        <v>746</v>
      </c>
      <c r="V1689" s="38">
        <v>0.7049330284087344</v>
      </c>
      <c r="W1689" s="42" t="s">
        <v>746</v>
      </c>
      <c r="X1689" s="40" t="s">
        <v>746</v>
      </c>
      <c r="Y1689" s="40" t="s">
        <v>746</v>
      </c>
    </row>
    <row r="1690" spans="1:25" x14ac:dyDescent="0.2">
      <c r="A1690" s="29">
        <v>12169</v>
      </c>
      <c r="B1690" s="29" t="s">
        <v>7125</v>
      </c>
      <c r="C1690" s="32">
        <v>110</v>
      </c>
      <c r="D1690" s="48" t="s">
        <v>746</v>
      </c>
      <c r="E1690" s="48">
        <v>7.1274883328318426</v>
      </c>
      <c r="F1690" s="32" t="s">
        <v>746</v>
      </c>
      <c r="G1690" s="32">
        <v>7.1274883328318426</v>
      </c>
      <c r="H1690" s="32">
        <v>69.490236237800005</v>
      </c>
      <c r="I1690" s="32">
        <v>0.11</v>
      </c>
      <c r="J1690" s="32">
        <v>0.75229709137686618</v>
      </c>
      <c r="K1690" s="29" t="s">
        <v>746</v>
      </c>
      <c r="L1690" s="29" t="s">
        <v>746</v>
      </c>
      <c r="M1690" s="29" t="s">
        <v>746</v>
      </c>
      <c r="N1690" s="33">
        <v>2.88456123187611E-2</v>
      </c>
      <c r="O1690" s="34">
        <v>63270.076117804922</v>
      </c>
      <c r="P1690" s="35">
        <v>0.59868304363099922</v>
      </c>
      <c r="Q1690" s="29" t="s">
        <v>746</v>
      </c>
      <c r="R1690" s="29" t="s">
        <v>746</v>
      </c>
      <c r="S1690" s="41" t="s">
        <v>746</v>
      </c>
      <c r="T1690" s="29" t="s">
        <v>746</v>
      </c>
      <c r="U1690" s="34" t="s">
        <v>746</v>
      </c>
      <c r="V1690" s="38">
        <v>0.59868304363099922</v>
      </c>
      <c r="W1690" s="42" t="s">
        <v>746</v>
      </c>
      <c r="X1690" s="40" t="s">
        <v>746</v>
      </c>
      <c r="Y1690" s="40" t="s">
        <v>746</v>
      </c>
    </row>
    <row r="1691" spans="1:25" x14ac:dyDescent="0.2">
      <c r="A1691" s="29">
        <v>12186</v>
      </c>
      <c r="B1691" s="29" t="s">
        <v>7126</v>
      </c>
      <c r="C1691" s="32">
        <v>250</v>
      </c>
      <c r="D1691" s="48" t="s">
        <v>746</v>
      </c>
      <c r="E1691" s="48">
        <v>36.815538909255388</v>
      </c>
      <c r="F1691" s="32" t="s">
        <v>746</v>
      </c>
      <c r="G1691" s="32">
        <v>36.815538909255388</v>
      </c>
      <c r="H1691" s="32">
        <v>166.49699539378</v>
      </c>
      <c r="I1691" s="32">
        <v>0.25</v>
      </c>
      <c r="J1691" s="32">
        <v>0.75229709137686618</v>
      </c>
      <c r="K1691" s="29" t="s">
        <v>746</v>
      </c>
      <c r="L1691" s="29" t="s">
        <v>746</v>
      </c>
      <c r="M1691" s="29" t="s">
        <v>746</v>
      </c>
      <c r="N1691" s="33">
        <v>2.88456123187611E-2</v>
      </c>
      <c r="O1691" s="34">
        <v>143795.62754046571</v>
      </c>
      <c r="P1691" s="35">
        <v>0.49697382854017158</v>
      </c>
      <c r="Q1691" s="29" t="s">
        <v>746</v>
      </c>
      <c r="R1691" s="29" t="s">
        <v>746</v>
      </c>
      <c r="S1691" s="41" t="s">
        <v>746</v>
      </c>
      <c r="T1691" s="29" t="s">
        <v>746</v>
      </c>
      <c r="U1691" s="34" t="s">
        <v>746</v>
      </c>
      <c r="V1691" s="38">
        <v>0.49697382854017158</v>
      </c>
      <c r="W1691" s="42" t="s">
        <v>746</v>
      </c>
      <c r="X1691" s="40" t="s">
        <v>746</v>
      </c>
      <c r="Y1691" s="40" t="s">
        <v>746</v>
      </c>
    </row>
    <row r="1692" spans="1:25" ht="20" x14ac:dyDescent="0.2">
      <c r="A1692" s="29">
        <v>17593</v>
      </c>
      <c r="B1692" s="29" t="s">
        <v>7127</v>
      </c>
      <c r="C1692" s="32">
        <v>100</v>
      </c>
      <c r="D1692" s="48" t="s">
        <v>746</v>
      </c>
      <c r="E1692" s="48">
        <v>5.8904862254808616</v>
      </c>
      <c r="F1692" s="32" t="s">
        <v>746</v>
      </c>
      <c r="G1692" s="32">
        <v>5.8904862254808616</v>
      </c>
      <c r="H1692" s="32">
        <v>44.852674202199999</v>
      </c>
      <c r="I1692" s="32">
        <v>0.1</v>
      </c>
      <c r="J1692" s="32">
        <v>0.75229709137686596</v>
      </c>
      <c r="K1692" s="29" t="s">
        <v>746</v>
      </c>
      <c r="L1692" s="29" t="s">
        <v>746</v>
      </c>
      <c r="M1692" s="29" t="s">
        <v>746</v>
      </c>
      <c r="N1692" s="33">
        <v>2.884561231876109E-2</v>
      </c>
      <c r="O1692" s="34">
        <v>57518.251016186281</v>
      </c>
      <c r="P1692" s="35">
        <v>0.43788414481776139</v>
      </c>
      <c r="Q1692" s="29" t="s">
        <v>746</v>
      </c>
      <c r="R1692" s="29" t="s">
        <v>746</v>
      </c>
      <c r="S1692" s="41" t="s">
        <v>746</v>
      </c>
      <c r="T1692" s="29" t="s">
        <v>746</v>
      </c>
      <c r="U1692" s="34" t="s">
        <v>746</v>
      </c>
      <c r="V1692" s="38">
        <v>0.43788414481776139</v>
      </c>
      <c r="W1692" s="42" t="s">
        <v>746</v>
      </c>
      <c r="X1692" s="40" t="s">
        <v>746</v>
      </c>
      <c r="Y1692" s="40" t="s">
        <v>746</v>
      </c>
    </row>
    <row r="1693" spans="1:25" x14ac:dyDescent="0.2">
      <c r="A1693" s="29">
        <v>12695</v>
      </c>
      <c r="B1693" s="29" t="s">
        <v>7128</v>
      </c>
      <c r="C1693" s="32">
        <v>125</v>
      </c>
      <c r="D1693" s="48" t="s">
        <v>746</v>
      </c>
      <c r="E1693" s="48">
        <v>9.2038847273138469</v>
      </c>
      <c r="F1693" s="32" t="s">
        <v>746</v>
      </c>
      <c r="G1693" s="32">
        <v>9.2038847273138469</v>
      </c>
      <c r="H1693" s="32">
        <v>53.230286370279998</v>
      </c>
      <c r="I1693" s="32">
        <v>0.125</v>
      </c>
      <c r="J1693" s="32">
        <v>0.75229709137686618</v>
      </c>
      <c r="K1693" s="29" t="s">
        <v>746</v>
      </c>
      <c r="L1693" s="29" t="s">
        <v>746</v>
      </c>
      <c r="M1693" s="29" t="s">
        <v>746</v>
      </c>
      <c r="N1693" s="33">
        <v>2.88456123187611E-2</v>
      </c>
      <c r="O1693" s="34">
        <v>71897.813770232868</v>
      </c>
      <c r="P1693" s="35">
        <v>0.38806519358822211</v>
      </c>
      <c r="Q1693" s="29" t="s">
        <v>746</v>
      </c>
      <c r="R1693" s="29" t="s">
        <v>746</v>
      </c>
      <c r="S1693" s="41" t="s">
        <v>746</v>
      </c>
      <c r="T1693" s="29" t="s">
        <v>746</v>
      </c>
      <c r="U1693" s="34" t="s">
        <v>746</v>
      </c>
      <c r="V1693" s="38">
        <v>0.38806519358822211</v>
      </c>
      <c r="W1693" s="42" t="s">
        <v>746</v>
      </c>
      <c r="X1693" s="40" t="s">
        <v>746</v>
      </c>
      <c r="Y1693" s="40" t="s">
        <v>746</v>
      </c>
    </row>
    <row r="1694" spans="1:25" x14ac:dyDescent="0.2">
      <c r="A1694" s="29">
        <v>15608</v>
      </c>
      <c r="B1694" s="29" t="s">
        <v>7129</v>
      </c>
      <c r="C1694" s="32">
        <v>600</v>
      </c>
      <c r="D1694" s="48" t="s">
        <v>746</v>
      </c>
      <c r="E1694" s="48">
        <v>212.05750411731111</v>
      </c>
      <c r="F1694" s="32" t="s">
        <v>746</v>
      </c>
      <c r="G1694" s="32">
        <v>212.05750411731111</v>
      </c>
      <c r="H1694" s="32">
        <v>348.55330000713002</v>
      </c>
      <c r="I1694" s="32">
        <v>0.6</v>
      </c>
      <c r="J1694" s="32">
        <v>0.75229709137686618</v>
      </c>
      <c r="K1694" s="29" t="s">
        <v>746</v>
      </c>
      <c r="L1694" s="29" t="s">
        <v>746</v>
      </c>
      <c r="M1694" s="29" t="s">
        <v>746</v>
      </c>
      <c r="N1694" s="33">
        <v>2.88456123187611E-2</v>
      </c>
      <c r="O1694" s="34">
        <v>345109.50609711779</v>
      </c>
      <c r="P1694" s="35">
        <v>0.34561892365519908</v>
      </c>
      <c r="Q1694" s="29" t="s">
        <v>746</v>
      </c>
      <c r="R1694" s="29" t="s">
        <v>4600</v>
      </c>
      <c r="S1694" s="36">
        <v>6.45</v>
      </c>
      <c r="T1694" s="29" t="s">
        <v>746</v>
      </c>
      <c r="U1694" s="37">
        <v>326</v>
      </c>
      <c r="V1694" s="38">
        <v>0.34561892365519908</v>
      </c>
      <c r="W1694" s="38">
        <v>6.7956189236551996</v>
      </c>
      <c r="X1694" s="40" t="s">
        <v>746</v>
      </c>
      <c r="Y1694" s="40" t="s">
        <v>746</v>
      </c>
    </row>
    <row r="1695" spans="1:25" x14ac:dyDescent="0.2">
      <c r="A1695" s="29">
        <v>14633</v>
      </c>
      <c r="B1695" s="29" t="s">
        <v>7130</v>
      </c>
      <c r="C1695" s="32">
        <v>100</v>
      </c>
      <c r="D1695" s="48" t="s">
        <v>746</v>
      </c>
      <c r="E1695" s="48">
        <v>5.8904862254808616</v>
      </c>
      <c r="F1695" s="32" t="s">
        <v>746</v>
      </c>
      <c r="G1695" s="32">
        <v>5.8904862254808616</v>
      </c>
      <c r="H1695" s="32">
        <v>32.333434417799999</v>
      </c>
      <c r="I1695" s="32">
        <v>0.1</v>
      </c>
      <c r="J1695" s="32">
        <v>0.75229709137686596</v>
      </c>
      <c r="K1695" s="29" t="s">
        <v>746</v>
      </c>
      <c r="L1695" s="29" t="s">
        <v>746</v>
      </c>
      <c r="M1695" s="29" t="s">
        <v>746</v>
      </c>
      <c r="N1695" s="33">
        <v>2.884561231876109E-2</v>
      </c>
      <c r="O1695" s="34">
        <v>57518.251016186281</v>
      </c>
      <c r="P1695" s="35">
        <v>0.31566229953720509</v>
      </c>
      <c r="Q1695" s="29" t="s">
        <v>746</v>
      </c>
      <c r="R1695" s="29" t="s">
        <v>746</v>
      </c>
      <c r="S1695" s="41" t="s">
        <v>746</v>
      </c>
      <c r="T1695" s="29" t="s">
        <v>746</v>
      </c>
      <c r="U1695" s="34" t="s">
        <v>746</v>
      </c>
      <c r="V1695" s="38">
        <v>0.31566229953720509</v>
      </c>
      <c r="W1695" s="42" t="s">
        <v>746</v>
      </c>
      <c r="X1695" s="40" t="s">
        <v>746</v>
      </c>
      <c r="Y1695" s="40" t="s">
        <v>746</v>
      </c>
    </row>
    <row r="1696" spans="1:25" x14ac:dyDescent="0.2">
      <c r="A1696" s="29">
        <v>11928</v>
      </c>
      <c r="B1696" s="29" t="s">
        <v>7131</v>
      </c>
      <c r="C1696" s="32">
        <v>90</v>
      </c>
      <c r="D1696" s="48" t="s">
        <v>746</v>
      </c>
      <c r="E1696" s="48">
        <v>4.7712938426394977</v>
      </c>
      <c r="F1696" s="32" t="s">
        <v>746</v>
      </c>
      <c r="G1696" s="32">
        <v>4.7712938426394977</v>
      </c>
      <c r="H1696" s="32">
        <v>21.3408718383</v>
      </c>
      <c r="I1696" s="32">
        <v>0.09</v>
      </c>
      <c r="J1696" s="32">
        <v>0.75229709137686607</v>
      </c>
      <c r="K1696" s="29" t="s">
        <v>746</v>
      </c>
      <c r="L1696" s="29" t="s">
        <v>746</v>
      </c>
      <c r="M1696" s="29" t="s">
        <v>746</v>
      </c>
      <c r="N1696" s="33">
        <v>2.88456123187611E-2</v>
      </c>
      <c r="O1696" s="34">
        <v>51766.425914567662</v>
      </c>
      <c r="P1696" s="35">
        <v>0.23935112788748961</v>
      </c>
      <c r="Q1696" s="29" t="s">
        <v>746</v>
      </c>
      <c r="R1696" s="29" t="s">
        <v>746</v>
      </c>
      <c r="S1696" s="41" t="s">
        <v>746</v>
      </c>
      <c r="T1696" s="29" t="s">
        <v>746</v>
      </c>
      <c r="U1696" s="34" t="s">
        <v>746</v>
      </c>
      <c r="V1696" s="38">
        <v>0.23935112788748961</v>
      </c>
      <c r="W1696" s="42" t="s">
        <v>746</v>
      </c>
      <c r="X1696" s="40" t="s">
        <v>746</v>
      </c>
      <c r="Y1696" s="40" t="s">
        <v>746</v>
      </c>
    </row>
    <row r="1697" spans="1:25" x14ac:dyDescent="0.2">
      <c r="A1697" s="29">
        <v>11879</v>
      </c>
      <c r="B1697" s="29" t="s">
        <v>7132</v>
      </c>
      <c r="C1697" s="32">
        <v>90</v>
      </c>
      <c r="D1697" s="48" t="s">
        <v>746</v>
      </c>
      <c r="E1697" s="48">
        <v>4.7712938426394977</v>
      </c>
      <c r="F1697" s="32" t="s">
        <v>746</v>
      </c>
      <c r="G1697" s="32">
        <v>4.7712938426394977</v>
      </c>
      <c r="H1697" s="32">
        <v>20.1383616462</v>
      </c>
      <c r="I1697" s="32">
        <v>0.09</v>
      </c>
      <c r="J1697" s="32">
        <v>0.75229709137686607</v>
      </c>
      <c r="K1697" s="29" t="s">
        <v>746</v>
      </c>
      <c r="L1697" s="29" t="s">
        <v>746</v>
      </c>
      <c r="M1697" s="29" t="s">
        <v>746</v>
      </c>
      <c r="N1697" s="33">
        <v>2.88456123187611E-2</v>
      </c>
      <c r="O1697" s="34">
        <v>51766.425914567662</v>
      </c>
      <c r="P1697" s="35">
        <v>0.2258642294629</v>
      </c>
      <c r="Q1697" s="29" t="s">
        <v>746</v>
      </c>
      <c r="R1697" s="29" t="s">
        <v>746</v>
      </c>
      <c r="S1697" s="41" t="s">
        <v>746</v>
      </c>
      <c r="T1697" s="29" t="s">
        <v>746</v>
      </c>
      <c r="U1697" s="34" t="s">
        <v>746</v>
      </c>
      <c r="V1697" s="38">
        <v>0.2258642294629</v>
      </c>
      <c r="W1697" s="42" t="s">
        <v>746</v>
      </c>
      <c r="X1697" s="40" t="s">
        <v>746</v>
      </c>
      <c r="Y1697" s="40" t="s">
        <v>746</v>
      </c>
    </row>
    <row r="1698" spans="1:25" ht="20" x14ac:dyDescent="0.2">
      <c r="A1698" s="29">
        <v>12888</v>
      </c>
      <c r="B1698" s="29" t="s">
        <v>7133</v>
      </c>
      <c r="C1698" s="32">
        <v>150</v>
      </c>
      <c r="D1698" s="48" t="s">
        <v>746</v>
      </c>
      <c r="E1698" s="48">
        <v>13.253594007331939</v>
      </c>
      <c r="F1698" s="32" t="s">
        <v>746</v>
      </c>
      <c r="G1698" s="32">
        <v>13.253594007331939</v>
      </c>
      <c r="H1698" s="32">
        <v>9.86970259844</v>
      </c>
      <c r="I1698" s="32">
        <v>0.15</v>
      </c>
      <c r="J1698" s="32">
        <v>0.75229709137686618</v>
      </c>
      <c r="K1698" s="29" t="s">
        <v>746</v>
      </c>
      <c r="L1698" s="29" t="s">
        <v>746</v>
      </c>
      <c r="M1698" s="29" t="s">
        <v>746</v>
      </c>
      <c r="N1698" s="33">
        <v>2.88456123187611E-2</v>
      </c>
      <c r="O1698" s="34">
        <v>86277.376524279447</v>
      </c>
      <c r="P1698" s="35">
        <v>5.6777542099357668E-2</v>
      </c>
      <c r="Q1698" s="29" t="s">
        <v>746</v>
      </c>
      <c r="R1698" s="29" t="s">
        <v>746</v>
      </c>
      <c r="S1698" s="41" t="s">
        <v>746</v>
      </c>
      <c r="T1698" s="29" t="s">
        <v>746</v>
      </c>
      <c r="U1698" s="34" t="s">
        <v>746</v>
      </c>
      <c r="V1698" s="38">
        <v>5.6777542099357668E-2</v>
      </c>
      <c r="W1698" s="42" t="s">
        <v>746</v>
      </c>
      <c r="X1698" s="40" t="s">
        <v>746</v>
      </c>
      <c r="Y1698" s="40" t="s">
        <v>746</v>
      </c>
    </row>
    <row r="1699" spans="1:25" x14ac:dyDescent="0.2">
      <c r="A1699" s="29">
        <v>13732</v>
      </c>
      <c r="B1699" s="29" t="s">
        <v>7134</v>
      </c>
      <c r="C1699" s="32">
        <v>90</v>
      </c>
      <c r="D1699" s="48" t="s">
        <v>746</v>
      </c>
      <c r="E1699" s="48">
        <v>4.7712938426394977</v>
      </c>
      <c r="F1699" s="32" t="s">
        <v>746</v>
      </c>
      <c r="G1699" s="32">
        <v>4.7712938426394977</v>
      </c>
      <c r="H1699" s="32">
        <v>3.9311629827200001</v>
      </c>
      <c r="I1699" s="32">
        <v>0.09</v>
      </c>
      <c r="J1699" s="32">
        <v>0.75229709137686607</v>
      </c>
      <c r="K1699" s="29" t="s">
        <v>746</v>
      </c>
      <c r="L1699" s="29" t="s">
        <v>746</v>
      </c>
      <c r="M1699" s="29" t="s">
        <v>746</v>
      </c>
      <c r="N1699" s="33">
        <v>2.88456123187611E-2</v>
      </c>
      <c r="O1699" s="34">
        <v>51766.425914567662</v>
      </c>
      <c r="P1699" s="35">
        <v>4.4090433650180873E-2</v>
      </c>
      <c r="Q1699" s="29" t="s">
        <v>746</v>
      </c>
      <c r="R1699" s="29" t="s">
        <v>746</v>
      </c>
      <c r="S1699" s="41" t="s">
        <v>746</v>
      </c>
      <c r="T1699" s="29" t="s">
        <v>746</v>
      </c>
      <c r="U1699" s="34" t="s">
        <v>746</v>
      </c>
      <c r="V1699" s="38">
        <v>4.4090433650180873E-2</v>
      </c>
      <c r="W1699" s="42" t="s">
        <v>746</v>
      </c>
      <c r="X1699" s="40" t="s">
        <v>746</v>
      </c>
      <c r="Y1699" s="40" t="s">
        <v>746</v>
      </c>
    </row>
    <row r="1700" spans="1:25" ht="20" x14ac:dyDescent="0.2">
      <c r="A1700" s="29">
        <v>10216</v>
      </c>
      <c r="B1700" s="29" t="s">
        <v>7135</v>
      </c>
      <c r="C1700" s="32" t="s">
        <v>746</v>
      </c>
      <c r="D1700" s="48" t="s">
        <v>746</v>
      </c>
      <c r="E1700" s="48" t="s">
        <v>746</v>
      </c>
      <c r="F1700" s="32" t="s">
        <v>746</v>
      </c>
      <c r="G1700" s="32" t="s">
        <v>746</v>
      </c>
      <c r="H1700" s="32">
        <v>0</v>
      </c>
      <c r="I1700" s="32" t="s">
        <v>746</v>
      </c>
      <c r="J1700" s="32" t="s">
        <v>746</v>
      </c>
      <c r="K1700" s="29" t="s">
        <v>746</v>
      </c>
      <c r="L1700" s="29" t="s">
        <v>746</v>
      </c>
      <c r="M1700" s="29" t="s">
        <v>746</v>
      </c>
      <c r="N1700" s="33" t="s">
        <v>746</v>
      </c>
      <c r="O1700" s="34" t="s">
        <v>746</v>
      </c>
      <c r="P1700" s="35" t="s">
        <v>746</v>
      </c>
      <c r="Q1700" s="29" t="s">
        <v>746</v>
      </c>
      <c r="R1700" s="29" t="s">
        <v>746</v>
      </c>
      <c r="S1700" s="41" t="s">
        <v>746</v>
      </c>
      <c r="T1700" s="29" t="s">
        <v>746</v>
      </c>
      <c r="U1700" s="34" t="s">
        <v>746</v>
      </c>
      <c r="V1700" s="42" t="s">
        <v>746</v>
      </c>
      <c r="W1700" s="42" t="s">
        <v>746</v>
      </c>
      <c r="X1700" s="40" t="s">
        <v>746</v>
      </c>
      <c r="Y1700" s="40" t="s">
        <v>746</v>
      </c>
    </row>
    <row r="1701" spans="1:25" x14ac:dyDescent="0.2">
      <c r="A1701" s="29">
        <v>10303</v>
      </c>
      <c r="B1701" s="29" t="s">
        <v>7136</v>
      </c>
      <c r="C1701" s="32" t="s">
        <v>746</v>
      </c>
      <c r="D1701" s="48" t="s">
        <v>746</v>
      </c>
      <c r="E1701" s="48" t="s">
        <v>746</v>
      </c>
      <c r="F1701" s="32" t="s">
        <v>746</v>
      </c>
      <c r="G1701" s="32" t="s">
        <v>746</v>
      </c>
      <c r="H1701" s="32">
        <v>0</v>
      </c>
      <c r="I1701" s="32" t="s">
        <v>746</v>
      </c>
      <c r="J1701" s="32" t="s">
        <v>746</v>
      </c>
      <c r="K1701" s="29" t="s">
        <v>746</v>
      </c>
      <c r="L1701" s="29" t="s">
        <v>746</v>
      </c>
      <c r="M1701" s="29" t="s">
        <v>746</v>
      </c>
      <c r="N1701" s="33" t="s">
        <v>746</v>
      </c>
      <c r="O1701" s="34" t="s">
        <v>746</v>
      </c>
      <c r="P1701" s="35" t="s">
        <v>746</v>
      </c>
      <c r="Q1701" s="29" t="s">
        <v>746</v>
      </c>
      <c r="R1701" s="29" t="s">
        <v>746</v>
      </c>
      <c r="S1701" s="41" t="s">
        <v>746</v>
      </c>
      <c r="T1701" s="29" t="s">
        <v>746</v>
      </c>
      <c r="U1701" s="34" t="s">
        <v>746</v>
      </c>
      <c r="V1701" s="42" t="s">
        <v>746</v>
      </c>
      <c r="W1701" s="42" t="s">
        <v>746</v>
      </c>
      <c r="X1701" s="40" t="s">
        <v>746</v>
      </c>
      <c r="Y1701" s="40" t="s">
        <v>746</v>
      </c>
    </row>
    <row r="1702" spans="1:25" x14ac:dyDescent="0.2">
      <c r="A1702" s="29">
        <v>10354</v>
      </c>
      <c r="B1702" s="29" t="s">
        <v>7137</v>
      </c>
      <c r="C1702" s="32" t="s">
        <v>746</v>
      </c>
      <c r="D1702" s="48" t="s">
        <v>746</v>
      </c>
      <c r="E1702" s="48" t="s">
        <v>746</v>
      </c>
      <c r="F1702" s="32" t="s">
        <v>746</v>
      </c>
      <c r="G1702" s="32" t="s">
        <v>746</v>
      </c>
      <c r="H1702" s="32">
        <v>0</v>
      </c>
      <c r="I1702" s="32" t="s">
        <v>746</v>
      </c>
      <c r="J1702" s="32" t="s">
        <v>746</v>
      </c>
      <c r="K1702" s="29" t="s">
        <v>746</v>
      </c>
      <c r="L1702" s="29" t="s">
        <v>746</v>
      </c>
      <c r="M1702" s="29" t="s">
        <v>746</v>
      </c>
      <c r="N1702" s="33" t="s">
        <v>746</v>
      </c>
      <c r="O1702" s="34" t="s">
        <v>746</v>
      </c>
      <c r="P1702" s="35" t="s">
        <v>746</v>
      </c>
      <c r="Q1702" s="29" t="s">
        <v>746</v>
      </c>
      <c r="R1702" s="29" t="s">
        <v>746</v>
      </c>
      <c r="S1702" s="41" t="s">
        <v>746</v>
      </c>
      <c r="T1702" s="29" t="s">
        <v>746</v>
      </c>
      <c r="U1702" s="34" t="s">
        <v>746</v>
      </c>
      <c r="V1702" s="42" t="s">
        <v>746</v>
      </c>
      <c r="W1702" s="42" t="s">
        <v>746</v>
      </c>
      <c r="X1702" s="40" t="s">
        <v>746</v>
      </c>
      <c r="Y1702" s="40" t="s">
        <v>746</v>
      </c>
    </row>
    <row r="1703" spans="1:25" x14ac:dyDescent="0.2">
      <c r="A1703" s="29">
        <v>10355</v>
      </c>
      <c r="B1703" s="29" t="s">
        <v>7138</v>
      </c>
      <c r="C1703" s="32" t="s">
        <v>746</v>
      </c>
      <c r="D1703" s="48" t="s">
        <v>746</v>
      </c>
      <c r="E1703" s="48" t="s">
        <v>746</v>
      </c>
      <c r="F1703" s="32" t="s">
        <v>746</v>
      </c>
      <c r="G1703" s="32" t="s">
        <v>746</v>
      </c>
      <c r="H1703" s="32">
        <v>0</v>
      </c>
      <c r="I1703" s="32" t="s">
        <v>746</v>
      </c>
      <c r="J1703" s="32" t="s">
        <v>746</v>
      </c>
      <c r="K1703" s="29" t="s">
        <v>746</v>
      </c>
      <c r="L1703" s="29" t="s">
        <v>746</v>
      </c>
      <c r="M1703" s="29" t="s">
        <v>746</v>
      </c>
      <c r="N1703" s="33" t="s">
        <v>746</v>
      </c>
      <c r="O1703" s="34" t="s">
        <v>746</v>
      </c>
      <c r="P1703" s="35" t="s">
        <v>746</v>
      </c>
      <c r="Q1703" s="29" t="s">
        <v>746</v>
      </c>
      <c r="R1703" s="29" t="s">
        <v>746</v>
      </c>
      <c r="S1703" s="41" t="s">
        <v>746</v>
      </c>
      <c r="T1703" s="29" t="s">
        <v>746</v>
      </c>
      <c r="U1703" s="34" t="s">
        <v>746</v>
      </c>
      <c r="V1703" s="42" t="s">
        <v>746</v>
      </c>
      <c r="W1703" s="42" t="s">
        <v>746</v>
      </c>
      <c r="X1703" s="40" t="s">
        <v>746</v>
      </c>
      <c r="Y1703" s="40" t="s">
        <v>746</v>
      </c>
    </row>
    <row r="1704" spans="1:25" x14ac:dyDescent="0.2">
      <c r="A1704" s="29">
        <v>10361</v>
      </c>
      <c r="B1704" s="29" t="s">
        <v>7139</v>
      </c>
      <c r="C1704" s="32" t="s">
        <v>746</v>
      </c>
      <c r="D1704" s="48" t="s">
        <v>746</v>
      </c>
      <c r="E1704" s="48" t="s">
        <v>746</v>
      </c>
      <c r="F1704" s="32" t="s">
        <v>746</v>
      </c>
      <c r="G1704" s="32" t="s">
        <v>746</v>
      </c>
      <c r="H1704" s="32">
        <v>267.53771713600003</v>
      </c>
      <c r="I1704" s="32" t="s">
        <v>746</v>
      </c>
      <c r="J1704" s="32" t="s">
        <v>746</v>
      </c>
      <c r="K1704" s="29" t="s">
        <v>746</v>
      </c>
      <c r="L1704" s="29" t="s">
        <v>746</v>
      </c>
      <c r="M1704" s="29" t="s">
        <v>746</v>
      </c>
      <c r="N1704" s="33" t="s">
        <v>746</v>
      </c>
      <c r="O1704" s="34" t="s">
        <v>746</v>
      </c>
      <c r="P1704" s="35" t="s">
        <v>746</v>
      </c>
      <c r="Q1704" s="29" t="s">
        <v>746</v>
      </c>
      <c r="R1704" s="29" t="s">
        <v>746</v>
      </c>
      <c r="S1704" s="41" t="s">
        <v>746</v>
      </c>
      <c r="T1704" s="29" t="s">
        <v>746</v>
      </c>
      <c r="U1704" s="34" t="s">
        <v>746</v>
      </c>
      <c r="V1704" s="42" t="s">
        <v>746</v>
      </c>
      <c r="W1704" s="42" t="s">
        <v>746</v>
      </c>
      <c r="X1704" s="40" t="s">
        <v>746</v>
      </c>
      <c r="Y1704" s="40" t="s">
        <v>746</v>
      </c>
    </row>
    <row r="1705" spans="1:25" ht="20" x14ac:dyDescent="0.2">
      <c r="A1705" s="29">
        <v>10366</v>
      </c>
      <c r="B1705" s="29" t="s">
        <v>7140</v>
      </c>
      <c r="C1705" s="32" t="s">
        <v>746</v>
      </c>
      <c r="D1705" s="48" t="s">
        <v>746</v>
      </c>
      <c r="E1705" s="48" t="s">
        <v>746</v>
      </c>
      <c r="F1705" s="32" t="s">
        <v>746</v>
      </c>
      <c r="G1705" s="32" t="s">
        <v>746</v>
      </c>
      <c r="H1705" s="32">
        <v>120.803239221</v>
      </c>
      <c r="I1705" s="32" t="s">
        <v>746</v>
      </c>
      <c r="J1705" s="32" t="s">
        <v>746</v>
      </c>
      <c r="K1705" s="29" t="s">
        <v>746</v>
      </c>
      <c r="L1705" s="29" t="s">
        <v>746</v>
      </c>
      <c r="M1705" s="29" t="s">
        <v>746</v>
      </c>
      <c r="N1705" s="33" t="s">
        <v>746</v>
      </c>
      <c r="O1705" s="34" t="s">
        <v>746</v>
      </c>
      <c r="P1705" s="35" t="s">
        <v>746</v>
      </c>
      <c r="Q1705" s="29" t="s">
        <v>746</v>
      </c>
      <c r="R1705" s="29" t="s">
        <v>746</v>
      </c>
      <c r="S1705" s="41" t="s">
        <v>746</v>
      </c>
      <c r="T1705" s="29" t="s">
        <v>746</v>
      </c>
      <c r="U1705" s="34" t="s">
        <v>746</v>
      </c>
      <c r="V1705" s="42" t="s">
        <v>746</v>
      </c>
      <c r="W1705" s="42" t="s">
        <v>746</v>
      </c>
      <c r="X1705" s="40" t="s">
        <v>746</v>
      </c>
      <c r="Y1705" s="40" t="s">
        <v>746</v>
      </c>
    </row>
    <row r="1706" spans="1:25" x14ac:dyDescent="0.2">
      <c r="A1706" s="29">
        <v>10404</v>
      </c>
      <c r="B1706" s="29" t="s">
        <v>7141</v>
      </c>
      <c r="C1706" s="32" t="s">
        <v>746</v>
      </c>
      <c r="D1706" s="48" t="s">
        <v>746</v>
      </c>
      <c r="E1706" s="48" t="s">
        <v>746</v>
      </c>
      <c r="F1706" s="32" t="s">
        <v>746</v>
      </c>
      <c r="G1706" s="32" t="s">
        <v>746</v>
      </c>
      <c r="H1706" s="32">
        <v>0</v>
      </c>
      <c r="I1706" s="32" t="s">
        <v>746</v>
      </c>
      <c r="J1706" s="32" t="s">
        <v>746</v>
      </c>
      <c r="K1706" s="29" t="s">
        <v>746</v>
      </c>
      <c r="L1706" s="29" t="s">
        <v>746</v>
      </c>
      <c r="M1706" s="29" t="s">
        <v>746</v>
      </c>
      <c r="N1706" s="33" t="s">
        <v>746</v>
      </c>
      <c r="O1706" s="34" t="s">
        <v>746</v>
      </c>
      <c r="P1706" s="35" t="s">
        <v>746</v>
      </c>
      <c r="Q1706" s="29" t="s">
        <v>746</v>
      </c>
      <c r="R1706" s="29" t="s">
        <v>746</v>
      </c>
      <c r="S1706" s="41" t="s">
        <v>746</v>
      </c>
      <c r="T1706" s="29" t="s">
        <v>746</v>
      </c>
      <c r="U1706" s="34" t="s">
        <v>746</v>
      </c>
      <c r="V1706" s="42" t="s">
        <v>746</v>
      </c>
      <c r="W1706" s="42" t="s">
        <v>746</v>
      </c>
      <c r="X1706" s="40" t="s">
        <v>746</v>
      </c>
      <c r="Y1706" s="40" t="s">
        <v>746</v>
      </c>
    </row>
    <row r="1707" spans="1:25" x14ac:dyDescent="0.2">
      <c r="A1707" s="29">
        <v>10418</v>
      </c>
      <c r="B1707" s="29" t="s">
        <v>7142</v>
      </c>
      <c r="C1707" s="32" t="s">
        <v>746</v>
      </c>
      <c r="D1707" s="48" t="s">
        <v>746</v>
      </c>
      <c r="E1707" s="48" t="s">
        <v>746</v>
      </c>
      <c r="F1707" s="32" t="s">
        <v>746</v>
      </c>
      <c r="G1707" s="32" t="s">
        <v>746</v>
      </c>
      <c r="H1707" s="32">
        <v>0</v>
      </c>
      <c r="I1707" s="32" t="s">
        <v>746</v>
      </c>
      <c r="J1707" s="32" t="s">
        <v>746</v>
      </c>
      <c r="K1707" s="29" t="s">
        <v>746</v>
      </c>
      <c r="L1707" s="29" t="s">
        <v>746</v>
      </c>
      <c r="M1707" s="29" t="s">
        <v>746</v>
      </c>
      <c r="N1707" s="33" t="s">
        <v>746</v>
      </c>
      <c r="O1707" s="34" t="s">
        <v>746</v>
      </c>
      <c r="P1707" s="35" t="s">
        <v>746</v>
      </c>
      <c r="Q1707" s="29" t="s">
        <v>746</v>
      </c>
      <c r="R1707" s="29" t="s">
        <v>746</v>
      </c>
      <c r="S1707" s="41" t="s">
        <v>746</v>
      </c>
      <c r="T1707" s="29" t="s">
        <v>746</v>
      </c>
      <c r="U1707" s="34" t="s">
        <v>746</v>
      </c>
      <c r="V1707" s="42" t="s">
        <v>746</v>
      </c>
      <c r="W1707" s="42" t="s">
        <v>746</v>
      </c>
      <c r="X1707" s="40" t="s">
        <v>746</v>
      </c>
      <c r="Y1707" s="40" t="s">
        <v>746</v>
      </c>
    </row>
    <row r="1708" spans="1:25" x14ac:dyDescent="0.2">
      <c r="A1708" s="29">
        <v>10426</v>
      </c>
      <c r="B1708" s="29" t="s">
        <v>7143</v>
      </c>
      <c r="C1708" s="32" t="s">
        <v>746</v>
      </c>
      <c r="D1708" s="48" t="s">
        <v>746</v>
      </c>
      <c r="E1708" s="48" t="s">
        <v>746</v>
      </c>
      <c r="F1708" s="32" t="s">
        <v>746</v>
      </c>
      <c r="G1708" s="32" t="s">
        <v>746</v>
      </c>
      <c r="H1708" s="32">
        <v>232.38110381800001</v>
      </c>
      <c r="I1708" s="32" t="s">
        <v>746</v>
      </c>
      <c r="J1708" s="32" t="s">
        <v>746</v>
      </c>
      <c r="K1708" s="29" t="s">
        <v>746</v>
      </c>
      <c r="L1708" s="29" t="s">
        <v>746</v>
      </c>
      <c r="M1708" s="29" t="s">
        <v>746</v>
      </c>
      <c r="N1708" s="33" t="s">
        <v>746</v>
      </c>
      <c r="O1708" s="34" t="s">
        <v>746</v>
      </c>
      <c r="P1708" s="35" t="s">
        <v>746</v>
      </c>
      <c r="Q1708" s="29" t="s">
        <v>746</v>
      </c>
      <c r="R1708" s="29" t="s">
        <v>746</v>
      </c>
      <c r="S1708" s="41" t="s">
        <v>746</v>
      </c>
      <c r="T1708" s="29" t="s">
        <v>746</v>
      </c>
      <c r="U1708" s="34" t="s">
        <v>746</v>
      </c>
      <c r="V1708" s="42" t="s">
        <v>746</v>
      </c>
      <c r="W1708" s="42" t="s">
        <v>746</v>
      </c>
      <c r="X1708" s="40" t="s">
        <v>746</v>
      </c>
      <c r="Y1708" s="40" t="s">
        <v>746</v>
      </c>
    </row>
    <row r="1709" spans="1:25" x14ac:dyDescent="0.2">
      <c r="A1709" s="29">
        <v>10463</v>
      </c>
      <c r="B1709" s="29" t="s">
        <v>7144</v>
      </c>
      <c r="C1709" s="32" t="s">
        <v>746</v>
      </c>
      <c r="D1709" s="48" t="s">
        <v>746</v>
      </c>
      <c r="E1709" s="48" t="s">
        <v>746</v>
      </c>
      <c r="F1709" s="32" t="s">
        <v>746</v>
      </c>
      <c r="G1709" s="32" t="s">
        <v>746</v>
      </c>
      <c r="H1709" s="32">
        <v>0</v>
      </c>
      <c r="I1709" s="32" t="s">
        <v>746</v>
      </c>
      <c r="J1709" s="32" t="s">
        <v>746</v>
      </c>
      <c r="K1709" s="29" t="s">
        <v>746</v>
      </c>
      <c r="L1709" s="29" t="s">
        <v>746</v>
      </c>
      <c r="M1709" s="29" t="s">
        <v>746</v>
      </c>
      <c r="N1709" s="33" t="s">
        <v>746</v>
      </c>
      <c r="O1709" s="34" t="s">
        <v>746</v>
      </c>
      <c r="P1709" s="35" t="s">
        <v>746</v>
      </c>
      <c r="Q1709" s="29" t="s">
        <v>746</v>
      </c>
      <c r="R1709" s="29" t="s">
        <v>746</v>
      </c>
      <c r="S1709" s="41" t="s">
        <v>746</v>
      </c>
      <c r="T1709" s="29" t="s">
        <v>746</v>
      </c>
      <c r="U1709" s="34" t="s">
        <v>746</v>
      </c>
      <c r="V1709" s="42" t="s">
        <v>746</v>
      </c>
      <c r="W1709" s="42" t="s">
        <v>746</v>
      </c>
      <c r="X1709" s="40" t="s">
        <v>746</v>
      </c>
      <c r="Y1709" s="40" t="s">
        <v>746</v>
      </c>
    </row>
    <row r="1710" spans="1:25" x14ac:dyDescent="0.2">
      <c r="A1710" s="29">
        <v>10495</v>
      </c>
      <c r="B1710" s="29" t="s">
        <v>7145</v>
      </c>
      <c r="C1710" s="32" t="s">
        <v>746</v>
      </c>
      <c r="D1710" s="48" t="s">
        <v>746</v>
      </c>
      <c r="E1710" s="48" t="s">
        <v>746</v>
      </c>
      <c r="F1710" s="32" t="s">
        <v>746</v>
      </c>
      <c r="G1710" s="32" t="s">
        <v>746</v>
      </c>
      <c r="H1710" s="32">
        <v>179.01643494499999</v>
      </c>
      <c r="I1710" s="32" t="s">
        <v>746</v>
      </c>
      <c r="J1710" s="32" t="s">
        <v>746</v>
      </c>
      <c r="K1710" s="29" t="s">
        <v>746</v>
      </c>
      <c r="L1710" s="29" t="s">
        <v>746</v>
      </c>
      <c r="M1710" s="29" t="s">
        <v>746</v>
      </c>
      <c r="N1710" s="33" t="s">
        <v>746</v>
      </c>
      <c r="O1710" s="34" t="s">
        <v>746</v>
      </c>
      <c r="P1710" s="35" t="s">
        <v>746</v>
      </c>
      <c r="Q1710" s="29" t="s">
        <v>746</v>
      </c>
      <c r="R1710" s="29" t="s">
        <v>746</v>
      </c>
      <c r="S1710" s="41" t="s">
        <v>746</v>
      </c>
      <c r="T1710" s="29" t="s">
        <v>746</v>
      </c>
      <c r="U1710" s="34" t="s">
        <v>746</v>
      </c>
      <c r="V1710" s="42" t="s">
        <v>746</v>
      </c>
      <c r="W1710" s="42" t="s">
        <v>746</v>
      </c>
      <c r="X1710" s="40" t="s">
        <v>746</v>
      </c>
      <c r="Y1710" s="40" t="s">
        <v>746</v>
      </c>
    </row>
    <row r="1711" spans="1:25" ht="20" x14ac:dyDescent="0.2">
      <c r="A1711" s="29">
        <v>10519</v>
      </c>
      <c r="B1711" s="29" t="s">
        <v>7146</v>
      </c>
      <c r="C1711" s="32" t="s">
        <v>746</v>
      </c>
      <c r="D1711" s="48" t="s">
        <v>746</v>
      </c>
      <c r="E1711" s="48" t="s">
        <v>746</v>
      </c>
      <c r="F1711" s="32" t="s">
        <v>746</v>
      </c>
      <c r="G1711" s="32" t="s">
        <v>746</v>
      </c>
      <c r="H1711" s="32">
        <v>0</v>
      </c>
      <c r="I1711" s="32" t="s">
        <v>746</v>
      </c>
      <c r="J1711" s="32" t="s">
        <v>746</v>
      </c>
      <c r="K1711" s="29" t="s">
        <v>746</v>
      </c>
      <c r="L1711" s="29" t="s">
        <v>746</v>
      </c>
      <c r="M1711" s="29" t="s">
        <v>746</v>
      </c>
      <c r="N1711" s="33" t="s">
        <v>746</v>
      </c>
      <c r="O1711" s="34" t="s">
        <v>746</v>
      </c>
      <c r="P1711" s="35" t="s">
        <v>746</v>
      </c>
      <c r="Q1711" s="29" t="s">
        <v>746</v>
      </c>
      <c r="R1711" s="29" t="s">
        <v>746</v>
      </c>
      <c r="S1711" s="41" t="s">
        <v>746</v>
      </c>
      <c r="T1711" s="29" t="s">
        <v>746</v>
      </c>
      <c r="U1711" s="34" t="s">
        <v>746</v>
      </c>
      <c r="V1711" s="42" t="s">
        <v>746</v>
      </c>
      <c r="W1711" s="42" t="s">
        <v>746</v>
      </c>
      <c r="X1711" s="40" t="s">
        <v>746</v>
      </c>
      <c r="Y1711" s="40" t="s">
        <v>746</v>
      </c>
    </row>
    <row r="1712" spans="1:25" x14ac:dyDescent="0.2">
      <c r="A1712" s="29">
        <v>10560</v>
      </c>
      <c r="B1712" s="29" t="s">
        <v>7147</v>
      </c>
      <c r="C1712" s="32" t="s">
        <v>746</v>
      </c>
      <c r="D1712" s="48" t="s">
        <v>746</v>
      </c>
      <c r="E1712" s="48" t="s">
        <v>746</v>
      </c>
      <c r="F1712" s="32" t="s">
        <v>746</v>
      </c>
      <c r="G1712" s="32" t="s">
        <v>746</v>
      </c>
      <c r="H1712" s="32">
        <v>72.273113624999993</v>
      </c>
      <c r="I1712" s="32" t="s">
        <v>746</v>
      </c>
      <c r="J1712" s="32" t="s">
        <v>746</v>
      </c>
      <c r="K1712" s="29" t="s">
        <v>746</v>
      </c>
      <c r="L1712" s="29" t="s">
        <v>746</v>
      </c>
      <c r="M1712" s="29" t="s">
        <v>746</v>
      </c>
      <c r="N1712" s="33" t="s">
        <v>746</v>
      </c>
      <c r="O1712" s="34" t="s">
        <v>746</v>
      </c>
      <c r="P1712" s="35" t="s">
        <v>746</v>
      </c>
      <c r="Q1712" s="29" t="s">
        <v>746</v>
      </c>
      <c r="R1712" s="29" t="s">
        <v>746</v>
      </c>
      <c r="S1712" s="41" t="s">
        <v>746</v>
      </c>
      <c r="T1712" s="29" t="s">
        <v>746</v>
      </c>
      <c r="U1712" s="34" t="s">
        <v>746</v>
      </c>
      <c r="V1712" s="42" t="s">
        <v>746</v>
      </c>
      <c r="W1712" s="42" t="s">
        <v>746</v>
      </c>
      <c r="X1712" s="40" t="s">
        <v>746</v>
      </c>
      <c r="Y1712" s="40" t="s">
        <v>746</v>
      </c>
    </row>
    <row r="1713" spans="1:25" x14ac:dyDescent="0.2">
      <c r="A1713" s="29">
        <v>10663</v>
      </c>
      <c r="B1713" s="29" t="s">
        <v>7148</v>
      </c>
      <c r="C1713" s="32" t="s">
        <v>746</v>
      </c>
      <c r="D1713" s="48" t="s">
        <v>746</v>
      </c>
      <c r="E1713" s="48" t="s">
        <v>746</v>
      </c>
      <c r="F1713" s="32" t="s">
        <v>746</v>
      </c>
      <c r="G1713" s="32" t="s">
        <v>746</v>
      </c>
      <c r="H1713" s="32">
        <v>0</v>
      </c>
      <c r="I1713" s="32" t="s">
        <v>746</v>
      </c>
      <c r="J1713" s="32" t="s">
        <v>746</v>
      </c>
      <c r="K1713" s="29" t="s">
        <v>746</v>
      </c>
      <c r="L1713" s="29" t="s">
        <v>746</v>
      </c>
      <c r="M1713" s="29" t="s">
        <v>746</v>
      </c>
      <c r="N1713" s="33" t="s">
        <v>746</v>
      </c>
      <c r="O1713" s="34" t="s">
        <v>746</v>
      </c>
      <c r="P1713" s="35" t="s">
        <v>746</v>
      </c>
      <c r="Q1713" s="29" t="s">
        <v>746</v>
      </c>
      <c r="R1713" s="29" t="s">
        <v>746</v>
      </c>
      <c r="S1713" s="41" t="s">
        <v>746</v>
      </c>
      <c r="T1713" s="29" t="s">
        <v>746</v>
      </c>
      <c r="U1713" s="34" t="s">
        <v>746</v>
      </c>
      <c r="V1713" s="42" t="s">
        <v>746</v>
      </c>
      <c r="W1713" s="42" t="s">
        <v>746</v>
      </c>
      <c r="X1713" s="40" t="s">
        <v>746</v>
      </c>
      <c r="Y1713" s="40" t="s">
        <v>746</v>
      </c>
    </row>
    <row r="1714" spans="1:25" x14ac:dyDescent="0.2">
      <c r="A1714" s="29">
        <v>10748</v>
      </c>
      <c r="B1714" s="29" t="s">
        <v>7149</v>
      </c>
      <c r="C1714" s="32" t="s">
        <v>746</v>
      </c>
      <c r="D1714" s="48" t="s">
        <v>746</v>
      </c>
      <c r="E1714" s="48" t="s">
        <v>746</v>
      </c>
      <c r="F1714" s="32" t="s">
        <v>746</v>
      </c>
      <c r="G1714" s="32" t="s">
        <v>746</v>
      </c>
      <c r="H1714" s="32">
        <v>0</v>
      </c>
      <c r="I1714" s="32" t="s">
        <v>746</v>
      </c>
      <c r="J1714" s="32" t="s">
        <v>746</v>
      </c>
      <c r="K1714" s="29" t="s">
        <v>746</v>
      </c>
      <c r="L1714" s="29" t="s">
        <v>746</v>
      </c>
      <c r="M1714" s="29" t="s">
        <v>746</v>
      </c>
      <c r="N1714" s="33" t="s">
        <v>746</v>
      </c>
      <c r="O1714" s="34" t="s">
        <v>746</v>
      </c>
      <c r="P1714" s="35" t="s">
        <v>746</v>
      </c>
      <c r="Q1714" s="29" t="s">
        <v>746</v>
      </c>
      <c r="R1714" s="29" t="s">
        <v>746</v>
      </c>
      <c r="S1714" s="41" t="s">
        <v>746</v>
      </c>
      <c r="T1714" s="29" t="s">
        <v>746</v>
      </c>
      <c r="U1714" s="34" t="s">
        <v>746</v>
      </c>
      <c r="V1714" s="42" t="s">
        <v>746</v>
      </c>
      <c r="W1714" s="42" t="s">
        <v>746</v>
      </c>
      <c r="X1714" s="40" t="s">
        <v>746</v>
      </c>
      <c r="Y1714" s="40" t="s">
        <v>746</v>
      </c>
    </row>
    <row r="1715" spans="1:25" x14ac:dyDescent="0.2">
      <c r="A1715" s="29">
        <v>10762</v>
      </c>
      <c r="B1715" s="29" t="s">
        <v>7150</v>
      </c>
      <c r="C1715" s="32" t="s">
        <v>746</v>
      </c>
      <c r="D1715" s="48" t="s">
        <v>746</v>
      </c>
      <c r="E1715" s="48" t="s">
        <v>746</v>
      </c>
      <c r="F1715" s="32" t="s">
        <v>746</v>
      </c>
      <c r="G1715" s="32" t="s">
        <v>746</v>
      </c>
      <c r="H1715" s="32">
        <v>0</v>
      </c>
      <c r="I1715" s="32" t="s">
        <v>746</v>
      </c>
      <c r="J1715" s="32" t="s">
        <v>746</v>
      </c>
      <c r="K1715" s="29" t="s">
        <v>746</v>
      </c>
      <c r="L1715" s="29" t="s">
        <v>746</v>
      </c>
      <c r="M1715" s="29" t="s">
        <v>746</v>
      </c>
      <c r="N1715" s="33" t="s">
        <v>746</v>
      </c>
      <c r="O1715" s="34" t="s">
        <v>746</v>
      </c>
      <c r="P1715" s="35" t="s">
        <v>746</v>
      </c>
      <c r="Q1715" s="29" t="s">
        <v>746</v>
      </c>
      <c r="R1715" s="29" t="s">
        <v>746</v>
      </c>
      <c r="S1715" s="41" t="s">
        <v>746</v>
      </c>
      <c r="T1715" s="29" t="s">
        <v>746</v>
      </c>
      <c r="U1715" s="34" t="s">
        <v>746</v>
      </c>
      <c r="V1715" s="42" t="s">
        <v>746</v>
      </c>
      <c r="W1715" s="42" t="s">
        <v>746</v>
      </c>
      <c r="X1715" s="40" t="s">
        <v>746</v>
      </c>
      <c r="Y1715" s="40" t="s">
        <v>746</v>
      </c>
    </row>
    <row r="1716" spans="1:25" ht="20" x14ac:dyDescent="0.2">
      <c r="A1716" s="29">
        <v>10768</v>
      </c>
      <c r="B1716" s="29" t="s">
        <v>7151</v>
      </c>
      <c r="C1716" s="32" t="s">
        <v>746</v>
      </c>
      <c r="D1716" s="48" t="s">
        <v>746</v>
      </c>
      <c r="E1716" s="48" t="s">
        <v>746</v>
      </c>
      <c r="F1716" s="32" t="s">
        <v>746</v>
      </c>
      <c r="G1716" s="32" t="s">
        <v>746</v>
      </c>
      <c r="H1716" s="32">
        <v>9.2860834290399996</v>
      </c>
      <c r="I1716" s="32" t="s">
        <v>746</v>
      </c>
      <c r="J1716" s="32" t="s">
        <v>746</v>
      </c>
      <c r="K1716" s="29" t="s">
        <v>746</v>
      </c>
      <c r="L1716" s="29" t="s">
        <v>746</v>
      </c>
      <c r="M1716" s="29" t="s">
        <v>746</v>
      </c>
      <c r="N1716" s="33" t="s">
        <v>746</v>
      </c>
      <c r="O1716" s="34" t="s">
        <v>746</v>
      </c>
      <c r="P1716" s="35" t="s">
        <v>746</v>
      </c>
      <c r="Q1716" s="29" t="s">
        <v>746</v>
      </c>
      <c r="R1716" s="29" t="s">
        <v>746</v>
      </c>
      <c r="S1716" s="41" t="s">
        <v>746</v>
      </c>
      <c r="T1716" s="29" t="s">
        <v>746</v>
      </c>
      <c r="U1716" s="34" t="s">
        <v>746</v>
      </c>
      <c r="V1716" s="42" t="s">
        <v>746</v>
      </c>
      <c r="W1716" s="42" t="s">
        <v>746</v>
      </c>
      <c r="X1716" s="40" t="s">
        <v>746</v>
      </c>
      <c r="Y1716" s="40" t="s">
        <v>746</v>
      </c>
    </row>
    <row r="1717" spans="1:25" ht="20" x14ac:dyDescent="0.2">
      <c r="A1717" s="29">
        <v>10786</v>
      </c>
      <c r="B1717" s="29" t="s">
        <v>7152</v>
      </c>
      <c r="C1717" s="32" t="s">
        <v>746</v>
      </c>
      <c r="D1717" s="48" t="s">
        <v>746</v>
      </c>
      <c r="E1717" s="48" t="s">
        <v>746</v>
      </c>
      <c r="F1717" s="32" t="s">
        <v>746</v>
      </c>
      <c r="G1717" s="32" t="s">
        <v>746</v>
      </c>
      <c r="H1717" s="32">
        <v>0</v>
      </c>
      <c r="I1717" s="32" t="s">
        <v>746</v>
      </c>
      <c r="J1717" s="32" t="s">
        <v>746</v>
      </c>
      <c r="K1717" s="29" t="s">
        <v>746</v>
      </c>
      <c r="L1717" s="29" t="s">
        <v>746</v>
      </c>
      <c r="M1717" s="29" t="s">
        <v>746</v>
      </c>
      <c r="N1717" s="33" t="s">
        <v>746</v>
      </c>
      <c r="O1717" s="34" t="s">
        <v>746</v>
      </c>
      <c r="P1717" s="35" t="s">
        <v>746</v>
      </c>
      <c r="Q1717" s="29" t="s">
        <v>746</v>
      </c>
      <c r="R1717" s="29" t="s">
        <v>746</v>
      </c>
      <c r="S1717" s="41" t="s">
        <v>746</v>
      </c>
      <c r="T1717" s="29" t="s">
        <v>746</v>
      </c>
      <c r="U1717" s="34" t="s">
        <v>746</v>
      </c>
      <c r="V1717" s="42" t="s">
        <v>746</v>
      </c>
      <c r="W1717" s="42" t="s">
        <v>746</v>
      </c>
      <c r="X1717" s="40" t="s">
        <v>746</v>
      </c>
      <c r="Y1717" s="40" t="s">
        <v>746</v>
      </c>
    </row>
    <row r="1718" spans="1:25" x14ac:dyDescent="0.2">
      <c r="A1718" s="29">
        <v>10906</v>
      </c>
      <c r="B1718" s="29" t="s">
        <v>7153</v>
      </c>
      <c r="C1718" s="32" t="s">
        <v>746</v>
      </c>
      <c r="D1718" s="48" t="s">
        <v>746</v>
      </c>
      <c r="E1718" s="48" t="s">
        <v>746</v>
      </c>
      <c r="F1718" s="32" t="s">
        <v>746</v>
      </c>
      <c r="G1718" s="32" t="s">
        <v>746</v>
      </c>
      <c r="H1718" s="32">
        <v>0</v>
      </c>
      <c r="I1718" s="32" t="s">
        <v>746</v>
      </c>
      <c r="J1718" s="32" t="s">
        <v>746</v>
      </c>
      <c r="K1718" s="29" t="s">
        <v>746</v>
      </c>
      <c r="L1718" s="29" t="s">
        <v>746</v>
      </c>
      <c r="M1718" s="29" t="s">
        <v>746</v>
      </c>
      <c r="N1718" s="33" t="s">
        <v>746</v>
      </c>
      <c r="O1718" s="34" t="s">
        <v>746</v>
      </c>
      <c r="P1718" s="35" t="s">
        <v>746</v>
      </c>
      <c r="Q1718" s="29" t="s">
        <v>746</v>
      </c>
      <c r="R1718" s="29" t="s">
        <v>746</v>
      </c>
      <c r="S1718" s="41" t="s">
        <v>746</v>
      </c>
      <c r="T1718" s="29" t="s">
        <v>746</v>
      </c>
      <c r="U1718" s="34" t="s">
        <v>746</v>
      </c>
      <c r="V1718" s="42" t="s">
        <v>746</v>
      </c>
      <c r="W1718" s="42" t="s">
        <v>746</v>
      </c>
      <c r="X1718" s="40" t="s">
        <v>746</v>
      </c>
      <c r="Y1718" s="40" t="s">
        <v>746</v>
      </c>
    </row>
    <row r="1719" spans="1:25" ht="20" x14ac:dyDescent="0.2">
      <c r="A1719" s="29">
        <v>10954</v>
      </c>
      <c r="B1719" s="29" t="s">
        <v>7154</v>
      </c>
      <c r="C1719" s="32" t="s">
        <v>746</v>
      </c>
      <c r="D1719" s="48" t="s">
        <v>746</v>
      </c>
      <c r="E1719" s="48" t="s">
        <v>746</v>
      </c>
      <c r="F1719" s="32" t="s">
        <v>746</v>
      </c>
      <c r="G1719" s="32" t="s">
        <v>746</v>
      </c>
      <c r="H1719" s="32">
        <v>0</v>
      </c>
      <c r="I1719" s="32" t="s">
        <v>746</v>
      </c>
      <c r="J1719" s="32" t="s">
        <v>746</v>
      </c>
      <c r="K1719" s="29" t="s">
        <v>746</v>
      </c>
      <c r="L1719" s="29" t="s">
        <v>746</v>
      </c>
      <c r="M1719" s="29" t="s">
        <v>746</v>
      </c>
      <c r="N1719" s="33" t="s">
        <v>746</v>
      </c>
      <c r="O1719" s="34" t="s">
        <v>746</v>
      </c>
      <c r="P1719" s="35" t="s">
        <v>746</v>
      </c>
      <c r="Q1719" s="29" t="s">
        <v>746</v>
      </c>
      <c r="R1719" s="29" t="s">
        <v>746</v>
      </c>
      <c r="S1719" s="41" t="s">
        <v>746</v>
      </c>
      <c r="T1719" s="29" t="s">
        <v>746</v>
      </c>
      <c r="U1719" s="34" t="s">
        <v>746</v>
      </c>
      <c r="V1719" s="42" t="s">
        <v>746</v>
      </c>
      <c r="W1719" s="42" t="s">
        <v>746</v>
      </c>
      <c r="X1719" s="40" t="s">
        <v>746</v>
      </c>
      <c r="Y1719" s="40" t="s">
        <v>746</v>
      </c>
    </row>
    <row r="1720" spans="1:25" ht="20" x14ac:dyDescent="0.2">
      <c r="A1720" s="29">
        <v>10960</v>
      </c>
      <c r="B1720" s="29" t="s">
        <v>7155</v>
      </c>
      <c r="C1720" s="32" t="s">
        <v>746</v>
      </c>
      <c r="D1720" s="48" t="s">
        <v>746</v>
      </c>
      <c r="E1720" s="48" t="s">
        <v>746</v>
      </c>
      <c r="F1720" s="32" t="s">
        <v>746</v>
      </c>
      <c r="G1720" s="32" t="s">
        <v>746</v>
      </c>
      <c r="H1720" s="32">
        <v>35.927267356199998</v>
      </c>
      <c r="I1720" s="32" t="s">
        <v>746</v>
      </c>
      <c r="J1720" s="32" t="s">
        <v>746</v>
      </c>
      <c r="K1720" s="29" t="s">
        <v>746</v>
      </c>
      <c r="L1720" s="29" t="s">
        <v>746</v>
      </c>
      <c r="M1720" s="29" t="s">
        <v>746</v>
      </c>
      <c r="N1720" s="33" t="s">
        <v>746</v>
      </c>
      <c r="O1720" s="34" t="s">
        <v>746</v>
      </c>
      <c r="P1720" s="35" t="s">
        <v>746</v>
      </c>
      <c r="Q1720" s="29" t="s">
        <v>746</v>
      </c>
      <c r="R1720" s="29" t="s">
        <v>746</v>
      </c>
      <c r="S1720" s="41" t="s">
        <v>746</v>
      </c>
      <c r="T1720" s="29" t="s">
        <v>746</v>
      </c>
      <c r="U1720" s="34" t="s">
        <v>746</v>
      </c>
      <c r="V1720" s="42" t="s">
        <v>746</v>
      </c>
      <c r="W1720" s="42" t="s">
        <v>746</v>
      </c>
      <c r="X1720" s="40" t="s">
        <v>746</v>
      </c>
      <c r="Y1720" s="40" t="s">
        <v>746</v>
      </c>
    </row>
    <row r="1721" spans="1:25" x14ac:dyDescent="0.2">
      <c r="A1721" s="29">
        <v>11528</v>
      </c>
      <c r="B1721" s="29" t="s">
        <v>7156</v>
      </c>
      <c r="C1721" s="32" t="s">
        <v>746</v>
      </c>
      <c r="D1721" s="48" t="s">
        <v>746</v>
      </c>
      <c r="E1721" s="48" t="s">
        <v>746</v>
      </c>
      <c r="F1721" s="32" t="s">
        <v>746</v>
      </c>
      <c r="G1721" s="32" t="s">
        <v>746</v>
      </c>
      <c r="H1721" s="32">
        <v>0</v>
      </c>
      <c r="I1721" s="32" t="s">
        <v>746</v>
      </c>
      <c r="J1721" s="32" t="s">
        <v>746</v>
      </c>
      <c r="K1721" s="29" t="s">
        <v>746</v>
      </c>
      <c r="L1721" s="29" t="s">
        <v>746</v>
      </c>
      <c r="M1721" s="29" t="s">
        <v>746</v>
      </c>
      <c r="N1721" s="33" t="s">
        <v>746</v>
      </c>
      <c r="O1721" s="34" t="s">
        <v>746</v>
      </c>
      <c r="P1721" s="35" t="s">
        <v>746</v>
      </c>
      <c r="Q1721" s="29" t="s">
        <v>746</v>
      </c>
      <c r="R1721" s="29" t="s">
        <v>746</v>
      </c>
      <c r="S1721" s="41" t="s">
        <v>746</v>
      </c>
      <c r="T1721" s="29" t="s">
        <v>746</v>
      </c>
      <c r="U1721" s="34" t="s">
        <v>746</v>
      </c>
      <c r="V1721" s="42" t="s">
        <v>746</v>
      </c>
      <c r="W1721" s="42" t="s">
        <v>746</v>
      </c>
      <c r="X1721" s="40" t="s">
        <v>746</v>
      </c>
      <c r="Y1721" s="40" t="s">
        <v>746</v>
      </c>
    </row>
    <row r="1722" spans="1:25" x14ac:dyDescent="0.2">
      <c r="A1722" s="29">
        <v>11722</v>
      </c>
      <c r="B1722" s="29" t="s">
        <v>7157</v>
      </c>
      <c r="C1722" s="32" t="s">
        <v>746</v>
      </c>
      <c r="D1722" s="48" t="s">
        <v>746</v>
      </c>
      <c r="E1722" s="48" t="s">
        <v>746</v>
      </c>
      <c r="F1722" s="32" t="s">
        <v>746</v>
      </c>
      <c r="G1722" s="32" t="s">
        <v>746</v>
      </c>
      <c r="H1722" s="32">
        <v>170.84493044788999</v>
      </c>
      <c r="I1722" s="32" t="s">
        <v>746</v>
      </c>
      <c r="J1722" s="32" t="s">
        <v>746</v>
      </c>
      <c r="K1722" s="29" t="s">
        <v>746</v>
      </c>
      <c r="L1722" s="29" t="s">
        <v>746</v>
      </c>
      <c r="M1722" s="29" t="s">
        <v>746</v>
      </c>
      <c r="N1722" s="33" t="s">
        <v>746</v>
      </c>
      <c r="O1722" s="34" t="s">
        <v>746</v>
      </c>
      <c r="P1722" s="35" t="s">
        <v>746</v>
      </c>
      <c r="Q1722" s="29" t="s">
        <v>746</v>
      </c>
      <c r="R1722" s="29" t="s">
        <v>746</v>
      </c>
      <c r="S1722" s="41" t="s">
        <v>746</v>
      </c>
      <c r="T1722" s="29" t="s">
        <v>746</v>
      </c>
      <c r="U1722" s="34" t="s">
        <v>746</v>
      </c>
      <c r="V1722" s="42" t="s">
        <v>746</v>
      </c>
      <c r="W1722" s="42" t="s">
        <v>746</v>
      </c>
      <c r="X1722" s="40" t="s">
        <v>746</v>
      </c>
      <c r="Y1722" s="40" t="s">
        <v>746</v>
      </c>
    </row>
    <row r="1723" spans="1:25" x14ac:dyDescent="0.2">
      <c r="A1723" s="29">
        <v>12167</v>
      </c>
      <c r="B1723" s="29" t="s">
        <v>7158</v>
      </c>
      <c r="C1723" s="32" t="s">
        <v>746</v>
      </c>
      <c r="D1723" s="48" t="s">
        <v>746</v>
      </c>
      <c r="E1723" s="48" t="s">
        <v>746</v>
      </c>
      <c r="F1723" s="32" t="s">
        <v>746</v>
      </c>
      <c r="G1723" s="32" t="s">
        <v>746</v>
      </c>
      <c r="H1723" s="32">
        <v>0</v>
      </c>
      <c r="I1723" s="32" t="s">
        <v>746</v>
      </c>
      <c r="J1723" s="32" t="s">
        <v>746</v>
      </c>
      <c r="K1723" s="29" t="s">
        <v>746</v>
      </c>
      <c r="L1723" s="29" t="s">
        <v>746</v>
      </c>
      <c r="M1723" s="29" t="s">
        <v>746</v>
      </c>
      <c r="N1723" s="33" t="s">
        <v>746</v>
      </c>
      <c r="O1723" s="34" t="s">
        <v>746</v>
      </c>
      <c r="P1723" s="35" t="s">
        <v>746</v>
      </c>
      <c r="Q1723" s="29" t="s">
        <v>746</v>
      </c>
      <c r="R1723" s="29" t="s">
        <v>746</v>
      </c>
      <c r="S1723" s="41" t="s">
        <v>746</v>
      </c>
      <c r="T1723" s="29" t="s">
        <v>746</v>
      </c>
      <c r="U1723" s="34" t="s">
        <v>746</v>
      </c>
      <c r="V1723" s="42" t="s">
        <v>746</v>
      </c>
      <c r="W1723" s="42" t="s">
        <v>746</v>
      </c>
      <c r="X1723" s="40" t="s">
        <v>746</v>
      </c>
      <c r="Y1723" s="40" t="s">
        <v>746</v>
      </c>
    </row>
    <row r="1724" spans="1:25" x14ac:dyDescent="0.2">
      <c r="A1724" s="29">
        <v>12171</v>
      </c>
      <c r="B1724" s="29" t="s">
        <v>7159</v>
      </c>
      <c r="C1724" s="32" t="s">
        <v>746</v>
      </c>
      <c r="D1724" s="48" t="s">
        <v>746</v>
      </c>
      <c r="E1724" s="48" t="s">
        <v>746</v>
      </c>
      <c r="F1724" s="32" t="s">
        <v>746</v>
      </c>
      <c r="G1724" s="32" t="s">
        <v>746</v>
      </c>
      <c r="H1724" s="32">
        <v>0</v>
      </c>
      <c r="I1724" s="32" t="s">
        <v>746</v>
      </c>
      <c r="J1724" s="32" t="s">
        <v>746</v>
      </c>
      <c r="K1724" s="29" t="s">
        <v>746</v>
      </c>
      <c r="L1724" s="29" t="s">
        <v>746</v>
      </c>
      <c r="M1724" s="29" t="s">
        <v>746</v>
      </c>
      <c r="N1724" s="33" t="s">
        <v>746</v>
      </c>
      <c r="O1724" s="34" t="s">
        <v>746</v>
      </c>
      <c r="P1724" s="35" t="s">
        <v>746</v>
      </c>
      <c r="Q1724" s="29" t="s">
        <v>746</v>
      </c>
      <c r="R1724" s="29" t="s">
        <v>746</v>
      </c>
      <c r="S1724" s="41" t="s">
        <v>746</v>
      </c>
      <c r="T1724" s="29" t="s">
        <v>746</v>
      </c>
      <c r="U1724" s="34" t="s">
        <v>746</v>
      </c>
      <c r="V1724" s="42" t="s">
        <v>746</v>
      </c>
      <c r="W1724" s="42" t="s">
        <v>746</v>
      </c>
      <c r="X1724" s="40" t="s">
        <v>746</v>
      </c>
      <c r="Y1724" s="40" t="s">
        <v>746</v>
      </c>
    </row>
    <row r="1725" spans="1:25" x14ac:dyDescent="0.2">
      <c r="A1725" s="29">
        <v>12183</v>
      </c>
      <c r="B1725" s="29" t="s">
        <v>7160</v>
      </c>
      <c r="C1725" s="32" t="s">
        <v>746</v>
      </c>
      <c r="D1725" s="48" t="s">
        <v>746</v>
      </c>
      <c r="E1725" s="48" t="s">
        <v>746</v>
      </c>
      <c r="F1725" s="32" t="s">
        <v>746</v>
      </c>
      <c r="G1725" s="32" t="s">
        <v>746</v>
      </c>
      <c r="H1725" s="32">
        <v>65.389307174400003</v>
      </c>
      <c r="I1725" s="32" t="s">
        <v>746</v>
      </c>
      <c r="J1725" s="32" t="s">
        <v>746</v>
      </c>
      <c r="K1725" s="29" t="s">
        <v>746</v>
      </c>
      <c r="L1725" s="29" t="s">
        <v>746</v>
      </c>
      <c r="M1725" s="29" t="s">
        <v>746</v>
      </c>
      <c r="N1725" s="33" t="s">
        <v>746</v>
      </c>
      <c r="O1725" s="34" t="s">
        <v>746</v>
      </c>
      <c r="P1725" s="35" t="s">
        <v>746</v>
      </c>
      <c r="Q1725" s="29" t="s">
        <v>746</v>
      </c>
      <c r="R1725" s="29" t="s">
        <v>746</v>
      </c>
      <c r="S1725" s="41" t="s">
        <v>746</v>
      </c>
      <c r="T1725" s="29" t="s">
        <v>746</v>
      </c>
      <c r="U1725" s="34" t="s">
        <v>746</v>
      </c>
      <c r="V1725" s="42" t="s">
        <v>746</v>
      </c>
      <c r="W1725" s="42" t="s">
        <v>746</v>
      </c>
      <c r="X1725" s="40" t="s">
        <v>746</v>
      </c>
      <c r="Y1725" s="40" t="s">
        <v>746</v>
      </c>
    </row>
    <row r="1726" spans="1:25" x14ac:dyDescent="0.2">
      <c r="A1726" s="29">
        <v>12696</v>
      </c>
      <c r="B1726" s="29" t="s">
        <v>7161</v>
      </c>
      <c r="C1726" s="32" t="s">
        <v>746</v>
      </c>
      <c r="D1726" s="48" t="s">
        <v>746</v>
      </c>
      <c r="E1726" s="48" t="s">
        <v>746</v>
      </c>
      <c r="F1726" s="32" t="s">
        <v>746</v>
      </c>
      <c r="G1726" s="32" t="s">
        <v>746</v>
      </c>
      <c r="H1726" s="32">
        <v>0</v>
      </c>
      <c r="I1726" s="32" t="s">
        <v>746</v>
      </c>
      <c r="J1726" s="32" t="s">
        <v>746</v>
      </c>
      <c r="K1726" s="29" t="s">
        <v>746</v>
      </c>
      <c r="L1726" s="29" t="s">
        <v>746</v>
      </c>
      <c r="M1726" s="29" t="s">
        <v>746</v>
      </c>
      <c r="N1726" s="33" t="s">
        <v>746</v>
      </c>
      <c r="O1726" s="34" t="s">
        <v>746</v>
      </c>
      <c r="P1726" s="35" t="s">
        <v>746</v>
      </c>
      <c r="Q1726" s="29" t="s">
        <v>746</v>
      </c>
      <c r="R1726" s="29" t="s">
        <v>746</v>
      </c>
      <c r="S1726" s="41" t="s">
        <v>746</v>
      </c>
      <c r="T1726" s="29" t="s">
        <v>746</v>
      </c>
      <c r="U1726" s="34" t="s">
        <v>746</v>
      </c>
      <c r="V1726" s="42" t="s">
        <v>746</v>
      </c>
      <c r="W1726" s="42" t="s">
        <v>746</v>
      </c>
      <c r="X1726" s="40" t="s">
        <v>746</v>
      </c>
      <c r="Y1726" s="40" t="s">
        <v>746</v>
      </c>
    </row>
    <row r="1727" spans="1:25" x14ac:dyDescent="0.2">
      <c r="A1727" s="29">
        <v>12764</v>
      </c>
      <c r="B1727" s="29" t="s">
        <v>7162</v>
      </c>
      <c r="C1727" s="32" t="s">
        <v>746</v>
      </c>
      <c r="D1727" s="48" t="s">
        <v>746</v>
      </c>
      <c r="E1727" s="48" t="s">
        <v>746</v>
      </c>
      <c r="F1727" s="32" t="s">
        <v>746</v>
      </c>
      <c r="G1727" s="32" t="s">
        <v>746</v>
      </c>
      <c r="H1727" s="32">
        <v>0</v>
      </c>
      <c r="I1727" s="32" t="s">
        <v>746</v>
      </c>
      <c r="J1727" s="32" t="s">
        <v>746</v>
      </c>
      <c r="K1727" s="29" t="s">
        <v>746</v>
      </c>
      <c r="L1727" s="29" t="s">
        <v>746</v>
      </c>
      <c r="M1727" s="29" t="s">
        <v>746</v>
      </c>
      <c r="N1727" s="33" t="s">
        <v>746</v>
      </c>
      <c r="O1727" s="34" t="s">
        <v>746</v>
      </c>
      <c r="P1727" s="35" t="s">
        <v>746</v>
      </c>
      <c r="Q1727" s="29" t="s">
        <v>746</v>
      </c>
      <c r="R1727" s="29" t="s">
        <v>746</v>
      </c>
      <c r="S1727" s="41" t="s">
        <v>746</v>
      </c>
      <c r="T1727" s="29" t="s">
        <v>746</v>
      </c>
      <c r="U1727" s="34" t="s">
        <v>746</v>
      </c>
      <c r="V1727" s="42" t="s">
        <v>746</v>
      </c>
      <c r="W1727" s="42" t="s">
        <v>746</v>
      </c>
      <c r="X1727" s="40" t="s">
        <v>746</v>
      </c>
      <c r="Y1727" s="40" t="s">
        <v>746</v>
      </c>
    </row>
    <row r="1728" spans="1:25" x14ac:dyDescent="0.2">
      <c r="A1728" s="29">
        <v>12864</v>
      </c>
      <c r="B1728" s="29" t="s">
        <v>7163</v>
      </c>
      <c r="C1728" s="32" t="s">
        <v>746</v>
      </c>
      <c r="D1728" s="48" t="s">
        <v>746</v>
      </c>
      <c r="E1728" s="48" t="s">
        <v>746</v>
      </c>
      <c r="F1728" s="32" t="s">
        <v>746</v>
      </c>
      <c r="G1728" s="32" t="s">
        <v>746</v>
      </c>
      <c r="H1728" s="32">
        <v>187.72236181599999</v>
      </c>
      <c r="I1728" s="32" t="s">
        <v>746</v>
      </c>
      <c r="J1728" s="32" t="s">
        <v>746</v>
      </c>
      <c r="K1728" s="29" t="s">
        <v>746</v>
      </c>
      <c r="L1728" s="29" t="s">
        <v>746</v>
      </c>
      <c r="M1728" s="29" t="s">
        <v>746</v>
      </c>
      <c r="N1728" s="33" t="s">
        <v>746</v>
      </c>
      <c r="O1728" s="34" t="s">
        <v>746</v>
      </c>
      <c r="P1728" s="35" t="s">
        <v>746</v>
      </c>
      <c r="Q1728" s="29" t="s">
        <v>746</v>
      </c>
      <c r="R1728" s="29" t="s">
        <v>746</v>
      </c>
      <c r="S1728" s="41" t="s">
        <v>746</v>
      </c>
      <c r="T1728" s="29" t="s">
        <v>746</v>
      </c>
      <c r="U1728" s="34" t="s">
        <v>746</v>
      </c>
      <c r="V1728" s="42" t="s">
        <v>746</v>
      </c>
      <c r="W1728" s="42" t="s">
        <v>746</v>
      </c>
      <c r="X1728" s="40" t="s">
        <v>746</v>
      </c>
      <c r="Y1728" s="40" t="s">
        <v>746</v>
      </c>
    </row>
    <row r="1729" spans="1:25" x14ac:dyDescent="0.2">
      <c r="A1729" s="29">
        <v>12865</v>
      </c>
      <c r="B1729" s="29" t="s">
        <v>7164</v>
      </c>
      <c r="C1729" s="32" t="s">
        <v>746</v>
      </c>
      <c r="D1729" s="48" t="s">
        <v>746</v>
      </c>
      <c r="E1729" s="48" t="s">
        <v>746</v>
      </c>
      <c r="F1729" s="32" t="s">
        <v>746</v>
      </c>
      <c r="G1729" s="32" t="s">
        <v>746</v>
      </c>
      <c r="H1729" s="32">
        <v>0</v>
      </c>
      <c r="I1729" s="32" t="s">
        <v>746</v>
      </c>
      <c r="J1729" s="32" t="s">
        <v>746</v>
      </c>
      <c r="K1729" s="29" t="s">
        <v>746</v>
      </c>
      <c r="L1729" s="29" t="s">
        <v>746</v>
      </c>
      <c r="M1729" s="29" t="s">
        <v>746</v>
      </c>
      <c r="N1729" s="33" t="s">
        <v>746</v>
      </c>
      <c r="O1729" s="34" t="s">
        <v>746</v>
      </c>
      <c r="P1729" s="35" t="s">
        <v>746</v>
      </c>
      <c r="Q1729" s="29" t="s">
        <v>746</v>
      </c>
      <c r="R1729" s="29" t="s">
        <v>746</v>
      </c>
      <c r="S1729" s="41" t="s">
        <v>746</v>
      </c>
      <c r="T1729" s="29" t="s">
        <v>746</v>
      </c>
      <c r="U1729" s="34" t="s">
        <v>746</v>
      </c>
      <c r="V1729" s="42" t="s">
        <v>746</v>
      </c>
      <c r="W1729" s="42" t="s">
        <v>746</v>
      </c>
      <c r="X1729" s="40" t="s">
        <v>746</v>
      </c>
      <c r="Y1729" s="40" t="s">
        <v>746</v>
      </c>
    </row>
    <row r="1730" spans="1:25" x14ac:dyDescent="0.2">
      <c r="A1730" s="29">
        <v>12878</v>
      </c>
      <c r="B1730" s="29" t="s">
        <v>7165</v>
      </c>
      <c r="C1730" s="32" t="s">
        <v>746</v>
      </c>
      <c r="D1730" s="48" t="s">
        <v>746</v>
      </c>
      <c r="E1730" s="48" t="s">
        <v>746</v>
      </c>
      <c r="F1730" s="32" t="s">
        <v>746</v>
      </c>
      <c r="G1730" s="32" t="s">
        <v>746</v>
      </c>
      <c r="H1730" s="32">
        <v>0</v>
      </c>
      <c r="I1730" s="32" t="s">
        <v>746</v>
      </c>
      <c r="J1730" s="32" t="s">
        <v>746</v>
      </c>
      <c r="K1730" s="29" t="s">
        <v>746</v>
      </c>
      <c r="L1730" s="29" t="s">
        <v>746</v>
      </c>
      <c r="M1730" s="29" t="s">
        <v>746</v>
      </c>
      <c r="N1730" s="33" t="s">
        <v>746</v>
      </c>
      <c r="O1730" s="34" t="s">
        <v>746</v>
      </c>
      <c r="P1730" s="35" t="s">
        <v>746</v>
      </c>
      <c r="Q1730" s="29" t="s">
        <v>746</v>
      </c>
      <c r="R1730" s="29" t="s">
        <v>746</v>
      </c>
      <c r="S1730" s="41" t="s">
        <v>746</v>
      </c>
      <c r="T1730" s="29" t="s">
        <v>746</v>
      </c>
      <c r="U1730" s="34" t="s">
        <v>746</v>
      </c>
      <c r="V1730" s="42" t="s">
        <v>746</v>
      </c>
      <c r="W1730" s="42" t="s">
        <v>746</v>
      </c>
      <c r="X1730" s="40" t="s">
        <v>746</v>
      </c>
      <c r="Y1730" s="40" t="s">
        <v>746</v>
      </c>
    </row>
    <row r="1731" spans="1:25" x14ac:dyDescent="0.2">
      <c r="A1731" s="29">
        <v>12894</v>
      </c>
      <c r="B1731" s="29" t="s">
        <v>7166</v>
      </c>
      <c r="C1731" s="32" t="s">
        <v>746</v>
      </c>
      <c r="D1731" s="48" t="s">
        <v>746</v>
      </c>
      <c r="E1731" s="48" t="s">
        <v>746</v>
      </c>
      <c r="F1731" s="32" t="s">
        <v>746</v>
      </c>
      <c r="G1731" s="32" t="s">
        <v>746</v>
      </c>
      <c r="H1731" s="32">
        <v>151.16156395499999</v>
      </c>
      <c r="I1731" s="32" t="s">
        <v>746</v>
      </c>
      <c r="J1731" s="32" t="s">
        <v>746</v>
      </c>
      <c r="K1731" s="29" t="s">
        <v>746</v>
      </c>
      <c r="L1731" s="29" t="s">
        <v>746</v>
      </c>
      <c r="M1731" s="29" t="s">
        <v>746</v>
      </c>
      <c r="N1731" s="33" t="s">
        <v>746</v>
      </c>
      <c r="O1731" s="34" t="s">
        <v>746</v>
      </c>
      <c r="P1731" s="35" t="s">
        <v>746</v>
      </c>
      <c r="Q1731" s="29" t="s">
        <v>746</v>
      </c>
      <c r="R1731" s="29" t="s">
        <v>746</v>
      </c>
      <c r="S1731" s="41" t="s">
        <v>746</v>
      </c>
      <c r="T1731" s="29" t="s">
        <v>746</v>
      </c>
      <c r="U1731" s="34" t="s">
        <v>746</v>
      </c>
      <c r="V1731" s="42" t="s">
        <v>746</v>
      </c>
      <c r="W1731" s="42" t="s">
        <v>746</v>
      </c>
      <c r="X1731" s="40" t="s">
        <v>746</v>
      </c>
      <c r="Y1731" s="40" t="s">
        <v>746</v>
      </c>
    </row>
    <row r="1732" spans="1:25" x14ac:dyDescent="0.2">
      <c r="A1732" s="29">
        <v>12897</v>
      </c>
      <c r="B1732" s="29" t="s">
        <v>7167</v>
      </c>
      <c r="C1732" s="32" t="s">
        <v>746</v>
      </c>
      <c r="D1732" s="48" t="s">
        <v>746</v>
      </c>
      <c r="E1732" s="48" t="s">
        <v>746</v>
      </c>
      <c r="F1732" s="32" t="s">
        <v>746</v>
      </c>
      <c r="G1732" s="32" t="s">
        <v>746</v>
      </c>
      <c r="H1732" s="32">
        <v>99.810444373699994</v>
      </c>
      <c r="I1732" s="32" t="s">
        <v>746</v>
      </c>
      <c r="J1732" s="32" t="s">
        <v>746</v>
      </c>
      <c r="K1732" s="29" t="s">
        <v>746</v>
      </c>
      <c r="L1732" s="29" t="s">
        <v>746</v>
      </c>
      <c r="M1732" s="29" t="s">
        <v>746</v>
      </c>
      <c r="N1732" s="33" t="s">
        <v>746</v>
      </c>
      <c r="O1732" s="34" t="s">
        <v>746</v>
      </c>
      <c r="P1732" s="35" t="s">
        <v>746</v>
      </c>
      <c r="Q1732" s="29" t="s">
        <v>746</v>
      </c>
      <c r="R1732" s="29" t="s">
        <v>746</v>
      </c>
      <c r="S1732" s="41" t="s">
        <v>746</v>
      </c>
      <c r="T1732" s="29" t="s">
        <v>746</v>
      </c>
      <c r="U1732" s="34" t="s">
        <v>746</v>
      </c>
      <c r="V1732" s="42" t="s">
        <v>746</v>
      </c>
      <c r="W1732" s="42" t="s">
        <v>746</v>
      </c>
      <c r="X1732" s="40" t="s">
        <v>746</v>
      </c>
      <c r="Y1732" s="40" t="s">
        <v>746</v>
      </c>
    </row>
    <row r="1733" spans="1:25" x14ac:dyDescent="0.2">
      <c r="A1733" s="29">
        <v>12900</v>
      </c>
      <c r="B1733" s="29" t="s">
        <v>7168</v>
      </c>
      <c r="C1733" s="32" t="s">
        <v>746</v>
      </c>
      <c r="D1733" s="48" t="s">
        <v>746</v>
      </c>
      <c r="E1733" s="48" t="s">
        <v>746</v>
      </c>
      <c r="F1733" s="32" t="s">
        <v>746</v>
      </c>
      <c r="G1733" s="32" t="s">
        <v>746</v>
      </c>
      <c r="H1733" s="32">
        <v>0</v>
      </c>
      <c r="I1733" s="32" t="s">
        <v>746</v>
      </c>
      <c r="J1733" s="32" t="s">
        <v>746</v>
      </c>
      <c r="K1733" s="29" t="s">
        <v>746</v>
      </c>
      <c r="L1733" s="29" t="s">
        <v>746</v>
      </c>
      <c r="M1733" s="29" t="s">
        <v>746</v>
      </c>
      <c r="N1733" s="33" t="s">
        <v>746</v>
      </c>
      <c r="O1733" s="34" t="s">
        <v>746</v>
      </c>
      <c r="P1733" s="35" t="s">
        <v>746</v>
      </c>
      <c r="Q1733" s="29" t="s">
        <v>746</v>
      </c>
      <c r="R1733" s="29" t="s">
        <v>746</v>
      </c>
      <c r="S1733" s="41" t="s">
        <v>746</v>
      </c>
      <c r="T1733" s="29" t="s">
        <v>746</v>
      </c>
      <c r="U1733" s="34" t="s">
        <v>746</v>
      </c>
      <c r="V1733" s="42" t="s">
        <v>746</v>
      </c>
      <c r="W1733" s="42" t="s">
        <v>746</v>
      </c>
      <c r="X1733" s="40" t="s">
        <v>746</v>
      </c>
      <c r="Y1733" s="40" t="s">
        <v>746</v>
      </c>
    </row>
    <row r="1734" spans="1:25" x14ac:dyDescent="0.2">
      <c r="A1734" s="29">
        <v>13564</v>
      </c>
      <c r="B1734" s="29" t="s">
        <v>7169</v>
      </c>
      <c r="C1734" s="32" t="s">
        <v>746</v>
      </c>
      <c r="D1734" s="48" t="s">
        <v>746</v>
      </c>
      <c r="E1734" s="48" t="s">
        <v>746</v>
      </c>
      <c r="F1734" s="32" t="s">
        <v>746</v>
      </c>
      <c r="G1734" s="32" t="s">
        <v>746</v>
      </c>
      <c r="H1734" s="32">
        <v>0</v>
      </c>
      <c r="I1734" s="32" t="s">
        <v>746</v>
      </c>
      <c r="J1734" s="32" t="s">
        <v>746</v>
      </c>
      <c r="K1734" s="29" t="s">
        <v>746</v>
      </c>
      <c r="L1734" s="29" t="s">
        <v>746</v>
      </c>
      <c r="M1734" s="29" t="s">
        <v>746</v>
      </c>
      <c r="N1734" s="33" t="s">
        <v>746</v>
      </c>
      <c r="O1734" s="34" t="s">
        <v>746</v>
      </c>
      <c r="P1734" s="35" t="s">
        <v>746</v>
      </c>
      <c r="Q1734" s="29" t="s">
        <v>746</v>
      </c>
      <c r="R1734" s="29" t="s">
        <v>746</v>
      </c>
      <c r="S1734" s="41" t="s">
        <v>746</v>
      </c>
      <c r="T1734" s="29" t="s">
        <v>746</v>
      </c>
      <c r="U1734" s="34" t="s">
        <v>746</v>
      </c>
      <c r="V1734" s="42" t="s">
        <v>746</v>
      </c>
      <c r="W1734" s="42" t="s">
        <v>746</v>
      </c>
      <c r="X1734" s="40" t="s">
        <v>746</v>
      </c>
      <c r="Y1734" s="40" t="s">
        <v>746</v>
      </c>
    </row>
    <row r="1735" spans="1:25" x14ac:dyDescent="0.2">
      <c r="A1735" s="29">
        <v>13566</v>
      </c>
      <c r="B1735" s="29" t="s">
        <v>7170</v>
      </c>
      <c r="C1735" s="32" t="s">
        <v>746</v>
      </c>
      <c r="D1735" s="48" t="s">
        <v>746</v>
      </c>
      <c r="E1735" s="48" t="s">
        <v>746</v>
      </c>
      <c r="F1735" s="32" t="s">
        <v>746</v>
      </c>
      <c r="G1735" s="32" t="s">
        <v>746</v>
      </c>
      <c r="H1735" s="32">
        <v>3.2135306316799999</v>
      </c>
      <c r="I1735" s="32" t="s">
        <v>746</v>
      </c>
      <c r="J1735" s="32" t="s">
        <v>746</v>
      </c>
      <c r="K1735" s="29" t="s">
        <v>746</v>
      </c>
      <c r="L1735" s="29" t="s">
        <v>746</v>
      </c>
      <c r="M1735" s="29" t="s">
        <v>746</v>
      </c>
      <c r="N1735" s="33" t="s">
        <v>746</v>
      </c>
      <c r="O1735" s="34" t="s">
        <v>746</v>
      </c>
      <c r="P1735" s="35" t="s">
        <v>746</v>
      </c>
      <c r="Q1735" s="29" t="s">
        <v>746</v>
      </c>
      <c r="R1735" s="29" t="s">
        <v>746</v>
      </c>
      <c r="S1735" s="41" t="s">
        <v>746</v>
      </c>
      <c r="T1735" s="29" t="s">
        <v>746</v>
      </c>
      <c r="U1735" s="34" t="s">
        <v>746</v>
      </c>
      <c r="V1735" s="42" t="s">
        <v>746</v>
      </c>
      <c r="W1735" s="42" t="s">
        <v>746</v>
      </c>
      <c r="X1735" s="40" t="s">
        <v>746</v>
      </c>
      <c r="Y1735" s="40" t="s">
        <v>746</v>
      </c>
    </row>
    <row r="1736" spans="1:25" x14ac:dyDescent="0.2">
      <c r="A1736" s="29">
        <v>13567</v>
      </c>
      <c r="B1736" s="29" t="s">
        <v>7171</v>
      </c>
      <c r="C1736" s="32" t="s">
        <v>746</v>
      </c>
      <c r="D1736" s="48" t="s">
        <v>746</v>
      </c>
      <c r="E1736" s="48" t="s">
        <v>746</v>
      </c>
      <c r="F1736" s="32" t="s">
        <v>746</v>
      </c>
      <c r="G1736" s="32" t="s">
        <v>746</v>
      </c>
      <c r="H1736" s="32">
        <v>3.8569378777500001</v>
      </c>
      <c r="I1736" s="32" t="s">
        <v>746</v>
      </c>
      <c r="J1736" s="32" t="s">
        <v>746</v>
      </c>
      <c r="K1736" s="29" t="s">
        <v>746</v>
      </c>
      <c r="L1736" s="29" t="s">
        <v>746</v>
      </c>
      <c r="M1736" s="29" t="s">
        <v>746</v>
      </c>
      <c r="N1736" s="33" t="s">
        <v>746</v>
      </c>
      <c r="O1736" s="34" t="s">
        <v>746</v>
      </c>
      <c r="P1736" s="35" t="s">
        <v>746</v>
      </c>
      <c r="Q1736" s="29" t="s">
        <v>746</v>
      </c>
      <c r="R1736" s="29" t="s">
        <v>746</v>
      </c>
      <c r="S1736" s="41" t="s">
        <v>746</v>
      </c>
      <c r="T1736" s="29" t="s">
        <v>746</v>
      </c>
      <c r="U1736" s="34" t="s">
        <v>746</v>
      </c>
      <c r="V1736" s="42" t="s">
        <v>746</v>
      </c>
      <c r="W1736" s="42" t="s">
        <v>746</v>
      </c>
      <c r="X1736" s="40" t="s">
        <v>746</v>
      </c>
      <c r="Y1736" s="40" t="s">
        <v>746</v>
      </c>
    </row>
    <row r="1737" spans="1:25" ht="20" x14ac:dyDescent="0.2">
      <c r="A1737" s="29">
        <v>13587</v>
      </c>
      <c r="B1737" s="29" t="s">
        <v>7172</v>
      </c>
      <c r="C1737" s="32" t="s">
        <v>746</v>
      </c>
      <c r="D1737" s="48" t="s">
        <v>746</v>
      </c>
      <c r="E1737" s="48" t="s">
        <v>746</v>
      </c>
      <c r="F1737" s="32" t="s">
        <v>746</v>
      </c>
      <c r="G1737" s="32" t="s">
        <v>746</v>
      </c>
      <c r="H1737" s="32">
        <v>0</v>
      </c>
      <c r="I1737" s="32" t="s">
        <v>746</v>
      </c>
      <c r="J1737" s="32" t="s">
        <v>746</v>
      </c>
      <c r="K1737" s="29" t="s">
        <v>746</v>
      </c>
      <c r="L1737" s="29" t="s">
        <v>746</v>
      </c>
      <c r="M1737" s="29" t="s">
        <v>746</v>
      </c>
      <c r="N1737" s="33" t="s">
        <v>746</v>
      </c>
      <c r="O1737" s="34" t="s">
        <v>746</v>
      </c>
      <c r="P1737" s="35" t="s">
        <v>746</v>
      </c>
      <c r="Q1737" s="29" t="s">
        <v>746</v>
      </c>
      <c r="R1737" s="29" t="s">
        <v>746</v>
      </c>
      <c r="S1737" s="41" t="s">
        <v>746</v>
      </c>
      <c r="T1737" s="29" t="s">
        <v>746</v>
      </c>
      <c r="U1737" s="34" t="s">
        <v>746</v>
      </c>
      <c r="V1737" s="42" t="s">
        <v>746</v>
      </c>
      <c r="W1737" s="42" t="s">
        <v>746</v>
      </c>
      <c r="X1737" s="40" t="s">
        <v>746</v>
      </c>
      <c r="Y1737" s="40" t="s">
        <v>746</v>
      </c>
    </row>
    <row r="1738" spans="1:25" x14ac:dyDescent="0.2">
      <c r="A1738" s="29">
        <v>13606</v>
      </c>
      <c r="B1738" s="29" t="s">
        <v>7173</v>
      </c>
      <c r="C1738" s="32" t="s">
        <v>746</v>
      </c>
      <c r="D1738" s="48" t="s">
        <v>746</v>
      </c>
      <c r="E1738" s="48" t="s">
        <v>746</v>
      </c>
      <c r="F1738" s="32" t="s">
        <v>746</v>
      </c>
      <c r="G1738" s="32" t="s">
        <v>746</v>
      </c>
      <c r="H1738" s="32">
        <v>387.683189648</v>
      </c>
      <c r="I1738" s="32" t="s">
        <v>746</v>
      </c>
      <c r="J1738" s="32" t="s">
        <v>746</v>
      </c>
      <c r="K1738" s="29" t="s">
        <v>746</v>
      </c>
      <c r="L1738" s="29" t="s">
        <v>746</v>
      </c>
      <c r="M1738" s="29" t="s">
        <v>746</v>
      </c>
      <c r="N1738" s="33" t="s">
        <v>746</v>
      </c>
      <c r="O1738" s="34" t="s">
        <v>746</v>
      </c>
      <c r="P1738" s="35" t="s">
        <v>746</v>
      </c>
      <c r="Q1738" s="29" t="s">
        <v>746</v>
      </c>
      <c r="R1738" s="29" t="s">
        <v>746</v>
      </c>
      <c r="S1738" s="41" t="s">
        <v>746</v>
      </c>
      <c r="T1738" s="29" t="s">
        <v>746</v>
      </c>
      <c r="U1738" s="34" t="s">
        <v>746</v>
      </c>
      <c r="V1738" s="42" t="s">
        <v>746</v>
      </c>
      <c r="W1738" s="42" t="s">
        <v>746</v>
      </c>
      <c r="X1738" s="40" t="s">
        <v>746</v>
      </c>
      <c r="Y1738" s="40" t="s">
        <v>746</v>
      </c>
    </row>
    <row r="1739" spans="1:25" x14ac:dyDescent="0.2">
      <c r="A1739" s="29">
        <v>13639</v>
      </c>
      <c r="B1739" s="29" t="s">
        <v>7174</v>
      </c>
      <c r="C1739" s="32" t="s">
        <v>746</v>
      </c>
      <c r="D1739" s="48" t="s">
        <v>746</v>
      </c>
      <c r="E1739" s="48" t="s">
        <v>746</v>
      </c>
      <c r="F1739" s="32" t="s">
        <v>746</v>
      </c>
      <c r="G1739" s="32" t="s">
        <v>746</v>
      </c>
      <c r="H1739" s="32">
        <v>0</v>
      </c>
      <c r="I1739" s="32" t="s">
        <v>746</v>
      </c>
      <c r="J1739" s="32" t="s">
        <v>746</v>
      </c>
      <c r="K1739" s="29" t="s">
        <v>746</v>
      </c>
      <c r="L1739" s="29" t="s">
        <v>746</v>
      </c>
      <c r="M1739" s="29" t="s">
        <v>746</v>
      </c>
      <c r="N1739" s="33" t="s">
        <v>746</v>
      </c>
      <c r="O1739" s="34" t="s">
        <v>746</v>
      </c>
      <c r="P1739" s="35" t="s">
        <v>746</v>
      </c>
      <c r="Q1739" s="29" t="s">
        <v>746</v>
      </c>
      <c r="R1739" s="29" t="s">
        <v>746</v>
      </c>
      <c r="S1739" s="41" t="s">
        <v>746</v>
      </c>
      <c r="T1739" s="29" t="s">
        <v>746</v>
      </c>
      <c r="U1739" s="34" t="s">
        <v>746</v>
      </c>
      <c r="V1739" s="42" t="s">
        <v>746</v>
      </c>
      <c r="W1739" s="42" t="s">
        <v>746</v>
      </c>
      <c r="X1739" s="40" t="s">
        <v>746</v>
      </c>
      <c r="Y1739" s="40" t="s">
        <v>746</v>
      </c>
    </row>
    <row r="1740" spans="1:25" x14ac:dyDescent="0.2">
      <c r="A1740" s="29">
        <v>13652</v>
      </c>
      <c r="B1740" s="29" t="s">
        <v>7175</v>
      </c>
      <c r="C1740" s="32" t="s">
        <v>746</v>
      </c>
      <c r="D1740" s="48" t="s">
        <v>746</v>
      </c>
      <c r="E1740" s="48" t="s">
        <v>746</v>
      </c>
      <c r="F1740" s="32" t="s">
        <v>746</v>
      </c>
      <c r="G1740" s="32" t="s">
        <v>746</v>
      </c>
      <c r="H1740" s="32">
        <v>0</v>
      </c>
      <c r="I1740" s="32" t="s">
        <v>746</v>
      </c>
      <c r="J1740" s="32" t="s">
        <v>746</v>
      </c>
      <c r="K1740" s="29" t="s">
        <v>746</v>
      </c>
      <c r="L1740" s="29" t="s">
        <v>746</v>
      </c>
      <c r="M1740" s="29" t="s">
        <v>746</v>
      </c>
      <c r="N1740" s="33" t="s">
        <v>746</v>
      </c>
      <c r="O1740" s="34" t="s">
        <v>746</v>
      </c>
      <c r="P1740" s="35" t="s">
        <v>746</v>
      </c>
      <c r="Q1740" s="29" t="s">
        <v>746</v>
      </c>
      <c r="R1740" s="29" t="s">
        <v>746</v>
      </c>
      <c r="S1740" s="41" t="s">
        <v>746</v>
      </c>
      <c r="T1740" s="29" t="s">
        <v>746</v>
      </c>
      <c r="U1740" s="34" t="s">
        <v>746</v>
      </c>
      <c r="V1740" s="42" t="s">
        <v>746</v>
      </c>
      <c r="W1740" s="42" t="s">
        <v>746</v>
      </c>
      <c r="X1740" s="40" t="s">
        <v>746</v>
      </c>
      <c r="Y1740" s="40" t="s">
        <v>746</v>
      </c>
    </row>
    <row r="1741" spans="1:25" x14ac:dyDescent="0.2">
      <c r="A1741" s="29">
        <v>13668</v>
      </c>
      <c r="B1741" s="29" t="s">
        <v>7176</v>
      </c>
      <c r="C1741" s="32" t="s">
        <v>746</v>
      </c>
      <c r="D1741" s="48" t="s">
        <v>746</v>
      </c>
      <c r="E1741" s="48" t="s">
        <v>746</v>
      </c>
      <c r="F1741" s="32" t="s">
        <v>746</v>
      </c>
      <c r="G1741" s="32" t="s">
        <v>746</v>
      </c>
      <c r="H1741" s="32">
        <v>0</v>
      </c>
      <c r="I1741" s="32" t="s">
        <v>746</v>
      </c>
      <c r="J1741" s="32" t="s">
        <v>746</v>
      </c>
      <c r="K1741" s="29" t="s">
        <v>746</v>
      </c>
      <c r="L1741" s="29" t="s">
        <v>746</v>
      </c>
      <c r="M1741" s="29" t="s">
        <v>746</v>
      </c>
      <c r="N1741" s="33" t="s">
        <v>746</v>
      </c>
      <c r="O1741" s="34" t="s">
        <v>746</v>
      </c>
      <c r="P1741" s="35" t="s">
        <v>746</v>
      </c>
      <c r="Q1741" s="29" t="s">
        <v>746</v>
      </c>
      <c r="R1741" s="29" t="s">
        <v>746</v>
      </c>
      <c r="S1741" s="41" t="s">
        <v>746</v>
      </c>
      <c r="T1741" s="29" t="s">
        <v>746</v>
      </c>
      <c r="U1741" s="34" t="s">
        <v>746</v>
      </c>
      <c r="V1741" s="42" t="s">
        <v>746</v>
      </c>
      <c r="W1741" s="42" t="s">
        <v>746</v>
      </c>
      <c r="X1741" s="40" t="s">
        <v>746</v>
      </c>
      <c r="Y1741" s="40" t="s">
        <v>746</v>
      </c>
    </row>
    <row r="1742" spans="1:25" x14ac:dyDescent="0.2">
      <c r="A1742" s="29">
        <v>13693</v>
      </c>
      <c r="B1742" s="29" t="s">
        <v>7177</v>
      </c>
      <c r="C1742" s="32" t="s">
        <v>746</v>
      </c>
      <c r="D1742" s="48" t="s">
        <v>746</v>
      </c>
      <c r="E1742" s="48" t="s">
        <v>746</v>
      </c>
      <c r="F1742" s="32" t="s">
        <v>746</v>
      </c>
      <c r="G1742" s="32" t="s">
        <v>746</v>
      </c>
      <c r="H1742" s="32">
        <v>603.23620902100004</v>
      </c>
      <c r="I1742" s="32" t="s">
        <v>746</v>
      </c>
      <c r="J1742" s="32" t="s">
        <v>746</v>
      </c>
      <c r="K1742" s="29" t="s">
        <v>746</v>
      </c>
      <c r="L1742" s="29" t="s">
        <v>746</v>
      </c>
      <c r="M1742" s="29" t="s">
        <v>746</v>
      </c>
      <c r="N1742" s="33" t="s">
        <v>746</v>
      </c>
      <c r="O1742" s="34" t="s">
        <v>746</v>
      </c>
      <c r="P1742" s="35" t="s">
        <v>746</v>
      </c>
      <c r="Q1742" s="29" t="s">
        <v>746</v>
      </c>
      <c r="R1742" s="29" t="s">
        <v>746</v>
      </c>
      <c r="S1742" s="41" t="s">
        <v>746</v>
      </c>
      <c r="T1742" s="29" t="s">
        <v>746</v>
      </c>
      <c r="U1742" s="34" t="s">
        <v>746</v>
      </c>
      <c r="V1742" s="42" t="s">
        <v>746</v>
      </c>
      <c r="W1742" s="42" t="s">
        <v>746</v>
      </c>
      <c r="X1742" s="40" t="s">
        <v>746</v>
      </c>
      <c r="Y1742" s="40" t="s">
        <v>746</v>
      </c>
    </row>
    <row r="1743" spans="1:25" x14ac:dyDescent="0.2">
      <c r="A1743" s="29">
        <v>13718</v>
      </c>
      <c r="B1743" s="29" t="s">
        <v>7178</v>
      </c>
      <c r="C1743" s="32" t="s">
        <v>746</v>
      </c>
      <c r="D1743" s="48" t="s">
        <v>746</v>
      </c>
      <c r="E1743" s="48" t="s">
        <v>746</v>
      </c>
      <c r="F1743" s="32" t="s">
        <v>746</v>
      </c>
      <c r="G1743" s="32" t="s">
        <v>746</v>
      </c>
      <c r="H1743" s="32">
        <v>220.58890672499999</v>
      </c>
      <c r="I1743" s="32" t="s">
        <v>746</v>
      </c>
      <c r="J1743" s="32" t="s">
        <v>746</v>
      </c>
      <c r="K1743" s="29" t="s">
        <v>746</v>
      </c>
      <c r="L1743" s="29" t="s">
        <v>746</v>
      </c>
      <c r="M1743" s="29" t="s">
        <v>746</v>
      </c>
      <c r="N1743" s="33" t="s">
        <v>746</v>
      </c>
      <c r="O1743" s="34" t="s">
        <v>746</v>
      </c>
      <c r="P1743" s="35" t="s">
        <v>746</v>
      </c>
      <c r="Q1743" s="29" t="s">
        <v>746</v>
      </c>
      <c r="R1743" s="29" t="s">
        <v>746</v>
      </c>
      <c r="S1743" s="41" t="s">
        <v>746</v>
      </c>
      <c r="T1743" s="29" t="s">
        <v>746</v>
      </c>
      <c r="U1743" s="34" t="s">
        <v>746</v>
      </c>
      <c r="V1743" s="42" t="s">
        <v>746</v>
      </c>
      <c r="W1743" s="42" t="s">
        <v>746</v>
      </c>
      <c r="X1743" s="40" t="s">
        <v>746</v>
      </c>
      <c r="Y1743" s="40" t="s">
        <v>746</v>
      </c>
    </row>
    <row r="1744" spans="1:25" x14ac:dyDescent="0.2">
      <c r="A1744" s="29">
        <v>13722</v>
      </c>
      <c r="B1744" s="29" t="s">
        <v>7179</v>
      </c>
      <c r="C1744" s="32" t="s">
        <v>746</v>
      </c>
      <c r="D1744" s="48" t="s">
        <v>746</v>
      </c>
      <c r="E1744" s="48" t="s">
        <v>746</v>
      </c>
      <c r="F1744" s="32" t="s">
        <v>746</v>
      </c>
      <c r="G1744" s="32" t="s">
        <v>746</v>
      </c>
      <c r="H1744" s="32">
        <v>0</v>
      </c>
      <c r="I1744" s="32" t="s">
        <v>746</v>
      </c>
      <c r="J1744" s="32" t="s">
        <v>746</v>
      </c>
      <c r="K1744" s="29" t="s">
        <v>746</v>
      </c>
      <c r="L1744" s="29" t="s">
        <v>746</v>
      </c>
      <c r="M1744" s="29" t="s">
        <v>746</v>
      </c>
      <c r="N1744" s="33" t="s">
        <v>746</v>
      </c>
      <c r="O1744" s="34" t="s">
        <v>746</v>
      </c>
      <c r="P1744" s="35" t="s">
        <v>746</v>
      </c>
      <c r="Q1744" s="29" t="s">
        <v>746</v>
      </c>
      <c r="R1744" s="29" t="s">
        <v>746</v>
      </c>
      <c r="S1744" s="41" t="s">
        <v>746</v>
      </c>
      <c r="T1744" s="29" t="s">
        <v>746</v>
      </c>
      <c r="U1744" s="34" t="s">
        <v>746</v>
      </c>
      <c r="V1744" s="42" t="s">
        <v>746</v>
      </c>
      <c r="W1744" s="42" t="s">
        <v>746</v>
      </c>
      <c r="X1744" s="40" t="s">
        <v>746</v>
      </c>
      <c r="Y1744" s="40" t="s">
        <v>746</v>
      </c>
    </row>
    <row r="1745" spans="1:25" x14ac:dyDescent="0.2">
      <c r="A1745" s="29">
        <v>14018</v>
      </c>
      <c r="B1745" s="29" t="s">
        <v>7180</v>
      </c>
      <c r="C1745" s="32" t="s">
        <v>746</v>
      </c>
      <c r="D1745" s="48" t="s">
        <v>746</v>
      </c>
      <c r="E1745" s="48" t="s">
        <v>746</v>
      </c>
      <c r="F1745" s="32" t="s">
        <v>746</v>
      </c>
      <c r="G1745" s="32" t="s">
        <v>746</v>
      </c>
      <c r="H1745" s="32">
        <v>0</v>
      </c>
      <c r="I1745" s="32" t="s">
        <v>746</v>
      </c>
      <c r="J1745" s="32" t="s">
        <v>746</v>
      </c>
      <c r="K1745" s="29" t="s">
        <v>746</v>
      </c>
      <c r="L1745" s="29" t="s">
        <v>746</v>
      </c>
      <c r="M1745" s="29" t="s">
        <v>746</v>
      </c>
      <c r="N1745" s="33" t="s">
        <v>746</v>
      </c>
      <c r="O1745" s="34" t="s">
        <v>746</v>
      </c>
      <c r="P1745" s="35" t="s">
        <v>746</v>
      </c>
      <c r="Q1745" s="29" t="s">
        <v>746</v>
      </c>
      <c r="R1745" s="29" t="s">
        <v>746</v>
      </c>
      <c r="S1745" s="41" t="s">
        <v>746</v>
      </c>
      <c r="T1745" s="29" t="s">
        <v>746</v>
      </c>
      <c r="U1745" s="34" t="s">
        <v>746</v>
      </c>
      <c r="V1745" s="42" t="s">
        <v>746</v>
      </c>
      <c r="W1745" s="42" t="s">
        <v>746</v>
      </c>
      <c r="X1745" s="40" t="s">
        <v>746</v>
      </c>
      <c r="Y1745" s="40" t="s">
        <v>746</v>
      </c>
    </row>
    <row r="1746" spans="1:25" x14ac:dyDescent="0.2">
      <c r="A1746" s="29">
        <v>14037</v>
      </c>
      <c r="B1746" s="29" t="s">
        <v>7181</v>
      </c>
      <c r="C1746" s="32" t="s">
        <v>746</v>
      </c>
      <c r="D1746" s="48" t="s">
        <v>746</v>
      </c>
      <c r="E1746" s="48" t="s">
        <v>746</v>
      </c>
      <c r="F1746" s="32" t="s">
        <v>746</v>
      </c>
      <c r="G1746" s="32" t="s">
        <v>746</v>
      </c>
      <c r="H1746" s="32">
        <v>0</v>
      </c>
      <c r="I1746" s="32" t="s">
        <v>746</v>
      </c>
      <c r="J1746" s="32" t="s">
        <v>746</v>
      </c>
      <c r="K1746" s="29" t="s">
        <v>746</v>
      </c>
      <c r="L1746" s="29" t="s">
        <v>746</v>
      </c>
      <c r="M1746" s="29" t="s">
        <v>746</v>
      </c>
      <c r="N1746" s="33" t="s">
        <v>746</v>
      </c>
      <c r="O1746" s="34" t="s">
        <v>746</v>
      </c>
      <c r="P1746" s="35" t="s">
        <v>746</v>
      </c>
      <c r="Q1746" s="29" t="s">
        <v>746</v>
      </c>
      <c r="R1746" s="29" t="s">
        <v>746</v>
      </c>
      <c r="S1746" s="41" t="s">
        <v>746</v>
      </c>
      <c r="T1746" s="29" t="s">
        <v>746</v>
      </c>
      <c r="U1746" s="34" t="s">
        <v>746</v>
      </c>
      <c r="V1746" s="42" t="s">
        <v>746</v>
      </c>
      <c r="W1746" s="42" t="s">
        <v>746</v>
      </c>
      <c r="X1746" s="40" t="s">
        <v>746</v>
      </c>
      <c r="Y1746" s="40" t="s">
        <v>746</v>
      </c>
    </row>
    <row r="1747" spans="1:25" x14ac:dyDescent="0.2">
      <c r="A1747" s="29">
        <v>14060</v>
      </c>
      <c r="B1747" s="29" t="s">
        <v>7182</v>
      </c>
      <c r="C1747" s="32" t="s">
        <v>746</v>
      </c>
      <c r="D1747" s="48" t="s">
        <v>746</v>
      </c>
      <c r="E1747" s="48" t="s">
        <v>746</v>
      </c>
      <c r="F1747" s="32" t="s">
        <v>746</v>
      </c>
      <c r="G1747" s="32" t="s">
        <v>746</v>
      </c>
      <c r="H1747" s="32">
        <v>0</v>
      </c>
      <c r="I1747" s="32" t="s">
        <v>746</v>
      </c>
      <c r="J1747" s="32" t="s">
        <v>746</v>
      </c>
      <c r="K1747" s="29" t="s">
        <v>746</v>
      </c>
      <c r="L1747" s="29" t="s">
        <v>746</v>
      </c>
      <c r="M1747" s="29" t="s">
        <v>746</v>
      </c>
      <c r="N1747" s="33" t="s">
        <v>746</v>
      </c>
      <c r="O1747" s="34" t="s">
        <v>746</v>
      </c>
      <c r="P1747" s="35" t="s">
        <v>746</v>
      </c>
      <c r="Q1747" s="29" t="s">
        <v>746</v>
      </c>
      <c r="R1747" s="29" t="s">
        <v>746</v>
      </c>
      <c r="S1747" s="41" t="s">
        <v>746</v>
      </c>
      <c r="T1747" s="29" t="s">
        <v>746</v>
      </c>
      <c r="U1747" s="34" t="s">
        <v>746</v>
      </c>
      <c r="V1747" s="42" t="s">
        <v>746</v>
      </c>
      <c r="W1747" s="42" t="s">
        <v>746</v>
      </c>
      <c r="X1747" s="40" t="s">
        <v>746</v>
      </c>
      <c r="Y1747" s="40" t="s">
        <v>746</v>
      </c>
    </row>
    <row r="1748" spans="1:25" x14ac:dyDescent="0.2">
      <c r="A1748" s="29">
        <v>14091</v>
      </c>
      <c r="B1748" s="29" t="s">
        <v>7183</v>
      </c>
      <c r="C1748" s="32" t="s">
        <v>746</v>
      </c>
      <c r="D1748" s="48" t="s">
        <v>746</v>
      </c>
      <c r="E1748" s="48" t="s">
        <v>746</v>
      </c>
      <c r="F1748" s="32" t="s">
        <v>746</v>
      </c>
      <c r="G1748" s="32" t="s">
        <v>746</v>
      </c>
      <c r="H1748" s="32">
        <v>0</v>
      </c>
      <c r="I1748" s="32" t="s">
        <v>746</v>
      </c>
      <c r="J1748" s="32" t="s">
        <v>746</v>
      </c>
      <c r="K1748" s="29" t="s">
        <v>746</v>
      </c>
      <c r="L1748" s="29" t="s">
        <v>746</v>
      </c>
      <c r="M1748" s="29" t="s">
        <v>746</v>
      </c>
      <c r="N1748" s="33" t="s">
        <v>746</v>
      </c>
      <c r="O1748" s="34" t="s">
        <v>746</v>
      </c>
      <c r="P1748" s="35" t="s">
        <v>746</v>
      </c>
      <c r="Q1748" s="29" t="s">
        <v>746</v>
      </c>
      <c r="R1748" s="29" t="s">
        <v>746</v>
      </c>
      <c r="S1748" s="41" t="s">
        <v>746</v>
      </c>
      <c r="T1748" s="29" t="s">
        <v>746</v>
      </c>
      <c r="U1748" s="34" t="s">
        <v>746</v>
      </c>
      <c r="V1748" s="42" t="s">
        <v>746</v>
      </c>
      <c r="W1748" s="42" t="s">
        <v>746</v>
      </c>
      <c r="X1748" s="40" t="s">
        <v>746</v>
      </c>
      <c r="Y1748" s="40" t="s">
        <v>746</v>
      </c>
    </row>
    <row r="1749" spans="1:25" x14ac:dyDescent="0.2">
      <c r="A1749" s="29">
        <v>14208</v>
      </c>
      <c r="B1749" s="29" t="s">
        <v>7184</v>
      </c>
      <c r="C1749" s="32" t="s">
        <v>746</v>
      </c>
      <c r="D1749" s="48" t="s">
        <v>746</v>
      </c>
      <c r="E1749" s="48" t="s">
        <v>746</v>
      </c>
      <c r="F1749" s="32" t="s">
        <v>746</v>
      </c>
      <c r="G1749" s="32" t="s">
        <v>746</v>
      </c>
      <c r="H1749" s="32">
        <v>0</v>
      </c>
      <c r="I1749" s="32" t="s">
        <v>746</v>
      </c>
      <c r="J1749" s="32" t="s">
        <v>746</v>
      </c>
      <c r="K1749" s="29" t="s">
        <v>746</v>
      </c>
      <c r="L1749" s="29" t="s">
        <v>746</v>
      </c>
      <c r="M1749" s="29" t="s">
        <v>746</v>
      </c>
      <c r="N1749" s="33" t="s">
        <v>746</v>
      </c>
      <c r="O1749" s="34" t="s">
        <v>746</v>
      </c>
      <c r="P1749" s="35" t="s">
        <v>746</v>
      </c>
      <c r="Q1749" s="29" t="s">
        <v>746</v>
      </c>
      <c r="R1749" s="29" t="s">
        <v>746</v>
      </c>
      <c r="S1749" s="41" t="s">
        <v>746</v>
      </c>
      <c r="T1749" s="29" t="s">
        <v>746</v>
      </c>
      <c r="U1749" s="34" t="s">
        <v>746</v>
      </c>
      <c r="V1749" s="42" t="s">
        <v>746</v>
      </c>
      <c r="W1749" s="42" t="s">
        <v>746</v>
      </c>
      <c r="X1749" s="40" t="s">
        <v>746</v>
      </c>
      <c r="Y1749" s="40" t="s">
        <v>746</v>
      </c>
    </row>
    <row r="1750" spans="1:25" x14ac:dyDescent="0.2">
      <c r="A1750" s="29">
        <v>14223</v>
      </c>
      <c r="B1750" s="29" t="s">
        <v>7185</v>
      </c>
      <c r="C1750" s="32" t="s">
        <v>746</v>
      </c>
      <c r="D1750" s="48" t="s">
        <v>746</v>
      </c>
      <c r="E1750" s="48" t="s">
        <v>746</v>
      </c>
      <c r="F1750" s="32" t="s">
        <v>746</v>
      </c>
      <c r="G1750" s="32" t="s">
        <v>746</v>
      </c>
      <c r="H1750" s="32">
        <v>0</v>
      </c>
      <c r="I1750" s="32" t="s">
        <v>746</v>
      </c>
      <c r="J1750" s="32" t="s">
        <v>746</v>
      </c>
      <c r="K1750" s="29" t="s">
        <v>746</v>
      </c>
      <c r="L1750" s="29" t="s">
        <v>746</v>
      </c>
      <c r="M1750" s="29" t="s">
        <v>746</v>
      </c>
      <c r="N1750" s="33" t="s">
        <v>746</v>
      </c>
      <c r="O1750" s="34" t="s">
        <v>746</v>
      </c>
      <c r="P1750" s="35" t="s">
        <v>746</v>
      </c>
      <c r="Q1750" s="29" t="s">
        <v>746</v>
      </c>
      <c r="R1750" s="29" t="s">
        <v>746</v>
      </c>
      <c r="S1750" s="41" t="s">
        <v>746</v>
      </c>
      <c r="T1750" s="29" t="s">
        <v>746</v>
      </c>
      <c r="U1750" s="34" t="s">
        <v>746</v>
      </c>
      <c r="V1750" s="42" t="s">
        <v>746</v>
      </c>
      <c r="W1750" s="42" t="s">
        <v>746</v>
      </c>
      <c r="X1750" s="40" t="s">
        <v>746</v>
      </c>
      <c r="Y1750" s="40" t="s">
        <v>746</v>
      </c>
    </row>
    <row r="1751" spans="1:25" x14ac:dyDescent="0.2">
      <c r="A1751" s="29">
        <v>14225</v>
      </c>
      <c r="B1751" s="29" t="s">
        <v>7186</v>
      </c>
      <c r="C1751" s="32" t="s">
        <v>746</v>
      </c>
      <c r="D1751" s="48" t="s">
        <v>746</v>
      </c>
      <c r="E1751" s="48" t="s">
        <v>746</v>
      </c>
      <c r="F1751" s="32" t="s">
        <v>746</v>
      </c>
      <c r="G1751" s="32" t="s">
        <v>746</v>
      </c>
      <c r="H1751" s="32">
        <v>0</v>
      </c>
      <c r="I1751" s="32" t="s">
        <v>746</v>
      </c>
      <c r="J1751" s="32" t="s">
        <v>746</v>
      </c>
      <c r="K1751" s="29" t="s">
        <v>746</v>
      </c>
      <c r="L1751" s="29" t="s">
        <v>746</v>
      </c>
      <c r="M1751" s="29" t="s">
        <v>746</v>
      </c>
      <c r="N1751" s="33" t="s">
        <v>746</v>
      </c>
      <c r="O1751" s="34" t="s">
        <v>746</v>
      </c>
      <c r="P1751" s="35" t="s">
        <v>746</v>
      </c>
      <c r="Q1751" s="29" t="s">
        <v>746</v>
      </c>
      <c r="R1751" s="29" t="s">
        <v>746</v>
      </c>
      <c r="S1751" s="41" t="s">
        <v>746</v>
      </c>
      <c r="T1751" s="29" t="s">
        <v>746</v>
      </c>
      <c r="U1751" s="34" t="s">
        <v>746</v>
      </c>
      <c r="V1751" s="42" t="s">
        <v>746</v>
      </c>
      <c r="W1751" s="42" t="s">
        <v>746</v>
      </c>
      <c r="X1751" s="40" t="s">
        <v>746</v>
      </c>
      <c r="Y1751" s="40" t="s">
        <v>746</v>
      </c>
    </row>
    <row r="1752" spans="1:25" x14ac:dyDescent="0.2">
      <c r="A1752" s="29">
        <v>14231</v>
      </c>
      <c r="B1752" s="29" t="s">
        <v>7187</v>
      </c>
      <c r="C1752" s="32" t="s">
        <v>746</v>
      </c>
      <c r="D1752" s="48" t="s">
        <v>746</v>
      </c>
      <c r="E1752" s="48" t="s">
        <v>746</v>
      </c>
      <c r="F1752" s="32" t="s">
        <v>746</v>
      </c>
      <c r="G1752" s="32" t="s">
        <v>746</v>
      </c>
      <c r="H1752" s="32">
        <v>0</v>
      </c>
      <c r="I1752" s="32" t="s">
        <v>746</v>
      </c>
      <c r="J1752" s="32" t="s">
        <v>746</v>
      </c>
      <c r="K1752" s="29" t="s">
        <v>746</v>
      </c>
      <c r="L1752" s="29" t="s">
        <v>746</v>
      </c>
      <c r="M1752" s="29" t="s">
        <v>746</v>
      </c>
      <c r="N1752" s="33" t="s">
        <v>746</v>
      </c>
      <c r="O1752" s="34" t="s">
        <v>746</v>
      </c>
      <c r="P1752" s="35" t="s">
        <v>746</v>
      </c>
      <c r="Q1752" s="29" t="s">
        <v>746</v>
      </c>
      <c r="R1752" s="29" t="s">
        <v>746</v>
      </c>
      <c r="S1752" s="41" t="s">
        <v>746</v>
      </c>
      <c r="T1752" s="29" t="s">
        <v>746</v>
      </c>
      <c r="U1752" s="34" t="s">
        <v>746</v>
      </c>
      <c r="V1752" s="42" t="s">
        <v>746</v>
      </c>
      <c r="W1752" s="42" t="s">
        <v>746</v>
      </c>
      <c r="X1752" s="40" t="s">
        <v>746</v>
      </c>
      <c r="Y1752" s="40" t="s">
        <v>746</v>
      </c>
    </row>
    <row r="1753" spans="1:25" x14ac:dyDescent="0.2">
      <c r="A1753" s="29">
        <v>14233</v>
      </c>
      <c r="B1753" s="29" t="s">
        <v>7188</v>
      </c>
      <c r="C1753" s="32" t="s">
        <v>746</v>
      </c>
      <c r="D1753" s="48" t="s">
        <v>746</v>
      </c>
      <c r="E1753" s="48" t="s">
        <v>746</v>
      </c>
      <c r="F1753" s="32" t="s">
        <v>746</v>
      </c>
      <c r="G1753" s="32" t="s">
        <v>746</v>
      </c>
      <c r="H1753" s="32">
        <v>0</v>
      </c>
      <c r="I1753" s="32" t="s">
        <v>746</v>
      </c>
      <c r="J1753" s="32" t="s">
        <v>746</v>
      </c>
      <c r="K1753" s="29" t="s">
        <v>746</v>
      </c>
      <c r="L1753" s="29" t="s">
        <v>746</v>
      </c>
      <c r="M1753" s="29" t="s">
        <v>746</v>
      </c>
      <c r="N1753" s="33" t="s">
        <v>746</v>
      </c>
      <c r="O1753" s="34" t="s">
        <v>746</v>
      </c>
      <c r="P1753" s="35" t="s">
        <v>746</v>
      </c>
      <c r="Q1753" s="29" t="s">
        <v>746</v>
      </c>
      <c r="R1753" s="29" t="s">
        <v>746</v>
      </c>
      <c r="S1753" s="41" t="s">
        <v>746</v>
      </c>
      <c r="T1753" s="29" t="s">
        <v>746</v>
      </c>
      <c r="U1753" s="34" t="s">
        <v>746</v>
      </c>
      <c r="V1753" s="42" t="s">
        <v>746</v>
      </c>
      <c r="W1753" s="42" t="s">
        <v>746</v>
      </c>
      <c r="X1753" s="40" t="s">
        <v>746</v>
      </c>
      <c r="Y1753" s="40" t="s">
        <v>746</v>
      </c>
    </row>
    <row r="1754" spans="1:25" x14ac:dyDescent="0.2">
      <c r="A1754" s="29">
        <v>14267</v>
      </c>
      <c r="B1754" s="29" t="s">
        <v>7189</v>
      </c>
      <c r="C1754" s="32" t="s">
        <v>746</v>
      </c>
      <c r="D1754" s="48" t="s">
        <v>746</v>
      </c>
      <c r="E1754" s="48" t="s">
        <v>746</v>
      </c>
      <c r="F1754" s="32" t="s">
        <v>746</v>
      </c>
      <c r="G1754" s="32" t="s">
        <v>746</v>
      </c>
      <c r="H1754" s="32">
        <v>0</v>
      </c>
      <c r="I1754" s="32" t="s">
        <v>746</v>
      </c>
      <c r="J1754" s="32" t="s">
        <v>746</v>
      </c>
      <c r="K1754" s="29" t="s">
        <v>746</v>
      </c>
      <c r="L1754" s="29" t="s">
        <v>746</v>
      </c>
      <c r="M1754" s="29" t="s">
        <v>746</v>
      </c>
      <c r="N1754" s="33" t="s">
        <v>746</v>
      </c>
      <c r="O1754" s="34" t="s">
        <v>746</v>
      </c>
      <c r="P1754" s="35" t="s">
        <v>746</v>
      </c>
      <c r="Q1754" s="29" t="s">
        <v>746</v>
      </c>
      <c r="R1754" s="29" t="s">
        <v>746</v>
      </c>
      <c r="S1754" s="41" t="s">
        <v>746</v>
      </c>
      <c r="T1754" s="29" t="s">
        <v>746</v>
      </c>
      <c r="U1754" s="34" t="s">
        <v>746</v>
      </c>
      <c r="V1754" s="42" t="s">
        <v>746</v>
      </c>
      <c r="W1754" s="42" t="s">
        <v>746</v>
      </c>
      <c r="X1754" s="40" t="s">
        <v>746</v>
      </c>
      <c r="Y1754" s="40" t="s">
        <v>746</v>
      </c>
    </row>
    <row r="1755" spans="1:25" x14ac:dyDescent="0.2">
      <c r="A1755" s="29">
        <v>14308</v>
      </c>
      <c r="B1755" s="29" t="s">
        <v>7190</v>
      </c>
      <c r="C1755" s="32" t="s">
        <v>746</v>
      </c>
      <c r="D1755" s="48" t="s">
        <v>746</v>
      </c>
      <c r="E1755" s="48" t="s">
        <v>746</v>
      </c>
      <c r="F1755" s="32" t="s">
        <v>746</v>
      </c>
      <c r="G1755" s="32" t="s">
        <v>746</v>
      </c>
      <c r="H1755" s="32">
        <v>0</v>
      </c>
      <c r="I1755" s="32" t="s">
        <v>746</v>
      </c>
      <c r="J1755" s="32" t="s">
        <v>746</v>
      </c>
      <c r="K1755" s="29" t="s">
        <v>746</v>
      </c>
      <c r="L1755" s="29" t="s">
        <v>746</v>
      </c>
      <c r="M1755" s="29" t="s">
        <v>746</v>
      </c>
      <c r="N1755" s="33" t="s">
        <v>746</v>
      </c>
      <c r="O1755" s="34" t="s">
        <v>746</v>
      </c>
      <c r="P1755" s="35" t="s">
        <v>746</v>
      </c>
      <c r="Q1755" s="29" t="s">
        <v>746</v>
      </c>
      <c r="R1755" s="29" t="s">
        <v>746</v>
      </c>
      <c r="S1755" s="41" t="s">
        <v>746</v>
      </c>
      <c r="T1755" s="29" t="s">
        <v>746</v>
      </c>
      <c r="U1755" s="34" t="s">
        <v>746</v>
      </c>
      <c r="V1755" s="42" t="s">
        <v>746</v>
      </c>
      <c r="W1755" s="42" t="s">
        <v>746</v>
      </c>
      <c r="X1755" s="40" t="s">
        <v>746</v>
      </c>
      <c r="Y1755" s="40" t="s">
        <v>746</v>
      </c>
    </row>
    <row r="1756" spans="1:25" x14ac:dyDescent="0.2">
      <c r="A1756" s="29">
        <v>14357</v>
      </c>
      <c r="B1756" s="29" t="s">
        <v>7191</v>
      </c>
      <c r="C1756" s="32" t="s">
        <v>746</v>
      </c>
      <c r="D1756" s="48" t="s">
        <v>746</v>
      </c>
      <c r="E1756" s="48" t="s">
        <v>746</v>
      </c>
      <c r="F1756" s="32" t="s">
        <v>746</v>
      </c>
      <c r="G1756" s="32" t="s">
        <v>746</v>
      </c>
      <c r="H1756" s="32">
        <v>0</v>
      </c>
      <c r="I1756" s="32" t="s">
        <v>746</v>
      </c>
      <c r="J1756" s="32" t="s">
        <v>746</v>
      </c>
      <c r="K1756" s="29" t="s">
        <v>746</v>
      </c>
      <c r="L1756" s="29" t="s">
        <v>746</v>
      </c>
      <c r="M1756" s="29" t="s">
        <v>746</v>
      </c>
      <c r="N1756" s="33" t="s">
        <v>746</v>
      </c>
      <c r="O1756" s="34" t="s">
        <v>746</v>
      </c>
      <c r="P1756" s="35" t="s">
        <v>746</v>
      </c>
      <c r="Q1756" s="29" t="s">
        <v>746</v>
      </c>
      <c r="R1756" s="29" t="s">
        <v>746</v>
      </c>
      <c r="S1756" s="41" t="s">
        <v>746</v>
      </c>
      <c r="T1756" s="29" t="s">
        <v>746</v>
      </c>
      <c r="U1756" s="34" t="s">
        <v>746</v>
      </c>
      <c r="V1756" s="42" t="s">
        <v>746</v>
      </c>
      <c r="W1756" s="42" t="s">
        <v>746</v>
      </c>
      <c r="X1756" s="40" t="s">
        <v>746</v>
      </c>
      <c r="Y1756" s="40" t="s">
        <v>746</v>
      </c>
    </row>
    <row r="1757" spans="1:25" x14ac:dyDescent="0.2">
      <c r="A1757" s="29">
        <v>14418</v>
      </c>
      <c r="B1757" s="29" t="s">
        <v>7192</v>
      </c>
      <c r="C1757" s="32" t="s">
        <v>746</v>
      </c>
      <c r="D1757" s="48" t="s">
        <v>746</v>
      </c>
      <c r="E1757" s="48" t="s">
        <v>746</v>
      </c>
      <c r="F1757" s="32" t="s">
        <v>746</v>
      </c>
      <c r="G1757" s="32" t="s">
        <v>746</v>
      </c>
      <c r="H1757" s="32">
        <v>0</v>
      </c>
      <c r="I1757" s="32" t="s">
        <v>746</v>
      </c>
      <c r="J1757" s="32" t="s">
        <v>746</v>
      </c>
      <c r="K1757" s="29" t="s">
        <v>746</v>
      </c>
      <c r="L1757" s="29" t="s">
        <v>746</v>
      </c>
      <c r="M1757" s="29" t="s">
        <v>746</v>
      </c>
      <c r="N1757" s="33" t="s">
        <v>746</v>
      </c>
      <c r="O1757" s="34" t="s">
        <v>746</v>
      </c>
      <c r="P1757" s="35" t="s">
        <v>746</v>
      </c>
      <c r="Q1757" s="29" t="s">
        <v>746</v>
      </c>
      <c r="R1757" s="29" t="s">
        <v>746</v>
      </c>
      <c r="S1757" s="41" t="s">
        <v>746</v>
      </c>
      <c r="T1757" s="29" t="s">
        <v>746</v>
      </c>
      <c r="U1757" s="34" t="s">
        <v>746</v>
      </c>
      <c r="V1757" s="42" t="s">
        <v>746</v>
      </c>
      <c r="W1757" s="42" t="s">
        <v>746</v>
      </c>
      <c r="X1757" s="40" t="s">
        <v>746</v>
      </c>
      <c r="Y1757" s="40" t="s">
        <v>746</v>
      </c>
    </row>
    <row r="1758" spans="1:25" x14ac:dyDescent="0.2">
      <c r="A1758" s="29">
        <v>14419</v>
      </c>
      <c r="B1758" s="29" t="s">
        <v>7193</v>
      </c>
      <c r="C1758" s="32" t="s">
        <v>746</v>
      </c>
      <c r="D1758" s="48" t="s">
        <v>746</v>
      </c>
      <c r="E1758" s="48" t="s">
        <v>746</v>
      </c>
      <c r="F1758" s="32" t="s">
        <v>746</v>
      </c>
      <c r="G1758" s="32" t="s">
        <v>746</v>
      </c>
      <c r="H1758" s="32">
        <v>0</v>
      </c>
      <c r="I1758" s="32" t="s">
        <v>746</v>
      </c>
      <c r="J1758" s="32" t="s">
        <v>746</v>
      </c>
      <c r="K1758" s="29" t="s">
        <v>746</v>
      </c>
      <c r="L1758" s="29" t="s">
        <v>746</v>
      </c>
      <c r="M1758" s="29" t="s">
        <v>746</v>
      </c>
      <c r="N1758" s="33" t="s">
        <v>746</v>
      </c>
      <c r="O1758" s="34" t="s">
        <v>746</v>
      </c>
      <c r="P1758" s="35" t="s">
        <v>746</v>
      </c>
      <c r="Q1758" s="29" t="s">
        <v>746</v>
      </c>
      <c r="R1758" s="29" t="s">
        <v>746</v>
      </c>
      <c r="S1758" s="41" t="s">
        <v>746</v>
      </c>
      <c r="T1758" s="29" t="s">
        <v>746</v>
      </c>
      <c r="U1758" s="34" t="s">
        <v>746</v>
      </c>
      <c r="V1758" s="42" t="s">
        <v>746</v>
      </c>
      <c r="W1758" s="42" t="s">
        <v>746</v>
      </c>
      <c r="X1758" s="40" t="s">
        <v>746</v>
      </c>
      <c r="Y1758" s="40" t="s">
        <v>746</v>
      </c>
    </row>
    <row r="1759" spans="1:25" x14ac:dyDescent="0.2">
      <c r="A1759" s="29">
        <v>14465</v>
      </c>
      <c r="B1759" s="29" t="s">
        <v>7194</v>
      </c>
      <c r="C1759" s="32" t="s">
        <v>746</v>
      </c>
      <c r="D1759" s="48" t="s">
        <v>746</v>
      </c>
      <c r="E1759" s="48" t="s">
        <v>746</v>
      </c>
      <c r="F1759" s="32" t="s">
        <v>746</v>
      </c>
      <c r="G1759" s="32" t="s">
        <v>746</v>
      </c>
      <c r="H1759" s="32">
        <v>0</v>
      </c>
      <c r="I1759" s="32" t="s">
        <v>746</v>
      </c>
      <c r="J1759" s="32" t="s">
        <v>746</v>
      </c>
      <c r="K1759" s="29" t="s">
        <v>746</v>
      </c>
      <c r="L1759" s="29" t="s">
        <v>746</v>
      </c>
      <c r="M1759" s="29" t="s">
        <v>746</v>
      </c>
      <c r="N1759" s="33" t="s">
        <v>746</v>
      </c>
      <c r="O1759" s="34" t="s">
        <v>746</v>
      </c>
      <c r="P1759" s="35" t="s">
        <v>746</v>
      </c>
      <c r="Q1759" s="29" t="s">
        <v>746</v>
      </c>
      <c r="R1759" s="29" t="s">
        <v>746</v>
      </c>
      <c r="S1759" s="41" t="s">
        <v>746</v>
      </c>
      <c r="T1759" s="29" t="s">
        <v>746</v>
      </c>
      <c r="U1759" s="34" t="s">
        <v>746</v>
      </c>
      <c r="V1759" s="42" t="s">
        <v>746</v>
      </c>
      <c r="W1759" s="42" t="s">
        <v>746</v>
      </c>
      <c r="X1759" s="40" t="s">
        <v>746</v>
      </c>
      <c r="Y1759" s="40" t="s">
        <v>746</v>
      </c>
    </row>
    <row r="1760" spans="1:25" ht="20" x14ac:dyDescent="0.2">
      <c r="A1760" s="29">
        <v>14471</v>
      </c>
      <c r="B1760" s="29" t="s">
        <v>7195</v>
      </c>
      <c r="C1760" s="32" t="s">
        <v>746</v>
      </c>
      <c r="D1760" s="48" t="s">
        <v>746</v>
      </c>
      <c r="E1760" s="48" t="s">
        <v>746</v>
      </c>
      <c r="F1760" s="32" t="s">
        <v>746</v>
      </c>
      <c r="G1760" s="32" t="s">
        <v>746</v>
      </c>
      <c r="H1760" s="32">
        <v>0</v>
      </c>
      <c r="I1760" s="32" t="s">
        <v>746</v>
      </c>
      <c r="J1760" s="32" t="s">
        <v>746</v>
      </c>
      <c r="K1760" s="29" t="s">
        <v>746</v>
      </c>
      <c r="L1760" s="29" t="s">
        <v>746</v>
      </c>
      <c r="M1760" s="29" t="s">
        <v>746</v>
      </c>
      <c r="N1760" s="33" t="s">
        <v>746</v>
      </c>
      <c r="O1760" s="34" t="s">
        <v>746</v>
      </c>
      <c r="P1760" s="35" t="s">
        <v>746</v>
      </c>
      <c r="Q1760" s="29" t="s">
        <v>746</v>
      </c>
      <c r="R1760" s="29" t="s">
        <v>746</v>
      </c>
      <c r="S1760" s="41" t="s">
        <v>746</v>
      </c>
      <c r="T1760" s="29" t="s">
        <v>746</v>
      </c>
      <c r="U1760" s="34" t="s">
        <v>746</v>
      </c>
      <c r="V1760" s="42" t="s">
        <v>746</v>
      </c>
      <c r="W1760" s="42" t="s">
        <v>746</v>
      </c>
      <c r="X1760" s="40" t="s">
        <v>746</v>
      </c>
      <c r="Y1760" s="40" t="s">
        <v>746</v>
      </c>
    </row>
    <row r="1761" spans="1:25" x14ac:dyDescent="0.2">
      <c r="A1761" s="29">
        <v>14472</v>
      </c>
      <c r="B1761" s="29" t="s">
        <v>7196</v>
      </c>
      <c r="C1761" s="32" t="s">
        <v>746</v>
      </c>
      <c r="D1761" s="48" t="s">
        <v>746</v>
      </c>
      <c r="E1761" s="48" t="s">
        <v>746</v>
      </c>
      <c r="F1761" s="32" t="s">
        <v>746</v>
      </c>
      <c r="G1761" s="32" t="s">
        <v>746</v>
      </c>
      <c r="H1761" s="32">
        <v>0</v>
      </c>
      <c r="I1761" s="32" t="s">
        <v>746</v>
      </c>
      <c r="J1761" s="32" t="s">
        <v>746</v>
      </c>
      <c r="K1761" s="29" t="s">
        <v>746</v>
      </c>
      <c r="L1761" s="29" t="s">
        <v>746</v>
      </c>
      <c r="M1761" s="29" t="s">
        <v>746</v>
      </c>
      <c r="N1761" s="33" t="s">
        <v>746</v>
      </c>
      <c r="O1761" s="34" t="s">
        <v>746</v>
      </c>
      <c r="P1761" s="35" t="s">
        <v>746</v>
      </c>
      <c r="Q1761" s="29" t="s">
        <v>746</v>
      </c>
      <c r="R1761" s="29" t="s">
        <v>746</v>
      </c>
      <c r="S1761" s="41" t="s">
        <v>746</v>
      </c>
      <c r="T1761" s="29" t="s">
        <v>746</v>
      </c>
      <c r="U1761" s="34" t="s">
        <v>746</v>
      </c>
      <c r="V1761" s="42" t="s">
        <v>746</v>
      </c>
      <c r="W1761" s="42" t="s">
        <v>746</v>
      </c>
      <c r="X1761" s="40" t="s">
        <v>746</v>
      </c>
      <c r="Y1761" s="40" t="s">
        <v>746</v>
      </c>
    </row>
    <row r="1762" spans="1:25" x14ac:dyDescent="0.2">
      <c r="A1762" s="29">
        <v>14484</v>
      </c>
      <c r="B1762" s="29" t="s">
        <v>7197</v>
      </c>
      <c r="C1762" s="32" t="s">
        <v>746</v>
      </c>
      <c r="D1762" s="48" t="s">
        <v>746</v>
      </c>
      <c r="E1762" s="48" t="s">
        <v>746</v>
      </c>
      <c r="F1762" s="32" t="s">
        <v>746</v>
      </c>
      <c r="G1762" s="32" t="s">
        <v>746</v>
      </c>
      <c r="H1762" s="32">
        <v>0</v>
      </c>
      <c r="I1762" s="32" t="s">
        <v>746</v>
      </c>
      <c r="J1762" s="32" t="s">
        <v>746</v>
      </c>
      <c r="K1762" s="29" t="s">
        <v>746</v>
      </c>
      <c r="L1762" s="29" t="s">
        <v>746</v>
      </c>
      <c r="M1762" s="29" t="s">
        <v>746</v>
      </c>
      <c r="N1762" s="33" t="s">
        <v>746</v>
      </c>
      <c r="O1762" s="34" t="s">
        <v>746</v>
      </c>
      <c r="P1762" s="35" t="s">
        <v>746</v>
      </c>
      <c r="Q1762" s="29" t="s">
        <v>746</v>
      </c>
      <c r="R1762" s="29" t="s">
        <v>746</v>
      </c>
      <c r="S1762" s="41" t="s">
        <v>746</v>
      </c>
      <c r="T1762" s="29" t="s">
        <v>746</v>
      </c>
      <c r="U1762" s="34" t="s">
        <v>746</v>
      </c>
      <c r="V1762" s="42" t="s">
        <v>746</v>
      </c>
      <c r="W1762" s="42" t="s">
        <v>746</v>
      </c>
      <c r="X1762" s="40" t="s">
        <v>746</v>
      </c>
      <c r="Y1762" s="40" t="s">
        <v>746</v>
      </c>
    </row>
    <row r="1763" spans="1:25" x14ac:dyDescent="0.2">
      <c r="A1763" s="29">
        <v>14494</v>
      </c>
      <c r="B1763" s="29" t="s">
        <v>7198</v>
      </c>
      <c r="C1763" s="32" t="s">
        <v>746</v>
      </c>
      <c r="D1763" s="48" t="s">
        <v>746</v>
      </c>
      <c r="E1763" s="48" t="s">
        <v>746</v>
      </c>
      <c r="F1763" s="32" t="s">
        <v>746</v>
      </c>
      <c r="G1763" s="32" t="s">
        <v>746</v>
      </c>
      <c r="H1763" s="32">
        <v>0</v>
      </c>
      <c r="I1763" s="32" t="s">
        <v>746</v>
      </c>
      <c r="J1763" s="32" t="s">
        <v>746</v>
      </c>
      <c r="K1763" s="29" t="s">
        <v>746</v>
      </c>
      <c r="L1763" s="29" t="s">
        <v>746</v>
      </c>
      <c r="M1763" s="29" t="s">
        <v>746</v>
      </c>
      <c r="N1763" s="33" t="s">
        <v>746</v>
      </c>
      <c r="O1763" s="34" t="s">
        <v>746</v>
      </c>
      <c r="P1763" s="35" t="s">
        <v>746</v>
      </c>
      <c r="Q1763" s="29" t="s">
        <v>746</v>
      </c>
      <c r="R1763" s="29" t="s">
        <v>746</v>
      </c>
      <c r="S1763" s="41" t="s">
        <v>746</v>
      </c>
      <c r="T1763" s="29" t="s">
        <v>746</v>
      </c>
      <c r="U1763" s="34" t="s">
        <v>746</v>
      </c>
      <c r="V1763" s="42" t="s">
        <v>746</v>
      </c>
      <c r="W1763" s="42" t="s">
        <v>746</v>
      </c>
      <c r="X1763" s="40" t="s">
        <v>746</v>
      </c>
      <c r="Y1763" s="40" t="s">
        <v>746</v>
      </c>
    </row>
    <row r="1764" spans="1:25" x14ac:dyDescent="0.2">
      <c r="A1764" s="29">
        <v>14499</v>
      </c>
      <c r="B1764" s="29" t="s">
        <v>7199</v>
      </c>
      <c r="C1764" s="32" t="s">
        <v>746</v>
      </c>
      <c r="D1764" s="48" t="s">
        <v>746</v>
      </c>
      <c r="E1764" s="48" t="s">
        <v>746</v>
      </c>
      <c r="F1764" s="32" t="s">
        <v>746</v>
      </c>
      <c r="G1764" s="32" t="s">
        <v>746</v>
      </c>
      <c r="H1764" s="32">
        <v>0</v>
      </c>
      <c r="I1764" s="32" t="s">
        <v>746</v>
      </c>
      <c r="J1764" s="32" t="s">
        <v>746</v>
      </c>
      <c r="K1764" s="29" t="s">
        <v>746</v>
      </c>
      <c r="L1764" s="29" t="s">
        <v>746</v>
      </c>
      <c r="M1764" s="29" t="s">
        <v>746</v>
      </c>
      <c r="N1764" s="33" t="s">
        <v>746</v>
      </c>
      <c r="O1764" s="34" t="s">
        <v>746</v>
      </c>
      <c r="P1764" s="35" t="s">
        <v>746</v>
      </c>
      <c r="Q1764" s="29" t="s">
        <v>746</v>
      </c>
      <c r="R1764" s="29" t="s">
        <v>746</v>
      </c>
      <c r="S1764" s="41" t="s">
        <v>746</v>
      </c>
      <c r="T1764" s="29" t="s">
        <v>746</v>
      </c>
      <c r="U1764" s="34" t="s">
        <v>746</v>
      </c>
      <c r="V1764" s="42" t="s">
        <v>746</v>
      </c>
      <c r="W1764" s="42" t="s">
        <v>746</v>
      </c>
      <c r="X1764" s="40" t="s">
        <v>746</v>
      </c>
      <c r="Y1764" s="40" t="s">
        <v>746</v>
      </c>
    </row>
    <row r="1765" spans="1:25" x14ac:dyDescent="0.2">
      <c r="A1765" s="29">
        <v>14516</v>
      </c>
      <c r="B1765" s="29" t="s">
        <v>7200</v>
      </c>
      <c r="C1765" s="32" t="s">
        <v>746</v>
      </c>
      <c r="D1765" s="48" t="s">
        <v>746</v>
      </c>
      <c r="E1765" s="48" t="s">
        <v>746</v>
      </c>
      <c r="F1765" s="32" t="s">
        <v>746</v>
      </c>
      <c r="G1765" s="32" t="s">
        <v>746</v>
      </c>
      <c r="H1765" s="32">
        <v>0</v>
      </c>
      <c r="I1765" s="32" t="s">
        <v>746</v>
      </c>
      <c r="J1765" s="32" t="s">
        <v>746</v>
      </c>
      <c r="K1765" s="29" t="s">
        <v>746</v>
      </c>
      <c r="L1765" s="29" t="s">
        <v>746</v>
      </c>
      <c r="M1765" s="29" t="s">
        <v>746</v>
      </c>
      <c r="N1765" s="33" t="s">
        <v>746</v>
      </c>
      <c r="O1765" s="34" t="s">
        <v>746</v>
      </c>
      <c r="P1765" s="35" t="s">
        <v>746</v>
      </c>
      <c r="Q1765" s="29" t="s">
        <v>746</v>
      </c>
      <c r="R1765" s="29" t="s">
        <v>746</v>
      </c>
      <c r="S1765" s="41" t="s">
        <v>746</v>
      </c>
      <c r="T1765" s="29" t="s">
        <v>746</v>
      </c>
      <c r="U1765" s="34" t="s">
        <v>746</v>
      </c>
      <c r="V1765" s="42" t="s">
        <v>746</v>
      </c>
      <c r="W1765" s="42" t="s">
        <v>746</v>
      </c>
      <c r="X1765" s="40" t="s">
        <v>746</v>
      </c>
      <c r="Y1765" s="40" t="s">
        <v>746</v>
      </c>
    </row>
    <row r="1766" spans="1:25" x14ac:dyDescent="0.2">
      <c r="A1766" s="29">
        <v>14541</v>
      </c>
      <c r="B1766" s="29" t="s">
        <v>7201</v>
      </c>
      <c r="C1766" s="32" t="s">
        <v>746</v>
      </c>
      <c r="D1766" s="48" t="s">
        <v>746</v>
      </c>
      <c r="E1766" s="48" t="s">
        <v>746</v>
      </c>
      <c r="F1766" s="32" t="s">
        <v>746</v>
      </c>
      <c r="G1766" s="32" t="s">
        <v>746</v>
      </c>
      <c r="H1766" s="32">
        <v>0</v>
      </c>
      <c r="I1766" s="32" t="s">
        <v>746</v>
      </c>
      <c r="J1766" s="32" t="s">
        <v>746</v>
      </c>
      <c r="K1766" s="29" t="s">
        <v>746</v>
      </c>
      <c r="L1766" s="29" t="s">
        <v>746</v>
      </c>
      <c r="M1766" s="29" t="s">
        <v>746</v>
      </c>
      <c r="N1766" s="33" t="s">
        <v>746</v>
      </c>
      <c r="O1766" s="34" t="s">
        <v>746</v>
      </c>
      <c r="P1766" s="35" t="s">
        <v>746</v>
      </c>
      <c r="Q1766" s="29" t="s">
        <v>746</v>
      </c>
      <c r="R1766" s="29" t="s">
        <v>746</v>
      </c>
      <c r="S1766" s="41" t="s">
        <v>746</v>
      </c>
      <c r="T1766" s="29" t="s">
        <v>746</v>
      </c>
      <c r="U1766" s="34" t="s">
        <v>746</v>
      </c>
      <c r="V1766" s="42" t="s">
        <v>746</v>
      </c>
      <c r="W1766" s="42" t="s">
        <v>746</v>
      </c>
      <c r="X1766" s="40" t="s">
        <v>746</v>
      </c>
      <c r="Y1766" s="40" t="s">
        <v>746</v>
      </c>
    </row>
    <row r="1767" spans="1:25" x14ac:dyDescent="0.2">
      <c r="A1767" s="29">
        <v>14628</v>
      </c>
      <c r="B1767" s="29" t="s">
        <v>7202</v>
      </c>
      <c r="C1767" s="32" t="s">
        <v>746</v>
      </c>
      <c r="D1767" s="48" t="s">
        <v>746</v>
      </c>
      <c r="E1767" s="48" t="s">
        <v>746</v>
      </c>
      <c r="F1767" s="32" t="s">
        <v>746</v>
      </c>
      <c r="G1767" s="32" t="s">
        <v>746</v>
      </c>
      <c r="H1767" s="32">
        <v>0</v>
      </c>
      <c r="I1767" s="32" t="s">
        <v>746</v>
      </c>
      <c r="J1767" s="32" t="s">
        <v>746</v>
      </c>
      <c r="K1767" s="29" t="s">
        <v>746</v>
      </c>
      <c r="L1767" s="29" t="s">
        <v>746</v>
      </c>
      <c r="M1767" s="29" t="s">
        <v>746</v>
      </c>
      <c r="N1767" s="33" t="s">
        <v>746</v>
      </c>
      <c r="O1767" s="34" t="s">
        <v>746</v>
      </c>
      <c r="P1767" s="35" t="s">
        <v>746</v>
      </c>
      <c r="Q1767" s="29" t="s">
        <v>746</v>
      </c>
      <c r="R1767" s="29" t="s">
        <v>746</v>
      </c>
      <c r="S1767" s="41" t="s">
        <v>746</v>
      </c>
      <c r="T1767" s="29" t="s">
        <v>746</v>
      </c>
      <c r="U1767" s="34" t="s">
        <v>746</v>
      </c>
      <c r="V1767" s="42" t="s">
        <v>746</v>
      </c>
      <c r="W1767" s="42" t="s">
        <v>746</v>
      </c>
      <c r="X1767" s="40" t="s">
        <v>746</v>
      </c>
      <c r="Y1767" s="40" t="s">
        <v>746</v>
      </c>
    </row>
    <row r="1768" spans="1:25" ht="20" x14ac:dyDescent="0.2">
      <c r="A1768" s="29">
        <v>14646</v>
      </c>
      <c r="B1768" s="29" t="s">
        <v>7203</v>
      </c>
      <c r="C1768" s="32" t="s">
        <v>746</v>
      </c>
      <c r="D1768" s="48" t="s">
        <v>746</v>
      </c>
      <c r="E1768" s="48" t="s">
        <v>746</v>
      </c>
      <c r="F1768" s="32" t="s">
        <v>746</v>
      </c>
      <c r="G1768" s="32" t="s">
        <v>746</v>
      </c>
      <c r="H1768" s="32">
        <v>0</v>
      </c>
      <c r="I1768" s="32" t="s">
        <v>746</v>
      </c>
      <c r="J1768" s="32" t="s">
        <v>746</v>
      </c>
      <c r="K1768" s="29" t="s">
        <v>746</v>
      </c>
      <c r="L1768" s="29" t="s">
        <v>746</v>
      </c>
      <c r="M1768" s="29" t="s">
        <v>746</v>
      </c>
      <c r="N1768" s="33" t="s">
        <v>746</v>
      </c>
      <c r="O1768" s="34" t="s">
        <v>746</v>
      </c>
      <c r="P1768" s="35" t="s">
        <v>746</v>
      </c>
      <c r="Q1768" s="29" t="s">
        <v>746</v>
      </c>
      <c r="R1768" s="29" t="s">
        <v>746</v>
      </c>
      <c r="S1768" s="41" t="s">
        <v>746</v>
      </c>
      <c r="T1768" s="29" t="s">
        <v>746</v>
      </c>
      <c r="U1768" s="34" t="s">
        <v>746</v>
      </c>
      <c r="V1768" s="42" t="s">
        <v>746</v>
      </c>
      <c r="W1768" s="42" t="s">
        <v>746</v>
      </c>
      <c r="X1768" s="40" t="s">
        <v>746</v>
      </c>
      <c r="Y1768" s="40" t="s">
        <v>746</v>
      </c>
    </row>
    <row r="1769" spans="1:25" x14ac:dyDescent="0.2">
      <c r="A1769" s="29">
        <v>15199</v>
      </c>
      <c r="B1769" s="29" t="s">
        <v>7204</v>
      </c>
      <c r="C1769" s="32" t="s">
        <v>746</v>
      </c>
      <c r="D1769" s="48" t="s">
        <v>746</v>
      </c>
      <c r="E1769" s="48" t="s">
        <v>746</v>
      </c>
      <c r="F1769" s="32" t="s">
        <v>746</v>
      </c>
      <c r="G1769" s="32" t="s">
        <v>746</v>
      </c>
      <c r="H1769" s="32">
        <v>0</v>
      </c>
      <c r="I1769" s="32" t="s">
        <v>746</v>
      </c>
      <c r="J1769" s="32" t="s">
        <v>746</v>
      </c>
      <c r="K1769" s="29" t="s">
        <v>746</v>
      </c>
      <c r="L1769" s="29" t="s">
        <v>746</v>
      </c>
      <c r="M1769" s="29" t="s">
        <v>746</v>
      </c>
      <c r="N1769" s="33" t="s">
        <v>746</v>
      </c>
      <c r="O1769" s="34" t="s">
        <v>746</v>
      </c>
      <c r="P1769" s="35" t="s">
        <v>746</v>
      </c>
      <c r="Q1769" s="29" t="s">
        <v>746</v>
      </c>
      <c r="R1769" s="29" t="s">
        <v>746</v>
      </c>
      <c r="S1769" s="41" t="s">
        <v>746</v>
      </c>
      <c r="T1769" s="29" t="s">
        <v>746</v>
      </c>
      <c r="U1769" s="34" t="s">
        <v>746</v>
      </c>
      <c r="V1769" s="42" t="s">
        <v>746</v>
      </c>
      <c r="W1769" s="42" t="s">
        <v>746</v>
      </c>
      <c r="X1769" s="40" t="s">
        <v>746</v>
      </c>
      <c r="Y1769" s="40" t="s">
        <v>746</v>
      </c>
    </row>
    <row r="1770" spans="1:25" x14ac:dyDescent="0.2">
      <c r="A1770" s="29">
        <v>15224</v>
      </c>
      <c r="B1770" s="29" t="s">
        <v>7205</v>
      </c>
      <c r="C1770" s="32" t="s">
        <v>746</v>
      </c>
      <c r="D1770" s="48" t="s">
        <v>746</v>
      </c>
      <c r="E1770" s="48" t="s">
        <v>746</v>
      </c>
      <c r="F1770" s="32" t="s">
        <v>746</v>
      </c>
      <c r="G1770" s="32" t="s">
        <v>746</v>
      </c>
      <c r="H1770" s="32">
        <v>0</v>
      </c>
      <c r="I1770" s="32" t="s">
        <v>746</v>
      </c>
      <c r="J1770" s="32" t="s">
        <v>746</v>
      </c>
      <c r="K1770" s="29" t="s">
        <v>746</v>
      </c>
      <c r="L1770" s="29" t="s">
        <v>746</v>
      </c>
      <c r="M1770" s="29" t="s">
        <v>746</v>
      </c>
      <c r="N1770" s="33" t="s">
        <v>746</v>
      </c>
      <c r="O1770" s="34" t="s">
        <v>746</v>
      </c>
      <c r="P1770" s="35" t="s">
        <v>746</v>
      </c>
      <c r="Q1770" s="29" t="s">
        <v>746</v>
      </c>
      <c r="R1770" s="29" t="s">
        <v>746</v>
      </c>
      <c r="S1770" s="41" t="s">
        <v>746</v>
      </c>
      <c r="T1770" s="29" t="s">
        <v>746</v>
      </c>
      <c r="U1770" s="34" t="s">
        <v>746</v>
      </c>
      <c r="V1770" s="42" t="s">
        <v>746</v>
      </c>
      <c r="W1770" s="42" t="s">
        <v>746</v>
      </c>
      <c r="X1770" s="40" t="s">
        <v>746</v>
      </c>
      <c r="Y1770" s="40" t="s">
        <v>746</v>
      </c>
    </row>
    <row r="1771" spans="1:25" ht="20" x14ac:dyDescent="0.2">
      <c r="A1771" s="29">
        <v>15255</v>
      </c>
      <c r="B1771" s="29" t="s">
        <v>7206</v>
      </c>
      <c r="C1771" s="32" t="s">
        <v>746</v>
      </c>
      <c r="D1771" s="48" t="s">
        <v>746</v>
      </c>
      <c r="E1771" s="48" t="s">
        <v>746</v>
      </c>
      <c r="F1771" s="32" t="s">
        <v>746</v>
      </c>
      <c r="G1771" s="32" t="s">
        <v>746</v>
      </c>
      <c r="H1771" s="32">
        <v>0</v>
      </c>
      <c r="I1771" s="32" t="s">
        <v>746</v>
      </c>
      <c r="J1771" s="32" t="s">
        <v>746</v>
      </c>
      <c r="K1771" s="29" t="s">
        <v>746</v>
      </c>
      <c r="L1771" s="29" t="s">
        <v>746</v>
      </c>
      <c r="M1771" s="29" t="s">
        <v>746</v>
      </c>
      <c r="N1771" s="33" t="s">
        <v>746</v>
      </c>
      <c r="O1771" s="34" t="s">
        <v>746</v>
      </c>
      <c r="P1771" s="35" t="s">
        <v>746</v>
      </c>
      <c r="Q1771" s="29" t="s">
        <v>746</v>
      </c>
      <c r="R1771" s="29" t="s">
        <v>746</v>
      </c>
      <c r="S1771" s="41" t="s">
        <v>746</v>
      </c>
      <c r="T1771" s="29" t="s">
        <v>746</v>
      </c>
      <c r="U1771" s="34" t="s">
        <v>746</v>
      </c>
      <c r="V1771" s="42" t="s">
        <v>746</v>
      </c>
      <c r="W1771" s="42" t="s">
        <v>746</v>
      </c>
      <c r="X1771" s="40" t="s">
        <v>746</v>
      </c>
      <c r="Y1771" s="40" t="s">
        <v>746</v>
      </c>
    </row>
    <row r="1772" spans="1:25" x14ac:dyDescent="0.2">
      <c r="A1772" s="29">
        <v>15263</v>
      </c>
      <c r="B1772" s="29" t="s">
        <v>7207</v>
      </c>
      <c r="C1772" s="32" t="s">
        <v>746</v>
      </c>
      <c r="D1772" s="48" t="s">
        <v>746</v>
      </c>
      <c r="E1772" s="48" t="s">
        <v>746</v>
      </c>
      <c r="F1772" s="32" t="s">
        <v>746</v>
      </c>
      <c r="G1772" s="32" t="s">
        <v>746</v>
      </c>
      <c r="H1772" s="32">
        <v>0</v>
      </c>
      <c r="I1772" s="32" t="s">
        <v>746</v>
      </c>
      <c r="J1772" s="32" t="s">
        <v>746</v>
      </c>
      <c r="K1772" s="29" t="s">
        <v>746</v>
      </c>
      <c r="L1772" s="29" t="s">
        <v>746</v>
      </c>
      <c r="M1772" s="29" t="s">
        <v>746</v>
      </c>
      <c r="N1772" s="33" t="s">
        <v>746</v>
      </c>
      <c r="O1772" s="34" t="s">
        <v>746</v>
      </c>
      <c r="P1772" s="35" t="s">
        <v>746</v>
      </c>
      <c r="Q1772" s="29" t="s">
        <v>746</v>
      </c>
      <c r="R1772" s="29" t="s">
        <v>746</v>
      </c>
      <c r="S1772" s="41" t="s">
        <v>746</v>
      </c>
      <c r="T1772" s="29" t="s">
        <v>746</v>
      </c>
      <c r="U1772" s="34" t="s">
        <v>746</v>
      </c>
      <c r="V1772" s="42" t="s">
        <v>746</v>
      </c>
      <c r="W1772" s="42" t="s">
        <v>746</v>
      </c>
      <c r="X1772" s="40" t="s">
        <v>746</v>
      </c>
      <c r="Y1772" s="40" t="s">
        <v>746</v>
      </c>
    </row>
    <row r="1773" spans="1:25" ht="20" x14ac:dyDescent="0.2">
      <c r="A1773" s="29">
        <v>15296</v>
      </c>
      <c r="B1773" s="29" t="s">
        <v>7208</v>
      </c>
      <c r="C1773" s="32" t="s">
        <v>746</v>
      </c>
      <c r="D1773" s="48" t="s">
        <v>746</v>
      </c>
      <c r="E1773" s="48" t="s">
        <v>746</v>
      </c>
      <c r="F1773" s="32" t="s">
        <v>746</v>
      </c>
      <c r="G1773" s="32" t="s">
        <v>746</v>
      </c>
      <c r="H1773" s="32">
        <v>0</v>
      </c>
      <c r="I1773" s="32" t="s">
        <v>746</v>
      </c>
      <c r="J1773" s="32" t="s">
        <v>746</v>
      </c>
      <c r="K1773" s="29" t="s">
        <v>746</v>
      </c>
      <c r="L1773" s="29" t="s">
        <v>746</v>
      </c>
      <c r="M1773" s="29" t="s">
        <v>746</v>
      </c>
      <c r="N1773" s="33" t="s">
        <v>746</v>
      </c>
      <c r="O1773" s="34" t="s">
        <v>746</v>
      </c>
      <c r="P1773" s="35" t="s">
        <v>746</v>
      </c>
      <c r="Q1773" s="29" t="s">
        <v>746</v>
      </c>
      <c r="R1773" s="29" t="s">
        <v>746</v>
      </c>
      <c r="S1773" s="41" t="s">
        <v>746</v>
      </c>
      <c r="T1773" s="29" t="s">
        <v>746</v>
      </c>
      <c r="U1773" s="34" t="s">
        <v>746</v>
      </c>
      <c r="V1773" s="42" t="s">
        <v>746</v>
      </c>
      <c r="W1773" s="42" t="s">
        <v>746</v>
      </c>
      <c r="X1773" s="40" t="s">
        <v>746</v>
      </c>
      <c r="Y1773" s="40" t="s">
        <v>746</v>
      </c>
    </row>
    <row r="1774" spans="1:25" x14ac:dyDescent="0.2">
      <c r="A1774" s="29">
        <v>15329</v>
      </c>
      <c r="B1774" s="29" t="s">
        <v>7209</v>
      </c>
      <c r="C1774" s="32" t="s">
        <v>746</v>
      </c>
      <c r="D1774" s="48" t="s">
        <v>746</v>
      </c>
      <c r="E1774" s="48" t="s">
        <v>746</v>
      </c>
      <c r="F1774" s="32" t="s">
        <v>746</v>
      </c>
      <c r="G1774" s="32" t="s">
        <v>746</v>
      </c>
      <c r="H1774" s="32">
        <v>0</v>
      </c>
      <c r="I1774" s="32" t="s">
        <v>746</v>
      </c>
      <c r="J1774" s="32" t="s">
        <v>746</v>
      </c>
      <c r="K1774" s="29" t="s">
        <v>746</v>
      </c>
      <c r="L1774" s="29" t="s">
        <v>746</v>
      </c>
      <c r="M1774" s="29" t="s">
        <v>746</v>
      </c>
      <c r="N1774" s="33" t="s">
        <v>746</v>
      </c>
      <c r="O1774" s="34" t="s">
        <v>746</v>
      </c>
      <c r="P1774" s="35" t="s">
        <v>746</v>
      </c>
      <c r="Q1774" s="29" t="s">
        <v>746</v>
      </c>
      <c r="R1774" s="29" t="s">
        <v>746</v>
      </c>
      <c r="S1774" s="41" t="s">
        <v>746</v>
      </c>
      <c r="T1774" s="29" t="s">
        <v>746</v>
      </c>
      <c r="U1774" s="34" t="s">
        <v>746</v>
      </c>
      <c r="V1774" s="42" t="s">
        <v>746</v>
      </c>
      <c r="W1774" s="42" t="s">
        <v>746</v>
      </c>
      <c r="X1774" s="40" t="s">
        <v>746</v>
      </c>
      <c r="Y1774" s="40" t="s">
        <v>746</v>
      </c>
    </row>
    <row r="1775" spans="1:25" x14ac:dyDescent="0.2">
      <c r="A1775" s="29">
        <v>15346</v>
      </c>
      <c r="B1775" s="29" t="s">
        <v>7210</v>
      </c>
      <c r="C1775" s="32" t="s">
        <v>746</v>
      </c>
      <c r="D1775" s="48" t="s">
        <v>746</v>
      </c>
      <c r="E1775" s="48" t="s">
        <v>746</v>
      </c>
      <c r="F1775" s="32" t="s">
        <v>746</v>
      </c>
      <c r="G1775" s="32" t="s">
        <v>746</v>
      </c>
      <c r="H1775" s="32">
        <v>0</v>
      </c>
      <c r="I1775" s="32" t="s">
        <v>746</v>
      </c>
      <c r="J1775" s="32" t="s">
        <v>746</v>
      </c>
      <c r="K1775" s="29" t="s">
        <v>746</v>
      </c>
      <c r="L1775" s="29" t="s">
        <v>746</v>
      </c>
      <c r="M1775" s="29" t="s">
        <v>746</v>
      </c>
      <c r="N1775" s="33" t="s">
        <v>746</v>
      </c>
      <c r="O1775" s="34" t="s">
        <v>746</v>
      </c>
      <c r="P1775" s="35" t="s">
        <v>746</v>
      </c>
      <c r="Q1775" s="29" t="s">
        <v>746</v>
      </c>
      <c r="R1775" s="29" t="s">
        <v>746</v>
      </c>
      <c r="S1775" s="41" t="s">
        <v>746</v>
      </c>
      <c r="T1775" s="29" t="s">
        <v>746</v>
      </c>
      <c r="U1775" s="34" t="s">
        <v>746</v>
      </c>
      <c r="V1775" s="42" t="s">
        <v>746</v>
      </c>
      <c r="W1775" s="42" t="s">
        <v>746</v>
      </c>
      <c r="X1775" s="40" t="s">
        <v>746</v>
      </c>
      <c r="Y1775" s="40" t="s">
        <v>746</v>
      </c>
    </row>
    <row r="1776" spans="1:25" ht="20" x14ac:dyDescent="0.2">
      <c r="A1776" s="29">
        <v>15404</v>
      </c>
      <c r="B1776" s="29" t="s">
        <v>7211</v>
      </c>
      <c r="C1776" s="32" t="s">
        <v>746</v>
      </c>
      <c r="D1776" s="48" t="s">
        <v>746</v>
      </c>
      <c r="E1776" s="48" t="s">
        <v>746</v>
      </c>
      <c r="F1776" s="32" t="s">
        <v>746</v>
      </c>
      <c r="G1776" s="32" t="s">
        <v>746</v>
      </c>
      <c r="H1776" s="32">
        <v>0</v>
      </c>
      <c r="I1776" s="32" t="s">
        <v>746</v>
      </c>
      <c r="J1776" s="32" t="s">
        <v>746</v>
      </c>
      <c r="K1776" s="29" t="s">
        <v>746</v>
      </c>
      <c r="L1776" s="29" t="s">
        <v>746</v>
      </c>
      <c r="M1776" s="29" t="s">
        <v>746</v>
      </c>
      <c r="N1776" s="33" t="s">
        <v>746</v>
      </c>
      <c r="O1776" s="34" t="s">
        <v>746</v>
      </c>
      <c r="P1776" s="35" t="s">
        <v>746</v>
      </c>
      <c r="Q1776" s="29" t="s">
        <v>746</v>
      </c>
      <c r="R1776" s="29" t="s">
        <v>746</v>
      </c>
      <c r="S1776" s="41" t="s">
        <v>746</v>
      </c>
      <c r="T1776" s="29" t="s">
        <v>746</v>
      </c>
      <c r="U1776" s="34" t="s">
        <v>746</v>
      </c>
      <c r="V1776" s="42" t="s">
        <v>746</v>
      </c>
      <c r="W1776" s="42" t="s">
        <v>746</v>
      </c>
      <c r="X1776" s="40" t="s">
        <v>746</v>
      </c>
      <c r="Y1776" s="40" t="s">
        <v>746</v>
      </c>
    </row>
    <row r="1777" spans="1:25" x14ac:dyDescent="0.2">
      <c r="A1777" s="29">
        <v>15407</v>
      </c>
      <c r="B1777" s="29" t="s">
        <v>7212</v>
      </c>
      <c r="C1777" s="32" t="s">
        <v>746</v>
      </c>
      <c r="D1777" s="48" t="s">
        <v>746</v>
      </c>
      <c r="E1777" s="48" t="s">
        <v>746</v>
      </c>
      <c r="F1777" s="32" t="s">
        <v>746</v>
      </c>
      <c r="G1777" s="32" t="s">
        <v>746</v>
      </c>
      <c r="H1777" s="32">
        <v>0</v>
      </c>
      <c r="I1777" s="32" t="s">
        <v>746</v>
      </c>
      <c r="J1777" s="32" t="s">
        <v>746</v>
      </c>
      <c r="K1777" s="29" t="s">
        <v>746</v>
      </c>
      <c r="L1777" s="29" t="s">
        <v>746</v>
      </c>
      <c r="M1777" s="29" t="s">
        <v>746</v>
      </c>
      <c r="N1777" s="33" t="s">
        <v>746</v>
      </c>
      <c r="O1777" s="34" t="s">
        <v>746</v>
      </c>
      <c r="P1777" s="35" t="s">
        <v>746</v>
      </c>
      <c r="Q1777" s="29" t="s">
        <v>746</v>
      </c>
      <c r="R1777" s="29" t="s">
        <v>746</v>
      </c>
      <c r="S1777" s="41" t="s">
        <v>746</v>
      </c>
      <c r="T1777" s="29" t="s">
        <v>746</v>
      </c>
      <c r="U1777" s="34" t="s">
        <v>746</v>
      </c>
      <c r="V1777" s="42" t="s">
        <v>746</v>
      </c>
      <c r="W1777" s="42" t="s">
        <v>746</v>
      </c>
      <c r="X1777" s="40" t="s">
        <v>746</v>
      </c>
      <c r="Y1777" s="40" t="s">
        <v>746</v>
      </c>
    </row>
    <row r="1778" spans="1:25" x14ac:dyDescent="0.2">
      <c r="A1778" s="29">
        <v>15437</v>
      </c>
      <c r="B1778" s="29" t="s">
        <v>7213</v>
      </c>
      <c r="C1778" s="32" t="s">
        <v>746</v>
      </c>
      <c r="D1778" s="48" t="s">
        <v>746</v>
      </c>
      <c r="E1778" s="48" t="s">
        <v>746</v>
      </c>
      <c r="F1778" s="32" t="s">
        <v>746</v>
      </c>
      <c r="G1778" s="32" t="s">
        <v>746</v>
      </c>
      <c r="H1778" s="32">
        <v>0</v>
      </c>
      <c r="I1778" s="32" t="s">
        <v>746</v>
      </c>
      <c r="J1778" s="32" t="s">
        <v>746</v>
      </c>
      <c r="K1778" s="29" t="s">
        <v>746</v>
      </c>
      <c r="L1778" s="29" t="s">
        <v>746</v>
      </c>
      <c r="M1778" s="29" t="s">
        <v>746</v>
      </c>
      <c r="N1778" s="33" t="s">
        <v>746</v>
      </c>
      <c r="O1778" s="34" t="s">
        <v>746</v>
      </c>
      <c r="P1778" s="35" t="s">
        <v>746</v>
      </c>
      <c r="Q1778" s="29" t="s">
        <v>746</v>
      </c>
      <c r="R1778" s="29" t="s">
        <v>746</v>
      </c>
      <c r="S1778" s="41" t="s">
        <v>746</v>
      </c>
      <c r="T1778" s="29" t="s">
        <v>746</v>
      </c>
      <c r="U1778" s="34" t="s">
        <v>746</v>
      </c>
      <c r="V1778" s="42" t="s">
        <v>746</v>
      </c>
      <c r="W1778" s="42" t="s">
        <v>746</v>
      </c>
      <c r="X1778" s="40" t="s">
        <v>746</v>
      </c>
      <c r="Y1778" s="40" t="s">
        <v>746</v>
      </c>
    </row>
    <row r="1779" spans="1:25" x14ac:dyDescent="0.2">
      <c r="A1779" s="29">
        <v>15442</v>
      </c>
      <c r="B1779" s="29" t="s">
        <v>7214</v>
      </c>
      <c r="C1779" s="32" t="s">
        <v>746</v>
      </c>
      <c r="D1779" s="48" t="s">
        <v>746</v>
      </c>
      <c r="E1779" s="48" t="s">
        <v>746</v>
      </c>
      <c r="F1779" s="32" t="s">
        <v>746</v>
      </c>
      <c r="G1779" s="32" t="s">
        <v>746</v>
      </c>
      <c r="H1779" s="32">
        <v>0</v>
      </c>
      <c r="I1779" s="32" t="s">
        <v>746</v>
      </c>
      <c r="J1779" s="32" t="s">
        <v>746</v>
      </c>
      <c r="K1779" s="29" t="s">
        <v>746</v>
      </c>
      <c r="L1779" s="29" t="s">
        <v>746</v>
      </c>
      <c r="M1779" s="29" t="s">
        <v>746</v>
      </c>
      <c r="N1779" s="33" t="s">
        <v>746</v>
      </c>
      <c r="O1779" s="34" t="s">
        <v>746</v>
      </c>
      <c r="P1779" s="35" t="s">
        <v>746</v>
      </c>
      <c r="Q1779" s="29" t="s">
        <v>746</v>
      </c>
      <c r="R1779" s="29" t="s">
        <v>746</v>
      </c>
      <c r="S1779" s="41" t="s">
        <v>746</v>
      </c>
      <c r="T1779" s="29" t="s">
        <v>746</v>
      </c>
      <c r="U1779" s="34" t="s">
        <v>746</v>
      </c>
      <c r="V1779" s="42" t="s">
        <v>746</v>
      </c>
      <c r="W1779" s="42" t="s">
        <v>746</v>
      </c>
      <c r="X1779" s="40" t="s">
        <v>746</v>
      </c>
      <c r="Y1779" s="40" t="s">
        <v>746</v>
      </c>
    </row>
    <row r="1780" spans="1:25" x14ac:dyDescent="0.2">
      <c r="A1780" s="29">
        <v>15477</v>
      </c>
      <c r="B1780" s="29" t="s">
        <v>7215</v>
      </c>
      <c r="C1780" s="32" t="s">
        <v>746</v>
      </c>
      <c r="D1780" s="48" t="s">
        <v>746</v>
      </c>
      <c r="E1780" s="48" t="s">
        <v>746</v>
      </c>
      <c r="F1780" s="32" t="s">
        <v>746</v>
      </c>
      <c r="G1780" s="32" t="s">
        <v>746</v>
      </c>
      <c r="H1780" s="32">
        <v>0</v>
      </c>
      <c r="I1780" s="32" t="s">
        <v>746</v>
      </c>
      <c r="J1780" s="32" t="s">
        <v>746</v>
      </c>
      <c r="K1780" s="29" t="s">
        <v>746</v>
      </c>
      <c r="L1780" s="29" t="s">
        <v>746</v>
      </c>
      <c r="M1780" s="29" t="s">
        <v>746</v>
      </c>
      <c r="N1780" s="33" t="s">
        <v>746</v>
      </c>
      <c r="O1780" s="34" t="s">
        <v>746</v>
      </c>
      <c r="P1780" s="35" t="s">
        <v>746</v>
      </c>
      <c r="Q1780" s="29" t="s">
        <v>746</v>
      </c>
      <c r="R1780" s="29" t="s">
        <v>746</v>
      </c>
      <c r="S1780" s="41" t="s">
        <v>746</v>
      </c>
      <c r="T1780" s="29" t="s">
        <v>746</v>
      </c>
      <c r="U1780" s="34" t="s">
        <v>746</v>
      </c>
      <c r="V1780" s="42" t="s">
        <v>746</v>
      </c>
      <c r="W1780" s="42" t="s">
        <v>746</v>
      </c>
      <c r="X1780" s="40" t="s">
        <v>746</v>
      </c>
      <c r="Y1780" s="40" t="s">
        <v>746</v>
      </c>
    </row>
    <row r="1781" spans="1:25" x14ac:dyDescent="0.2">
      <c r="A1781" s="29">
        <v>15509</v>
      </c>
      <c r="B1781" s="29" t="s">
        <v>7216</v>
      </c>
      <c r="C1781" s="32" t="s">
        <v>746</v>
      </c>
      <c r="D1781" s="48" t="s">
        <v>746</v>
      </c>
      <c r="E1781" s="48" t="s">
        <v>746</v>
      </c>
      <c r="F1781" s="32" t="s">
        <v>746</v>
      </c>
      <c r="G1781" s="32" t="s">
        <v>746</v>
      </c>
      <c r="H1781" s="32">
        <v>0</v>
      </c>
      <c r="I1781" s="32" t="s">
        <v>746</v>
      </c>
      <c r="J1781" s="32" t="s">
        <v>746</v>
      </c>
      <c r="K1781" s="29" t="s">
        <v>746</v>
      </c>
      <c r="L1781" s="29" t="s">
        <v>746</v>
      </c>
      <c r="M1781" s="29" t="s">
        <v>746</v>
      </c>
      <c r="N1781" s="33" t="s">
        <v>746</v>
      </c>
      <c r="O1781" s="34" t="s">
        <v>746</v>
      </c>
      <c r="P1781" s="35" t="s">
        <v>746</v>
      </c>
      <c r="Q1781" s="29" t="s">
        <v>746</v>
      </c>
      <c r="R1781" s="29" t="s">
        <v>746</v>
      </c>
      <c r="S1781" s="41" t="s">
        <v>746</v>
      </c>
      <c r="T1781" s="29" t="s">
        <v>746</v>
      </c>
      <c r="U1781" s="34" t="s">
        <v>746</v>
      </c>
      <c r="V1781" s="42" t="s">
        <v>746</v>
      </c>
      <c r="W1781" s="42" t="s">
        <v>746</v>
      </c>
      <c r="X1781" s="40" t="s">
        <v>746</v>
      </c>
      <c r="Y1781" s="40" t="s">
        <v>746</v>
      </c>
    </row>
    <row r="1782" spans="1:25" x14ac:dyDescent="0.2">
      <c r="A1782" s="29">
        <v>15512</v>
      </c>
      <c r="B1782" s="29" t="s">
        <v>7217</v>
      </c>
      <c r="C1782" s="32" t="s">
        <v>746</v>
      </c>
      <c r="D1782" s="48" t="s">
        <v>746</v>
      </c>
      <c r="E1782" s="48" t="s">
        <v>746</v>
      </c>
      <c r="F1782" s="32" t="s">
        <v>746</v>
      </c>
      <c r="G1782" s="32" t="s">
        <v>746</v>
      </c>
      <c r="H1782" s="32">
        <v>0</v>
      </c>
      <c r="I1782" s="32" t="s">
        <v>746</v>
      </c>
      <c r="J1782" s="32" t="s">
        <v>746</v>
      </c>
      <c r="K1782" s="29" t="s">
        <v>746</v>
      </c>
      <c r="L1782" s="29" t="s">
        <v>746</v>
      </c>
      <c r="M1782" s="29" t="s">
        <v>746</v>
      </c>
      <c r="N1782" s="33" t="s">
        <v>746</v>
      </c>
      <c r="O1782" s="34" t="s">
        <v>746</v>
      </c>
      <c r="P1782" s="35" t="s">
        <v>746</v>
      </c>
      <c r="Q1782" s="29" t="s">
        <v>746</v>
      </c>
      <c r="R1782" s="29" t="s">
        <v>746</v>
      </c>
      <c r="S1782" s="41" t="s">
        <v>746</v>
      </c>
      <c r="T1782" s="29" t="s">
        <v>746</v>
      </c>
      <c r="U1782" s="34" t="s">
        <v>746</v>
      </c>
      <c r="V1782" s="42" t="s">
        <v>746</v>
      </c>
      <c r="W1782" s="42" t="s">
        <v>746</v>
      </c>
      <c r="X1782" s="40" t="s">
        <v>746</v>
      </c>
      <c r="Y1782" s="40" t="s">
        <v>746</v>
      </c>
    </row>
    <row r="1783" spans="1:25" x14ac:dyDescent="0.2">
      <c r="A1783" s="29">
        <v>15546</v>
      </c>
      <c r="B1783" s="29" t="s">
        <v>7218</v>
      </c>
      <c r="C1783" s="32" t="s">
        <v>746</v>
      </c>
      <c r="D1783" s="48" t="s">
        <v>746</v>
      </c>
      <c r="E1783" s="48" t="s">
        <v>746</v>
      </c>
      <c r="F1783" s="32" t="s">
        <v>746</v>
      </c>
      <c r="G1783" s="32" t="s">
        <v>746</v>
      </c>
      <c r="H1783" s="32">
        <v>0</v>
      </c>
      <c r="I1783" s="32" t="s">
        <v>746</v>
      </c>
      <c r="J1783" s="32" t="s">
        <v>746</v>
      </c>
      <c r="K1783" s="29" t="s">
        <v>746</v>
      </c>
      <c r="L1783" s="29" t="s">
        <v>746</v>
      </c>
      <c r="M1783" s="29" t="s">
        <v>746</v>
      </c>
      <c r="N1783" s="33" t="s">
        <v>746</v>
      </c>
      <c r="O1783" s="34" t="s">
        <v>746</v>
      </c>
      <c r="P1783" s="35" t="s">
        <v>746</v>
      </c>
      <c r="Q1783" s="29" t="s">
        <v>746</v>
      </c>
      <c r="R1783" s="29" t="s">
        <v>746</v>
      </c>
      <c r="S1783" s="41" t="s">
        <v>746</v>
      </c>
      <c r="T1783" s="29" t="s">
        <v>746</v>
      </c>
      <c r="U1783" s="34" t="s">
        <v>746</v>
      </c>
      <c r="V1783" s="42" t="s">
        <v>746</v>
      </c>
      <c r="W1783" s="42" t="s">
        <v>746</v>
      </c>
      <c r="X1783" s="40" t="s">
        <v>746</v>
      </c>
      <c r="Y1783" s="40" t="s">
        <v>746</v>
      </c>
    </row>
    <row r="1784" spans="1:25" x14ac:dyDescent="0.2">
      <c r="A1784" s="29">
        <v>15563</v>
      </c>
      <c r="B1784" s="29" t="s">
        <v>7219</v>
      </c>
      <c r="C1784" s="32" t="s">
        <v>746</v>
      </c>
      <c r="D1784" s="48" t="s">
        <v>746</v>
      </c>
      <c r="E1784" s="48" t="s">
        <v>746</v>
      </c>
      <c r="F1784" s="32" t="s">
        <v>746</v>
      </c>
      <c r="G1784" s="32" t="s">
        <v>746</v>
      </c>
      <c r="H1784" s="32">
        <v>0</v>
      </c>
      <c r="I1784" s="32" t="s">
        <v>746</v>
      </c>
      <c r="J1784" s="32" t="s">
        <v>746</v>
      </c>
      <c r="K1784" s="29" t="s">
        <v>746</v>
      </c>
      <c r="L1784" s="29" t="s">
        <v>746</v>
      </c>
      <c r="M1784" s="29" t="s">
        <v>746</v>
      </c>
      <c r="N1784" s="33" t="s">
        <v>746</v>
      </c>
      <c r="O1784" s="34" t="s">
        <v>746</v>
      </c>
      <c r="P1784" s="35" t="s">
        <v>746</v>
      </c>
      <c r="Q1784" s="29" t="s">
        <v>746</v>
      </c>
      <c r="R1784" s="29" t="s">
        <v>746</v>
      </c>
      <c r="S1784" s="41" t="s">
        <v>746</v>
      </c>
      <c r="T1784" s="29" t="s">
        <v>746</v>
      </c>
      <c r="U1784" s="34" t="s">
        <v>746</v>
      </c>
      <c r="V1784" s="42" t="s">
        <v>746</v>
      </c>
      <c r="W1784" s="42" t="s">
        <v>746</v>
      </c>
      <c r="X1784" s="40" t="s">
        <v>746</v>
      </c>
      <c r="Y1784" s="40" t="s">
        <v>746</v>
      </c>
    </row>
    <row r="1785" spans="1:25" x14ac:dyDescent="0.2">
      <c r="A1785" s="29">
        <v>15571</v>
      </c>
      <c r="B1785" s="29" t="s">
        <v>7220</v>
      </c>
      <c r="C1785" s="32" t="s">
        <v>746</v>
      </c>
      <c r="D1785" s="48" t="s">
        <v>746</v>
      </c>
      <c r="E1785" s="48" t="s">
        <v>746</v>
      </c>
      <c r="F1785" s="32" t="s">
        <v>746</v>
      </c>
      <c r="G1785" s="32" t="s">
        <v>746</v>
      </c>
      <c r="H1785" s="32">
        <v>0</v>
      </c>
      <c r="I1785" s="32" t="s">
        <v>746</v>
      </c>
      <c r="J1785" s="32" t="s">
        <v>746</v>
      </c>
      <c r="K1785" s="29" t="s">
        <v>746</v>
      </c>
      <c r="L1785" s="29" t="s">
        <v>746</v>
      </c>
      <c r="M1785" s="29" t="s">
        <v>746</v>
      </c>
      <c r="N1785" s="33" t="s">
        <v>746</v>
      </c>
      <c r="O1785" s="34" t="s">
        <v>746</v>
      </c>
      <c r="P1785" s="35" t="s">
        <v>746</v>
      </c>
      <c r="Q1785" s="29" t="s">
        <v>746</v>
      </c>
      <c r="R1785" s="29" t="s">
        <v>746</v>
      </c>
      <c r="S1785" s="41" t="s">
        <v>746</v>
      </c>
      <c r="T1785" s="29" t="s">
        <v>746</v>
      </c>
      <c r="U1785" s="34" t="s">
        <v>746</v>
      </c>
      <c r="V1785" s="42" t="s">
        <v>746</v>
      </c>
      <c r="W1785" s="42" t="s">
        <v>746</v>
      </c>
      <c r="X1785" s="40" t="s">
        <v>746</v>
      </c>
      <c r="Y1785" s="40" t="s">
        <v>746</v>
      </c>
    </row>
    <row r="1786" spans="1:25" x14ac:dyDescent="0.2">
      <c r="A1786" s="29">
        <v>15578</v>
      </c>
      <c r="B1786" s="29" t="s">
        <v>7221</v>
      </c>
      <c r="C1786" s="32" t="s">
        <v>746</v>
      </c>
      <c r="D1786" s="48" t="s">
        <v>746</v>
      </c>
      <c r="E1786" s="48" t="s">
        <v>746</v>
      </c>
      <c r="F1786" s="32" t="s">
        <v>746</v>
      </c>
      <c r="G1786" s="32" t="s">
        <v>746</v>
      </c>
      <c r="H1786" s="32">
        <v>0</v>
      </c>
      <c r="I1786" s="32" t="s">
        <v>746</v>
      </c>
      <c r="J1786" s="32" t="s">
        <v>746</v>
      </c>
      <c r="K1786" s="29" t="s">
        <v>746</v>
      </c>
      <c r="L1786" s="29" t="s">
        <v>746</v>
      </c>
      <c r="M1786" s="29" t="s">
        <v>746</v>
      </c>
      <c r="N1786" s="33" t="s">
        <v>746</v>
      </c>
      <c r="O1786" s="34" t="s">
        <v>746</v>
      </c>
      <c r="P1786" s="35" t="s">
        <v>746</v>
      </c>
      <c r="Q1786" s="29" t="s">
        <v>746</v>
      </c>
      <c r="R1786" s="29" t="s">
        <v>746</v>
      </c>
      <c r="S1786" s="41" t="s">
        <v>746</v>
      </c>
      <c r="T1786" s="29" t="s">
        <v>746</v>
      </c>
      <c r="U1786" s="34" t="s">
        <v>746</v>
      </c>
      <c r="V1786" s="42" t="s">
        <v>746</v>
      </c>
      <c r="W1786" s="42" t="s">
        <v>746</v>
      </c>
      <c r="X1786" s="40" t="s">
        <v>746</v>
      </c>
      <c r="Y1786" s="40" t="s">
        <v>746</v>
      </c>
    </row>
    <row r="1787" spans="1:25" x14ac:dyDescent="0.2">
      <c r="A1787" s="29">
        <v>15579</v>
      </c>
      <c r="B1787" s="29" t="s">
        <v>7222</v>
      </c>
      <c r="C1787" s="32" t="s">
        <v>746</v>
      </c>
      <c r="D1787" s="48" t="s">
        <v>746</v>
      </c>
      <c r="E1787" s="48" t="s">
        <v>746</v>
      </c>
      <c r="F1787" s="32" t="s">
        <v>746</v>
      </c>
      <c r="G1787" s="32" t="s">
        <v>746</v>
      </c>
      <c r="H1787" s="32">
        <v>0</v>
      </c>
      <c r="I1787" s="32" t="s">
        <v>746</v>
      </c>
      <c r="J1787" s="32" t="s">
        <v>746</v>
      </c>
      <c r="K1787" s="29" t="s">
        <v>746</v>
      </c>
      <c r="L1787" s="29" t="s">
        <v>746</v>
      </c>
      <c r="M1787" s="29" t="s">
        <v>746</v>
      </c>
      <c r="N1787" s="33" t="s">
        <v>746</v>
      </c>
      <c r="O1787" s="34" t="s">
        <v>746</v>
      </c>
      <c r="P1787" s="35" t="s">
        <v>746</v>
      </c>
      <c r="Q1787" s="29" t="s">
        <v>746</v>
      </c>
      <c r="R1787" s="29" t="s">
        <v>746</v>
      </c>
      <c r="S1787" s="41" t="s">
        <v>746</v>
      </c>
      <c r="T1787" s="29" t="s">
        <v>746</v>
      </c>
      <c r="U1787" s="34" t="s">
        <v>746</v>
      </c>
      <c r="V1787" s="42" t="s">
        <v>746</v>
      </c>
      <c r="W1787" s="42" t="s">
        <v>746</v>
      </c>
      <c r="X1787" s="40" t="s">
        <v>746</v>
      </c>
      <c r="Y1787" s="40" t="s">
        <v>746</v>
      </c>
    </row>
    <row r="1788" spans="1:25" x14ac:dyDescent="0.2">
      <c r="A1788" s="29">
        <v>15586</v>
      </c>
      <c r="B1788" s="29" t="s">
        <v>7223</v>
      </c>
      <c r="C1788" s="32" t="s">
        <v>746</v>
      </c>
      <c r="D1788" s="48" t="s">
        <v>746</v>
      </c>
      <c r="E1788" s="48" t="s">
        <v>746</v>
      </c>
      <c r="F1788" s="32" t="s">
        <v>746</v>
      </c>
      <c r="G1788" s="32" t="s">
        <v>746</v>
      </c>
      <c r="H1788" s="32">
        <v>0</v>
      </c>
      <c r="I1788" s="32" t="s">
        <v>746</v>
      </c>
      <c r="J1788" s="32" t="s">
        <v>746</v>
      </c>
      <c r="K1788" s="29" t="s">
        <v>746</v>
      </c>
      <c r="L1788" s="29" t="s">
        <v>746</v>
      </c>
      <c r="M1788" s="29" t="s">
        <v>746</v>
      </c>
      <c r="N1788" s="33" t="s">
        <v>746</v>
      </c>
      <c r="O1788" s="34" t="s">
        <v>746</v>
      </c>
      <c r="P1788" s="35" t="s">
        <v>746</v>
      </c>
      <c r="Q1788" s="29" t="s">
        <v>746</v>
      </c>
      <c r="R1788" s="29" t="s">
        <v>746</v>
      </c>
      <c r="S1788" s="41" t="s">
        <v>746</v>
      </c>
      <c r="T1788" s="29" t="s">
        <v>746</v>
      </c>
      <c r="U1788" s="34" t="s">
        <v>746</v>
      </c>
      <c r="V1788" s="42" t="s">
        <v>746</v>
      </c>
      <c r="W1788" s="42" t="s">
        <v>746</v>
      </c>
      <c r="X1788" s="40" t="s">
        <v>746</v>
      </c>
      <c r="Y1788" s="40" t="s">
        <v>746</v>
      </c>
    </row>
    <row r="1789" spans="1:25" x14ac:dyDescent="0.2">
      <c r="A1789" s="29">
        <v>15590</v>
      </c>
      <c r="B1789" s="29" t="s">
        <v>7224</v>
      </c>
      <c r="C1789" s="32" t="s">
        <v>746</v>
      </c>
      <c r="D1789" s="48" t="s">
        <v>746</v>
      </c>
      <c r="E1789" s="48" t="s">
        <v>746</v>
      </c>
      <c r="F1789" s="32" t="s">
        <v>746</v>
      </c>
      <c r="G1789" s="32" t="s">
        <v>746</v>
      </c>
      <c r="H1789" s="32">
        <v>0</v>
      </c>
      <c r="I1789" s="32" t="s">
        <v>746</v>
      </c>
      <c r="J1789" s="32" t="s">
        <v>746</v>
      </c>
      <c r="K1789" s="29" t="s">
        <v>746</v>
      </c>
      <c r="L1789" s="29" t="s">
        <v>746</v>
      </c>
      <c r="M1789" s="29" t="s">
        <v>746</v>
      </c>
      <c r="N1789" s="33" t="s">
        <v>746</v>
      </c>
      <c r="O1789" s="34" t="s">
        <v>746</v>
      </c>
      <c r="P1789" s="35" t="s">
        <v>746</v>
      </c>
      <c r="Q1789" s="29" t="s">
        <v>746</v>
      </c>
      <c r="R1789" s="29" t="s">
        <v>746</v>
      </c>
      <c r="S1789" s="41" t="s">
        <v>746</v>
      </c>
      <c r="T1789" s="29" t="s">
        <v>746</v>
      </c>
      <c r="U1789" s="34" t="s">
        <v>746</v>
      </c>
      <c r="V1789" s="42" t="s">
        <v>746</v>
      </c>
      <c r="W1789" s="42" t="s">
        <v>746</v>
      </c>
      <c r="X1789" s="40" t="s">
        <v>746</v>
      </c>
      <c r="Y1789" s="40" t="s">
        <v>746</v>
      </c>
    </row>
    <row r="1790" spans="1:25" x14ac:dyDescent="0.2">
      <c r="A1790" s="29">
        <v>15596</v>
      </c>
      <c r="B1790" s="29" t="s">
        <v>7225</v>
      </c>
      <c r="C1790" s="32" t="s">
        <v>746</v>
      </c>
      <c r="D1790" s="48" t="s">
        <v>746</v>
      </c>
      <c r="E1790" s="48" t="s">
        <v>746</v>
      </c>
      <c r="F1790" s="32" t="s">
        <v>746</v>
      </c>
      <c r="G1790" s="32" t="s">
        <v>746</v>
      </c>
      <c r="H1790" s="32">
        <v>0</v>
      </c>
      <c r="I1790" s="32" t="s">
        <v>746</v>
      </c>
      <c r="J1790" s="32" t="s">
        <v>746</v>
      </c>
      <c r="K1790" s="29" t="s">
        <v>746</v>
      </c>
      <c r="L1790" s="29" t="s">
        <v>746</v>
      </c>
      <c r="M1790" s="29" t="s">
        <v>746</v>
      </c>
      <c r="N1790" s="33" t="s">
        <v>746</v>
      </c>
      <c r="O1790" s="34" t="s">
        <v>746</v>
      </c>
      <c r="P1790" s="35" t="s">
        <v>746</v>
      </c>
      <c r="Q1790" s="29" t="s">
        <v>746</v>
      </c>
      <c r="R1790" s="29" t="s">
        <v>746</v>
      </c>
      <c r="S1790" s="41" t="s">
        <v>746</v>
      </c>
      <c r="T1790" s="29" t="s">
        <v>746</v>
      </c>
      <c r="U1790" s="34" t="s">
        <v>746</v>
      </c>
      <c r="V1790" s="42" t="s">
        <v>746</v>
      </c>
      <c r="W1790" s="42" t="s">
        <v>746</v>
      </c>
      <c r="X1790" s="40" t="s">
        <v>746</v>
      </c>
      <c r="Y1790" s="40" t="s">
        <v>746</v>
      </c>
    </row>
    <row r="1791" spans="1:25" x14ac:dyDescent="0.2">
      <c r="A1791" s="29">
        <v>15604</v>
      </c>
      <c r="B1791" s="29" t="s">
        <v>7226</v>
      </c>
      <c r="C1791" s="32" t="s">
        <v>746</v>
      </c>
      <c r="D1791" s="48" t="s">
        <v>746</v>
      </c>
      <c r="E1791" s="48" t="s">
        <v>746</v>
      </c>
      <c r="F1791" s="32" t="s">
        <v>746</v>
      </c>
      <c r="G1791" s="32" t="s">
        <v>746</v>
      </c>
      <c r="H1791" s="32">
        <v>0</v>
      </c>
      <c r="I1791" s="32" t="s">
        <v>746</v>
      </c>
      <c r="J1791" s="32" t="s">
        <v>746</v>
      </c>
      <c r="K1791" s="29" t="s">
        <v>746</v>
      </c>
      <c r="L1791" s="29" t="s">
        <v>746</v>
      </c>
      <c r="M1791" s="29" t="s">
        <v>746</v>
      </c>
      <c r="N1791" s="33" t="s">
        <v>746</v>
      </c>
      <c r="O1791" s="34" t="s">
        <v>746</v>
      </c>
      <c r="P1791" s="35" t="s">
        <v>746</v>
      </c>
      <c r="Q1791" s="29" t="s">
        <v>746</v>
      </c>
      <c r="R1791" s="29" t="s">
        <v>746</v>
      </c>
      <c r="S1791" s="41" t="s">
        <v>746</v>
      </c>
      <c r="T1791" s="29" t="s">
        <v>746</v>
      </c>
      <c r="U1791" s="34" t="s">
        <v>746</v>
      </c>
      <c r="V1791" s="42" t="s">
        <v>746</v>
      </c>
      <c r="W1791" s="42" t="s">
        <v>746</v>
      </c>
      <c r="X1791" s="40" t="s">
        <v>746</v>
      </c>
      <c r="Y1791" s="40" t="s">
        <v>746</v>
      </c>
    </row>
    <row r="1792" spans="1:25" x14ac:dyDescent="0.2">
      <c r="A1792" s="29">
        <v>15636</v>
      </c>
      <c r="B1792" s="29" t="s">
        <v>7227</v>
      </c>
      <c r="C1792" s="32" t="s">
        <v>746</v>
      </c>
      <c r="D1792" s="48" t="s">
        <v>746</v>
      </c>
      <c r="E1792" s="48" t="s">
        <v>746</v>
      </c>
      <c r="F1792" s="32" t="s">
        <v>746</v>
      </c>
      <c r="G1792" s="32" t="s">
        <v>746</v>
      </c>
      <c r="H1792" s="32">
        <v>0</v>
      </c>
      <c r="I1792" s="32" t="s">
        <v>746</v>
      </c>
      <c r="J1792" s="32" t="s">
        <v>746</v>
      </c>
      <c r="K1792" s="29" t="s">
        <v>746</v>
      </c>
      <c r="L1792" s="29" t="s">
        <v>746</v>
      </c>
      <c r="M1792" s="29" t="s">
        <v>746</v>
      </c>
      <c r="N1792" s="33" t="s">
        <v>746</v>
      </c>
      <c r="O1792" s="34" t="s">
        <v>746</v>
      </c>
      <c r="P1792" s="35" t="s">
        <v>746</v>
      </c>
      <c r="Q1792" s="29" t="s">
        <v>746</v>
      </c>
      <c r="R1792" s="29" t="s">
        <v>746</v>
      </c>
      <c r="S1792" s="41" t="s">
        <v>746</v>
      </c>
      <c r="T1792" s="29" t="s">
        <v>746</v>
      </c>
      <c r="U1792" s="34" t="s">
        <v>746</v>
      </c>
      <c r="V1792" s="42" t="s">
        <v>746</v>
      </c>
      <c r="W1792" s="42" t="s">
        <v>746</v>
      </c>
      <c r="X1792" s="40" t="s">
        <v>746</v>
      </c>
      <c r="Y1792" s="40" t="s">
        <v>746</v>
      </c>
    </row>
    <row r="1793" spans="1:25" ht="20" x14ac:dyDescent="0.2">
      <c r="A1793" s="29">
        <v>15681</v>
      </c>
      <c r="B1793" s="29" t="s">
        <v>7228</v>
      </c>
      <c r="C1793" s="32" t="s">
        <v>746</v>
      </c>
      <c r="D1793" s="48" t="s">
        <v>746</v>
      </c>
      <c r="E1793" s="48" t="s">
        <v>746</v>
      </c>
      <c r="F1793" s="32" t="s">
        <v>746</v>
      </c>
      <c r="G1793" s="32" t="s">
        <v>746</v>
      </c>
      <c r="H1793" s="32">
        <v>0</v>
      </c>
      <c r="I1793" s="32" t="s">
        <v>746</v>
      </c>
      <c r="J1793" s="32" t="s">
        <v>746</v>
      </c>
      <c r="K1793" s="29" t="s">
        <v>746</v>
      </c>
      <c r="L1793" s="29" t="s">
        <v>746</v>
      </c>
      <c r="M1793" s="29" t="s">
        <v>746</v>
      </c>
      <c r="N1793" s="33" t="s">
        <v>746</v>
      </c>
      <c r="O1793" s="34" t="s">
        <v>746</v>
      </c>
      <c r="P1793" s="35" t="s">
        <v>746</v>
      </c>
      <c r="Q1793" s="29" t="s">
        <v>746</v>
      </c>
      <c r="R1793" s="29" t="s">
        <v>746</v>
      </c>
      <c r="S1793" s="41" t="s">
        <v>746</v>
      </c>
      <c r="T1793" s="29" t="s">
        <v>746</v>
      </c>
      <c r="U1793" s="34" t="s">
        <v>746</v>
      </c>
      <c r="V1793" s="42" t="s">
        <v>746</v>
      </c>
      <c r="W1793" s="42" t="s">
        <v>746</v>
      </c>
      <c r="X1793" s="40" t="s">
        <v>746</v>
      </c>
      <c r="Y1793" s="40" t="s">
        <v>746</v>
      </c>
    </row>
    <row r="1794" spans="1:25" x14ac:dyDescent="0.2">
      <c r="A1794" s="29">
        <v>15696</v>
      </c>
      <c r="B1794" s="29" t="s">
        <v>7229</v>
      </c>
      <c r="C1794" s="32" t="s">
        <v>746</v>
      </c>
      <c r="D1794" s="48" t="s">
        <v>746</v>
      </c>
      <c r="E1794" s="48" t="s">
        <v>746</v>
      </c>
      <c r="F1794" s="32" t="s">
        <v>746</v>
      </c>
      <c r="G1794" s="32" t="s">
        <v>746</v>
      </c>
      <c r="H1794" s="32">
        <v>0</v>
      </c>
      <c r="I1794" s="32" t="s">
        <v>746</v>
      </c>
      <c r="J1794" s="32" t="s">
        <v>746</v>
      </c>
      <c r="K1794" s="29" t="s">
        <v>746</v>
      </c>
      <c r="L1794" s="29" t="s">
        <v>746</v>
      </c>
      <c r="M1794" s="29" t="s">
        <v>746</v>
      </c>
      <c r="N1794" s="33" t="s">
        <v>746</v>
      </c>
      <c r="O1794" s="34" t="s">
        <v>746</v>
      </c>
      <c r="P1794" s="35" t="s">
        <v>746</v>
      </c>
      <c r="Q1794" s="29" t="s">
        <v>746</v>
      </c>
      <c r="R1794" s="29" t="s">
        <v>746</v>
      </c>
      <c r="S1794" s="41" t="s">
        <v>746</v>
      </c>
      <c r="T1794" s="29" t="s">
        <v>746</v>
      </c>
      <c r="U1794" s="34" t="s">
        <v>746</v>
      </c>
      <c r="V1794" s="42" t="s">
        <v>746</v>
      </c>
      <c r="W1794" s="42" t="s">
        <v>746</v>
      </c>
      <c r="X1794" s="40" t="s">
        <v>746</v>
      </c>
      <c r="Y1794" s="40" t="s">
        <v>746</v>
      </c>
    </row>
    <row r="1795" spans="1:25" ht="20" x14ac:dyDescent="0.2">
      <c r="A1795" s="29">
        <v>15707</v>
      </c>
      <c r="B1795" s="29" t="s">
        <v>7230</v>
      </c>
      <c r="C1795" s="32" t="s">
        <v>746</v>
      </c>
      <c r="D1795" s="48" t="s">
        <v>746</v>
      </c>
      <c r="E1795" s="48" t="s">
        <v>746</v>
      </c>
      <c r="F1795" s="32" t="s">
        <v>746</v>
      </c>
      <c r="G1795" s="32" t="s">
        <v>746</v>
      </c>
      <c r="H1795" s="32">
        <v>0</v>
      </c>
      <c r="I1795" s="32" t="s">
        <v>746</v>
      </c>
      <c r="J1795" s="32" t="s">
        <v>746</v>
      </c>
      <c r="K1795" s="29" t="s">
        <v>746</v>
      </c>
      <c r="L1795" s="29" t="s">
        <v>746</v>
      </c>
      <c r="M1795" s="29" t="s">
        <v>746</v>
      </c>
      <c r="N1795" s="33" t="s">
        <v>746</v>
      </c>
      <c r="O1795" s="34" t="s">
        <v>746</v>
      </c>
      <c r="P1795" s="35" t="s">
        <v>746</v>
      </c>
      <c r="Q1795" s="29" t="s">
        <v>746</v>
      </c>
      <c r="R1795" s="29" t="s">
        <v>746</v>
      </c>
      <c r="S1795" s="41" t="s">
        <v>746</v>
      </c>
      <c r="T1795" s="29" t="s">
        <v>746</v>
      </c>
      <c r="U1795" s="34" t="s">
        <v>746</v>
      </c>
      <c r="V1795" s="42" t="s">
        <v>746</v>
      </c>
      <c r="W1795" s="42" t="s">
        <v>746</v>
      </c>
      <c r="X1795" s="40" t="s">
        <v>746</v>
      </c>
      <c r="Y1795" s="40" t="s">
        <v>746</v>
      </c>
    </row>
    <row r="1796" spans="1:25" x14ac:dyDescent="0.2">
      <c r="A1796" s="29">
        <v>15730</v>
      </c>
      <c r="B1796" s="29" t="s">
        <v>6926</v>
      </c>
      <c r="C1796" s="32" t="s">
        <v>746</v>
      </c>
      <c r="D1796" s="48" t="s">
        <v>746</v>
      </c>
      <c r="E1796" s="48" t="s">
        <v>746</v>
      </c>
      <c r="F1796" s="32" t="s">
        <v>746</v>
      </c>
      <c r="G1796" s="32" t="s">
        <v>746</v>
      </c>
      <c r="H1796" s="32">
        <v>0</v>
      </c>
      <c r="I1796" s="32" t="s">
        <v>746</v>
      </c>
      <c r="J1796" s="32" t="s">
        <v>746</v>
      </c>
      <c r="K1796" s="29" t="s">
        <v>746</v>
      </c>
      <c r="L1796" s="29" t="s">
        <v>746</v>
      </c>
      <c r="M1796" s="29" t="s">
        <v>746</v>
      </c>
      <c r="N1796" s="33" t="s">
        <v>746</v>
      </c>
      <c r="O1796" s="34" t="s">
        <v>746</v>
      </c>
      <c r="P1796" s="35" t="s">
        <v>746</v>
      </c>
      <c r="Q1796" s="29" t="s">
        <v>746</v>
      </c>
      <c r="R1796" s="29" t="s">
        <v>746</v>
      </c>
      <c r="S1796" s="41" t="s">
        <v>746</v>
      </c>
      <c r="T1796" s="29" t="s">
        <v>746</v>
      </c>
      <c r="U1796" s="34" t="s">
        <v>746</v>
      </c>
      <c r="V1796" s="42" t="s">
        <v>746</v>
      </c>
      <c r="W1796" s="42" t="s">
        <v>746</v>
      </c>
      <c r="X1796" s="40" t="s">
        <v>746</v>
      </c>
      <c r="Y1796" s="40" t="s">
        <v>746</v>
      </c>
    </row>
    <row r="1797" spans="1:25" x14ac:dyDescent="0.2">
      <c r="A1797" s="29">
        <v>15780</v>
      </c>
      <c r="B1797" s="29" t="s">
        <v>7231</v>
      </c>
      <c r="C1797" s="32" t="s">
        <v>746</v>
      </c>
      <c r="D1797" s="48" t="s">
        <v>746</v>
      </c>
      <c r="E1797" s="48" t="s">
        <v>746</v>
      </c>
      <c r="F1797" s="32" t="s">
        <v>746</v>
      </c>
      <c r="G1797" s="32" t="s">
        <v>746</v>
      </c>
      <c r="H1797" s="32">
        <v>0</v>
      </c>
      <c r="I1797" s="32" t="s">
        <v>746</v>
      </c>
      <c r="J1797" s="32" t="s">
        <v>746</v>
      </c>
      <c r="K1797" s="29" t="s">
        <v>746</v>
      </c>
      <c r="L1797" s="29" t="s">
        <v>746</v>
      </c>
      <c r="M1797" s="29" t="s">
        <v>746</v>
      </c>
      <c r="N1797" s="33" t="s">
        <v>746</v>
      </c>
      <c r="O1797" s="34" t="s">
        <v>746</v>
      </c>
      <c r="P1797" s="35" t="s">
        <v>746</v>
      </c>
      <c r="Q1797" s="29" t="s">
        <v>746</v>
      </c>
      <c r="R1797" s="29" t="s">
        <v>746</v>
      </c>
      <c r="S1797" s="41" t="s">
        <v>746</v>
      </c>
      <c r="T1797" s="29" t="s">
        <v>746</v>
      </c>
      <c r="U1797" s="34" t="s">
        <v>746</v>
      </c>
      <c r="V1797" s="42" t="s">
        <v>746</v>
      </c>
      <c r="W1797" s="42" t="s">
        <v>746</v>
      </c>
      <c r="X1797" s="40" t="s">
        <v>746</v>
      </c>
      <c r="Y1797" s="40" t="s">
        <v>746</v>
      </c>
    </row>
    <row r="1798" spans="1:25" x14ac:dyDescent="0.2">
      <c r="A1798" s="29">
        <v>15788</v>
      </c>
      <c r="B1798" s="29" t="s">
        <v>7232</v>
      </c>
      <c r="C1798" s="32" t="s">
        <v>746</v>
      </c>
      <c r="D1798" s="48" t="s">
        <v>746</v>
      </c>
      <c r="E1798" s="48" t="s">
        <v>746</v>
      </c>
      <c r="F1798" s="32" t="s">
        <v>746</v>
      </c>
      <c r="G1798" s="32" t="s">
        <v>746</v>
      </c>
      <c r="H1798" s="32">
        <v>0</v>
      </c>
      <c r="I1798" s="32" t="s">
        <v>746</v>
      </c>
      <c r="J1798" s="32" t="s">
        <v>746</v>
      </c>
      <c r="K1798" s="29" t="s">
        <v>746</v>
      </c>
      <c r="L1798" s="29" t="s">
        <v>746</v>
      </c>
      <c r="M1798" s="29" t="s">
        <v>746</v>
      </c>
      <c r="N1798" s="33" t="s">
        <v>746</v>
      </c>
      <c r="O1798" s="34" t="s">
        <v>746</v>
      </c>
      <c r="P1798" s="35" t="s">
        <v>746</v>
      </c>
      <c r="Q1798" s="29" t="s">
        <v>746</v>
      </c>
      <c r="R1798" s="29" t="s">
        <v>746</v>
      </c>
      <c r="S1798" s="41" t="s">
        <v>746</v>
      </c>
      <c r="T1798" s="29" t="s">
        <v>746</v>
      </c>
      <c r="U1798" s="34" t="s">
        <v>746</v>
      </c>
      <c r="V1798" s="42" t="s">
        <v>746</v>
      </c>
      <c r="W1798" s="42" t="s">
        <v>746</v>
      </c>
      <c r="X1798" s="40" t="s">
        <v>746</v>
      </c>
      <c r="Y1798" s="40" t="s">
        <v>746</v>
      </c>
    </row>
    <row r="1799" spans="1:25" x14ac:dyDescent="0.2">
      <c r="A1799" s="29">
        <v>15794</v>
      </c>
      <c r="B1799" s="29" t="s">
        <v>7233</v>
      </c>
      <c r="C1799" s="32" t="s">
        <v>746</v>
      </c>
      <c r="D1799" s="48" t="s">
        <v>746</v>
      </c>
      <c r="E1799" s="48" t="s">
        <v>746</v>
      </c>
      <c r="F1799" s="32" t="s">
        <v>746</v>
      </c>
      <c r="G1799" s="32" t="s">
        <v>746</v>
      </c>
      <c r="H1799" s="32">
        <v>0</v>
      </c>
      <c r="I1799" s="32" t="s">
        <v>746</v>
      </c>
      <c r="J1799" s="32" t="s">
        <v>746</v>
      </c>
      <c r="K1799" s="29" t="s">
        <v>746</v>
      </c>
      <c r="L1799" s="29" t="s">
        <v>746</v>
      </c>
      <c r="M1799" s="29" t="s">
        <v>746</v>
      </c>
      <c r="N1799" s="33" t="s">
        <v>746</v>
      </c>
      <c r="O1799" s="34" t="s">
        <v>746</v>
      </c>
      <c r="P1799" s="35" t="s">
        <v>746</v>
      </c>
      <c r="Q1799" s="29" t="s">
        <v>746</v>
      </c>
      <c r="R1799" s="29" t="s">
        <v>746</v>
      </c>
      <c r="S1799" s="41" t="s">
        <v>746</v>
      </c>
      <c r="T1799" s="29" t="s">
        <v>746</v>
      </c>
      <c r="U1799" s="34" t="s">
        <v>746</v>
      </c>
      <c r="V1799" s="42" t="s">
        <v>746</v>
      </c>
      <c r="W1799" s="42" t="s">
        <v>746</v>
      </c>
      <c r="X1799" s="40" t="s">
        <v>746</v>
      </c>
      <c r="Y1799" s="40" t="s">
        <v>746</v>
      </c>
    </row>
    <row r="1800" spans="1:25" x14ac:dyDescent="0.2">
      <c r="A1800" s="29">
        <v>15799</v>
      </c>
      <c r="B1800" s="29" t="s">
        <v>7234</v>
      </c>
      <c r="C1800" s="32" t="s">
        <v>746</v>
      </c>
      <c r="D1800" s="48" t="s">
        <v>746</v>
      </c>
      <c r="E1800" s="48" t="s">
        <v>746</v>
      </c>
      <c r="F1800" s="32" t="s">
        <v>746</v>
      </c>
      <c r="G1800" s="32" t="s">
        <v>746</v>
      </c>
      <c r="H1800" s="32">
        <v>0</v>
      </c>
      <c r="I1800" s="32" t="s">
        <v>746</v>
      </c>
      <c r="J1800" s="32" t="s">
        <v>746</v>
      </c>
      <c r="K1800" s="29" t="s">
        <v>746</v>
      </c>
      <c r="L1800" s="29" t="s">
        <v>746</v>
      </c>
      <c r="M1800" s="29" t="s">
        <v>746</v>
      </c>
      <c r="N1800" s="33" t="s">
        <v>746</v>
      </c>
      <c r="O1800" s="34" t="s">
        <v>746</v>
      </c>
      <c r="P1800" s="35" t="s">
        <v>746</v>
      </c>
      <c r="Q1800" s="29" t="s">
        <v>746</v>
      </c>
      <c r="R1800" s="29" t="s">
        <v>746</v>
      </c>
      <c r="S1800" s="41" t="s">
        <v>746</v>
      </c>
      <c r="T1800" s="29" t="s">
        <v>746</v>
      </c>
      <c r="U1800" s="34" t="s">
        <v>746</v>
      </c>
      <c r="V1800" s="42" t="s">
        <v>746</v>
      </c>
      <c r="W1800" s="42" t="s">
        <v>746</v>
      </c>
      <c r="X1800" s="40" t="s">
        <v>746</v>
      </c>
      <c r="Y1800" s="40" t="s">
        <v>746</v>
      </c>
    </row>
    <row r="1801" spans="1:25" x14ac:dyDescent="0.2">
      <c r="A1801" s="29">
        <v>15802</v>
      </c>
      <c r="B1801" s="29" t="s">
        <v>7235</v>
      </c>
      <c r="C1801" s="32" t="s">
        <v>746</v>
      </c>
      <c r="D1801" s="48" t="s">
        <v>746</v>
      </c>
      <c r="E1801" s="48" t="s">
        <v>746</v>
      </c>
      <c r="F1801" s="32" t="s">
        <v>746</v>
      </c>
      <c r="G1801" s="32" t="s">
        <v>746</v>
      </c>
      <c r="H1801" s="32">
        <v>0</v>
      </c>
      <c r="I1801" s="32" t="s">
        <v>746</v>
      </c>
      <c r="J1801" s="32" t="s">
        <v>746</v>
      </c>
      <c r="K1801" s="29" t="s">
        <v>746</v>
      </c>
      <c r="L1801" s="29" t="s">
        <v>746</v>
      </c>
      <c r="M1801" s="29" t="s">
        <v>746</v>
      </c>
      <c r="N1801" s="33" t="s">
        <v>746</v>
      </c>
      <c r="O1801" s="34" t="s">
        <v>746</v>
      </c>
      <c r="P1801" s="35" t="s">
        <v>746</v>
      </c>
      <c r="Q1801" s="29" t="s">
        <v>746</v>
      </c>
      <c r="R1801" s="29" t="s">
        <v>746</v>
      </c>
      <c r="S1801" s="41" t="s">
        <v>746</v>
      </c>
      <c r="T1801" s="29" t="s">
        <v>746</v>
      </c>
      <c r="U1801" s="34" t="s">
        <v>746</v>
      </c>
      <c r="V1801" s="42" t="s">
        <v>746</v>
      </c>
      <c r="W1801" s="42" t="s">
        <v>746</v>
      </c>
      <c r="X1801" s="40" t="s">
        <v>746</v>
      </c>
      <c r="Y1801" s="40" t="s">
        <v>746</v>
      </c>
    </row>
    <row r="1802" spans="1:25" x14ac:dyDescent="0.2">
      <c r="A1802" s="29">
        <v>17248</v>
      </c>
      <c r="B1802" s="29" t="s">
        <v>7236</v>
      </c>
      <c r="C1802" s="32" t="s">
        <v>746</v>
      </c>
      <c r="D1802" s="48" t="s">
        <v>746</v>
      </c>
      <c r="E1802" s="48" t="s">
        <v>746</v>
      </c>
      <c r="F1802" s="32" t="s">
        <v>746</v>
      </c>
      <c r="G1802" s="32" t="s">
        <v>746</v>
      </c>
      <c r="H1802" s="32">
        <v>0</v>
      </c>
      <c r="I1802" s="32" t="s">
        <v>746</v>
      </c>
      <c r="J1802" s="32" t="s">
        <v>746</v>
      </c>
      <c r="K1802" s="29" t="s">
        <v>746</v>
      </c>
      <c r="L1802" s="29" t="s">
        <v>746</v>
      </c>
      <c r="M1802" s="29" t="s">
        <v>746</v>
      </c>
      <c r="N1802" s="33" t="s">
        <v>746</v>
      </c>
      <c r="O1802" s="34" t="s">
        <v>746</v>
      </c>
      <c r="P1802" s="35" t="s">
        <v>746</v>
      </c>
      <c r="Q1802" s="29" t="s">
        <v>746</v>
      </c>
      <c r="R1802" s="29" t="s">
        <v>746</v>
      </c>
      <c r="S1802" s="41" t="s">
        <v>746</v>
      </c>
      <c r="T1802" s="29" t="s">
        <v>746</v>
      </c>
      <c r="U1802" s="34" t="s">
        <v>746</v>
      </c>
      <c r="V1802" s="42" t="s">
        <v>746</v>
      </c>
      <c r="W1802" s="42" t="s">
        <v>746</v>
      </c>
      <c r="X1802" s="40" t="s">
        <v>746</v>
      </c>
      <c r="Y1802" s="40" t="s">
        <v>746</v>
      </c>
    </row>
    <row r="1803" spans="1:25" ht="20" x14ac:dyDescent="0.2">
      <c r="A1803" s="29">
        <v>17594</v>
      </c>
      <c r="B1803" s="29" t="s">
        <v>7237</v>
      </c>
      <c r="C1803" s="32" t="s">
        <v>746</v>
      </c>
      <c r="D1803" s="48" t="s">
        <v>746</v>
      </c>
      <c r="E1803" s="48" t="s">
        <v>746</v>
      </c>
      <c r="F1803" s="32" t="s">
        <v>746</v>
      </c>
      <c r="G1803" s="32" t="s">
        <v>746</v>
      </c>
      <c r="H1803" s="32">
        <v>0</v>
      </c>
      <c r="I1803" s="32" t="s">
        <v>746</v>
      </c>
      <c r="J1803" s="32" t="s">
        <v>746</v>
      </c>
      <c r="K1803" s="29" t="s">
        <v>746</v>
      </c>
      <c r="L1803" s="29" t="s">
        <v>746</v>
      </c>
      <c r="M1803" s="29" t="s">
        <v>746</v>
      </c>
      <c r="N1803" s="33" t="s">
        <v>746</v>
      </c>
      <c r="O1803" s="34" t="s">
        <v>746</v>
      </c>
      <c r="P1803" s="35" t="s">
        <v>746</v>
      </c>
      <c r="Q1803" s="29" t="s">
        <v>746</v>
      </c>
      <c r="R1803" s="29" t="s">
        <v>746</v>
      </c>
      <c r="S1803" s="41" t="s">
        <v>746</v>
      </c>
      <c r="T1803" s="29" t="s">
        <v>746</v>
      </c>
      <c r="U1803" s="34" t="s">
        <v>746</v>
      </c>
      <c r="V1803" s="42" t="s">
        <v>746</v>
      </c>
      <c r="W1803" s="42" t="s">
        <v>746</v>
      </c>
      <c r="X1803" s="40" t="s">
        <v>746</v>
      </c>
      <c r="Y1803" s="40" t="s">
        <v>746</v>
      </c>
    </row>
    <row r="1804" spans="1:25" x14ac:dyDescent="0.2">
      <c r="A1804" s="29">
        <v>17658</v>
      </c>
      <c r="B1804" s="29" t="s">
        <v>7238</v>
      </c>
      <c r="C1804" s="32" t="s">
        <v>746</v>
      </c>
      <c r="D1804" s="48" t="s">
        <v>746</v>
      </c>
      <c r="E1804" s="48" t="s">
        <v>746</v>
      </c>
      <c r="F1804" s="32" t="s">
        <v>746</v>
      </c>
      <c r="G1804" s="32" t="s">
        <v>746</v>
      </c>
      <c r="H1804" s="32">
        <v>0</v>
      </c>
      <c r="I1804" s="32" t="s">
        <v>746</v>
      </c>
      <c r="J1804" s="32" t="s">
        <v>746</v>
      </c>
      <c r="K1804" s="29" t="s">
        <v>746</v>
      </c>
      <c r="L1804" s="29" t="s">
        <v>746</v>
      </c>
      <c r="M1804" s="29" t="s">
        <v>746</v>
      </c>
      <c r="N1804" s="33" t="s">
        <v>746</v>
      </c>
      <c r="O1804" s="34" t="s">
        <v>746</v>
      </c>
      <c r="P1804" s="35" t="s">
        <v>746</v>
      </c>
      <c r="Q1804" s="29" t="s">
        <v>746</v>
      </c>
      <c r="R1804" s="29" t="s">
        <v>746</v>
      </c>
      <c r="S1804" s="41" t="s">
        <v>746</v>
      </c>
      <c r="T1804" s="29" t="s">
        <v>746</v>
      </c>
      <c r="U1804" s="34" t="s">
        <v>746</v>
      </c>
      <c r="V1804" s="42" t="s">
        <v>746</v>
      </c>
      <c r="W1804" s="42" t="s">
        <v>746</v>
      </c>
      <c r="X1804" s="40" t="s">
        <v>746</v>
      </c>
      <c r="Y1804" s="40" t="s">
        <v>746</v>
      </c>
    </row>
    <row r="1805" spans="1:25" x14ac:dyDescent="0.2">
      <c r="A1805" s="29">
        <v>17841</v>
      </c>
      <c r="B1805" s="29" t="s">
        <v>7239</v>
      </c>
      <c r="C1805" s="32" t="s">
        <v>746</v>
      </c>
      <c r="D1805" s="48" t="s">
        <v>746</v>
      </c>
      <c r="E1805" s="48" t="s">
        <v>746</v>
      </c>
      <c r="F1805" s="32" t="s">
        <v>746</v>
      </c>
      <c r="G1805" s="32" t="s">
        <v>746</v>
      </c>
      <c r="H1805" s="32">
        <v>0</v>
      </c>
      <c r="I1805" s="32" t="s">
        <v>746</v>
      </c>
      <c r="J1805" s="32" t="s">
        <v>746</v>
      </c>
      <c r="K1805" s="29" t="s">
        <v>746</v>
      </c>
      <c r="L1805" s="29" t="s">
        <v>746</v>
      </c>
      <c r="M1805" s="29" t="s">
        <v>746</v>
      </c>
      <c r="N1805" s="33" t="s">
        <v>746</v>
      </c>
      <c r="O1805" s="34" t="s">
        <v>746</v>
      </c>
      <c r="P1805" s="35" t="s">
        <v>746</v>
      </c>
      <c r="Q1805" s="29" t="s">
        <v>746</v>
      </c>
      <c r="R1805" s="29" t="s">
        <v>746</v>
      </c>
      <c r="S1805" s="41" t="s">
        <v>746</v>
      </c>
      <c r="T1805" s="29" t="s">
        <v>746</v>
      </c>
      <c r="U1805" s="34" t="s">
        <v>746</v>
      </c>
      <c r="V1805" s="42" t="s">
        <v>746</v>
      </c>
      <c r="W1805" s="42" t="s">
        <v>746</v>
      </c>
      <c r="X1805" s="40" t="s">
        <v>746</v>
      </c>
      <c r="Y1805" s="40" t="s">
        <v>746</v>
      </c>
    </row>
    <row r="1806" spans="1:25" x14ac:dyDescent="0.2">
      <c r="A1806" s="29">
        <v>17843</v>
      </c>
      <c r="B1806" s="29" t="s">
        <v>7240</v>
      </c>
      <c r="C1806" s="32" t="s">
        <v>746</v>
      </c>
      <c r="D1806" s="48" t="s">
        <v>746</v>
      </c>
      <c r="E1806" s="48" t="s">
        <v>746</v>
      </c>
      <c r="F1806" s="32" t="s">
        <v>746</v>
      </c>
      <c r="G1806" s="32" t="s">
        <v>746</v>
      </c>
      <c r="H1806" s="32">
        <v>0</v>
      </c>
      <c r="I1806" s="32" t="s">
        <v>746</v>
      </c>
      <c r="J1806" s="32" t="s">
        <v>746</v>
      </c>
      <c r="K1806" s="29" t="s">
        <v>746</v>
      </c>
      <c r="L1806" s="29" t="s">
        <v>746</v>
      </c>
      <c r="M1806" s="29" t="s">
        <v>746</v>
      </c>
      <c r="N1806" s="33" t="s">
        <v>746</v>
      </c>
      <c r="O1806" s="34" t="s">
        <v>746</v>
      </c>
      <c r="P1806" s="35" t="s">
        <v>746</v>
      </c>
      <c r="Q1806" s="29" t="s">
        <v>746</v>
      </c>
      <c r="R1806" s="29" t="s">
        <v>746</v>
      </c>
      <c r="S1806" s="41" t="s">
        <v>746</v>
      </c>
      <c r="T1806" s="29" t="s">
        <v>746</v>
      </c>
      <c r="U1806" s="34" t="s">
        <v>746</v>
      </c>
      <c r="V1806" s="42" t="s">
        <v>746</v>
      </c>
      <c r="W1806" s="42" t="s">
        <v>746</v>
      </c>
      <c r="X1806" s="40" t="s">
        <v>746</v>
      </c>
      <c r="Y1806" s="40" t="s">
        <v>746</v>
      </c>
    </row>
    <row r="1807" spans="1:25" x14ac:dyDescent="0.2">
      <c r="A1807" s="29">
        <v>17844</v>
      </c>
      <c r="B1807" s="29" t="s">
        <v>7241</v>
      </c>
      <c r="C1807" s="32" t="s">
        <v>746</v>
      </c>
      <c r="D1807" s="48" t="s">
        <v>746</v>
      </c>
      <c r="E1807" s="48" t="s">
        <v>746</v>
      </c>
      <c r="F1807" s="32" t="s">
        <v>746</v>
      </c>
      <c r="G1807" s="32" t="s">
        <v>746</v>
      </c>
      <c r="H1807" s="32">
        <v>0</v>
      </c>
      <c r="I1807" s="32" t="s">
        <v>746</v>
      </c>
      <c r="J1807" s="32" t="s">
        <v>746</v>
      </c>
      <c r="K1807" s="29" t="s">
        <v>746</v>
      </c>
      <c r="L1807" s="29" t="s">
        <v>746</v>
      </c>
      <c r="M1807" s="29" t="s">
        <v>746</v>
      </c>
      <c r="N1807" s="33" t="s">
        <v>746</v>
      </c>
      <c r="O1807" s="34" t="s">
        <v>746</v>
      </c>
      <c r="P1807" s="35" t="s">
        <v>746</v>
      </c>
      <c r="Q1807" s="29" t="s">
        <v>746</v>
      </c>
      <c r="R1807" s="29" t="s">
        <v>746</v>
      </c>
      <c r="S1807" s="41" t="s">
        <v>746</v>
      </c>
      <c r="T1807" s="29" t="s">
        <v>746</v>
      </c>
      <c r="U1807" s="34" t="s">
        <v>746</v>
      </c>
      <c r="V1807" s="42" t="s">
        <v>746</v>
      </c>
      <c r="W1807" s="42" t="s">
        <v>746</v>
      </c>
      <c r="X1807" s="40" t="s">
        <v>746</v>
      </c>
      <c r="Y1807" s="40" t="s">
        <v>746</v>
      </c>
    </row>
    <row r="1808" spans="1:25" x14ac:dyDescent="0.2">
      <c r="A1808" s="29">
        <v>17846</v>
      </c>
      <c r="B1808" s="29" t="s">
        <v>7242</v>
      </c>
      <c r="C1808" s="32" t="s">
        <v>746</v>
      </c>
      <c r="D1808" s="48" t="s">
        <v>746</v>
      </c>
      <c r="E1808" s="48" t="s">
        <v>746</v>
      </c>
      <c r="F1808" s="32" t="s">
        <v>746</v>
      </c>
      <c r="G1808" s="32" t="s">
        <v>746</v>
      </c>
      <c r="H1808" s="32">
        <v>0</v>
      </c>
      <c r="I1808" s="32" t="s">
        <v>746</v>
      </c>
      <c r="J1808" s="32" t="s">
        <v>746</v>
      </c>
      <c r="K1808" s="29" t="s">
        <v>746</v>
      </c>
      <c r="L1808" s="29" t="s">
        <v>746</v>
      </c>
      <c r="M1808" s="29" t="s">
        <v>746</v>
      </c>
      <c r="N1808" s="33" t="s">
        <v>746</v>
      </c>
      <c r="O1808" s="34" t="s">
        <v>746</v>
      </c>
      <c r="P1808" s="35" t="s">
        <v>746</v>
      </c>
      <c r="Q1808" s="29" t="s">
        <v>746</v>
      </c>
      <c r="R1808" s="29" t="s">
        <v>746</v>
      </c>
      <c r="S1808" s="41" t="s">
        <v>746</v>
      </c>
      <c r="T1808" s="29" t="s">
        <v>746</v>
      </c>
      <c r="U1808" s="34" t="s">
        <v>746</v>
      </c>
      <c r="V1808" s="42" t="s">
        <v>746</v>
      </c>
      <c r="W1808" s="42" t="s">
        <v>746</v>
      </c>
      <c r="X1808" s="40" t="s">
        <v>746</v>
      </c>
      <c r="Y1808" s="40" t="s">
        <v>746</v>
      </c>
    </row>
    <row r="1809" spans="1:25" x14ac:dyDescent="0.2">
      <c r="A1809" s="29">
        <v>17848</v>
      </c>
      <c r="B1809" s="29" t="s">
        <v>7243</v>
      </c>
      <c r="C1809" s="32" t="s">
        <v>746</v>
      </c>
      <c r="D1809" s="48" t="s">
        <v>746</v>
      </c>
      <c r="E1809" s="48" t="s">
        <v>746</v>
      </c>
      <c r="F1809" s="32" t="s">
        <v>746</v>
      </c>
      <c r="G1809" s="32" t="s">
        <v>746</v>
      </c>
      <c r="H1809" s="32">
        <v>0</v>
      </c>
      <c r="I1809" s="32" t="s">
        <v>746</v>
      </c>
      <c r="J1809" s="32" t="s">
        <v>746</v>
      </c>
      <c r="K1809" s="29" t="s">
        <v>746</v>
      </c>
      <c r="L1809" s="29" t="s">
        <v>746</v>
      </c>
      <c r="M1809" s="29" t="s">
        <v>746</v>
      </c>
      <c r="N1809" s="33" t="s">
        <v>746</v>
      </c>
      <c r="O1809" s="34" t="s">
        <v>746</v>
      </c>
      <c r="P1809" s="35" t="s">
        <v>746</v>
      </c>
      <c r="Q1809" s="29" t="s">
        <v>746</v>
      </c>
      <c r="R1809" s="29" t="s">
        <v>746</v>
      </c>
      <c r="S1809" s="41" t="s">
        <v>746</v>
      </c>
      <c r="T1809" s="29" t="s">
        <v>746</v>
      </c>
      <c r="U1809" s="34" t="s">
        <v>746</v>
      </c>
      <c r="V1809" s="42" t="s">
        <v>746</v>
      </c>
      <c r="W1809" s="42" t="s">
        <v>746</v>
      </c>
      <c r="X1809" s="40" t="s">
        <v>746</v>
      </c>
      <c r="Y1809" s="40" t="s">
        <v>746</v>
      </c>
    </row>
    <row r="1810" spans="1:25" x14ac:dyDescent="0.2">
      <c r="A1810" s="29">
        <v>17959</v>
      </c>
      <c r="B1810" s="29" t="s">
        <v>7244</v>
      </c>
      <c r="C1810" s="32" t="s">
        <v>746</v>
      </c>
      <c r="D1810" s="48" t="s">
        <v>746</v>
      </c>
      <c r="E1810" s="48" t="s">
        <v>746</v>
      </c>
      <c r="F1810" s="32" t="s">
        <v>746</v>
      </c>
      <c r="G1810" s="32" t="s">
        <v>746</v>
      </c>
      <c r="H1810" s="32">
        <v>0</v>
      </c>
      <c r="I1810" s="32" t="s">
        <v>746</v>
      </c>
      <c r="J1810" s="32" t="s">
        <v>746</v>
      </c>
      <c r="K1810" s="29" t="s">
        <v>746</v>
      </c>
      <c r="L1810" s="29" t="s">
        <v>746</v>
      </c>
      <c r="M1810" s="29" t="s">
        <v>746</v>
      </c>
      <c r="N1810" s="33" t="s">
        <v>746</v>
      </c>
      <c r="O1810" s="34" t="s">
        <v>746</v>
      </c>
      <c r="P1810" s="35" t="s">
        <v>746</v>
      </c>
      <c r="Q1810" s="29" t="s">
        <v>746</v>
      </c>
      <c r="R1810" s="29" t="s">
        <v>746</v>
      </c>
      <c r="S1810" s="41" t="s">
        <v>746</v>
      </c>
      <c r="T1810" s="29" t="s">
        <v>746</v>
      </c>
      <c r="U1810" s="34" t="s">
        <v>746</v>
      </c>
      <c r="V1810" s="42" t="s">
        <v>746</v>
      </c>
      <c r="W1810" s="42" t="s">
        <v>746</v>
      </c>
      <c r="X1810" s="40" t="s">
        <v>746</v>
      </c>
      <c r="Y1810" s="40" t="s">
        <v>746</v>
      </c>
    </row>
    <row r="1811" spans="1:25" x14ac:dyDescent="0.2">
      <c r="A1811" s="29">
        <v>17961</v>
      </c>
      <c r="B1811" s="29" t="s">
        <v>7245</v>
      </c>
      <c r="C1811" s="32" t="s">
        <v>746</v>
      </c>
      <c r="D1811" s="48" t="s">
        <v>746</v>
      </c>
      <c r="E1811" s="48" t="s">
        <v>746</v>
      </c>
      <c r="F1811" s="32" t="s">
        <v>746</v>
      </c>
      <c r="G1811" s="32" t="s">
        <v>746</v>
      </c>
      <c r="H1811" s="32">
        <v>35.4823886239</v>
      </c>
      <c r="I1811" s="32" t="s">
        <v>746</v>
      </c>
      <c r="J1811" s="32" t="s">
        <v>746</v>
      </c>
      <c r="K1811" s="29" t="s">
        <v>746</v>
      </c>
      <c r="L1811" s="29" t="s">
        <v>746</v>
      </c>
      <c r="M1811" s="29" t="s">
        <v>746</v>
      </c>
      <c r="N1811" s="33" t="s">
        <v>746</v>
      </c>
      <c r="O1811" s="34" t="s">
        <v>746</v>
      </c>
      <c r="P1811" s="35" t="s">
        <v>746</v>
      </c>
      <c r="Q1811" s="29" t="s">
        <v>746</v>
      </c>
      <c r="R1811" s="29" t="s">
        <v>746</v>
      </c>
      <c r="S1811" s="41" t="s">
        <v>746</v>
      </c>
      <c r="T1811" s="29" t="s">
        <v>746</v>
      </c>
      <c r="U1811" s="34" t="s">
        <v>746</v>
      </c>
      <c r="V1811" s="42" t="s">
        <v>746</v>
      </c>
      <c r="W1811" s="42" t="s">
        <v>746</v>
      </c>
      <c r="X1811" s="40" t="s">
        <v>746</v>
      </c>
      <c r="Y1811" s="40" t="s">
        <v>746</v>
      </c>
    </row>
    <row r="1812" spans="1:25" x14ac:dyDescent="0.2">
      <c r="A1812" s="29">
        <v>18724</v>
      </c>
      <c r="B1812" s="29" t="s">
        <v>7246</v>
      </c>
      <c r="C1812" s="32" t="s">
        <v>746</v>
      </c>
      <c r="D1812" s="48" t="s">
        <v>746</v>
      </c>
      <c r="E1812" s="48" t="s">
        <v>746</v>
      </c>
      <c r="F1812" s="32" t="s">
        <v>746</v>
      </c>
      <c r="G1812" s="32" t="s">
        <v>746</v>
      </c>
      <c r="H1812" s="32">
        <v>0</v>
      </c>
      <c r="I1812" s="32" t="s">
        <v>746</v>
      </c>
      <c r="J1812" s="32" t="s">
        <v>746</v>
      </c>
      <c r="K1812" s="29" t="s">
        <v>746</v>
      </c>
      <c r="L1812" s="29" t="s">
        <v>746</v>
      </c>
      <c r="M1812" s="29" t="s">
        <v>746</v>
      </c>
      <c r="N1812" s="33" t="s">
        <v>746</v>
      </c>
      <c r="O1812" s="34" t="s">
        <v>746</v>
      </c>
      <c r="P1812" s="35" t="s">
        <v>746</v>
      </c>
      <c r="Q1812" s="29" t="s">
        <v>746</v>
      </c>
      <c r="R1812" s="29" t="s">
        <v>746</v>
      </c>
      <c r="S1812" s="41" t="s">
        <v>746</v>
      </c>
      <c r="T1812" s="29" t="s">
        <v>746</v>
      </c>
      <c r="U1812" s="34" t="s">
        <v>746</v>
      </c>
      <c r="V1812" s="42" t="s">
        <v>746</v>
      </c>
      <c r="W1812" s="42" t="s">
        <v>746</v>
      </c>
      <c r="X1812" s="40" t="s">
        <v>746</v>
      </c>
      <c r="Y1812" s="40" t="s">
        <v>746</v>
      </c>
    </row>
    <row r="1813" spans="1:25" x14ac:dyDescent="0.2">
      <c r="A1813" s="29">
        <v>19034</v>
      </c>
      <c r="B1813" s="29" t="s">
        <v>7247</v>
      </c>
      <c r="C1813" s="32" t="s">
        <v>746</v>
      </c>
      <c r="D1813" s="48" t="s">
        <v>746</v>
      </c>
      <c r="E1813" s="48" t="s">
        <v>746</v>
      </c>
      <c r="F1813" s="32" t="s">
        <v>746</v>
      </c>
      <c r="G1813" s="32" t="s">
        <v>746</v>
      </c>
      <c r="H1813" s="32">
        <v>0</v>
      </c>
      <c r="I1813" s="32" t="s">
        <v>746</v>
      </c>
      <c r="J1813" s="32" t="s">
        <v>746</v>
      </c>
      <c r="K1813" s="29" t="s">
        <v>746</v>
      </c>
      <c r="L1813" s="29" t="s">
        <v>746</v>
      </c>
      <c r="M1813" s="29" t="s">
        <v>746</v>
      </c>
      <c r="N1813" s="33" t="s">
        <v>746</v>
      </c>
      <c r="O1813" s="34" t="s">
        <v>746</v>
      </c>
      <c r="P1813" s="35" t="s">
        <v>746</v>
      </c>
      <c r="Q1813" s="29" t="s">
        <v>746</v>
      </c>
      <c r="R1813" s="29" t="s">
        <v>746</v>
      </c>
      <c r="S1813" s="41" t="s">
        <v>746</v>
      </c>
      <c r="T1813" s="29" t="s">
        <v>746</v>
      </c>
      <c r="U1813" s="34" t="s">
        <v>746</v>
      </c>
      <c r="V1813" s="42" t="s">
        <v>746</v>
      </c>
      <c r="W1813" s="42" t="s">
        <v>746</v>
      </c>
      <c r="X1813" s="40" t="s">
        <v>746</v>
      </c>
      <c r="Y1813" s="40" t="s">
        <v>746</v>
      </c>
    </row>
    <row r="1814" spans="1:25" ht="20" x14ac:dyDescent="0.2">
      <c r="A1814" s="29">
        <v>19072</v>
      </c>
      <c r="B1814" s="29" t="s">
        <v>7248</v>
      </c>
      <c r="C1814" s="32" t="s">
        <v>746</v>
      </c>
      <c r="D1814" s="48" t="s">
        <v>746</v>
      </c>
      <c r="E1814" s="48" t="s">
        <v>746</v>
      </c>
      <c r="F1814" s="32" t="s">
        <v>746</v>
      </c>
      <c r="G1814" s="32" t="s">
        <v>746</v>
      </c>
      <c r="H1814" s="32">
        <v>0</v>
      </c>
      <c r="I1814" s="32" t="s">
        <v>746</v>
      </c>
      <c r="J1814" s="32" t="s">
        <v>746</v>
      </c>
      <c r="K1814" s="29" t="s">
        <v>746</v>
      </c>
      <c r="L1814" s="29" t="s">
        <v>746</v>
      </c>
      <c r="M1814" s="29" t="s">
        <v>746</v>
      </c>
      <c r="N1814" s="33" t="s">
        <v>746</v>
      </c>
      <c r="O1814" s="34" t="s">
        <v>746</v>
      </c>
      <c r="P1814" s="35" t="s">
        <v>746</v>
      </c>
      <c r="Q1814" s="29" t="s">
        <v>746</v>
      </c>
      <c r="R1814" s="29" t="s">
        <v>746</v>
      </c>
      <c r="S1814" s="41" t="s">
        <v>746</v>
      </c>
      <c r="T1814" s="29" t="s">
        <v>746</v>
      </c>
      <c r="U1814" s="34" t="s">
        <v>746</v>
      </c>
      <c r="V1814" s="42" t="s">
        <v>746</v>
      </c>
      <c r="W1814" s="42" t="s">
        <v>746</v>
      </c>
      <c r="X1814" s="40" t="s">
        <v>746</v>
      </c>
      <c r="Y1814" s="40" t="s">
        <v>746</v>
      </c>
    </row>
    <row r="1815" spans="1:25" x14ac:dyDescent="0.2">
      <c r="A1815" s="29">
        <v>19079</v>
      </c>
      <c r="B1815" s="29" t="s">
        <v>7249</v>
      </c>
      <c r="C1815" s="32" t="s">
        <v>746</v>
      </c>
      <c r="D1815" s="48" t="s">
        <v>746</v>
      </c>
      <c r="E1815" s="48" t="s">
        <v>746</v>
      </c>
      <c r="F1815" s="32" t="s">
        <v>746</v>
      </c>
      <c r="G1815" s="32" t="s">
        <v>746</v>
      </c>
      <c r="H1815" s="32">
        <v>0</v>
      </c>
      <c r="I1815" s="32" t="s">
        <v>746</v>
      </c>
      <c r="J1815" s="32" t="s">
        <v>746</v>
      </c>
      <c r="K1815" s="29" t="s">
        <v>746</v>
      </c>
      <c r="L1815" s="29" t="s">
        <v>746</v>
      </c>
      <c r="M1815" s="29" t="s">
        <v>746</v>
      </c>
      <c r="N1815" s="33" t="s">
        <v>746</v>
      </c>
      <c r="O1815" s="34" t="s">
        <v>746</v>
      </c>
      <c r="P1815" s="35" t="s">
        <v>746</v>
      </c>
      <c r="Q1815" s="29" t="s">
        <v>746</v>
      </c>
      <c r="R1815" s="29" t="s">
        <v>746</v>
      </c>
      <c r="S1815" s="41" t="s">
        <v>746</v>
      </c>
      <c r="T1815" s="29" t="s">
        <v>746</v>
      </c>
      <c r="U1815" s="34" t="s">
        <v>746</v>
      </c>
      <c r="V1815" s="42" t="s">
        <v>746</v>
      </c>
      <c r="W1815" s="42" t="s">
        <v>746</v>
      </c>
      <c r="X1815" s="40" t="s">
        <v>746</v>
      </c>
      <c r="Y1815" s="40" t="s">
        <v>746</v>
      </c>
    </row>
    <row r="1816" spans="1:25" ht="20" x14ac:dyDescent="0.2">
      <c r="A1816" s="29">
        <v>19088</v>
      </c>
      <c r="B1816" s="29" t="s">
        <v>7250</v>
      </c>
      <c r="C1816" s="32" t="s">
        <v>746</v>
      </c>
      <c r="D1816" s="48" t="s">
        <v>746</v>
      </c>
      <c r="E1816" s="48" t="s">
        <v>746</v>
      </c>
      <c r="F1816" s="32" t="s">
        <v>746</v>
      </c>
      <c r="G1816" s="32" t="s">
        <v>746</v>
      </c>
      <c r="H1816" s="32">
        <v>0</v>
      </c>
      <c r="I1816" s="32" t="s">
        <v>746</v>
      </c>
      <c r="J1816" s="32" t="s">
        <v>746</v>
      </c>
      <c r="K1816" s="29" t="s">
        <v>746</v>
      </c>
      <c r="L1816" s="29" t="s">
        <v>746</v>
      </c>
      <c r="M1816" s="29" t="s">
        <v>746</v>
      </c>
      <c r="N1816" s="33" t="s">
        <v>746</v>
      </c>
      <c r="O1816" s="34" t="s">
        <v>746</v>
      </c>
      <c r="P1816" s="35" t="s">
        <v>746</v>
      </c>
      <c r="Q1816" s="29" t="s">
        <v>746</v>
      </c>
      <c r="R1816" s="29" t="s">
        <v>746</v>
      </c>
      <c r="S1816" s="41" t="s">
        <v>746</v>
      </c>
      <c r="T1816" s="29" t="s">
        <v>746</v>
      </c>
      <c r="U1816" s="34" t="s">
        <v>746</v>
      </c>
      <c r="V1816" s="42" t="s">
        <v>746</v>
      </c>
      <c r="W1816" s="42" t="s">
        <v>746</v>
      </c>
      <c r="X1816" s="40" t="s">
        <v>746</v>
      </c>
      <c r="Y1816" s="40" t="s">
        <v>746</v>
      </c>
    </row>
    <row r="1817" spans="1:25" x14ac:dyDescent="0.2">
      <c r="A1817" s="29">
        <v>19089</v>
      </c>
      <c r="B1817" s="29" t="s">
        <v>7251</v>
      </c>
      <c r="C1817" s="32" t="s">
        <v>746</v>
      </c>
      <c r="D1817" s="48" t="s">
        <v>746</v>
      </c>
      <c r="E1817" s="48" t="s">
        <v>746</v>
      </c>
      <c r="F1817" s="32" t="s">
        <v>746</v>
      </c>
      <c r="G1817" s="32" t="s">
        <v>746</v>
      </c>
      <c r="H1817" s="32">
        <v>0</v>
      </c>
      <c r="I1817" s="32" t="s">
        <v>746</v>
      </c>
      <c r="J1817" s="32" t="s">
        <v>746</v>
      </c>
      <c r="K1817" s="29" t="s">
        <v>746</v>
      </c>
      <c r="L1817" s="29" t="s">
        <v>746</v>
      </c>
      <c r="M1817" s="29" t="s">
        <v>746</v>
      </c>
      <c r="N1817" s="33" t="s">
        <v>746</v>
      </c>
      <c r="O1817" s="34" t="s">
        <v>746</v>
      </c>
      <c r="P1817" s="35" t="s">
        <v>746</v>
      </c>
      <c r="Q1817" s="29" t="s">
        <v>746</v>
      </c>
      <c r="R1817" s="29" t="s">
        <v>746</v>
      </c>
      <c r="S1817" s="41" t="s">
        <v>746</v>
      </c>
      <c r="T1817" s="29" t="s">
        <v>746</v>
      </c>
      <c r="U1817" s="34" t="s">
        <v>746</v>
      </c>
      <c r="V1817" s="42" t="s">
        <v>746</v>
      </c>
      <c r="W1817" s="42" t="s">
        <v>746</v>
      </c>
      <c r="X1817" s="40" t="s">
        <v>746</v>
      </c>
      <c r="Y1817" s="40" t="s">
        <v>746</v>
      </c>
    </row>
    <row r="1818" spans="1:25" x14ac:dyDescent="0.2">
      <c r="A1818" s="29">
        <v>19090</v>
      </c>
      <c r="B1818" s="29" t="s">
        <v>7252</v>
      </c>
      <c r="C1818" s="32" t="s">
        <v>746</v>
      </c>
      <c r="D1818" s="48" t="s">
        <v>746</v>
      </c>
      <c r="E1818" s="48" t="s">
        <v>746</v>
      </c>
      <c r="F1818" s="32" t="s">
        <v>746</v>
      </c>
      <c r="G1818" s="32" t="s">
        <v>746</v>
      </c>
      <c r="H1818" s="32">
        <v>0</v>
      </c>
      <c r="I1818" s="32" t="s">
        <v>746</v>
      </c>
      <c r="J1818" s="32" t="s">
        <v>746</v>
      </c>
      <c r="K1818" s="29" t="s">
        <v>746</v>
      </c>
      <c r="L1818" s="29" t="s">
        <v>746</v>
      </c>
      <c r="M1818" s="29" t="s">
        <v>746</v>
      </c>
      <c r="N1818" s="33" t="s">
        <v>746</v>
      </c>
      <c r="O1818" s="34" t="s">
        <v>746</v>
      </c>
      <c r="P1818" s="35" t="s">
        <v>746</v>
      </c>
      <c r="Q1818" s="29" t="s">
        <v>746</v>
      </c>
      <c r="R1818" s="29" t="s">
        <v>746</v>
      </c>
      <c r="S1818" s="41" t="s">
        <v>746</v>
      </c>
      <c r="T1818" s="29" t="s">
        <v>746</v>
      </c>
      <c r="U1818" s="34" t="s">
        <v>746</v>
      </c>
      <c r="V1818" s="42" t="s">
        <v>746</v>
      </c>
      <c r="W1818" s="42" t="s">
        <v>746</v>
      </c>
      <c r="X1818" s="40" t="s">
        <v>746</v>
      </c>
      <c r="Y1818" s="40" t="s">
        <v>746</v>
      </c>
    </row>
    <row r="1819" spans="1:25" x14ac:dyDescent="0.2">
      <c r="A1819" s="29">
        <v>19105</v>
      </c>
      <c r="B1819" s="29" t="s">
        <v>2294</v>
      </c>
      <c r="C1819" s="32" t="s">
        <v>746</v>
      </c>
      <c r="D1819" s="48" t="s">
        <v>746</v>
      </c>
      <c r="E1819" s="48" t="s">
        <v>746</v>
      </c>
      <c r="F1819" s="32" t="s">
        <v>746</v>
      </c>
      <c r="G1819" s="32" t="s">
        <v>746</v>
      </c>
      <c r="H1819" s="32">
        <v>0</v>
      </c>
      <c r="I1819" s="32" t="s">
        <v>746</v>
      </c>
      <c r="J1819" s="32" t="s">
        <v>746</v>
      </c>
      <c r="K1819" s="29" t="s">
        <v>746</v>
      </c>
      <c r="L1819" s="29" t="s">
        <v>746</v>
      </c>
      <c r="M1819" s="29" t="s">
        <v>746</v>
      </c>
      <c r="N1819" s="33" t="s">
        <v>746</v>
      </c>
      <c r="O1819" s="34" t="s">
        <v>746</v>
      </c>
      <c r="P1819" s="35" t="s">
        <v>746</v>
      </c>
      <c r="Q1819" s="29" t="s">
        <v>746</v>
      </c>
      <c r="R1819" s="29" t="s">
        <v>746</v>
      </c>
      <c r="S1819" s="41" t="s">
        <v>746</v>
      </c>
      <c r="T1819" s="29" t="s">
        <v>746</v>
      </c>
      <c r="U1819" s="34" t="s">
        <v>746</v>
      </c>
      <c r="V1819" s="42" t="s">
        <v>746</v>
      </c>
      <c r="W1819" s="42" t="s">
        <v>746</v>
      </c>
      <c r="X1819" s="40" t="s">
        <v>746</v>
      </c>
      <c r="Y1819" s="40" t="s">
        <v>746</v>
      </c>
    </row>
    <row r="1820" spans="1:25" x14ac:dyDescent="0.2">
      <c r="A1820" s="29">
        <v>19131</v>
      </c>
      <c r="B1820" s="29" t="s">
        <v>3937</v>
      </c>
      <c r="C1820" s="32" t="s">
        <v>746</v>
      </c>
      <c r="D1820" s="48" t="s">
        <v>746</v>
      </c>
      <c r="E1820" s="48" t="s">
        <v>746</v>
      </c>
      <c r="F1820" s="32" t="s">
        <v>746</v>
      </c>
      <c r="G1820" s="32" t="s">
        <v>746</v>
      </c>
      <c r="H1820" s="32">
        <v>0</v>
      </c>
      <c r="I1820" s="32" t="s">
        <v>746</v>
      </c>
      <c r="J1820" s="32" t="s">
        <v>746</v>
      </c>
      <c r="K1820" s="29" t="s">
        <v>746</v>
      </c>
      <c r="L1820" s="29" t="s">
        <v>746</v>
      </c>
      <c r="M1820" s="29" t="s">
        <v>746</v>
      </c>
      <c r="N1820" s="33" t="s">
        <v>746</v>
      </c>
      <c r="O1820" s="34" t="s">
        <v>746</v>
      </c>
      <c r="P1820" s="35" t="s">
        <v>746</v>
      </c>
      <c r="Q1820" s="29" t="s">
        <v>746</v>
      </c>
      <c r="R1820" s="29" t="s">
        <v>746</v>
      </c>
      <c r="S1820" s="41" t="s">
        <v>746</v>
      </c>
      <c r="T1820" s="29" t="s">
        <v>746</v>
      </c>
      <c r="U1820" s="34" t="s">
        <v>746</v>
      </c>
      <c r="V1820" s="42" t="s">
        <v>746</v>
      </c>
      <c r="W1820" s="42" t="s">
        <v>746</v>
      </c>
      <c r="X1820" s="40" t="s">
        <v>746</v>
      </c>
      <c r="Y1820" s="40" t="s">
        <v>746</v>
      </c>
    </row>
    <row r="1821" spans="1:25" x14ac:dyDescent="0.2">
      <c r="A1821" s="29">
        <v>19298</v>
      </c>
      <c r="B1821" s="29" t="s">
        <v>7253</v>
      </c>
      <c r="C1821" s="32" t="s">
        <v>746</v>
      </c>
      <c r="D1821" s="48" t="s">
        <v>746</v>
      </c>
      <c r="E1821" s="48" t="s">
        <v>746</v>
      </c>
      <c r="F1821" s="32" t="s">
        <v>746</v>
      </c>
      <c r="G1821" s="32" t="s">
        <v>746</v>
      </c>
      <c r="H1821" s="32">
        <v>0</v>
      </c>
      <c r="I1821" s="32" t="s">
        <v>746</v>
      </c>
      <c r="J1821" s="32" t="s">
        <v>746</v>
      </c>
      <c r="K1821" s="29" t="s">
        <v>746</v>
      </c>
      <c r="L1821" s="29" t="s">
        <v>746</v>
      </c>
      <c r="M1821" s="29" t="s">
        <v>746</v>
      </c>
      <c r="N1821" s="33" t="s">
        <v>746</v>
      </c>
      <c r="O1821" s="34" t="s">
        <v>746</v>
      </c>
      <c r="P1821" s="35" t="s">
        <v>746</v>
      </c>
      <c r="Q1821" s="29" t="s">
        <v>746</v>
      </c>
      <c r="R1821" s="29" t="s">
        <v>746</v>
      </c>
      <c r="S1821" s="41" t="s">
        <v>746</v>
      </c>
      <c r="T1821" s="29" t="s">
        <v>746</v>
      </c>
      <c r="U1821" s="34" t="s">
        <v>746</v>
      </c>
      <c r="V1821" s="42" t="s">
        <v>746</v>
      </c>
      <c r="W1821" s="42" t="s">
        <v>746</v>
      </c>
      <c r="X1821" s="40" t="s">
        <v>746</v>
      </c>
      <c r="Y1821" s="40" t="s">
        <v>746</v>
      </c>
    </row>
    <row r="1822" spans="1:25" ht="20" x14ac:dyDescent="0.2">
      <c r="A1822" s="29">
        <v>19470</v>
      </c>
      <c r="B1822" s="29" t="s">
        <v>7254</v>
      </c>
      <c r="C1822" s="32" t="s">
        <v>746</v>
      </c>
      <c r="D1822" s="48" t="s">
        <v>746</v>
      </c>
      <c r="E1822" s="48" t="s">
        <v>746</v>
      </c>
      <c r="F1822" s="32" t="s">
        <v>746</v>
      </c>
      <c r="G1822" s="32" t="s">
        <v>746</v>
      </c>
      <c r="H1822" s="32">
        <v>0</v>
      </c>
      <c r="I1822" s="32" t="s">
        <v>746</v>
      </c>
      <c r="J1822" s="32" t="s">
        <v>746</v>
      </c>
      <c r="K1822" s="29" t="s">
        <v>746</v>
      </c>
      <c r="L1822" s="29" t="s">
        <v>746</v>
      </c>
      <c r="M1822" s="29" t="s">
        <v>746</v>
      </c>
      <c r="N1822" s="33" t="s">
        <v>746</v>
      </c>
      <c r="O1822" s="34" t="s">
        <v>746</v>
      </c>
      <c r="P1822" s="35" t="s">
        <v>746</v>
      </c>
      <c r="Q1822" s="29" t="s">
        <v>746</v>
      </c>
      <c r="R1822" s="29" t="s">
        <v>746</v>
      </c>
      <c r="S1822" s="41" t="s">
        <v>746</v>
      </c>
      <c r="T1822" s="29" t="s">
        <v>746</v>
      </c>
      <c r="U1822" s="34" t="s">
        <v>746</v>
      </c>
      <c r="V1822" s="42" t="s">
        <v>746</v>
      </c>
      <c r="W1822" s="42" t="s">
        <v>746</v>
      </c>
      <c r="X1822" s="40" t="s">
        <v>746</v>
      </c>
      <c r="Y1822" s="40" t="s">
        <v>746</v>
      </c>
    </row>
    <row r="1823" spans="1:25" x14ac:dyDescent="0.2">
      <c r="A1823" s="29">
        <v>19722</v>
      </c>
      <c r="B1823" s="29" t="s">
        <v>7255</v>
      </c>
      <c r="C1823" s="32" t="s">
        <v>746</v>
      </c>
      <c r="D1823" s="48" t="s">
        <v>746</v>
      </c>
      <c r="E1823" s="48" t="s">
        <v>746</v>
      </c>
      <c r="F1823" s="32" t="s">
        <v>746</v>
      </c>
      <c r="G1823" s="32" t="s">
        <v>746</v>
      </c>
      <c r="H1823" s="32">
        <v>0</v>
      </c>
      <c r="I1823" s="32" t="s">
        <v>746</v>
      </c>
      <c r="J1823" s="32" t="s">
        <v>746</v>
      </c>
      <c r="K1823" s="29" t="s">
        <v>746</v>
      </c>
      <c r="L1823" s="29" t="s">
        <v>746</v>
      </c>
      <c r="M1823" s="29" t="s">
        <v>746</v>
      </c>
      <c r="N1823" s="33" t="s">
        <v>746</v>
      </c>
      <c r="O1823" s="34" t="s">
        <v>746</v>
      </c>
      <c r="P1823" s="35" t="s">
        <v>746</v>
      </c>
      <c r="Q1823" s="29" t="s">
        <v>746</v>
      </c>
      <c r="R1823" s="29" t="s">
        <v>746</v>
      </c>
      <c r="S1823" s="41" t="s">
        <v>746</v>
      </c>
      <c r="T1823" s="29" t="s">
        <v>746</v>
      </c>
      <c r="U1823" s="34" t="s">
        <v>746</v>
      </c>
      <c r="V1823" s="42" t="s">
        <v>746</v>
      </c>
      <c r="W1823" s="42" t="s">
        <v>746</v>
      </c>
      <c r="X1823" s="40" t="s">
        <v>746</v>
      </c>
      <c r="Y1823" s="40" t="s">
        <v>746</v>
      </c>
    </row>
    <row r="1824" spans="1:25" ht="20" x14ac:dyDescent="0.2">
      <c r="A1824" s="29">
        <v>19833</v>
      </c>
      <c r="B1824" s="29" t="s">
        <v>7256</v>
      </c>
      <c r="C1824" s="32" t="s">
        <v>746</v>
      </c>
      <c r="D1824" s="48" t="s">
        <v>746</v>
      </c>
      <c r="E1824" s="48" t="s">
        <v>746</v>
      </c>
      <c r="F1824" s="32" t="s">
        <v>746</v>
      </c>
      <c r="G1824" s="32" t="s">
        <v>746</v>
      </c>
      <c r="H1824" s="32">
        <v>0</v>
      </c>
      <c r="I1824" s="32" t="s">
        <v>746</v>
      </c>
      <c r="J1824" s="32" t="s">
        <v>746</v>
      </c>
      <c r="K1824" s="29" t="s">
        <v>746</v>
      </c>
      <c r="L1824" s="29" t="s">
        <v>746</v>
      </c>
      <c r="M1824" s="29" t="s">
        <v>746</v>
      </c>
      <c r="N1824" s="33" t="s">
        <v>746</v>
      </c>
      <c r="O1824" s="34" t="s">
        <v>746</v>
      </c>
      <c r="P1824" s="35" t="s">
        <v>746</v>
      </c>
      <c r="Q1824" s="29" t="s">
        <v>746</v>
      </c>
      <c r="R1824" s="29" t="s">
        <v>746</v>
      </c>
      <c r="S1824" s="41" t="s">
        <v>746</v>
      </c>
      <c r="T1824" s="29" t="s">
        <v>746</v>
      </c>
      <c r="U1824" s="34" t="s">
        <v>746</v>
      </c>
      <c r="V1824" s="42" t="s">
        <v>746</v>
      </c>
      <c r="W1824" s="42" t="s">
        <v>746</v>
      </c>
      <c r="X1824" s="40" t="s">
        <v>746</v>
      </c>
      <c r="Y1824" s="40" t="s">
        <v>746</v>
      </c>
    </row>
  </sheetData>
  <autoFilter ref="A2:Y1824" xr:uid="{66FCB36A-5901-4D5E-8455-24B0C292888C}"/>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7BF42-3057-47A7-B617-68936AC607EB}">
  <sheetPr codeName="Sheet12">
    <tabColor rgb="FFFFFF00"/>
  </sheetPr>
  <dimension ref="A1"/>
  <sheetViews>
    <sheetView workbookViewId="0">
      <selection activeCell="K26" sqref="A25:K26"/>
    </sheetView>
  </sheetViews>
  <sheetFormatPr defaultColWidth="8.58203125" defaultRowHeight="10" x14ac:dyDescent="0.3"/>
  <cols>
    <col min="1" max="16384" width="8.58203125" style="2"/>
  </cols>
  <sheetData>
    <row r="1" s="3" customFormat="1" ht="10.5"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41462-A06E-4908-ADFE-74D242086397}">
  <dimension ref="A1:G371"/>
  <sheetViews>
    <sheetView topLeftCell="A65" workbookViewId="0">
      <selection activeCell="B66" sqref="B66"/>
    </sheetView>
  </sheetViews>
  <sheetFormatPr defaultRowHeight="15" customHeight="1" x14ac:dyDescent="0.3"/>
  <cols>
    <col min="1" max="1" width="13.08203125" bestFit="1" customWidth="1"/>
    <col min="2" max="2" width="7" customWidth="1"/>
    <col min="3" max="3" width="23.58203125" bestFit="1" customWidth="1"/>
    <col min="4" max="4" width="38" bestFit="1" customWidth="1"/>
    <col min="5" max="5" width="13.08203125" bestFit="1" customWidth="1"/>
    <col min="6" max="7" width="22.5" bestFit="1" customWidth="1"/>
  </cols>
  <sheetData>
    <row r="1" spans="1:7" ht="14.5" x14ac:dyDescent="0.35">
      <c r="A1" s="418" t="s">
        <v>7257</v>
      </c>
      <c r="B1" s="418" t="s">
        <v>7258</v>
      </c>
      <c r="C1" s="418" t="s">
        <v>7259</v>
      </c>
      <c r="D1" s="418" t="s">
        <v>7260</v>
      </c>
      <c r="E1" s="418" t="s">
        <v>7261</v>
      </c>
      <c r="F1" s="418" t="s">
        <v>7262</v>
      </c>
      <c r="G1" s="418" t="s">
        <v>7263</v>
      </c>
    </row>
    <row r="2" spans="1:7" ht="14.5" x14ac:dyDescent="0.35">
      <c r="A2" s="419" t="s">
        <v>7264</v>
      </c>
      <c r="B2" s="420">
        <v>13074</v>
      </c>
      <c r="C2" s="419" t="s">
        <v>7265</v>
      </c>
      <c r="D2" s="419" t="s">
        <v>7266</v>
      </c>
      <c r="E2" s="419" t="s">
        <v>1280</v>
      </c>
      <c r="F2" s="419" t="s">
        <v>1283</v>
      </c>
      <c r="G2" s="69" t="s">
        <v>1282</v>
      </c>
    </row>
    <row r="3" spans="1:7" ht="14.5" x14ac:dyDescent="0.35">
      <c r="A3" s="419" t="s">
        <v>7264</v>
      </c>
      <c r="B3" s="420">
        <v>14075</v>
      </c>
      <c r="C3" s="419" t="s">
        <v>7267</v>
      </c>
      <c r="D3" s="419" t="s">
        <v>7268</v>
      </c>
      <c r="E3" s="419" t="s">
        <v>1367</v>
      </c>
      <c r="F3" s="419" t="s">
        <v>1283</v>
      </c>
      <c r="G3" s="69" t="s">
        <v>1273</v>
      </c>
    </row>
    <row r="4" spans="1:7" ht="14.5" x14ac:dyDescent="0.35">
      <c r="A4" s="419" t="s">
        <v>7264</v>
      </c>
      <c r="B4" s="420">
        <v>14076</v>
      </c>
      <c r="C4" s="419" t="s">
        <v>7269</v>
      </c>
      <c r="D4" s="419" t="s">
        <v>7270</v>
      </c>
      <c r="E4" s="419" t="s">
        <v>1369</v>
      </c>
      <c r="F4" s="419" t="s">
        <v>1283</v>
      </c>
      <c r="G4" s="69" t="s">
        <v>1273</v>
      </c>
    </row>
    <row r="5" spans="1:7" ht="14.5" x14ac:dyDescent="0.35">
      <c r="A5" s="419" t="s">
        <v>7264</v>
      </c>
      <c r="B5" s="420">
        <v>14110</v>
      </c>
      <c r="C5" s="419" t="s">
        <v>7271</v>
      </c>
      <c r="D5" s="419" t="s">
        <v>7272</v>
      </c>
      <c r="E5" s="419" t="s">
        <v>1400</v>
      </c>
      <c r="F5" s="419" t="s">
        <v>1283</v>
      </c>
      <c r="G5" s="69" t="s">
        <v>1273</v>
      </c>
    </row>
    <row r="6" spans="1:7" ht="14.5" x14ac:dyDescent="0.35">
      <c r="A6" s="419" t="s">
        <v>7264</v>
      </c>
      <c r="B6" s="420">
        <v>14142</v>
      </c>
      <c r="C6" s="419" t="s">
        <v>7273</v>
      </c>
      <c r="D6" s="419" t="s">
        <v>7274</v>
      </c>
      <c r="E6" s="419" t="s">
        <v>7275</v>
      </c>
      <c r="F6" s="419" t="s">
        <v>1283</v>
      </c>
      <c r="G6" s="69" t="s">
        <v>1273</v>
      </c>
    </row>
    <row r="7" spans="1:7" ht="14.5" x14ac:dyDescent="0.35">
      <c r="A7" s="419" t="s">
        <v>7264</v>
      </c>
      <c r="B7" s="420">
        <v>14147</v>
      </c>
      <c r="C7" s="419" t="s">
        <v>7276</v>
      </c>
      <c r="D7" s="419" t="s">
        <v>7277</v>
      </c>
      <c r="E7" s="419" t="s">
        <v>1429</v>
      </c>
      <c r="F7" s="419" t="s">
        <v>1283</v>
      </c>
      <c r="G7" s="69" t="s">
        <v>1273</v>
      </c>
    </row>
    <row r="8" spans="1:7" ht="14.5" x14ac:dyDescent="0.35">
      <c r="A8" s="419" t="s">
        <v>7264</v>
      </c>
      <c r="B8" s="420">
        <v>14248</v>
      </c>
      <c r="C8" s="419" t="s">
        <v>7278</v>
      </c>
      <c r="D8" s="419" t="s">
        <v>7279</v>
      </c>
      <c r="E8" s="419" t="s">
        <v>1488</v>
      </c>
      <c r="F8" s="419" t="s">
        <v>1283</v>
      </c>
      <c r="G8" s="69" t="s">
        <v>1273</v>
      </c>
    </row>
    <row r="9" spans="1:7" ht="14.5" x14ac:dyDescent="0.35">
      <c r="A9" s="419" t="s">
        <v>7264</v>
      </c>
      <c r="B9" s="420">
        <v>14255</v>
      </c>
      <c r="C9" s="419" t="s">
        <v>7280</v>
      </c>
      <c r="D9" s="419" t="s">
        <v>7281</v>
      </c>
      <c r="E9" s="419" t="s">
        <v>1492</v>
      </c>
      <c r="F9" s="419" t="s">
        <v>1283</v>
      </c>
      <c r="G9" s="69" t="s">
        <v>1273</v>
      </c>
    </row>
    <row r="10" spans="1:7" ht="14.5" x14ac:dyDescent="0.35">
      <c r="A10" s="419" t="s">
        <v>7264</v>
      </c>
      <c r="B10" s="420">
        <v>14475</v>
      </c>
      <c r="C10" s="419" t="s">
        <v>7282</v>
      </c>
      <c r="D10" s="419" t="s">
        <v>7283</v>
      </c>
      <c r="E10" s="419" t="s">
        <v>1674</v>
      </c>
      <c r="F10" s="419" t="s">
        <v>1283</v>
      </c>
      <c r="G10" s="69" t="s">
        <v>1273</v>
      </c>
    </row>
    <row r="11" spans="1:7" ht="14.5" x14ac:dyDescent="0.35">
      <c r="A11" s="419" t="s">
        <v>7264</v>
      </c>
      <c r="B11" s="420">
        <v>14621</v>
      </c>
      <c r="C11" s="419" t="s">
        <v>7284</v>
      </c>
      <c r="D11" s="419" t="s">
        <v>7285</v>
      </c>
      <c r="E11" s="419" t="s">
        <v>7286</v>
      </c>
      <c r="F11" s="419" t="s">
        <v>1283</v>
      </c>
      <c r="G11" s="69" t="s">
        <v>1273</v>
      </c>
    </row>
    <row r="12" spans="1:7" ht="14.5" x14ac:dyDescent="0.35">
      <c r="A12" s="419" t="s">
        <v>7264</v>
      </c>
      <c r="B12" s="420">
        <v>15273</v>
      </c>
      <c r="C12" s="419" t="s">
        <v>7287</v>
      </c>
      <c r="D12" s="419" t="s">
        <v>7288</v>
      </c>
      <c r="E12" s="419" t="s">
        <v>1929</v>
      </c>
      <c r="F12" s="419" t="s">
        <v>1283</v>
      </c>
      <c r="G12" s="69" t="s">
        <v>1273</v>
      </c>
    </row>
    <row r="13" spans="1:7" ht="14.5" x14ac:dyDescent="0.35">
      <c r="A13" s="419" t="s">
        <v>7264</v>
      </c>
      <c r="B13" s="420">
        <v>15290</v>
      </c>
      <c r="C13" s="419" t="s">
        <v>7289</v>
      </c>
      <c r="D13" s="419" t="s">
        <v>7290</v>
      </c>
      <c r="E13" s="419" t="s">
        <v>7291</v>
      </c>
      <c r="F13" s="419" t="s">
        <v>1283</v>
      </c>
      <c r="G13" s="69" t="s">
        <v>1273</v>
      </c>
    </row>
    <row r="14" spans="1:7" ht="14.5" x14ac:dyDescent="0.35">
      <c r="A14" s="419" t="s">
        <v>7264</v>
      </c>
      <c r="B14" s="420">
        <v>15389</v>
      </c>
      <c r="C14" s="419" t="s">
        <v>7292</v>
      </c>
      <c r="D14" s="419" t="s">
        <v>7293</v>
      </c>
      <c r="E14" s="419" t="s">
        <v>1999</v>
      </c>
      <c r="F14" s="419" t="s">
        <v>1283</v>
      </c>
      <c r="G14" s="69" t="s">
        <v>1273</v>
      </c>
    </row>
    <row r="15" spans="1:7" ht="14.5" x14ac:dyDescent="0.35">
      <c r="A15" s="419" t="s">
        <v>7264</v>
      </c>
      <c r="B15" s="420">
        <v>15449</v>
      </c>
      <c r="C15" s="419" t="s">
        <v>7294</v>
      </c>
      <c r="D15" s="419" t="s">
        <v>7295</v>
      </c>
      <c r="E15" s="419" t="s">
        <v>7296</v>
      </c>
      <c r="F15" s="419" t="s">
        <v>1283</v>
      </c>
      <c r="G15" s="69" t="s">
        <v>1273</v>
      </c>
    </row>
    <row r="16" spans="1:7" ht="14.5" x14ac:dyDescent="0.35">
      <c r="A16" s="419" t="s">
        <v>7264</v>
      </c>
      <c r="B16" s="420">
        <v>15461</v>
      </c>
      <c r="C16" s="419" t="s">
        <v>7297</v>
      </c>
      <c r="D16" s="419" t="s">
        <v>7298</v>
      </c>
      <c r="E16" s="419" t="s">
        <v>2052</v>
      </c>
      <c r="F16" s="419" t="s">
        <v>1283</v>
      </c>
      <c r="G16" s="69" t="s">
        <v>1273</v>
      </c>
    </row>
    <row r="17" spans="1:7" ht="14.5" x14ac:dyDescent="0.35">
      <c r="A17" s="419" t="s">
        <v>7264</v>
      </c>
      <c r="B17" s="420">
        <v>14374</v>
      </c>
      <c r="C17" s="419" t="s">
        <v>7299</v>
      </c>
      <c r="D17" s="419" t="s">
        <v>7300</v>
      </c>
      <c r="E17" s="419" t="s">
        <v>1558</v>
      </c>
      <c r="F17" s="421" t="s">
        <v>1282</v>
      </c>
      <c r="G17" s="69" t="s">
        <v>1277</v>
      </c>
    </row>
    <row r="18" spans="1:7" ht="14.5" x14ac:dyDescent="0.35">
      <c r="A18" s="419" t="s">
        <v>7264</v>
      </c>
      <c r="B18" s="420">
        <v>14097</v>
      </c>
      <c r="C18" s="419" t="s">
        <v>7301</v>
      </c>
      <c r="D18" s="419" t="s">
        <v>7302</v>
      </c>
      <c r="E18" s="419" t="s">
        <v>1393</v>
      </c>
      <c r="F18" s="419" t="s">
        <v>1273</v>
      </c>
      <c r="G18" s="69" t="s">
        <v>1277</v>
      </c>
    </row>
    <row r="19" spans="1:7" ht="14.5" x14ac:dyDescent="0.35">
      <c r="A19" s="419" t="s">
        <v>7264</v>
      </c>
      <c r="B19" s="420">
        <v>13014</v>
      </c>
      <c r="C19" s="419" t="s">
        <v>7303</v>
      </c>
      <c r="D19" s="419" t="s">
        <v>7304</v>
      </c>
      <c r="E19" s="419" t="s">
        <v>1276</v>
      </c>
      <c r="F19" s="419" t="s">
        <v>1277</v>
      </c>
    </row>
    <row r="20" spans="1:7" ht="14.5" x14ac:dyDescent="0.35">
      <c r="A20" s="419" t="s">
        <v>7264</v>
      </c>
      <c r="B20" s="420">
        <v>13093</v>
      </c>
      <c r="C20" s="419" t="s">
        <v>7305</v>
      </c>
      <c r="D20" s="419" t="s">
        <v>2102</v>
      </c>
      <c r="E20" s="419" t="s">
        <v>1285</v>
      </c>
      <c r="F20" s="419" t="s">
        <v>1277</v>
      </c>
    </row>
    <row r="21" spans="1:7" ht="14.5" x14ac:dyDescent="0.35">
      <c r="A21" s="419" t="s">
        <v>7264</v>
      </c>
      <c r="B21" s="420">
        <v>13153</v>
      </c>
      <c r="C21" s="419" t="s">
        <v>7306</v>
      </c>
      <c r="D21" s="419" t="s">
        <v>7307</v>
      </c>
      <c r="E21" s="419" t="s">
        <v>7308</v>
      </c>
      <c r="F21" s="419" t="s">
        <v>1277</v>
      </c>
    </row>
    <row r="22" spans="1:7" ht="14.5" x14ac:dyDescent="0.35">
      <c r="A22" s="419" t="s">
        <v>7264</v>
      </c>
      <c r="B22" s="420">
        <v>13265</v>
      </c>
      <c r="C22" s="419" t="s">
        <v>7309</v>
      </c>
      <c r="D22" s="419" t="s">
        <v>7310</v>
      </c>
      <c r="E22" s="419" t="s">
        <v>7311</v>
      </c>
      <c r="F22" s="419" t="s">
        <v>1277</v>
      </c>
    </row>
    <row r="23" spans="1:7" ht="29" x14ac:dyDescent="0.35">
      <c r="A23" s="419" t="s">
        <v>7264</v>
      </c>
      <c r="B23" s="420">
        <v>13273</v>
      </c>
      <c r="C23" s="419" t="s">
        <v>7312</v>
      </c>
      <c r="D23" s="419" t="s">
        <v>7313</v>
      </c>
      <c r="E23" s="419" t="s">
        <v>1296</v>
      </c>
      <c r="F23" s="419" t="s">
        <v>1277</v>
      </c>
    </row>
    <row r="24" spans="1:7" ht="14.5" x14ac:dyDescent="0.35">
      <c r="A24" s="419" t="s">
        <v>7264</v>
      </c>
      <c r="B24" s="420">
        <v>13283</v>
      </c>
      <c r="C24" s="419" t="s">
        <v>7314</v>
      </c>
      <c r="D24" s="419" t="s">
        <v>2102</v>
      </c>
      <c r="E24" s="419" t="s">
        <v>7315</v>
      </c>
      <c r="F24" s="419" t="s">
        <v>1277</v>
      </c>
    </row>
    <row r="25" spans="1:7" ht="14.5" x14ac:dyDescent="0.35">
      <c r="A25" s="419" t="s">
        <v>7264</v>
      </c>
      <c r="B25" s="420">
        <v>13334</v>
      </c>
      <c r="C25" s="419" t="s">
        <v>7316</v>
      </c>
      <c r="D25" s="419" t="s">
        <v>7317</v>
      </c>
      <c r="E25" s="419" t="s">
        <v>1301</v>
      </c>
      <c r="F25" s="419" t="s">
        <v>1277</v>
      </c>
    </row>
    <row r="26" spans="1:7" ht="14.5" x14ac:dyDescent="0.35">
      <c r="A26" s="419" t="s">
        <v>7264</v>
      </c>
      <c r="B26" s="420">
        <v>13337</v>
      </c>
      <c r="C26" s="419" t="s">
        <v>7318</v>
      </c>
      <c r="D26" s="419" t="s">
        <v>7319</v>
      </c>
      <c r="E26" s="419" t="s">
        <v>1303</v>
      </c>
      <c r="F26" s="419" t="s">
        <v>1277</v>
      </c>
    </row>
    <row r="27" spans="1:7" ht="14.5" x14ac:dyDescent="0.35">
      <c r="A27" s="419" t="s">
        <v>7264</v>
      </c>
      <c r="B27" s="420">
        <v>13373</v>
      </c>
      <c r="C27" s="419" t="s">
        <v>7320</v>
      </c>
      <c r="D27" s="419" t="s">
        <v>7321</v>
      </c>
      <c r="E27" s="419" t="s">
        <v>1308</v>
      </c>
      <c r="F27" s="419" t="s">
        <v>1277</v>
      </c>
    </row>
    <row r="28" spans="1:7" ht="14.5" x14ac:dyDescent="0.35">
      <c r="A28" s="419" t="s">
        <v>7264</v>
      </c>
      <c r="B28" s="420">
        <v>13389</v>
      </c>
      <c r="C28" s="419" t="s">
        <v>7322</v>
      </c>
      <c r="D28" s="419" t="s">
        <v>2102</v>
      </c>
      <c r="E28" s="419" t="s">
        <v>1313</v>
      </c>
      <c r="F28" s="419" t="s">
        <v>1277</v>
      </c>
    </row>
    <row r="29" spans="1:7" ht="14.5" x14ac:dyDescent="0.35">
      <c r="A29" s="419" t="s">
        <v>7264</v>
      </c>
      <c r="B29" s="420">
        <v>14002</v>
      </c>
      <c r="C29" s="419" t="s">
        <v>7323</v>
      </c>
      <c r="D29" s="419" t="s">
        <v>7324</v>
      </c>
      <c r="E29" s="419" t="s">
        <v>1315</v>
      </c>
      <c r="F29" s="419" t="s">
        <v>1277</v>
      </c>
    </row>
    <row r="30" spans="1:7" ht="14.5" x14ac:dyDescent="0.35">
      <c r="A30" s="419" t="s">
        <v>7264</v>
      </c>
      <c r="B30" s="420">
        <v>14016</v>
      </c>
      <c r="C30" s="419" t="s">
        <v>7325</v>
      </c>
      <c r="D30" s="419" t="s">
        <v>7326</v>
      </c>
      <c r="E30" s="419" t="s">
        <v>1326</v>
      </c>
      <c r="F30" s="419" t="s">
        <v>1277</v>
      </c>
    </row>
    <row r="31" spans="1:7" ht="14.5" x14ac:dyDescent="0.35">
      <c r="A31" s="419" t="s">
        <v>7264</v>
      </c>
      <c r="B31" s="420">
        <v>14020</v>
      </c>
      <c r="C31" s="419" t="s">
        <v>7327</v>
      </c>
      <c r="D31" s="419" t="s">
        <v>2102</v>
      </c>
      <c r="E31" s="419" t="s">
        <v>7328</v>
      </c>
      <c r="F31" s="419" t="s">
        <v>1277</v>
      </c>
    </row>
    <row r="32" spans="1:7" ht="14.5" x14ac:dyDescent="0.35">
      <c r="A32" s="419" t="s">
        <v>7264</v>
      </c>
      <c r="B32" s="420">
        <v>14046</v>
      </c>
      <c r="C32" s="419" t="s">
        <v>7329</v>
      </c>
      <c r="D32" s="419" t="s">
        <v>7330</v>
      </c>
      <c r="E32" s="419" t="s">
        <v>1329</v>
      </c>
      <c r="F32" s="419" t="s">
        <v>1277</v>
      </c>
    </row>
    <row r="33" spans="1:6" ht="29" x14ac:dyDescent="0.35">
      <c r="A33" s="419" t="s">
        <v>7264</v>
      </c>
      <c r="B33" s="420">
        <v>14047</v>
      </c>
      <c r="C33" s="419" t="s">
        <v>7331</v>
      </c>
      <c r="D33" s="419" t="s">
        <v>7332</v>
      </c>
      <c r="E33" s="419" t="s">
        <v>1332</v>
      </c>
      <c r="F33" s="419" t="s">
        <v>1277</v>
      </c>
    </row>
    <row r="34" spans="1:6" ht="29" x14ac:dyDescent="0.35">
      <c r="A34" s="419" t="s">
        <v>7264</v>
      </c>
      <c r="B34" s="420">
        <v>14049</v>
      </c>
      <c r="C34" s="419" t="s">
        <v>7329</v>
      </c>
      <c r="D34" s="419" t="s">
        <v>7333</v>
      </c>
      <c r="E34" s="419" t="s">
        <v>1334</v>
      </c>
      <c r="F34" s="419" t="s">
        <v>1277</v>
      </c>
    </row>
    <row r="35" spans="1:6" ht="14.5" x14ac:dyDescent="0.35">
      <c r="A35" s="419" t="s">
        <v>7264</v>
      </c>
      <c r="B35" s="420">
        <v>14050</v>
      </c>
      <c r="C35" s="419" t="s">
        <v>7334</v>
      </c>
      <c r="D35" s="419" t="s">
        <v>2102</v>
      </c>
      <c r="E35" s="419" t="s">
        <v>1337</v>
      </c>
      <c r="F35" s="419" t="s">
        <v>1277</v>
      </c>
    </row>
    <row r="36" spans="1:6" ht="14.5" x14ac:dyDescent="0.35">
      <c r="A36" s="419" t="s">
        <v>7264</v>
      </c>
      <c r="B36" s="420">
        <v>14055</v>
      </c>
      <c r="C36" s="419" t="s">
        <v>7335</v>
      </c>
      <c r="D36" s="419" t="s">
        <v>7336</v>
      </c>
      <c r="E36" s="419" t="s">
        <v>1341</v>
      </c>
      <c r="F36" s="419" t="s">
        <v>1277</v>
      </c>
    </row>
    <row r="37" spans="1:6" ht="14.5" x14ac:dyDescent="0.35">
      <c r="A37" s="419" t="s">
        <v>7264</v>
      </c>
      <c r="B37" s="420">
        <v>14057</v>
      </c>
      <c r="C37" s="419" t="s">
        <v>7337</v>
      </c>
      <c r="D37" s="419" t="s">
        <v>7338</v>
      </c>
      <c r="E37" s="419" t="s">
        <v>7339</v>
      </c>
      <c r="F37" s="419" t="s">
        <v>1277</v>
      </c>
    </row>
    <row r="38" spans="1:6" ht="14.5" x14ac:dyDescent="0.35">
      <c r="A38" s="419" t="s">
        <v>7264</v>
      </c>
      <c r="B38" s="420">
        <v>14058</v>
      </c>
      <c r="C38" s="419" t="s">
        <v>7340</v>
      </c>
      <c r="D38" s="419" t="s">
        <v>7341</v>
      </c>
      <c r="E38" s="419" t="s">
        <v>1344</v>
      </c>
      <c r="F38" s="419" t="s">
        <v>1277</v>
      </c>
    </row>
    <row r="39" spans="1:6" ht="14.5" x14ac:dyDescent="0.35">
      <c r="A39" s="419" t="s">
        <v>7264</v>
      </c>
      <c r="B39" s="420">
        <v>14059</v>
      </c>
      <c r="C39" s="419" t="s">
        <v>7342</v>
      </c>
      <c r="D39" s="419" t="s">
        <v>7343</v>
      </c>
      <c r="E39" s="419" t="s">
        <v>1346</v>
      </c>
      <c r="F39" s="419" t="s">
        <v>1277</v>
      </c>
    </row>
    <row r="40" spans="1:6" ht="29" x14ac:dyDescent="0.35">
      <c r="A40" s="419" t="s">
        <v>7264</v>
      </c>
      <c r="B40" s="420">
        <v>14064</v>
      </c>
      <c r="C40" s="419" t="s">
        <v>7344</v>
      </c>
      <c r="D40" s="419" t="s">
        <v>7345</v>
      </c>
      <c r="E40" s="419" t="s">
        <v>1348</v>
      </c>
      <c r="F40" s="419" t="s">
        <v>1277</v>
      </c>
    </row>
    <row r="41" spans="1:6" ht="14.5" x14ac:dyDescent="0.35">
      <c r="A41" s="419" t="s">
        <v>7264</v>
      </c>
      <c r="B41" s="420">
        <v>14067</v>
      </c>
      <c r="C41" s="419" t="s">
        <v>7346</v>
      </c>
      <c r="D41" s="419" t="s">
        <v>2102</v>
      </c>
      <c r="E41" s="419" t="s">
        <v>7347</v>
      </c>
      <c r="F41" s="419" t="s">
        <v>1277</v>
      </c>
    </row>
    <row r="42" spans="1:6" ht="14.5" x14ac:dyDescent="0.35">
      <c r="A42" s="419" t="s">
        <v>7264</v>
      </c>
      <c r="B42" s="420">
        <v>14069</v>
      </c>
      <c r="C42" s="419" t="s">
        <v>7348</v>
      </c>
      <c r="D42" s="419" t="s">
        <v>7349</v>
      </c>
      <c r="E42" s="419" t="s">
        <v>1356</v>
      </c>
      <c r="F42" s="419" t="s">
        <v>1277</v>
      </c>
    </row>
    <row r="43" spans="1:6" ht="14.5" x14ac:dyDescent="0.35">
      <c r="A43" s="419" t="s">
        <v>7264</v>
      </c>
      <c r="B43" s="420">
        <v>14072</v>
      </c>
      <c r="C43" s="419" t="s">
        <v>7350</v>
      </c>
      <c r="D43" s="419" t="s">
        <v>7351</v>
      </c>
      <c r="E43" s="419" t="s">
        <v>1363</v>
      </c>
      <c r="F43" s="419" t="s">
        <v>1277</v>
      </c>
    </row>
    <row r="44" spans="1:6" ht="14.5" x14ac:dyDescent="0.35">
      <c r="A44" s="419" t="s">
        <v>7264</v>
      </c>
      <c r="B44" s="420">
        <v>14074</v>
      </c>
      <c r="C44" s="419" t="s">
        <v>7352</v>
      </c>
      <c r="D44" s="419" t="s">
        <v>7353</v>
      </c>
      <c r="E44" s="419" t="s">
        <v>1365</v>
      </c>
      <c r="F44" s="419" t="s">
        <v>1277</v>
      </c>
    </row>
    <row r="45" spans="1:6" ht="14.5" x14ac:dyDescent="0.35">
      <c r="A45" s="419" t="s">
        <v>7264</v>
      </c>
      <c r="B45" s="420">
        <v>14082</v>
      </c>
      <c r="C45" s="419" t="s">
        <v>7348</v>
      </c>
      <c r="D45" s="419" t="s">
        <v>7354</v>
      </c>
      <c r="E45" s="419" t="s">
        <v>1374</v>
      </c>
      <c r="F45" s="419" t="s">
        <v>1277</v>
      </c>
    </row>
    <row r="46" spans="1:6" ht="14.5" x14ac:dyDescent="0.35">
      <c r="A46" s="419" t="s">
        <v>7264</v>
      </c>
      <c r="B46" s="420">
        <v>14083</v>
      </c>
      <c r="C46" s="419" t="s">
        <v>7355</v>
      </c>
      <c r="D46" s="419" t="s">
        <v>7356</v>
      </c>
      <c r="E46" s="419" t="s">
        <v>1376</v>
      </c>
      <c r="F46" s="419" t="s">
        <v>1277</v>
      </c>
    </row>
    <row r="47" spans="1:6" ht="14.5" x14ac:dyDescent="0.35">
      <c r="A47" s="419" t="s">
        <v>7264</v>
      </c>
      <c r="B47" s="420">
        <v>14084</v>
      </c>
      <c r="C47" s="419" t="s">
        <v>7267</v>
      </c>
      <c r="D47" s="419" t="s">
        <v>7357</v>
      </c>
      <c r="E47" s="419" t="s">
        <v>1377</v>
      </c>
      <c r="F47" s="419" t="s">
        <v>1277</v>
      </c>
    </row>
    <row r="48" spans="1:6" ht="14.5" x14ac:dyDescent="0.35">
      <c r="A48" s="419" t="s">
        <v>7264</v>
      </c>
      <c r="B48" s="420">
        <v>14085</v>
      </c>
      <c r="C48" s="419" t="s">
        <v>7358</v>
      </c>
      <c r="D48" s="419" t="s">
        <v>7359</v>
      </c>
      <c r="E48" s="419" t="s">
        <v>1378</v>
      </c>
      <c r="F48" s="419" t="s">
        <v>1277</v>
      </c>
    </row>
    <row r="49" spans="1:7" ht="14.5" x14ac:dyDescent="0.35">
      <c r="A49" s="419" t="s">
        <v>7264</v>
      </c>
      <c r="B49" s="420">
        <v>14092</v>
      </c>
      <c r="C49" s="419" t="s">
        <v>7267</v>
      </c>
      <c r="D49" s="419" t="s">
        <v>7360</v>
      </c>
      <c r="E49" s="419" t="s">
        <v>1384</v>
      </c>
      <c r="F49" s="419" t="s">
        <v>1277</v>
      </c>
    </row>
    <row r="50" spans="1:7" ht="14.5" x14ac:dyDescent="0.35">
      <c r="A50" s="419" t="s">
        <v>7264</v>
      </c>
      <c r="B50" s="420">
        <v>14093</v>
      </c>
      <c r="C50" s="419" t="s">
        <v>7355</v>
      </c>
      <c r="D50" s="419" t="s">
        <v>7361</v>
      </c>
      <c r="E50" s="419" t="s">
        <v>1385</v>
      </c>
      <c r="F50" s="419" t="s">
        <v>1277</v>
      </c>
    </row>
    <row r="51" spans="1:7" ht="14.5" x14ac:dyDescent="0.35">
      <c r="A51" s="419" t="s">
        <v>7264</v>
      </c>
      <c r="B51" s="420">
        <v>14095</v>
      </c>
      <c r="C51" s="419" t="s">
        <v>7267</v>
      </c>
      <c r="D51" s="419" t="s">
        <v>7362</v>
      </c>
      <c r="E51" s="419" t="s">
        <v>7363</v>
      </c>
      <c r="F51" s="419" t="s">
        <v>1277</v>
      </c>
    </row>
    <row r="52" spans="1:7" ht="14.5" x14ac:dyDescent="0.35">
      <c r="A52" s="419" t="s">
        <v>7264</v>
      </c>
      <c r="B52" s="420">
        <v>14096</v>
      </c>
      <c r="C52" s="419" t="s">
        <v>7358</v>
      </c>
      <c r="D52" s="419" t="s">
        <v>7364</v>
      </c>
      <c r="E52" s="419" t="s">
        <v>1391</v>
      </c>
      <c r="F52" s="419" t="s">
        <v>1277</v>
      </c>
    </row>
    <row r="53" spans="1:7" ht="14.5" x14ac:dyDescent="0.35">
      <c r="A53" s="419" t="s">
        <v>7264</v>
      </c>
      <c r="B53" s="420">
        <v>14099</v>
      </c>
      <c r="C53" s="419" t="s">
        <v>7348</v>
      </c>
      <c r="D53" s="419" t="s">
        <v>7365</v>
      </c>
      <c r="E53" s="419" t="s">
        <v>1394</v>
      </c>
      <c r="F53" s="419" t="s">
        <v>1277</v>
      </c>
    </row>
    <row r="54" spans="1:7" ht="14.5" x14ac:dyDescent="0.35">
      <c r="A54" s="419" t="s">
        <v>7264</v>
      </c>
      <c r="B54" s="420">
        <v>14102</v>
      </c>
      <c r="C54" s="419" t="s">
        <v>7366</v>
      </c>
      <c r="D54" s="419" t="s">
        <v>2102</v>
      </c>
      <c r="E54" s="419" t="s">
        <v>1395</v>
      </c>
      <c r="F54" s="419" t="s">
        <v>1277</v>
      </c>
    </row>
    <row r="55" spans="1:7" ht="14.5" x14ac:dyDescent="0.35">
      <c r="A55" s="419" t="s">
        <v>7264</v>
      </c>
      <c r="B55" s="420">
        <v>14107</v>
      </c>
      <c r="C55" s="419" t="s">
        <v>7367</v>
      </c>
      <c r="D55" s="419" t="s">
        <v>2102</v>
      </c>
      <c r="E55" s="419" t="s">
        <v>1397</v>
      </c>
      <c r="F55" s="419" t="s">
        <v>1277</v>
      </c>
    </row>
    <row r="56" spans="1:7" ht="14.5" x14ac:dyDescent="0.35">
      <c r="A56" s="419" t="s">
        <v>7264</v>
      </c>
      <c r="B56" s="420">
        <v>14108</v>
      </c>
      <c r="C56" s="419" t="s">
        <v>7368</v>
      </c>
      <c r="D56" s="419" t="s">
        <v>2102</v>
      </c>
      <c r="E56" s="419" t="s">
        <v>1399</v>
      </c>
      <c r="F56" s="419" t="s">
        <v>1277</v>
      </c>
    </row>
    <row r="57" spans="1:7" ht="14.5" x14ac:dyDescent="0.35">
      <c r="A57" s="419" t="s">
        <v>7264</v>
      </c>
      <c r="B57" s="420">
        <v>14112</v>
      </c>
      <c r="C57" s="419" t="s">
        <v>7369</v>
      </c>
      <c r="D57" s="419" t="s">
        <v>2102</v>
      </c>
      <c r="E57" s="419" t="s">
        <v>1402</v>
      </c>
      <c r="F57" s="419" t="s">
        <v>1277</v>
      </c>
    </row>
    <row r="58" spans="1:7" ht="14.5" x14ac:dyDescent="0.35">
      <c r="A58" s="419" t="s">
        <v>7264</v>
      </c>
      <c r="B58" s="420">
        <v>14113</v>
      </c>
      <c r="C58" s="419" t="s">
        <v>7370</v>
      </c>
      <c r="D58" s="419" t="s">
        <v>2102</v>
      </c>
      <c r="E58" s="419" t="s">
        <v>1404</v>
      </c>
      <c r="F58" s="419" t="s">
        <v>1277</v>
      </c>
      <c r="G58" s="422"/>
    </row>
    <row r="59" spans="1:7" ht="14.5" x14ac:dyDescent="0.35">
      <c r="A59" s="419" t="s">
        <v>7264</v>
      </c>
      <c r="B59" s="420">
        <v>14114</v>
      </c>
      <c r="C59" s="419" t="s">
        <v>7267</v>
      </c>
      <c r="D59" s="419" t="s">
        <v>7371</v>
      </c>
      <c r="E59" s="419" t="s">
        <v>1405</v>
      </c>
      <c r="F59" s="419" t="s">
        <v>1277</v>
      </c>
    </row>
    <row r="60" spans="1:7" ht="14.5" x14ac:dyDescent="0.35">
      <c r="A60" s="419" t="s">
        <v>7264</v>
      </c>
      <c r="B60" s="420">
        <v>14116</v>
      </c>
      <c r="C60" s="419" t="s">
        <v>7372</v>
      </c>
      <c r="D60" s="419" t="s">
        <v>2102</v>
      </c>
      <c r="E60" s="419" t="s">
        <v>1407</v>
      </c>
      <c r="F60" s="419" t="s">
        <v>1277</v>
      </c>
    </row>
    <row r="61" spans="1:7" ht="14.5" x14ac:dyDescent="0.35">
      <c r="A61" s="419" t="s">
        <v>7264</v>
      </c>
      <c r="B61" s="420">
        <v>14120</v>
      </c>
      <c r="C61" s="419" t="s">
        <v>7348</v>
      </c>
      <c r="D61" s="419" t="s">
        <v>7373</v>
      </c>
      <c r="E61" s="419" t="s">
        <v>1413</v>
      </c>
      <c r="F61" s="419" t="s">
        <v>1277</v>
      </c>
    </row>
    <row r="62" spans="1:7" ht="14.5" x14ac:dyDescent="0.35">
      <c r="A62" s="419" t="s">
        <v>7264</v>
      </c>
      <c r="B62" s="420">
        <v>14125</v>
      </c>
      <c r="C62" s="419" t="s">
        <v>7374</v>
      </c>
      <c r="D62" s="419" t="s">
        <v>7375</v>
      </c>
      <c r="E62" s="419" t="s">
        <v>7376</v>
      </c>
      <c r="F62" s="419" t="s">
        <v>1277</v>
      </c>
    </row>
    <row r="63" spans="1:7" ht="14.5" x14ac:dyDescent="0.35">
      <c r="A63" s="419" t="s">
        <v>7264</v>
      </c>
      <c r="B63" s="420">
        <v>14126</v>
      </c>
      <c r="C63" s="419" t="s">
        <v>7377</v>
      </c>
      <c r="D63" s="419" t="s">
        <v>2102</v>
      </c>
      <c r="E63" s="419" t="s">
        <v>1417</v>
      </c>
      <c r="F63" s="419" t="s">
        <v>1277</v>
      </c>
    </row>
    <row r="64" spans="1:7" ht="14.5" x14ac:dyDescent="0.35">
      <c r="A64" s="419" t="s">
        <v>7264</v>
      </c>
      <c r="B64" s="420">
        <v>14127</v>
      </c>
      <c r="C64" s="419" t="s">
        <v>7374</v>
      </c>
      <c r="D64" s="419" t="s">
        <v>7378</v>
      </c>
      <c r="E64" s="419" t="s">
        <v>1419</v>
      </c>
      <c r="F64" s="419" t="s">
        <v>1277</v>
      </c>
    </row>
    <row r="65" spans="1:6" ht="29" x14ac:dyDescent="0.35">
      <c r="A65" s="419" t="s">
        <v>7264</v>
      </c>
      <c r="B65" s="420">
        <v>14139</v>
      </c>
      <c r="C65" s="419" t="s">
        <v>7379</v>
      </c>
      <c r="D65" s="419" t="s">
        <v>7380</v>
      </c>
      <c r="E65" s="419" t="s">
        <v>1423</v>
      </c>
      <c r="F65" s="419" t="s">
        <v>1277</v>
      </c>
    </row>
    <row r="66" spans="1:6" ht="14.5" x14ac:dyDescent="0.35">
      <c r="A66" s="419" t="s">
        <v>7264</v>
      </c>
      <c r="B66" s="420">
        <v>14145</v>
      </c>
      <c r="C66" s="419" t="s">
        <v>7381</v>
      </c>
      <c r="D66" s="419" t="s">
        <v>7382</v>
      </c>
      <c r="E66" s="419" t="s">
        <v>1428</v>
      </c>
      <c r="F66" s="419" t="s">
        <v>1277</v>
      </c>
    </row>
    <row r="67" spans="1:6" ht="14.5" x14ac:dyDescent="0.35">
      <c r="A67" s="419" t="s">
        <v>7264</v>
      </c>
      <c r="B67" s="420">
        <v>14151</v>
      </c>
      <c r="C67" s="419" t="s">
        <v>7383</v>
      </c>
      <c r="D67" s="419" t="s">
        <v>7283</v>
      </c>
      <c r="E67" s="419" t="s">
        <v>1432</v>
      </c>
      <c r="F67" s="419" t="s">
        <v>1277</v>
      </c>
    </row>
    <row r="68" spans="1:6" ht="14.5" x14ac:dyDescent="0.35">
      <c r="A68" s="419" t="s">
        <v>7264</v>
      </c>
      <c r="B68" s="420">
        <v>14152</v>
      </c>
      <c r="C68" s="419" t="s">
        <v>7384</v>
      </c>
      <c r="D68" s="419" t="s">
        <v>2102</v>
      </c>
      <c r="E68" s="419" t="s">
        <v>1435</v>
      </c>
      <c r="F68" s="419" t="s">
        <v>1277</v>
      </c>
    </row>
    <row r="69" spans="1:6" ht="14.5" x14ac:dyDescent="0.35">
      <c r="A69" s="419" t="s">
        <v>7264</v>
      </c>
      <c r="B69" s="420">
        <v>14157</v>
      </c>
      <c r="C69" s="419" t="s">
        <v>7385</v>
      </c>
      <c r="D69" s="419" t="s">
        <v>7386</v>
      </c>
      <c r="E69" s="419" t="s">
        <v>1438</v>
      </c>
      <c r="F69" s="419" t="s">
        <v>1277</v>
      </c>
    </row>
    <row r="70" spans="1:6" ht="14.5" x14ac:dyDescent="0.35">
      <c r="A70" s="419" t="s">
        <v>7264</v>
      </c>
      <c r="B70" s="420">
        <v>14158</v>
      </c>
      <c r="C70" s="419" t="s">
        <v>7387</v>
      </c>
      <c r="D70" s="419" t="s">
        <v>7388</v>
      </c>
      <c r="E70" s="419" t="s">
        <v>1440</v>
      </c>
      <c r="F70" s="419" t="s">
        <v>1277</v>
      </c>
    </row>
    <row r="71" spans="1:6" ht="14.5" x14ac:dyDescent="0.35">
      <c r="A71" s="419" t="s">
        <v>7264</v>
      </c>
      <c r="B71" s="420">
        <v>14161</v>
      </c>
      <c r="C71" s="419" t="s">
        <v>7389</v>
      </c>
      <c r="D71" s="419" t="s">
        <v>7390</v>
      </c>
      <c r="E71" s="419" t="s">
        <v>1442</v>
      </c>
      <c r="F71" s="419" t="s">
        <v>1277</v>
      </c>
    </row>
    <row r="72" spans="1:6" ht="14.5" x14ac:dyDescent="0.35">
      <c r="A72" s="419" t="s">
        <v>7264</v>
      </c>
      <c r="B72" s="420">
        <v>14162</v>
      </c>
      <c r="C72" s="419" t="s">
        <v>7381</v>
      </c>
      <c r="D72" s="419" t="s">
        <v>7391</v>
      </c>
      <c r="E72" s="419" t="s">
        <v>1444</v>
      </c>
      <c r="F72" s="419" t="s">
        <v>1277</v>
      </c>
    </row>
    <row r="73" spans="1:6" ht="14.5" x14ac:dyDescent="0.35">
      <c r="A73" s="419" t="s">
        <v>7264</v>
      </c>
      <c r="B73" s="420">
        <v>14174</v>
      </c>
      <c r="C73" s="419" t="s">
        <v>7392</v>
      </c>
      <c r="D73" s="419" t="s">
        <v>7364</v>
      </c>
      <c r="E73" s="419" t="s">
        <v>7393</v>
      </c>
      <c r="F73" s="419" t="s">
        <v>1277</v>
      </c>
    </row>
    <row r="74" spans="1:6" ht="14.5" x14ac:dyDescent="0.35">
      <c r="A74" s="419" t="s">
        <v>7264</v>
      </c>
      <c r="B74" s="420">
        <v>14176</v>
      </c>
      <c r="C74" s="419" t="s">
        <v>7394</v>
      </c>
      <c r="D74" s="419" t="s">
        <v>2102</v>
      </c>
      <c r="E74" s="419" t="s">
        <v>1448</v>
      </c>
      <c r="F74" s="419" t="s">
        <v>1277</v>
      </c>
    </row>
    <row r="75" spans="1:6" ht="14.5" x14ac:dyDescent="0.35">
      <c r="A75" s="419" t="s">
        <v>7264</v>
      </c>
      <c r="B75" s="420">
        <v>14179</v>
      </c>
      <c r="C75" s="419" t="s">
        <v>7395</v>
      </c>
      <c r="D75" s="419" t="s">
        <v>7396</v>
      </c>
      <c r="E75" s="419" t="s">
        <v>1451</v>
      </c>
      <c r="F75" s="419" t="s">
        <v>1277</v>
      </c>
    </row>
    <row r="76" spans="1:6" ht="14.5" x14ac:dyDescent="0.35">
      <c r="A76" s="419" t="s">
        <v>7264</v>
      </c>
      <c r="B76" s="420">
        <v>14185</v>
      </c>
      <c r="C76" s="419" t="s">
        <v>7381</v>
      </c>
      <c r="D76" s="419" t="s">
        <v>7397</v>
      </c>
      <c r="E76" s="419" t="s">
        <v>7398</v>
      </c>
      <c r="F76" s="419" t="s">
        <v>1277</v>
      </c>
    </row>
    <row r="77" spans="1:6" ht="14.5" x14ac:dyDescent="0.35">
      <c r="A77" s="419" t="s">
        <v>7264</v>
      </c>
      <c r="B77" s="420">
        <v>14188</v>
      </c>
      <c r="C77" s="419" t="s">
        <v>7399</v>
      </c>
      <c r="D77" s="419" t="s">
        <v>2102</v>
      </c>
      <c r="E77" s="419" t="s">
        <v>7400</v>
      </c>
      <c r="F77" s="419" t="s">
        <v>1277</v>
      </c>
    </row>
    <row r="78" spans="1:6" ht="14.5" x14ac:dyDescent="0.35">
      <c r="A78" s="419" t="s">
        <v>7264</v>
      </c>
      <c r="B78" s="420">
        <v>14196</v>
      </c>
      <c r="C78" s="419" t="s">
        <v>7381</v>
      </c>
      <c r="D78" s="419" t="s">
        <v>7401</v>
      </c>
      <c r="E78" s="419" t="s">
        <v>1460</v>
      </c>
      <c r="F78" s="419" t="s">
        <v>1277</v>
      </c>
    </row>
    <row r="79" spans="1:6" ht="14.5" x14ac:dyDescent="0.35">
      <c r="A79" s="419" t="s">
        <v>7264</v>
      </c>
      <c r="B79" s="420">
        <v>14199</v>
      </c>
      <c r="C79" s="419" t="s">
        <v>7402</v>
      </c>
      <c r="D79" s="419" t="s">
        <v>7403</v>
      </c>
      <c r="E79" s="419" t="s">
        <v>1462</v>
      </c>
      <c r="F79" s="419" t="s">
        <v>1277</v>
      </c>
    </row>
    <row r="80" spans="1:6" ht="14.5" x14ac:dyDescent="0.35">
      <c r="A80" s="419" t="s">
        <v>7264</v>
      </c>
      <c r="B80" s="420">
        <v>14200</v>
      </c>
      <c r="C80" s="419" t="s">
        <v>7404</v>
      </c>
      <c r="D80" s="419" t="s">
        <v>7405</v>
      </c>
      <c r="E80" s="419" t="s">
        <v>1464</v>
      </c>
      <c r="F80" s="419" t="s">
        <v>1277</v>
      </c>
    </row>
    <row r="81" spans="1:6" ht="14.5" x14ac:dyDescent="0.35">
      <c r="A81" s="419" t="s">
        <v>7264</v>
      </c>
      <c r="B81" s="420">
        <v>14216</v>
      </c>
      <c r="C81" s="419" t="s">
        <v>7280</v>
      </c>
      <c r="D81" s="419" t="s">
        <v>7406</v>
      </c>
      <c r="E81" s="419" t="s">
        <v>1469</v>
      </c>
      <c r="F81" s="419" t="s">
        <v>1277</v>
      </c>
    </row>
    <row r="82" spans="1:6" ht="14.5" x14ac:dyDescent="0.35">
      <c r="A82" s="419" t="s">
        <v>7264</v>
      </c>
      <c r="B82" s="420">
        <v>14219</v>
      </c>
      <c r="C82" s="419" t="s">
        <v>7407</v>
      </c>
      <c r="D82" s="419" t="s">
        <v>7408</v>
      </c>
      <c r="E82" s="419" t="s">
        <v>1471</v>
      </c>
      <c r="F82" s="419" t="s">
        <v>1277</v>
      </c>
    </row>
    <row r="83" spans="1:6" ht="14.5" x14ac:dyDescent="0.35">
      <c r="A83" s="419" t="s">
        <v>7264</v>
      </c>
      <c r="B83" s="420">
        <v>14220</v>
      </c>
      <c r="C83" s="419" t="s">
        <v>7409</v>
      </c>
      <c r="D83" s="419" t="s">
        <v>7410</v>
      </c>
      <c r="E83" s="419" t="s">
        <v>1473</v>
      </c>
      <c r="F83" s="419" t="s">
        <v>1277</v>
      </c>
    </row>
    <row r="84" spans="1:6" ht="14.5" x14ac:dyDescent="0.35">
      <c r="A84" s="419" t="s">
        <v>7264</v>
      </c>
      <c r="B84" s="420">
        <v>14222</v>
      </c>
      <c r="C84" s="419" t="s">
        <v>7411</v>
      </c>
      <c r="D84" s="419" t="s">
        <v>7412</v>
      </c>
      <c r="E84" s="419" t="s">
        <v>1474</v>
      </c>
      <c r="F84" s="419" t="s">
        <v>1277</v>
      </c>
    </row>
    <row r="85" spans="1:6" ht="14.5" x14ac:dyDescent="0.35">
      <c r="A85" s="419" t="s">
        <v>7264</v>
      </c>
      <c r="B85" s="420">
        <v>14226</v>
      </c>
      <c r="C85" s="419" t="s">
        <v>7413</v>
      </c>
      <c r="D85" s="419" t="s">
        <v>7414</v>
      </c>
      <c r="E85" s="419" t="s">
        <v>1476</v>
      </c>
      <c r="F85" s="419" t="s">
        <v>1277</v>
      </c>
    </row>
    <row r="86" spans="1:6" ht="14.5" x14ac:dyDescent="0.35">
      <c r="A86" s="419" t="s">
        <v>7264</v>
      </c>
      <c r="B86" s="420">
        <v>14227</v>
      </c>
      <c r="C86" s="419" t="s">
        <v>7415</v>
      </c>
      <c r="D86" s="419" t="s">
        <v>7416</v>
      </c>
      <c r="E86" s="419" t="s">
        <v>1478</v>
      </c>
      <c r="F86" s="419" t="s">
        <v>1277</v>
      </c>
    </row>
    <row r="87" spans="1:6" ht="14.5" x14ac:dyDescent="0.35">
      <c r="A87" s="419" t="s">
        <v>7264</v>
      </c>
      <c r="B87" s="420">
        <v>14229</v>
      </c>
      <c r="C87" s="419" t="s">
        <v>7417</v>
      </c>
      <c r="D87" s="419" t="s">
        <v>7418</v>
      </c>
      <c r="E87" s="419" t="s">
        <v>1479</v>
      </c>
      <c r="F87" s="419" t="s">
        <v>1277</v>
      </c>
    </row>
    <row r="88" spans="1:6" ht="14.5" x14ac:dyDescent="0.35">
      <c r="A88" s="419" t="s">
        <v>7264</v>
      </c>
      <c r="B88" s="420">
        <v>14232</v>
      </c>
      <c r="C88" s="419" t="s">
        <v>7413</v>
      </c>
      <c r="D88" s="419" t="s">
        <v>7419</v>
      </c>
      <c r="E88" s="419" t="s">
        <v>1480</v>
      </c>
      <c r="F88" s="419" t="s">
        <v>1277</v>
      </c>
    </row>
    <row r="89" spans="1:6" ht="14.5" x14ac:dyDescent="0.35">
      <c r="A89" s="419" t="s">
        <v>7264</v>
      </c>
      <c r="B89" s="420">
        <v>14235</v>
      </c>
      <c r="C89" s="419" t="s">
        <v>7420</v>
      </c>
      <c r="D89" s="419" t="s">
        <v>7421</v>
      </c>
      <c r="E89" s="419" t="s">
        <v>1481</v>
      </c>
      <c r="F89" s="419" t="s">
        <v>1277</v>
      </c>
    </row>
    <row r="90" spans="1:6" ht="14.5" x14ac:dyDescent="0.35">
      <c r="A90" s="419" t="s">
        <v>7264</v>
      </c>
      <c r="B90" s="420">
        <v>14240</v>
      </c>
      <c r="C90" s="419" t="s">
        <v>7420</v>
      </c>
      <c r="D90" s="419" t="s">
        <v>7422</v>
      </c>
      <c r="E90" s="419" t="s">
        <v>1484</v>
      </c>
      <c r="F90" s="419" t="s">
        <v>1277</v>
      </c>
    </row>
    <row r="91" spans="1:6" ht="14.5" x14ac:dyDescent="0.35">
      <c r="A91" s="419" t="s">
        <v>7264</v>
      </c>
      <c r="B91" s="420">
        <v>14243</v>
      </c>
      <c r="C91" s="419" t="s">
        <v>7423</v>
      </c>
      <c r="D91" s="419" t="s">
        <v>7424</v>
      </c>
      <c r="E91" s="419" t="s">
        <v>1485</v>
      </c>
      <c r="F91" s="419" t="s">
        <v>1277</v>
      </c>
    </row>
    <row r="92" spans="1:6" ht="14.5" x14ac:dyDescent="0.35">
      <c r="A92" s="419" t="s">
        <v>7264</v>
      </c>
      <c r="B92" s="420">
        <v>14244</v>
      </c>
      <c r="C92" s="419" t="s">
        <v>7425</v>
      </c>
      <c r="D92" s="419" t="s">
        <v>7426</v>
      </c>
      <c r="E92" s="419" t="s">
        <v>1486</v>
      </c>
      <c r="F92" s="419" t="s">
        <v>1277</v>
      </c>
    </row>
    <row r="93" spans="1:6" ht="14.5" x14ac:dyDescent="0.35">
      <c r="A93" s="419" t="s">
        <v>7264</v>
      </c>
      <c r="B93" s="420">
        <v>14252</v>
      </c>
      <c r="C93" s="419" t="s">
        <v>7415</v>
      </c>
      <c r="D93" s="419" t="s">
        <v>7427</v>
      </c>
      <c r="E93" s="419" t="s">
        <v>1490</v>
      </c>
      <c r="F93" s="419" t="s">
        <v>1277</v>
      </c>
    </row>
    <row r="94" spans="1:6" ht="14.5" x14ac:dyDescent="0.35">
      <c r="A94" s="419" t="s">
        <v>7264</v>
      </c>
      <c r="B94" s="420">
        <v>14256</v>
      </c>
      <c r="C94" s="419" t="s">
        <v>7428</v>
      </c>
      <c r="D94" s="419" t="s">
        <v>2102</v>
      </c>
      <c r="E94" s="419" t="s">
        <v>1493</v>
      </c>
      <c r="F94" s="419" t="s">
        <v>1277</v>
      </c>
    </row>
    <row r="95" spans="1:6" ht="14.5" x14ac:dyDescent="0.35">
      <c r="A95" s="419" t="s">
        <v>7264</v>
      </c>
      <c r="B95" s="420">
        <v>14259</v>
      </c>
      <c r="C95" s="419" t="s">
        <v>7417</v>
      </c>
      <c r="D95" s="419" t="s">
        <v>7429</v>
      </c>
      <c r="E95" s="419" t="s">
        <v>1494</v>
      </c>
      <c r="F95" s="419" t="s">
        <v>1277</v>
      </c>
    </row>
    <row r="96" spans="1:6" ht="14.5" x14ac:dyDescent="0.35">
      <c r="A96" s="419" t="s">
        <v>7264</v>
      </c>
      <c r="B96" s="420">
        <v>14260</v>
      </c>
      <c r="C96" s="419" t="s">
        <v>7409</v>
      </c>
      <c r="D96" s="419" t="s">
        <v>7430</v>
      </c>
      <c r="E96" s="419" t="s">
        <v>7431</v>
      </c>
      <c r="F96" s="419" t="s">
        <v>1277</v>
      </c>
    </row>
    <row r="97" spans="1:6" ht="14.5" x14ac:dyDescent="0.35">
      <c r="A97" s="419" t="s">
        <v>7264</v>
      </c>
      <c r="B97" s="420">
        <v>14261</v>
      </c>
      <c r="C97" s="419" t="s">
        <v>7415</v>
      </c>
      <c r="D97" s="419" t="s">
        <v>7432</v>
      </c>
      <c r="E97" s="419" t="s">
        <v>7433</v>
      </c>
      <c r="F97" s="419" t="s">
        <v>1277</v>
      </c>
    </row>
    <row r="98" spans="1:6" ht="14.5" x14ac:dyDescent="0.35">
      <c r="A98" s="419" t="s">
        <v>7264</v>
      </c>
      <c r="B98" s="420">
        <v>14263</v>
      </c>
      <c r="C98" s="419" t="s">
        <v>7434</v>
      </c>
      <c r="D98" s="419" t="s">
        <v>7435</v>
      </c>
      <c r="E98" s="419" t="s">
        <v>1499</v>
      </c>
      <c r="F98" s="419" t="s">
        <v>1277</v>
      </c>
    </row>
    <row r="99" spans="1:6" ht="14.5" x14ac:dyDescent="0.35">
      <c r="A99" s="419" t="s">
        <v>7264</v>
      </c>
      <c r="B99" s="420">
        <v>14264</v>
      </c>
      <c r="C99" s="419" t="s">
        <v>7411</v>
      </c>
      <c r="D99" s="419" t="s">
        <v>2102</v>
      </c>
      <c r="E99" s="419" t="s">
        <v>1500</v>
      </c>
      <c r="F99" s="419" t="s">
        <v>1277</v>
      </c>
    </row>
    <row r="100" spans="1:6" ht="14.5" x14ac:dyDescent="0.35">
      <c r="A100" s="419" t="s">
        <v>7264</v>
      </c>
      <c r="B100" s="420">
        <v>14265</v>
      </c>
      <c r="C100" s="419" t="s">
        <v>7407</v>
      </c>
      <c r="D100" s="419" t="s">
        <v>7436</v>
      </c>
      <c r="E100" s="419" t="s">
        <v>1502</v>
      </c>
      <c r="F100" s="419" t="s">
        <v>1277</v>
      </c>
    </row>
    <row r="101" spans="1:6" ht="14.5" x14ac:dyDescent="0.35">
      <c r="A101" s="419" t="s">
        <v>7264</v>
      </c>
      <c r="B101" s="420">
        <v>14266</v>
      </c>
      <c r="C101" s="419" t="s">
        <v>7417</v>
      </c>
      <c r="D101" s="419" t="s">
        <v>7437</v>
      </c>
      <c r="E101" s="419" t="s">
        <v>1504</v>
      </c>
      <c r="F101" s="419" t="s">
        <v>1277</v>
      </c>
    </row>
    <row r="102" spans="1:6" ht="14.5" x14ac:dyDescent="0.35">
      <c r="A102" s="419" t="s">
        <v>7264</v>
      </c>
      <c r="B102" s="420">
        <v>14270</v>
      </c>
      <c r="C102" s="419" t="s">
        <v>7420</v>
      </c>
      <c r="D102" s="419" t="s">
        <v>7438</v>
      </c>
      <c r="E102" s="419" t="s">
        <v>1505</v>
      </c>
      <c r="F102" s="419" t="s">
        <v>1277</v>
      </c>
    </row>
    <row r="103" spans="1:6" ht="14.5" x14ac:dyDescent="0.35">
      <c r="A103" s="419" t="s">
        <v>7264</v>
      </c>
      <c r="B103" s="420">
        <v>14272</v>
      </c>
      <c r="C103" s="419" t="s">
        <v>7439</v>
      </c>
      <c r="D103" s="419" t="s">
        <v>2102</v>
      </c>
      <c r="E103" s="419" t="s">
        <v>7440</v>
      </c>
      <c r="F103" s="419" t="s">
        <v>1277</v>
      </c>
    </row>
    <row r="104" spans="1:6" ht="14.5" x14ac:dyDescent="0.35">
      <c r="A104" s="419" t="s">
        <v>7264</v>
      </c>
      <c r="B104" s="420">
        <v>14273</v>
      </c>
      <c r="C104" s="419" t="s">
        <v>7441</v>
      </c>
      <c r="D104" s="419" t="s">
        <v>7442</v>
      </c>
      <c r="E104" s="419" t="s">
        <v>1507</v>
      </c>
      <c r="F104" s="419" t="s">
        <v>1277</v>
      </c>
    </row>
    <row r="105" spans="1:6" ht="14.5" x14ac:dyDescent="0.35">
      <c r="A105" s="419" t="s">
        <v>7264</v>
      </c>
      <c r="B105" s="420">
        <v>14274</v>
      </c>
      <c r="C105" s="419" t="s">
        <v>7443</v>
      </c>
      <c r="D105" s="419" t="s">
        <v>2102</v>
      </c>
      <c r="E105" s="419" t="s">
        <v>1509</v>
      </c>
      <c r="F105" s="419" t="s">
        <v>1277</v>
      </c>
    </row>
    <row r="106" spans="1:6" ht="14.5" x14ac:dyDescent="0.35">
      <c r="A106" s="419" t="s">
        <v>7264</v>
      </c>
      <c r="B106" s="420">
        <v>14275</v>
      </c>
      <c r="C106" s="419" t="s">
        <v>7434</v>
      </c>
      <c r="D106" s="419" t="s">
        <v>7444</v>
      </c>
      <c r="E106" s="419" t="s">
        <v>1510</v>
      </c>
      <c r="F106" s="419" t="s">
        <v>1277</v>
      </c>
    </row>
    <row r="107" spans="1:6" ht="14.5" x14ac:dyDescent="0.35">
      <c r="A107" s="419" t="s">
        <v>7264</v>
      </c>
      <c r="B107" s="420">
        <v>14276</v>
      </c>
      <c r="C107" s="419" t="s">
        <v>7434</v>
      </c>
      <c r="D107" s="419" t="s">
        <v>7445</v>
      </c>
      <c r="E107" s="419" t="s">
        <v>1511</v>
      </c>
      <c r="F107" s="419" t="s">
        <v>1277</v>
      </c>
    </row>
    <row r="108" spans="1:6" ht="14.5" x14ac:dyDescent="0.35">
      <c r="A108" s="419" t="s">
        <v>7264</v>
      </c>
      <c r="B108" s="420">
        <v>14283</v>
      </c>
      <c r="C108" s="419" t="s">
        <v>7446</v>
      </c>
      <c r="D108" s="419" t="s">
        <v>2102</v>
      </c>
      <c r="E108" s="419" t="s">
        <v>7447</v>
      </c>
      <c r="F108" s="419" t="s">
        <v>1277</v>
      </c>
    </row>
    <row r="109" spans="1:6" ht="14.5" x14ac:dyDescent="0.35">
      <c r="A109" s="419" t="s">
        <v>7264</v>
      </c>
      <c r="B109" s="420">
        <v>14285</v>
      </c>
      <c r="C109" s="419" t="s">
        <v>355</v>
      </c>
      <c r="D109" s="419" t="s">
        <v>2102</v>
      </c>
      <c r="E109" s="419" t="s">
        <v>1514</v>
      </c>
      <c r="F109" s="419" t="s">
        <v>1277</v>
      </c>
    </row>
    <row r="110" spans="1:6" ht="29" x14ac:dyDescent="0.35">
      <c r="A110" s="419" t="s">
        <v>7264</v>
      </c>
      <c r="B110" s="420">
        <v>14286</v>
      </c>
      <c r="C110" s="419" t="s">
        <v>7448</v>
      </c>
      <c r="D110" s="419" t="s">
        <v>2102</v>
      </c>
      <c r="E110" s="419" t="s">
        <v>1517</v>
      </c>
      <c r="F110" s="419" t="s">
        <v>1277</v>
      </c>
    </row>
    <row r="111" spans="1:6" ht="14.5" x14ac:dyDescent="0.35">
      <c r="A111" s="419" t="s">
        <v>7264</v>
      </c>
      <c r="B111" s="420">
        <v>14287</v>
      </c>
      <c r="C111" s="419" t="s">
        <v>7449</v>
      </c>
      <c r="D111" s="419" t="s">
        <v>2102</v>
      </c>
      <c r="E111" s="419" t="s">
        <v>1520</v>
      </c>
      <c r="F111" s="419" t="s">
        <v>1277</v>
      </c>
    </row>
    <row r="112" spans="1:6" ht="14.5" x14ac:dyDescent="0.35">
      <c r="A112" s="419" t="s">
        <v>7264</v>
      </c>
      <c r="B112" s="420">
        <v>14288</v>
      </c>
      <c r="C112" s="419" t="s">
        <v>7450</v>
      </c>
      <c r="D112" s="419" t="s">
        <v>7451</v>
      </c>
      <c r="E112" s="419" t="s">
        <v>1521</v>
      </c>
      <c r="F112" s="419" t="s">
        <v>1277</v>
      </c>
    </row>
    <row r="113" spans="1:6" ht="14.5" x14ac:dyDescent="0.35">
      <c r="A113" s="419" t="s">
        <v>7264</v>
      </c>
      <c r="B113" s="420">
        <v>14289</v>
      </c>
      <c r="C113" s="419" t="s">
        <v>7452</v>
      </c>
      <c r="D113" s="419" t="s">
        <v>7453</v>
      </c>
      <c r="E113" s="419" t="s">
        <v>7454</v>
      </c>
      <c r="F113" s="419" t="s">
        <v>1277</v>
      </c>
    </row>
    <row r="114" spans="1:6" ht="14.5" x14ac:dyDescent="0.35">
      <c r="A114" s="419" t="s">
        <v>7264</v>
      </c>
      <c r="B114" s="420">
        <v>14291</v>
      </c>
      <c r="C114" s="419" t="s">
        <v>7455</v>
      </c>
      <c r="D114" s="419" t="s">
        <v>2102</v>
      </c>
      <c r="E114" s="419" t="s">
        <v>1523</v>
      </c>
      <c r="F114" s="419" t="s">
        <v>1277</v>
      </c>
    </row>
    <row r="115" spans="1:6" ht="14.5" x14ac:dyDescent="0.35">
      <c r="A115" s="419" t="s">
        <v>7264</v>
      </c>
      <c r="B115" s="420">
        <v>14293</v>
      </c>
      <c r="C115" s="419" t="s">
        <v>7456</v>
      </c>
      <c r="D115" s="419" t="s">
        <v>7457</v>
      </c>
      <c r="E115" s="419" t="s">
        <v>7458</v>
      </c>
      <c r="F115" s="419" t="s">
        <v>1277</v>
      </c>
    </row>
    <row r="116" spans="1:6" ht="14.5" x14ac:dyDescent="0.35">
      <c r="A116" s="419" t="s">
        <v>7264</v>
      </c>
      <c r="B116" s="420">
        <v>14294</v>
      </c>
      <c r="C116" s="419" t="s">
        <v>7459</v>
      </c>
      <c r="D116" s="419" t="s">
        <v>2102</v>
      </c>
      <c r="E116" s="419" t="s">
        <v>1526</v>
      </c>
      <c r="F116" s="419" t="s">
        <v>1277</v>
      </c>
    </row>
    <row r="117" spans="1:6" ht="14.5" x14ac:dyDescent="0.35">
      <c r="A117" s="419" t="s">
        <v>7264</v>
      </c>
      <c r="B117" s="420">
        <v>14295</v>
      </c>
      <c r="C117" s="419" t="s">
        <v>7460</v>
      </c>
      <c r="D117" s="419" t="s">
        <v>7461</v>
      </c>
      <c r="E117" s="419" t="s">
        <v>1528</v>
      </c>
      <c r="F117" s="419" t="s">
        <v>1277</v>
      </c>
    </row>
    <row r="118" spans="1:6" ht="14.5" x14ac:dyDescent="0.35">
      <c r="A118" s="419" t="s">
        <v>7264</v>
      </c>
      <c r="B118" s="420">
        <v>14301</v>
      </c>
      <c r="C118" s="419" t="s">
        <v>7462</v>
      </c>
      <c r="D118" s="419" t="s">
        <v>2102</v>
      </c>
      <c r="E118" s="419" t="s">
        <v>7463</v>
      </c>
      <c r="F118" s="419" t="s">
        <v>1277</v>
      </c>
    </row>
    <row r="119" spans="1:6" ht="14.5" x14ac:dyDescent="0.35">
      <c r="A119" s="419" t="s">
        <v>7264</v>
      </c>
      <c r="B119" s="420">
        <v>14302</v>
      </c>
      <c r="C119" s="419" t="s">
        <v>7464</v>
      </c>
      <c r="D119" s="419" t="s">
        <v>2102</v>
      </c>
      <c r="E119" s="419" t="s">
        <v>1532</v>
      </c>
      <c r="F119" s="419" t="s">
        <v>1277</v>
      </c>
    </row>
    <row r="120" spans="1:6" ht="14.5" x14ac:dyDescent="0.35">
      <c r="A120" s="419" t="s">
        <v>7264</v>
      </c>
      <c r="B120" s="420">
        <v>14304</v>
      </c>
      <c r="C120" s="419" t="s">
        <v>7465</v>
      </c>
      <c r="D120" s="419" t="s">
        <v>7466</v>
      </c>
      <c r="E120" s="419" t="s">
        <v>1536</v>
      </c>
      <c r="F120" s="419" t="s">
        <v>1277</v>
      </c>
    </row>
    <row r="121" spans="1:6" ht="14.5" x14ac:dyDescent="0.35">
      <c r="A121" s="419" t="s">
        <v>7264</v>
      </c>
      <c r="B121" s="420">
        <v>14311</v>
      </c>
      <c r="C121" s="419" t="s">
        <v>7467</v>
      </c>
      <c r="D121" s="419" t="s">
        <v>7468</v>
      </c>
      <c r="E121" s="419" t="s">
        <v>1540</v>
      </c>
      <c r="F121" s="419" t="s">
        <v>1277</v>
      </c>
    </row>
    <row r="122" spans="1:6" ht="14.5" x14ac:dyDescent="0.35">
      <c r="A122" s="419" t="s">
        <v>7264</v>
      </c>
      <c r="B122" s="420">
        <v>14317</v>
      </c>
      <c r="C122" s="419" t="s">
        <v>7469</v>
      </c>
      <c r="D122" s="419" t="s">
        <v>2102</v>
      </c>
      <c r="E122" s="419" t="s">
        <v>1541</v>
      </c>
      <c r="F122" s="419" t="s">
        <v>1277</v>
      </c>
    </row>
    <row r="123" spans="1:6" ht="14.5" x14ac:dyDescent="0.35">
      <c r="A123" s="419" t="s">
        <v>7264</v>
      </c>
      <c r="B123" s="420">
        <v>14323</v>
      </c>
      <c r="C123" s="419" t="s">
        <v>7470</v>
      </c>
      <c r="D123" s="419" t="s">
        <v>7471</v>
      </c>
      <c r="E123" s="419" t="s">
        <v>1543</v>
      </c>
      <c r="F123" s="419" t="s">
        <v>1277</v>
      </c>
    </row>
    <row r="124" spans="1:6" ht="14.5" x14ac:dyDescent="0.35">
      <c r="A124" s="419" t="s">
        <v>7264</v>
      </c>
      <c r="B124" s="420">
        <v>14337</v>
      </c>
      <c r="C124" s="419" t="s">
        <v>7472</v>
      </c>
      <c r="D124" s="419" t="s">
        <v>7473</v>
      </c>
      <c r="E124" s="419" t="s">
        <v>7474</v>
      </c>
      <c r="F124" s="419" t="s">
        <v>1277</v>
      </c>
    </row>
    <row r="125" spans="1:6" ht="14.5" x14ac:dyDescent="0.35">
      <c r="A125" s="419" t="s">
        <v>7264</v>
      </c>
      <c r="B125" s="420">
        <v>14346</v>
      </c>
      <c r="C125" s="419" t="s">
        <v>7475</v>
      </c>
      <c r="D125" s="419" t="s">
        <v>7476</v>
      </c>
      <c r="E125" s="419" t="s">
        <v>7477</v>
      </c>
      <c r="F125" s="419" t="s">
        <v>1277</v>
      </c>
    </row>
    <row r="126" spans="1:6" ht="14.5" x14ac:dyDescent="0.35">
      <c r="A126" s="419" t="s">
        <v>7264</v>
      </c>
      <c r="B126" s="420">
        <v>14354</v>
      </c>
      <c r="C126" s="419" t="s">
        <v>7478</v>
      </c>
      <c r="D126" s="419" t="s">
        <v>2102</v>
      </c>
      <c r="E126" s="419" t="s">
        <v>7479</v>
      </c>
      <c r="F126" s="419" t="s">
        <v>1277</v>
      </c>
    </row>
    <row r="127" spans="1:6" ht="14.5" x14ac:dyDescent="0.35">
      <c r="A127" s="419" t="s">
        <v>7264</v>
      </c>
      <c r="B127" s="420">
        <v>14362</v>
      </c>
      <c r="C127" s="419" t="s">
        <v>7480</v>
      </c>
      <c r="D127" s="419" t="s">
        <v>2102</v>
      </c>
      <c r="E127" s="419" t="s">
        <v>7481</v>
      </c>
      <c r="F127" s="419" t="s">
        <v>1277</v>
      </c>
    </row>
    <row r="128" spans="1:6" ht="14.5" x14ac:dyDescent="0.35">
      <c r="A128" s="419" t="s">
        <v>7264</v>
      </c>
      <c r="B128" s="420">
        <v>14368</v>
      </c>
      <c r="C128" s="419" t="s">
        <v>7482</v>
      </c>
      <c r="D128" s="419" t="s">
        <v>7483</v>
      </c>
      <c r="E128" s="419" t="s">
        <v>1552</v>
      </c>
      <c r="F128" s="419" t="s">
        <v>1277</v>
      </c>
    </row>
    <row r="129" spans="1:6" ht="14.5" x14ac:dyDescent="0.35">
      <c r="A129" s="419" t="s">
        <v>7264</v>
      </c>
      <c r="B129" s="420">
        <v>14371</v>
      </c>
      <c r="C129" s="419" t="s">
        <v>7484</v>
      </c>
      <c r="D129" s="419" t="s">
        <v>7485</v>
      </c>
      <c r="E129" s="419" t="s">
        <v>1555</v>
      </c>
      <c r="F129" s="419" t="s">
        <v>1277</v>
      </c>
    </row>
    <row r="130" spans="1:6" ht="14.5" x14ac:dyDescent="0.35">
      <c r="A130" s="419" t="s">
        <v>7264</v>
      </c>
      <c r="B130" s="420">
        <v>14372</v>
      </c>
      <c r="C130" s="419" t="s">
        <v>7486</v>
      </c>
      <c r="D130" s="419" t="s">
        <v>7487</v>
      </c>
      <c r="E130" s="419" t="s">
        <v>1557</v>
      </c>
      <c r="F130" s="419" t="s">
        <v>1277</v>
      </c>
    </row>
    <row r="131" spans="1:6" ht="14.5" x14ac:dyDescent="0.35">
      <c r="A131" s="419" t="s">
        <v>7264</v>
      </c>
      <c r="B131" s="420">
        <v>14375</v>
      </c>
      <c r="C131" s="419" t="s">
        <v>7488</v>
      </c>
      <c r="D131" s="419" t="s">
        <v>2102</v>
      </c>
      <c r="E131" s="419" t="s">
        <v>1559</v>
      </c>
      <c r="F131" s="419" t="s">
        <v>1277</v>
      </c>
    </row>
    <row r="132" spans="1:6" ht="14.5" x14ac:dyDescent="0.35">
      <c r="A132" s="419" t="s">
        <v>7264</v>
      </c>
      <c r="B132" s="420">
        <v>14378</v>
      </c>
      <c r="C132" s="419" t="s">
        <v>7489</v>
      </c>
      <c r="D132" s="419" t="s">
        <v>7490</v>
      </c>
      <c r="E132" s="419" t="s">
        <v>1564</v>
      </c>
      <c r="F132" s="419" t="s">
        <v>1277</v>
      </c>
    </row>
    <row r="133" spans="1:6" ht="14.5" x14ac:dyDescent="0.35">
      <c r="A133" s="419" t="s">
        <v>7264</v>
      </c>
      <c r="B133" s="420">
        <v>14379</v>
      </c>
      <c r="C133" s="419" t="s">
        <v>7491</v>
      </c>
      <c r="D133" s="419" t="s">
        <v>2102</v>
      </c>
      <c r="E133" s="419" t="s">
        <v>1567</v>
      </c>
      <c r="F133" s="419" t="s">
        <v>1277</v>
      </c>
    </row>
    <row r="134" spans="1:6" ht="14.5" x14ac:dyDescent="0.35">
      <c r="A134" s="419" t="s">
        <v>7264</v>
      </c>
      <c r="B134" s="420">
        <v>14380</v>
      </c>
      <c r="C134" s="419" t="s">
        <v>7492</v>
      </c>
      <c r="D134" s="419" t="s">
        <v>7493</v>
      </c>
      <c r="E134" s="419" t="s">
        <v>1569</v>
      </c>
      <c r="F134" s="419" t="s">
        <v>1277</v>
      </c>
    </row>
    <row r="135" spans="1:6" ht="14.5" x14ac:dyDescent="0.35">
      <c r="A135" s="419" t="s">
        <v>7264</v>
      </c>
      <c r="B135" s="420">
        <v>14384</v>
      </c>
      <c r="C135" s="419" t="s">
        <v>7489</v>
      </c>
      <c r="D135" s="419" t="s">
        <v>7494</v>
      </c>
      <c r="E135" s="419" t="s">
        <v>1573</v>
      </c>
      <c r="F135" s="419" t="s">
        <v>1277</v>
      </c>
    </row>
    <row r="136" spans="1:6" ht="14.5" x14ac:dyDescent="0.35">
      <c r="A136" s="419" t="s">
        <v>7264</v>
      </c>
      <c r="B136" s="420">
        <v>14385</v>
      </c>
      <c r="C136" s="419" t="s">
        <v>7489</v>
      </c>
      <c r="D136" s="419" t="s">
        <v>7495</v>
      </c>
      <c r="E136" s="419" t="s">
        <v>7496</v>
      </c>
      <c r="F136" s="419" t="s">
        <v>1277</v>
      </c>
    </row>
    <row r="137" spans="1:6" ht="14.5" x14ac:dyDescent="0.35">
      <c r="A137" s="419" t="s">
        <v>7264</v>
      </c>
      <c r="B137" s="420">
        <v>14386</v>
      </c>
      <c r="C137" s="419" t="s">
        <v>7497</v>
      </c>
      <c r="D137" s="419" t="s">
        <v>7498</v>
      </c>
      <c r="E137" s="419" t="s">
        <v>1576</v>
      </c>
      <c r="F137" s="419" t="s">
        <v>1277</v>
      </c>
    </row>
    <row r="138" spans="1:6" ht="14.5" x14ac:dyDescent="0.35">
      <c r="A138" s="419" t="s">
        <v>7264</v>
      </c>
      <c r="B138" s="420">
        <v>14388</v>
      </c>
      <c r="C138" s="419" t="s">
        <v>7499</v>
      </c>
      <c r="D138" s="419" t="s">
        <v>7500</v>
      </c>
      <c r="E138" s="419" t="s">
        <v>1578</v>
      </c>
      <c r="F138" s="419" t="s">
        <v>1277</v>
      </c>
    </row>
    <row r="139" spans="1:6" ht="14.5" x14ac:dyDescent="0.35">
      <c r="A139" s="419" t="s">
        <v>7264</v>
      </c>
      <c r="B139" s="420">
        <v>14391</v>
      </c>
      <c r="C139" s="419" t="s">
        <v>7297</v>
      </c>
      <c r="D139" s="419" t="s">
        <v>7501</v>
      </c>
      <c r="E139" s="419" t="s">
        <v>1582</v>
      </c>
      <c r="F139" s="419" t="s">
        <v>1277</v>
      </c>
    </row>
    <row r="140" spans="1:6" ht="14.5" x14ac:dyDescent="0.35">
      <c r="A140" s="419" t="s">
        <v>7264</v>
      </c>
      <c r="B140" s="420">
        <v>14392</v>
      </c>
      <c r="C140" s="419" t="s">
        <v>7502</v>
      </c>
      <c r="D140" s="419" t="s">
        <v>2102</v>
      </c>
      <c r="E140" s="419" t="s">
        <v>1585</v>
      </c>
      <c r="F140" s="419" t="s">
        <v>1277</v>
      </c>
    </row>
    <row r="141" spans="1:6" ht="14.5" x14ac:dyDescent="0.35">
      <c r="A141" s="419" t="s">
        <v>7264</v>
      </c>
      <c r="B141" s="420">
        <v>14394</v>
      </c>
      <c r="C141" s="419" t="s">
        <v>7503</v>
      </c>
      <c r="D141" s="419" t="s">
        <v>7504</v>
      </c>
      <c r="E141" s="419" t="s">
        <v>1588</v>
      </c>
      <c r="F141" s="419" t="s">
        <v>1277</v>
      </c>
    </row>
    <row r="142" spans="1:6" ht="14.5" x14ac:dyDescent="0.35">
      <c r="A142" s="419" t="s">
        <v>7264</v>
      </c>
      <c r="B142" s="420">
        <v>14395</v>
      </c>
      <c r="C142" s="419" t="s">
        <v>7505</v>
      </c>
      <c r="D142" s="419" t="s">
        <v>2102</v>
      </c>
      <c r="E142" s="419" t="s">
        <v>7506</v>
      </c>
      <c r="F142" s="419" t="s">
        <v>1277</v>
      </c>
    </row>
    <row r="143" spans="1:6" ht="29" x14ac:dyDescent="0.35">
      <c r="A143" s="419" t="s">
        <v>7264</v>
      </c>
      <c r="B143" s="420">
        <v>14397</v>
      </c>
      <c r="C143" s="419" t="s">
        <v>7507</v>
      </c>
      <c r="D143" s="419" t="s">
        <v>2102</v>
      </c>
      <c r="E143" s="419" t="s">
        <v>1593</v>
      </c>
      <c r="F143" s="419" t="s">
        <v>1277</v>
      </c>
    </row>
    <row r="144" spans="1:6" ht="14.5" x14ac:dyDescent="0.35">
      <c r="A144" s="419" t="s">
        <v>7264</v>
      </c>
      <c r="B144" s="420">
        <v>14402</v>
      </c>
      <c r="C144" s="419" t="s">
        <v>7508</v>
      </c>
      <c r="D144" s="419" t="s">
        <v>7509</v>
      </c>
      <c r="E144" s="419" t="s">
        <v>7510</v>
      </c>
      <c r="F144" s="419" t="s">
        <v>1277</v>
      </c>
    </row>
    <row r="145" spans="1:7" ht="14.5" x14ac:dyDescent="0.35">
      <c r="A145" s="419" t="s">
        <v>7264</v>
      </c>
      <c r="B145" s="420">
        <v>14404</v>
      </c>
      <c r="C145" s="419" t="s">
        <v>7511</v>
      </c>
      <c r="D145" s="419" t="s">
        <v>7512</v>
      </c>
      <c r="E145" s="419" t="s">
        <v>1599</v>
      </c>
      <c r="F145" s="419" t="s">
        <v>1277</v>
      </c>
    </row>
    <row r="146" spans="1:7" ht="14.5" x14ac:dyDescent="0.35">
      <c r="A146" s="419" t="s">
        <v>7264</v>
      </c>
      <c r="B146" s="420">
        <v>14405</v>
      </c>
      <c r="C146" s="419" t="s">
        <v>7513</v>
      </c>
      <c r="D146" s="419" t="s">
        <v>7514</v>
      </c>
      <c r="E146" s="419" t="s">
        <v>1600</v>
      </c>
      <c r="F146" s="419" t="s">
        <v>1277</v>
      </c>
    </row>
    <row r="147" spans="1:7" ht="14.5" x14ac:dyDescent="0.35">
      <c r="A147" s="419" t="s">
        <v>7264</v>
      </c>
      <c r="B147" s="420">
        <v>14410</v>
      </c>
      <c r="C147" s="419" t="s">
        <v>7515</v>
      </c>
      <c r="D147" s="419" t="s">
        <v>7516</v>
      </c>
      <c r="E147" s="419" t="s">
        <v>1601</v>
      </c>
      <c r="F147" s="419" t="s">
        <v>1277</v>
      </c>
    </row>
    <row r="148" spans="1:7" ht="14.5" x14ac:dyDescent="0.35">
      <c r="A148" s="419" t="s">
        <v>7264</v>
      </c>
      <c r="B148" s="420">
        <v>14411</v>
      </c>
      <c r="C148" s="419" t="s">
        <v>7517</v>
      </c>
      <c r="D148" s="419" t="s">
        <v>2102</v>
      </c>
      <c r="E148" s="419" t="s">
        <v>1602</v>
      </c>
      <c r="F148" s="419" t="s">
        <v>1277</v>
      </c>
    </row>
    <row r="149" spans="1:7" ht="14.5" x14ac:dyDescent="0.35">
      <c r="A149" s="419" t="s">
        <v>7264</v>
      </c>
      <c r="B149" s="420">
        <v>14413</v>
      </c>
      <c r="C149" s="419" t="s">
        <v>7518</v>
      </c>
      <c r="D149" s="419" t="s">
        <v>7519</v>
      </c>
      <c r="E149" s="419" t="s">
        <v>7520</v>
      </c>
      <c r="F149" s="419" t="s">
        <v>1277</v>
      </c>
    </row>
    <row r="150" spans="1:7" ht="14.5" x14ac:dyDescent="0.35">
      <c r="A150" s="419" t="s">
        <v>7264</v>
      </c>
      <c r="B150" s="420">
        <v>14414</v>
      </c>
      <c r="C150" s="419" t="s">
        <v>7521</v>
      </c>
      <c r="D150" s="419" t="s">
        <v>7522</v>
      </c>
      <c r="E150" s="419" t="s">
        <v>1607</v>
      </c>
      <c r="F150" s="419" t="s">
        <v>1277</v>
      </c>
    </row>
    <row r="151" spans="1:7" ht="14.5" x14ac:dyDescent="0.35">
      <c r="A151" s="419" t="s">
        <v>7264</v>
      </c>
      <c r="B151" s="420">
        <v>14415</v>
      </c>
      <c r="C151" s="419" t="s">
        <v>7523</v>
      </c>
      <c r="D151" s="419" t="s">
        <v>7524</v>
      </c>
      <c r="E151" s="419" t="s">
        <v>1610</v>
      </c>
      <c r="F151" s="419" t="s">
        <v>1277</v>
      </c>
    </row>
    <row r="152" spans="1:7" ht="14.5" x14ac:dyDescent="0.35">
      <c r="A152" s="419" t="s">
        <v>7264</v>
      </c>
      <c r="B152" s="420">
        <v>14420</v>
      </c>
      <c r="C152" s="419" t="s">
        <v>7525</v>
      </c>
      <c r="D152" s="419" t="s">
        <v>7526</v>
      </c>
      <c r="E152" s="419" t="s">
        <v>1614</v>
      </c>
      <c r="F152" s="419" t="s">
        <v>1277</v>
      </c>
    </row>
    <row r="153" spans="1:7" ht="14.5" x14ac:dyDescent="0.35">
      <c r="A153" s="419" t="s">
        <v>7264</v>
      </c>
      <c r="B153" s="420">
        <v>14423</v>
      </c>
      <c r="C153" s="419" t="s">
        <v>7527</v>
      </c>
      <c r="D153" s="419" t="s">
        <v>7528</v>
      </c>
      <c r="E153" s="419" t="s">
        <v>1619</v>
      </c>
      <c r="F153" s="419" t="s">
        <v>1277</v>
      </c>
    </row>
    <row r="154" spans="1:7" ht="14.5" x14ac:dyDescent="0.35">
      <c r="A154" s="419" t="s">
        <v>7264</v>
      </c>
      <c r="B154" s="420">
        <v>14425</v>
      </c>
      <c r="C154" s="419" t="s">
        <v>7529</v>
      </c>
      <c r="D154" s="419" t="s">
        <v>7530</v>
      </c>
      <c r="E154" s="419" t="s">
        <v>1621</v>
      </c>
      <c r="F154" s="419" t="s">
        <v>1277</v>
      </c>
      <c r="G154" s="422"/>
    </row>
    <row r="155" spans="1:7" ht="14.5" x14ac:dyDescent="0.35">
      <c r="A155" s="419" t="s">
        <v>7264</v>
      </c>
      <c r="B155" s="420">
        <v>14426</v>
      </c>
      <c r="C155" s="419" t="s">
        <v>7531</v>
      </c>
      <c r="D155" s="419" t="s">
        <v>7532</v>
      </c>
      <c r="E155" s="419" t="s">
        <v>1622</v>
      </c>
      <c r="F155" s="419" t="s">
        <v>1277</v>
      </c>
    </row>
    <row r="156" spans="1:7" ht="14.5" x14ac:dyDescent="0.35">
      <c r="A156" s="419" t="s">
        <v>7264</v>
      </c>
      <c r="B156" s="420">
        <v>14427</v>
      </c>
      <c r="C156" s="419" t="s">
        <v>7533</v>
      </c>
      <c r="D156" s="419" t="s">
        <v>2102</v>
      </c>
      <c r="E156" s="419" t="s">
        <v>1623</v>
      </c>
      <c r="F156" s="419" t="s">
        <v>1277</v>
      </c>
    </row>
    <row r="157" spans="1:7" ht="14.5" x14ac:dyDescent="0.35">
      <c r="A157" s="419" t="s">
        <v>7264</v>
      </c>
      <c r="B157" s="420">
        <v>14428</v>
      </c>
      <c r="C157" s="419" t="s">
        <v>7534</v>
      </c>
      <c r="D157" s="419" t="s">
        <v>7535</v>
      </c>
      <c r="E157" s="419" t="s">
        <v>7536</v>
      </c>
      <c r="F157" s="419" t="s">
        <v>1277</v>
      </c>
    </row>
    <row r="158" spans="1:7" ht="14.5" x14ac:dyDescent="0.35">
      <c r="A158" s="419" t="s">
        <v>7264</v>
      </c>
      <c r="B158" s="420">
        <v>14429</v>
      </c>
      <c r="C158" s="419" t="s">
        <v>7537</v>
      </c>
      <c r="D158" s="419" t="s">
        <v>7538</v>
      </c>
      <c r="E158" s="419" t="s">
        <v>7539</v>
      </c>
      <c r="F158" s="419" t="s">
        <v>1277</v>
      </c>
    </row>
    <row r="159" spans="1:7" ht="14.5" x14ac:dyDescent="0.35">
      <c r="A159" s="419" t="s">
        <v>7264</v>
      </c>
      <c r="B159" s="420">
        <v>14430</v>
      </c>
      <c r="C159" s="419" t="s">
        <v>7540</v>
      </c>
      <c r="D159" s="419" t="s">
        <v>7541</v>
      </c>
      <c r="E159" s="419" t="s">
        <v>1629</v>
      </c>
      <c r="F159" s="419" t="s">
        <v>1277</v>
      </c>
    </row>
    <row r="160" spans="1:7" ht="14.5" x14ac:dyDescent="0.35">
      <c r="A160" s="419" t="s">
        <v>7264</v>
      </c>
      <c r="B160" s="420">
        <v>14431</v>
      </c>
      <c r="C160" s="419" t="s">
        <v>7542</v>
      </c>
      <c r="D160" s="419" t="s">
        <v>2102</v>
      </c>
      <c r="E160" s="419" t="s">
        <v>7543</v>
      </c>
      <c r="F160" s="419" t="s">
        <v>1277</v>
      </c>
    </row>
    <row r="161" spans="1:7" ht="14.5" x14ac:dyDescent="0.35">
      <c r="A161" s="419" t="s">
        <v>7264</v>
      </c>
      <c r="B161" s="420">
        <v>14432</v>
      </c>
      <c r="C161" s="419" t="s">
        <v>7544</v>
      </c>
      <c r="D161" s="419" t="s">
        <v>7545</v>
      </c>
      <c r="E161" s="419" t="s">
        <v>1633</v>
      </c>
      <c r="F161" s="419" t="s">
        <v>1277</v>
      </c>
      <c r="G161" s="422"/>
    </row>
    <row r="162" spans="1:7" ht="14.5" x14ac:dyDescent="0.35">
      <c r="A162" s="419" t="s">
        <v>7264</v>
      </c>
      <c r="B162" s="420">
        <v>14439</v>
      </c>
      <c r="C162" s="419" t="s">
        <v>7546</v>
      </c>
      <c r="D162" s="419" t="s">
        <v>7547</v>
      </c>
      <c r="E162" s="419" t="s">
        <v>1638</v>
      </c>
      <c r="F162" s="419" t="s">
        <v>1277</v>
      </c>
    </row>
    <row r="163" spans="1:7" ht="14.5" x14ac:dyDescent="0.35">
      <c r="A163" s="419" t="s">
        <v>7264</v>
      </c>
      <c r="B163" s="420">
        <v>14440</v>
      </c>
      <c r="C163" s="419" t="s">
        <v>7548</v>
      </c>
      <c r="D163" s="419" t="s">
        <v>7549</v>
      </c>
      <c r="E163" s="419" t="s">
        <v>1639</v>
      </c>
      <c r="F163" s="419" t="s">
        <v>1277</v>
      </c>
    </row>
    <row r="164" spans="1:7" ht="14.5" x14ac:dyDescent="0.35">
      <c r="A164" s="419" t="s">
        <v>7264</v>
      </c>
      <c r="B164" s="420">
        <v>14444</v>
      </c>
      <c r="C164" s="419" t="s">
        <v>7550</v>
      </c>
      <c r="D164" s="419" t="s">
        <v>7451</v>
      </c>
      <c r="E164" s="419" t="s">
        <v>1641</v>
      </c>
      <c r="F164" s="419" t="s">
        <v>1277</v>
      </c>
    </row>
    <row r="165" spans="1:7" ht="14.5" x14ac:dyDescent="0.35">
      <c r="A165" s="419" t="s">
        <v>7264</v>
      </c>
      <c r="B165" s="420">
        <v>14447</v>
      </c>
      <c r="C165" s="419" t="s">
        <v>7551</v>
      </c>
      <c r="D165" s="419" t="s">
        <v>7552</v>
      </c>
      <c r="E165" s="419" t="s">
        <v>7553</v>
      </c>
      <c r="F165" s="419" t="s">
        <v>1277</v>
      </c>
    </row>
    <row r="166" spans="1:7" ht="14.5" x14ac:dyDescent="0.35">
      <c r="A166" s="419" t="s">
        <v>7264</v>
      </c>
      <c r="B166" s="420">
        <v>14450</v>
      </c>
      <c r="C166" s="419" t="s">
        <v>7554</v>
      </c>
      <c r="D166" s="419" t="s">
        <v>2102</v>
      </c>
      <c r="E166" s="419" t="s">
        <v>1645</v>
      </c>
      <c r="F166" s="419" t="s">
        <v>1277</v>
      </c>
    </row>
    <row r="167" spans="1:7" ht="14.5" x14ac:dyDescent="0.35">
      <c r="A167" s="419" t="s">
        <v>7264</v>
      </c>
      <c r="B167" s="420">
        <v>14452</v>
      </c>
      <c r="C167" s="419" t="s">
        <v>7555</v>
      </c>
      <c r="D167" s="419" t="s">
        <v>7556</v>
      </c>
      <c r="E167" s="419" t="s">
        <v>1646</v>
      </c>
      <c r="F167" s="419" t="s">
        <v>1277</v>
      </c>
    </row>
    <row r="168" spans="1:7" ht="14.5" x14ac:dyDescent="0.35">
      <c r="A168" s="419" t="s">
        <v>7264</v>
      </c>
      <c r="B168" s="420">
        <v>14456</v>
      </c>
      <c r="C168" s="419" t="s">
        <v>7557</v>
      </c>
      <c r="D168" s="419" t="s">
        <v>7558</v>
      </c>
      <c r="E168" s="419" t="s">
        <v>1651</v>
      </c>
      <c r="F168" s="419" t="s">
        <v>1277</v>
      </c>
    </row>
    <row r="169" spans="1:7" ht="14.5" x14ac:dyDescent="0.35">
      <c r="A169" s="419" t="s">
        <v>7264</v>
      </c>
      <c r="B169" s="420">
        <v>14457</v>
      </c>
      <c r="C169" s="419" t="s">
        <v>7559</v>
      </c>
      <c r="D169" s="419" t="s">
        <v>7560</v>
      </c>
      <c r="E169" s="419" t="s">
        <v>7561</v>
      </c>
      <c r="F169" s="419" t="s">
        <v>1277</v>
      </c>
    </row>
    <row r="170" spans="1:7" ht="14.5" x14ac:dyDescent="0.35">
      <c r="A170" s="419" t="s">
        <v>7264</v>
      </c>
      <c r="B170" s="420">
        <v>14458</v>
      </c>
      <c r="C170" s="419" t="s">
        <v>7562</v>
      </c>
      <c r="D170" s="419" t="s">
        <v>7563</v>
      </c>
      <c r="E170" s="419" t="s">
        <v>1654</v>
      </c>
      <c r="F170" s="419" t="s">
        <v>1277</v>
      </c>
    </row>
    <row r="171" spans="1:7" ht="14.5" x14ac:dyDescent="0.35">
      <c r="A171" s="419" t="s">
        <v>7264</v>
      </c>
      <c r="B171" s="420">
        <v>14459</v>
      </c>
      <c r="C171" s="419" t="s">
        <v>7564</v>
      </c>
      <c r="D171" s="419" t="s">
        <v>7565</v>
      </c>
      <c r="E171" s="419" t="s">
        <v>7566</v>
      </c>
      <c r="F171" s="419" t="s">
        <v>1277</v>
      </c>
    </row>
    <row r="172" spans="1:7" ht="14.5" x14ac:dyDescent="0.35">
      <c r="A172" s="419" t="s">
        <v>7264</v>
      </c>
      <c r="B172" s="420">
        <v>14462</v>
      </c>
      <c r="C172" s="419" t="s">
        <v>7282</v>
      </c>
      <c r="D172" s="419" t="s">
        <v>7567</v>
      </c>
      <c r="E172" s="419" t="s">
        <v>1658</v>
      </c>
      <c r="F172" s="419" t="s">
        <v>1277</v>
      </c>
    </row>
    <row r="173" spans="1:7" ht="14.5" x14ac:dyDescent="0.35">
      <c r="A173" s="419" t="s">
        <v>7264</v>
      </c>
      <c r="B173" s="420">
        <v>14466</v>
      </c>
      <c r="C173" s="419" t="s">
        <v>7568</v>
      </c>
      <c r="D173" s="419" t="s">
        <v>7569</v>
      </c>
      <c r="E173" s="419" t="s">
        <v>1664</v>
      </c>
      <c r="F173" s="419" t="s">
        <v>1277</v>
      </c>
    </row>
    <row r="174" spans="1:7" ht="14.5" x14ac:dyDescent="0.35">
      <c r="A174" s="419" t="s">
        <v>7264</v>
      </c>
      <c r="B174" s="420">
        <v>14467</v>
      </c>
      <c r="C174" s="419" t="s">
        <v>7570</v>
      </c>
      <c r="D174" s="419" t="s">
        <v>7571</v>
      </c>
      <c r="E174" s="419" t="s">
        <v>1666</v>
      </c>
      <c r="F174" s="419" t="s">
        <v>1277</v>
      </c>
    </row>
    <row r="175" spans="1:7" ht="14.5" x14ac:dyDescent="0.35">
      <c r="A175" s="419" t="s">
        <v>7264</v>
      </c>
      <c r="B175" s="420">
        <v>14468</v>
      </c>
      <c r="C175" s="419" t="s">
        <v>7572</v>
      </c>
      <c r="D175" s="419" t="s">
        <v>7573</v>
      </c>
      <c r="E175" s="419" t="s">
        <v>1667</v>
      </c>
      <c r="F175" s="419" t="s">
        <v>1277</v>
      </c>
    </row>
    <row r="176" spans="1:7" ht="29" x14ac:dyDescent="0.35">
      <c r="A176" s="419" t="s">
        <v>7264</v>
      </c>
      <c r="B176" s="420">
        <v>14469</v>
      </c>
      <c r="C176" s="419" t="s">
        <v>7574</v>
      </c>
      <c r="D176" s="419" t="s">
        <v>2102</v>
      </c>
      <c r="E176" s="419" t="s">
        <v>1668</v>
      </c>
      <c r="F176" s="419" t="s">
        <v>1277</v>
      </c>
    </row>
    <row r="177" spans="1:6" ht="14.5" x14ac:dyDescent="0.35">
      <c r="A177" s="419" t="s">
        <v>7264</v>
      </c>
      <c r="B177" s="420">
        <v>14474</v>
      </c>
      <c r="C177" s="419" t="s">
        <v>7572</v>
      </c>
      <c r="D177" s="419" t="s">
        <v>7575</v>
      </c>
      <c r="E177" s="419" t="s">
        <v>1672</v>
      </c>
      <c r="F177" s="419" t="s">
        <v>1277</v>
      </c>
    </row>
    <row r="178" spans="1:6" ht="14.5" x14ac:dyDescent="0.35">
      <c r="A178" s="419" t="s">
        <v>7264</v>
      </c>
      <c r="B178" s="420">
        <v>14502</v>
      </c>
      <c r="C178" s="419" t="s">
        <v>7325</v>
      </c>
      <c r="D178" s="419" t="s">
        <v>7576</v>
      </c>
      <c r="E178" s="419" t="s">
        <v>7577</v>
      </c>
      <c r="F178" s="419" t="s">
        <v>1277</v>
      </c>
    </row>
    <row r="179" spans="1:6" ht="14.5" x14ac:dyDescent="0.35">
      <c r="A179" s="419" t="s">
        <v>7264</v>
      </c>
      <c r="B179" s="420">
        <v>14507</v>
      </c>
      <c r="C179" s="419" t="s">
        <v>7578</v>
      </c>
      <c r="D179" s="419" t="s">
        <v>7579</v>
      </c>
      <c r="E179" s="419" t="s">
        <v>7580</v>
      </c>
      <c r="F179" s="419" t="s">
        <v>1277</v>
      </c>
    </row>
    <row r="180" spans="1:6" ht="14.5" x14ac:dyDescent="0.35">
      <c r="A180" s="419" t="s">
        <v>7264</v>
      </c>
      <c r="B180" s="420">
        <v>14528</v>
      </c>
      <c r="C180" s="419" t="s">
        <v>7581</v>
      </c>
      <c r="D180" s="419" t="s">
        <v>7582</v>
      </c>
      <c r="E180" s="419" t="s">
        <v>7583</v>
      </c>
      <c r="F180" s="419" t="s">
        <v>1277</v>
      </c>
    </row>
    <row r="181" spans="1:6" ht="14.5" x14ac:dyDescent="0.35">
      <c r="A181" s="419" t="s">
        <v>7264</v>
      </c>
      <c r="B181" s="420">
        <v>14542</v>
      </c>
      <c r="C181" s="419" t="s">
        <v>7584</v>
      </c>
      <c r="D181" s="419" t="s">
        <v>7585</v>
      </c>
      <c r="E181" s="419" t="s">
        <v>7586</v>
      </c>
      <c r="F181" s="419" t="s">
        <v>1277</v>
      </c>
    </row>
    <row r="182" spans="1:6" ht="14.5" x14ac:dyDescent="0.35">
      <c r="A182" s="419" t="s">
        <v>7264</v>
      </c>
      <c r="B182" s="420">
        <v>14550</v>
      </c>
      <c r="C182" s="419" t="s">
        <v>7587</v>
      </c>
      <c r="D182" s="419" t="s">
        <v>7588</v>
      </c>
      <c r="E182" s="419" t="s">
        <v>7589</v>
      </c>
      <c r="F182" s="419" t="s">
        <v>1277</v>
      </c>
    </row>
    <row r="183" spans="1:6" ht="14.5" x14ac:dyDescent="0.35">
      <c r="A183" s="419" t="s">
        <v>7264</v>
      </c>
      <c r="B183" s="420">
        <v>14562</v>
      </c>
      <c r="C183" s="419" t="s">
        <v>7267</v>
      </c>
      <c r="D183" s="419" t="s">
        <v>7590</v>
      </c>
      <c r="E183" s="419" t="s">
        <v>1728</v>
      </c>
      <c r="F183" s="419" t="s">
        <v>1277</v>
      </c>
    </row>
    <row r="184" spans="1:6" ht="14.5" x14ac:dyDescent="0.35">
      <c r="A184" s="419" t="s">
        <v>7264</v>
      </c>
      <c r="B184" s="420">
        <v>14563</v>
      </c>
      <c r="C184" s="419" t="s">
        <v>7591</v>
      </c>
      <c r="D184" s="419" t="s">
        <v>7592</v>
      </c>
      <c r="E184" s="419" t="s">
        <v>1729</v>
      </c>
      <c r="F184" s="419" t="s">
        <v>1277</v>
      </c>
    </row>
    <row r="185" spans="1:6" ht="14.5" x14ac:dyDescent="0.35">
      <c r="A185" s="419" t="s">
        <v>7264</v>
      </c>
      <c r="B185" s="420">
        <v>14580</v>
      </c>
      <c r="C185" s="419" t="s">
        <v>7325</v>
      </c>
      <c r="D185" s="419" t="s">
        <v>7593</v>
      </c>
      <c r="E185" s="419" t="s">
        <v>1736</v>
      </c>
      <c r="F185" s="419" t="s">
        <v>1277</v>
      </c>
    </row>
    <row r="186" spans="1:6" ht="14.5" x14ac:dyDescent="0.35">
      <c r="A186" s="419" t="s">
        <v>7264</v>
      </c>
      <c r="B186" s="420">
        <v>14581</v>
      </c>
      <c r="C186" s="419" t="s">
        <v>7325</v>
      </c>
      <c r="D186" s="419" t="s">
        <v>7594</v>
      </c>
      <c r="E186" s="419" t="s">
        <v>7595</v>
      </c>
      <c r="F186" s="419" t="s">
        <v>1277</v>
      </c>
    </row>
    <row r="187" spans="1:6" ht="14.5" x14ac:dyDescent="0.35">
      <c r="A187" s="419" t="s">
        <v>7264</v>
      </c>
      <c r="B187" s="420">
        <v>14583</v>
      </c>
      <c r="C187" s="419" t="s">
        <v>7325</v>
      </c>
      <c r="D187" s="419" t="s">
        <v>7596</v>
      </c>
      <c r="E187" s="419" t="s">
        <v>1740</v>
      </c>
      <c r="F187" s="419" t="s">
        <v>1277</v>
      </c>
    </row>
    <row r="188" spans="1:6" ht="29" x14ac:dyDescent="0.35">
      <c r="A188" s="419" t="s">
        <v>7264</v>
      </c>
      <c r="B188" s="420">
        <v>14585</v>
      </c>
      <c r="C188" s="419" t="s">
        <v>7597</v>
      </c>
      <c r="D188" s="419" t="s">
        <v>7598</v>
      </c>
      <c r="E188" s="419" t="s">
        <v>1741</v>
      </c>
      <c r="F188" s="419" t="s">
        <v>1277</v>
      </c>
    </row>
    <row r="189" spans="1:6" ht="14.5" x14ac:dyDescent="0.35">
      <c r="A189" s="419" t="s">
        <v>7264</v>
      </c>
      <c r="B189" s="420">
        <v>14588</v>
      </c>
      <c r="C189" s="419" t="s">
        <v>7318</v>
      </c>
      <c r="D189" s="419" t="s">
        <v>7599</v>
      </c>
      <c r="E189" s="419" t="s">
        <v>1743</v>
      </c>
      <c r="F189" s="419" t="s">
        <v>1277</v>
      </c>
    </row>
    <row r="190" spans="1:6" ht="14.5" x14ac:dyDescent="0.35">
      <c r="A190" s="419" t="s">
        <v>7264</v>
      </c>
      <c r="B190" s="420">
        <v>14620</v>
      </c>
      <c r="C190" s="419" t="s">
        <v>7329</v>
      </c>
      <c r="D190" s="419" t="s">
        <v>7600</v>
      </c>
      <c r="E190" s="419" t="s">
        <v>7601</v>
      </c>
      <c r="F190" s="419" t="s">
        <v>1277</v>
      </c>
    </row>
    <row r="191" spans="1:6" ht="14.5" x14ac:dyDescent="0.35">
      <c r="A191" s="419" t="s">
        <v>7264</v>
      </c>
      <c r="B191" s="420">
        <v>14624</v>
      </c>
      <c r="C191" s="419" t="s">
        <v>7602</v>
      </c>
      <c r="D191" s="419" t="s">
        <v>7603</v>
      </c>
      <c r="E191" s="419" t="s">
        <v>7604</v>
      </c>
      <c r="F191" s="419" t="s">
        <v>1277</v>
      </c>
    </row>
    <row r="192" spans="1:6" ht="14.5" x14ac:dyDescent="0.35">
      <c r="A192" s="419" t="s">
        <v>7264</v>
      </c>
      <c r="B192" s="420">
        <v>14632</v>
      </c>
      <c r="C192" s="419" t="s">
        <v>7605</v>
      </c>
      <c r="D192" s="419" t="s">
        <v>7606</v>
      </c>
      <c r="E192" s="419" t="s">
        <v>7607</v>
      </c>
      <c r="F192" s="419" t="s">
        <v>1277</v>
      </c>
    </row>
    <row r="193" spans="1:7" ht="14.5" x14ac:dyDescent="0.35">
      <c r="A193" s="419" t="s">
        <v>7264</v>
      </c>
      <c r="B193" s="420">
        <v>14648</v>
      </c>
      <c r="C193" s="419" t="s">
        <v>7608</v>
      </c>
      <c r="D193" s="419" t="s">
        <v>7354</v>
      </c>
      <c r="E193" s="419" t="s">
        <v>7609</v>
      </c>
      <c r="F193" s="419" t="s">
        <v>1277</v>
      </c>
    </row>
    <row r="194" spans="1:7" ht="14.5" x14ac:dyDescent="0.35">
      <c r="A194" s="419" t="s">
        <v>7264</v>
      </c>
      <c r="B194" s="420">
        <v>15002</v>
      </c>
      <c r="C194" s="419" t="s">
        <v>7610</v>
      </c>
      <c r="D194" s="419" t="s">
        <v>7611</v>
      </c>
      <c r="E194" s="419" t="s">
        <v>1773</v>
      </c>
      <c r="F194" s="419" t="s">
        <v>1277</v>
      </c>
      <c r="G194" s="422"/>
    </row>
    <row r="195" spans="1:7" ht="14.5" x14ac:dyDescent="0.35">
      <c r="A195" s="419" t="s">
        <v>7264</v>
      </c>
      <c r="B195" s="420">
        <v>15007</v>
      </c>
      <c r="C195" s="419" t="s">
        <v>7612</v>
      </c>
      <c r="D195" s="419" t="s">
        <v>7613</v>
      </c>
      <c r="E195" s="419" t="s">
        <v>1776</v>
      </c>
      <c r="F195" s="419" t="s">
        <v>1277</v>
      </c>
    </row>
    <row r="196" spans="1:7" ht="14.5" x14ac:dyDescent="0.35">
      <c r="A196" s="419" t="s">
        <v>7264</v>
      </c>
      <c r="B196" s="420">
        <v>15013</v>
      </c>
      <c r="C196" s="419" t="s">
        <v>7614</v>
      </c>
      <c r="D196" s="419" t="s">
        <v>7615</v>
      </c>
      <c r="E196" s="419" t="s">
        <v>1779</v>
      </c>
      <c r="F196" s="419" t="s">
        <v>1277</v>
      </c>
    </row>
    <row r="197" spans="1:7" ht="14.5" x14ac:dyDescent="0.35">
      <c r="A197" s="419" t="s">
        <v>7264</v>
      </c>
      <c r="B197" s="420">
        <v>15019</v>
      </c>
      <c r="C197" s="419" t="s">
        <v>7612</v>
      </c>
      <c r="D197" s="419" t="s">
        <v>7611</v>
      </c>
      <c r="E197" s="419" t="s">
        <v>1782</v>
      </c>
      <c r="F197" s="419" t="s">
        <v>1277</v>
      </c>
    </row>
    <row r="198" spans="1:7" ht="14.5" x14ac:dyDescent="0.35">
      <c r="A198" s="419" t="s">
        <v>7264</v>
      </c>
      <c r="B198" s="420">
        <v>15042</v>
      </c>
      <c r="C198" s="419" t="s">
        <v>7616</v>
      </c>
      <c r="D198" s="419" t="s">
        <v>7617</v>
      </c>
      <c r="E198" s="419" t="s">
        <v>1783</v>
      </c>
      <c r="F198" s="419" t="s">
        <v>1277</v>
      </c>
    </row>
    <row r="199" spans="1:7" ht="14.5" x14ac:dyDescent="0.35">
      <c r="A199" s="419" t="s">
        <v>7264</v>
      </c>
      <c r="B199" s="420">
        <v>15043</v>
      </c>
      <c r="C199" s="419" t="s">
        <v>7618</v>
      </c>
      <c r="D199" s="419" t="s">
        <v>7619</v>
      </c>
      <c r="E199" s="419" t="s">
        <v>1784</v>
      </c>
      <c r="F199" s="419" t="s">
        <v>1277</v>
      </c>
    </row>
    <row r="200" spans="1:7" ht="14.5" x14ac:dyDescent="0.35">
      <c r="A200" s="419" t="s">
        <v>7264</v>
      </c>
      <c r="B200" s="420">
        <v>15047</v>
      </c>
      <c r="C200" s="419" t="s">
        <v>7620</v>
      </c>
      <c r="D200" s="419" t="s">
        <v>7621</v>
      </c>
      <c r="E200" s="419" t="s">
        <v>1785</v>
      </c>
      <c r="F200" s="419" t="s">
        <v>1277</v>
      </c>
    </row>
    <row r="201" spans="1:7" ht="14.5" x14ac:dyDescent="0.35">
      <c r="A201" s="419" t="s">
        <v>7264</v>
      </c>
      <c r="B201" s="420">
        <v>15048</v>
      </c>
      <c r="C201" s="419" t="s">
        <v>7622</v>
      </c>
      <c r="D201" s="419" t="s">
        <v>7623</v>
      </c>
      <c r="E201" s="419" t="s">
        <v>1786</v>
      </c>
      <c r="F201" s="419" t="s">
        <v>1277</v>
      </c>
    </row>
    <row r="202" spans="1:7" ht="14.5" x14ac:dyDescent="0.35">
      <c r="A202" s="419" t="s">
        <v>7264</v>
      </c>
      <c r="B202" s="420">
        <v>15051</v>
      </c>
      <c r="C202" s="419" t="s">
        <v>7624</v>
      </c>
      <c r="D202" s="419" t="s">
        <v>7625</v>
      </c>
      <c r="E202" s="419" t="s">
        <v>1787</v>
      </c>
      <c r="F202" s="419" t="s">
        <v>1277</v>
      </c>
    </row>
    <row r="203" spans="1:7" ht="14.5" x14ac:dyDescent="0.35">
      <c r="A203" s="419" t="s">
        <v>7264</v>
      </c>
      <c r="B203" s="420">
        <v>15052</v>
      </c>
      <c r="C203" s="419" t="s">
        <v>7622</v>
      </c>
      <c r="D203" s="419" t="s">
        <v>7626</v>
      </c>
      <c r="E203" s="419" t="s">
        <v>1788</v>
      </c>
      <c r="F203" s="419" t="s">
        <v>1277</v>
      </c>
    </row>
    <row r="204" spans="1:7" ht="14.5" x14ac:dyDescent="0.35">
      <c r="A204" s="419" t="s">
        <v>7264</v>
      </c>
      <c r="B204" s="420">
        <v>15053</v>
      </c>
      <c r="C204" s="419" t="s">
        <v>7620</v>
      </c>
      <c r="D204" s="419" t="s">
        <v>7627</v>
      </c>
      <c r="E204" s="419" t="s">
        <v>1789</v>
      </c>
      <c r="F204" s="419" t="s">
        <v>1277</v>
      </c>
    </row>
    <row r="205" spans="1:7" ht="14.5" x14ac:dyDescent="0.35">
      <c r="A205" s="419" t="s">
        <v>7264</v>
      </c>
      <c r="B205" s="420">
        <v>15057</v>
      </c>
      <c r="C205" s="419" t="s">
        <v>7620</v>
      </c>
      <c r="D205" s="419" t="s">
        <v>7628</v>
      </c>
      <c r="E205" s="419" t="s">
        <v>1790</v>
      </c>
      <c r="F205" s="419" t="s">
        <v>1277</v>
      </c>
    </row>
    <row r="206" spans="1:7" ht="14.5" x14ac:dyDescent="0.35">
      <c r="A206" s="419" t="s">
        <v>7264</v>
      </c>
      <c r="B206" s="420">
        <v>15060</v>
      </c>
      <c r="C206" s="419" t="s">
        <v>7629</v>
      </c>
      <c r="D206" s="419" t="s">
        <v>7630</v>
      </c>
      <c r="E206" s="419" t="s">
        <v>1792</v>
      </c>
      <c r="F206" s="419" t="s">
        <v>1277</v>
      </c>
    </row>
    <row r="207" spans="1:7" ht="14.5" x14ac:dyDescent="0.35">
      <c r="A207" s="419" t="s">
        <v>7264</v>
      </c>
      <c r="B207" s="420">
        <v>15068</v>
      </c>
      <c r="C207" s="419" t="s">
        <v>7631</v>
      </c>
      <c r="D207" s="419" t="s">
        <v>7632</v>
      </c>
      <c r="E207" s="419" t="s">
        <v>1794</v>
      </c>
      <c r="F207" s="419" t="s">
        <v>1277</v>
      </c>
    </row>
    <row r="208" spans="1:7" ht="14.5" x14ac:dyDescent="0.35">
      <c r="A208" s="419" t="s">
        <v>7264</v>
      </c>
      <c r="B208" s="420">
        <v>15070</v>
      </c>
      <c r="C208" s="419" t="s">
        <v>7633</v>
      </c>
      <c r="D208" s="419" t="s">
        <v>7634</v>
      </c>
      <c r="E208" s="419" t="s">
        <v>1797</v>
      </c>
      <c r="F208" s="419" t="s">
        <v>1277</v>
      </c>
    </row>
    <row r="209" spans="1:7" ht="14.5" x14ac:dyDescent="0.35">
      <c r="A209" s="419" t="s">
        <v>7264</v>
      </c>
      <c r="B209" s="420">
        <v>15071</v>
      </c>
      <c r="C209" s="419" t="s">
        <v>7631</v>
      </c>
      <c r="D209" s="419" t="s">
        <v>7635</v>
      </c>
      <c r="E209" s="419" t="s">
        <v>1799</v>
      </c>
      <c r="F209" s="419" t="s">
        <v>1277</v>
      </c>
    </row>
    <row r="210" spans="1:7" ht="14.5" x14ac:dyDescent="0.35">
      <c r="A210" s="419" t="s">
        <v>7264</v>
      </c>
      <c r="B210" s="420">
        <v>15072</v>
      </c>
      <c r="C210" s="419" t="s">
        <v>7620</v>
      </c>
      <c r="D210" s="419" t="s">
        <v>7636</v>
      </c>
      <c r="E210" s="419" t="s">
        <v>1801</v>
      </c>
      <c r="F210" s="419" t="s">
        <v>1277</v>
      </c>
    </row>
    <row r="211" spans="1:7" ht="14.5" x14ac:dyDescent="0.35">
      <c r="A211" s="419" t="s">
        <v>7264</v>
      </c>
      <c r="B211" s="420">
        <v>15073</v>
      </c>
      <c r="C211" s="419" t="s">
        <v>7633</v>
      </c>
      <c r="D211" s="419" t="s">
        <v>7637</v>
      </c>
      <c r="E211" s="419" t="s">
        <v>7638</v>
      </c>
      <c r="F211" s="419" t="s">
        <v>1277</v>
      </c>
    </row>
    <row r="212" spans="1:7" ht="14.5" x14ac:dyDescent="0.35">
      <c r="A212" s="419" t="s">
        <v>7264</v>
      </c>
      <c r="B212" s="420">
        <v>15075</v>
      </c>
      <c r="C212" s="419" t="s">
        <v>7624</v>
      </c>
      <c r="D212" s="419" t="s">
        <v>7639</v>
      </c>
      <c r="E212" s="419" t="s">
        <v>1803</v>
      </c>
      <c r="F212" s="419" t="s">
        <v>1277</v>
      </c>
    </row>
    <row r="213" spans="1:7" ht="14.5" x14ac:dyDescent="0.35">
      <c r="A213" s="419" t="s">
        <v>7264</v>
      </c>
      <c r="B213" s="420">
        <v>15078</v>
      </c>
      <c r="C213" s="419" t="s">
        <v>7620</v>
      </c>
      <c r="D213" s="419" t="s">
        <v>7640</v>
      </c>
      <c r="E213" s="419" t="s">
        <v>1804</v>
      </c>
      <c r="F213" s="419" t="s">
        <v>1277</v>
      </c>
    </row>
    <row r="214" spans="1:7" ht="14.5" x14ac:dyDescent="0.35">
      <c r="A214" s="419" t="s">
        <v>7264</v>
      </c>
      <c r="B214" s="420">
        <v>15079</v>
      </c>
      <c r="C214" s="419" t="s">
        <v>7633</v>
      </c>
      <c r="D214" s="419" t="s">
        <v>7641</v>
      </c>
      <c r="E214" s="419" t="s">
        <v>1805</v>
      </c>
      <c r="F214" s="419" t="s">
        <v>1277</v>
      </c>
    </row>
    <row r="215" spans="1:7" ht="14.5" x14ac:dyDescent="0.35">
      <c r="A215" s="419" t="s">
        <v>7264</v>
      </c>
      <c r="B215" s="420">
        <v>15080</v>
      </c>
      <c r="C215" s="419" t="s">
        <v>7620</v>
      </c>
      <c r="D215" s="419" t="s">
        <v>7642</v>
      </c>
      <c r="E215" s="419" t="s">
        <v>1806</v>
      </c>
      <c r="F215" s="419" t="s">
        <v>1277</v>
      </c>
      <c r="G215" s="422"/>
    </row>
    <row r="216" spans="1:7" ht="14.5" x14ac:dyDescent="0.35">
      <c r="A216" s="419" t="s">
        <v>7264</v>
      </c>
      <c r="B216" s="420">
        <v>15082</v>
      </c>
      <c r="C216" s="419" t="s">
        <v>7633</v>
      </c>
      <c r="D216" s="419" t="s">
        <v>7643</v>
      </c>
      <c r="E216" s="419" t="s">
        <v>1807</v>
      </c>
      <c r="F216" s="419" t="s">
        <v>1277</v>
      </c>
    </row>
    <row r="217" spans="1:7" ht="14.5" x14ac:dyDescent="0.35">
      <c r="A217" s="419" t="s">
        <v>7264</v>
      </c>
      <c r="B217" s="420">
        <v>15083</v>
      </c>
      <c r="C217" s="419" t="s">
        <v>7631</v>
      </c>
      <c r="D217" s="419" t="s">
        <v>7644</v>
      </c>
      <c r="E217" s="419" t="s">
        <v>1808</v>
      </c>
      <c r="F217" s="419" t="s">
        <v>1277</v>
      </c>
    </row>
    <row r="218" spans="1:7" ht="14.5" x14ac:dyDescent="0.35">
      <c r="A218" s="419" t="s">
        <v>7264</v>
      </c>
      <c r="B218" s="420">
        <v>15084</v>
      </c>
      <c r="C218" s="419" t="s">
        <v>7622</v>
      </c>
      <c r="D218" s="419" t="s">
        <v>7645</v>
      </c>
      <c r="E218" s="419" t="s">
        <v>1809</v>
      </c>
      <c r="F218" s="419" t="s">
        <v>1277</v>
      </c>
    </row>
    <row r="219" spans="1:7" ht="14.5" x14ac:dyDescent="0.35">
      <c r="A219" s="419" t="s">
        <v>7264</v>
      </c>
      <c r="B219" s="420">
        <v>15090</v>
      </c>
      <c r="C219" s="419" t="s">
        <v>7646</v>
      </c>
      <c r="D219" s="419" t="s">
        <v>7451</v>
      </c>
      <c r="E219" s="419" t="s">
        <v>1814</v>
      </c>
      <c r="F219" s="419" t="s">
        <v>1277</v>
      </c>
    </row>
    <row r="220" spans="1:7" ht="14.5" x14ac:dyDescent="0.35">
      <c r="A220" s="419" t="s">
        <v>7264</v>
      </c>
      <c r="B220" s="420">
        <v>15091</v>
      </c>
      <c r="C220" s="419" t="s">
        <v>7620</v>
      </c>
      <c r="D220" s="419" t="s">
        <v>7647</v>
      </c>
      <c r="E220" s="419" t="s">
        <v>1815</v>
      </c>
      <c r="F220" s="419" t="s">
        <v>1277</v>
      </c>
    </row>
    <row r="221" spans="1:7" ht="14.5" x14ac:dyDescent="0.35">
      <c r="A221" s="419" t="s">
        <v>7264</v>
      </c>
      <c r="B221" s="420">
        <v>15100</v>
      </c>
      <c r="C221" s="419" t="s">
        <v>7648</v>
      </c>
      <c r="D221" s="419" t="s">
        <v>2102</v>
      </c>
      <c r="E221" s="419" t="s">
        <v>1819</v>
      </c>
      <c r="F221" s="419" t="s">
        <v>1277</v>
      </c>
    </row>
    <row r="222" spans="1:7" ht="14.5" x14ac:dyDescent="0.35">
      <c r="A222" s="419" t="s">
        <v>7264</v>
      </c>
      <c r="B222" s="420">
        <v>15101</v>
      </c>
      <c r="C222" s="419" t="s">
        <v>7649</v>
      </c>
      <c r="D222" s="419" t="s">
        <v>7650</v>
      </c>
      <c r="E222" s="419" t="s">
        <v>1821</v>
      </c>
      <c r="F222" s="419" t="s">
        <v>1277</v>
      </c>
      <c r="G222" s="422"/>
    </row>
    <row r="223" spans="1:7" ht="14.5" x14ac:dyDescent="0.35">
      <c r="A223" s="419" t="s">
        <v>7264</v>
      </c>
      <c r="B223" s="420">
        <v>15106</v>
      </c>
      <c r="C223" s="419" t="s">
        <v>7651</v>
      </c>
      <c r="D223" s="419" t="s">
        <v>7652</v>
      </c>
      <c r="E223" s="419" t="s">
        <v>1826</v>
      </c>
      <c r="F223" s="419" t="s">
        <v>1277</v>
      </c>
    </row>
    <row r="224" spans="1:7" ht="14.5" x14ac:dyDescent="0.35">
      <c r="A224" s="419" t="s">
        <v>7264</v>
      </c>
      <c r="B224" s="420">
        <v>15111</v>
      </c>
      <c r="C224" s="419" t="s">
        <v>7653</v>
      </c>
      <c r="D224" s="419" t="s">
        <v>2102</v>
      </c>
      <c r="E224" s="419" t="s">
        <v>1827</v>
      </c>
      <c r="F224" s="419" t="s">
        <v>1277</v>
      </c>
    </row>
    <row r="225" spans="1:6" ht="14.5" x14ac:dyDescent="0.35">
      <c r="A225" s="419" t="s">
        <v>7264</v>
      </c>
      <c r="B225" s="420">
        <v>15115</v>
      </c>
      <c r="C225" s="419" t="s">
        <v>7654</v>
      </c>
      <c r="D225" s="419" t="s">
        <v>7655</v>
      </c>
      <c r="E225" s="419" t="s">
        <v>1828</v>
      </c>
      <c r="F225" s="419" t="s">
        <v>1277</v>
      </c>
    </row>
    <row r="226" spans="1:6" ht="14.5" x14ac:dyDescent="0.35">
      <c r="A226" s="419" t="s">
        <v>7264</v>
      </c>
      <c r="B226" s="420">
        <v>15117</v>
      </c>
      <c r="C226" s="419" t="s">
        <v>7656</v>
      </c>
      <c r="D226" s="419" t="s">
        <v>7657</v>
      </c>
      <c r="E226" s="419" t="s">
        <v>1830</v>
      </c>
      <c r="F226" s="419" t="s">
        <v>1277</v>
      </c>
    </row>
    <row r="227" spans="1:6" ht="14.5" x14ac:dyDescent="0.35">
      <c r="A227" s="419" t="s">
        <v>7264</v>
      </c>
      <c r="B227" s="420">
        <v>15123</v>
      </c>
      <c r="C227" s="419" t="s">
        <v>7658</v>
      </c>
      <c r="D227" s="419" t="s">
        <v>7659</v>
      </c>
      <c r="E227" s="419" t="s">
        <v>1834</v>
      </c>
      <c r="F227" s="419" t="s">
        <v>1277</v>
      </c>
    </row>
    <row r="228" spans="1:6" ht="14.5" x14ac:dyDescent="0.35">
      <c r="A228" s="419" t="s">
        <v>7264</v>
      </c>
      <c r="B228" s="420">
        <v>15125</v>
      </c>
      <c r="C228" s="419" t="s">
        <v>7660</v>
      </c>
      <c r="D228" s="419" t="s">
        <v>7661</v>
      </c>
      <c r="E228" s="419" t="s">
        <v>1836</v>
      </c>
      <c r="F228" s="419" t="s">
        <v>1277</v>
      </c>
    </row>
    <row r="229" spans="1:6" ht="14.5" x14ac:dyDescent="0.35">
      <c r="A229" s="419" t="s">
        <v>7264</v>
      </c>
      <c r="B229" s="420">
        <v>15129</v>
      </c>
      <c r="C229" s="419" t="s">
        <v>7662</v>
      </c>
      <c r="D229" s="419" t="s">
        <v>7663</v>
      </c>
      <c r="E229" s="419" t="s">
        <v>1839</v>
      </c>
      <c r="F229" s="419" t="s">
        <v>1277</v>
      </c>
    </row>
    <row r="230" spans="1:6" ht="14.5" x14ac:dyDescent="0.35">
      <c r="A230" s="419" t="s">
        <v>7264</v>
      </c>
      <c r="B230" s="420">
        <v>15139</v>
      </c>
      <c r="C230" s="419" t="s">
        <v>7664</v>
      </c>
      <c r="D230" s="419" t="s">
        <v>7665</v>
      </c>
      <c r="E230" s="419" t="s">
        <v>1841</v>
      </c>
      <c r="F230" s="419" t="s">
        <v>1277</v>
      </c>
    </row>
    <row r="231" spans="1:6" ht="14.5" x14ac:dyDescent="0.35">
      <c r="A231" s="419" t="s">
        <v>7264</v>
      </c>
      <c r="B231" s="420">
        <v>15158</v>
      </c>
      <c r="C231" s="419" t="s">
        <v>7666</v>
      </c>
      <c r="D231" s="419" t="s">
        <v>7667</v>
      </c>
      <c r="E231" s="419" t="s">
        <v>1845</v>
      </c>
      <c r="F231" s="419" t="s">
        <v>1277</v>
      </c>
    </row>
    <row r="232" spans="1:6" ht="14.5" x14ac:dyDescent="0.35">
      <c r="A232" s="419" t="s">
        <v>7264</v>
      </c>
      <c r="B232" s="420">
        <v>15166</v>
      </c>
      <c r="C232" s="419" t="s">
        <v>7668</v>
      </c>
      <c r="D232" s="419" t="s">
        <v>7669</v>
      </c>
      <c r="E232" s="419" t="s">
        <v>1846</v>
      </c>
      <c r="F232" s="419" t="s">
        <v>1277</v>
      </c>
    </row>
    <row r="233" spans="1:6" ht="14.5" x14ac:dyDescent="0.35">
      <c r="A233" s="419" t="s">
        <v>7264</v>
      </c>
      <c r="B233" s="420">
        <v>15167</v>
      </c>
      <c r="C233" s="419" t="s">
        <v>7670</v>
      </c>
      <c r="D233" s="419" t="s">
        <v>7671</v>
      </c>
      <c r="E233" s="419" t="s">
        <v>1848</v>
      </c>
      <c r="F233" s="419" t="s">
        <v>1277</v>
      </c>
    </row>
    <row r="234" spans="1:6" ht="14.5" x14ac:dyDescent="0.35">
      <c r="A234" s="419" t="s">
        <v>7264</v>
      </c>
      <c r="B234" s="420">
        <v>15188</v>
      </c>
      <c r="C234" s="419" t="s">
        <v>7672</v>
      </c>
      <c r="D234" s="419" t="s">
        <v>7673</v>
      </c>
      <c r="E234" s="419" t="s">
        <v>1857</v>
      </c>
      <c r="F234" s="419" t="s">
        <v>1277</v>
      </c>
    </row>
    <row r="235" spans="1:6" ht="14.5" x14ac:dyDescent="0.35">
      <c r="A235" s="419" t="s">
        <v>7264</v>
      </c>
      <c r="B235" s="420">
        <v>15189</v>
      </c>
      <c r="C235" s="419" t="s">
        <v>7674</v>
      </c>
      <c r="D235" s="419" t="s">
        <v>7675</v>
      </c>
      <c r="E235" s="419" t="s">
        <v>7676</v>
      </c>
      <c r="F235" s="419" t="s">
        <v>1277</v>
      </c>
    </row>
    <row r="236" spans="1:6" ht="14.5" x14ac:dyDescent="0.35">
      <c r="A236" s="419" t="s">
        <v>7264</v>
      </c>
      <c r="B236" s="420">
        <v>15190</v>
      </c>
      <c r="C236" s="419" t="s">
        <v>7677</v>
      </c>
      <c r="D236" s="419" t="s">
        <v>7678</v>
      </c>
      <c r="E236" s="419" t="s">
        <v>7679</v>
      </c>
      <c r="F236" s="419" t="s">
        <v>1277</v>
      </c>
    </row>
    <row r="237" spans="1:6" ht="14.5" x14ac:dyDescent="0.35">
      <c r="A237" s="419" t="s">
        <v>7264</v>
      </c>
      <c r="B237" s="420">
        <v>15193</v>
      </c>
      <c r="C237" s="419" t="s">
        <v>7680</v>
      </c>
      <c r="D237" s="419" t="s">
        <v>7681</v>
      </c>
      <c r="E237" s="419" t="s">
        <v>1863</v>
      </c>
      <c r="F237" s="419" t="s">
        <v>1277</v>
      </c>
    </row>
    <row r="238" spans="1:6" ht="14.5" x14ac:dyDescent="0.35">
      <c r="A238" s="419" t="s">
        <v>7264</v>
      </c>
      <c r="B238" s="420">
        <v>15196</v>
      </c>
      <c r="C238" s="419" t="s">
        <v>7682</v>
      </c>
      <c r="D238" s="419" t="s">
        <v>7683</v>
      </c>
      <c r="E238" s="419" t="s">
        <v>1865</v>
      </c>
      <c r="F238" s="419" t="s">
        <v>1277</v>
      </c>
    </row>
    <row r="239" spans="1:6" ht="14.5" x14ac:dyDescent="0.35">
      <c r="A239" s="419" t="s">
        <v>7264</v>
      </c>
      <c r="B239" s="420">
        <v>15200</v>
      </c>
      <c r="C239" s="419" t="s">
        <v>7684</v>
      </c>
      <c r="D239" s="419" t="s">
        <v>7685</v>
      </c>
      <c r="E239" s="419" t="s">
        <v>1868</v>
      </c>
      <c r="F239" s="419" t="s">
        <v>1277</v>
      </c>
    </row>
    <row r="240" spans="1:6" ht="14.5" x14ac:dyDescent="0.35">
      <c r="A240" s="419" t="s">
        <v>7264</v>
      </c>
      <c r="B240" s="420">
        <v>15201</v>
      </c>
      <c r="C240" s="419" t="s">
        <v>7686</v>
      </c>
      <c r="D240" s="419" t="s">
        <v>7687</v>
      </c>
      <c r="E240" s="419" t="s">
        <v>1869</v>
      </c>
      <c r="F240" s="419" t="s">
        <v>1277</v>
      </c>
    </row>
    <row r="241" spans="1:6" ht="14.5" x14ac:dyDescent="0.35">
      <c r="A241" s="419" t="s">
        <v>7264</v>
      </c>
      <c r="B241" s="420">
        <v>15203</v>
      </c>
      <c r="C241" s="419" t="s">
        <v>7688</v>
      </c>
      <c r="D241" s="419" t="s">
        <v>7689</v>
      </c>
      <c r="E241" s="419" t="s">
        <v>1870</v>
      </c>
      <c r="F241" s="419" t="s">
        <v>1277</v>
      </c>
    </row>
    <row r="242" spans="1:6" ht="14.5" x14ac:dyDescent="0.35">
      <c r="A242" s="419" t="s">
        <v>7264</v>
      </c>
      <c r="B242" s="420">
        <v>15205</v>
      </c>
      <c r="C242" s="419" t="s">
        <v>7690</v>
      </c>
      <c r="D242" s="419" t="s">
        <v>7691</v>
      </c>
      <c r="E242" s="419" t="s">
        <v>1871</v>
      </c>
      <c r="F242" s="419" t="s">
        <v>1277</v>
      </c>
    </row>
    <row r="243" spans="1:6" ht="14.5" x14ac:dyDescent="0.35">
      <c r="A243" s="419" t="s">
        <v>7264</v>
      </c>
      <c r="B243" s="420">
        <v>15206</v>
      </c>
      <c r="C243" s="419" t="s">
        <v>7692</v>
      </c>
      <c r="D243" s="419" t="s">
        <v>7693</v>
      </c>
      <c r="E243" s="419" t="s">
        <v>1874</v>
      </c>
      <c r="F243" s="419" t="s">
        <v>1277</v>
      </c>
    </row>
    <row r="244" spans="1:6" ht="14.5" x14ac:dyDescent="0.35">
      <c r="A244" s="419" t="s">
        <v>7264</v>
      </c>
      <c r="B244" s="420">
        <v>15207</v>
      </c>
      <c r="C244" s="419" t="s">
        <v>7694</v>
      </c>
      <c r="D244" s="419" t="s">
        <v>7695</v>
      </c>
      <c r="E244" s="419" t="s">
        <v>1877</v>
      </c>
      <c r="F244" s="419" t="s">
        <v>1277</v>
      </c>
    </row>
    <row r="245" spans="1:6" ht="14.5" x14ac:dyDescent="0.35">
      <c r="A245" s="419" t="s">
        <v>7264</v>
      </c>
      <c r="B245" s="420">
        <v>15209</v>
      </c>
      <c r="C245" s="419" t="s">
        <v>7696</v>
      </c>
      <c r="D245" s="419" t="s">
        <v>7697</v>
      </c>
      <c r="E245" s="419" t="s">
        <v>1879</v>
      </c>
      <c r="F245" s="419" t="s">
        <v>1277</v>
      </c>
    </row>
    <row r="246" spans="1:6" ht="14.5" x14ac:dyDescent="0.35">
      <c r="A246" s="419" t="s">
        <v>7264</v>
      </c>
      <c r="B246" s="420">
        <v>15230</v>
      </c>
      <c r="C246" s="419" t="s">
        <v>7287</v>
      </c>
      <c r="D246" s="419" t="s">
        <v>7698</v>
      </c>
      <c r="E246" s="419" t="s">
        <v>7699</v>
      </c>
      <c r="F246" s="419" t="s">
        <v>1277</v>
      </c>
    </row>
    <row r="247" spans="1:6" ht="14.5" x14ac:dyDescent="0.35">
      <c r="A247" s="419" t="s">
        <v>7264</v>
      </c>
      <c r="B247" s="420">
        <v>15231</v>
      </c>
      <c r="C247" s="419" t="s">
        <v>7287</v>
      </c>
      <c r="D247" s="419" t="s">
        <v>7700</v>
      </c>
      <c r="E247" s="419" t="s">
        <v>7701</v>
      </c>
      <c r="F247" s="419" t="s">
        <v>1277</v>
      </c>
    </row>
    <row r="248" spans="1:6" ht="14.5" x14ac:dyDescent="0.35">
      <c r="A248" s="419" t="s">
        <v>7264</v>
      </c>
      <c r="B248" s="420">
        <v>15235</v>
      </c>
      <c r="C248" s="419" t="s">
        <v>7287</v>
      </c>
      <c r="D248" s="419" t="s">
        <v>7702</v>
      </c>
      <c r="E248" s="419" t="s">
        <v>7703</v>
      </c>
      <c r="F248" s="419" t="s">
        <v>1277</v>
      </c>
    </row>
    <row r="249" spans="1:6" ht="14.5" x14ac:dyDescent="0.35">
      <c r="A249" s="419" t="s">
        <v>7264</v>
      </c>
      <c r="B249" s="420">
        <v>15236</v>
      </c>
      <c r="C249" s="419" t="s">
        <v>7287</v>
      </c>
      <c r="D249" s="419" t="s">
        <v>7704</v>
      </c>
      <c r="E249" s="419" t="s">
        <v>1893</v>
      </c>
      <c r="F249" s="419" t="s">
        <v>1277</v>
      </c>
    </row>
    <row r="250" spans="1:6" ht="14.5" x14ac:dyDescent="0.35">
      <c r="A250" s="419" t="s">
        <v>7264</v>
      </c>
      <c r="B250" s="420">
        <v>15237</v>
      </c>
      <c r="C250" s="419" t="s">
        <v>7287</v>
      </c>
      <c r="D250" s="419" t="s">
        <v>7705</v>
      </c>
      <c r="E250" s="419" t="s">
        <v>1894</v>
      </c>
      <c r="F250" s="419" t="s">
        <v>1277</v>
      </c>
    </row>
    <row r="251" spans="1:6" ht="29" x14ac:dyDescent="0.35">
      <c r="A251" s="419" t="s">
        <v>7264</v>
      </c>
      <c r="B251" s="420">
        <v>15240</v>
      </c>
      <c r="C251" s="419" t="s">
        <v>7287</v>
      </c>
      <c r="D251" s="419" t="s">
        <v>7706</v>
      </c>
      <c r="E251" s="419" t="s">
        <v>1896</v>
      </c>
      <c r="F251" s="419" t="s">
        <v>1277</v>
      </c>
    </row>
    <row r="252" spans="1:6" ht="14.5" x14ac:dyDescent="0.35">
      <c r="A252" s="419" t="s">
        <v>7264</v>
      </c>
      <c r="B252" s="420">
        <v>15243</v>
      </c>
      <c r="C252" s="419" t="s">
        <v>7489</v>
      </c>
      <c r="D252" s="419" t="s">
        <v>7707</v>
      </c>
      <c r="E252" s="419" t="s">
        <v>7708</v>
      </c>
      <c r="F252" s="419" t="s">
        <v>1277</v>
      </c>
    </row>
    <row r="253" spans="1:6" ht="14.5" x14ac:dyDescent="0.35">
      <c r="A253" s="419" t="s">
        <v>7264</v>
      </c>
      <c r="B253" s="420">
        <v>15246</v>
      </c>
      <c r="C253" s="419" t="s">
        <v>7709</v>
      </c>
      <c r="D253" s="419" t="s">
        <v>7710</v>
      </c>
      <c r="E253" s="419" t="s">
        <v>7711</v>
      </c>
      <c r="F253" s="419" t="s">
        <v>1277</v>
      </c>
    </row>
    <row r="254" spans="1:6" ht="14.5" x14ac:dyDescent="0.35">
      <c r="A254" s="419" t="s">
        <v>7264</v>
      </c>
      <c r="B254" s="420">
        <v>15252</v>
      </c>
      <c r="C254" s="419" t="s">
        <v>7287</v>
      </c>
      <c r="D254" s="419" t="s">
        <v>7712</v>
      </c>
      <c r="E254" s="419" t="s">
        <v>1904</v>
      </c>
      <c r="F254" s="419" t="s">
        <v>1277</v>
      </c>
    </row>
    <row r="255" spans="1:6" ht="14.5" x14ac:dyDescent="0.35">
      <c r="A255" s="419" t="s">
        <v>7264</v>
      </c>
      <c r="B255" s="420">
        <v>15253</v>
      </c>
      <c r="C255" s="419" t="s">
        <v>7287</v>
      </c>
      <c r="D255" s="419" t="s">
        <v>7713</v>
      </c>
      <c r="E255" s="419" t="s">
        <v>1906</v>
      </c>
      <c r="F255" s="419" t="s">
        <v>1277</v>
      </c>
    </row>
    <row r="256" spans="1:6" ht="14.5" x14ac:dyDescent="0.35">
      <c r="A256" s="419" t="s">
        <v>7264</v>
      </c>
      <c r="B256" s="420">
        <v>15257</v>
      </c>
      <c r="C256" s="419" t="s">
        <v>7287</v>
      </c>
      <c r="D256" s="419" t="s">
        <v>7714</v>
      </c>
      <c r="E256" s="419" t="s">
        <v>1908</v>
      </c>
      <c r="F256" s="419" t="s">
        <v>1277</v>
      </c>
    </row>
    <row r="257" spans="1:6" ht="14.5" x14ac:dyDescent="0.35">
      <c r="A257" s="419" t="s">
        <v>7264</v>
      </c>
      <c r="B257" s="420">
        <v>15270</v>
      </c>
      <c r="C257" s="419" t="s">
        <v>7287</v>
      </c>
      <c r="D257" s="419" t="s">
        <v>7715</v>
      </c>
      <c r="E257" s="419" t="s">
        <v>1925</v>
      </c>
      <c r="F257" s="419" t="s">
        <v>1277</v>
      </c>
    </row>
    <row r="258" spans="1:6" ht="14.5" x14ac:dyDescent="0.35">
      <c r="A258" s="419" t="s">
        <v>7264</v>
      </c>
      <c r="B258" s="420">
        <v>15275</v>
      </c>
      <c r="C258" s="419" t="s">
        <v>7287</v>
      </c>
      <c r="D258" s="419" t="s">
        <v>7716</v>
      </c>
      <c r="E258" s="419" t="s">
        <v>1931</v>
      </c>
      <c r="F258" s="419" t="s">
        <v>1277</v>
      </c>
    </row>
    <row r="259" spans="1:6" ht="14.5" x14ac:dyDescent="0.35">
      <c r="A259" s="419" t="s">
        <v>7264</v>
      </c>
      <c r="B259" s="420">
        <v>15277</v>
      </c>
      <c r="C259" s="419" t="s">
        <v>7287</v>
      </c>
      <c r="D259" s="419" t="s">
        <v>7717</v>
      </c>
      <c r="E259" s="419" t="s">
        <v>1932</v>
      </c>
      <c r="F259" s="419" t="s">
        <v>1277</v>
      </c>
    </row>
    <row r="260" spans="1:6" ht="14.5" x14ac:dyDescent="0.35">
      <c r="A260" s="419" t="s">
        <v>7264</v>
      </c>
      <c r="B260" s="420">
        <v>15278</v>
      </c>
      <c r="C260" s="419" t="s">
        <v>7718</v>
      </c>
      <c r="D260" s="419" t="s">
        <v>7719</v>
      </c>
      <c r="E260" s="419" t="s">
        <v>1935</v>
      </c>
      <c r="F260" s="419" t="s">
        <v>1277</v>
      </c>
    </row>
    <row r="261" spans="1:6" ht="14.5" x14ac:dyDescent="0.35">
      <c r="A261" s="419" t="s">
        <v>7264</v>
      </c>
      <c r="B261" s="420">
        <v>15282</v>
      </c>
      <c r="C261" s="419" t="s">
        <v>7720</v>
      </c>
      <c r="D261" s="419" t="s">
        <v>7364</v>
      </c>
      <c r="E261" s="419" t="s">
        <v>1936</v>
      </c>
      <c r="F261" s="419" t="s">
        <v>1277</v>
      </c>
    </row>
    <row r="262" spans="1:6" ht="14.5" x14ac:dyDescent="0.35">
      <c r="A262" s="419" t="s">
        <v>7264</v>
      </c>
      <c r="B262" s="420">
        <v>15283</v>
      </c>
      <c r="C262" s="419" t="s">
        <v>7721</v>
      </c>
      <c r="D262" s="419" t="s">
        <v>7722</v>
      </c>
      <c r="E262" s="419" t="s">
        <v>1937</v>
      </c>
      <c r="F262" s="419" t="s">
        <v>1277</v>
      </c>
    </row>
    <row r="263" spans="1:6" ht="14.5" x14ac:dyDescent="0.35">
      <c r="A263" s="419" t="s">
        <v>7264</v>
      </c>
      <c r="B263" s="420">
        <v>15284</v>
      </c>
      <c r="C263" s="419" t="s">
        <v>7723</v>
      </c>
      <c r="D263" s="419" t="s">
        <v>7724</v>
      </c>
      <c r="E263" s="419" t="s">
        <v>7725</v>
      </c>
      <c r="F263" s="419" t="s">
        <v>1277</v>
      </c>
    </row>
    <row r="264" spans="1:6" ht="14.5" x14ac:dyDescent="0.35">
      <c r="A264" s="419" t="s">
        <v>7264</v>
      </c>
      <c r="B264" s="420">
        <v>15297</v>
      </c>
      <c r="C264" s="419" t="s">
        <v>7726</v>
      </c>
      <c r="D264" s="419" t="s">
        <v>7727</v>
      </c>
      <c r="E264" s="419" t="s">
        <v>1943</v>
      </c>
      <c r="F264" s="419" t="s">
        <v>1277</v>
      </c>
    </row>
    <row r="265" spans="1:6" ht="14.5" x14ac:dyDescent="0.35">
      <c r="A265" s="419" t="s">
        <v>7264</v>
      </c>
      <c r="B265" s="420">
        <v>15298</v>
      </c>
      <c r="C265" s="419" t="s">
        <v>7728</v>
      </c>
      <c r="D265" s="419" t="s">
        <v>7354</v>
      </c>
      <c r="E265" s="419" t="s">
        <v>1944</v>
      </c>
      <c r="F265" s="419" t="s">
        <v>1277</v>
      </c>
    </row>
    <row r="266" spans="1:6" ht="14.5" x14ac:dyDescent="0.35">
      <c r="A266" s="419" t="s">
        <v>7264</v>
      </c>
      <c r="B266" s="420">
        <v>15299</v>
      </c>
      <c r="C266" s="419" t="s">
        <v>7729</v>
      </c>
      <c r="D266" s="419" t="s">
        <v>2102</v>
      </c>
      <c r="E266" s="419" t="s">
        <v>1945</v>
      </c>
      <c r="F266" s="419" t="s">
        <v>1277</v>
      </c>
    </row>
    <row r="267" spans="1:6" ht="14.5" x14ac:dyDescent="0.35">
      <c r="A267" s="419" t="s">
        <v>7264</v>
      </c>
      <c r="B267" s="420">
        <v>15304</v>
      </c>
      <c r="C267" s="419" t="s">
        <v>7730</v>
      </c>
      <c r="D267" s="419" t="s">
        <v>7731</v>
      </c>
      <c r="E267" s="419" t="s">
        <v>1947</v>
      </c>
      <c r="F267" s="419" t="s">
        <v>1277</v>
      </c>
    </row>
    <row r="268" spans="1:6" ht="14.5" x14ac:dyDescent="0.35">
      <c r="A268" s="419" t="s">
        <v>7264</v>
      </c>
      <c r="B268" s="420">
        <v>15306</v>
      </c>
      <c r="C268" s="419" t="s">
        <v>7732</v>
      </c>
      <c r="D268" s="419" t="s">
        <v>2102</v>
      </c>
      <c r="E268" s="419" t="s">
        <v>1950</v>
      </c>
      <c r="F268" s="419" t="s">
        <v>1277</v>
      </c>
    </row>
    <row r="269" spans="1:6" ht="14.5" x14ac:dyDescent="0.35">
      <c r="A269" s="419" t="s">
        <v>7264</v>
      </c>
      <c r="B269" s="420">
        <v>15309</v>
      </c>
      <c r="C269" s="419" t="s">
        <v>7733</v>
      </c>
      <c r="D269" s="419" t="s">
        <v>7734</v>
      </c>
      <c r="E269" s="419" t="s">
        <v>1952</v>
      </c>
      <c r="F269" s="419" t="s">
        <v>1277</v>
      </c>
    </row>
    <row r="270" spans="1:6" ht="14.5" x14ac:dyDescent="0.35">
      <c r="A270" s="419" t="s">
        <v>7264</v>
      </c>
      <c r="B270" s="420">
        <v>15310</v>
      </c>
      <c r="C270" s="419" t="s">
        <v>7735</v>
      </c>
      <c r="D270" s="419" t="s">
        <v>2102</v>
      </c>
      <c r="E270" s="419" t="s">
        <v>7736</v>
      </c>
      <c r="F270" s="419" t="s">
        <v>1277</v>
      </c>
    </row>
    <row r="271" spans="1:6" ht="29" x14ac:dyDescent="0.35">
      <c r="A271" s="419" t="s">
        <v>7264</v>
      </c>
      <c r="B271" s="420">
        <v>15311</v>
      </c>
      <c r="C271" s="419" t="s">
        <v>7737</v>
      </c>
      <c r="D271" s="419" t="s">
        <v>7738</v>
      </c>
      <c r="E271" s="419" t="s">
        <v>1956</v>
      </c>
      <c r="F271" s="419" t="s">
        <v>1277</v>
      </c>
    </row>
    <row r="272" spans="1:6" ht="14.5" x14ac:dyDescent="0.35">
      <c r="A272" s="419" t="s">
        <v>7264</v>
      </c>
      <c r="B272" s="420">
        <v>15313</v>
      </c>
      <c r="C272" s="419" t="s">
        <v>7723</v>
      </c>
      <c r="D272" s="419" t="s">
        <v>7739</v>
      </c>
      <c r="E272" s="419" t="s">
        <v>7740</v>
      </c>
      <c r="F272" s="419" t="s">
        <v>1277</v>
      </c>
    </row>
    <row r="273" spans="1:6" ht="14.5" x14ac:dyDescent="0.35">
      <c r="A273" s="419" t="s">
        <v>7264</v>
      </c>
      <c r="B273" s="420">
        <v>15314</v>
      </c>
      <c r="C273" s="419" t="s">
        <v>7407</v>
      </c>
      <c r="D273" s="419" t="s">
        <v>7741</v>
      </c>
      <c r="E273" s="419" t="s">
        <v>1962</v>
      </c>
      <c r="F273" s="419" t="s">
        <v>1277</v>
      </c>
    </row>
    <row r="274" spans="1:6" ht="14.5" x14ac:dyDescent="0.35">
      <c r="A274" s="419" t="s">
        <v>7264</v>
      </c>
      <c r="B274" s="420">
        <v>15315</v>
      </c>
      <c r="C274" s="419" t="s">
        <v>7723</v>
      </c>
      <c r="D274" s="419" t="s">
        <v>7742</v>
      </c>
      <c r="E274" s="419" t="s">
        <v>7743</v>
      </c>
      <c r="F274" s="419" t="s">
        <v>1277</v>
      </c>
    </row>
    <row r="275" spans="1:6" ht="14.5" x14ac:dyDescent="0.35">
      <c r="A275" s="419" t="s">
        <v>7264</v>
      </c>
      <c r="B275" s="420">
        <v>15316</v>
      </c>
      <c r="C275" s="419" t="s">
        <v>7446</v>
      </c>
      <c r="D275" s="419" t="s">
        <v>7744</v>
      </c>
      <c r="E275" s="419" t="s">
        <v>1965</v>
      </c>
      <c r="F275" s="419" t="s">
        <v>1277</v>
      </c>
    </row>
    <row r="276" spans="1:6" ht="14.5" x14ac:dyDescent="0.35">
      <c r="A276" s="419" t="s">
        <v>7264</v>
      </c>
      <c r="B276" s="420">
        <v>15317</v>
      </c>
      <c r="C276" s="419" t="s">
        <v>7745</v>
      </c>
      <c r="D276" s="419" t="s">
        <v>2102</v>
      </c>
      <c r="E276" s="419" t="s">
        <v>1967</v>
      </c>
      <c r="F276" s="419" t="s">
        <v>1277</v>
      </c>
    </row>
    <row r="277" spans="1:6" ht="14.5" x14ac:dyDescent="0.35">
      <c r="A277" s="419" t="s">
        <v>7264</v>
      </c>
      <c r="B277" s="420">
        <v>15320</v>
      </c>
      <c r="C277" s="419" t="s">
        <v>7718</v>
      </c>
      <c r="D277" s="419" t="s">
        <v>7746</v>
      </c>
      <c r="E277" s="419" t="s">
        <v>1974</v>
      </c>
      <c r="F277" s="419" t="s">
        <v>1277</v>
      </c>
    </row>
    <row r="278" spans="1:6" ht="14.5" x14ac:dyDescent="0.35">
      <c r="A278" s="419" t="s">
        <v>7264</v>
      </c>
      <c r="B278" s="420">
        <v>15322</v>
      </c>
      <c r="C278" s="419" t="s">
        <v>7747</v>
      </c>
      <c r="D278" s="419" t="s">
        <v>2102</v>
      </c>
      <c r="E278" s="419" t="s">
        <v>1975</v>
      </c>
      <c r="F278" s="419" t="s">
        <v>1277</v>
      </c>
    </row>
    <row r="279" spans="1:6" ht="14.5" x14ac:dyDescent="0.35">
      <c r="A279" s="419" t="s">
        <v>7264</v>
      </c>
      <c r="B279" s="420">
        <v>15325</v>
      </c>
      <c r="C279" s="419" t="s">
        <v>7748</v>
      </c>
      <c r="D279" s="419" t="s">
        <v>2102</v>
      </c>
      <c r="E279" s="419" t="s">
        <v>1976</v>
      </c>
      <c r="F279" s="419" t="s">
        <v>1277</v>
      </c>
    </row>
    <row r="280" spans="1:6" ht="14.5" x14ac:dyDescent="0.35">
      <c r="A280" s="419" t="s">
        <v>7264</v>
      </c>
      <c r="B280" s="420">
        <v>15327</v>
      </c>
      <c r="C280" s="419" t="s">
        <v>7749</v>
      </c>
      <c r="D280" s="419" t="s">
        <v>7750</v>
      </c>
      <c r="E280" s="419" t="s">
        <v>1978</v>
      </c>
      <c r="F280" s="419" t="s">
        <v>1277</v>
      </c>
    </row>
    <row r="281" spans="1:6" ht="14.5" x14ac:dyDescent="0.35">
      <c r="A281" s="419" t="s">
        <v>7264</v>
      </c>
      <c r="B281" s="420">
        <v>15331</v>
      </c>
      <c r="C281" s="419" t="s">
        <v>7751</v>
      </c>
      <c r="D281" s="419" t="s">
        <v>2102</v>
      </c>
      <c r="E281" s="419" t="s">
        <v>1981</v>
      </c>
      <c r="F281" s="419" t="s">
        <v>1277</v>
      </c>
    </row>
    <row r="282" spans="1:6" ht="14.5" x14ac:dyDescent="0.35">
      <c r="A282" s="419" t="s">
        <v>7264</v>
      </c>
      <c r="B282" s="420">
        <v>15333</v>
      </c>
      <c r="C282" s="419" t="s">
        <v>7752</v>
      </c>
      <c r="D282" s="419" t="s">
        <v>7753</v>
      </c>
      <c r="E282" s="419" t="s">
        <v>1982</v>
      </c>
      <c r="F282" s="419" t="s">
        <v>1277</v>
      </c>
    </row>
    <row r="283" spans="1:6" ht="14.5" x14ac:dyDescent="0.35">
      <c r="A283" s="419" t="s">
        <v>7264</v>
      </c>
      <c r="B283" s="420">
        <v>15334</v>
      </c>
      <c r="C283" s="419" t="s">
        <v>211</v>
      </c>
      <c r="D283" s="419" t="s">
        <v>2102</v>
      </c>
      <c r="E283" s="419" t="s">
        <v>1984</v>
      </c>
      <c r="F283" s="419" t="s">
        <v>1277</v>
      </c>
    </row>
    <row r="284" spans="1:6" ht="14.5" x14ac:dyDescent="0.35">
      <c r="A284" s="419" t="s">
        <v>7264</v>
      </c>
      <c r="B284" s="420">
        <v>15339</v>
      </c>
      <c r="C284" s="419" t="s">
        <v>7754</v>
      </c>
      <c r="D284" s="419" t="s">
        <v>7755</v>
      </c>
      <c r="E284" s="419" t="s">
        <v>1985</v>
      </c>
      <c r="F284" s="419" t="s">
        <v>1277</v>
      </c>
    </row>
    <row r="285" spans="1:6" ht="14.5" x14ac:dyDescent="0.35">
      <c r="A285" s="419" t="s">
        <v>7264</v>
      </c>
      <c r="B285" s="420">
        <v>15371</v>
      </c>
      <c r="C285" s="419" t="s">
        <v>7756</v>
      </c>
      <c r="D285" s="419" t="s">
        <v>7757</v>
      </c>
      <c r="E285" s="419" t="s">
        <v>1988</v>
      </c>
      <c r="F285" s="419" t="s">
        <v>1277</v>
      </c>
    </row>
    <row r="286" spans="1:6" ht="14.5" x14ac:dyDescent="0.35">
      <c r="A286" s="419" t="s">
        <v>7264</v>
      </c>
      <c r="B286" s="420">
        <v>15378</v>
      </c>
      <c r="C286" s="419" t="s">
        <v>7292</v>
      </c>
      <c r="D286" s="419" t="s">
        <v>7758</v>
      </c>
      <c r="E286" s="419" t="s">
        <v>1992</v>
      </c>
      <c r="F286" s="419" t="s">
        <v>1277</v>
      </c>
    </row>
    <row r="287" spans="1:6" ht="14.5" x14ac:dyDescent="0.35">
      <c r="A287" s="419" t="s">
        <v>7264</v>
      </c>
      <c r="B287" s="420">
        <v>15381</v>
      </c>
      <c r="C287" s="419" t="s">
        <v>7759</v>
      </c>
      <c r="D287" s="419" t="s">
        <v>7760</v>
      </c>
      <c r="E287" s="419" t="s">
        <v>1994</v>
      </c>
      <c r="F287" s="419" t="s">
        <v>1277</v>
      </c>
    </row>
    <row r="288" spans="1:6" ht="29" x14ac:dyDescent="0.35">
      <c r="A288" s="419" t="s">
        <v>7264</v>
      </c>
      <c r="B288" s="420">
        <v>15383</v>
      </c>
      <c r="C288" s="419" t="s">
        <v>7287</v>
      </c>
      <c r="D288" s="419" t="s">
        <v>7761</v>
      </c>
      <c r="E288" s="419" t="s">
        <v>1996</v>
      </c>
      <c r="F288" s="419" t="s">
        <v>1277</v>
      </c>
    </row>
    <row r="289" spans="1:6" ht="14.5" x14ac:dyDescent="0.35">
      <c r="A289" s="419" t="s">
        <v>7264</v>
      </c>
      <c r="B289" s="420">
        <v>15388</v>
      </c>
      <c r="C289" s="419" t="s">
        <v>7762</v>
      </c>
      <c r="D289" s="419" t="s">
        <v>7763</v>
      </c>
      <c r="E289" s="419" t="s">
        <v>1998</v>
      </c>
      <c r="F289" s="419" t="s">
        <v>1277</v>
      </c>
    </row>
    <row r="290" spans="1:6" ht="14.5" x14ac:dyDescent="0.35">
      <c r="A290" s="419" t="s">
        <v>7264</v>
      </c>
      <c r="B290" s="420">
        <v>15391</v>
      </c>
      <c r="C290" s="419" t="s">
        <v>7764</v>
      </c>
      <c r="D290" s="419" t="s">
        <v>7765</v>
      </c>
      <c r="E290" s="419" t="s">
        <v>2001</v>
      </c>
      <c r="F290" s="419" t="s">
        <v>1277</v>
      </c>
    </row>
    <row r="291" spans="1:6" ht="14.5" x14ac:dyDescent="0.35">
      <c r="A291" s="419" t="s">
        <v>7264</v>
      </c>
      <c r="B291" s="420">
        <v>15393</v>
      </c>
      <c r="C291" s="419" t="s">
        <v>7489</v>
      </c>
      <c r="D291" s="419" t="s">
        <v>7766</v>
      </c>
      <c r="E291" s="419" t="s">
        <v>2004</v>
      </c>
      <c r="F291" s="419" t="s">
        <v>1277</v>
      </c>
    </row>
    <row r="292" spans="1:6" ht="14.5" x14ac:dyDescent="0.35">
      <c r="A292" s="419" t="s">
        <v>7264</v>
      </c>
      <c r="B292" s="420">
        <v>15394</v>
      </c>
      <c r="C292" s="419" t="s">
        <v>524</v>
      </c>
      <c r="D292" s="419" t="s">
        <v>2102</v>
      </c>
      <c r="E292" s="419" t="s">
        <v>2007</v>
      </c>
      <c r="F292" s="419" t="s">
        <v>1277</v>
      </c>
    </row>
    <row r="293" spans="1:6" ht="14.5" x14ac:dyDescent="0.35">
      <c r="A293" s="419" t="s">
        <v>7264</v>
      </c>
      <c r="B293" s="420">
        <v>15396</v>
      </c>
      <c r="C293" s="419" t="s">
        <v>7767</v>
      </c>
      <c r="D293" s="419" t="s">
        <v>7768</v>
      </c>
      <c r="E293" s="419" t="s">
        <v>2011</v>
      </c>
      <c r="F293" s="419" t="s">
        <v>1277</v>
      </c>
    </row>
    <row r="294" spans="1:6" ht="14.5" x14ac:dyDescent="0.35">
      <c r="A294" s="419" t="s">
        <v>7264</v>
      </c>
      <c r="B294" s="420">
        <v>15397</v>
      </c>
      <c r="C294" s="419" t="s">
        <v>7769</v>
      </c>
      <c r="D294" s="419" t="s">
        <v>7770</v>
      </c>
      <c r="E294" s="419" t="s">
        <v>2014</v>
      </c>
      <c r="F294" s="419" t="s">
        <v>1277</v>
      </c>
    </row>
    <row r="295" spans="1:6" ht="14.5" x14ac:dyDescent="0.35">
      <c r="A295" s="419" t="s">
        <v>7264</v>
      </c>
      <c r="B295" s="420">
        <v>15400</v>
      </c>
      <c r="C295" s="419" t="s">
        <v>7489</v>
      </c>
      <c r="D295" s="419" t="s">
        <v>7771</v>
      </c>
      <c r="E295" s="419" t="s">
        <v>2016</v>
      </c>
      <c r="F295" s="419" t="s">
        <v>1277</v>
      </c>
    </row>
    <row r="296" spans="1:6" ht="14.5" x14ac:dyDescent="0.35">
      <c r="A296" s="419" t="s">
        <v>7264</v>
      </c>
      <c r="B296" s="420">
        <v>15402</v>
      </c>
      <c r="C296" s="419" t="s">
        <v>7772</v>
      </c>
      <c r="D296" s="419" t="s">
        <v>7773</v>
      </c>
      <c r="E296" s="419" t="s">
        <v>2017</v>
      </c>
      <c r="F296" s="419" t="s">
        <v>1277</v>
      </c>
    </row>
    <row r="297" spans="1:6" ht="14.5" x14ac:dyDescent="0.35">
      <c r="A297" s="419" t="s">
        <v>7264</v>
      </c>
      <c r="B297" s="420">
        <v>15414</v>
      </c>
      <c r="C297" s="419" t="s">
        <v>7325</v>
      </c>
      <c r="D297" s="419" t="s">
        <v>7774</v>
      </c>
      <c r="E297" s="419" t="s">
        <v>7775</v>
      </c>
      <c r="F297" s="419" t="s">
        <v>1277</v>
      </c>
    </row>
    <row r="298" spans="1:6" ht="14.5" x14ac:dyDescent="0.35">
      <c r="A298" s="419" t="s">
        <v>7264</v>
      </c>
      <c r="B298" s="420">
        <v>15415</v>
      </c>
      <c r="C298" s="419" t="s">
        <v>7489</v>
      </c>
      <c r="D298" s="419" t="s">
        <v>7776</v>
      </c>
      <c r="E298" s="419" t="s">
        <v>7777</v>
      </c>
      <c r="F298" s="419" t="s">
        <v>1277</v>
      </c>
    </row>
    <row r="299" spans="1:6" ht="14.5" x14ac:dyDescent="0.35">
      <c r="A299" s="419" t="s">
        <v>7264</v>
      </c>
      <c r="B299" s="420">
        <v>15435</v>
      </c>
      <c r="C299" s="419" t="s">
        <v>7778</v>
      </c>
      <c r="D299" s="419" t="s">
        <v>7779</v>
      </c>
      <c r="E299" s="419" t="s">
        <v>2027</v>
      </c>
      <c r="F299" s="419" t="s">
        <v>1277</v>
      </c>
    </row>
    <row r="300" spans="1:6" ht="29" x14ac:dyDescent="0.35">
      <c r="A300" s="419" t="s">
        <v>7264</v>
      </c>
      <c r="B300" s="420">
        <v>15436</v>
      </c>
      <c r="C300" s="419" t="s">
        <v>7780</v>
      </c>
      <c r="D300" s="419" t="s">
        <v>7781</v>
      </c>
      <c r="E300" s="419" t="s">
        <v>2029</v>
      </c>
      <c r="F300" s="419" t="s">
        <v>1277</v>
      </c>
    </row>
    <row r="301" spans="1:6" ht="29" x14ac:dyDescent="0.35">
      <c r="A301" s="419" t="s">
        <v>7264</v>
      </c>
      <c r="B301" s="420">
        <v>15439</v>
      </c>
      <c r="C301" s="419" t="s">
        <v>7782</v>
      </c>
      <c r="D301" s="419" t="s">
        <v>2102</v>
      </c>
      <c r="E301" s="419" t="s">
        <v>2031</v>
      </c>
      <c r="F301" s="419" t="s">
        <v>1277</v>
      </c>
    </row>
    <row r="302" spans="1:6" ht="14.5" x14ac:dyDescent="0.35">
      <c r="A302" s="419" t="s">
        <v>7264</v>
      </c>
      <c r="B302" s="420">
        <v>15440</v>
      </c>
      <c r="C302" s="419" t="s">
        <v>7783</v>
      </c>
      <c r="D302" s="419" t="s">
        <v>7354</v>
      </c>
      <c r="E302" s="419" t="s">
        <v>2032</v>
      </c>
      <c r="F302" s="419" t="s">
        <v>1277</v>
      </c>
    </row>
    <row r="303" spans="1:6" ht="29" x14ac:dyDescent="0.35">
      <c r="A303" s="419" t="s">
        <v>7264</v>
      </c>
      <c r="B303" s="420">
        <v>15446</v>
      </c>
      <c r="C303" s="419" t="s">
        <v>7784</v>
      </c>
      <c r="D303" s="419" t="s">
        <v>7785</v>
      </c>
      <c r="E303" s="419" t="s">
        <v>2035</v>
      </c>
      <c r="F303" s="419" t="s">
        <v>1277</v>
      </c>
    </row>
    <row r="304" spans="1:6" ht="14.5" x14ac:dyDescent="0.35">
      <c r="A304" s="419" t="s">
        <v>7264</v>
      </c>
      <c r="B304" s="420">
        <v>15448</v>
      </c>
      <c r="C304" s="419" t="s">
        <v>7605</v>
      </c>
      <c r="D304" s="419" t="s">
        <v>7786</v>
      </c>
      <c r="E304" s="419" t="s">
        <v>2039</v>
      </c>
      <c r="F304" s="419" t="s">
        <v>1277</v>
      </c>
    </row>
    <row r="305" spans="1:6" ht="14.5" x14ac:dyDescent="0.35">
      <c r="A305" s="419" t="s">
        <v>7264</v>
      </c>
      <c r="B305" s="420">
        <v>15450</v>
      </c>
      <c r="C305" s="419" t="s">
        <v>7787</v>
      </c>
      <c r="D305" s="419" t="s">
        <v>7788</v>
      </c>
      <c r="E305" s="419" t="s">
        <v>2044</v>
      </c>
      <c r="F305" s="419" t="s">
        <v>1277</v>
      </c>
    </row>
    <row r="306" spans="1:6" ht="14.5" x14ac:dyDescent="0.35">
      <c r="A306" s="419" t="s">
        <v>7264</v>
      </c>
      <c r="B306" s="420">
        <v>15454</v>
      </c>
      <c r="C306" s="419" t="s">
        <v>7789</v>
      </c>
      <c r="D306" s="419" t="s">
        <v>7790</v>
      </c>
      <c r="E306" s="419" t="s">
        <v>2045</v>
      </c>
      <c r="F306" s="419" t="s">
        <v>1277</v>
      </c>
    </row>
    <row r="307" spans="1:6" ht="14.5" x14ac:dyDescent="0.35">
      <c r="A307" s="419" t="s">
        <v>7264</v>
      </c>
      <c r="B307" s="420">
        <v>15457</v>
      </c>
      <c r="C307" s="419" t="s">
        <v>7503</v>
      </c>
      <c r="D307" s="419" t="s">
        <v>7791</v>
      </c>
      <c r="E307" s="419" t="s">
        <v>7792</v>
      </c>
      <c r="F307" s="419" t="s">
        <v>1277</v>
      </c>
    </row>
    <row r="308" spans="1:6" ht="14.5" x14ac:dyDescent="0.35">
      <c r="A308" s="419" t="s">
        <v>7264</v>
      </c>
      <c r="B308" s="420">
        <v>15458</v>
      </c>
      <c r="C308" s="419" t="s">
        <v>7297</v>
      </c>
      <c r="D308" s="419" t="s">
        <v>7793</v>
      </c>
      <c r="E308" s="419" t="s">
        <v>2048</v>
      </c>
      <c r="F308" s="419" t="s">
        <v>1277</v>
      </c>
    </row>
    <row r="309" spans="1:6" ht="14.5" x14ac:dyDescent="0.35">
      <c r="A309" s="419" t="s">
        <v>7264</v>
      </c>
      <c r="B309" s="420">
        <v>15459</v>
      </c>
      <c r="C309" s="419" t="s">
        <v>7794</v>
      </c>
      <c r="D309" s="419" t="s">
        <v>2102</v>
      </c>
      <c r="E309" s="419" t="s">
        <v>7795</v>
      </c>
      <c r="F309" s="419" t="s">
        <v>1277</v>
      </c>
    </row>
    <row r="310" spans="1:6" ht="14.5" x14ac:dyDescent="0.35">
      <c r="A310" s="419" t="s">
        <v>7264</v>
      </c>
      <c r="B310" s="420">
        <v>15460</v>
      </c>
      <c r="C310" s="419" t="s">
        <v>7294</v>
      </c>
      <c r="D310" s="419" t="s">
        <v>7297</v>
      </c>
      <c r="E310" s="419" t="s">
        <v>7796</v>
      </c>
      <c r="F310" s="419" t="s">
        <v>1277</v>
      </c>
    </row>
    <row r="311" spans="1:6" ht="14.5" x14ac:dyDescent="0.35">
      <c r="A311" s="419" t="s">
        <v>7264</v>
      </c>
      <c r="B311" s="420">
        <v>15463</v>
      </c>
      <c r="C311" s="419" t="s">
        <v>7797</v>
      </c>
      <c r="D311" s="419" t="s">
        <v>7798</v>
      </c>
      <c r="E311" s="419" t="s">
        <v>2054</v>
      </c>
      <c r="F311" s="419" t="s">
        <v>1277</v>
      </c>
    </row>
    <row r="312" spans="1:6" ht="14.5" x14ac:dyDescent="0.35">
      <c r="A312" s="419" t="s">
        <v>7264</v>
      </c>
      <c r="B312" s="420">
        <v>15465</v>
      </c>
      <c r="C312" s="419" t="s">
        <v>7783</v>
      </c>
      <c r="D312" s="419" t="s">
        <v>7799</v>
      </c>
      <c r="E312" s="419" t="s">
        <v>2055</v>
      </c>
      <c r="F312" s="419" t="s">
        <v>1277</v>
      </c>
    </row>
    <row r="313" spans="1:6" ht="14.5" x14ac:dyDescent="0.35">
      <c r="A313" s="419" t="s">
        <v>7264</v>
      </c>
      <c r="B313" s="420">
        <v>15467</v>
      </c>
      <c r="C313" s="419" t="s">
        <v>7800</v>
      </c>
      <c r="D313" s="419" t="s">
        <v>2102</v>
      </c>
      <c r="E313" s="419" t="s">
        <v>2056</v>
      </c>
      <c r="F313" s="419" t="s">
        <v>1277</v>
      </c>
    </row>
    <row r="314" spans="1:6" ht="14.5" x14ac:dyDescent="0.35">
      <c r="A314" s="419" t="s">
        <v>7264</v>
      </c>
      <c r="B314" s="420">
        <v>15468</v>
      </c>
      <c r="C314" s="419" t="s">
        <v>7797</v>
      </c>
      <c r="D314" s="419" t="s">
        <v>7801</v>
      </c>
      <c r="E314" s="419" t="s">
        <v>7802</v>
      </c>
      <c r="F314" s="419" t="s">
        <v>1277</v>
      </c>
    </row>
    <row r="315" spans="1:6" ht="14.5" x14ac:dyDescent="0.35">
      <c r="A315" s="419" t="s">
        <v>7264</v>
      </c>
      <c r="B315" s="420">
        <v>15469</v>
      </c>
      <c r="C315" s="419" t="s">
        <v>7803</v>
      </c>
      <c r="D315" s="419" t="s">
        <v>7804</v>
      </c>
      <c r="E315" s="419" t="s">
        <v>2061</v>
      </c>
      <c r="F315" s="419" t="s">
        <v>1277</v>
      </c>
    </row>
    <row r="316" spans="1:6" ht="14.5" x14ac:dyDescent="0.35">
      <c r="A316" s="419" t="s">
        <v>7264</v>
      </c>
      <c r="B316" s="420">
        <v>15481</v>
      </c>
      <c r="C316" s="419" t="s">
        <v>7805</v>
      </c>
      <c r="D316" s="419" t="s">
        <v>7806</v>
      </c>
      <c r="E316" s="419" t="s">
        <v>2062</v>
      </c>
      <c r="F316" s="419" t="s">
        <v>1277</v>
      </c>
    </row>
    <row r="317" spans="1:6" ht="14.5" x14ac:dyDescent="0.35">
      <c r="A317" s="419" t="s">
        <v>7264</v>
      </c>
      <c r="B317" s="420">
        <v>15486</v>
      </c>
      <c r="C317" s="419" t="s">
        <v>7807</v>
      </c>
      <c r="D317" s="419" t="s">
        <v>2102</v>
      </c>
      <c r="E317" s="419" t="s">
        <v>7808</v>
      </c>
      <c r="F317" s="419" t="s">
        <v>1277</v>
      </c>
    </row>
    <row r="318" spans="1:6" ht="14.5" x14ac:dyDescent="0.35">
      <c r="A318" s="419" t="s">
        <v>7264</v>
      </c>
      <c r="B318" s="420">
        <v>15494</v>
      </c>
      <c r="C318" s="419" t="s">
        <v>7809</v>
      </c>
      <c r="D318" s="419" t="s">
        <v>7810</v>
      </c>
      <c r="E318" s="419" t="s">
        <v>2065</v>
      </c>
      <c r="F318" s="419" t="s">
        <v>1277</v>
      </c>
    </row>
    <row r="319" spans="1:6" ht="14.5" x14ac:dyDescent="0.35">
      <c r="A319" s="419" t="s">
        <v>7264</v>
      </c>
      <c r="B319" s="420">
        <v>15495</v>
      </c>
      <c r="C319" s="419" t="s">
        <v>7811</v>
      </c>
      <c r="D319" s="419" t="s">
        <v>7511</v>
      </c>
      <c r="E319" s="419" t="s">
        <v>2066</v>
      </c>
      <c r="F319" s="419" t="s">
        <v>1277</v>
      </c>
    </row>
    <row r="320" spans="1:6" ht="14.5" x14ac:dyDescent="0.35">
      <c r="A320" s="419" t="s">
        <v>7264</v>
      </c>
      <c r="B320" s="420">
        <v>15496</v>
      </c>
      <c r="C320" s="419" t="s">
        <v>7803</v>
      </c>
      <c r="D320" s="419" t="s">
        <v>7812</v>
      </c>
      <c r="E320" s="419" t="s">
        <v>2067</v>
      </c>
      <c r="F320" s="419" t="s">
        <v>1277</v>
      </c>
    </row>
    <row r="321" spans="1:6" ht="14.5" x14ac:dyDescent="0.35">
      <c r="A321" s="419" t="s">
        <v>7264</v>
      </c>
      <c r="B321" s="420">
        <v>15500</v>
      </c>
      <c r="C321" s="419" t="s">
        <v>7805</v>
      </c>
      <c r="D321" s="419" t="s">
        <v>7813</v>
      </c>
      <c r="E321" s="419" t="s">
        <v>2070</v>
      </c>
      <c r="F321" s="419" t="s">
        <v>1277</v>
      </c>
    </row>
    <row r="322" spans="1:6" ht="14.5" x14ac:dyDescent="0.35">
      <c r="A322" s="419" t="s">
        <v>7264</v>
      </c>
      <c r="B322" s="420">
        <v>15505</v>
      </c>
      <c r="C322" s="419" t="s">
        <v>7814</v>
      </c>
      <c r="D322" s="419" t="s">
        <v>7815</v>
      </c>
      <c r="E322" s="419" t="s">
        <v>2075</v>
      </c>
      <c r="F322" s="419" t="s">
        <v>1277</v>
      </c>
    </row>
    <row r="323" spans="1:6" ht="14.5" x14ac:dyDescent="0.35">
      <c r="A323" s="419" t="s">
        <v>7264</v>
      </c>
      <c r="B323" s="420">
        <v>15507</v>
      </c>
      <c r="C323" s="419" t="s">
        <v>7316</v>
      </c>
      <c r="D323" s="419" t="s">
        <v>7816</v>
      </c>
      <c r="E323" s="419" t="s">
        <v>2077</v>
      </c>
      <c r="F323" s="419" t="s">
        <v>1277</v>
      </c>
    </row>
    <row r="324" spans="1:6" ht="14.5" x14ac:dyDescent="0.35">
      <c r="A324" s="419" t="s">
        <v>7264</v>
      </c>
      <c r="B324" s="420">
        <v>15508</v>
      </c>
      <c r="C324" s="419" t="s">
        <v>7817</v>
      </c>
      <c r="D324" s="419" t="s">
        <v>2102</v>
      </c>
      <c r="E324" s="419" t="s">
        <v>2078</v>
      </c>
      <c r="F324" s="419" t="s">
        <v>1277</v>
      </c>
    </row>
    <row r="325" spans="1:6" ht="14.5" x14ac:dyDescent="0.35">
      <c r="A325" s="419" t="s">
        <v>7264</v>
      </c>
      <c r="B325" s="420">
        <v>15511</v>
      </c>
      <c r="C325" s="419" t="s">
        <v>7818</v>
      </c>
      <c r="D325" s="419" t="s">
        <v>7819</v>
      </c>
      <c r="E325" s="419" t="s">
        <v>2080</v>
      </c>
      <c r="F325" s="419" t="s">
        <v>1277</v>
      </c>
    </row>
    <row r="326" spans="1:6" ht="14.5" x14ac:dyDescent="0.35">
      <c r="A326" s="419" t="s">
        <v>7264</v>
      </c>
      <c r="B326" s="420">
        <v>15516</v>
      </c>
      <c r="C326" s="419" t="s">
        <v>7820</v>
      </c>
      <c r="D326" s="419" t="s">
        <v>2102</v>
      </c>
      <c r="E326" s="419" t="s">
        <v>2081</v>
      </c>
      <c r="F326" s="419" t="s">
        <v>1277</v>
      </c>
    </row>
    <row r="327" spans="1:6" ht="14.5" x14ac:dyDescent="0.35">
      <c r="A327" s="419" t="s">
        <v>7264</v>
      </c>
      <c r="B327" s="420">
        <v>15519</v>
      </c>
      <c r="C327" s="419" t="s">
        <v>7821</v>
      </c>
      <c r="D327" s="419" t="s">
        <v>7822</v>
      </c>
      <c r="E327" s="419" t="s">
        <v>2083</v>
      </c>
      <c r="F327" s="419" t="s">
        <v>1277</v>
      </c>
    </row>
    <row r="328" spans="1:6" ht="14.5" x14ac:dyDescent="0.35">
      <c r="A328" s="419" t="s">
        <v>7264</v>
      </c>
      <c r="B328" s="420">
        <v>15523</v>
      </c>
      <c r="C328" s="419" t="s">
        <v>7823</v>
      </c>
      <c r="D328" s="419" t="s">
        <v>7824</v>
      </c>
      <c r="E328" s="419" t="s">
        <v>7825</v>
      </c>
      <c r="F328" s="419" t="s">
        <v>1277</v>
      </c>
    </row>
    <row r="329" spans="1:6" ht="14.5" x14ac:dyDescent="0.35">
      <c r="A329" s="419" t="s">
        <v>7264</v>
      </c>
      <c r="B329" s="420">
        <v>15527</v>
      </c>
      <c r="C329" s="419" t="s">
        <v>7826</v>
      </c>
      <c r="D329" s="419" t="s">
        <v>7827</v>
      </c>
      <c r="E329" s="419" t="s">
        <v>7828</v>
      </c>
      <c r="F329" s="419" t="s">
        <v>1277</v>
      </c>
    </row>
    <row r="330" spans="1:6" ht="14.5" x14ac:dyDescent="0.35">
      <c r="A330" s="419" t="s">
        <v>7264</v>
      </c>
      <c r="B330" s="420">
        <v>15535</v>
      </c>
      <c r="C330" s="419" t="s">
        <v>7829</v>
      </c>
      <c r="D330" s="419" t="s">
        <v>7830</v>
      </c>
      <c r="E330" s="419" t="s">
        <v>2096</v>
      </c>
      <c r="F330" s="419" t="s">
        <v>1277</v>
      </c>
    </row>
    <row r="331" spans="1:6" ht="14.5" x14ac:dyDescent="0.35">
      <c r="A331" s="419" t="s">
        <v>7264</v>
      </c>
      <c r="B331" s="420">
        <v>15536</v>
      </c>
      <c r="C331" s="419" t="s">
        <v>7831</v>
      </c>
      <c r="D331" s="419" t="s">
        <v>7832</v>
      </c>
      <c r="E331" s="419" t="s">
        <v>2097</v>
      </c>
      <c r="F331" s="419" t="s">
        <v>1277</v>
      </c>
    </row>
    <row r="332" spans="1:6" ht="14.5" x14ac:dyDescent="0.35">
      <c r="A332" s="419" t="s">
        <v>7264</v>
      </c>
      <c r="B332" s="420">
        <v>15537</v>
      </c>
      <c r="C332" s="419" t="s">
        <v>7833</v>
      </c>
      <c r="D332" s="419" t="s">
        <v>7834</v>
      </c>
      <c r="E332" s="419" t="s">
        <v>7835</v>
      </c>
      <c r="F332" s="419" t="s">
        <v>1277</v>
      </c>
    </row>
    <row r="333" spans="1:6" ht="14.5" x14ac:dyDescent="0.35">
      <c r="A333" s="419" t="s">
        <v>7264</v>
      </c>
      <c r="B333" s="420">
        <v>15541</v>
      </c>
      <c r="C333" s="419" t="s">
        <v>7836</v>
      </c>
      <c r="D333" s="419" t="s">
        <v>7837</v>
      </c>
      <c r="E333" s="419" t="s">
        <v>7838</v>
      </c>
      <c r="F333" s="419" t="s">
        <v>1277</v>
      </c>
    </row>
    <row r="334" spans="1:6" ht="14.5" x14ac:dyDescent="0.35">
      <c r="A334" s="419" t="s">
        <v>7264</v>
      </c>
      <c r="B334" s="420">
        <v>15542</v>
      </c>
      <c r="C334" s="419" t="s">
        <v>7836</v>
      </c>
      <c r="D334" s="419" t="s">
        <v>7839</v>
      </c>
      <c r="E334" s="419" t="s">
        <v>2104</v>
      </c>
      <c r="F334" s="419" t="s">
        <v>1277</v>
      </c>
    </row>
    <row r="335" spans="1:6" ht="14.5" x14ac:dyDescent="0.35">
      <c r="A335" s="419" t="s">
        <v>7264</v>
      </c>
      <c r="B335" s="420">
        <v>15548</v>
      </c>
      <c r="C335" s="419" t="s">
        <v>7836</v>
      </c>
      <c r="D335" s="419" t="s">
        <v>7840</v>
      </c>
      <c r="E335" s="419" t="s">
        <v>2108</v>
      </c>
      <c r="F335" s="419" t="s">
        <v>1277</v>
      </c>
    </row>
    <row r="336" spans="1:6" ht="14.5" x14ac:dyDescent="0.35">
      <c r="A336" s="419" t="s">
        <v>7264</v>
      </c>
      <c r="B336" s="420">
        <v>15552</v>
      </c>
      <c r="C336" s="419" t="s">
        <v>7841</v>
      </c>
      <c r="D336" s="419" t="s">
        <v>7842</v>
      </c>
      <c r="E336" s="419" t="s">
        <v>2111</v>
      </c>
      <c r="F336" s="419" t="s">
        <v>1277</v>
      </c>
    </row>
    <row r="337" spans="1:6" ht="14.5" x14ac:dyDescent="0.35">
      <c r="A337" s="419" t="s">
        <v>7264</v>
      </c>
      <c r="B337" s="420">
        <v>15555</v>
      </c>
      <c r="C337" s="419" t="s">
        <v>7843</v>
      </c>
      <c r="D337" s="419" t="s">
        <v>7844</v>
      </c>
      <c r="E337" s="419" t="s">
        <v>2119</v>
      </c>
      <c r="F337" s="419" t="s">
        <v>1277</v>
      </c>
    </row>
    <row r="338" spans="1:6" ht="14.5" x14ac:dyDescent="0.35">
      <c r="A338" s="419" t="s">
        <v>7264</v>
      </c>
      <c r="B338" s="420">
        <v>15556</v>
      </c>
      <c r="C338" s="419" t="s">
        <v>7841</v>
      </c>
      <c r="D338" s="419" t="s">
        <v>7845</v>
      </c>
      <c r="E338" s="419" t="s">
        <v>2122</v>
      </c>
      <c r="F338" s="419" t="s">
        <v>1277</v>
      </c>
    </row>
    <row r="339" spans="1:6" ht="14.5" x14ac:dyDescent="0.35">
      <c r="A339" s="419" t="s">
        <v>7264</v>
      </c>
      <c r="B339" s="420">
        <v>15559</v>
      </c>
      <c r="C339" s="419" t="s">
        <v>7846</v>
      </c>
      <c r="D339" s="419" t="s">
        <v>7847</v>
      </c>
      <c r="E339" s="419" t="s">
        <v>2126</v>
      </c>
      <c r="F339" s="419" t="s">
        <v>1277</v>
      </c>
    </row>
    <row r="340" spans="1:6" ht="14.5" x14ac:dyDescent="0.35">
      <c r="A340" s="419" t="s">
        <v>7264</v>
      </c>
      <c r="B340" s="420">
        <v>15561</v>
      </c>
      <c r="C340" s="419" t="s">
        <v>7841</v>
      </c>
      <c r="D340" s="419" t="s">
        <v>7848</v>
      </c>
      <c r="E340" s="419" t="s">
        <v>2127</v>
      </c>
      <c r="F340" s="419" t="s">
        <v>1277</v>
      </c>
    </row>
    <row r="341" spans="1:6" ht="14.5" x14ac:dyDescent="0.35">
      <c r="A341" s="419" t="s">
        <v>7264</v>
      </c>
      <c r="B341" s="420">
        <v>15569</v>
      </c>
      <c r="C341" s="419" t="s">
        <v>7849</v>
      </c>
      <c r="D341" s="419" t="s">
        <v>7850</v>
      </c>
      <c r="E341" s="419" t="s">
        <v>7851</v>
      </c>
      <c r="F341" s="419" t="s">
        <v>1277</v>
      </c>
    </row>
    <row r="342" spans="1:6" ht="14.5" x14ac:dyDescent="0.35">
      <c r="A342" s="419" t="s">
        <v>7264</v>
      </c>
      <c r="B342" s="420">
        <v>15572</v>
      </c>
      <c r="C342" s="419" t="s">
        <v>7852</v>
      </c>
      <c r="D342" s="419" t="s">
        <v>7853</v>
      </c>
      <c r="E342" s="419" t="s">
        <v>7854</v>
      </c>
      <c r="F342" s="419" t="s">
        <v>1277</v>
      </c>
    </row>
    <row r="343" spans="1:6" ht="14.5" x14ac:dyDescent="0.35">
      <c r="A343" s="419" t="s">
        <v>7264</v>
      </c>
      <c r="B343" s="420">
        <v>15573</v>
      </c>
      <c r="C343" s="419" t="s">
        <v>7855</v>
      </c>
      <c r="D343" s="419" t="s">
        <v>7856</v>
      </c>
      <c r="E343" s="419" t="s">
        <v>2133</v>
      </c>
      <c r="F343" s="419" t="s">
        <v>1277</v>
      </c>
    </row>
    <row r="344" spans="1:6" ht="14.5" x14ac:dyDescent="0.35">
      <c r="A344" s="419" t="s">
        <v>7264</v>
      </c>
      <c r="B344" s="420">
        <v>15574</v>
      </c>
      <c r="C344" s="419" t="s">
        <v>7857</v>
      </c>
      <c r="D344" s="419" t="s">
        <v>2102</v>
      </c>
      <c r="E344" s="419" t="s">
        <v>2134</v>
      </c>
      <c r="F344" s="419" t="s">
        <v>1277</v>
      </c>
    </row>
    <row r="345" spans="1:6" ht="14.5" x14ac:dyDescent="0.35">
      <c r="A345" s="419" t="s">
        <v>7264</v>
      </c>
      <c r="B345" s="420">
        <v>15577</v>
      </c>
      <c r="C345" s="419" t="s">
        <v>7858</v>
      </c>
      <c r="D345" s="419" t="s">
        <v>7859</v>
      </c>
      <c r="E345" s="419" t="s">
        <v>2135</v>
      </c>
      <c r="F345" s="419" t="s">
        <v>1277</v>
      </c>
    </row>
    <row r="346" spans="1:6" ht="14.5" x14ac:dyDescent="0.35">
      <c r="A346" s="419" t="s">
        <v>7264</v>
      </c>
      <c r="B346" s="420">
        <v>15580</v>
      </c>
      <c r="C346" s="419" t="s">
        <v>7860</v>
      </c>
      <c r="D346" s="419" t="s">
        <v>7861</v>
      </c>
      <c r="E346" s="419" t="s">
        <v>7862</v>
      </c>
      <c r="F346" s="419" t="s">
        <v>1277</v>
      </c>
    </row>
    <row r="347" spans="1:6" ht="14.5" x14ac:dyDescent="0.35">
      <c r="A347" s="419" t="s">
        <v>7264</v>
      </c>
      <c r="B347" s="420">
        <v>15606</v>
      </c>
      <c r="C347" s="419" t="s">
        <v>7863</v>
      </c>
      <c r="D347" s="419" t="s">
        <v>7864</v>
      </c>
      <c r="E347" s="419" t="s">
        <v>2141</v>
      </c>
      <c r="F347" s="419" t="s">
        <v>1277</v>
      </c>
    </row>
    <row r="348" spans="1:6" ht="14.5" x14ac:dyDescent="0.35">
      <c r="A348" s="419" t="s">
        <v>7264</v>
      </c>
      <c r="B348" s="420">
        <v>15621</v>
      </c>
      <c r="C348" s="419" t="s">
        <v>7863</v>
      </c>
      <c r="D348" s="419" t="s">
        <v>7865</v>
      </c>
      <c r="E348" s="419" t="s">
        <v>2145</v>
      </c>
      <c r="F348" s="419" t="s">
        <v>1277</v>
      </c>
    </row>
    <row r="349" spans="1:6" ht="14.5" x14ac:dyDescent="0.35">
      <c r="A349" s="419" t="s">
        <v>7264</v>
      </c>
      <c r="B349" s="420">
        <v>15622</v>
      </c>
      <c r="C349" s="419" t="s">
        <v>7863</v>
      </c>
      <c r="D349" s="419" t="s">
        <v>7866</v>
      </c>
      <c r="E349" s="419" t="s">
        <v>7867</v>
      </c>
      <c r="F349" s="419" t="s">
        <v>1277</v>
      </c>
    </row>
    <row r="350" spans="1:6" ht="14.5" x14ac:dyDescent="0.35">
      <c r="A350" s="419" t="s">
        <v>7264</v>
      </c>
      <c r="B350" s="420">
        <v>15627</v>
      </c>
      <c r="C350" s="419" t="s">
        <v>7868</v>
      </c>
      <c r="D350" s="419" t="s">
        <v>7869</v>
      </c>
      <c r="E350" s="419" t="s">
        <v>7870</v>
      </c>
      <c r="F350" s="419" t="s">
        <v>1277</v>
      </c>
    </row>
    <row r="351" spans="1:6" ht="14.5" x14ac:dyDescent="0.35">
      <c r="A351" s="419" t="s">
        <v>7264</v>
      </c>
      <c r="B351" s="420">
        <v>15630</v>
      </c>
      <c r="C351" s="419" t="s">
        <v>7871</v>
      </c>
      <c r="D351" s="419" t="s">
        <v>7872</v>
      </c>
      <c r="E351" s="419" t="s">
        <v>7873</v>
      </c>
      <c r="F351" s="419" t="s">
        <v>1277</v>
      </c>
    </row>
    <row r="352" spans="1:6" ht="14.5" x14ac:dyDescent="0.35">
      <c r="A352" s="419" t="s">
        <v>7264</v>
      </c>
      <c r="B352" s="420">
        <v>15644</v>
      </c>
      <c r="C352" s="419" t="s">
        <v>7874</v>
      </c>
      <c r="D352" s="419" t="s">
        <v>2102</v>
      </c>
      <c r="E352" s="419" t="s">
        <v>7875</v>
      </c>
      <c r="F352" s="419" t="s">
        <v>1277</v>
      </c>
    </row>
    <row r="353" spans="1:6" ht="14.5" x14ac:dyDescent="0.35">
      <c r="A353" s="419" t="s">
        <v>7264</v>
      </c>
      <c r="B353" s="420">
        <v>15645</v>
      </c>
      <c r="C353" s="419" t="s">
        <v>7876</v>
      </c>
      <c r="D353" s="419" t="s">
        <v>7877</v>
      </c>
      <c r="E353" s="419" t="s">
        <v>7878</v>
      </c>
      <c r="F353" s="419" t="s">
        <v>1277</v>
      </c>
    </row>
    <row r="354" spans="1:6" ht="14.5" x14ac:dyDescent="0.35">
      <c r="A354" s="419" t="s">
        <v>7264</v>
      </c>
      <c r="B354" s="420">
        <v>15648</v>
      </c>
      <c r="C354" s="419" t="s">
        <v>7846</v>
      </c>
      <c r="D354" s="419" t="s">
        <v>7879</v>
      </c>
      <c r="E354" s="419" t="s">
        <v>2178</v>
      </c>
      <c r="F354" s="419" t="s">
        <v>1277</v>
      </c>
    </row>
    <row r="355" spans="1:6" ht="14.5" x14ac:dyDescent="0.35">
      <c r="A355" s="419" t="s">
        <v>7264</v>
      </c>
      <c r="B355" s="420">
        <v>15673</v>
      </c>
      <c r="C355" s="419" t="s">
        <v>7846</v>
      </c>
      <c r="D355" s="419" t="s">
        <v>7880</v>
      </c>
      <c r="E355" s="419" t="s">
        <v>7881</v>
      </c>
      <c r="F355" s="419" t="s">
        <v>1277</v>
      </c>
    </row>
    <row r="356" spans="1:6" ht="14.5" x14ac:dyDescent="0.35">
      <c r="A356" s="419" t="s">
        <v>7264</v>
      </c>
      <c r="B356" s="420">
        <v>15680</v>
      </c>
      <c r="C356" s="419" t="s">
        <v>7284</v>
      </c>
      <c r="D356" s="419" t="s">
        <v>7882</v>
      </c>
      <c r="E356" s="419" t="s">
        <v>7883</v>
      </c>
      <c r="F356" s="419" t="s">
        <v>1277</v>
      </c>
    </row>
    <row r="357" spans="1:6" ht="14.5" x14ac:dyDescent="0.35">
      <c r="A357" s="419" t="s">
        <v>7264</v>
      </c>
      <c r="B357" s="420">
        <v>15715</v>
      </c>
      <c r="C357" s="419" t="s">
        <v>7489</v>
      </c>
      <c r="D357" s="419" t="s">
        <v>7884</v>
      </c>
      <c r="E357" s="419" t="s">
        <v>2213</v>
      </c>
      <c r="F357" s="419" t="s">
        <v>1277</v>
      </c>
    </row>
    <row r="358" spans="1:6" ht="14.5" x14ac:dyDescent="0.35">
      <c r="A358" s="419" t="s">
        <v>7264</v>
      </c>
      <c r="B358" s="420">
        <v>15718</v>
      </c>
      <c r="C358" s="419" t="s">
        <v>7885</v>
      </c>
      <c r="D358" s="419" t="s">
        <v>7886</v>
      </c>
      <c r="E358" s="419" t="s">
        <v>7887</v>
      </c>
      <c r="F358" s="419" t="s">
        <v>1277</v>
      </c>
    </row>
    <row r="359" spans="1:6" ht="14.5" x14ac:dyDescent="0.35">
      <c r="A359" s="419" t="s">
        <v>7264</v>
      </c>
      <c r="B359" s="420">
        <v>15723</v>
      </c>
      <c r="C359" s="419" t="s">
        <v>7888</v>
      </c>
      <c r="D359" s="419" t="s">
        <v>7889</v>
      </c>
      <c r="E359" s="419" t="s">
        <v>2218</v>
      </c>
      <c r="F359" s="419" t="s">
        <v>1277</v>
      </c>
    </row>
    <row r="360" spans="1:6" ht="14.5" x14ac:dyDescent="0.35">
      <c r="A360" s="419" t="s">
        <v>7264</v>
      </c>
      <c r="B360" s="420">
        <v>15726</v>
      </c>
      <c r="C360" s="419" t="s">
        <v>7284</v>
      </c>
      <c r="D360" s="419" t="s">
        <v>7890</v>
      </c>
      <c r="E360" s="419" t="s">
        <v>2221</v>
      </c>
      <c r="F360" s="419" t="s">
        <v>1277</v>
      </c>
    </row>
    <row r="361" spans="1:6" ht="14.5" x14ac:dyDescent="0.35">
      <c r="A361" s="419" t="s">
        <v>7264</v>
      </c>
      <c r="B361" s="420">
        <v>15772</v>
      </c>
      <c r="C361" s="419" t="s">
        <v>7829</v>
      </c>
      <c r="D361" s="419" t="s">
        <v>7891</v>
      </c>
      <c r="E361" s="419" t="s">
        <v>2228</v>
      </c>
      <c r="F361" s="419" t="s">
        <v>1277</v>
      </c>
    </row>
    <row r="362" spans="1:6" ht="14.5" x14ac:dyDescent="0.35">
      <c r="A362" s="419" t="s">
        <v>7264</v>
      </c>
      <c r="B362" s="420">
        <v>17027</v>
      </c>
      <c r="C362" s="419" t="s">
        <v>7892</v>
      </c>
      <c r="D362" s="419" t="s">
        <v>2102</v>
      </c>
      <c r="E362" s="419" t="s">
        <v>2257</v>
      </c>
      <c r="F362" s="419" t="s">
        <v>1277</v>
      </c>
    </row>
    <row r="363" spans="1:6" ht="14.5" x14ac:dyDescent="0.35">
      <c r="A363" s="419" t="s">
        <v>7264</v>
      </c>
      <c r="B363" s="420">
        <v>17175</v>
      </c>
      <c r="C363" s="419" t="s">
        <v>7893</v>
      </c>
      <c r="D363" s="419" t="s">
        <v>7894</v>
      </c>
      <c r="E363" s="419" t="s">
        <v>2265</v>
      </c>
      <c r="F363" s="419" t="s">
        <v>1277</v>
      </c>
    </row>
    <row r="364" spans="1:6" ht="14.5" x14ac:dyDescent="0.35">
      <c r="A364" s="419" t="s">
        <v>7264</v>
      </c>
      <c r="B364" s="420">
        <v>18718</v>
      </c>
      <c r="C364" s="419" t="s">
        <v>7895</v>
      </c>
      <c r="D364" s="419" t="s">
        <v>7896</v>
      </c>
      <c r="E364" s="419" t="s">
        <v>7897</v>
      </c>
      <c r="F364" s="419" t="s">
        <v>1277</v>
      </c>
    </row>
    <row r="365" spans="1:6" ht="14.5" x14ac:dyDescent="0.35">
      <c r="A365" s="419" t="s">
        <v>7264</v>
      </c>
      <c r="B365" s="420">
        <v>19035</v>
      </c>
      <c r="C365" s="419" t="s">
        <v>7898</v>
      </c>
      <c r="D365" s="419" t="s">
        <v>2102</v>
      </c>
      <c r="E365" s="419" t="s">
        <v>7899</v>
      </c>
      <c r="F365" s="419" t="s">
        <v>1277</v>
      </c>
    </row>
    <row r="366" spans="1:6" ht="14.5" x14ac:dyDescent="0.35">
      <c r="A366" s="419" t="s">
        <v>7264</v>
      </c>
      <c r="B366" s="420">
        <v>19056</v>
      </c>
      <c r="C366" s="419" t="s">
        <v>7841</v>
      </c>
      <c r="D366" s="419" t="s">
        <v>7900</v>
      </c>
      <c r="E366" s="419" t="s">
        <v>7901</v>
      </c>
      <c r="F366" s="419" t="s">
        <v>1277</v>
      </c>
    </row>
    <row r="367" spans="1:6" ht="14.5" x14ac:dyDescent="0.35">
      <c r="A367" s="419" t="s">
        <v>7264</v>
      </c>
      <c r="B367" s="420">
        <v>19699</v>
      </c>
      <c r="C367" s="419" t="s">
        <v>7420</v>
      </c>
      <c r="D367" s="419" t="s">
        <v>7902</v>
      </c>
      <c r="E367" s="419" t="s">
        <v>2325</v>
      </c>
      <c r="F367" s="419" t="s">
        <v>1277</v>
      </c>
    </row>
    <row r="368" spans="1:6" ht="14.5" x14ac:dyDescent="0.35">
      <c r="A368" s="419" t="s">
        <v>7264</v>
      </c>
      <c r="B368" s="420">
        <v>19731</v>
      </c>
      <c r="C368" s="419" t="s">
        <v>7903</v>
      </c>
      <c r="D368" s="419" t="s">
        <v>7904</v>
      </c>
      <c r="E368" s="419" t="s">
        <v>2333</v>
      </c>
      <c r="F368" s="419" t="s">
        <v>1277</v>
      </c>
    </row>
    <row r="369" spans="1:6" ht="14.5" x14ac:dyDescent="0.35">
      <c r="A369" s="419" t="s">
        <v>7264</v>
      </c>
      <c r="B369" s="420">
        <v>19787</v>
      </c>
      <c r="C369" s="419" t="s">
        <v>7905</v>
      </c>
      <c r="D369" s="419" t="s">
        <v>2102</v>
      </c>
      <c r="E369" s="419" t="s">
        <v>2337</v>
      </c>
      <c r="F369" s="419" t="s">
        <v>1277</v>
      </c>
    </row>
    <row r="370" spans="1:6" ht="14.5" x14ac:dyDescent="0.35">
      <c r="A370" s="419" t="s">
        <v>7264</v>
      </c>
      <c r="B370" s="420">
        <v>19817</v>
      </c>
      <c r="C370" s="419" t="s">
        <v>7906</v>
      </c>
      <c r="D370" s="419" t="s">
        <v>2102</v>
      </c>
      <c r="E370" s="419" t="s">
        <v>2339</v>
      </c>
      <c r="F370" s="419" t="s">
        <v>1277</v>
      </c>
    </row>
    <row r="371" spans="1:6" ht="14.5" x14ac:dyDescent="0.35">
      <c r="A371" s="419" t="s">
        <v>7264</v>
      </c>
      <c r="B371" s="420">
        <v>19978</v>
      </c>
      <c r="C371" s="419" t="s">
        <v>7907</v>
      </c>
      <c r="D371" s="419" t="s">
        <v>7495</v>
      </c>
      <c r="E371" s="419" t="s">
        <v>2356</v>
      </c>
      <c r="F371" s="419" t="s">
        <v>1277</v>
      </c>
    </row>
  </sheetData>
  <autoFilter ref="A1:G371" xr:uid="{8C7C83E0-7075-46B6-9AE7-C9B0D4F3C5D0}"/>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A3968-614B-4E38-85B4-504CD1F2732B}">
  <sheetPr codeName="Sheet1"/>
  <dimension ref="A1:W30"/>
  <sheetViews>
    <sheetView zoomScale="85" zoomScaleNormal="85" workbookViewId="0">
      <pane xSplit="8" ySplit="1" topLeftCell="I2" activePane="bottomRight" state="frozen"/>
      <selection pane="topRight" activeCell="H1" sqref="H1"/>
      <selection pane="bottomLeft" activeCell="A2" sqref="A2"/>
      <selection pane="bottomRight" activeCell="A2" sqref="A2"/>
    </sheetView>
  </sheetViews>
  <sheetFormatPr defaultColWidth="8.58203125" defaultRowHeight="10" x14ac:dyDescent="0.3"/>
  <cols>
    <col min="1" max="1" width="9.08203125" style="7" bestFit="1" customWidth="1"/>
    <col min="2" max="2" width="9.08203125" style="7" customWidth="1"/>
    <col min="3" max="3" width="12.58203125" style="7" bestFit="1" customWidth="1"/>
    <col min="4" max="4" width="10.5" style="7" bestFit="1" customWidth="1"/>
    <col min="5" max="5" width="19.5" style="7" bestFit="1" customWidth="1"/>
    <col min="6" max="6" width="9.58203125" style="19" customWidth="1"/>
    <col min="7" max="8" width="9.58203125" style="7" customWidth="1"/>
    <col min="9" max="9" width="12.58203125" style="7" customWidth="1"/>
    <col min="10" max="10" width="15.08203125" style="7" customWidth="1"/>
    <col min="11" max="11" width="9.58203125" style="17" customWidth="1"/>
    <col min="12" max="12" width="9.58203125" style="7" customWidth="1"/>
    <col min="13" max="15" width="9.58203125" style="2" customWidth="1"/>
    <col min="16" max="16" width="13.5" style="2" bestFit="1" customWidth="1"/>
    <col min="17" max="17" width="12" style="17" customWidth="1"/>
    <col min="18" max="18" width="44.5" style="7" customWidth="1"/>
    <col min="19" max="19" width="29.58203125" style="7" customWidth="1"/>
    <col min="20" max="20" width="19.08203125" style="7" bestFit="1" customWidth="1"/>
    <col min="21" max="21" width="27.58203125" style="7" customWidth="1"/>
    <col min="22" max="22" width="38.5" style="7" bestFit="1" customWidth="1"/>
    <col min="23" max="23" width="42.58203125" style="7" customWidth="1"/>
    <col min="24" max="24" width="11.58203125" style="2" customWidth="1"/>
    <col min="25" max="16384" width="8.58203125" style="2"/>
  </cols>
  <sheetData>
    <row r="1" spans="1:23" s="8" customFormat="1" ht="81" customHeight="1" thickBot="1" x14ac:dyDescent="0.35">
      <c r="A1" s="14" t="s">
        <v>0</v>
      </c>
      <c r="B1" s="14" t="s">
        <v>7908</v>
      </c>
      <c r="C1" s="14" t="s">
        <v>7909</v>
      </c>
      <c r="D1" s="14" t="s">
        <v>556</v>
      </c>
      <c r="E1" s="10" t="s">
        <v>7910</v>
      </c>
      <c r="F1" s="10" t="s">
        <v>7911</v>
      </c>
      <c r="G1" s="10" t="s">
        <v>7912</v>
      </c>
      <c r="H1" s="10" t="s">
        <v>7913</v>
      </c>
      <c r="I1" s="10" t="s">
        <v>7914</v>
      </c>
      <c r="J1" s="11" t="s">
        <v>7915</v>
      </c>
      <c r="K1" s="12" t="s">
        <v>7916</v>
      </c>
      <c r="L1" s="12" t="s">
        <v>7917</v>
      </c>
      <c r="M1" s="13" t="s">
        <v>7918</v>
      </c>
      <c r="N1" s="13" t="s">
        <v>7919</v>
      </c>
      <c r="O1" s="23" t="s">
        <v>7920</v>
      </c>
      <c r="P1" s="23" t="s">
        <v>7921</v>
      </c>
      <c r="Q1" s="10" t="s">
        <v>7922</v>
      </c>
      <c r="R1" s="10" t="s">
        <v>7923</v>
      </c>
      <c r="S1" s="10" t="s">
        <v>7924</v>
      </c>
      <c r="T1" s="10" t="s">
        <v>7925</v>
      </c>
      <c r="U1" s="10" t="s">
        <v>7926</v>
      </c>
      <c r="V1" s="11" t="s">
        <v>7927</v>
      </c>
      <c r="W1" s="10" t="s">
        <v>7928</v>
      </c>
    </row>
    <row r="2" spans="1:23" ht="81" customHeight="1" x14ac:dyDescent="0.3">
      <c r="A2" s="16">
        <v>14413</v>
      </c>
      <c r="B2" s="16">
        <f>VLOOKUP(Table1[[#This Row],[Site ID]],Master!A:A,1,FALSE)</f>
        <v>14413</v>
      </c>
      <c r="C2" s="4" t="s">
        <v>1268</v>
      </c>
      <c r="D2" s="4" t="s">
        <v>34</v>
      </c>
      <c r="E2" s="20" t="s">
        <v>218</v>
      </c>
      <c r="F2" s="15">
        <v>43921</v>
      </c>
      <c r="G2" s="5">
        <v>7</v>
      </c>
      <c r="H2" s="5">
        <v>9</v>
      </c>
      <c r="I2" s="9">
        <v>5</v>
      </c>
      <c r="J2" s="5" t="s">
        <v>7929</v>
      </c>
      <c r="K2" s="6">
        <v>43717</v>
      </c>
      <c r="L2" s="5">
        <v>8</v>
      </c>
      <c r="M2" s="6">
        <v>43820</v>
      </c>
      <c r="N2" s="5">
        <v>7</v>
      </c>
      <c r="O2" s="6">
        <v>43863</v>
      </c>
      <c r="P2" s="5">
        <v>6.9</v>
      </c>
      <c r="Q2" s="6">
        <v>43523</v>
      </c>
      <c r="R2" s="5" t="s">
        <v>7930</v>
      </c>
      <c r="S2" s="5" t="s">
        <v>7930</v>
      </c>
      <c r="T2" s="6">
        <v>42808</v>
      </c>
      <c r="U2" s="18" t="s">
        <v>7931</v>
      </c>
      <c r="V2" s="5" t="s">
        <v>7932</v>
      </c>
      <c r="W2" s="5" t="s">
        <v>7933</v>
      </c>
    </row>
    <row r="3" spans="1:23" ht="81" customHeight="1" x14ac:dyDescent="0.3">
      <c r="A3" s="84">
        <v>14252</v>
      </c>
      <c r="B3" s="84">
        <f>VLOOKUP(Table1[[#This Row],[Site ID]],Master!A:A,1,FALSE)</f>
        <v>14252</v>
      </c>
      <c r="C3" s="85" t="s">
        <v>1268</v>
      </c>
      <c r="D3" s="85" t="s">
        <v>34</v>
      </c>
      <c r="E3" s="83" t="s">
        <v>7934</v>
      </c>
      <c r="F3" s="86">
        <v>43921</v>
      </c>
      <c r="G3" s="87" t="s">
        <v>7935</v>
      </c>
      <c r="H3" s="87">
        <v>16</v>
      </c>
      <c r="I3" s="88">
        <v>8</v>
      </c>
      <c r="J3" s="87" t="s">
        <v>7936</v>
      </c>
      <c r="K3" s="89">
        <v>43737</v>
      </c>
      <c r="L3" s="87">
        <v>9</v>
      </c>
      <c r="M3" s="89">
        <v>43814</v>
      </c>
      <c r="N3" s="87">
        <v>9</v>
      </c>
      <c r="O3" s="89">
        <v>43844</v>
      </c>
      <c r="P3" s="87">
        <v>9</v>
      </c>
      <c r="Q3" s="89">
        <v>43621</v>
      </c>
      <c r="R3" s="87" t="s">
        <v>7937</v>
      </c>
      <c r="S3" s="87" t="s">
        <v>7930</v>
      </c>
      <c r="T3" s="87" t="s">
        <v>7938</v>
      </c>
      <c r="U3" s="87" t="s">
        <v>7939</v>
      </c>
      <c r="V3" s="87" t="s">
        <v>7940</v>
      </c>
      <c r="W3" s="87" t="s">
        <v>7941</v>
      </c>
    </row>
    <row r="4" spans="1:23" ht="81" customHeight="1" x14ac:dyDescent="0.3">
      <c r="A4" s="84">
        <v>15257</v>
      </c>
      <c r="B4" s="84">
        <f>VLOOKUP(Table1[[#This Row],[Site ID]],Master!A:A,1,FALSE)</f>
        <v>15257</v>
      </c>
      <c r="C4" s="85" t="s">
        <v>1268</v>
      </c>
      <c r="D4" s="85" t="s">
        <v>34</v>
      </c>
      <c r="E4" s="83" t="s">
        <v>7942</v>
      </c>
      <c r="F4" s="86">
        <v>42856</v>
      </c>
      <c r="G4" s="87">
        <v>12</v>
      </c>
      <c r="H4" s="87">
        <v>15</v>
      </c>
      <c r="I4" s="90">
        <v>12</v>
      </c>
      <c r="J4" s="87" t="s">
        <v>7936</v>
      </c>
      <c r="K4" s="89">
        <v>43737</v>
      </c>
      <c r="L4" s="87">
        <v>11</v>
      </c>
      <c r="M4" s="89">
        <v>43800</v>
      </c>
      <c r="N4" s="87">
        <v>14.6</v>
      </c>
      <c r="O4" s="89">
        <v>43852</v>
      </c>
      <c r="P4" s="87">
        <v>14</v>
      </c>
      <c r="Q4" s="89">
        <v>43304</v>
      </c>
      <c r="R4" s="87" t="s">
        <v>7930</v>
      </c>
      <c r="S4" s="87" t="s">
        <v>7930</v>
      </c>
      <c r="T4" s="87" t="s">
        <v>7930</v>
      </c>
      <c r="U4" s="87" t="s">
        <v>7939</v>
      </c>
      <c r="V4" s="87" t="s">
        <v>7943</v>
      </c>
      <c r="W4" s="87" t="s">
        <v>7944</v>
      </c>
    </row>
    <row r="5" spans="1:23" ht="81" customHeight="1" x14ac:dyDescent="0.3">
      <c r="A5" s="84">
        <v>14216</v>
      </c>
      <c r="B5" s="84">
        <f>VLOOKUP(Table1[[#This Row],[Site ID]],Master!A:A,1,FALSE)</f>
        <v>14216</v>
      </c>
      <c r="C5" s="85" t="s">
        <v>1268</v>
      </c>
      <c r="D5" s="85" t="s">
        <v>34</v>
      </c>
      <c r="E5" s="83" t="s">
        <v>361</v>
      </c>
      <c r="F5" s="86">
        <v>42856</v>
      </c>
      <c r="G5" s="87">
        <v>12</v>
      </c>
      <c r="H5" s="87">
        <v>15</v>
      </c>
      <c r="I5" s="90">
        <v>13</v>
      </c>
      <c r="J5" s="87" t="s">
        <v>7945</v>
      </c>
      <c r="K5" s="89">
        <v>43737</v>
      </c>
      <c r="L5" s="87">
        <v>15</v>
      </c>
      <c r="M5" s="89">
        <v>43820</v>
      </c>
      <c r="N5" s="87">
        <v>14</v>
      </c>
      <c r="O5" s="89">
        <v>43846</v>
      </c>
      <c r="P5" s="87">
        <v>14.7</v>
      </c>
      <c r="Q5" s="89">
        <v>43244</v>
      </c>
      <c r="R5" s="87" t="s">
        <v>7946</v>
      </c>
      <c r="S5" s="87" t="s">
        <v>7930</v>
      </c>
      <c r="T5" s="89">
        <v>43122</v>
      </c>
      <c r="U5" s="87" t="s">
        <v>7947</v>
      </c>
      <c r="V5" s="87" t="s">
        <v>7948</v>
      </c>
      <c r="W5" s="87" t="s">
        <v>1020</v>
      </c>
    </row>
    <row r="6" spans="1:23" ht="81" customHeight="1" x14ac:dyDescent="0.3">
      <c r="A6" s="84">
        <v>14420</v>
      </c>
      <c r="B6" s="84">
        <f>VLOOKUP(Table1[[#This Row],[Site ID]],Master!A:A,1,FALSE)</f>
        <v>14420</v>
      </c>
      <c r="C6" s="85" t="s">
        <v>1268</v>
      </c>
      <c r="D6" s="85" t="s">
        <v>29</v>
      </c>
      <c r="E6" s="83" t="s">
        <v>7949</v>
      </c>
      <c r="F6" s="86">
        <v>43921</v>
      </c>
      <c r="G6" s="87">
        <v>15</v>
      </c>
      <c r="H6" s="87">
        <v>14</v>
      </c>
      <c r="I6" s="91" t="s">
        <v>7950</v>
      </c>
      <c r="J6" s="87" t="s">
        <v>7951</v>
      </c>
      <c r="K6" s="89">
        <v>43717</v>
      </c>
      <c r="L6" s="87">
        <v>15</v>
      </c>
      <c r="M6" s="87"/>
      <c r="N6" s="87"/>
      <c r="O6" s="87"/>
      <c r="P6" s="87"/>
      <c r="Q6" s="89">
        <v>43558</v>
      </c>
      <c r="R6" s="87" t="s">
        <v>7952</v>
      </c>
      <c r="S6" s="87" t="s">
        <v>7930</v>
      </c>
      <c r="T6" s="87" t="s">
        <v>7930</v>
      </c>
      <c r="U6" s="87" t="s">
        <v>7953</v>
      </c>
      <c r="V6" s="87" t="s">
        <v>7954</v>
      </c>
      <c r="W6" s="87" t="s">
        <v>1020</v>
      </c>
    </row>
    <row r="7" spans="1:23" ht="81" customHeight="1" x14ac:dyDescent="0.3">
      <c r="A7" s="84">
        <v>15393</v>
      </c>
      <c r="B7" s="84">
        <f>VLOOKUP(Table1[[#This Row],[Site ID]],Master!A:A,1,FALSE)</f>
        <v>15393</v>
      </c>
      <c r="C7" s="85" t="s">
        <v>1268</v>
      </c>
      <c r="D7" s="85" t="s">
        <v>29</v>
      </c>
      <c r="E7" s="83" t="s">
        <v>378</v>
      </c>
      <c r="F7" s="86">
        <v>42825</v>
      </c>
      <c r="G7" s="87">
        <v>50</v>
      </c>
      <c r="H7" s="87">
        <v>70</v>
      </c>
      <c r="I7" s="88" t="s">
        <v>7955</v>
      </c>
      <c r="J7" s="87" t="s">
        <v>7956</v>
      </c>
      <c r="K7" s="89">
        <v>43737</v>
      </c>
      <c r="L7" s="87">
        <v>59</v>
      </c>
      <c r="M7" s="89">
        <v>43840</v>
      </c>
      <c r="N7" s="87">
        <v>67</v>
      </c>
      <c r="O7" s="89">
        <v>43870</v>
      </c>
      <c r="P7" s="87">
        <v>66</v>
      </c>
      <c r="Q7" s="89">
        <v>43510</v>
      </c>
      <c r="R7" s="87" t="s">
        <v>7957</v>
      </c>
      <c r="S7" s="87" t="s">
        <v>7930</v>
      </c>
      <c r="T7" s="87" t="s">
        <v>7930</v>
      </c>
      <c r="U7" s="87" t="s">
        <v>7939</v>
      </c>
      <c r="V7" s="87" t="s">
        <v>7958</v>
      </c>
      <c r="W7" s="87" t="s">
        <v>7959</v>
      </c>
    </row>
    <row r="8" spans="1:23" ht="81" customHeight="1" x14ac:dyDescent="0.3">
      <c r="A8" s="84">
        <v>14372</v>
      </c>
      <c r="B8" s="84">
        <f>VLOOKUP(Table1[[#This Row],[Site ID]],Master!A:A,1,FALSE)</f>
        <v>14372</v>
      </c>
      <c r="C8" s="85" t="s">
        <v>1268</v>
      </c>
      <c r="D8" s="85" t="s">
        <v>29</v>
      </c>
      <c r="E8" s="83" t="s">
        <v>7960</v>
      </c>
      <c r="F8" s="86">
        <v>42825</v>
      </c>
      <c r="G8" s="87" t="s">
        <v>7961</v>
      </c>
      <c r="H8" s="87">
        <v>130</v>
      </c>
      <c r="I8" s="88">
        <v>110</v>
      </c>
      <c r="J8" s="87" t="s">
        <v>7962</v>
      </c>
      <c r="K8" s="89">
        <v>43623</v>
      </c>
      <c r="L8" s="87">
        <v>90</v>
      </c>
      <c r="M8" s="89">
        <v>43839</v>
      </c>
      <c r="N8" s="87">
        <v>100</v>
      </c>
      <c r="O8" s="89" t="s">
        <v>7963</v>
      </c>
      <c r="P8" s="87">
        <v>114</v>
      </c>
      <c r="Q8" s="89">
        <v>43503</v>
      </c>
      <c r="R8" s="87" t="s">
        <v>7964</v>
      </c>
      <c r="S8" s="87" t="s">
        <v>7964</v>
      </c>
      <c r="T8" s="87" t="s">
        <v>7965</v>
      </c>
      <c r="U8" s="87" t="s">
        <v>7939</v>
      </c>
      <c r="V8" s="87" t="s">
        <v>7966</v>
      </c>
      <c r="W8" s="87" t="s">
        <v>7967</v>
      </c>
    </row>
    <row r="9" spans="1:23" ht="81" customHeight="1" x14ac:dyDescent="0.3">
      <c r="A9" s="84">
        <v>15400</v>
      </c>
      <c r="B9" s="84">
        <f>VLOOKUP(Table1[[#This Row],[Site ID]],Master!A:A,1,FALSE)</f>
        <v>15400</v>
      </c>
      <c r="C9" s="85" t="s">
        <v>1268</v>
      </c>
      <c r="D9" s="85" t="s">
        <v>29</v>
      </c>
      <c r="E9" s="83" t="s">
        <v>7968</v>
      </c>
      <c r="F9" s="86">
        <v>43221</v>
      </c>
      <c r="G9" s="87">
        <v>186</v>
      </c>
      <c r="H9" s="87">
        <v>206</v>
      </c>
      <c r="I9" s="88">
        <v>90</v>
      </c>
      <c r="J9" s="87" t="s">
        <v>7969</v>
      </c>
      <c r="K9" s="89">
        <v>43737</v>
      </c>
      <c r="L9" s="87">
        <v>165</v>
      </c>
      <c r="M9" s="89">
        <v>43814</v>
      </c>
      <c r="N9" s="87">
        <v>190</v>
      </c>
      <c r="O9" s="89">
        <v>43839</v>
      </c>
      <c r="P9" s="87">
        <v>198</v>
      </c>
      <c r="Q9" s="89">
        <v>43307</v>
      </c>
      <c r="R9" s="87" t="s">
        <v>7970</v>
      </c>
      <c r="S9" s="87" t="s">
        <v>7930</v>
      </c>
      <c r="T9" s="89">
        <v>43621</v>
      </c>
      <c r="U9" s="87" t="s">
        <v>7971</v>
      </c>
      <c r="V9" s="87" t="s">
        <v>7972</v>
      </c>
      <c r="W9" s="87" t="s">
        <v>7973</v>
      </c>
    </row>
    <row r="10" spans="1:23" ht="81" hidden="1" customHeight="1" thickBot="1" x14ac:dyDescent="0.35">
      <c r="A10" s="84">
        <v>14374</v>
      </c>
      <c r="B10" s="84">
        <f>VLOOKUP(Table1[[#This Row],[Site ID]],Master!A:A,1,FALSE)</f>
        <v>14374</v>
      </c>
      <c r="C10" s="85" t="s">
        <v>7974</v>
      </c>
      <c r="D10" s="85" t="s">
        <v>29</v>
      </c>
      <c r="E10" s="83" t="s">
        <v>7975</v>
      </c>
      <c r="F10" s="86">
        <v>42460</v>
      </c>
      <c r="G10" s="87">
        <v>254</v>
      </c>
      <c r="H10" s="87">
        <v>300</v>
      </c>
      <c r="I10" s="91">
        <v>310</v>
      </c>
      <c r="J10" s="87" t="s">
        <v>7976</v>
      </c>
      <c r="K10" s="92">
        <v>43737</v>
      </c>
      <c r="L10" s="21">
        <v>300</v>
      </c>
      <c r="M10" s="7"/>
      <c r="N10" s="7"/>
      <c r="O10" s="7"/>
      <c r="P10" s="7"/>
      <c r="Q10" s="93" t="s">
        <v>7977</v>
      </c>
      <c r="R10" s="87" t="s">
        <v>7930</v>
      </c>
      <c r="S10" s="87" t="s">
        <v>7930</v>
      </c>
      <c r="T10" s="87" t="s">
        <v>7930</v>
      </c>
      <c r="U10" s="87" t="s">
        <v>7978</v>
      </c>
      <c r="V10" s="87" t="s">
        <v>7979</v>
      </c>
      <c r="W10" s="87" t="s">
        <v>1020</v>
      </c>
    </row>
    <row r="11" spans="1:23" ht="81" hidden="1" customHeight="1" x14ac:dyDescent="0.3">
      <c r="A11" s="84">
        <v>14416</v>
      </c>
      <c r="B11" s="84">
        <f>VLOOKUP(Table1[[#This Row],[Site ID]],Master!A:A,1,FALSE)</f>
        <v>14416</v>
      </c>
      <c r="C11" s="85" t="s">
        <v>7974</v>
      </c>
      <c r="D11" s="85" t="s">
        <v>29</v>
      </c>
      <c r="E11" s="83" t="s">
        <v>7980</v>
      </c>
      <c r="F11" s="86">
        <v>43921</v>
      </c>
      <c r="G11" s="87" t="s">
        <v>7981</v>
      </c>
      <c r="H11" s="87">
        <v>236</v>
      </c>
      <c r="I11" s="91">
        <v>400</v>
      </c>
      <c r="J11" s="87" t="s">
        <v>7936</v>
      </c>
      <c r="K11" s="89">
        <v>43737</v>
      </c>
      <c r="L11" s="74">
        <v>450</v>
      </c>
      <c r="M11" s="74"/>
      <c r="N11" s="74"/>
      <c r="O11" s="74"/>
      <c r="P11" s="74"/>
      <c r="Q11" s="89" t="s">
        <v>7982</v>
      </c>
      <c r="R11" s="87" t="s">
        <v>7983</v>
      </c>
      <c r="S11" s="87" t="s">
        <v>7984</v>
      </c>
      <c r="T11" s="87" t="s">
        <v>7930</v>
      </c>
      <c r="U11" s="87" t="s">
        <v>7939</v>
      </c>
      <c r="V11" s="87" t="s">
        <v>7985</v>
      </c>
      <c r="W11" s="87" t="s">
        <v>1020</v>
      </c>
    </row>
    <row r="12" spans="1:23" ht="81" hidden="1" customHeight="1" x14ac:dyDescent="0.3">
      <c r="A12" s="84">
        <v>15553</v>
      </c>
      <c r="B12" s="84">
        <f>VLOOKUP(Table1[[#This Row],[Site ID]],Master!A:A,1,FALSE)</f>
        <v>15553</v>
      </c>
      <c r="C12" s="85" t="s">
        <v>7974</v>
      </c>
      <c r="D12" s="85" t="s">
        <v>34</v>
      </c>
      <c r="E12" s="83" t="s">
        <v>7986</v>
      </c>
      <c r="F12" s="86">
        <v>43921</v>
      </c>
      <c r="G12" s="87">
        <v>442</v>
      </c>
      <c r="H12" s="87">
        <v>480</v>
      </c>
      <c r="I12" s="90">
        <v>480</v>
      </c>
      <c r="J12" s="87" t="s">
        <v>7987</v>
      </c>
      <c r="K12" s="89">
        <v>43737</v>
      </c>
      <c r="L12" s="5">
        <v>460</v>
      </c>
      <c r="M12" s="6">
        <v>43808</v>
      </c>
      <c r="N12" s="5">
        <v>430</v>
      </c>
      <c r="O12" s="5"/>
      <c r="P12" s="5"/>
      <c r="Q12" s="89" t="s">
        <v>7988</v>
      </c>
      <c r="R12" s="87" t="s">
        <v>7930</v>
      </c>
      <c r="S12" s="87" t="s">
        <v>7930</v>
      </c>
      <c r="T12" s="89">
        <v>43560</v>
      </c>
      <c r="U12" s="87" t="s">
        <v>7989</v>
      </c>
      <c r="V12" s="87" t="s">
        <v>7990</v>
      </c>
      <c r="W12" s="87" t="s">
        <v>7991</v>
      </c>
    </row>
    <row r="13" spans="1:23" ht="81" customHeight="1" x14ac:dyDescent="0.3">
      <c r="A13" s="84">
        <v>15244</v>
      </c>
      <c r="B13" s="84">
        <f>VLOOKUP(Table1[[#This Row],[Site ID]],Master!A:A,1,FALSE)</f>
        <v>15244</v>
      </c>
      <c r="C13" s="85" t="s">
        <v>1268</v>
      </c>
      <c r="D13" s="85" t="s">
        <v>34</v>
      </c>
      <c r="E13" s="83" t="s">
        <v>7992</v>
      </c>
      <c r="F13" s="86">
        <v>42856</v>
      </c>
      <c r="G13" s="87">
        <v>604</v>
      </c>
      <c r="H13" s="87">
        <v>850</v>
      </c>
      <c r="I13" s="88">
        <v>600</v>
      </c>
      <c r="J13" s="87" t="s">
        <v>7993</v>
      </c>
      <c r="K13" s="89">
        <v>43623</v>
      </c>
      <c r="L13" s="87">
        <v>570</v>
      </c>
      <c r="M13" s="89">
        <v>43811</v>
      </c>
      <c r="N13" s="87">
        <v>600</v>
      </c>
      <c r="O13" s="87"/>
      <c r="P13" s="87"/>
      <c r="Q13" s="94">
        <v>43523</v>
      </c>
      <c r="R13" s="87" t="s">
        <v>7994</v>
      </c>
      <c r="S13" s="87" t="s">
        <v>7995</v>
      </c>
      <c r="T13" s="87" t="s">
        <v>7930</v>
      </c>
      <c r="U13" s="87" t="s">
        <v>7996</v>
      </c>
      <c r="V13" s="87" t="s">
        <v>7997</v>
      </c>
      <c r="W13" s="87" t="s">
        <v>7998</v>
      </c>
    </row>
    <row r="14" spans="1:23" ht="81" hidden="1" customHeight="1" x14ac:dyDescent="0.3">
      <c r="A14" s="84">
        <v>15556</v>
      </c>
      <c r="B14" s="84">
        <f>VLOOKUP(Table1[[#This Row],[Site ID]],Master!A:A,1,FALSE)</f>
        <v>15556</v>
      </c>
      <c r="C14" s="85" t="s">
        <v>7974</v>
      </c>
      <c r="D14" s="85" t="s">
        <v>34</v>
      </c>
      <c r="E14" s="83" t="s">
        <v>7999</v>
      </c>
      <c r="F14" s="86">
        <v>43921</v>
      </c>
      <c r="G14" s="87" t="s">
        <v>7981</v>
      </c>
      <c r="H14" s="87">
        <v>2200</v>
      </c>
      <c r="I14" s="88" t="s">
        <v>8000</v>
      </c>
      <c r="J14" s="87" t="s">
        <v>8001</v>
      </c>
      <c r="K14" s="89">
        <v>43623</v>
      </c>
      <c r="L14" s="87">
        <f>650 + 1220</f>
        <v>1870</v>
      </c>
      <c r="M14" s="89">
        <v>43814</v>
      </c>
      <c r="N14" s="87">
        <v>2080</v>
      </c>
      <c r="O14" s="87"/>
      <c r="P14" s="87"/>
      <c r="Q14" s="87" t="s">
        <v>8002</v>
      </c>
      <c r="R14" s="87" t="s">
        <v>7930</v>
      </c>
      <c r="S14" s="87" t="s">
        <v>7930</v>
      </c>
      <c r="T14" s="89">
        <v>43628</v>
      </c>
      <c r="U14" s="89" t="s">
        <v>8003</v>
      </c>
      <c r="V14" s="87" t="s">
        <v>8004</v>
      </c>
      <c r="W14" s="95" t="s">
        <v>8005</v>
      </c>
    </row>
    <row r="15" spans="1:23" ht="81" customHeight="1" x14ac:dyDescent="0.3">
      <c r="A15" s="84">
        <v>14219</v>
      </c>
      <c r="B15" s="84">
        <f>VLOOKUP(Table1[[#This Row],[Site ID]],Master!A:A,1,FALSE)</f>
        <v>14219</v>
      </c>
      <c r="C15" s="85" t="s">
        <v>1268</v>
      </c>
      <c r="D15" s="85" t="s">
        <v>34</v>
      </c>
      <c r="E15" s="83" t="s">
        <v>8006</v>
      </c>
      <c r="F15" s="86">
        <v>42856</v>
      </c>
      <c r="G15" s="87">
        <v>7</v>
      </c>
      <c r="H15" s="87">
        <v>6</v>
      </c>
      <c r="I15" s="91">
        <v>8</v>
      </c>
      <c r="J15" s="87" t="s">
        <v>8007</v>
      </c>
      <c r="K15" s="89">
        <v>43667</v>
      </c>
      <c r="L15" s="87">
        <v>9</v>
      </c>
      <c r="M15" s="89">
        <v>43819</v>
      </c>
      <c r="N15" s="87">
        <v>8.3000000000000007</v>
      </c>
      <c r="O15" s="87"/>
      <c r="P15" s="87"/>
      <c r="Q15" s="94">
        <v>43336</v>
      </c>
      <c r="R15" s="87" t="s">
        <v>7930</v>
      </c>
      <c r="S15" s="87" t="s">
        <v>7930</v>
      </c>
      <c r="T15" s="87" t="s">
        <v>7930</v>
      </c>
      <c r="U15" s="87" t="s">
        <v>7978</v>
      </c>
      <c r="V15" s="87" t="s">
        <v>8008</v>
      </c>
      <c r="W15" s="87" t="s">
        <v>1020</v>
      </c>
    </row>
    <row r="16" spans="1:23" ht="81" customHeight="1" x14ac:dyDescent="0.3">
      <c r="A16" s="84">
        <v>15507</v>
      </c>
      <c r="B16" s="84">
        <f>VLOOKUP(Table1[[#This Row],[Site ID]],Master!A:A,1,FALSE)</f>
        <v>15507</v>
      </c>
      <c r="C16" s="85" t="s">
        <v>1268</v>
      </c>
      <c r="D16" s="85" t="s">
        <v>34</v>
      </c>
      <c r="E16" s="83" t="s">
        <v>8009</v>
      </c>
      <c r="F16" s="86">
        <v>43921</v>
      </c>
      <c r="G16" s="96">
        <v>43744</v>
      </c>
      <c r="H16" s="87">
        <v>9</v>
      </c>
      <c r="I16" s="91">
        <v>12</v>
      </c>
      <c r="J16" s="87" t="s">
        <v>8010</v>
      </c>
      <c r="K16" s="89">
        <v>43717</v>
      </c>
      <c r="L16" s="87">
        <v>18</v>
      </c>
      <c r="M16" s="89">
        <v>43825</v>
      </c>
      <c r="N16" s="87">
        <v>15</v>
      </c>
      <c r="O16" s="87"/>
      <c r="P16" s="87"/>
      <c r="Q16" s="89">
        <v>43531</v>
      </c>
      <c r="R16" s="87" t="s">
        <v>8011</v>
      </c>
      <c r="S16" s="87" t="s">
        <v>7930</v>
      </c>
      <c r="T16" s="87" t="s">
        <v>7930</v>
      </c>
      <c r="U16" s="87" t="s">
        <v>7939</v>
      </c>
      <c r="V16" s="87" t="s">
        <v>8012</v>
      </c>
      <c r="W16" s="87" t="s">
        <v>1020</v>
      </c>
    </row>
    <row r="17" spans="1:23" ht="81" customHeight="1" x14ac:dyDescent="0.3">
      <c r="A17" s="84">
        <v>14423</v>
      </c>
      <c r="B17" s="84">
        <f>VLOOKUP(Table1[[#This Row],[Site ID]],Master!A:A,1,FALSE)</f>
        <v>14423</v>
      </c>
      <c r="C17" s="85" t="s">
        <v>1268</v>
      </c>
      <c r="D17" s="85" t="s">
        <v>29</v>
      </c>
      <c r="E17" s="83" t="s">
        <v>8013</v>
      </c>
      <c r="F17" s="86">
        <v>43921</v>
      </c>
      <c r="G17" s="87">
        <v>28</v>
      </c>
      <c r="H17" s="87">
        <v>18</v>
      </c>
      <c r="I17" s="97">
        <v>30</v>
      </c>
      <c r="J17" s="87" t="s">
        <v>8014</v>
      </c>
      <c r="K17" s="89">
        <v>43717</v>
      </c>
      <c r="L17" s="87">
        <v>21</v>
      </c>
      <c r="M17" s="89">
        <v>43817</v>
      </c>
      <c r="N17" s="87">
        <v>27</v>
      </c>
      <c r="O17" s="87"/>
      <c r="P17" s="87"/>
      <c r="Q17" s="89">
        <v>43581</v>
      </c>
      <c r="R17" s="87" t="s">
        <v>8015</v>
      </c>
      <c r="S17" s="87" t="s">
        <v>8016</v>
      </c>
      <c r="T17" s="89">
        <v>43024</v>
      </c>
      <c r="U17" s="87" t="s">
        <v>8017</v>
      </c>
      <c r="V17" s="87" t="s">
        <v>8018</v>
      </c>
      <c r="W17" s="87" t="s">
        <v>1020</v>
      </c>
    </row>
    <row r="18" spans="1:23" ht="81" customHeight="1" x14ac:dyDescent="0.3">
      <c r="A18" s="84">
        <v>15007</v>
      </c>
      <c r="B18" s="84">
        <f>VLOOKUP(Table1[[#This Row],[Site ID]],Master!A:A,1,FALSE)</f>
        <v>15007</v>
      </c>
      <c r="C18" s="85" t="s">
        <v>1268</v>
      </c>
      <c r="D18" s="85" t="s">
        <v>34</v>
      </c>
      <c r="E18" s="83" t="s">
        <v>8019</v>
      </c>
      <c r="F18" s="86">
        <v>43921</v>
      </c>
      <c r="G18" s="87">
        <v>45</v>
      </c>
      <c r="H18" s="87">
        <v>65</v>
      </c>
      <c r="I18" s="98">
        <v>60</v>
      </c>
      <c r="J18" s="87" t="s">
        <v>8020</v>
      </c>
      <c r="K18" s="89">
        <v>43737</v>
      </c>
      <c r="L18" s="87">
        <v>70</v>
      </c>
      <c r="M18" s="89">
        <v>43825</v>
      </c>
      <c r="N18" s="87">
        <v>70</v>
      </c>
      <c r="O18" s="87"/>
      <c r="P18" s="87"/>
      <c r="Q18" s="89" t="s">
        <v>8021</v>
      </c>
      <c r="R18" s="87" t="s">
        <v>8022</v>
      </c>
      <c r="S18" s="87" t="s">
        <v>8023</v>
      </c>
      <c r="T18" s="87" t="s">
        <v>7930</v>
      </c>
      <c r="U18" s="87" t="s">
        <v>7978</v>
      </c>
      <c r="V18" s="87" t="s">
        <v>8024</v>
      </c>
      <c r="W18" s="87" t="s">
        <v>8025</v>
      </c>
    </row>
    <row r="19" spans="1:23" ht="81" customHeight="1" x14ac:dyDescent="0.3">
      <c r="A19" s="84">
        <v>15551</v>
      </c>
      <c r="B19" s="84">
        <f>VLOOKUP(Table1[[#This Row],[Site ID]],Master!A:A,1,FALSE)</f>
        <v>15551</v>
      </c>
      <c r="C19" s="85" t="s">
        <v>1268</v>
      </c>
      <c r="D19" s="85" t="s">
        <v>34</v>
      </c>
      <c r="E19" s="83" t="s">
        <v>8026</v>
      </c>
      <c r="F19" s="86">
        <v>43921</v>
      </c>
      <c r="G19" s="87">
        <v>115</v>
      </c>
      <c r="H19" s="87" t="s">
        <v>7981</v>
      </c>
      <c r="I19" s="99">
        <v>118</v>
      </c>
      <c r="J19" s="87" t="s">
        <v>8027</v>
      </c>
      <c r="K19" s="89">
        <v>43737</v>
      </c>
      <c r="L19" s="87">
        <v>112</v>
      </c>
      <c r="M19" s="89">
        <v>43814</v>
      </c>
      <c r="N19" s="87">
        <v>122</v>
      </c>
      <c r="O19" s="87"/>
      <c r="P19" s="87"/>
      <c r="Q19" s="89">
        <v>43630</v>
      </c>
      <c r="R19" s="87" t="s">
        <v>8028</v>
      </c>
      <c r="S19" s="87" t="s">
        <v>7930</v>
      </c>
      <c r="T19" s="87" t="s">
        <v>8029</v>
      </c>
      <c r="U19" s="87" t="s">
        <v>8030</v>
      </c>
      <c r="V19" s="87" t="s">
        <v>8031</v>
      </c>
      <c r="W19" s="87" t="s">
        <v>8032</v>
      </c>
    </row>
    <row r="20" spans="1:23" ht="81" customHeight="1" x14ac:dyDescent="0.3">
      <c r="A20" s="84">
        <v>15270</v>
      </c>
      <c r="B20" s="84">
        <f>VLOOKUP(Table1[[#This Row],[Site ID]],Master!A:A,1,FALSE)</f>
        <v>15270</v>
      </c>
      <c r="C20" s="85" t="s">
        <v>1268</v>
      </c>
      <c r="D20" s="85" t="s">
        <v>34</v>
      </c>
      <c r="E20" s="83" t="s">
        <v>8033</v>
      </c>
      <c r="F20" s="86">
        <v>43921</v>
      </c>
      <c r="G20" s="87" t="s">
        <v>7981</v>
      </c>
      <c r="H20" s="87">
        <v>120</v>
      </c>
      <c r="I20" s="91" t="s">
        <v>8034</v>
      </c>
      <c r="J20" s="87" t="s">
        <v>8035</v>
      </c>
      <c r="K20" s="89">
        <v>43669</v>
      </c>
      <c r="L20" s="87">
        <v>120</v>
      </c>
      <c r="M20" s="89">
        <v>44174</v>
      </c>
      <c r="N20" s="87">
        <v>125</v>
      </c>
      <c r="O20" s="87"/>
      <c r="P20" s="87"/>
      <c r="Q20" s="89">
        <v>43377</v>
      </c>
      <c r="R20" s="87" t="s">
        <v>8036</v>
      </c>
      <c r="S20" s="87" t="s">
        <v>7930</v>
      </c>
      <c r="T20" s="87" t="s">
        <v>7930</v>
      </c>
      <c r="U20" s="87" t="s">
        <v>7939</v>
      </c>
      <c r="V20" s="87" t="s">
        <v>8037</v>
      </c>
      <c r="W20" s="87" t="s">
        <v>8038</v>
      </c>
    </row>
    <row r="21" spans="1:23" ht="81" customHeight="1" x14ac:dyDescent="0.3">
      <c r="A21" s="84">
        <v>15383</v>
      </c>
      <c r="B21" s="84">
        <f>VLOOKUP(Table1[[#This Row],[Site ID]],Master!A:A,1,FALSE)</f>
        <v>15383</v>
      </c>
      <c r="C21" s="85" t="s">
        <v>1268</v>
      </c>
      <c r="D21" s="85" t="s">
        <v>34</v>
      </c>
      <c r="E21" s="83" t="s">
        <v>8039</v>
      </c>
      <c r="F21" s="86">
        <v>43921</v>
      </c>
      <c r="G21" s="87" t="s">
        <v>7981</v>
      </c>
      <c r="H21" s="87">
        <v>202</v>
      </c>
      <c r="I21" s="91" t="s">
        <v>8040</v>
      </c>
      <c r="J21" s="87" t="s">
        <v>8041</v>
      </c>
      <c r="K21" s="89">
        <v>43737</v>
      </c>
      <c r="L21" s="87">
        <v>130</v>
      </c>
      <c r="M21" s="89">
        <v>43839</v>
      </c>
      <c r="N21" s="87">
        <v>210</v>
      </c>
      <c r="O21" s="87"/>
      <c r="P21" s="87"/>
      <c r="Q21" s="94">
        <v>43619</v>
      </c>
      <c r="R21" s="87" t="s">
        <v>8042</v>
      </c>
      <c r="S21" s="87" t="s">
        <v>8043</v>
      </c>
      <c r="T21" s="87" t="s">
        <v>7930</v>
      </c>
      <c r="U21" s="87" t="s">
        <v>8044</v>
      </c>
      <c r="V21" s="87" t="s">
        <v>8045</v>
      </c>
      <c r="W21" s="87" t="s">
        <v>8046</v>
      </c>
    </row>
    <row r="22" spans="1:23" ht="81" customHeight="1" x14ac:dyDescent="0.3">
      <c r="A22" s="84">
        <v>15415</v>
      </c>
      <c r="B22" s="84">
        <f>VLOOKUP(Table1[[#This Row],[Site ID]],Master!A:A,1,FALSE)</f>
        <v>15415</v>
      </c>
      <c r="C22" s="85" t="s">
        <v>1268</v>
      </c>
      <c r="D22" s="85" t="s">
        <v>29</v>
      </c>
      <c r="E22" s="83" t="s">
        <v>319</v>
      </c>
      <c r="F22" s="86">
        <v>43221</v>
      </c>
      <c r="G22" s="87">
        <v>103</v>
      </c>
      <c r="H22" s="87">
        <v>123</v>
      </c>
      <c r="I22" s="91" t="s">
        <v>8047</v>
      </c>
      <c r="J22" s="87" t="s">
        <v>8048</v>
      </c>
      <c r="K22" s="89">
        <v>43737</v>
      </c>
      <c r="L22" s="87">
        <v>130</v>
      </c>
      <c r="M22" s="89">
        <v>43819</v>
      </c>
      <c r="N22" s="87">
        <v>150</v>
      </c>
      <c r="O22" s="87"/>
      <c r="P22" s="87"/>
      <c r="Q22" s="89">
        <v>43529</v>
      </c>
      <c r="R22" s="87" t="s">
        <v>8049</v>
      </c>
      <c r="S22" s="87" t="s">
        <v>8050</v>
      </c>
      <c r="T22" s="87" t="s">
        <v>7930</v>
      </c>
      <c r="U22" s="87" t="s">
        <v>7978</v>
      </c>
      <c r="V22" s="87" t="s">
        <v>8051</v>
      </c>
      <c r="W22" s="87" t="s">
        <v>1020</v>
      </c>
    </row>
    <row r="23" spans="1:23" ht="81" customHeight="1" x14ac:dyDescent="0.3">
      <c r="A23" s="84">
        <v>14378</v>
      </c>
      <c r="B23" s="84">
        <f>VLOOKUP(Table1[[#This Row],[Site ID]],Master!A:A,1,FALSE)</f>
        <v>14378</v>
      </c>
      <c r="C23" s="85" t="s">
        <v>1268</v>
      </c>
      <c r="D23" s="85" t="s">
        <v>29</v>
      </c>
      <c r="E23" s="83" t="s">
        <v>8052</v>
      </c>
      <c r="F23" s="86">
        <v>42825</v>
      </c>
      <c r="G23" s="87">
        <v>116</v>
      </c>
      <c r="H23" s="87">
        <v>140</v>
      </c>
      <c r="I23" s="91">
        <v>160</v>
      </c>
      <c r="J23" s="87" t="s">
        <v>8053</v>
      </c>
      <c r="K23" s="89">
        <v>43737</v>
      </c>
      <c r="L23" s="87">
        <v>150</v>
      </c>
      <c r="M23" s="89">
        <v>43818</v>
      </c>
      <c r="N23" s="87">
        <v>167</v>
      </c>
      <c r="O23" s="87"/>
      <c r="P23" s="87"/>
      <c r="Q23" s="89">
        <v>43529</v>
      </c>
      <c r="R23" s="87" t="s">
        <v>7930</v>
      </c>
      <c r="S23" s="87" t="s">
        <v>7930</v>
      </c>
      <c r="T23" s="87" t="s">
        <v>7930</v>
      </c>
      <c r="U23" s="87" t="s">
        <v>8054</v>
      </c>
      <c r="V23" s="87" t="s">
        <v>8055</v>
      </c>
      <c r="W23" s="87" t="s">
        <v>1020</v>
      </c>
    </row>
    <row r="24" spans="1:23" ht="81" customHeight="1" x14ac:dyDescent="0.3">
      <c r="A24" s="84">
        <v>14385</v>
      </c>
      <c r="B24" s="84">
        <f>VLOOKUP(Table1[[#This Row],[Site ID]],Master!A:A,1,FALSE)</f>
        <v>14385</v>
      </c>
      <c r="C24" s="85" t="s">
        <v>1268</v>
      </c>
      <c r="D24" s="85" t="s">
        <v>29</v>
      </c>
      <c r="E24" s="83" t="s">
        <v>328</v>
      </c>
      <c r="F24" s="86">
        <v>42856</v>
      </c>
      <c r="G24" s="87">
        <v>90</v>
      </c>
      <c r="H24" s="87">
        <v>160</v>
      </c>
      <c r="I24" s="91">
        <v>175</v>
      </c>
      <c r="J24" s="87" t="s">
        <v>8056</v>
      </c>
      <c r="K24" s="89">
        <v>43737</v>
      </c>
      <c r="L24" s="87">
        <v>165</v>
      </c>
      <c r="M24" s="89">
        <v>43818</v>
      </c>
      <c r="N24" s="87">
        <v>165</v>
      </c>
      <c r="O24" s="87"/>
      <c r="P24" s="87"/>
      <c r="Q24" s="87" t="s">
        <v>8057</v>
      </c>
      <c r="R24" s="89" t="s">
        <v>8058</v>
      </c>
      <c r="S24" s="89" t="s">
        <v>8059</v>
      </c>
      <c r="T24" s="89">
        <v>43598</v>
      </c>
      <c r="U24" s="87" t="s">
        <v>8060</v>
      </c>
      <c r="V24" s="87" t="s">
        <v>8061</v>
      </c>
      <c r="W24" s="87" t="s">
        <v>1020</v>
      </c>
    </row>
    <row r="25" spans="1:23" ht="130" x14ac:dyDescent="0.3">
      <c r="A25" s="84">
        <v>14384</v>
      </c>
      <c r="B25" s="84">
        <f>VLOOKUP(Table1[[#This Row],[Site ID]],Master!A:A,1,FALSE)</f>
        <v>14384</v>
      </c>
      <c r="C25" s="85" t="s">
        <v>1268</v>
      </c>
      <c r="D25" s="85" t="s">
        <v>29</v>
      </c>
      <c r="E25" s="83" t="s">
        <v>252</v>
      </c>
      <c r="F25" s="86">
        <v>42460</v>
      </c>
      <c r="G25" s="87" t="s">
        <v>8062</v>
      </c>
      <c r="H25" s="87">
        <v>242</v>
      </c>
      <c r="I25" s="91">
        <v>250</v>
      </c>
      <c r="J25" s="87" t="s">
        <v>8063</v>
      </c>
      <c r="K25" s="89">
        <v>43737</v>
      </c>
      <c r="L25" s="87">
        <v>250</v>
      </c>
      <c r="M25" s="89">
        <v>43833</v>
      </c>
      <c r="N25" s="87">
        <v>250</v>
      </c>
      <c r="O25" s="87"/>
      <c r="P25" s="87"/>
      <c r="Q25" s="93" t="s">
        <v>8064</v>
      </c>
      <c r="R25" s="87" t="s">
        <v>8065</v>
      </c>
      <c r="S25" s="87" t="s">
        <v>8066</v>
      </c>
      <c r="T25" s="89">
        <v>43607</v>
      </c>
      <c r="U25" s="87" t="s">
        <v>8067</v>
      </c>
      <c r="V25" s="87" t="s">
        <v>8068</v>
      </c>
      <c r="W25" s="87" t="s">
        <v>1020</v>
      </c>
    </row>
    <row r="26" spans="1:23" ht="81" customHeight="1" x14ac:dyDescent="0.3">
      <c r="A26" s="84">
        <v>15555</v>
      </c>
      <c r="B26" s="84">
        <f>VLOOKUP(Table1[[#This Row],[Site ID]],Master!A:A,1,FALSE)</f>
        <v>15555</v>
      </c>
      <c r="C26" s="85" t="s">
        <v>1268</v>
      </c>
      <c r="D26" s="85" t="s">
        <v>34</v>
      </c>
      <c r="E26" s="83" t="s">
        <v>279</v>
      </c>
      <c r="F26" s="86">
        <v>43921</v>
      </c>
      <c r="G26" s="87">
        <v>174</v>
      </c>
      <c r="H26" s="87">
        <v>150</v>
      </c>
      <c r="I26" s="88" t="s">
        <v>8069</v>
      </c>
      <c r="J26" s="87" t="s">
        <v>8070</v>
      </c>
      <c r="K26" s="89">
        <v>43717</v>
      </c>
      <c r="L26" s="87">
        <v>263.98</v>
      </c>
      <c r="M26" s="89">
        <v>43818</v>
      </c>
      <c r="N26" s="87">
        <v>245</v>
      </c>
      <c r="O26" s="87"/>
      <c r="P26" s="87"/>
      <c r="Q26" s="87" t="s">
        <v>8071</v>
      </c>
      <c r="R26" s="87" t="s">
        <v>8072</v>
      </c>
      <c r="S26" s="87" t="s">
        <v>7930</v>
      </c>
      <c r="T26" s="87" t="s">
        <v>7930</v>
      </c>
      <c r="U26" s="87" t="s">
        <v>7978</v>
      </c>
      <c r="V26" s="87" t="s">
        <v>8073</v>
      </c>
      <c r="W26" s="87" t="s">
        <v>1020</v>
      </c>
    </row>
    <row r="27" spans="1:23" ht="81" customHeight="1" x14ac:dyDescent="0.3">
      <c r="A27" s="84">
        <v>14495</v>
      </c>
      <c r="B27" s="84">
        <f>VLOOKUP(Table1[[#This Row],[Site ID]],Master!A:A,1,FALSE)</f>
        <v>14495</v>
      </c>
      <c r="C27" s="85" t="s">
        <v>1268</v>
      </c>
      <c r="D27" s="85" t="s">
        <v>29</v>
      </c>
      <c r="E27" s="83" t="s">
        <v>8074</v>
      </c>
      <c r="F27" s="86">
        <v>43921</v>
      </c>
      <c r="G27" s="87">
        <v>150</v>
      </c>
      <c r="H27" s="87">
        <v>335</v>
      </c>
      <c r="I27" s="91" t="s">
        <v>8075</v>
      </c>
      <c r="J27" s="87" t="s">
        <v>7936</v>
      </c>
      <c r="K27" s="89">
        <v>43737</v>
      </c>
      <c r="L27" s="87">
        <v>400</v>
      </c>
      <c r="M27" s="89">
        <v>43818</v>
      </c>
      <c r="N27" s="87">
        <v>400</v>
      </c>
      <c r="O27" s="87"/>
      <c r="P27" s="87"/>
      <c r="Q27" s="89">
        <v>43553</v>
      </c>
      <c r="R27" s="87" t="s">
        <v>7930</v>
      </c>
      <c r="S27" s="87" t="s">
        <v>7930</v>
      </c>
      <c r="T27" s="94">
        <v>43405</v>
      </c>
      <c r="U27" s="87" t="s">
        <v>8076</v>
      </c>
      <c r="V27" s="87" t="s">
        <v>8077</v>
      </c>
      <c r="W27" s="87" t="s">
        <v>1020</v>
      </c>
    </row>
    <row r="28" spans="1:23" ht="81" customHeight="1" x14ac:dyDescent="0.3">
      <c r="A28" s="84">
        <v>15273</v>
      </c>
      <c r="B28" s="84">
        <f>VLOOKUP(Table1[[#This Row],[Site ID]],Master!A:A,1,FALSE)</f>
        <v>15273</v>
      </c>
      <c r="C28" s="85" t="s">
        <v>1268</v>
      </c>
      <c r="D28" s="85" t="s">
        <v>34</v>
      </c>
      <c r="E28" s="83" t="s">
        <v>8078</v>
      </c>
      <c r="F28" s="86">
        <v>42856</v>
      </c>
      <c r="G28" s="87" t="s">
        <v>8079</v>
      </c>
      <c r="H28" s="87">
        <v>345</v>
      </c>
      <c r="I28" s="91" t="s">
        <v>8080</v>
      </c>
      <c r="J28" s="87" t="s">
        <v>8081</v>
      </c>
      <c r="K28" s="89">
        <v>43737</v>
      </c>
      <c r="L28" s="87">
        <v>500</v>
      </c>
      <c r="M28" s="89">
        <v>43820</v>
      </c>
      <c r="N28" s="87">
        <v>500</v>
      </c>
      <c r="O28" s="87"/>
      <c r="P28" s="87"/>
      <c r="Q28" s="89">
        <v>43342</v>
      </c>
      <c r="R28" s="87" t="s">
        <v>8082</v>
      </c>
      <c r="S28" s="87" t="s">
        <v>8083</v>
      </c>
      <c r="T28" s="89">
        <v>43342</v>
      </c>
      <c r="U28" s="87" t="s">
        <v>8084</v>
      </c>
      <c r="V28" s="87" t="s">
        <v>8085</v>
      </c>
      <c r="W28" s="87" t="s">
        <v>1020</v>
      </c>
    </row>
    <row r="29" spans="1:23" ht="81" customHeight="1" x14ac:dyDescent="0.3">
      <c r="A29" s="84">
        <v>15243</v>
      </c>
      <c r="B29" s="84">
        <f>VLOOKUP(Table1[[#This Row],[Site ID]],Master!A:A,1,FALSE)</f>
        <v>15243</v>
      </c>
      <c r="C29" s="85" t="s">
        <v>1268</v>
      </c>
      <c r="D29" s="85" t="s">
        <v>29</v>
      </c>
      <c r="E29" s="83" t="s">
        <v>313</v>
      </c>
      <c r="F29" s="87" t="s">
        <v>8086</v>
      </c>
      <c r="G29" s="87" t="s">
        <v>8087</v>
      </c>
      <c r="H29" s="87">
        <v>179</v>
      </c>
      <c r="I29" s="90">
        <v>180</v>
      </c>
      <c r="J29" s="87" t="s">
        <v>7936</v>
      </c>
      <c r="K29" s="89">
        <v>43736</v>
      </c>
      <c r="L29" s="87" t="s">
        <v>8088</v>
      </c>
      <c r="M29" s="89">
        <v>43825</v>
      </c>
      <c r="N29" s="87">
        <v>188</v>
      </c>
      <c r="O29" s="89">
        <v>43845</v>
      </c>
      <c r="P29" s="87">
        <v>197</v>
      </c>
      <c r="Q29" s="89">
        <v>43374</v>
      </c>
      <c r="R29" s="87" t="s">
        <v>8089</v>
      </c>
      <c r="S29" s="87" t="s">
        <v>8090</v>
      </c>
      <c r="T29" s="87" t="s">
        <v>7930</v>
      </c>
      <c r="U29" s="87" t="s">
        <v>8091</v>
      </c>
      <c r="V29" s="87" t="s">
        <v>8092</v>
      </c>
      <c r="W29" s="87" t="s">
        <v>1020</v>
      </c>
    </row>
    <row r="30" spans="1:23" ht="81" hidden="1" customHeight="1" x14ac:dyDescent="0.3">
      <c r="A30" s="378">
        <v>13016</v>
      </c>
      <c r="B30" s="378" t="e">
        <f>VLOOKUP(Table1[[#This Row],[Site ID]],Master!A:A,1,FALSE)</f>
        <v>#N/A</v>
      </c>
      <c r="C30" s="379" t="s">
        <v>7974</v>
      </c>
      <c r="D30" s="379" t="s">
        <v>26</v>
      </c>
      <c r="E30" s="75" t="s">
        <v>8093</v>
      </c>
      <c r="F30" s="76">
        <v>42460</v>
      </c>
      <c r="G30" s="74" t="s">
        <v>7981</v>
      </c>
      <c r="H30" s="74">
        <v>580</v>
      </c>
      <c r="I30" s="77">
        <v>530</v>
      </c>
      <c r="J30" s="74" t="s">
        <v>8094</v>
      </c>
      <c r="K30" s="78"/>
      <c r="L30" s="74"/>
      <c r="M30" s="74"/>
      <c r="N30" s="74"/>
      <c r="O30" s="74"/>
      <c r="P30" s="74"/>
      <c r="Q30" s="89">
        <v>43362</v>
      </c>
      <c r="R30" s="87" t="s">
        <v>8095</v>
      </c>
      <c r="S30" s="87" t="s">
        <v>7930</v>
      </c>
      <c r="T30" s="89" t="s">
        <v>8096</v>
      </c>
      <c r="U30" s="87" t="s">
        <v>8097</v>
      </c>
      <c r="V30" s="87" t="s">
        <v>8098</v>
      </c>
      <c r="W30" s="87" t="s">
        <v>8099</v>
      </c>
    </row>
  </sheetData>
  <phoneticPr fontId="3" type="noConversion"/>
  <conditionalFormatting sqref="L2:L29">
    <cfRule type="expression" dxfId="7" priority="9">
      <formula>$L2=$H2</formula>
    </cfRule>
    <cfRule type="expression" dxfId="6" priority="10">
      <formula>$L2&gt;$H2</formula>
    </cfRule>
    <cfRule type="expression" dxfId="5" priority="11">
      <formula>$L2&lt;$H2</formula>
    </cfRule>
  </conditionalFormatting>
  <conditionalFormatting sqref="N2:N12 N14:N18 N20:N29">
    <cfRule type="expression" dxfId="4" priority="14">
      <formula>$H2&lt;=$N2</formula>
    </cfRule>
    <cfRule type="expression" dxfId="3" priority="15">
      <formula>$H2&gt;$N2</formula>
    </cfRule>
  </conditionalFormatting>
  <conditionalFormatting sqref="P2:P1048576">
    <cfRule type="expression" dxfId="2" priority="1">
      <formula>$P2&gt;$H2</formula>
    </cfRule>
    <cfRule type="expression" dxfId="1" priority="2">
      <formula>AND($P2&lt;$H2,$P2&gt;0.9*$H2)</formula>
    </cfRule>
    <cfRule type="expression" dxfId="0" priority="3">
      <formula>$P2&lt;$H2</formula>
    </cfRule>
  </conditionalFormatting>
  <pageMargins left="0.7" right="0.7" top="0.75" bottom="0.75" header="0.3" footer="0.3"/>
  <pageSetup paperSize="9" orientation="portrait" r:id="rId1"/>
  <drawing r:id="rId2"/>
  <legacyDrawing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0D7AD-9814-404A-AF94-94677ED8285F}">
  <dimension ref="A1:K2108"/>
  <sheetViews>
    <sheetView topLeftCell="A957" zoomScale="85" zoomScaleNormal="85" workbookViewId="0">
      <selection activeCell="F992" sqref="F992"/>
    </sheetView>
  </sheetViews>
  <sheetFormatPr defaultRowHeight="14" x14ac:dyDescent="0.3"/>
  <cols>
    <col min="1" max="1" width="11.58203125" bestFit="1" customWidth="1"/>
    <col min="2" max="2" width="15.58203125" hidden="1" customWidth="1"/>
    <col min="3" max="3" width="44.08203125" hidden="1" customWidth="1"/>
    <col min="4" max="4" width="60.08203125" customWidth="1"/>
    <col min="5" max="5" width="7.08203125" bestFit="1" customWidth="1"/>
    <col min="6" max="6" width="60.08203125" bestFit="1" customWidth="1"/>
    <col min="9" max="9" width="13.08203125" customWidth="1"/>
    <col min="10" max="10" width="15.08203125" bestFit="1" customWidth="1"/>
  </cols>
  <sheetData>
    <row r="1" spans="1:11" x14ac:dyDescent="0.3">
      <c r="A1" t="s">
        <v>1255</v>
      </c>
      <c r="B1" t="s">
        <v>8100</v>
      </c>
      <c r="C1" t="s">
        <v>8101</v>
      </c>
      <c r="D1" t="s">
        <v>8102</v>
      </c>
      <c r="E1" t="s">
        <v>8103</v>
      </c>
      <c r="F1" t="s">
        <v>8104</v>
      </c>
      <c r="G1" t="s">
        <v>8105</v>
      </c>
      <c r="H1" t="s">
        <v>8106</v>
      </c>
      <c r="I1" t="s">
        <v>8107</v>
      </c>
      <c r="J1" t="s">
        <v>8108</v>
      </c>
      <c r="K1" t="s">
        <v>8109</v>
      </c>
    </row>
    <row r="2" spans="1:11" x14ac:dyDescent="0.3">
      <c r="A2" s="448">
        <v>15070</v>
      </c>
      <c r="B2" s="448" t="str">
        <f>_xlfn.XLOOKUP(Table15[[#This Row],[Site Id]],'All sites'!A:A,'All sites'!B:B)</f>
        <v>WIMBORNE</v>
      </c>
      <c r="C2" s="448" t="str">
        <f>_xlfn.XLOOKUP(Table15[[#This Row],[Site Id]],'All sites'!A:A,'All sites'!C:C)</f>
        <v>HAYES LANE COLEHILL</v>
      </c>
      <c r="D2" s="448" t="str">
        <f>Table15[[#This Row],[Site Area]] &amp; " " &amp; Table15[[#This Row],[Site Description]]</f>
        <v>WIMBORNE HAYES LANE COLEHILL</v>
      </c>
      <c r="E2" t="s">
        <v>16343</v>
      </c>
      <c r="G2" t="s">
        <v>8112</v>
      </c>
      <c r="H2" t="s">
        <v>8113</v>
      </c>
      <c r="I2" t="s">
        <v>42</v>
      </c>
      <c r="J2" s="448" t="str">
        <f>Table15[[#This Row],[Server]]&amp;":"&amp;Table15[[#This Row],[DB_ADDR]]</f>
        <v>WASTE:E35523</v>
      </c>
      <c r="K2" s="448" t="str">
        <f>IFERROR(VLOOKUP(Table15[[#This Row],[SignalLink]],#REF!,2,FALSE),"")</f>
        <v/>
      </c>
    </row>
    <row r="3" spans="1:11" x14ac:dyDescent="0.3">
      <c r="A3" s="448">
        <v>15680</v>
      </c>
      <c r="B3" s="448" t="str">
        <f>_xlfn.XLOOKUP(Table15[[#This Row],[Site Id]],'All sites'!A:A,'All sites'!B:B)</f>
        <v>PORTISHEAD</v>
      </c>
      <c r="C3" s="448" t="str">
        <f>_xlfn.XLOOKUP(Table15[[#This Row],[Site Id]],'All sites'!A:A,'All sites'!C:C)</f>
        <v>BLACK NORE (NAUTICAL SCHOOL)</v>
      </c>
      <c r="D3" s="448" t="str">
        <f>Table15[[#This Row],[Site Area]] &amp; " " &amp; Table15[[#This Row],[Site Description]]</f>
        <v>PORTISHEAD BLACK NORE (NAUTICAL SCHOOL)</v>
      </c>
      <c r="E3" t="s">
        <v>16342</v>
      </c>
      <c r="G3" t="s">
        <v>8112</v>
      </c>
      <c r="H3" t="s">
        <v>8113</v>
      </c>
      <c r="I3" t="s">
        <v>42</v>
      </c>
      <c r="J3" s="448" t="str">
        <f>Table15[[#This Row],[Server]]&amp;":"&amp;Table15[[#This Row],[DB_ADDR]]</f>
        <v>WASTE:E22302</v>
      </c>
      <c r="K3" s="448" t="str">
        <f>IFERROR(VLOOKUP(Table15[[#This Row],[SignalLink]],#REF!,2,FALSE),"")</f>
        <v/>
      </c>
    </row>
    <row r="4" spans="1:11" x14ac:dyDescent="0.3">
      <c r="A4">
        <v>14222</v>
      </c>
      <c r="B4" t="str">
        <f>_xlfn.XLOOKUP(Table15[[#This Row],[Site Id]],'All sites'!A:A,'All sites'!B:B)</f>
        <v>EAST KNIGHTON</v>
      </c>
      <c r="C4" t="str">
        <f>_xlfn.XLOOKUP(Table15[[#This Row],[Site Id]],'All sites'!A:A,'All sites'!C:C)</f>
        <v>BLACKNOLL</v>
      </c>
      <c r="D4" t="str">
        <f>Table15[[#This Row],[Site Area]] &amp; " " &amp; Table15[[#This Row],[Site Description]]</f>
        <v>EAST KNIGHTON BLACKNOLL</v>
      </c>
      <c r="E4" t="s">
        <v>8110</v>
      </c>
      <c r="F4" t="s">
        <v>8111</v>
      </c>
      <c r="G4" t="s">
        <v>8112</v>
      </c>
      <c r="H4" t="s">
        <v>8113</v>
      </c>
      <c r="I4" t="s">
        <v>42</v>
      </c>
      <c r="J4" t="str">
        <f>Table15[[#This Row],[Server]]&amp;":"&amp;Table15[[#This Row],[DB_ADDR]]</f>
        <v>WASTE:E14126</v>
      </c>
      <c r="K4" t="str">
        <f>IFERROR(VLOOKUP(Table15[[#This Row],[SignalLink]],#REF!,2,FALSE),"")</f>
        <v/>
      </c>
    </row>
    <row r="5" spans="1:11" x14ac:dyDescent="0.3">
      <c r="A5">
        <v>13334</v>
      </c>
      <c r="B5" t="str">
        <f>_xlfn.XLOOKUP(Table15[[#This Row],[Site Id]],'All sites'!A:A,'All sites'!B:B)</f>
        <v>BRIDPORT</v>
      </c>
      <c r="C5" t="str">
        <f>_xlfn.XLOOKUP(Table15[[#This Row],[Site Id]],'All sites'!A:A,'All sites'!C:C)</f>
        <v>WEST BAY</v>
      </c>
      <c r="D5" t="str">
        <f>Table15[[#This Row],[Site Area]] &amp; " " &amp; Table15[[#This Row],[Site Description]]</f>
        <v>BRIDPORT WEST BAY</v>
      </c>
      <c r="E5" t="s">
        <v>8114</v>
      </c>
      <c r="F5" t="s">
        <v>8115</v>
      </c>
      <c r="G5" t="s">
        <v>8112</v>
      </c>
      <c r="H5" t="s">
        <v>8113</v>
      </c>
      <c r="I5" t="s">
        <v>8116</v>
      </c>
      <c r="J5" t="str">
        <f>Table15[[#This Row],[Server]]&amp;":"&amp;Table15[[#This Row],[DB_ADDR]]</f>
        <v>WASTE:E12595</v>
      </c>
      <c r="K5" t="str">
        <f>IFERROR(VLOOKUP(Table15[[#This Row],[SignalLink]],#REF!,2,FALSE),"")</f>
        <v/>
      </c>
    </row>
    <row r="6" spans="1:11" x14ac:dyDescent="0.3">
      <c r="A6">
        <v>13334</v>
      </c>
      <c r="B6" t="str">
        <f>_xlfn.XLOOKUP(Table15[[#This Row],[Site Id]],'All sites'!A:A,'All sites'!B:B)</f>
        <v>BRIDPORT</v>
      </c>
      <c r="C6" t="str">
        <f>_xlfn.XLOOKUP(Table15[[#This Row],[Site Id]],'All sites'!A:A,'All sites'!C:C)</f>
        <v>WEST BAY</v>
      </c>
      <c r="D6" t="str">
        <f>Table15[[#This Row],[Site Area]] &amp; " " &amp; Table15[[#This Row],[Site Description]]</f>
        <v>BRIDPORT WEST BAY</v>
      </c>
      <c r="E6" t="s">
        <v>8117</v>
      </c>
      <c r="F6" t="s">
        <v>8118</v>
      </c>
      <c r="G6" t="s">
        <v>8112</v>
      </c>
      <c r="H6" t="s">
        <v>8113</v>
      </c>
      <c r="I6" t="s">
        <v>8116</v>
      </c>
      <c r="J6" t="str">
        <f>Table15[[#This Row],[Server]]&amp;":"&amp;Table15[[#This Row],[DB_ADDR]]</f>
        <v>WASTE:E12596</v>
      </c>
      <c r="K6" t="str">
        <f>IFERROR(VLOOKUP(Table15[[#This Row],[SignalLink]],#REF!,2,FALSE),"")</f>
        <v/>
      </c>
    </row>
    <row r="7" spans="1:11" x14ac:dyDescent="0.3">
      <c r="A7">
        <v>15519</v>
      </c>
      <c r="B7" t="str">
        <f>_xlfn.XLOOKUP(Table15[[#This Row],[Site Id]],'All sites'!A:A,'All sites'!B:B)</f>
        <v>WATCHET</v>
      </c>
      <c r="C7" t="str">
        <f>_xlfn.XLOOKUP(Table15[[#This Row],[Site Id]],'All sites'!A:A,'All sites'!C:C)</f>
        <v>MARKET STREET (TUNNEL)</v>
      </c>
      <c r="D7" t="str">
        <f>Table15[[#This Row],[Site Area]] &amp; " " &amp; Table15[[#This Row],[Site Description]]</f>
        <v>WATCHET MARKET STREET (TUNNEL)</v>
      </c>
      <c r="E7" t="s">
        <v>8119</v>
      </c>
      <c r="F7" t="s">
        <v>8120</v>
      </c>
      <c r="G7" t="s">
        <v>8112</v>
      </c>
      <c r="H7" t="s">
        <v>8113</v>
      </c>
      <c r="I7" t="s">
        <v>8116</v>
      </c>
      <c r="J7" t="str">
        <f>Table15[[#This Row],[Server]]&amp;":"&amp;Table15[[#This Row],[DB_ADDR]]</f>
        <v>WASTE:E35890</v>
      </c>
      <c r="K7" t="str">
        <f>IFERROR(VLOOKUP(Table15[[#This Row],[SignalLink]],#REF!,2,FALSE),"")</f>
        <v/>
      </c>
    </row>
    <row r="8" spans="1:11" x14ac:dyDescent="0.3">
      <c r="A8">
        <v>15553</v>
      </c>
      <c r="B8" t="str">
        <f>_xlfn.XLOOKUP(Table15[[#This Row],[Site Id]],'All sites'!A:A,'All sites'!B:B)</f>
        <v>PORTLAND</v>
      </c>
      <c r="C8" t="str">
        <f>_xlfn.XLOOKUP(Table15[[#This Row],[Site Id]],'All sites'!A:A,'All sites'!C:C)</f>
        <v>VICTORIA SQUARE</v>
      </c>
      <c r="D8" t="str">
        <f>Table15[[#This Row],[Site Area]] &amp; " " &amp; Table15[[#This Row],[Site Description]]</f>
        <v>PORTLAND VICTORIA SQUARE</v>
      </c>
      <c r="E8" t="s">
        <v>8121</v>
      </c>
      <c r="F8" t="s">
        <v>8122</v>
      </c>
      <c r="G8" t="s">
        <v>8112</v>
      </c>
      <c r="H8" t="s">
        <v>8113</v>
      </c>
      <c r="I8" t="s">
        <v>8123</v>
      </c>
      <c r="J8" t="str">
        <f>Table15[[#This Row],[Server]]&amp;":"&amp;Table15[[#This Row],[DB_ADDR]]</f>
        <v>WASTE:E12512</v>
      </c>
      <c r="K8" t="str">
        <f>IFERROR(VLOOKUP(Table15[[#This Row],[SignalLink]],#REF!,2,FALSE),"")</f>
        <v/>
      </c>
    </row>
    <row r="9" spans="1:11" x14ac:dyDescent="0.3">
      <c r="A9">
        <v>15556</v>
      </c>
      <c r="B9" t="str">
        <f>_xlfn.XLOOKUP(Table15[[#This Row],[Site Id]],'All sites'!A:A,'All sites'!B:B)</f>
        <v>WEYMOUTH</v>
      </c>
      <c r="C9" t="str">
        <f>_xlfn.XLOOKUP(Table15[[#This Row],[Site Id]],'All sites'!A:A,'All sites'!C:C)</f>
        <v>RADIPOLE</v>
      </c>
      <c r="D9" t="str">
        <f>Table15[[#This Row],[Site Area]] &amp; " " &amp; Table15[[#This Row],[Site Description]]</f>
        <v>WEYMOUTH RADIPOLE</v>
      </c>
      <c r="E9" t="s">
        <v>8124</v>
      </c>
      <c r="F9" t="s">
        <v>8125</v>
      </c>
      <c r="G9" t="s">
        <v>8112</v>
      </c>
      <c r="H9" t="s">
        <v>8113</v>
      </c>
      <c r="I9" t="s">
        <v>8123</v>
      </c>
      <c r="J9" t="str">
        <f>Table15[[#This Row],[Server]]&amp;":"&amp;Table15[[#This Row],[DB_ADDR]]</f>
        <v>WASTE:E17548</v>
      </c>
      <c r="K9" t="str">
        <f>IFERROR(VLOOKUP(Table15[[#This Row],[SignalLink]],#REF!,2,FALSE),"")</f>
        <v/>
      </c>
    </row>
    <row r="10" spans="1:11" x14ac:dyDescent="0.3">
      <c r="A10">
        <v>15556</v>
      </c>
      <c r="B10" t="str">
        <f>_xlfn.XLOOKUP(Table15[[#This Row],[Site Id]],'All sites'!A:A,'All sites'!B:B)</f>
        <v>WEYMOUTH</v>
      </c>
      <c r="C10" t="str">
        <f>_xlfn.XLOOKUP(Table15[[#This Row],[Site Id]],'All sites'!A:A,'All sites'!C:C)</f>
        <v>RADIPOLE</v>
      </c>
      <c r="D10" t="str">
        <f>Table15[[#This Row],[Site Area]] &amp; " " &amp; Table15[[#This Row],[Site Description]]</f>
        <v>WEYMOUTH RADIPOLE</v>
      </c>
      <c r="E10" t="s">
        <v>8126</v>
      </c>
      <c r="F10" t="s">
        <v>8127</v>
      </c>
      <c r="G10" t="s">
        <v>8112</v>
      </c>
      <c r="H10" t="s">
        <v>8113</v>
      </c>
      <c r="I10" t="s">
        <v>8123</v>
      </c>
      <c r="J10" t="str">
        <f>Table15[[#This Row],[Server]]&amp;":"&amp;Table15[[#This Row],[DB_ADDR]]</f>
        <v>WASTE:E17549</v>
      </c>
      <c r="K10" t="str">
        <f>IFERROR(VLOOKUP(Table15[[#This Row],[SignalLink]],#REF!,2,FALSE),"")</f>
        <v/>
      </c>
    </row>
    <row r="11" spans="1:11" x14ac:dyDescent="0.3">
      <c r="A11">
        <v>15556</v>
      </c>
      <c r="B11" t="str">
        <f>_xlfn.XLOOKUP(Table15[[#This Row],[Site Id]],'All sites'!A:A,'All sites'!B:B)</f>
        <v>WEYMOUTH</v>
      </c>
      <c r="C11" t="str">
        <f>_xlfn.XLOOKUP(Table15[[#This Row],[Site Id]],'All sites'!A:A,'All sites'!C:C)</f>
        <v>RADIPOLE</v>
      </c>
      <c r="D11" t="str">
        <f>Table15[[#This Row],[Site Area]] &amp; " " &amp; Table15[[#This Row],[Site Description]]</f>
        <v>WEYMOUTH RADIPOLE</v>
      </c>
      <c r="E11" t="s">
        <v>8128</v>
      </c>
      <c r="F11" t="s">
        <v>8129</v>
      </c>
      <c r="G11" t="s">
        <v>8112</v>
      </c>
      <c r="H11" t="s">
        <v>8113</v>
      </c>
      <c r="I11" t="s">
        <v>8123</v>
      </c>
      <c r="J11" t="str">
        <f>Table15[[#This Row],[Server]]&amp;":"&amp;Table15[[#This Row],[DB_ADDR]]</f>
        <v>WASTE:E17547</v>
      </c>
      <c r="K11" t="str">
        <f>IFERROR(VLOOKUP(Table15[[#This Row],[SignalLink]],#REF!,2,FALSE),"")</f>
        <v/>
      </c>
    </row>
    <row r="12" spans="1:11" x14ac:dyDescent="0.3">
      <c r="A12">
        <v>15556</v>
      </c>
      <c r="B12" t="str">
        <f>_xlfn.XLOOKUP(Table15[[#This Row],[Site Id]],'All sites'!A:A,'All sites'!B:B)</f>
        <v>WEYMOUTH</v>
      </c>
      <c r="C12" t="str">
        <f>_xlfn.XLOOKUP(Table15[[#This Row],[Site Id]],'All sites'!A:A,'All sites'!C:C)</f>
        <v>RADIPOLE</v>
      </c>
      <c r="D12" t="str">
        <f>Table15[[#This Row],[Site Area]] &amp; " " &amp; Table15[[#This Row],[Site Description]]</f>
        <v>WEYMOUTH RADIPOLE</v>
      </c>
      <c r="E12" t="s">
        <v>8124</v>
      </c>
      <c r="F12" t="s">
        <v>8125</v>
      </c>
      <c r="G12" t="s">
        <v>8112</v>
      </c>
      <c r="H12" t="s">
        <v>8113</v>
      </c>
      <c r="I12" t="s">
        <v>8123</v>
      </c>
      <c r="J12" t="str">
        <f>Table15[[#This Row],[Server]]&amp;":"&amp;Table15[[#This Row],[DB_ADDR]]</f>
        <v>WASTE:E17548</v>
      </c>
      <c r="K12" t="str">
        <f>IFERROR(VLOOKUP(Table15[[#This Row],[SignalLink]],#REF!,2,FALSE),"")</f>
        <v/>
      </c>
    </row>
    <row r="13" spans="1:11" x14ac:dyDescent="0.3">
      <c r="A13">
        <v>15556</v>
      </c>
      <c r="B13" t="str">
        <f>_xlfn.XLOOKUP(Table15[[#This Row],[Site Id]],'All sites'!A:A,'All sites'!B:B)</f>
        <v>WEYMOUTH</v>
      </c>
      <c r="C13" t="str">
        <f>_xlfn.XLOOKUP(Table15[[#This Row],[Site Id]],'All sites'!A:A,'All sites'!C:C)</f>
        <v>RADIPOLE</v>
      </c>
      <c r="D13" t="str">
        <f>Table15[[#This Row],[Site Area]] &amp; " " &amp; Table15[[#This Row],[Site Description]]</f>
        <v>WEYMOUTH RADIPOLE</v>
      </c>
      <c r="E13" t="s">
        <v>8126</v>
      </c>
      <c r="F13" t="s">
        <v>8127</v>
      </c>
      <c r="G13" t="s">
        <v>8112</v>
      </c>
      <c r="H13" t="s">
        <v>8113</v>
      </c>
      <c r="I13" t="s">
        <v>8123</v>
      </c>
      <c r="J13" t="str">
        <f>Table15[[#This Row],[Server]]&amp;":"&amp;Table15[[#This Row],[DB_ADDR]]</f>
        <v>WASTE:E17549</v>
      </c>
      <c r="K13" t="str">
        <f>IFERROR(VLOOKUP(Table15[[#This Row],[SignalLink]],#REF!,2,FALSE),"")</f>
        <v/>
      </c>
    </row>
    <row r="14" spans="1:11" x14ac:dyDescent="0.3">
      <c r="A14">
        <v>15556</v>
      </c>
      <c r="B14" t="str">
        <f>_xlfn.XLOOKUP(Table15[[#This Row],[Site Id]],'All sites'!A:A,'All sites'!B:B)</f>
        <v>WEYMOUTH</v>
      </c>
      <c r="C14" t="str">
        <f>_xlfn.XLOOKUP(Table15[[#This Row],[Site Id]],'All sites'!A:A,'All sites'!C:C)</f>
        <v>RADIPOLE</v>
      </c>
      <c r="D14" t="str">
        <f>Table15[[#This Row],[Site Area]] &amp; " " &amp; Table15[[#This Row],[Site Description]]</f>
        <v>WEYMOUTH RADIPOLE</v>
      </c>
      <c r="E14" t="s">
        <v>8130</v>
      </c>
      <c r="F14" t="s">
        <v>8131</v>
      </c>
      <c r="G14" t="s">
        <v>8112</v>
      </c>
      <c r="H14" t="s">
        <v>8113</v>
      </c>
      <c r="I14" t="s">
        <v>8123</v>
      </c>
      <c r="J14" t="str">
        <f>Table15[[#This Row],[Server]]&amp;":"&amp;Table15[[#This Row],[DB_ADDR]]</f>
        <v>WASTE:E17550</v>
      </c>
      <c r="K14" t="str">
        <f>IFERROR(VLOOKUP(Table15[[#This Row],[SignalLink]],#REF!,2,FALSE),"")</f>
        <v/>
      </c>
    </row>
    <row r="15" spans="1:11" x14ac:dyDescent="0.3">
      <c r="A15">
        <v>15063</v>
      </c>
      <c r="B15" t="str">
        <f>_xlfn.XLOOKUP(Table15[[#This Row],[Site Id]],'All sites'!A:A,'All sites'!B:B)</f>
        <v>STURMINSTER MARSHALL</v>
      </c>
      <c r="C15" t="str">
        <f>_xlfn.XLOOKUP(Table15[[#This Row],[Site Id]],'All sites'!A:A,'All sites'!C:C)</f>
        <v>NEWTON ROAD</v>
      </c>
      <c r="D15" t="str">
        <f>Table15[[#This Row],[Site Area]] &amp; " " &amp; Table15[[#This Row],[Site Description]]</f>
        <v>STURMINSTER MARSHALL NEWTON ROAD</v>
      </c>
      <c r="E15" t="s">
        <v>8132</v>
      </c>
      <c r="F15" t="s">
        <v>8133</v>
      </c>
      <c r="G15" t="s">
        <v>8112</v>
      </c>
      <c r="H15" t="s">
        <v>8113</v>
      </c>
      <c r="I15" t="s">
        <v>42</v>
      </c>
      <c r="J15" t="str">
        <f>Table15[[#This Row],[Server]]&amp;":"&amp;Table15[[#This Row],[DB_ADDR]]</f>
        <v>WASTE:E33937</v>
      </c>
      <c r="K15" t="str">
        <f>IFERROR(VLOOKUP(Table15[[#This Row],[SignalLink]],#REF!,2,FALSE),"")</f>
        <v/>
      </c>
    </row>
    <row r="16" spans="1:11" x14ac:dyDescent="0.3">
      <c r="A16">
        <v>15299</v>
      </c>
      <c r="B16" t="str">
        <f>_xlfn.XLOOKUP(Table15[[#This Row],[Site Id]],'All sites'!A:A,'All sites'!B:B)</f>
        <v>KINGSDON</v>
      </c>
      <c r="C16" t="str">
        <f>_xlfn.XLOOKUP(Table15[[#This Row],[Site Id]],'All sites'!A:A,'All sites'!C:C)</f>
        <v>.</v>
      </c>
      <c r="D16" t="str">
        <f>Table15[[#This Row],[Site Area]] &amp; " " &amp; Table15[[#This Row],[Site Description]]</f>
        <v>KINGSDON .</v>
      </c>
      <c r="E16" t="s">
        <v>8134</v>
      </c>
      <c r="F16" t="s">
        <v>8135</v>
      </c>
      <c r="G16" t="s">
        <v>8112</v>
      </c>
      <c r="H16" t="s">
        <v>8113</v>
      </c>
      <c r="I16" t="s">
        <v>42</v>
      </c>
      <c r="J16" t="str">
        <f>Table15[[#This Row],[Server]]&amp;":"&amp;Table15[[#This Row],[DB_ADDR]]</f>
        <v>WASTE:E37331</v>
      </c>
      <c r="K16" t="str">
        <f>IFERROR(VLOOKUP(Table15[[#This Row],[SignalLink]],#REF!,2,FALSE),"")</f>
        <v/>
      </c>
    </row>
    <row r="17" spans="1:11" x14ac:dyDescent="0.3">
      <c r="A17">
        <v>11591</v>
      </c>
      <c r="B17" t="str">
        <f>_xlfn.XLOOKUP(Table15[[#This Row],[Site Id]],'All sites'!A:A,'All sites'!B:B)</f>
        <v>WESTON-SUPER-MARE</v>
      </c>
      <c r="C17" t="str">
        <f>_xlfn.XLOOKUP(Table15[[#This Row],[Site Id]],'All sites'!A:A,'All sites'!C:C)</f>
        <v>TIGER MOTH ROAD</v>
      </c>
      <c r="D17" t="str">
        <f>Table15[[#This Row],[Site Area]] &amp; " " &amp; Table15[[#This Row],[Site Description]]</f>
        <v>WESTON-SUPER-MARE TIGER MOTH ROAD</v>
      </c>
      <c r="E17" t="s">
        <v>8136</v>
      </c>
      <c r="F17" t="s">
        <v>8137</v>
      </c>
      <c r="G17" t="s">
        <v>8112</v>
      </c>
      <c r="H17" t="s">
        <v>8113</v>
      </c>
      <c r="I17" t="s">
        <v>42</v>
      </c>
      <c r="J17" t="str">
        <f>Table15[[#This Row],[Server]]&amp;":"&amp;Table15[[#This Row],[DB_ADDR]]</f>
        <v>WASTE:E54561</v>
      </c>
      <c r="K17" t="str">
        <f>IFERROR(VLOOKUP(Table15[[#This Row],[SignalLink]],#REF!,2,FALSE),"")</f>
        <v/>
      </c>
    </row>
    <row r="18" spans="1:11" x14ac:dyDescent="0.3">
      <c r="A18">
        <v>11891</v>
      </c>
      <c r="B18" t="str">
        <f>_xlfn.XLOOKUP(Table15[[#This Row],[Site Id]],'All sites'!A:A,'All sites'!B:B)</f>
        <v>HAYWOOD VILLAGE</v>
      </c>
      <c r="C18" t="str">
        <f>_xlfn.XLOOKUP(Table15[[#This Row],[Site Id]],'All sites'!A:A,'All sites'!C:C)</f>
        <v>COBHAM PARADE</v>
      </c>
      <c r="D18" t="str">
        <f>Table15[[#This Row],[Site Area]] &amp; " " &amp; Table15[[#This Row],[Site Description]]</f>
        <v>HAYWOOD VILLAGE COBHAM PARADE</v>
      </c>
      <c r="E18" t="s">
        <v>8138</v>
      </c>
      <c r="F18" t="s">
        <v>8139</v>
      </c>
      <c r="G18" t="s">
        <v>8112</v>
      </c>
      <c r="H18" t="s">
        <v>8113</v>
      </c>
      <c r="I18" t="s">
        <v>42</v>
      </c>
      <c r="J18" t="str">
        <f>Table15[[#This Row],[Server]]&amp;":"&amp;Table15[[#This Row],[DB_ADDR]]</f>
        <v>WASTE:E52052</v>
      </c>
      <c r="K18" t="str">
        <f>IFERROR(VLOOKUP(Table15[[#This Row],[SignalLink]],#REF!,2,FALSE),"")</f>
        <v/>
      </c>
    </row>
    <row r="19" spans="1:11" x14ac:dyDescent="0.3">
      <c r="A19">
        <v>12254</v>
      </c>
      <c r="B19" t="str">
        <f>_xlfn.XLOOKUP(Table15[[#This Row],[Site Id]],'All sites'!A:A,'All sites'!B:B)</f>
        <v>CONGRESBURY</v>
      </c>
      <c r="C19" t="str">
        <f>_xlfn.XLOOKUP(Table15[[#This Row],[Site Id]],'All sites'!A:A,'All sites'!C:C)</f>
        <v>CONGRESBURY SERVICE STATION</v>
      </c>
      <c r="D19" t="str">
        <f>Table15[[#This Row],[Site Area]] &amp; " " &amp; Table15[[#This Row],[Site Description]]</f>
        <v>CONGRESBURY CONGRESBURY SERVICE STATION</v>
      </c>
      <c r="E19" t="s">
        <v>8140</v>
      </c>
      <c r="F19" t="s">
        <v>8141</v>
      </c>
      <c r="G19" t="s">
        <v>8112</v>
      </c>
      <c r="H19" t="s">
        <v>8113</v>
      </c>
      <c r="I19" t="s">
        <v>42</v>
      </c>
      <c r="J19" t="str">
        <f>Table15[[#This Row],[Server]]&amp;":"&amp;Table15[[#This Row],[DB_ADDR]]</f>
        <v>WASTE:E54490</v>
      </c>
      <c r="K19" t="str">
        <f>IFERROR(VLOOKUP(Table15[[#This Row],[SignalLink]],#REF!,2,FALSE),"")</f>
        <v/>
      </c>
    </row>
    <row r="20" spans="1:11" x14ac:dyDescent="0.3">
      <c r="A20">
        <v>12498</v>
      </c>
      <c r="B20" t="str">
        <f>_xlfn.XLOOKUP(Table15[[#This Row],[Site Id]],'All sites'!A:A,'All sites'!B:B)</f>
        <v>BRENT KNOLL</v>
      </c>
      <c r="C20" t="str">
        <f>_xlfn.XLOOKUP(Table15[[#This Row],[Site Id]],'All sites'!A:A,'All sites'!C:C)</f>
        <v>BRENT KNOLL PRIMARY SCHOOL</v>
      </c>
      <c r="D20" t="str">
        <f>Table15[[#This Row],[Site Area]] &amp; " " &amp; Table15[[#This Row],[Site Description]]</f>
        <v>BRENT KNOLL BRENT KNOLL PRIMARY SCHOOL</v>
      </c>
      <c r="E20" t="s">
        <v>8142</v>
      </c>
      <c r="F20" t="s">
        <v>8143</v>
      </c>
      <c r="G20" t="s">
        <v>8112</v>
      </c>
      <c r="H20" t="s">
        <v>8113</v>
      </c>
      <c r="I20" t="s">
        <v>42</v>
      </c>
      <c r="J20" t="str">
        <f>Table15[[#This Row],[Server]]&amp;":"&amp;Table15[[#This Row],[DB_ADDR]]</f>
        <v>WASTE:E52507</v>
      </c>
      <c r="K20" t="str">
        <f>IFERROR(VLOOKUP(Table15[[#This Row],[SignalLink]],#REF!,2,FALSE),"")</f>
        <v/>
      </c>
    </row>
    <row r="21" spans="1:11" x14ac:dyDescent="0.3">
      <c r="A21">
        <v>12520</v>
      </c>
      <c r="B21" t="str">
        <f>_xlfn.XLOOKUP(Table15[[#This Row],[Site Id]],'All sites'!A:A,'All sites'!B:B)</f>
        <v>WEYMOUTH</v>
      </c>
      <c r="C21" t="str">
        <f>_xlfn.XLOOKUP(Table15[[#This Row],[Site Id]],'All sites'!A:A,'All sites'!C:C)</f>
        <v>CURTIS WAY</v>
      </c>
      <c r="D21" t="str">
        <f>Table15[[#This Row],[Site Area]] &amp; " " &amp; Table15[[#This Row],[Site Description]]</f>
        <v>WEYMOUTH CURTIS WAY</v>
      </c>
      <c r="E21" t="s">
        <v>8144</v>
      </c>
      <c r="F21" t="s">
        <v>8145</v>
      </c>
      <c r="G21" t="s">
        <v>8112</v>
      </c>
      <c r="H21" t="s">
        <v>8113</v>
      </c>
      <c r="I21" t="s">
        <v>42</v>
      </c>
      <c r="J21" t="str">
        <f>Table15[[#This Row],[Server]]&amp;":"&amp;Table15[[#This Row],[DB_ADDR]]</f>
        <v>WASTE:E55373</v>
      </c>
      <c r="K21" t="str">
        <f>IFERROR(VLOOKUP(Table15[[#This Row],[SignalLink]],#REF!,2,FALSE),"")</f>
        <v/>
      </c>
    </row>
    <row r="22" spans="1:11" x14ac:dyDescent="0.3">
      <c r="A22">
        <v>12686</v>
      </c>
      <c r="B22" t="str">
        <f>_xlfn.XLOOKUP(Table15[[#This Row],[Site Id]],'All sites'!A:A,'All sites'!B:B)</f>
        <v>WESTON SUPER MARE</v>
      </c>
      <c r="C22" t="str">
        <f>_xlfn.XLOOKUP(Table15[[#This Row],[Site Id]],'All sites'!A:A,'All sites'!C:C)</f>
        <v>HERCULES ROAD</v>
      </c>
      <c r="D22" t="str">
        <f>Table15[[#This Row],[Site Area]] &amp; " " &amp; Table15[[#This Row],[Site Description]]</f>
        <v>WESTON SUPER MARE HERCULES ROAD</v>
      </c>
      <c r="E22" t="s">
        <v>8146</v>
      </c>
      <c r="F22" t="s">
        <v>8147</v>
      </c>
      <c r="G22" t="s">
        <v>8112</v>
      </c>
      <c r="H22" t="s">
        <v>8113</v>
      </c>
      <c r="I22" t="s">
        <v>42</v>
      </c>
      <c r="J22" t="str">
        <f>Table15[[#This Row],[Server]]&amp;":"&amp;Table15[[#This Row],[DB_ADDR]]</f>
        <v>WASTE:E54552</v>
      </c>
      <c r="K22" t="str">
        <f>IFERROR(VLOOKUP(Table15[[#This Row],[SignalLink]],#REF!,2,FALSE),"")</f>
        <v/>
      </c>
    </row>
    <row r="23" spans="1:11" x14ac:dyDescent="0.3">
      <c r="A23">
        <v>12719</v>
      </c>
      <c r="B23" t="str">
        <f>_xlfn.XLOOKUP(Table15[[#This Row],[Site Id]],'All sites'!A:A,'All sites'!B:B)</f>
        <v>MARK</v>
      </c>
      <c r="C23" t="str">
        <f>_xlfn.XLOOKUP(Table15[[#This Row],[Site Id]],'All sites'!A:A,'All sites'!C:C)</f>
        <v>POPLAR LANE</v>
      </c>
      <c r="D23" t="str">
        <f>Table15[[#This Row],[Site Area]] &amp; " " &amp; Table15[[#This Row],[Site Description]]</f>
        <v>MARK POPLAR LANE</v>
      </c>
      <c r="E23" t="s">
        <v>8148</v>
      </c>
      <c r="F23" t="s">
        <v>8149</v>
      </c>
      <c r="G23" t="s">
        <v>8112</v>
      </c>
      <c r="H23" t="s">
        <v>8113</v>
      </c>
      <c r="I23" t="s">
        <v>42</v>
      </c>
      <c r="J23" t="str">
        <f>Table15[[#This Row],[Server]]&amp;":"&amp;Table15[[#This Row],[DB_ADDR]]</f>
        <v>WASTE:E39643</v>
      </c>
      <c r="K23" t="str">
        <f>IFERROR(VLOOKUP(Table15[[#This Row],[SignalLink]],#REF!,2,FALSE),"")</f>
        <v/>
      </c>
    </row>
    <row r="24" spans="1:11" x14ac:dyDescent="0.3">
      <c r="A24">
        <v>13014</v>
      </c>
      <c r="B24" t="str">
        <f>_xlfn.XLOOKUP(Table15[[#This Row],[Site Id]],'All sites'!A:A,'All sites'!B:B)</f>
        <v>AXBRIDGE</v>
      </c>
      <c r="C24" t="str">
        <f>_xlfn.XLOOKUP(Table15[[#This Row],[Site Id]],'All sites'!A:A,'All sites'!C:C)</f>
        <v>OLD STW SITE</v>
      </c>
      <c r="D24" t="str">
        <f>Table15[[#This Row],[Site Area]] &amp; " " &amp; Table15[[#This Row],[Site Description]]</f>
        <v>AXBRIDGE OLD STW SITE</v>
      </c>
      <c r="E24" t="s">
        <v>8150</v>
      </c>
      <c r="F24" t="s">
        <v>8151</v>
      </c>
      <c r="G24" t="s">
        <v>8112</v>
      </c>
      <c r="H24" t="s">
        <v>8113</v>
      </c>
      <c r="I24" t="s">
        <v>42</v>
      </c>
      <c r="J24" t="str">
        <f>Table15[[#This Row],[Server]]&amp;":"&amp;Table15[[#This Row],[DB_ADDR]]</f>
        <v>WASTE:E4578</v>
      </c>
      <c r="K24" t="str">
        <f>IFERROR(VLOOKUP(Table15[[#This Row],[SignalLink]],#REF!,2,FALSE),"")</f>
        <v/>
      </c>
    </row>
    <row r="25" spans="1:11" x14ac:dyDescent="0.3">
      <c r="A25">
        <v>13033</v>
      </c>
      <c r="B25" t="str">
        <f>_xlfn.XLOOKUP(Table15[[#This Row],[Site Id]],'All sites'!A:A,'All sites'!B:B)</f>
        <v>BRADFORD PEVERELL</v>
      </c>
      <c r="C25" t="str">
        <f>_xlfn.XLOOKUP(Table15[[#This Row],[Site Id]],'All sites'!A:A,'All sites'!C:C)</f>
        <v>GILES CROSS</v>
      </c>
      <c r="D25" t="str">
        <f>Table15[[#This Row],[Site Area]] &amp; " " &amp; Table15[[#This Row],[Site Description]]</f>
        <v>BRADFORD PEVERELL GILES CROSS</v>
      </c>
      <c r="E25" t="s">
        <v>8152</v>
      </c>
      <c r="F25" t="s">
        <v>8153</v>
      </c>
      <c r="G25" t="s">
        <v>8112</v>
      </c>
      <c r="H25" t="s">
        <v>8113</v>
      </c>
      <c r="I25" t="s">
        <v>26</v>
      </c>
      <c r="J25" t="str">
        <f>Table15[[#This Row],[Server]]&amp;":"&amp;Table15[[#This Row],[DB_ADDR]]</f>
        <v>WASTE:E31386</v>
      </c>
      <c r="K25" t="str">
        <f>IFERROR(VLOOKUP(Table15[[#This Row],[SignalLink]],#REF!,2,FALSE),"")</f>
        <v/>
      </c>
    </row>
    <row r="26" spans="1:11" x14ac:dyDescent="0.3">
      <c r="A26">
        <v>13093</v>
      </c>
      <c r="B26" t="str">
        <f>_xlfn.XLOOKUP(Table15[[#This Row],[Site Id]],'All sites'!A:A,'All sites'!B:B)</f>
        <v>DONIFORD</v>
      </c>
      <c r="C26" t="str">
        <f>_xlfn.XLOOKUP(Table15[[#This Row],[Site Id]],'All sites'!A:A,'All sites'!C:C)</f>
        <v>.</v>
      </c>
      <c r="D26" t="str">
        <f>Table15[[#This Row],[Site Area]] &amp; " " &amp; Table15[[#This Row],[Site Description]]</f>
        <v>DONIFORD .</v>
      </c>
      <c r="E26" t="s">
        <v>8154</v>
      </c>
      <c r="F26" t="s">
        <v>8155</v>
      </c>
      <c r="G26" t="s">
        <v>8112</v>
      </c>
      <c r="H26" t="s">
        <v>8113</v>
      </c>
      <c r="I26" t="s">
        <v>42</v>
      </c>
      <c r="J26" t="str">
        <f>Table15[[#This Row],[Server]]&amp;":"&amp;Table15[[#This Row],[DB_ADDR]]</f>
        <v>WASTE:E14298</v>
      </c>
      <c r="K26" t="str">
        <f>IFERROR(VLOOKUP(Table15[[#This Row],[SignalLink]],#REF!,2,FALSE),"")</f>
        <v/>
      </c>
    </row>
    <row r="27" spans="1:11" x14ac:dyDescent="0.3">
      <c r="A27">
        <v>13197</v>
      </c>
      <c r="B27" t="str">
        <f>_xlfn.XLOOKUP(Table15[[#This Row],[Site Id]],'All sites'!A:A,'All sites'!B:B)</f>
        <v>MARK</v>
      </c>
      <c r="C27" t="str">
        <f>_xlfn.XLOOKUP(Table15[[#This Row],[Site Id]],'All sites'!A:A,'All sites'!C:C)</f>
        <v>.</v>
      </c>
      <c r="D27" t="str">
        <f>Table15[[#This Row],[Site Area]] &amp; " " &amp; Table15[[#This Row],[Site Description]]</f>
        <v>MARK .</v>
      </c>
      <c r="E27" t="s">
        <v>8156</v>
      </c>
      <c r="F27" t="s">
        <v>8157</v>
      </c>
      <c r="G27" t="s">
        <v>8112</v>
      </c>
      <c r="H27" t="s">
        <v>8113</v>
      </c>
      <c r="I27" t="s">
        <v>42</v>
      </c>
      <c r="J27" t="str">
        <f>Table15[[#This Row],[Server]]&amp;":"&amp;Table15[[#This Row],[DB_ADDR]]</f>
        <v>WASTE:E4364</v>
      </c>
      <c r="K27" t="str">
        <f>IFERROR(VLOOKUP(Table15[[#This Row],[SignalLink]],#REF!,2,FALSE),"")</f>
        <v/>
      </c>
    </row>
    <row r="28" spans="1:11" x14ac:dyDescent="0.3">
      <c r="A28">
        <v>13265</v>
      </c>
      <c r="B28" t="str">
        <f>_xlfn.XLOOKUP(Table15[[#This Row],[Site Id]],'All sites'!A:A,'All sites'!B:B)</f>
        <v>SHAPWICK</v>
      </c>
      <c r="C28" t="str">
        <f>_xlfn.XLOOKUP(Table15[[#This Row],[Site Id]],'All sites'!A:A,'All sites'!C:C)</f>
        <v>SOMERSET</v>
      </c>
      <c r="D28" t="str">
        <f>Table15[[#This Row],[Site Area]] &amp; " " &amp; Table15[[#This Row],[Site Description]]</f>
        <v>SHAPWICK SOMERSET</v>
      </c>
      <c r="E28" t="s">
        <v>8158</v>
      </c>
      <c r="F28" t="s">
        <v>8159</v>
      </c>
      <c r="G28" t="s">
        <v>8112</v>
      </c>
      <c r="H28" t="s">
        <v>8113</v>
      </c>
      <c r="I28" t="s">
        <v>42</v>
      </c>
      <c r="J28" t="str">
        <f>Table15[[#This Row],[Server]]&amp;":"&amp;Table15[[#This Row],[DB_ADDR]]</f>
        <v>WASTE:E11975</v>
      </c>
      <c r="K28" t="str">
        <f>IFERROR(VLOOKUP(Table15[[#This Row],[SignalLink]],#REF!,2,FALSE),"")</f>
        <v/>
      </c>
    </row>
    <row r="29" spans="1:11" x14ac:dyDescent="0.3">
      <c r="A29">
        <v>13284</v>
      </c>
      <c r="B29" t="str">
        <f>_xlfn.XLOOKUP(Table15[[#This Row],[Site Id]],'All sites'!A:A,'All sites'!B:B)</f>
        <v>ST GEORGES</v>
      </c>
      <c r="C29" t="str">
        <f>_xlfn.XLOOKUP(Table15[[#This Row],[Site Id]],'All sites'!A:A,'All sites'!C:C)</f>
        <v>NO 1</v>
      </c>
      <c r="D29" t="str">
        <f>Table15[[#This Row],[Site Area]] &amp; " " &amp; Table15[[#This Row],[Site Description]]</f>
        <v>ST GEORGES NO 1</v>
      </c>
      <c r="E29" t="s">
        <v>8160</v>
      </c>
      <c r="F29" t="s">
        <v>8161</v>
      </c>
      <c r="G29" t="s">
        <v>8112</v>
      </c>
      <c r="H29" t="s">
        <v>8113</v>
      </c>
      <c r="I29" t="s">
        <v>42</v>
      </c>
      <c r="J29" t="str">
        <f>Table15[[#This Row],[Server]]&amp;":"&amp;Table15[[#This Row],[DB_ADDR]]</f>
        <v>WASTE:E11866</v>
      </c>
      <c r="K29" t="str">
        <f>IFERROR(VLOOKUP(Table15[[#This Row],[SignalLink]],#REF!,2,FALSE),"")</f>
        <v/>
      </c>
    </row>
    <row r="30" spans="1:11" x14ac:dyDescent="0.3">
      <c r="A30">
        <v>13375</v>
      </c>
      <c r="B30" t="str">
        <f>_xlfn.XLOOKUP(Table15[[#This Row],[Site Id]],'All sites'!A:A,'All sites'!B:B)</f>
        <v>LYNEHAM</v>
      </c>
      <c r="C30" t="str">
        <f>_xlfn.XLOOKUP(Table15[[#This Row],[Site Id]],'All sites'!A:A,'All sites'!C:C)</f>
        <v>PRESTON LANE</v>
      </c>
      <c r="D30" t="str">
        <f>Table15[[#This Row],[Site Area]] &amp; " " &amp; Table15[[#This Row],[Site Description]]</f>
        <v>LYNEHAM PRESTON LANE</v>
      </c>
      <c r="E30" t="s">
        <v>8162</v>
      </c>
      <c r="F30" t="s">
        <v>8163</v>
      </c>
      <c r="G30" t="s">
        <v>8112</v>
      </c>
      <c r="H30" t="s">
        <v>8113</v>
      </c>
      <c r="I30" t="s">
        <v>42</v>
      </c>
      <c r="J30" t="str">
        <f>Table15[[#This Row],[Server]]&amp;":"&amp;Table15[[#This Row],[DB_ADDR]]</f>
        <v>WASTE:E3095</v>
      </c>
      <c r="K30" t="str">
        <f>IFERROR(VLOOKUP(Table15[[#This Row],[SignalLink]],#REF!,2,FALSE),"")</f>
        <v/>
      </c>
    </row>
    <row r="31" spans="1:11" x14ac:dyDescent="0.3">
      <c r="A31">
        <v>14002</v>
      </c>
      <c r="B31" t="str">
        <f>_xlfn.XLOOKUP(Table15[[#This Row],[Site Id]],'All sites'!A:A,'All sites'!B:B)</f>
        <v>BATH</v>
      </c>
      <c r="C31" t="str">
        <f>_xlfn.XLOOKUP(Table15[[#This Row],[Site Id]],'All sites'!A:A,'All sites'!C:C)</f>
        <v>MIDLAND ROAD TWERTON</v>
      </c>
      <c r="D31" t="str">
        <f>Table15[[#This Row],[Site Area]] &amp; " " &amp; Table15[[#This Row],[Site Description]]</f>
        <v>BATH MIDLAND ROAD TWERTON</v>
      </c>
      <c r="E31" t="s">
        <v>8164</v>
      </c>
      <c r="F31" t="s">
        <v>8165</v>
      </c>
      <c r="G31" t="s">
        <v>8112</v>
      </c>
      <c r="H31" t="s">
        <v>8113</v>
      </c>
      <c r="I31" t="s">
        <v>42</v>
      </c>
      <c r="J31" t="str">
        <f>Table15[[#This Row],[Server]]&amp;":"&amp;Table15[[#This Row],[DB_ADDR]]</f>
        <v>WASTE:E23612</v>
      </c>
      <c r="K31" t="str">
        <f>IFERROR(VLOOKUP(Table15[[#This Row],[SignalLink]],#REF!,2,FALSE),"")</f>
        <v/>
      </c>
    </row>
    <row r="32" spans="1:11" x14ac:dyDescent="0.3">
      <c r="A32">
        <v>14002</v>
      </c>
      <c r="B32" t="str">
        <f>_xlfn.XLOOKUP(Table15[[#This Row],[Site Id]],'All sites'!A:A,'All sites'!B:B)</f>
        <v>BATH</v>
      </c>
      <c r="C32" t="str">
        <f>_xlfn.XLOOKUP(Table15[[#This Row],[Site Id]],'All sites'!A:A,'All sites'!C:C)</f>
        <v>MIDLAND ROAD TWERTON</v>
      </c>
      <c r="D32" t="str">
        <f>Table15[[#This Row],[Site Area]] &amp; " " &amp; Table15[[#This Row],[Site Description]]</f>
        <v>BATH MIDLAND ROAD TWERTON</v>
      </c>
      <c r="E32" t="s">
        <v>8166</v>
      </c>
      <c r="F32" t="s">
        <v>8167</v>
      </c>
      <c r="G32" t="s">
        <v>8112</v>
      </c>
      <c r="H32" t="s">
        <v>8168</v>
      </c>
      <c r="I32" t="s">
        <v>42</v>
      </c>
      <c r="J32" t="str">
        <f>Table15[[#This Row],[Server]]&amp;":"&amp;Table15[[#This Row],[DB_ADDR]]</f>
        <v>WASTE2:E6612</v>
      </c>
      <c r="K32" t="str">
        <f>IFERROR(VLOOKUP(Table15[[#This Row],[SignalLink]],#REF!,2,FALSE),"")</f>
        <v/>
      </c>
    </row>
    <row r="33" spans="1:11" x14ac:dyDescent="0.3">
      <c r="A33">
        <v>14002</v>
      </c>
      <c r="B33" t="str">
        <f>_xlfn.XLOOKUP(Table15[[#This Row],[Site Id]],'All sites'!A:A,'All sites'!B:B)</f>
        <v>BATH</v>
      </c>
      <c r="C33" t="str">
        <f>_xlfn.XLOOKUP(Table15[[#This Row],[Site Id]],'All sites'!A:A,'All sites'!C:C)</f>
        <v>MIDLAND ROAD TWERTON</v>
      </c>
      <c r="D33" t="str">
        <f>Table15[[#This Row],[Site Area]] &amp; " " &amp; Table15[[#This Row],[Site Description]]</f>
        <v>BATH MIDLAND ROAD TWERTON</v>
      </c>
      <c r="E33" t="s">
        <v>8169</v>
      </c>
      <c r="F33" t="s">
        <v>8170</v>
      </c>
      <c r="G33" t="s">
        <v>8112</v>
      </c>
      <c r="H33" t="s">
        <v>8168</v>
      </c>
      <c r="I33" t="s">
        <v>42</v>
      </c>
      <c r="J33" t="str">
        <f>Table15[[#This Row],[Server]]&amp;":"&amp;Table15[[#This Row],[DB_ADDR]]</f>
        <v>WASTE2:E6614</v>
      </c>
      <c r="K33" t="str">
        <f>IFERROR(VLOOKUP(Table15[[#This Row],[SignalLink]],#REF!,2,FALSE),"")</f>
        <v/>
      </c>
    </row>
    <row r="34" spans="1:11" x14ac:dyDescent="0.3">
      <c r="A34">
        <v>14016</v>
      </c>
      <c r="B34" t="str">
        <f>_xlfn.XLOOKUP(Table15[[#This Row],[Site Id]],'All sites'!A:A,'All sites'!B:B)</f>
        <v>BRISTOL</v>
      </c>
      <c r="C34" t="str">
        <f>_xlfn.XLOOKUP(Table15[[#This Row],[Site Id]],'All sites'!A:A,'All sites'!C:C)</f>
        <v>ASHTON AVENUE</v>
      </c>
      <c r="D34" t="str">
        <f>Table15[[#This Row],[Site Area]] &amp; " " &amp; Table15[[#This Row],[Site Description]]</f>
        <v>BRISTOL ASHTON AVENUE</v>
      </c>
      <c r="E34" t="s">
        <v>8171</v>
      </c>
      <c r="F34" t="s">
        <v>8172</v>
      </c>
      <c r="G34" t="s">
        <v>8112</v>
      </c>
      <c r="H34" t="s">
        <v>8113</v>
      </c>
      <c r="I34" t="s">
        <v>42</v>
      </c>
      <c r="J34" t="str">
        <f>Table15[[#This Row],[Server]]&amp;":"&amp;Table15[[#This Row],[DB_ADDR]]</f>
        <v>WASTE:E11469</v>
      </c>
      <c r="K34" t="str">
        <f>IFERROR(VLOOKUP(Table15[[#This Row],[SignalLink]],#REF!,2,FALSE),"")</f>
        <v/>
      </c>
    </row>
    <row r="35" spans="1:11" x14ac:dyDescent="0.3">
      <c r="A35">
        <v>14016</v>
      </c>
      <c r="B35" t="str">
        <f>_xlfn.XLOOKUP(Table15[[#This Row],[Site Id]],'All sites'!A:A,'All sites'!B:B)</f>
        <v>BRISTOL</v>
      </c>
      <c r="C35" t="str">
        <f>_xlfn.XLOOKUP(Table15[[#This Row],[Site Id]],'All sites'!A:A,'All sites'!C:C)</f>
        <v>ASHTON AVENUE</v>
      </c>
      <c r="D35" t="str">
        <f>Table15[[#This Row],[Site Area]] &amp; " " &amp; Table15[[#This Row],[Site Description]]</f>
        <v>BRISTOL ASHTON AVENUE</v>
      </c>
      <c r="E35" t="s">
        <v>8173</v>
      </c>
      <c r="F35" t="s">
        <v>8174</v>
      </c>
      <c r="G35" t="s">
        <v>8112</v>
      </c>
      <c r="H35" t="s">
        <v>8113</v>
      </c>
      <c r="I35" t="s">
        <v>42</v>
      </c>
      <c r="J35" t="str">
        <f>Table15[[#This Row],[Server]]&amp;":"&amp;Table15[[#This Row],[DB_ADDR]]</f>
        <v>WASTE:E11475</v>
      </c>
      <c r="K35" t="str">
        <f>IFERROR(VLOOKUP(Table15[[#This Row],[SignalLink]],#REF!,2,FALSE),"")</f>
        <v/>
      </c>
    </row>
    <row r="36" spans="1:11" x14ac:dyDescent="0.3">
      <c r="A36">
        <v>14016</v>
      </c>
      <c r="B36" t="str">
        <f>_xlfn.XLOOKUP(Table15[[#This Row],[Site Id]],'All sites'!A:A,'All sites'!B:B)</f>
        <v>BRISTOL</v>
      </c>
      <c r="C36" t="str">
        <f>_xlfn.XLOOKUP(Table15[[#This Row],[Site Id]],'All sites'!A:A,'All sites'!C:C)</f>
        <v>ASHTON AVENUE</v>
      </c>
      <c r="D36" t="str">
        <f>Table15[[#This Row],[Site Area]] &amp; " " &amp; Table15[[#This Row],[Site Description]]</f>
        <v>BRISTOL ASHTON AVENUE</v>
      </c>
      <c r="E36" t="s">
        <v>8175</v>
      </c>
      <c r="F36" t="s">
        <v>8176</v>
      </c>
      <c r="G36" t="s">
        <v>8112</v>
      </c>
      <c r="H36" t="s">
        <v>8113</v>
      </c>
      <c r="I36" t="s">
        <v>42</v>
      </c>
      <c r="J36" t="str">
        <f>Table15[[#This Row],[Server]]&amp;":"&amp;Table15[[#This Row],[DB_ADDR]]</f>
        <v>WASTE:E11476</v>
      </c>
      <c r="K36" t="str">
        <f>IFERROR(VLOOKUP(Table15[[#This Row],[SignalLink]],#REF!,2,FALSE),"")</f>
        <v/>
      </c>
    </row>
    <row r="37" spans="1:11" x14ac:dyDescent="0.3">
      <c r="A37">
        <v>14016</v>
      </c>
      <c r="B37" t="str">
        <f>_xlfn.XLOOKUP(Table15[[#This Row],[Site Id]],'All sites'!A:A,'All sites'!B:B)</f>
        <v>BRISTOL</v>
      </c>
      <c r="C37" t="str">
        <f>_xlfn.XLOOKUP(Table15[[#This Row],[Site Id]],'All sites'!A:A,'All sites'!C:C)</f>
        <v>ASHTON AVENUE</v>
      </c>
      <c r="D37" t="str">
        <f>Table15[[#This Row],[Site Area]] &amp; " " &amp; Table15[[#This Row],[Site Description]]</f>
        <v>BRISTOL ASHTON AVENUE</v>
      </c>
      <c r="E37" t="s">
        <v>8177</v>
      </c>
      <c r="F37" t="s">
        <v>8178</v>
      </c>
      <c r="G37" t="s">
        <v>8112</v>
      </c>
      <c r="H37" t="s">
        <v>8113</v>
      </c>
      <c r="I37" t="s">
        <v>42</v>
      </c>
      <c r="J37" t="str">
        <f>Table15[[#This Row],[Server]]&amp;":"&amp;Table15[[#This Row],[DB_ADDR]]</f>
        <v>WASTE:E11477</v>
      </c>
      <c r="K37" t="str">
        <f>IFERROR(VLOOKUP(Table15[[#This Row],[SignalLink]],#REF!,2,FALSE),"")</f>
        <v/>
      </c>
    </row>
    <row r="38" spans="1:11" x14ac:dyDescent="0.3">
      <c r="A38">
        <v>14016</v>
      </c>
      <c r="B38" t="str">
        <f>_xlfn.XLOOKUP(Table15[[#This Row],[Site Id]],'All sites'!A:A,'All sites'!B:B)</f>
        <v>BRISTOL</v>
      </c>
      <c r="C38" t="str">
        <f>_xlfn.XLOOKUP(Table15[[#This Row],[Site Id]],'All sites'!A:A,'All sites'!C:C)</f>
        <v>ASHTON AVENUE</v>
      </c>
      <c r="D38" t="str">
        <f>Table15[[#This Row],[Site Area]] &amp; " " &amp; Table15[[#This Row],[Site Description]]</f>
        <v>BRISTOL ASHTON AVENUE</v>
      </c>
      <c r="E38" t="s">
        <v>8179</v>
      </c>
      <c r="F38" t="s">
        <v>8180</v>
      </c>
      <c r="G38" t="s">
        <v>8112</v>
      </c>
      <c r="H38" t="s">
        <v>8113</v>
      </c>
      <c r="I38" t="s">
        <v>42</v>
      </c>
      <c r="J38" t="str">
        <f>Table15[[#This Row],[Server]]&amp;":"&amp;Table15[[#This Row],[DB_ADDR]]</f>
        <v>WASTE:E11478</v>
      </c>
      <c r="K38" t="str">
        <f>IFERROR(VLOOKUP(Table15[[#This Row],[SignalLink]],#REF!,2,FALSE),"")</f>
        <v/>
      </c>
    </row>
    <row r="39" spans="1:11" x14ac:dyDescent="0.3">
      <c r="A39">
        <v>14016</v>
      </c>
      <c r="B39" t="str">
        <f>_xlfn.XLOOKUP(Table15[[#This Row],[Site Id]],'All sites'!A:A,'All sites'!B:B)</f>
        <v>BRISTOL</v>
      </c>
      <c r="C39" t="str">
        <f>_xlfn.XLOOKUP(Table15[[#This Row],[Site Id]],'All sites'!A:A,'All sites'!C:C)</f>
        <v>ASHTON AVENUE</v>
      </c>
      <c r="D39" t="str">
        <f>Table15[[#This Row],[Site Area]] &amp; " " &amp; Table15[[#This Row],[Site Description]]</f>
        <v>BRISTOL ASHTON AVENUE</v>
      </c>
      <c r="E39" t="s">
        <v>8181</v>
      </c>
      <c r="F39" t="s">
        <v>8182</v>
      </c>
      <c r="G39" t="s">
        <v>8112</v>
      </c>
      <c r="H39" t="s">
        <v>8113</v>
      </c>
      <c r="I39" t="s">
        <v>42</v>
      </c>
      <c r="J39" t="str">
        <f>Table15[[#This Row],[Server]]&amp;":"&amp;Table15[[#This Row],[DB_ADDR]]</f>
        <v>WASTE:E11479</v>
      </c>
      <c r="K39" t="str">
        <f>IFERROR(VLOOKUP(Table15[[#This Row],[SignalLink]],#REF!,2,FALSE),"")</f>
        <v/>
      </c>
    </row>
    <row r="40" spans="1:11" x14ac:dyDescent="0.3">
      <c r="A40">
        <v>14033</v>
      </c>
      <c r="B40" t="str">
        <f>_xlfn.XLOOKUP(Table15[[#This Row],[Site Id]],'All sites'!A:A,'All sites'!B:B)</f>
        <v>CHRISTCHURCH</v>
      </c>
      <c r="C40" t="str">
        <f>_xlfn.XLOOKUP(Table15[[#This Row],[Site Id]],'All sites'!A:A,'All sites'!C:C)</f>
        <v>PUREWELL</v>
      </c>
      <c r="D40" t="str">
        <f>Table15[[#This Row],[Site Area]] &amp; " " &amp; Table15[[#This Row],[Site Description]]</f>
        <v>CHRISTCHURCH PUREWELL</v>
      </c>
      <c r="E40" t="s">
        <v>8183</v>
      </c>
      <c r="F40" t="s">
        <v>8184</v>
      </c>
      <c r="G40" t="s">
        <v>8112</v>
      </c>
      <c r="H40" t="s">
        <v>8113</v>
      </c>
      <c r="I40" t="s">
        <v>42</v>
      </c>
      <c r="J40" t="str">
        <f>Table15[[#This Row],[Server]]&amp;":"&amp;Table15[[#This Row],[DB_ADDR]]</f>
        <v>WASTE:E15825</v>
      </c>
      <c r="K40" t="str">
        <f>IFERROR(VLOOKUP(Table15[[#This Row],[SignalLink]],#REF!,2,FALSE),"")</f>
        <v/>
      </c>
    </row>
    <row r="41" spans="1:11" x14ac:dyDescent="0.3">
      <c r="A41">
        <v>14035</v>
      </c>
      <c r="B41" t="str">
        <f>_xlfn.XLOOKUP(Table15[[#This Row],[Site Id]],'All sites'!A:A,'All sites'!B:B)</f>
        <v>CHRISTCHURCH</v>
      </c>
      <c r="C41" t="str">
        <f>_xlfn.XLOOKUP(Table15[[#This Row],[Site Id]],'All sites'!A:A,'All sites'!C:C)</f>
        <v>SOMERFORD BRIDGE</v>
      </c>
      <c r="D41" t="str">
        <f>Table15[[#This Row],[Site Area]] &amp; " " &amp; Table15[[#This Row],[Site Description]]</f>
        <v>CHRISTCHURCH SOMERFORD BRIDGE</v>
      </c>
      <c r="E41" t="s">
        <v>8185</v>
      </c>
      <c r="F41" t="s">
        <v>8186</v>
      </c>
      <c r="G41" t="s">
        <v>8112</v>
      </c>
      <c r="H41" t="s">
        <v>8113</v>
      </c>
      <c r="I41" t="s">
        <v>42</v>
      </c>
      <c r="J41" t="str">
        <f>Table15[[#This Row],[Server]]&amp;":"&amp;Table15[[#This Row],[DB_ADDR]]</f>
        <v>WASTE:E50018</v>
      </c>
      <c r="K41" t="str">
        <f>IFERROR(VLOOKUP(Table15[[#This Row],[SignalLink]],#REF!,2,FALSE),"")</f>
        <v/>
      </c>
    </row>
    <row r="42" spans="1:11" x14ac:dyDescent="0.3">
      <c r="A42">
        <v>14050</v>
      </c>
      <c r="B42" t="str">
        <f>_xlfn.XLOOKUP(Table15[[#This Row],[Site Id]],'All sites'!A:A,'All sites'!B:B)</f>
        <v>COLLINGBOURNE DUCIS</v>
      </c>
      <c r="C42" t="str">
        <f>_xlfn.XLOOKUP(Table15[[#This Row],[Site Id]],'All sites'!A:A,'All sites'!C:C)</f>
        <v>.</v>
      </c>
      <c r="D42" t="str">
        <f>Table15[[#This Row],[Site Area]] &amp; " " &amp; Table15[[#This Row],[Site Description]]</f>
        <v>COLLINGBOURNE DUCIS .</v>
      </c>
      <c r="E42" t="s">
        <v>8187</v>
      </c>
      <c r="F42" t="s">
        <v>8188</v>
      </c>
      <c r="G42" t="s">
        <v>8112</v>
      </c>
      <c r="H42" t="s">
        <v>8113</v>
      </c>
      <c r="I42" t="s">
        <v>42</v>
      </c>
      <c r="J42" t="str">
        <f>Table15[[#This Row],[Server]]&amp;":"&amp;Table15[[#This Row],[DB_ADDR]]</f>
        <v>WASTE:E23794</v>
      </c>
      <c r="K42" t="str">
        <f>IFERROR(VLOOKUP(Table15[[#This Row],[SignalLink]],#REF!,2,FALSE),"")</f>
        <v/>
      </c>
    </row>
    <row r="43" spans="1:11" x14ac:dyDescent="0.3">
      <c r="A43">
        <v>14054</v>
      </c>
      <c r="B43" t="str">
        <f>_xlfn.XLOOKUP(Table15[[#This Row],[Site Id]],'All sites'!A:A,'All sites'!B:B)</f>
        <v>PEWSEY</v>
      </c>
      <c r="C43" t="str">
        <f>_xlfn.XLOOKUP(Table15[[#This Row],[Site Id]],'All sites'!A:A,'All sites'!C:C)</f>
        <v>JUBILEE</v>
      </c>
      <c r="D43" t="str">
        <f>Table15[[#This Row],[Site Area]] &amp; " " &amp; Table15[[#This Row],[Site Description]]</f>
        <v>PEWSEY JUBILEE</v>
      </c>
      <c r="E43" t="s">
        <v>8189</v>
      </c>
      <c r="F43" t="s">
        <v>8190</v>
      </c>
      <c r="G43" t="s">
        <v>8112</v>
      </c>
      <c r="H43" t="s">
        <v>8113</v>
      </c>
      <c r="I43" t="s">
        <v>42</v>
      </c>
      <c r="J43" t="str">
        <f>Table15[[#This Row],[Server]]&amp;":"&amp;Table15[[#This Row],[DB_ADDR]]</f>
        <v>WASTE:E24022</v>
      </c>
      <c r="K43" t="str">
        <f>IFERROR(VLOOKUP(Table15[[#This Row],[SignalLink]],#REF!,2,FALSE),"")</f>
        <v/>
      </c>
    </row>
    <row r="44" spans="1:11" x14ac:dyDescent="0.3">
      <c r="A44">
        <v>14057</v>
      </c>
      <c r="B44" t="str">
        <f>_xlfn.XLOOKUP(Table15[[#This Row],[Site Id]],'All sites'!A:A,'All sites'!B:B)</f>
        <v>GREAT CHEVERELL</v>
      </c>
      <c r="C44" t="str">
        <f>_xlfn.XLOOKUP(Table15[[#This Row],[Site Id]],'All sites'!A:A,'All sites'!C:C)</f>
        <v>CHEVERELL GREEN</v>
      </c>
      <c r="D44" t="str">
        <f>Table15[[#This Row],[Site Area]] &amp; " " &amp; Table15[[#This Row],[Site Description]]</f>
        <v>GREAT CHEVERELL CHEVERELL GREEN</v>
      </c>
      <c r="E44" t="s">
        <v>8191</v>
      </c>
      <c r="F44" t="s">
        <v>8192</v>
      </c>
      <c r="G44" t="s">
        <v>8112</v>
      </c>
      <c r="H44" t="s">
        <v>8113</v>
      </c>
      <c r="I44" t="s">
        <v>42</v>
      </c>
      <c r="J44" t="str">
        <f>Table15[[#This Row],[Server]]&amp;":"&amp;Table15[[#This Row],[DB_ADDR]]</f>
        <v>WASTE:E5098</v>
      </c>
      <c r="K44" t="str">
        <f>IFERROR(VLOOKUP(Table15[[#This Row],[SignalLink]],#REF!,2,FALSE),"")</f>
        <v/>
      </c>
    </row>
    <row r="45" spans="1:11" x14ac:dyDescent="0.3">
      <c r="A45">
        <v>14067</v>
      </c>
      <c r="B45" t="str">
        <f>_xlfn.XLOOKUP(Table15[[#This Row],[Site Id]],'All sites'!A:A,'All sites'!B:B)</f>
        <v>BITTON</v>
      </c>
      <c r="C45" t="str">
        <f>_xlfn.XLOOKUP(Table15[[#This Row],[Site Id]],'All sites'!A:A,'All sites'!C:C)</f>
        <v>.</v>
      </c>
      <c r="D45" t="str">
        <f>Table15[[#This Row],[Site Area]] &amp; " " &amp; Table15[[#This Row],[Site Description]]</f>
        <v>BITTON .</v>
      </c>
      <c r="E45" t="s">
        <v>8193</v>
      </c>
      <c r="F45" t="s">
        <v>8194</v>
      </c>
      <c r="G45" t="s">
        <v>8112</v>
      </c>
      <c r="H45" t="s">
        <v>8168</v>
      </c>
      <c r="I45" t="s">
        <v>42</v>
      </c>
      <c r="J45" t="str">
        <f>Table15[[#This Row],[Server]]&amp;":"&amp;Table15[[#This Row],[DB_ADDR]]</f>
        <v>WASTE2:E3094</v>
      </c>
      <c r="K45" t="str">
        <f>IFERROR(VLOOKUP(Table15[[#This Row],[SignalLink]],#REF!,2,FALSE),"")</f>
        <v/>
      </c>
    </row>
    <row r="46" spans="1:11" x14ac:dyDescent="0.3">
      <c r="A46">
        <v>14070</v>
      </c>
      <c r="B46" t="str">
        <f>_xlfn.XLOOKUP(Table15[[#This Row],[Site Id]],'All sites'!A:A,'All sites'!B:B)</f>
        <v>GODNEY</v>
      </c>
      <c r="C46" t="str">
        <f>_xlfn.XLOOKUP(Table15[[#This Row],[Site Id]],'All sites'!A:A,'All sites'!C:C)</f>
        <v>.</v>
      </c>
      <c r="D46" t="str">
        <f>Table15[[#This Row],[Site Area]] &amp; " " &amp; Table15[[#This Row],[Site Description]]</f>
        <v>GODNEY .</v>
      </c>
      <c r="E46" t="s">
        <v>8195</v>
      </c>
      <c r="F46" t="s">
        <v>8196</v>
      </c>
      <c r="G46" t="s">
        <v>8112</v>
      </c>
      <c r="H46" t="s">
        <v>8113</v>
      </c>
      <c r="I46" t="s">
        <v>42</v>
      </c>
      <c r="J46" t="str">
        <f>Table15[[#This Row],[Server]]&amp;":"&amp;Table15[[#This Row],[DB_ADDR]]</f>
        <v>WASTE:E5622</v>
      </c>
      <c r="K46" t="str">
        <f>IFERROR(VLOOKUP(Table15[[#This Row],[SignalLink]],#REF!,2,FALSE),"")</f>
        <v/>
      </c>
    </row>
    <row r="47" spans="1:11" x14ac:dyDescent="0.3">
      <c r="A47">
        <v>14082</v>
      </c>
      <c r="B47" t="str">
        <f>_xlfn.XLOOKUP(Table15[[#This Row],[Site Id]],'All sites'!A:A,'All sites'!B:B)</f>
        <v>STREET</v>
      </c>
      <c r="C47" t="str">
        <f>_xlfn.XLOOKUP(Table15[[#This Row],[Site Id]],'All sites'!A:A,'All sites'!C:C)</f>
        <v>MAIN</v>
      </c>
      <c r="D47" t="str">
        <f>Table15[[#This Row],[Site Area]] &amp; " " &amp; Table15[[#This Row],[Site Description]]</f>
        <v>STREET MAIN</v>
      </c>
      <c r="E47" t="s">
        <v>8197</v>
      </c>
      <c r="F47" t="s">
        <v>8198</v>
      </c>
      <c r="G47" t="s">
        <v>8112</v>
      </c>
      <c r="H47" t="s">
        <v>8113</v>
      </c>
      <c r="I47" t="s">
        <v>42</v>
      </c>
      <c r="J47" t="str">
        <f>Table15[[#This Row],[Server]]&amp;":"&amp;Table15[[#This Row],[DB_ADDR]]</f>
        <v>WASTE:E39931</v>
      </c>
      <c r="K47" t="str">
        <f>IFERROR(VLOOKUP(Table15[[#This Row],[SignalLink]],#REF!,2,FALSE),"")</f>
        <v/>
      </c>
    </row>
    <row r="48" spans="1:11" x14ac:dyDescent="0.3">
      <c r="A48">
        <v>14083</v>
      </c>
      <c r="B48" t="str">
        <f>_xlfn.XLOOKUP(Table15[[#This Row],[Site Id]],'All sites'!A:A,'All sites'!B:B)</f>
        <v>WEST PENNARD</v>
      </c>
      <c r="C48" t="str">
        <f>_xlfn.XLOOKUP(Table15[[#This Row],[Site Id]],'All sites'!A:A,'All sites'!C:C)</f>
        <v>HAVYATT</v>
      </c>
      <c r="D48" t="str">
        <f>Table15[[#This Row],[Site Area]] &amp; " " &amp; Table15[[#This Row],[Site Description]]</f>
        <v>WEST PENNARD HAVYATT</v>
      </c>
      <c r="E48" t="s">
        <v>8199</v>
      </c>
      <c r="F48" t="s">
        <v>8200</v>
      </c>
      <c r="G48" t="s">
        <v>8112</v>
      </c>
      <c r="H48" t="s">
        <v>8113</v>
      </c>
      <c r="I48" t="s">
        <v>42</v>
      </c>
      <c r="J48" t="str">
        <f>Table15[[#This Row],[Server]]&amp;":"&amp;Table15[[#This Row],[DB_ADDR]]</f>
        <v>WASTE:E85110</v>
      </c>
      <c r="K48" t="str">
        <f>IFERROR(VLOOKUP(Table15[[#This Row],[SignalLink]],#REF!,2,FALSE),"")</f>
        <v/>
      </c>
    </row>
    <row r="49" spans="1:11" x14ac:dyDescent="0.3">
      <c r="A49">
        <v>14087</v>
      </c>
      <c r="B49" t="str">
        <f>_xlfn.XLOOKUP(Table15[[#This Row],[Site Id]],'All sites'!A:A,'All sites'!B:B)</f>
        <v>WEST LYDFORD</v>
      </c>
      <c r="C49" t="str">
        <f>_xlfn.XLOOKUP(Table15[[#This Row],[Site Id]],'All sites'!A:A,'All sites'!C:C)</f>
        <v>.</v>
      </c>
      <c r="D49" t="str">
        <f>Table15[[#This Row],[Site Area]] &amp; " " &amp; Table15[[#This Row],[Site Description]]</f>
        <v>WEST LYDFORD .</v>
      </c>
      <c r="E49" t="s">
        <v>8201</v>
      </c>
      <c r="F49" t="s">
        <v>8202</v>
      </c>
      <c r="G49" t="s">
        <v>8112</v>
      </c>
      <c r="H49" t="s">
        <v>8113</v>
      </c>
      <c r="I49" t="s">
        <v>42</v>
      </c>
      <c r="J49" t="str">
        <f>Table15[[#This Row],[Server]]&amp;":"&amp;Table15[[#This Row],[DB_ADDR]]</f>
        <v>WASTE:E5623</v>
      </c>
      <c r="K49" t="str">
        <f>IFERROR(VLOOKUP(Table15[[#This Row],[SignalLink]],#REF!,2,FALSE),"")</f>
        <v/>
      </c>
    </row>
    <row r="50" spans="1:11" x14ac:dyDescent="0.3">
      <c r="A50">
        <v>14090</v>
      </c>
      <c r="B50" t="str">
        <f>_xlfn.XLOOKUP(Table15[[#This Row],[Site Id]],'All sites'!A:A,'All sites'!B:B)</f>
        <v>BUTLEIGH WOOTTON</v>
      </c>
      <c r="C50" t="str">
        <f>_xlfn.XLOOKUP(Table15[[#This Row],[Site Id]],'All sites'!A:A,'All sites'!C:C)</f>
        <v>.</v>
      </c>
      <c r="D50" t="str">
        <f>Table15[[#This Row],[Site Area]] &amp; " " &amp; Table15[[#This Row],[Site Description]]</f>
        <v>BUTLEIGH WOOTTON .</v>
      </c>
      <c r="E50" t="s">
        <v>8203</v>
      </c>
      <c r="F50" t="s">
        <v>8204</v>
      </c>
      <c r="G50" t="s">
        <v>8112</v>
      </c>
      <c r="H50" t="s">
        <v>8113</v>
      </c>
      <c r="I50" t="s">
        <v>42</v>
      </c>
      <c r="J50" t="str">
        <f>Table15[[#This Row],[Server]]&amp;":"&amp;Table15[[#This Row],[DB_ADDR]]</f>
        <v>WASTE:E5338</v>
      </c>
      <c r="K50" t="str">
        <f>IFERROR(VLOOKUP(Table15[[#This Row],[SignalLink]],#REF!,2,FALSE),"")</f>
        <v/>
      </c>
    </row>
    <row r="51" spans="1:11" x14ac:dyDescent="0.3">
      <c r="A51">
        <v>14095</v>
      </c>
      <c r="B51" t="str">
        <f>_xlfn.XLOOKUP(Table15[[#This Row],[Site Id]],'All sites'!A:A,'All sites'!B:B)</f>
        <v>GLASTONBURY</v>
      </c>
      <c r="C51" t="str">
        <f>_xlfn.XLOOKUP(Table15[[#This Row],[Site Id]],'All sites'!A:A,'All sites'!C:C)</f>
        <v>PORCHESTALL</v>
      </c>
      <c r="D51" t="str">
        <f>Table15[[#This Row],[Site Area]] &amp; " " &amp; Table15[[#This Row],[Site Description]]</f>
        <v>GLASTONBURY PORCHESTALL</v>
      </c>
      <c r="E51" t="s">
        <v>8205</v>
      </c>
      <c r="F51" t="s">
        <v>8206</v>
      </c>
      <c r="G51" t="s">
        <v>8112</v>
      </c>
      <c r="H51" t="s">
        <v>8113</v>
      </c>
      <c r="I51" t="s">
        <v>42</v>
      </c>
      <c r="J51" t="str">
        <f>Table15[[#This Row],[Server]]&amp;":"&amp;Table15[[#This Row],[DB_ADDR]]</f>
        <v>WASTE:E3218</v>
      </c>
      <c r="K51" t="str">
        <f>IFERROR(VLOOKUP(Table15[[#This Row],[SignalLink]],#REF!,2,FALSE),"")</f>
        <v/>
      </c>
    </row>
    <row r="52" spans="1:11" x14ac:dyDescent="0.3">
      <c r="A52">
        <v>14096</v>
      </c>
      <c r="B52" t="str">
        <f>_xlfn.XLOOKUP(Table15[[#This Row],[Site Id]],'All sites'!A:A,'All sites'!B:B)</f>
        <v>COXLEY</v>
      </c>
      <c r="C52" t="str">
        <f>_xlfn.XLOOKUP(Table15[[#This Row],[Site Id]],'All sites'!A:A,'All sites'!C:C)</f>
        <v>MILL LANE</v>
      </c>
      <c r="D52" t="str">
        <f>Table15[[#This Row],[Site Area]] &amp; " " &amp; Table15[[#This Row],[Site Description]]</f>
        <v>COXLEY MILL LANE</v>
      </c>
      <c r="E52" t="s">
        <v>8207</v>
      </c>
      <c r="F52" t="s">
        <v>8208</v>
      </c>
      <c r="G52" t="s">
        <v>8112</v>
      </c>
      <c r="H52" t="s">
        <v>8113</v>
      </c>
      <c r="I52" t="s">
        <v>42</v>
      </c>
      <c r="J52" t="str">
        <f>Table15[[#This Row],[Server]]&amp;":"&amp;Table15[[#This Row],[DB_ADDR]]</f>
        <v>WASTE:E3547</v>
      </c>
      <c r="K52" t="str">
        <f>IFERROR(VLOOKUP(Table15[[#This Row],[SignalLink]],#REF!,2,FALSE),"")</f>
        <v/>
      </c>
    </row>
    <row r="53" spans="1:11" x14ac:dyDescent="0.3">
      <c r="A53">
        <v>14097</v>
      </c>
      <c r="B53" t="str">
        <f>_xlfn.XLOOKUP(Table15[[#This Row],[Site Id]],'All sites'!A:A,'All sites'!B:B)</f>
        <v>BALTONSBOROUGH</v>
      </c>
      <c r="C53" t="str">
        <f>_xlfn.XLOOKUP(Table15[[#This Row],[Site Id]],'All sites'!A:A,'All sites'!C:C)</f>
        <v>BALTONSBOROUGH MAIN</v>
      </c>
      <c r="D53" t="str">
        <f>Table15[[#This Row],[Site Area]] &amp; " " &amp; Table15[[#This Row],[Site Description]]</f>
        <v>BALTONSBOROUGH BALTONSBOROUGH MAIN</v>
      </c>
      <c r="E53" t="s">
        <v>8209</v>
      </c>
      <c r="F53" t="s">
        <v>8210</v>
      </c>
      <c r="G53" t="s">
        <v>8112</v>
      </c>
      <c r="H53" t="s">
        <v>8113</v>
      </c>
      <c r="I53" t="s">
        <v>42</v>
      </c>
      <c r="J53" t="str">
        <f>Table15[[#This Row],[Server]]&amp;":"&amp;Table15[[#This Row],[DB_ADDR]]</f>
        <v>WASTE:E5624</v>
      </c>
      <c r="K53" t="str">
        <f>IFERROR(VLOOKUP(Table15[[#This Row],[SignalLink]],#REF!,2,FALSE),"")</f>
        <v/>
      </c>
    </row>
    <row r="54" spans="1:11" x14ac:dyDescent="0.3">
      <c r="A54">
        <v>14108</v>
      </c>
      <c r="B54" t="str">
        <f>_xlfn.XLOOKUP(Table15[[#This Row],[Site Id]],'All sites'!A:A,'All sites'!B:B)</f>
        <v>MELLS</v>
      </c>
      <c r="C54" t="str">
        <f>_xlfn.XLOOKUP(Table15[[#This Row],[Site Id]],'All sites'!A:A,'All sites'!C:C)</f>
        <v>.</v>
      </c>
      <c r="D54" t="str">
        <f>Table15[[#This Row],[Site Area]] &amp; " " &amp; Table15[[#This Row],[Site Description]]</f>
        <v>MELLS .</v>
      </c>
      <c r="E54" t="s">
        <v>8211</v>
      </c>
      <c r="F54" t="s">
        <v>8212</v>
      </c>
      <c r="G54" t="s">
        <v>8112</v>
      </c>
      <c r="H54" t="s">
        <v>8113</v>
      </c>
      <c r="I54" t="s">
        <v>42</v>
      </c>
      <c r="J54" t="str">
        <f>Table15[[#This Row],[Server]]&amp;":"&amp;Table15[[#This Row],[DB_ADDR]]</f>
        <v>WASTE:E4153</v>
      </c>
      <c r="K54" t="str">
        <f>IFERROR(VLOOKUP(Table15[[#This Row],[SignalLink]],#REF!,2,FALSE),"")</f>
        <v/>
      </c>
    </row>
    <row r="55" spans="1:11" x14ac:dyDescent="0.3">
      <c r="A55">
        <v>14112</v>
      </c>
      <c r="B55" t="str">
        <f>_xlfn.XLOOKUP(Table15[[#This Row],[Site Id]],'All sites'!A:A,'All sites'!B:B)</f>
        <v>WANSTROW</v>
      </c>
      <c r="C55" t="str">
        <f>_xlfn.XLOOKUP(Table15[[#This Row],[Site Id]],'All sites'!A:A,'All sites'!C:C)</f>
        <v>.</v>
      </c>
      <c r="D55" t="str">
        <f>Table15[[#This Row],[Site Area]] &amp; " " &amp; Table15[[#This Row],[Site Description]]</f>
        <v>WANSTROW .</v>
      </c>
      <c r="E55" t="s">
        <v>8213</v>
      </c>
      <c r="F55" t="s">
        <v>8214</v>
      </c>
      <c r="G55" t="s">
        <v>8112</v>
      </c>
      <c r="H55" t="s">
        <v>8113</v>
      </c>
      <c r="I55" t="s">
        <v>42</v>
      </c>
      <c r="J55" t="str">
        <f>Table15[[#This Row],[Server]]&amp;":"&amp;Table15[[#This Row],[DB_ADDR]]</f>
        <v>WASTE:E22392</v>
      </c>
      <c r="K55" t="str">
        <f>IFERROR(VLOOKUP(Table15[[#This Row],[SignalLink]],#REF!,2,FALSE),"")</f>
        <v/>
      </c>
    </row>
    <row r="56" spans="1:11" x14ac:dyDescent="0.3">
      <c r="A56">
        <v>14113</v>
      </c>
      <c r="B56" t="str">
        <f>_xlfn.XLOOKUP(Table15[[#This Row],[Site Id]],'All sites'!A:A,'All sites'!B:B)</f>
        <v>TRUDOXHILL</v>
      </c>
      <c r="C56" t="str">
        <f>_xlfn.XLOOKUP(Table15[[#This Row],[Site Id]],'All sites'!A:A,'All sites'!C:C)</f>
        <v>.</v>
      </c>
      <c r="D56" t="str">
        <f>Table15[[#This Row],[Site Area]] &amp; " " &amp; Table15[[#This Row],[Site Description]]</f>
        <v>TRUDOXHILL .</v>
      </c>
      <c r="E56" t="s">
        <v>8215</v>
      </c>
      <c r="F56" t="s">
        <v>8216</v>
      </c>
      <c r="G56" t="s">
        <v>8112</v>
      </c>
      <c r="H56" t="s">
        <v>8113</v>
      </c>
      <c r="I56" t="s">
        <v>42</v>
      </c>
      <c r="J56" t="str">
        <f>Table15[[#This Row],[Server]]&amp;":"&amp;Table15[[#This Row],[DB_ADDR]]</f>
        <v>WASTE:E33202</v>
      </c>
      <c r="K56" t="str">
        <f>IFERROR(VLOOKUP(Table15[[#This Row],[SignalLink]],#REF!,2,FALSE),"")</f>
        <v/>
      </c>
    </row>
    <row r="57" spans="1:11" x14ac:dyDescent="0.3">
      <c r="A57">
        <v>14116</v>
      </c>
      <c r="B57" t="str">
        <f>_xlfn.XLOOKUP(Table15[[#This Row],[Site Id]],'All sites'!A:A,'All sites'!B:B)</f>
        <v>GURNEY SLADE</v>
      </c>
      <c r="C57" t="str">
        <f>_xlfn.XLOOKUP(Table15[[#This Row],[Site Id]],'All sites'!A:A,'All sites'!C:C)</f>
        <v>.</v>
      </c>
      <c r="D57" t="str">
        <f>Table15[[#This Row],[Site Area]] &amp; " " &amp; Table15[[#This Row],[Site Description]]</f>
        <v>GURNEY SLADE .</v>
      </c>
      <c r="E57" t="s">
        <v>8217</v>
      </c>
      <c r="F57" t="s">
        <v>8218</v>
      </c>
      <c r="G57" t="s">
        <v>8112</v>
      </c>
      <c r="H57" t="s">
        <v>8113</v>
      </c>
      <c r="I57" t="s">
        <v>42</v>
      </c>
      <c r="J57" t="str">
        <f>Table15[[#This Row],[Server]]&amp;":"&amp;Table15[[#This Row],[DB_ADDR]]</f>
        <v>WASTE:E4132</v>
      </c>
      <c r="K57" t="str">
        <f>IFERROR(VLOOKUP(Table15[[#This Row],[SignalLink]],#REF!,2,FALSE),"")</f>
        <v/>
      </c>
    </row>
    <row r="58" spans="1:11" x14ac:dyDescent="0.3">
      <c r="A58">
        <v>14122</v>
      </c>
      <c r="B58" t="str">
        <f>_xlfn.XLOOKUP(Table15[[#This Row],[Site Id]],'All sites'!A:A,'All sites'!B:B)</f>
        <v>SPETISBURY</v>
      </c>
      <c r="C58" t="str">
        <f>_xlfn.XLOOKUP(Table15[[#This Row],[Site Id]],'All sites'!A:A,'All sites'!C:C)</f>
        <v>NO 3</v>
      </c>
      <c r="D58" t="str">
        <f>Table15[[#This Row],[Site Area]] &amp; " " &amp; Table15[[#This Row],[Site Description]]</f>
        <v>SPETISBURY NO 3</v>
      </c>
      <c r="E58" t="s">
        <v>8219</v>
      </c>
      <c r="F58" t="s">
        <v>8220</v>
      </c>
      <c r="G58" t="s">
        <v>8112</v>
      </c>
      <c r="H58" t="s">
        <v>8113</v>
      </c>
      <c r="I58" t="s">
        <v>42</v>
      </c>
      <c r="J58" t="str">
        <f>Table15[[#This Row],[Server]]&amp;":"&amp;Table15[[#This Row],[DB_ADDR]]</f>
        <v>WASTE:E11155</v>
      </c>
      <c r="K58" t="str">
        <f>IFERROR(VLOOKUP(Table15[[#This Row],[SignalLink]],#REF!,2,FALSE),"")</f>
        <v/>
      </c>
    </row>
    <row r="59" spans="1:11" x14ac:dyDescent="0.3">
      <c r="A59">
        <v>14128</v>
      </c>
      <c r="B59" t="str">
        <f>_xlfn.XLOOKUP(Table15[[#This Row],[Site Id]],'All sites'!A:A,'All sites'!B:B)</f>
        <v>BURLEY</v>
      </c>
      <c r="C59" t="str">
        <f>_xlfn.XLOOKUP(Table15[[#This Row],[Site Id]],'All sites'!A:A,'All sites'!C:C)</f>
        <v>ESDAILE LANE</v>
      </c>
      <c r="D59" t="str">
        <f>Table15[[#This Row],[Site Area]] &amp; " " &amp; Table15[[#This Row],[Site Description]]</f>
        <v>BURLEY ESDAILE LANE</v>
      </c>
      <c r="E59" t="s">
        <v>8221</v>
      </c>
      <c r="F59" t="s">
        <v>8222</v>
      </c>
      <c r="G59" t="s">
        <v>8112</v>
      </c>
      <c r="H59" t="s">
        <v>8113</v>
      </c>
      <c r="I59" t="s">
        <v>42</v>
      </c>
      <c r="J59" t="str">
        <f>Table15[[#This Row],[Server]]&amp;":"&amp;Table15[[#This Row],[DB_ADDR]]</f>
        <v>WASTE:E15396</v>
      </c>
      <c r="K59" t="str">
        <f>IFERROR(VLOOKUP(Table15[[#This Row],[SignalLink]],#REF!,2,FALSE),"")</f>
        <v/>
      </c>
    </row>
    <row r="60" spans="1:11" x14ac:dyDescent="0.3">
      <c r="A60">
        <v>14131</v>
      </c>
      <c r="B60" t="str">
        <f>_xlfn.XLOOKUP(Table15[[#This Row],[Site Id]],'All sites'!A:A,'All sites'!B:B)</f>
        <v>RINGWOOD</v>
      </c>
      <c r="C60" t="str">
        <f>_xlfn.XLOOKUP(Table15[[#This Row],[Site Id]],'All sites'!A:A,'All sites'!C:C)</f>
        <v>MOORTOWN</v>
      </c>
      <c r="D60" t="str">
        <f>Table15[[#This Row],[Site Area]] &amp; " " &amp; Table15[[#This Row],[Site Description]]</f>
        <v>RINGWOOD MOORTOWN</v>
      </c>
      <c r="E60" t="s">
        <v>8223</v>
      </c>
      <c r="F60" t="s">
        <v>8224</v>
      </c>
      <c r="G60" t="s">
        <v>8112</v>
      </c>
      <c r="H60" t="s">
        <v>8113</v>
      </c>
      <c r="I60" t="s">
        <v>42</v>
      </c>
      <c r="J60" t="str">
        <f>Table15[[#This Row],[Server]]&amp;":"&amp;Table15[[#This Row],[DB_ADDR]]</f>
        <v>WASTE:E16488</v>
      </c>
      <c r="K60" t="str">
        <f>IFERROR(VLOOKUP(Table15[[#This Row],[SignalLink]],#REF!,2,FALSE),"")</f>
        <v/>
      </c>
    </row>
    <row r="61" spans="1:11" x14ac:dyDescent="0.3">
      <c r="A61">
        <v>14131</v>
      </c>
      <c r="B61" t="str">
        <f>_xlfn.XLOOKUP(Table15[[#This Row],[Site Id]],'All sites'!A:A,'All sites'!B:B)</f>
        <v>RINGWOOD</v>
      </c>
      <c r="C61" t="str">
        <f>_xlfn.XLOOKUP(Table15[[#This Row],[Site Id]],'All sites'!A:A,'All sites'!C:C)</f>
        <v>MOORTOWN</v>
      </c>
      <c r="D61" t="str">
        <f>Table15[[#This Row],[Site Area]] &amp; " " &amp; Table15[[#This Row],[Site Description]]</f>
        <v>RINGWOOD MOORTOWN</v>
      </c>
      <c r="E61" t="s">
        <v>8225</v>
      </c>
      <c r="F61" t="s">
        <v>8226</v>
      </c>
      <c r="G61" t="s">
        <v>8112</v>
      </c>
      <c r="H61" t="s">
        <v>8113</v>
      </c>
      <c r="I61" t="s">
        <v>42</v>
      </c>
      <c r="J61" t="str">
        <f>Table15[[#This Row],[Server]]&amp;":"&amp;Table15[[#This Row],[DB_ADDR]]</f>
        <v>WASTE:E16489</v>
      </c>
      <c r="K61" t="str">
        <f>IFERROR(VLOOKUP(Table15[[#This Row],[SignalLink]],#REF!,2,FALSE),"")</f>
        <v/>
      </c>
    </row>
    <row r="62" spans="1:11" x14ac:dyDescent="0.3">
      <c r="A62">
        <v>14133</v>
      </c>
      <c r="B62" t="str">
        <f>_xlfn.XLOOKUP(Table15[[#This Row],[Site Id]],'All sites'!A:A,'All sites'!B:B)</f>
        <v>RINGWOOD</v>
      </c>
      <c r="C62" t="str">
        <f>_xlfn.XLOOKUP(Table15[[#This Row],[Site Id]],'All sites'!A:A,'All sites'!C:C)</f>
        <v>BICKERLEY</v>
      </c>
      <c r="D62" t="str">
        <f>Table15[[#This Row],[Site Area]] &amp; " " &amp; Table15[[#This Row],[Site Description]]</f>
        <v>RINGWOOD BICKERLEY</v>
      </c>
      <c r="E62" t="s">
        <v>8227</v>
      </c>
      <c r="F62" t="s">
        <v>8228</v>
      </c>
      <c r="G62" t="s">
        <v>8112</v>
      </c>
      <c r="H62" t="s">
        <v>8113</v>
      </c>
      <c r="I62" t="s">
        <v>42</v>
      </c>
      <c r="J62" t="str">
        <f>Table15[[#This Row],[Server]]&amp;":"&amp;Table15[[#This Row],[DB_ADDR]]</f>
        <v>WASTE:E50045</v>
      </c>
      <c r="K62" t="str">
        <f>IFERROR(VLOOKUP(Table15[[#This Row],[SignalLink]],#REF!,2,FALSE),"")</f>
        <v/>
      </c>
    </row>
    <row r="63" spans="1:11" x14ac:dyDescent="0.3">
      <c r="A63">
        <v>14145</v>
      </c>
      <c r="B63" t="str">
        <f>_xlfn.XLOOKUP(Table15[[#This Row],[Site Id]],'All sites'!A:A,'All sites'!B:B)</f>
        <v>MALMESBURY</v>
      </c>
      <c r="C63" t="str">
        <f>_xlfn.XLOOKUP(Table15[[#This Row],[Site Id]],'All sites'!A:A,'All sites'!C:C)</f>
        <v>TANNERS BRIDGE</v>
      </c>
      <c r="D63" t="str">
        <f>Table15[[#This Row],[Site Area]] &amp; " " &amp; Table15[[#This Row],[Site Description]]</f>
        <v>MALMESBURY TANNERS BRIDGE</v>
      </c>
      <c r="E63" t="s">
        <v>8229</v>
      </c>
      <c r="F63" t="s">
        <v>8230</v>
      </c>
      <c r="G63" t="s">
        <v>8112</v>
      </c>
      <c r="H63" t="s">
        <v>8113</v>
      </c>
      <c r="I63" t="s">
        <v>42</v>
      </c>
      <c r="J63" t="str">
        <f>Table15[[#This Row],[Server]]&amp;":"&amp;Table15[[#This Row],[DB_ADDR]]</f>
        <v>WASTE:E11911</v>
      </c>
      <c r="K63" t="str">
        <f>IFERROR(VLOOKUP(Table15[[#This Row],[SignalLink]],#REF!,2,FALSE),"")</f>
        <v/>
      </c>
    </row>
    <row r="64" spans="1:11" x14ac:dyDescent="0.3">
      <c r="A64">
        <v>14147</v>
      </c>
      <c r="B64" t="str">
        <f>_xlfn.XLOOKUP(Table15[[#This Row],[Site Id]],'All sites'!A:A,'All sites'!B:B)</f>
        <v>CHIPPENHAM</v>
      </c>
      <c r="C64" t="str">
        <f>_xlfn.XLOOKUP(Table15[[#This Row],[Site Id]],'All sites'!A:A,'All sites'!C:C)</f>
        <v>WESTMEAD</v>
      </c>
      <c r="D64" t="str">
        <f>Table15[[#This Row],[Site Area]] &amp; " " &amp; Table15[[#This Row],[Site Description]]</f>
        <v>CHIPPENHAM WESTMEAD</v>
      </c>
      <c r="E64" t="s">
        <v>8231</v>
      </c>
      <c r="F64" t="s">
        <v>8232</v>
      </c>
      <c r="G64" t="s">
        <v>8112</v>
      </c>
      <c r="H64" t="s">
        <v>8113</v>
      </c>
      <c r="I64" t="s">
        <v>42</v>
      </c>
      <c r="J64" t="str">
        <f>Table15[[#This Row],[Server]]&amp;":"&amp;Table15[[#This Row],[DB_ADDR]]</f>
        <v>WASTE:E21141</v>
      </c>
      <c r="K64" t="str">
        <f>IFERROR(VLOOKUP(Table15[[#This Row],[SignalLink]],#REF!,2,FALSE),"")</f>
        <v/>
      </c>
    </row>
    <row r="65" spans="1:11" x14ac:dyDescent="0.3">
      <c r="A65">
        <v>14175</v>
      </c>
      <c r="B65" t="str">
        <f>_xlfn.XLOOKUP(Table15[[#This Row],[Site Id]],'All sites'!A:A,'All sites'!B:B)</f>
        <v>EASTCOURT</v>
      </c>
      <c r="C65" t="str">
        <f>_xlfn.XLOOKUP(Table15[[#This Row],[Site Id]],'All sites'!A:A,'All sites'!C:C)</f>
        <v>OATRIDGE FARM</v>
      </c>
      <c r="D65" t="str">
        <f>Table15[[#This Row],[Site Area]] &amp; " " &amp; Table15[[#This Row],[Site Description]]</f>
        <v>EASTCOURT OATRIDGE FARM</v>
      </c>
      <c r="E65" t="s">
        <v>8233</v>
      </c>
      <c r="F65" t="s">
        <v>8234</v>
      </c>
      <c r="G65" t="s">
        <v>8112</v>
      </c>
      <c r="H65" t="s">
        <v>8113</v>
      </c>
      <c r="I65" t="s">
        <v>42</v>
      </c>
      <c r="J65" t="str">
        <f>Table15[[#This Row],[Server]]&amp;":"&amp;Table15[[#This Row],[DB_ADDR]]</f>
        <v>WASTE:E21184</v>
      </c>
      <c r="K65" t="str">
        <f>IFERROR(VLOOKUP(Table15[[#This Row],[SignalLink]],#REF!,2,FALSE),"")</f>
        <v/>
      </c>
    </row>
    <row r="66" spans="1:11" x14ac:dyDescent="0.3">
      <c r="A66">
        <v>14179</v>
      </c>
      <c r="B66" t="str">
        <f>_xlfn.XLOOKUP(Table15[[#This Row],[Site Id]],'All sites'!A:A,'All sites'!B:B)</f>
        <v>BIDDESTONE</v>
      </c>
      <c r="C66" t="str">
        <f>_xlfn.XLOOKUP(Table15[[#This Row],[Site Id]],'All sites'!A:A,'All sites'!C:C)</f>
        <v>MANOR COTTAGES</v>
      </c>
      <c r="D66" t="str">
        <f>Table15[[#This Row],[Site Area]] &amp; " " &amp; Table15[[#This Row],[Site Description]]</f>
        <v>BIDDESTONE MANOR COTTAGES</v>
      </c>
      <c r="E66" t="s">
        <v>8235</v>
      </c>
      <c r="F66" t="s">
        <v>8236</v>
      </c>
      <c r="G66" t="s">
        <v>8112</v>
      </c>
      <c r="H66" t="s">
        <v>8113</v>
      </c>
      <c r="I66" t="s">
        <v>42</v>
      </c>
      <c r="J66" t="str">
        <f>Table15[[#This Row],[Server]]&amp;":"&amp;Table15[[#This Row],[DB_ADDR]]</f>
        <v>WASTE:E21054</v>
      </c>
      <c r="K66" t="str">
        <f>IFERROR(VLOOKUP(Table15[[#This Row],[SignalLink]],#REF!,2,FALSE),"")</f>
        <v/>
      </c>
    </row>
    <row r="67" spans="1:11" x14ac:dyDescent="0.3">
      <c r="A67">
        <v>14185</v>
      </c>
      <c r="B67" t="str">
        <f>_xlfn.XLOOKUP(Table15[[#This Row],[Site Id]],'All sites'!A:A,'All sites'!B:B)</f>
        <v>MALMESBURY</v>
      </c>
      <c r="C67" t="str">
        <f>_xlfn.XLOOKUP(Table15[[#This Row],[Site Id]],'All sites'!A:A,'All sites'!C:C)</f>
        <v>ST JOHNS STREET</v>
      </c>
      <c r="D67" t="str">
        <f>Table15[[#This Row],[Site Area]] &amp; " " &amp; Table15[[#This Row],[Site Description]]</f>
        <v>MALMESBURY ST JOHNS STREET</v>
      </c>
      <c r="E67" t="s">
        <v>8237</v>
      </c>
      <c r="F67" t="s">
        <v>8238</v>
      </c>
      <c r="G67" t="s">
        <v>8112</v>
      </c>
      <c r="H67" t="s">
        <v>8113</v>
      </c>
      <c r="I67" t="s">
        <v>42</v>
      </c>
      <c r="J67" t="str">
        <f>Table15[[#This Row],[Server]]&amp;":"&amp;Table15[[#This Row],[DB_ADDR]]</f>
        <v>WASTE:E35359</v>
      </c>
      <c r="K67" t="str">
        <f>IFERROR(VLOOKUP(Table15[[#This Row],[SignalLink]],#REF!,2,FALSE),"")</f>
        <v/>
      </c>
    </row>
    <row r="68" spans="1:11" x14ac:dyDescent="0.3">
      <c r="A68">
        <v>14185</v>
      </c>
      <c r="B68" t="str">
        <f>_xlfn.XLOOKUP(Table15[[#This Row],[Site Id]],'All sites'!A:A,'All sites'!B:B)</f>
        <v>MALMESBURY</v>
      </c>
      <c r="C68" t="str">
        <f>_xlfn.XLOOKUP(Table15[[#This Row],[Site Id]],'All sites'!A:A,'All sites'!C:C)</f>
        <v>ST JOHNS STREET</v>
      </c>
      <c r="D68" t="str">
        <f>Table15[[#This Row],[Site Area]] &amp; " " &amp; Table15[[#This Row],[Site Description]]</f>
        <v>MALMESBURY ST JOHNS STREET</v>
      </c>
      <c r="E68" t="s">
        <v>8239</v>
      </c>
      <c r="F68" t="s">
        <v>8240</v>
      </c>
      <c r="G68" t="s">
        <v>8112</v>
      </c>
      <c r="H68" t="s">
        <v>8113</v>
      </c>
      <c r="I68" t="s">
        <v>42</v>
      </c>
      <c r="J68" t="str">
        <f>Table15[[#This Row],[Server]]&amp;":"&amp;Table15[[#This Row],[DB_ADDR]]</f>
        <v>WASTE:E35360</v>
      </c>
      <c r="K68" t="str">
        <f>IFERROR(VLOOKUP(Table15[[#This Row],[SignalLink]],#REF!,2,FALSE),"")</f>
        <v/>
      </c>
    </row>
    <row r="69" spans="1:11" x14ac:dyDescent="0.3">
      <c r="A69">
        <v>14188</v>
      </c>
      <c r="B69" t="str">
        <f>_xlfn.XLOOKUP(Table15[[#This Row],[Site Id]],'All sites'!A:A,'All sites'!B:B)</f>
        <v>LOWER STANTON ST QUINTIN</v>
      </c>
      <c r="C69" t="str">
        <f>_xlfn.XLOOKUP(Table15[[#This Row],[Site Id]],'All sites'!A:A,'All sites'!C:C)</f>
        <v>.</v>
      </c>
      <c r="D69" t="str">
        <f>Table15[[#This Row],[Site Area]] &amp; " " &amp; Table15[[#This Row],[Site Description]]</f>
        <v>LOWER STANTON ST QUINTIN .</v>
      </c>
      <c r="E69" t="s">
        <v>8241</v>
      </c>
      <c r="F69" t="s">
        <v>8242</v>
      </c>
      <c r="G69" t="s">
        <v>8112</v>
      </c>
      <c r="H69" t="s">
        <v>8113</v>
      </c>
      <c r="I69" t="s">
        <v>42</v>
      </c>
      <c r="J69" t="str">
        <f>Table15[[#This Row],[Server]]&amp;":"&amp;Table15[[#This Row],[DB_ADDR]]</f>
        <v>WASTE:E38002</v>
      </c>
      <c r="K69" t="str">
        <f>IFERROR(VLOOKUP(Table15[[#This Row],[SignalLink]],#REF!,2,FALSE),"")</f>
        <v/>
      </c>
    </row>
    <row r="70" spans="1:11" x14ac:dyDescent="0.3">
      <c r="A70">
        <v>14196</v>
      </c>
      <c r="B70" t="str">
        <f>_xlfn.XLOOKUP(Table15[[#This Row],[Site Id]],'All sites'!A:A,'All sites'!B:B)</f>
        <v>MALMESBURY</v>
      </c>
      <c r="C70" t="str">
        <f>_xlfn.XLOOKUP(Table15[[#This Row],[Site Id]],'All sites'!A:A,'All sites'!C:C)</f>
        <v>NOAHS ARK</v>
      </c>
      <c r="D70" t="str">
        <f>Table15[[#This Row],[Site Area]] &amp; " " &amp; Table15[[#This Row],[Site Description]]</f>
        <v>MALMESBURY NOAHS ARK</v>
      </c>
      <c r="E70" t="s">
        <v>8243</v>
      </c>
      <c r="F70" t="s">
        <v>8244</v>
      </c>
      <c r="G70" t="s">
        <v>8112</v>
      </c>
      <c r="H70" t="s">
        <v>8168</v>
      </c>
      <c r="I70" t="s">
        <v>42</v>
      </c>
      <c r="J70" t="str">
        <f>Table15[[#This Row],[Server]]&amp;":"&amp;Table15[[#This Row],[DB_ADDR]]</f>
        <v>WASTE2:E7198</v>
      </c>
      <c r="K70" t="str">
        <f>IFERROR(VLOOKUP(Table15[[#This Row],[SignalLink]],#REF!,2,FALSE),"")</f>
        <v/>
      </c>
    </row>
    <row r="71" spans="1:11" x14ac:dyDescent="0.3">
      <c r="A71">
        <v>14197</v>
      </c>
      <c r="B71" t="str">
        <f>_xlfn.XLOOKUP(Table15[[#This Row],[Site Id]],'All sites'!A:A,'All sites'!B:B)</f>
        <v>MALMESBURY</v>
      </c>
      <c r="C71" t="str">
        <f>_xlfn.XLOOKUP(Table15[[#This Row],[Site Id]],'All sites'!A:A,'All sites'!C:C)</f>
        <v>CORSTON</v>
      </c>
      <c r="D71" t="str">
        <f>Table15[[#This Row],[Site Area]] &amp; " " &amp; Table15[[#This Row],[Site Description]]</f>
        <v>MALMESBURY CORSTON</v>
      </c>
      <c r="E71" t="s">
        <v>8245</v>
      </c>
      <c r="F71" t="s">
        <v>8246</v>
      </c>
      <c r="G71" t="s">
        <v>8112</v>
      </c>
      <c r="H71" t="s">
        <v>8113</v>
      </c>
      <c r="I71" t="s">
        <v>42</v>
      </c>
      <c r="J71" t="str">
        <f>Table15[[#This Row],[Server]]&amp;":"&amp;Table15[[#This Row],[DB_ADDR]]</f>
        <v>WASTE:E21378</v>
      </c>
      <c r="K71" t="str">
        <f>IFERROR(VLOOKUP(Table15[[#This Row],[SignalLink]],#REF!,2,FALSE),"")</f>
        <v/>
      </c>
    </row>
    <row r="72" spans="1:11" x14ac:dyDescent="0.3">
      <c r="A72">
        <v>14202</v>
      </c>
      <c r="B72" t="str">
        <f>_xlfn.XLOOKUP(Table15[[#This Row],[Site Id]],'All sites'!A:A,'All sites'!B:B)</f>
        <v>HANKERTON</v>
      </c>
      <c r="C72" t="str">
        <f>_xlfn.XLOOKUP(Table15[[#This Row],[Site Id]],'All sites'!A:A,'All sites'!C:C)</f>
        <v>HANKERTON BRIDGE</v>
      </c>
      <c r="D72" t="str">
        <f>Table15[[#This Row],[Site Area]] &amp; " " &amp; Table15[[#This Row],[Site Description]]</f>
        <v>HANKERTON HANKERTON BRIDGE</v>
      </c>
      <c r="E72" t="s">
        <v>8247</v>
      </c>
      <c r="F72" t="s">
        <v>8248</v>
      </c>
      <c r="G72" t="s">
        <v>8112</v>
      </c>
      <c r="H72" t="s">
        <v>8113</v>
      </c>
      <c r="I72" t="s">
        <v>42</v>
      </c>
      <c r="J72" t="str">
        <f>Table15[[#This Row],[Server]]&amp;":"&amp;Table15[[#This Row],[DB_ADDR]]</f>
        <v>WASTE:E21249</v>
      </c>
      <c r="K72" t="str">
        <f>IFERROR(VLOOKUP(Table15[[#This Row],[SignalLink]],#REF!,2,FALSE),"")</f>
        <v/>
      </c>
    </row>
    <row r="73" spans="1:11" x14ac:dyDescent="0.3">
      <c r="A73">
        <v>14216</v>
      </c>
      <c r="B73" t="str">
        <f>_xlfn.XLOOKUP(Table15[[#This Row],[Site Id]],'All sites'!A:A,'All sites'!B:B)</f>
        <v>STOBOROUGH</v>
      </c>
      <c r="C73" t="str">
        <f>_xlfn.XLOOKUP(Table15[[#This Row],[Site Id]],'All sites'!A:A,'All sites'!C:C)</f>
        <v>KINGS ARMS</v>
      </c>
      <c r="D73" t="str">
        <f>Table15[[#This Row],[Site Area]] &amp; " " &amp; Table15[[#This Row],[Site Description]]</f>
        <v>STOBOROUGH KINGS ARMS</v>
      </c>
      <c r="E73" t="s">
        <v>8249</v>
      </c>
      <c r="F73" t="s">
        <v>8250</v>
      </c>
      <c r="G73" t="s">
        <v>8112</v>
      </c>
      <c r="H73" t="s">
        <v>8113</v>
      </c>
      <c r="I73" t="s">
        <v>42</v>
      </c>
      <c r="J73" t="str">
        <f>Table15[[#This Row],[Server]]&amp;":"&amp;Table15[[#This Row],[DB_ADDR]]</f>
        <v>WASTE:E17983</v>
      </c>
      <c r="K73" t="str">
        <f>IFERROR(VLOOKUP(Table15[[#This Row],[SignalLink]],#REF!,2,FALSE),"")</f>
        <v/>
      </c>
    </row>
    <row r="74" spans="1:11" x14ac:dyDescent="0.3">
      <c r="A74">
        <v>14219</v>
      </c>
      <c r="B74" t="str">
        <f>_xlfn.XLOOKUP(Table15[[#This Row],[Site Id]],'All sites'!A:A,'All sites'!B:B)</f>
        <v>UPTON</v>
      </c>
      <c r="C74" t="str">
        <f>_xlfn.XLOOKUP(Table15[[#This Row],[Site Id]],'All sites'!A:A,'All sites'!C:C)</f>
        <v>SANDY LANE</v>
      </c>
      <c r="D74" t="str">
        <f>Table15[[#This Row],[Site Area]] &amp; " " &amp; Table15[[#This Row],[Site Description]]</f>
        <v>UPTON SANDY LANE</v>
      </c>
      <c r="E74" t="s">
        <v>8251</v>
      </c>
      <c r="F74" t="s">
        <v>8252</v>
      </c>
      <c r="G74" t="s">
        <v>8112</v>
      </c>
      <c r="H74" t="s">
        <v>8113</v>
      </c>
      <c r="I74" t="s">
        <v>42</v>
      </c>
      <c r="J74" t="str">
        <f>Table15[[#This Row],[Server]]&amp;":"&amp;Table15[[#This Row],[DB_ADDR]]</f>
        <v>WASTE:E18411</v>
      </c>
      <c r="K74" t="str">
        <f>IFERROR(VLOOKUP(Table15[[#This Row],[SignalLink]],#REF!,2,FALSE),"")</f>
        <v/>
      </c>
    </row>
    <row r="75" spans="1:11" x14ac:dyDescent="0.3">
      <c r="A75">
        <v>14220</v>
      </c>
      <c r="B75" t="str">
        <f>_xlfn.XLOOKUP(Table15[[#This Row],[Site Id]],'All sites'!A:A,'All sites'!B:B)</f>
        <v>LYTCHETT MATRAVERS</v>
      </c>
      <c r="C75" t="str">
        <f>_xlfn.XLOOKUP(Table15[[#This Row],[Site Id]],'All sites'!A:A,'All sites'!C:C)</f>
        <v>BULBURY LANE</v>
      </c>
      <c r="D75" t="str">
        <f>Table15[[#This Row],[Site Area]] &amp; " " &amp; Table15[[#This Row],[Site Description]]</f>
        <v>LYTCHETT MATRAVERS BULBURY LANE</v>
      </c>
      <c r="E75" t="s">
        <v>8253</v>
      </c>
      <c r="F75" t="s">
        <v>8254</v>
      </c>
      <c r="G75" t="s">
        <v>8112</v>
      </c>
      <c r="H75" t="s">
        <v>8113</v>
      </c>
      <c r="I75" t="s">
        <v>42</v>
      </c>
      <c r="J75" t="str">
        <f>Table15[[#This Row],[Server]]&amp;":"&amp;Table15[[#This Row],[DB_ADDR]]</f>
        <v>WASTE:E11314</v>
      </c>
      <c r="K75" t="str">
        <f>IFERROR(VLOOKUP(Table15[[#This Row],[SignalLink]],#REF!,2,FALSE),"")</f>
        <v/>
      </c>
    </row>
    <row r="76" spans="1:11" x14ac:dyDescent="0.3">
      <c r="A76">
        <v>14227</v>
      </c>
      <c r="B76" t="str">
        <f>_xlfn.XLOOKUP(Table15[[#This Row],[Site Id]],'All sites'!A:A,'All sites'!B:B)</f>
        <v>STUDLAND</v>
      </c>
      <c r="C76" t="str">
        <f>_xlfn.XLOOKUP(Table15[[#This Row],[Site Id]],'All sites'!A:A,'All sites'!C:C)</f>
        <v>WADMORE LANE</v>
      </c>
      <c r="D76" t="str">
        <f>Table15[[#This Row],[Site Area]] &amp; " " &amp; Table15[[#This Row],[Site Description]]</f>
        <v>STUDLAND WADMORE LANE</v>
      </c>
      <c r="E76" t="s">
        <v>8255</v>
      </c>
      <c r="F76" t="s">
        <v>8256</v>
      </c>
      <c r="G76" t="s">
        <v>8112</v>
      </c>
      <c r="H76" t="s">
        <v>8113</v>
      </c>
      <c r="I76" t="s">
        <v>42</v>
      </c>
      <c r="J76" t="str">
        <f>Table15[[#This Row],[Server]]&amp;":"&amp;Table15[[#This Row],[DB_ADDR]]</f>
        <v>WASTE:E18164</v>
      </c>
      <c r="K76" t="str">
        <f>IFERROR(VLOOKUP(Table15[[#This Row],[SignalLink]],#REF!,2,FALSE),"")</f>
        <v/>
      </c>
    </row>
    <row r="77" spans="1:11" x14ac:dyDescent="0.3">
      <c r="A77">
        <v>14249</v>
      </c>
      <c r="B77" t="str">
        <f>_xlfn.XLOOKUP(Table15[[#This Row],[Site Id]],'All sites'!A:A,'All sites'!B:B)</f>
        <v>BLOXWORTH</v>
      </c>
      <c r="C77" t="str">
        <f>_xlfn.XLOOKUP(Table15[[#This Row],[Site Id]],'All sites'!A:A,'All sites'!C:C)</f>
        <v>FOX POUND</v>
      </c>
      <c r="D77" t="str">
        <f>Table15[[#This Row],[Site Area]] &amp; " " &amp; Table15[[#This Row],[Site Description]]</f>
        <v>BLOXWORTH FOX POUND</v>
      </c>
      <c r="E77" t="s">
        <v>8257</v>
      </c>
      <c r="F77" t="s">
        <v>8258</v>
      </c>
      <c r="G77" t="s">
        <v>8112</v>
      </c>
      <c r="H77" t="s">
        <v>8113</v>
      </c>
      <c r="I77" t="s">
        <v>42</v>
      </c>
      <c r="J77" t="str">
        <f>Table15[[#This Row],[Server]]&amp;":"&amp;Table15[[#This Row],[DB_ADDR]]</f>
        <v>WASTE:E56124</v>
      </c>
      <c r="K77" t="str">
        <f>IFERROR(VLOOKUP(Table15[[#This Row],[SignalLink]],#REF!,2,FALSE),"")</f>
        <v/>
      </c>
    </row>
    <row r="78" spans="1:11" x14ac:dyDescent="0.3">
      <c r="A78">
        <v>14252</v>
      </c>
      <c r="B78" t="str">
        <f>_xlfn.XLOOKUP(Table15[[#This Row],[Site Id]],'All sites'!A:A,'All sites'!B:B)</f>
        <v>STUDLAND</v>
      </c>
      <c r="C78" t="str">
        <f>_xlfn.XLOOKUP(Table15[[#This Row],[Site Id]],'All sites'!A:A,'All sites'!C:C)</f>
        <v>COOMBE</v>
      </c>
      <c r="D78" t="str">
        <f>Table15[[#This Row],[Site Area]] &amp; " " &amp; Table15[[#This Row],[Site Description]]</f>
        <v>STUDLAND COOMBE</v>
      </c>
      <c r="E78" t="s">
        <v>8259</v>
      </c>
      <c r="F78" t="s">
        <v>8260</v>
      </c>
      <c r="G78" t="s">
        <v>8112</v>
      </c>
      <c r="H78" t="s">
        <v>8113</v>
      </c>
      <c r="I78" t="s">
        <v>42</v>
      </c>
      <c r="J78" t="str">
        <f>Table15[[#This Row],[Server]]&amp;":"&amp;Table15[[#This Row],[DB_ADDR]]</f>
        <v>WASTE:E30089</v>
      </c>
      <c r="K78" t="str">
        <f>IFERROR(VLOOKUP(Table15[[#This Row],[SignalLink]],#REF!,2,FALSE),"")</f>
        <v/>
      </c>
    </row>
    <row r="79" spans="1:11" x14ac:dyDescent="0.3">
      <c r="A79">
        <v>14255</v>
      </c>
      <c r="B79" t="str">
        <f>_xlfn.XLOOKUP(Table15[[#This Row],[Site Id]],'All sites'!A:A,'All sites'!B:B)</f>
        <v>STOBOROUGH</v>
      </c>
      <c r="C79" t="str">
        <f>_xlfn.XLOOKUP(Table15[[#This Row],[Site Id]],'All sites'!A:A,'All sites'!C:C)</f>
        <v>RIDGE</v>
      </c>
      <c r="D79" t="str">
        <f>Table15[[#This Row],[Site Area]] &amp; " " &amp; Table15[[#This Row],[Site Description]]</f>
        <v>STOBOROUGH RIDGE</v>
      </c>
      <c r="E79" t="s">
        <v>8261</v>
      </c>
      <c r="F79" t="s">
        <v>8262</v>
      </c>
      <c r="G79" t="s">
        <v>8112</v>
      </c>
      <c r="H79" t="s">
        <v>8113</v>
      </c>
      <c r="I79" t="s">
        <v>42</v>
      </c>
      <c r="J79" t="str">
        <f>Table15[[#This Row],[Server]]&amp;":"&amp;Table15[[#This Row],[DB_ADDR]]</f>
        <v>WASTE:E17995</v>
      </c>
      <c r="K79" t="str">
        <f>IFERROR(VLOOKUP(Table15[[#This Row],[SignalLink]],#REF!,2,FALSE),"")</f>
        <v/>
      </c>
    </row>
    <row r="80" spans="1:11" x14ac:dyDescent="0.3">
      <c r="A80">
        <v>14259</v>
      </c>
      <c r="B80" t="str">
        <f>_xlfn.XLOOKUP(Table15[[#This Row],[Site Id]],'All sites'!A:A,'All sites'!B:B)</f>
        <v>WAREHAM</v>
      </c>
      <c r="C80" t="str">
        <f>_xlfn.XLOOKUP(Table15[[#This Row],[Site Id]],'All sites'!A:A,'All sites'!C:C)</f>
        <v>SOUTH EAST</v>
      </c>
      <c r="D80" t="str">
        <f>Table15[[#This Row],[Site Area]] &amp; " " &amp; Table15[[#This Row],[Site Description]]</f>
        <v>WAREHAM SOUTH EAST</v>
      </c>
      <c r="E80" t="s">
        <v>8263</v>
      </c>
      <c r="F80" t="s">
        <v>8264</v>
      </c>
      <c r="G80" t="s">
        <v>8112</v>
      </c>
      <c r="H80" t="s">
        <v>8113</v>
      </c>
      <c r="I80" t="s">
        <v>42</v>
      </c>
      <c r="J80" t="str">
        <f>Table15[[#This Row],[Server]]&amp;":"&amp;Table15[[#This Row],[DB_ADDR]]</f>
        <v>WASTE:E18502</v>
      </c>
      <c r="K80" t="str">
        <f>IFERROR(VLOOKUP(Table15[[#This Row],[SignalLink]],#REF!,2,FALSE),"")</f>
        <v/>
      </c>
    </row>
    <row r="81" spans="1:11" x14ac:dyDescent="0.3">
      <c r="A81">
        <v>14259</v>
      </c>
      <c r="B81" t="str">
        <f>_xlfn.XLOOKUP(Table15[[#This Row],[Site Id]],'All sites'!A:A,'All sites'!B:B)</f>
        <v>WAREHAM</v>
      </c>
      <c r="C81" t="str">
        <f>_xlfn.XLOOKUP(Table15[[#This Row],[Site Id]],'All sites'!A:A,'All sites'!C:C)</f>
        <v>SOUTH EAST</v>
      </c>
      <c r="D81" t="str">
        <f>Table15[[#This Row],[Site Area]] &amp; " " &amp; Table15[[#This Row],[Site Description]]</f>
        <v>WAREHAM SOUTH EAST</v>
      </c>
      <c r="E81" t="s">
        <v>8265</v>
      </c>
      <c r="F81" t="s">
        <v>8266</v>
      </c>
      <c r="G81" t="s">
        <v>8112</v>
      </c>
      <c r="H81" t="s">
        <v>8113</v>
      </c>
      <c r="I81" t="s">
        <v>42</v>
      </c>
      <c r="J81" t="str">
        <f>Table15[[#This Row],[Server]]&amp;":"&amp;Table15[[#This Row],[DB_ADDR]]</f>
        <v>WASTE:E18503</v>
      </c>
      <c r="K81" t="str">
        <f>IFERROR(VLOOKUP(Table15[[#This Row],[SignalLink]],#REF!,2,FALSE),"")</f>
        <v/>
      </c>
    </row>
    <row r="82" spans="1:11" x14ac:dyDescent="0.3">
      <c r="A82">
        <v>14261</v>
      </c>
      <c r="B82" t="str">
        <f>_xlfn.XLOOKUP(Table15[[#This Row],[Site Id]],'All sites'!A:A,'All sites'!B:B)</f>
        <v>STUDLAND</v>
      </c>
      <c r="C82" t="str">
        <f>_xlfn.XLOOKUP(Table15[[#This Row],[Site Id]],'All sites'!A:A,'All sites'!C:C)</f>
        <v>WATERY LANE</v>
      </c>
      <c r="D82" t="str">
        <f>Table15[[#This Row],[Site Area]] &amp; " " &amp; Table15[[#This Row],[Site Description]]</f>
        <v>STUDLAND WATERY LANE</v>
      </c>
      <c r="E82" t="s">
        <v>8267</v>
      </c>
      <c r="F82" t="s">
        <v>8268</v>
      </c>
      <c r="G82" t="s">
        <v>8112</v>
      </c>
      <c r="H82" t="s">
        <v>8113</v>
      </c>
      <c r="I82" t="s">
        <v>42</v>
      </c>
      <c r="J82" t="str">
        <f>Table15[[#This Row],[Server]]&amp;":"&amp;Table15[[#This Row],[DB_ADDR]]</f>
        <v>WASTE:E18177</v>
      </c>
      <c r="K82" t="str">
        <f>IFERROR(VLOOKUP(Table15[[#This Row],[SignalLink]],#REF!,2,FALSE),"")</f>
        <v/>
      </c>
    </row>
    <row r="83" spans="1:11" x14ac:dyDescent="0.3">
      <c r="A83">
        <v>14265</v>
      </c>
      <c r="B83" t="str">
        <f>_xlfn.XLOOKUP(Table15[[#This Row],[Site Id]],'All sites'!A:A,'All sites'!B:B)</f>
        <v>UPTON</v>
      </c>
      <c r="C83" t="str">
        <f>_xlfn.XLOOKUP(Table15[[#This Row],[Site Id]],'All sites'!A:A,'All sites'!C:C)</f>
        <v>MOORLANDS WAY</v>
      </c>
      <c r="D83" t="str">
        <f>Table15[[#This Row],[Site Area]] &amp; " " &amp; Table15[[#This Row],[Site Description]]</f>
        <v>UPTON MOORLANDS WAY</v>
      </c>
      <c r="E83" t="s">
        <v>8269</v>
      </c>
      <c r="F83" t="s">
        <v>8270</v>
      </c>
      <c r="G83" t="s">
        <v>8112</v>
      </c>
      <c r="H83" t="s">
        <v>8113</v>
      </c>
      <c r="I83" t="s">
        <v>42</v>
      </c>
      <c r="J83" t="str">
        <f>Table15[[#This Row],[Server]]&amp;":"&amp;Table15[[#This Row],[DB_ADDR]]</f>
        <v>WASTE:E12797</v>
      </c>
      <c r="K83" t="str">
        <f>IFERROR(VLOOKUP(Table15[[#This Row],[SignalLink]],#REF!,2,FALSE),"")</f>
        <v/>
      </c>
    </row>
    <row r="84" spans="1:11" x14ac:dyDescent="0.3">
      <c r="A84">
        <v>14266</v>
      </c>
      <c r="B84" t="str">
        <f>_xlfn.XLOOKUP(Table15[[#This Row],[Site Id]],'All sites'!A:A,'All sites'!B:B)</f>
        <v>WAREHAM</v>
      </c>
      <c r="C84" t="str">
        <f>_xlfn.XLOOKUP(Table15[[#This Row],[Site Id]],'All sites'!A:A,'All sites'!C:C)</f>
        <v>SANDFORD LANE</v>
      </c>
      <c r="D84" t="str">
        <f>Table15[[#This Row],[Site Area]] &amp; " " &amp; Table15[[#This Row],[Site Description]]</f>
        <v>WAREHAM SANDFORD LANE</v>
      </c>
      <c r="E84" t="s">
        <v>8271</v>
      </c>
      <c r="F84" t="s">
        <v>8272</v>
      </c>
      <c r="G84" t="s">
        <v>8112</v>
      </c>
      <c r="H84" t="s">
        <v>8113</v>
      </c>
      <c r="I84" t="s">
        <v>42</v>
      </c>
      <c r="J84" t="str">
        <f>Table15[[#This Row],[Server]]&amp;":"&amp;Table15[[#This Row],[DB_ADDR]]</f>
        <v>WASTE:E13967</v>
      </c>
      <c r="K84" t="str">
        <f>IFERROR(VLOOKUP(Table15[[#This Row],[SignalLink]],#REF!,2,FALSE),"")</f>
        <v/>
      </c>
    </row>
    <row r="85" spans="1:11" x14ac:dyDescent="0.3">
      <c r="A85">
        <v>14276</v>
      </c>
      <c r="B85" t="str">
        <f>_xlfn.XLOOKUP(Table15[[#This Row],[Site Id]],'All sites'!A:A,'All sites'!B:B)</f>
        <v>CORFE CASTLE</v>
      </c>
      <c r="C85" t="str">
        <f>_xlfn.XLOOKUP(Table15[[#This Row],[Site Id]],'All sites'!A:A,'All sites'!C:C)</f>
        <v>STUDLAND ROAD</v>
      </c>
      <c r="D85" t="str">
        <f>Table15[[#This Row],[Site Area]] &amp; " " &amp; Table15[[#This Row],[Site Description]]</f>
        <v>CORFE CASTLE STUDLAND ROAD</v>
      </c>
      <c r="E85" t="s">
        <v>8273</v>
      </c>
      <c r="F85" t="s">
        <v>8274</v>
      </c>
      <c r="G85" t="s">
        <v>8112</v>
      </c>
      <c r="H85" t="s">
        <v>8113</v>
      </c>
      <c r="I85" t="s">
        <v>42</v>
      </c>
      <c r="J85" t="str">
        <f>Table15[[#This Row],[Server]]&amp;":"&amp;Table15[[#This Row],[DB_ADDR]]</f>
        <v>WASTE:E15956</v>
      </c>
      <c r="K85" t="str">
        <f>IFERROR(VLOOKUP(Table15[[#This Row],[SignalLink]],#REF!,2,FALSE),"")</f>
        <v/>
      </c>
    </row>
    <row r="86" spans="1:11" x14ac:dyDescent="0.3">
      <c r="A86">
        <v>14283</v>
      </c>
      <c r="B86" t="str">
        <f>_xlfn.XLOOKUP(Table15[[#This Row],[Site Id]],'All sites'!A:A,'All sites'!B:B)</f>
        <v>BARTON ST DAVID</v>
      </c>
      <c r="C86" t="str">
        <f>_xlfn.XLOOKUP(Table15[[#This Row],[Site Id]],'All sites'!A:A,'All sites'!C:C)</f>
        <v>.</v>
      </c>
      <c r="D86" t="str">
        <f>Table15[[#This Row],[Site Area]] &amp; " " &amp; Table15[[#This Row],[Site Description]]</f>
        <v>BARTON ST DAVID .</v>
      </c>
      <c r="E86" t="s">
        <v>8275</v>
      </c>
      <c r="F86" t="s">
        <v>8276</v>
      </c>
      <c r="G86" t="s">
        <v>8112</v>
      </c>
      <c r="H86" t="s">
        <v>8113</v>
      </c>
      <c r="I86" t="s">
        <v>42</v>
      </c>
      <c r="J86" t="str">
        <f>Table15[[#This Row],[Server]]&amp;":"&amp;Table15[[#This Row],[DB_ADDR]]</f>
        <v>WASTE:E5307</v>
      </c>
      <c r="K86" t="str">
        <f>IFERROR(VLOOKUP(Table15[[#This Row],[SignalLink]],#REF!,2,FALSE),"")</f>
        <v/>
      </c>
    </row>
    <row r="87" spans="1:11" x14ac:dyDescent="0.3">
      <c r="A87">
        <v>14295</v>
      </c>
      <c r="B87" t="str">
        <f>_xlfn.XLOOKUP(Table15[[#This Row],[Site Id]],'All sites'!A:A,'All sites'!B:B)</f>
        <v>YEOVILTON</v>
      </c>
      <c r="C87" t="str">
        <f>_xlfn.XLOOKUP(Table15[[#This Row],[Site Id]],'All sites'!A:A,'All sites'!C:C)</f>
        <v>WEIR</v>
      </c>
      <c r="D87" t="str">
        <f>Table15[[#This Row],[Site Area]] &amp; " " &amp; Table15[[#This Row],[Site Description]]</f>
        <v>YEOVILTON WEIR</v>
      </c>
      <c r="E87" t="s">
        <v>8277</v>
      </c>
      <c r="F87" t="s">
        <v>8278</v>
      </c>
      <c r="G87" t="s">
        <v>8112</v>
      </c>
      <c r="H87" t="s">
        <v>8113</v>
      </c>
      <c r="I87" t="s">
        <v>42</v>
      </c>
      <c r="J87" t="str">
        <f>Table15[[#This Row],[Server]]&amp;":"&amp;Table15[[#This Row],[DB_ADDR]]</f>
        <v>WASTE:E13706</v>
      </c>
      <c r="K87" t="str">
        <f>IFERROR(VLOOKUP(Table15[[#This Row],[SignalLink]],#REF!,2,FALSE),"")</f>
        <v/>
      </c>
    </row>
    <row r="88" spans="1:11" x14ac:dyDescent="0.3">
      <c r="A88">
        <v>14311</v>
      </c>
      <c r="B88" t="str">
        <f>_xlfn.XLOOKUP(Table15[[#This Row],[Site Id]],'All sites'!A:A,'All sites'!B:B)</f>
        <v>TILSHEAD</v>
      </c>
      <c r="C88" t="str">
        <f>_xlfn.XLOOKUP(Table15[[#This Row],[Site Id]],'All sites'!A:A,'All sites'!C:C)</f>
        <v>CAMP ROAD</v>
      </c>
      <c r="D88" t="str">
        <f>Table15[[#This Row],[Site Area]] &amp; " " &amp; Table15[[#This Row],[Site Description]]</f>
        <v>TILSHEAD CAMP ROAD</v>
      </c>
      <c r="E88" t="s">
        <v>8279</v>
      </c>
      <c r="F88" t="s">
        <v>8280</v>
      </c>
      <c r="G88" t="s">
        <v>8112</v>
      </c>
      <c r="H88" t="s">
        <v>8113</v>
      </c>
      <c r="I88" t="s">
        <v>42</v>
      </c>
      <c r="J88" t="str">
        <f>Table15[[#This Row],[Server]]&amp;":"&amp;Table15[[#This Row],[DB_ADDR]]</f>
        <v>WASTE:E18308</v>
      </c>
      <c r="K88" t="str">
        <f>IFERROR(VLOOKUP(Table15[[#This Row],[SignalLink]],#REF!,2,FALSE),"")</f>
        <v/>
      </c>
    </row>
    <row r="89" spans="1:11" x14ac:dyDescent="0.3">
      <c r="A89">
        <v>14312</v>
      </c>
      <c r="B89" t="str">
        <f>_xlfn.XLOOKUP(Table15[[#This Row],[Site Id]],'All sites'!A:A,'All sites'!B:B)</f>
        <v>SHREWTON</v>
      </c>
      <c r="C89" t="str">
        <f>_xlfn.XLOOKUP(Table15[[#This Row],[Site Id]],'All sites'!A:A,'All sites'!C:C)</f>
        <v>HOMANTON</v>
      </c>
      <c r="D89" t="str">
        <f>Table15[[#This Row],[Site Area]] &amp; " " &amp; Table15[[#This Row],[Site Description]]</f>
        <v>SHREWTON HOMANTON</v>
      </c>
      <c r="E89" t="s">
        <v>8281</v>
      </c>
      <c r="F89" t="s">
        <v>8282</v>
      </c>
      <c r="G89" t="s">
        <v>8112</v>
      </c>
      <c r="H89" t="s">
        <v>8113</v>
      </c>
      <c r="I89" t="s">
        <v>42</v>
      </c>
      <c r="J89" t="str">
        <f>Table15[[#This Row],[Server]]&amp;":"&amp;Table15[[#This Row],[DB_ADDR]]</f>
        <v>WASTE:E17852</v>
      </c>
      <c r="K89" t="str">
        <f>IFERROR(VLOOKUP(Table15[[#This Row],[SignalLink]],#REF!,2,FALSE),"")</f>
        <v/>
      </c>
    </row>
    <row r="90" spans="1:11" x14ac:dyDescent="0.3">
      <c r="A90">
        <v>14312</v>
      </c>
      <c r="B90" t="str">
        <f>_xlfn.XLOOKUP(Table15[[#This Row],[Site Id]],'All sites'!A:A,'All sites'!B:B)</f>
        <v>SHREWTON</v>
      </c>
      <c r="C90" t="str">
        <f>_xlfn.XLOOKUP(Table15[[#This Row],[Site Id]],'All sites'!A:A,'All sites'!C:C)</f>
        <v>HOMANTON</v>
      </c>
      <c r="D90" t="str">
        <f>Table15[[#This Row],[Site Area]] &amp; " " &amp; Table15[[#This Row],[Site Description]]</f>
        <v>SHREWTON HOMANTON</v>
      </c>
      <c r="E90" t="s">
        <v>8283</v>
      </c>
      <c r="F90" t="s">
        <v>8284</v>
      </c>
      <c r="G90" t="s">
        <v>8112</v>
      </c>
      <c r="H90" t="s">
        <v>8113</v>
      </c>
      <c r="I90" t="s">
        <v>42</v>
      </c>
      <c r="J90" t="str">
        <f>Table15[[#This Row],[Server]]&amp;":"&amp;Table15[[#This Row],[DB_ADDR]]</f>
        <v>WASTE:E31576</v>
      </c>
      <c r="K90" t="str">
        <f>IFERROR(VLOOKUP(Table15[[#This Row],[SignalLink]],#REF!,2,FALSE),"")</f>
        <v/>
      </c>
    </row>
    <row r="91" spans="1:11" x14ac:dyDescent="0.3">
      <c r="A91">
        <v>14313</v>
      </c>
      <c r="B91" t="str">
        <f>_xlfn.XLOOKUP(Table15[[#This Row],[Site Id]],'All sites'!A:A,'All sites'!B:B)</f>
        <v>STAPLEFORD</v>
      </c>
      <c r="C91" t="str">
        <f>_xlfn.XLOOKUP(Table15[[#This Row],[Site Id]],'All sites'!A:A,'All sites'!C:C)</f>
        <v>OVERSTREET</v>
      </c>
      <c r="D91" t="str">
        <f>Table15[[#This Row],[Site Area]] &amp; " " &amp; Table15[[#This Row],[Site Description]]</f>
        <v>STAPLEFORD OVERSTREET</v>
      </c>
      <c r="E91" t="s">
        <v>8285</v>
      </c>
      <c r="F91" t="s">
        <v>8286</v>
      </c>
      <c r="G91" t="s">
        <v>8112</v>
      </c>
      <c r="H91" t="s">
        <v>8113</v>
      </c>
      <c r="I91" t="s">
        <v>42</v>
      </c>
      <c r="J91" t="str">
        <f>Table15[[#This Row],[Server]]&amp;":"&amp;Table15[[#This Row],[DB_ADDR]]</f>
        <v>WASTE:E17957</v>
      </c>
      <c r="K91" t="str">
        <f>IFERROR(VLOOKUP(Table15[[#This Row],[SignalLink]],#REF!,2,FALSE),"")</f>
        <v/>
      </c>
    </row>
    <row r="92" spans="1:11" x14ac:dyDescent="0.3">
      <c r="A92">
        <v>14320</v>
      </c>
      <c r="B92" t="str">
        <f>_xlfn.XLOOKUP(Table15[[#This Row],[Site Id]],'All sites'!A:A,'All sites'!B:B)</f>
        <v>STAPLEFORD</v>
      </c>
      <c r="C92" t="str">
        <f>_xlfn.XLOOKUP(Table15[[#This Row],[Site Id]],'All sites'!A:A,'All sites'!C:C)</f>
        <v>PELICAN INN</v>
      </c>
      <c r="D92" t="str">
        <f>Table15[[#This Row],[Site Area]] &amp; " " &amp; Table15[[#This Row],[Site Description]]</f>
        <v>STAPLEFORD PELICAN INN</v>
      </c>
      <c r="E92" t="s">
        <v>8287</v>
      </c>
      <c r="F92" t="s">
        <v>8288</v>
      </c>
      <c r="G92" t="s">
        <v>8112</v>
      </c>
      <c r="H92" t="s">
        <v>8113</v>
      </c>
      <c r="I92" t="s">
        <v>42</v>
      </c>
      <c r="J92" t="str">
        <f>Table15[[#This Row],[Server]]&amp;":"&amp;Table15[[#This Row],[DB_ADDR]]</f>
        <v>WASTE:E17969</v>
      </c>
      <c r="K92" t="str">
        <f>IFERROR(VLOOKUP(Table15[[#This Row],[SignalLink]],#REF!,2,FALSE),"")</f>
        <v/>
      </c>
    </row>
    <row r="93" spans="1:11" x14ac:dyDescent="0.3">
      <c r="A93">
        <v>14322</v>
      </c>
      <c r="B93" t="str">
        <f>_xlfn.XLOOKUP(Table15[[#This Row],[Site Id]],'All sites'!A:A,'All sites'!B:B)</f>
        <v>DINTON</v>
      </c>
      <c r="C93" t="str">
        <f>_xlfn.XLOOKUP(Table15[[#This Row],[Site Id]],'All sites'!A:A,'All sites'!C:C)</f>
        <v>BRATCH LANE</v>
      </c>
      <c r="D93" t="str">
        <f>Table15[[#This Row],[Site Area]] &amp; " " &amp; Table15[[#This Row],[Site Description]]</f>
        <v>DINTON BRATCH LANE</v>
      </c>
      <c r="E93" t="s">
        <v>8289</v>
      </c>
      <c r="F93" t="s">
        <v>8290</v>
      </c>
      <c r="G93" t="s">
        <v>8112</v>
      </c>
      <c r="H93" t="s">
        <v>8113</v>
      </c>
      <c r="I93" t="s">
        <v>42</v>
      </c>
      <c r="J93" t="str">
        <f>Table15[[#This Row],[Server]]&amp;":"&amp;Table15[[#This Row],[DB_ADDR]]</f>
        <v>WASTE:E16072</v>
      </c>
      <c r="K93" t="str">
        <f>IFERROR(VLOOKUP(Table15[[#This Row],[SignalLink]],#REF!,2,FALSE),"")</f>
        <v/>
      </c>
    </row>
    <row r="94" spans="1:11" x14ac:dyDescent="0.3">
      <c r="A94">
        <v>14328</v>
      </c>
      <c r="B94" t="str">
        <f>_xlfn.XLOOKUP(Table15[[#This Row],[Site Id]],'All sites'!A:A,'All sites'!B:B)</f>
        <v>HANGING LANGFORD</v>
      </c>
      <c r="C94" t="str">
        <f>_xlfn.XLOOKUP(Table15[[#This Row],[Site Id]],'All sites'!A:A,'All sites'!C:C)</f>
        <v>.</v>
      </c>
      <c r="D94" t="str">
        <f>Table15[[#This Row],[Site Area]] &amp; " " &amp; Table15[[#This Row],[Site Description]]</f>
        <v>HANGING LANGFORD .</v>
      </c>
      <c r="E94" t="s">
        <v>8291</v>
      </c>
      <c r="F94" t="s">
        <v>8292</v>
      </c>
      <c r="G94" t="s">
        <v>8112</v>
      </c>
      <c r="H94" t="s">
        <v>8113</v>
      </c>
      <c r="I94" t="s">
        <v>42</v>
      </c>
      <c r="J94" t="str">
        <f>Table15[[#This Row],[Server]]&amp;":"&amp;Table15[[#This Row],[DB_ADDR]]</f>
        <v>WASTE:E16514</v>
      </c>
      <c r="K94" t="str">
        <f>IFERROR(VLOOKUP(Table15[[#This Row],[SignalLink]],#REF!,2,FALSE),"")</f>
        <v/>
      </c>
    </row>
    <row r="95" spans="1:11" x14ac:dyDescent="0.3">
      <c r="A95">
        <v>14328</v>
      </c>
      <c r="B95" t="str">
        <f>_xlfn.XLOOKUP(Table15[[#This Row],[Site Id]],'All sites'!A:A,'All sites'!B:B)</f>
        <v>HANGING LANGFORD</v>
      </c>
      <c r="C95" t="str">
        <f>_xlfn.XLOOKUP(Table15[[#This Row],[Site Id]],'All sites'!A:A,'All sites'!C:C)</f>
        <v>.</v>
      </c>
      <c r="D95" t="str">
        <f>Table15[[#This Row],[Site Area]] &amp; " " &amp; Table15[[#This Row],[Site Description]]</f>
        <v>HANGING LANGFORD .</v>
      </c>
      <c r="E95" t="s">
        <v>8293</v>
      </c>
      <c r="F95" t="s">
        <v>8294</v>
      </c>
      <c r="G95" t="s">
        <v>8112</v>
      </c>
      <c r="H95" t="s">
        <v>8113</v>
      </c>
      <c r="I95" t="s">
        <v>42</v>
      </c>
      <c r="J95" t="str">
        <f>Table15[[#This Row],[Server]]&amp;":"&amp;Table15[[#This Row],[DB_ADDR]]</f>
        <v>WASTE:E16515</v>
      </c>
      <c r="K95" t="str">
        <f>IFERROR(VLOOKUP(Table15[[#This Row],[SignalLink]],#REF!,2,FALSE),"")</f>
        <v/>
      </c>
    </row>
    <row r="96" spans="1:11" x14ac:dyDescent="0.3">
      <c r="A96">
        <v>14329</v>
      </c>
      <c r="B96" t="str">
        <f>_xlfn.XLOOKUP(Table15[[#This Row],[Site Id]],'All sites'!A:A,'All sites'!B:B)</f>
        <v>SALISBURY</v>
      </c>
      <c r="C96" t="str">
        <f>_xlfn.XLOOKUP(Table15[[#This Row],[Site Id]],'All sites'!A:A,'All sites'!C:C)</f>
        <v>PETERSFINGER</v>
      </c>
      <c r="D96" t="str">
        <f>Table15[[#This Row],[Site Area]] &amp; " " &amp; Table15[[#This Row],[Site Description]]</f>
        <v>SALISBURY PETERSFINGER</v>
      </c>
      <c r="E96" t="s">
        <v>8295</v>
      </c>
      <c r="F96" t="s">
        <v>8296</v>
      </c>
      <c r="G96" t="s">
        <v>8112</v>
      </c>
      <c r="H96" t="s">
        <v>8113</v>
      </c>
      <c r="I96" t="s">
        <v>42</v>
      </c>
      <c r="J96" t="str">
        <f>Table15[[#This Row],[Server]]&amp;":"&amp;Table15[[#This Row],[DB_ADDR]]</f>
        <v>WASTE:E17735</v>
      </c>
      <c r="K96" t="str">
        <f>IFERROR(VLOOKUP(Table15[[#This Row],[SignalLink]],#REF!,2,FALSE),"")</f>
        <v/>
      </c>
    </row>
    <row r="97" spans="1:11" x14ac:dyDescent="0.3">
      <c r="A97">
        <v>14329</v>
      </c>
      <c r="B97" t="str">
        <f>_xlfn.XLOOKUP(Table15[[#This Row],[Site Id]],'All sites'!A:A,'All sites'!B:B)</f>
        <v>SALISBURY</v>
      </c>
      <c r="C97" t="str">
        <f>_xlfn.XLOOKUP(Table15[[#This Row],[Site Id]],'All sites'!A:A,'All sites'!C:C)</f>
        <v>PETERSFINGER</v>
      </c>
      <c r="D97" t="str">
        <f>Table15[[#This Row],[Site Area]] &amp; " " &amp; Table15[[#This Row],[Site Description]]</f>
        <v>SALISBURY PETERSFINGER</v>
      </c>
      <c r="E97" t="s">
        <v>8297</v>
      </c>
      <c r="F97" t="s">
        <v>8298</v>
      </c>
      <c r="G97" t="s">
        <v>8112</v>
      </c>
      <c r="H97" t="s">
        <v>8113</v>
      </c>
      <c r="I97" t="s">
        <v>42</v>
      </c>
      <c r="J97" t="str">
        <f>Table15[[#This Row],[Server]]&amp;":"&amp;Table15[[#This Row],[DB_ADDR]]</f>
        <v>WASTE:E17737</v>
      </c>
      <c r="K97" t="str">
        <f>IFERROR(VLOOKUP(Table15[[#This Row],[SignalLink]],#REF!,2,FALSE),"")</f>
        <v/>
      </c>
    </row>
    <row r="98" spans="1:11" x14ac:dyDescent="0.3">
      <c r="A98">
        <v>14330</v>
      </c>
      <c r="B98" t="str">
        <f>_xlfn.XLOOKUP(Table15[[#This Row],[Site Id]],'All sites'!A:A,'All sites'!B:B)</f>
        <v>LITTLE LANGFORD</v>
      </c>
      <c r="C98" t="str">
        <f>_xlfn.XLOOKUP(Table15[[#This Row],[Site Id]],'All sites'!A:A,'All sites'!C:C)</f>
        <v>.</v>
      </c>
      <c r="D98" t="str">
        <f>Table15[[#This Row],[Site Area]] &amp; " " &amp; Table15[[#This Row],[Site Description]]</f>
        <v>LITTLE LANGFORD .</v>
      </c>
      <c r="E98" t="s">
        <v>8299</v>
      </c>
      <c r="F98" t="s">
        <v>8300</v>
      </c>
      <c r="G98" t="s">
        <v>8112</v>
      </c>
      <c r="H98" t="s">
        <v>8113</v>
      </c>
      <c r="I98" t="s">
        <v>42</v>
      </c>
      <c r="J98" t="str">
        <f>Table15[[#This Row],[Server]]&amp;":"&amp;Table15[[#This Row],[DB_ADDR]]</f>
        <v>WASTE:E16735</v>
      </c>
      <c r="K98" t="str">
        <f>IFERROR(VLOOKUP(Table15[[#This Row],[SignalLink]],#REF!,2,FALSE),"")</f>
        <v/>
      </c>
    </row>
    <row r="99" spans="1:11" x14ac:dyDescent="0.3">
      <c r="A99">
        <v>14333</v>
      </c>
      <c r="B99" t="str">
        <f>_xlfn.XLOOKUP(Table15[[#This Row],[Site Id]],'All sites'!A:A,'All sites'!B:B)</f>
        <v>EAST KNOYLE</v>
      </c>
      <c r="C99" t="str">
        <f>_xlfn.XLOOKUP(Table15[[#This Row],[Site Id]],'All sites'!A:A,'All sites'!C:C)</f>
        <v>SHAFTESBURY ROAD</v>
      </c>
      <c r="D99" t="str">
        <f>Table15[[#This Row],[Site Area]] &amp; " " &amp; Table15[[#This Row],[Site Description]]</f>
        <v>EAST KNOYLE SHAFTESBURY ROAD</v>
      </c>
      <c r="E99" t="s">
        <v>8301</v>
      </c>
      <c r="F99" t="s">
        <v>8302</v>
      </c>
      <c r="G99" t="s">
        <v>8112</v>
      </c>
      <c r="H99" t="s">
        <v>8113</v>
      </c>
      <c r="I99" t="s">
        <v>42</v>
      </c>
      <c r="J99" t="str">
        <f>Table15[[#This Row],[Server]]&amp;":"&amp;Table15[[#This Row],[DB_ADDR]]</f>
        <v>WASTE:E51331</v>
      </c>
      <c r="K99" t="str">
        <f>IFERROR(VLOOKUP(Table15[[#This Row],[SignalLink]],#REF!,2,FALSE),"")</f>
        <v/>
      </c>
    </row>
    <row r="100" spans="1:11" x14ac:dyDescent="0.3">
      <c r="A100">
        <v>14337</v>
      </c>
      <c r="B100" t="str">
        <f>_xlfn.XLOOKUP(Table15[[#This Row],[Site Id]],'All sites'!A:A,'All sites'!B:B)</f>
        <v>ALDERBURY</v>
      </c>
      <c r="C100" t="str">
        <f>_xlfn.XLOOKUP(Table15[[#This Row],[Site Id]],'All sites'!A:A,'All sites'!C:C)</f>
        <v>HOME FARM</v>
      </c>
      <c r="D100" t="str">
        <f>Table15[[#This Row],[Site Area]] &amp; " " &amp; Table15[[#This Row],[Site Description]]</f>
        <v>ALDERBURY HOME FARM</v>
      </c>
      <c r="E100" t="s">
        <v>8303</v>
      </c>
      <c r="F100" t="s">
        <v>8304</v>
      </c>
      <c r="G100" t="s">
        <v>8112</v>
      </c>
      <c r="H100" t="s">
        <v>8113</v>
      </c>
      <c r="I100" t="s">
        <v>42</v>
      </c>
      <c r="J100" t="str">
        <f>Table15[[#This Row],[Server]]&amp;":"&amp;Table15[[#This Row],[DB_ADDR]]</f>
        <v>WASTE:E14733</v>
      </c>
      <c r="K100" t="str">
        <f>IFERROR(VLOOKUP(Table15[[#This Row],[SignalLink]],#REF!,2,FALSE),"")</f>
        <v/>
      </c>
    </row>
    <row r="101" spans="1:11" x14ac:dyDescent="0.3">
      <c r="A101">
        <v>14337</v>
      </c>
      <c r="B101" t="str">
        <f>_xlfn.XLOOKUP(Table15[[#This Row],[Site Id]],'All sites'!A:A,'All sites'!B:B)</f>
        <v>ALDERBURY</v>
      </c>
      <c r="C101" t="str">
        <f>_xlfn.XLOOKUP(Table15[[#This Row],[Site Id]],'All sites'!A:A,'All sites'!C:C)</f>
        <v>HOME FARM</v>
      </c>
      <c r="D101" t="str">
        <f>Table15[[#This Row],[Site Area]] &amp; " " &amp; Table15[[#This Row],[Site Description]]</f>
        <v>ALDERBURY HOME FARM</v>
      </c>
      <c r="E101" t="s">
        <v>8305</v>
      </c>
      <c r="F101" t="s">
        <v>8306</v>
      </c>
      <c r="G101" t="s">
        <v>8112</v>
      </c>
      <c r="H101" t="s">
        <v>8113</v>
      </c>
      <c r="I101" t="s">
        <v>42</v>
      </c>
      <c r="J101" t="str">
        <f>Table15[[#This Row],[Server]]&amp;":"&amp;Table15[[#This Row],[DB_ADDR]]</f>
        <v>WASTE:E14735</v>
      </c>
      <c r="K101" t="str">
        <f>IFERROR(VLOOKUP(Table15[[#This Row],[SignalLink]],#REF!,2,FALSE),"")</f>
        <v/>
      </c>
    </row>
    <row r="102" spans="1:11" x14ac:dyDescent="0.3">
      <c r="A102">
        <v>14338</v>
      </c>
      <c r="B102" t="str">
        <f>_xlfn.XLOOKUP(Table15[[#This Row],[Site Id]],'All sites'!A:A,'All sites'!B:B)</f>
        <v>NETHERAVON</v>
      </c>
      <c r="C102" t="str">
        <f>_xlfn.XLOOKUP(Table15[[#This Row],[Site Id]],'All sites'!A:A,'All sites'!C:C)</f>
        <v>CAMP ROAD</v>
      </c>
      <c r="D102" t="str">
        <f>Table15[[#This Row],[Site Area]] &amp; " " &amp; Table15[[#This Row],[Site Description]]</f>
        <v>NETHERAVON CAMP ROAD</v>
      </c>
      <c r="E102" t="s">
        <v>8307</v>
      </c>
      <c r="F102" t="s">
        <v>8308</v>
      </c>
      <c r="G102" t="s">
        <v>8112</v>
      </c>
      <c r="H102" t="s">
        <v>8113</v>
      </c>
      <c r="I102" t="s">
        <v>42</v>
      </c>
      <c r="J102" t="str">
        <f>Table15[[#This Row],[Server]]&amp;":"&amp;Table15[[#This Row],[DB_ADDR]]</f>
        <v>WASTE:E17060</v>
      </c>
      <c r="K102" t="str">
        <f>IFERROR(VLOOKUP(Table15[[#This Row],[SignalLink]],#REF!,2,FALSE),"")</f>
        <v/>
      </c>
    </row>
    <row r="103" spans="1:11" x14ac:dyDescent="0.3">
      <c r="A103">
        <v>14342</v>
      </c>
      <c r="B103" t="str">
        <f>_xlfn.XLOOKUP(Table15[[#This Row],[Site Id]],'All sites'!A:A,'All sites'!B:B)</f>
        <v>TEFFONT EVIAS</v>
      </c>
      <c r="C103" t="str">
        <f>_xlfn.XLOOKUP(Table15[[#This Row],[Site Id]],'All sites'!A:A,'All sites'!C:C)</f>
        <v>.</v>
      </c>
      <c r="D103" t="str">
        <f>Table15[[#This Row],[Site Area]] &amp; " " &amp; Table15[[#This Row],[Site Description]]</f>
        <v>TEFFONT EVIAS .</v>
      </c>
      <c r="E103" t="s">
        <v>8309</v>
      </c>
      <c r="F103" t="s">
        <v>8310</v>
      </c>
      <c r="G103" t="s">
        <v>8112</v>
      </c>
      <c r="H103" t="s">
        <v>8113</v>
      </c>
      <c r="I103" t="s">
        <v>42</v>
      </c>
      <c r="J103" t="str">
        <f>Table15[[#This Row],[Server]]&amp;":"&amp;Table15[[#This Row],[DB_ADDR]]</f>
        <v>WASTE:E18281</v>
      </c>
      <c r="K103" t="str">
        <f>IFERROR(VLOOKUP(Table15[[#This Row],[SignalLink]],#REF!,2,FALSE),"")</f>
        <v/>
      </c>
    </row>
    <row r="104" spans="1:11" x14ac:dyDescent="0.3">
      <c r="A104">
        <v>14346</v>
      </c>
      <c r="B104" t="str">
        <f>_xlfn.XLOOKUP(Table15[[#This Row],[Site Id]],'All sites'!A:A,'All sites'!B:B)</f>
        <v>HINDON</v>
      </c>
      <c r="C104" t="str">
        <f>_xlfn.XLOOKUP(Table15[[#This Row],[Site Id]],'All sites'!A:A,'All sites'!C:C)</f>
        <v>THE DENE</v>
      </c>
      <c r="D104" t="str">
        <f>Table15[[#This Row],[Site Area]] &amp; " " &amp; Table15[[#This Row],[Site Description]]</f>
        <v>HINDON THE DENE</v>
      </c>
      <c r="E104" t="s">
        <v>8311</v>
      </c>
      <c r="F104" t="s">
        <v>8312</v>
      </c>
      <c r="G104" t="s">
        <v>8112</v>
      </c>
      <c r="H104" t="s">
        <v>8113</v>
      </c>
      <c r="I104" t="s">
        <v>42</v>
      </c>
      <c r="J104" t="str">
        <f>Table15[[#This Row],[Server]]&amp;":"&amp;Table15[[#This Row],[DB_ADDR]]</f>
        <v>WASTE:E16553</v>
      </c>
      <c r="K104" t="str">
        <f>IFERROR(VLOOKUP(Table15[[#This Row],[SignalLink]],#REF!,2,FALSE),"")</f>
        <v/>
      </c>
    </row>
    <row r="105" spans="1:11" x14ac:dyDescent="0.3">
      <c r="A105">
        <v>14358</v>
      </c>
      <c r="B105" t="str">
        <f>_xlfn.XLOOKUP(Table15[[#This Row],[Site Id]],'All sites'!A:A,'All sites'!B:B)</f>
        <v>SOUTH NEWTON</v>
      </c>
      <c r="C105" t="str">
        <f>_xlfn.XLOOKUP(Table15[[#This Row],[Site Id]],'All sites'!A:A,'All sites'!C:C)</f>
        <v>BELL INN</v>
      </c>
      <c r="D105" t="str">
        <f>Table15[[#This Row],[Site Area]] &amp; " " &amp; Table15[[#This Row],[Site Description]]</f>
        <v>SOUTH NEWTON BELL INN</v>
      </c>
      <c r="E105" t="s">
        <v>8313</v>
      </c>
      <c r="F105" t="s">
        <v>8314</v>
      </c>
      <c r="G105" t="s">
        <v>8112</v>
      </c>
      <c r="H105" t="s">
        <v>8113</v>
      </c>
      <c r="I105" t="s">
        <v>42</v>
      </c>
      <c r="J105" t="str">
        <f>Table15[[#This Row],[Server]]&amp;":"&amp;Table15[[#This Row],[DB_ADDR]]</f>
        <v>WASTE:E51247</v>
      </c>
      <c r="K105" t="str">
        <f>IFERROR(VLOOKUP(Table15[[#This Row],[SignalLink]],#REF!,2,FALSE),"")</f>
        <v/>
      </c>
    </row>
    <row r="106" spans="1:11" x14ac:dyDescent="0.3">
      <c r="A106">
        <v>14359</v>
      </c>
      <c r="B106" t="str">
        <f>_xlfn.XLOOKUP(Table15[[#This Row],[Site Id]],'All sites'!A:A,'All sites'!B:B)</f>
        <v>NEWTON TONEY</v>
      </c>
      <c r="C106" t="str">
        <f>_xlfn.XLOOKUP(Table15[[#This Row],[Site Id]],'All sites'!A:A,'All sites'!C:C)</f>
        <v>VILLAGE HALL CAR PARK</v>
      </c>
      <c r="D106" t="str">
        <f>Table15[[#This Row],[Site Area]] &amp; " " &amp; Table15[[#This Row],[Site Description]]</f>
        <v>NEWTON TONEY VILLAGE HALL CAR PARK</v>
      </c>
      <c r="E106" t="s">
        <v>8315</v>
      </c>
      <c r="F106" t="s">
        <v>8316</v>
      </c>
      <c r="G106" t="s">
        <v>8112</v>
      </c>
      <c r="H106" t="s">
        <v>8113</v>
      </c>
      <c r="I106" t="s">
        <v>42</v>
      </c>
      <c r="J106" t="str">
        <f>Table15[[#This Row],[Server]]&amp;":"&amp;Table15[[#This Row],[DB_ADDR]]</f>
        <v>WASTE:E17138</v>
      </c>
      <c r="K106" t="str">
        <f>IFERROR(VLOOKUP(Table15[[#This Row],[SignalLink]],#REF!,2,FALSE),"")</f>
        <v/>
      </c>
    </row>
    <row r="107" spans="1:11" x14ac:dyDescent="0.3">
      <c r="A107">
        <v>14362</v>
      </c>
      <c r="B107" t="str">
        <f>_xlfn.XLOOKUP(Table15[[#This Row],[Site Id]],'All sites'!A:A,'All sites'!B:B)</f>
        <v>CHILMARK</v>
      </c>
      <c r="C107" t="str">
        <f>_xlfn.XLOOKUP(Table15[[#This Row],[Site Id]],'All sites'!A:A,'All sites'!C:C)</f>
        <v>.</v>
      </c>
      <c r="D107" t="str">
        <f>Table15[[#This Row],[Site Area]] &amp; " " &amp; Table15[[#This Row],[Site Description]]</f>
        <v>CHILMARK .</v>
      </c>
      <c r="E107" t="s">
        <v>8317</v>
      </c>
      <c r="F107" t="s">
        <v>8318</v>
      </c>
      <c r="G107" t="s">
        <v>8112</v>
      </c>
      <c r="H107" t="s">
        <v>8113</v>
      </c>
      <c r="I107" t="s">
        <v>42</v>
      </c>
      <c r="J107" t="str">
        <f>Table15[[#This Row],[Server]]&amp;":"&amp;Table15[[#This Row],[DB_ADDR]]</f>
        <v>WASTE:E15591</v>
      </c>
      <c r="K107" t="str">
        <f>IFERROR(VLOOKUP(Table15[[#This Row],[SignalLink]],#REF!,2,FALSE),"")</f>
        <v/>
      </c>
    </row>
    <row r="108" spans="1:11" x14ac:dyDescent="0.3">
      <c r="A108">
        <v>14371</v>
      </c>
      <c r="B108" t="str">
        <f>_xlfn.XLOOKUP(Table15[[#This Row],[Site Id]],'All sites'!A:A,'All sites'!B:B)</f>
        <v>CHEDDAR</v>
      </c>
      <c r="C108" t="str">
        <f>_xlfn.XLOOKUP(Table15[[#This Row],[Site Id]],'All sites'!A:A,'All sites'!C:C)</f>
        <v>FROGLANDS</v>
      </c>
      <c r="D108" t="str">
        <f>Table15[[#This Row],[Site Area]] &amp; " " &amp; Table15[[#This Row],[Site Description]]</f>
        <v>CHEDDAR FROGLANDS</v>
      </c>
      <c r="E108" t="s">
        <v>8319</v>
      </c>
      <c r="F108" t="s">
        <v>8320</v>
      </c>
      <c r="G108" t="s">
        <v>8112</v>
      </c>
      <c r="H108" t="s">
        <v>8113</v>
      </c>
      <c r="I108" t="s">
        <v>42</v>
      </c>
      <c r="J108" t="str">
        <f>Table15[[#This Row],[Server]]&amp;":"&amp;Table15[[#This Row],[DB_ADDR]]</f>
        <v>WASTE:E4766</v>
      </c>
      <c r="K108" t="str">
        <f>IFERROR(VLOOKUP(Table15[[#This Row],[SignalLink]],#REF!,2,FALSE),"")</f>
        <v/>
      </c>
    </row>
    <row r="109" spans="1:11" x14ac:dyDescent="0.3">
      <c r="A109">
        <v>14372</v>
      </c>
      <c r="B109" t="str">
        <f>_xlfn.XLOOKUP(Table15[[#This Row],[Site Id]],'All sites'!A:A,'All sites'!B:B)</f>
        <v>WEST HUNTSPILL</v>
      </c>
      <c r="C109" t="str">
        <f>_xlfn.XLOOKUP(Table15[[#This Row],[Site Id]],'All sites'!A:A,'All sites'!C:C)</f>
        <v>SLOWAY LANE</v>
      </c>
      <c r="D109" t="str">
        <f>Table15[[#This Row],[Site Area]] &amp; " " &amp; Table15[[#This Row],[Site Description]]</f>
        <v>WEST HUNTSPILL SLOWAY LANE</v>
      </c>
      <c r="E109" t="s">
        <v>8321</v>
      </c>
      <c r="F109" t="s">
        <v>8322</v>
      </c>
      <c r="G109" t="s">
        <v>8112</v>
      </c>
      <c r="H109" t="s">
        <v>8113</v>
      </c>
      <c r="I109" t="s">
        <v>42</v>
      </c>
      <c r="J109" t="str">
        <f>Table15[[#This Row],[Server]]&amp;":"&amp;Table15[[#This Row],[DB_ADDR]]</f>
        <v>WASTE:E56406</v>
      </c>
      <c r="K109" t="str">
        <f>IFERROR(VLOOKUP(Table15[[#This Row],[SignalLink]],#REF!,2,FALSE),"")</f>
        <v/>
      </c>
    </row>
    <row r="110" spans="1:11" x14ac:dyDescent="0.3">
      <c r="A110">
        <v>14372</v>
      </c>
      <c r="B110" t="str">
        <f>_xlfn.XLOOKUP(Table15[[#This Row],[Site Id]],'All sites'!A:A,'All sites'!B:B)</f>
        <v>WEST HUNTSPILL</v>
      </c>
      <c r="C110" t="str">
        <f>_xlfn.XLOOKUP(Table15[[#This Row],[Site Id]],'All sites'!A:A,'All sites'!C:C)</f>
        <v>SLOWAY LANE</v>
      </c>
      <c r="D110" t="str">
        <f>Table15[[#This Row],[Site Area]] &amp; " " &amp; Table15[[#This Row],[Site Description]]</f>
        <v>WEST HUNTSPILL SLOWAY LANE</v>
      </c>
      <c r="E110" t="s">
        <v>8323</v>
      </c>
      <c r="F110" t="s">
        <v>8324</v>
      </c>
      <c r="G110" t="s">
        <v>8112</v>
      </c>
      <c r="H110" t="s">
        <v>8113</v>
      </c>
      <c r="I110" t="s">
        <v>42</v>
      </c>
      <c r="J110" t="str">
        <f>Table15[[#This Row],[Server]]&amp;":"&amp;Table15[[#This Row],[DB_ADDR]]</f>
        <v>WASTE:E56412</v>
      </c>
      <c r="K110" t="str">
        <f>IFERROR(VLOOKUP(Table15[[#This Row],[SignalLink]],#REF!,2,FALSE),"")</f>
        <v/>
      </c>
    </row>
    <row r="111" spans="1:11" x14ac:dyDescent="0.3">
      <c r="A111">
        <v>14372</v>
      </c>
      <c r="B111" t="str">
        <f>_xlfn.XLOOKUP(Table15[[#This Row],[Site Id]],'All sites'!A:A,'All sites'!B:B)</f>
        <v>WEST HUNTSPILL</v>
      </c>
      <c r="C111" t="str">
        <f>_xlfn.XLOOKUP(Table15[[#This Row],[Site Id]],'All sites'!A:A,'All sites'!C:C)</f>
        <v>SLOWAY LANE</v>
      </c>
      <c r="D111" t="str">
        <f>Table15[[#This Row],[Site Area]] &amp; " " &amp; Table15[[#This Row],[Site Description]]</f>
        <v>WEST HUNTSPILL SLOWAY LANE</v>
      </c>
      <c r="E111" t="s">
        <v>8325</v>
      </c>
      <c r="F111" t="s">
        <v>8326</v>
      </c>
      <c r="G111" t="s">
        <v>8112</v>
      </c>
      <c r="H111" t="s">
        <v>8113</v>
      </c>
      <c r="I111" t="s">
        <v>42</v>
      </c>
      <c r="J111" t="str">
        <f>Table15[[#This Row],[Server]]&amp;":"&amp;Table15[[#This Row],[DB_ADDR]]</f>
        <v>WASTE:E56413</v>
      </c>
      <c r="K111" t="str">
        <f>IFERROR(VLOOKUP(Table15[[#This Row],[SignalLink]],#REF!,2,FALSE),"")</f>
        <v/>
      </c>
    </row>
    <row r="112" spans="1:11" x14ac:dyDescent="0.3">
      <c r="A112">
        <v>14374</v>
      </c>
      <c r="B112" t="str">
        <f>_xlfn.XLOOKUP(Table15[[#This Row],[Site Id]],'All sites'!A:A,'All sites'!B:B)</f>
        <v>HIGHBRIDGE</v>
      </c>
      <c r="C112" t="str">
        <f>_xlfn.XLOOKUP(Table15[[#This Row],[Site Id]],'All sites'!A:A,'All sites'!C:C)</f>
        <v>NEWTON</v>
      </c>
      <c r="D112" t="str">
        <f>Table15[[#This Row],[Site Area]] &amp; " " &amp; Table15[[#This Row],[Site Description]]</f>
        <v>HIGHBRIDGE NEWTON</v>
      </c>
      <c r="E112" t="s">
        <v>8327</v>
      </c>
      <c r="F112" t="s">
        <v>8328</v>
      </c>
      <c r="G112" t="s">
        <v>8112</v>
      </c>
      <c r="H112" t="s">
        <v>8113</v>
      </c>
      <c r="I112" t="s">
        <v>8123</v>
      </c>
      <c r="J112" t="str">
        <f>Table15[[#This Row],[Server]]&amp;":"&amp;Table15[[#This Row],[DB_ADDR]]</f>
        <v>WASTE:E21853</v>
      </c>
      <c r="K112" t="str">
        <f>IFERROR(VLOOKUP(Table15[[#This Row],[SignalLink]],#REF!,2,FALSE),"")</f>
        <v/>
      </c>
    </row>
    <row r="113" spans="1:11" x14ac:dyDescent="0.3">
      <c r="A113">
        <v>14376</v>
      </c>
      <c r="B113" t="str">
        <f>_xlfn.XLOOKUP(Table15[[#This Row],[Site Id]],'All sites'!A:A,'All sites'!B:B)</f>
        <v>MOORLINCH</v>
      </c>
      <c r="C113" t="str">
        <f>_xlfn.XLOOKUP(Table15[[#This Row],[Site Id]],'All sites'!A:A,'All sites'!C:C)</f>
        <v>RIGHT DROVE</v>
      </c>
      <c r="D113" t="str">
        <f>Table15[[#This Row],[Site Area]] &amp; " " &amp; Table15[[#This Row],[Site Description]]</f>
        <v>MOORLINCH RIGHT DROVE</v>
      </c>
      <c r="E113" t="s">
        <v>8329</v>
      </c>
      <c r="F113" t="s">
        <v>8330</v>
      </c>
      <c r="G113" t="s">
        <v>8112</v>
      </c>
      <c r="H113" t="s">
        <v>8113</v>
      </c>
      <c r="I113" t="s">
        <v>42</v>
      </c>
      <c r="J113" t="str">
        <f>Table15[[#This Row],[Server]]&amp;":"&amp;Table15[[#This Row],[DB_ADDR]]</f>
        <v>WASTE:E13661</v>
      </c>
      <c r="K113" t="str">
        <f>IFERROR(VLOOKUP(Table15[[#This Row],[SignalLink]],#REF!,2,FALSE),"")</f>
        <v/>
      </c>
    </row>
    <row r="114" spans="1:11" x14ac:dyDescent="0.3">
      <c r="A114">
        <v>14378</v>
      </c>
      <c r="B114" t="str">
        <f>_xlfn.XLOOKUP(Table15[[#This Row],[Site Id]],'All sites'!A:A,'All sites'!B:B)</f>
        <v>BRIDGWATER</v>
      </c>
      <c r="C114" t="str">
        <f>_xlfn.XLOOKUP(Table15[[#This Row],[Site Id]],'All sites'!A:A,'All sites'!C:C)</f>
        <v>BLAKE GARDENS</v>
      </c>
      <c r="D114" t="str">
        <f>Table15[[#This Row],[Site Area]] &amp; " " &amp; Table15[[#This Row],[Site Description]]</f>
        <v>BRIDGWATER BLAKE GARDENS</v>
      </c>
      <c r="E114" t="s">
        <v>8331</v>
      </c>
      <c r="F114" t="s">
        <v>8332</v>
      </c>
      <c r="G114" t="s">
        <v>8112</v>
      </c>
      <c r="H114" t="s">
        <v>8113</v>
      </c>
      <c r="I114" t="s">
        <v>42</v>
      </c>
      <c r="J114" t="str">
        <f>Table15[[#This Row],[Server]]&amp;":"&amp;Table15[[#This Row],[DB_ADDR]]</f>
        <v>WASTE:E24698</v>
      </c>
      <c r="K114" t="str">
        <f>IFERROR(VLOOKUP(Table15[[#This Row],[SignalLink]],#REF!,2,FALSE),"")</f>
        <v/>
      </c>
    </row>
    <row r="115" spans="1:11" x14ac:dyDescent="0.3">
      <c r="A115">
        <v>14379</v>
      </c>
      <c r="B115" t="str">
        <f>_xlfn.XLOOKUP(Table15[[#This Row],[Site Id]],'All sites'!A:A,'All sites'!B:B)</f>
        <v>FIDDINGTON</v>
      </c>
      <c r="C115" t="str">
        <f>_xlfn.XLOOKUP(Table15[[#This Row],[Site Id]],'All sites'!A:A,'All sites'!C:C)</f>
        <v>.</v>
      </c>
      <c r="D115" t="str">
        <f>Table15[[#This Row],[Site Area]] &amp; " " &amp; Table15[[#This Row],[Site Description]]</f>
        <v>FIDDINGTON .</v>
      </c>
      <c r="E115" t="s">
        <v>8333</v>
      </c>
      <c r="F115" t="s">
        <v>8334</v>
      </c>
      <c r="G115" t="s">
        <v>8112</v>
      </c>
      <c r="H115" t="s">
        <v>8113</v>
      </c>
      <c r="I115" t="s">
        <v>42</v>
      </c>
      <c r="J115" t="str">
        <f>Table15[[#This Row],[Server]]&amp;":"&amp;Table15[[#This Row],[DB_ADDR]]</f>
        <v>WASTE:E4592</v>
      </c>
      <c r="K115" t="str">
        <f>IFERROR(VLOOKUP(Table15[[#This Row],[SignalLink]],#REF!,2,FALSE),"")</f>
        <v/>
      </c>
    </row>
    <row r="116" spans="1:11" x14ac:dyDescent="0.3">
      <c r="A116">
        <v>14381</v>
      </c>
      <c r="B116" t="str">
        <f>_xlfn.XLOOKUP(Table15[[#This Row],[Site Id]],'All sites'!A:A,'All sites'!B:B)</f>
        <v>WESTONZOYLAND</v>
      </c>
      <c r="C116" t="str">
        <f>_xlfn.XLOOKUP(Table15[[#This Row],[Site Id]],'All sites'!A:A,'All sites'!C:C)</f>
        <v>.</v>
      </c>
      <c r="D116" t="str">
        <f>Table15[[#This Row],[Site Area]] &amp; " " &amp; Table15[[#This Row],[Site Description]]</f>
        <v>WESTONZOYLAND .</v>
      </c>
      <c r="E116" t="s">
        <v>8335</v>
      </c>
      <c r="F116" t="s">
        <v>8336</v>
      </c>
      <c r="G116" t="s">
        <v>8112</v>
      </c>
      <c r="H116" t="s">
        <v>8113</v>
      </c>
      <c r="I116" t="s">
        <v>42</v>
      </c>
      <c r="J116" t="str">
        <f>Table15[[#This Row],[Server]]&amp;":"&amp;Table15[[#This Row],[DB_ADDR]]</f>
        <v>WASTE:E4994</v>
      </c>
      <c r="K116" t="str">
        <f>IFERROR(VLOOKUP(Table15[[#This Row],[SignalLink]],#REF!,2,FALSE),"")</f>
        <v/>
      </c>
    </row>
    <row r="117" spans="1:11" x14ac:dyDescent="0.3">
      <c r="A117">
        <v>14381</v>
      </c>
      <c r="B117" t="str">
        <f>_xlfn.XLOOKUP(Table15[[#This Row],[Site Id]],'All sites'!A:A,'All sites'!B:B)</f>
        <v>WESTONZOYLAND</v>
      </c>
      <c r="C117" t="str">
        <f>_xlfn.XLOOKUP(Table15[[#This Row],[Site Id]],'All sites'!A:A,'All sites'!C:C)</f>
        <v>.</v>
      </c>
      <c r="D117" t="str">
        <f>Table15[[#This Row],[Site Area]] &amp; " " &amp; Table15[[#This Row],[Site Description]]</f>
        <v>WESTONZOYLAND .</v>
      </c>
      <c r="E117" t="s">
        <v>8337</v>
      </c>
      <c r="F117" t="s">
        <v>8338</v>
      </c>
      <c r="G117" t="s">
        <v>8112</v>
      </c>
      <c r="H117" t="s">
        <v>8113</v>
      </c>
      <c r="I117" t="s">
        <v>42</v>
      </c>
      <c r="J117" t="str">
        <f>Table15[[#This Row],[Server]]&amp;":"&amp;Table15[[#This Row],[DB_ADDR]]</f>
        <v>WASTE:E4995</v>
      </c>
      <c r="K117" t="str">
        <f>IFERROR(VLOOKUP(Table15[[#This Row],[SignalLink]],#REF!,2,FALSE),"")</f>
        <v/>
      </c>
    </row>
    <row r="118" spans="1:11" x14ac:dyDescent="0.3">
      <c r="A118">
        <v>14382</v>
      </c>
      <c r="B118" t="str">
        <f>_xlfn.XLOOKUP(Table15[[#This Row],[Site Id]],'All sites'!A:A,'All sites'!B:B)</f>
        <v>BAWDRIP</v>
      </c>
      <c r="C118" t="str">
        <f>_xlfn.XLOOKUP(Table15[[#This Row],[Site Id]],'All sites'!A:A,'All sites'!C:C)</f>
        <v>.</v>
      </c>
      <c r="D118" t="str">
        <f>Table15[[#This Row],[Site Area]] &amp; " " &amp; Table15[[#This Row],[Site Description]]</f>
        <v>BAWDRIP .</v>
      </c>
      <c r="E118" t="s">
        <v>8339</v>
      </c>
      <c r="F118" t="s">
        <v>8340</v>
      </c>
      <c r="G118" t="s">
        <v>8112</v>
      </c>
      <c r="H118" t="s">
        <v>8113</v>
      </c>
      <c r="I118" t="s">
        <v>42</v>
      </c>
      <c r="J118" t="str">
        <f>Table15[[#This Row],[Server]]&amp;":"&amp;Table15[[#This Row],[DB_ADDR]]</f>
        <v>WASTE:E4403</v>
      </c>
      <c r="K118" t="str">
        <f>IFERROR(VLOOKUP(Table15[[#This Row],[SignalLink]],#REF!,2,FALSE),"")</f>
        <v/>
      </c>
    </row>
    <row r="119" spans="1:11" x14ac:dyDescent="0.3">
      <c r="A119">
        <v>14384</v>
      </c>
      <c r="B119" t="str">
        <f>_xlfn.XLOOKUP(Table15[[#This Row],[Site Id]],'All sites'!A:A,'All sites'!B:B)</f>
        <v>BRIDGWATER</v>
      </c>
      <c r="C119" t="str">
        <f>_xlfn.XLOOKUP(Table15[[#This Row],[Site Id]],'All sites'!A:A,'All sites'!C:C)</f>
        <v>CHILTON STREET SALTLANDS</v>
      </c>
      <c r="D119" t="str">
        <f>Table15[[#This Row],[Site Area]] &amp; " " &amp; Table15[[#This Row],[Site Description]]</f>
        <v>BRIDGWATER CHILTON STREET SALTLANDS</v>
      </c>
      <c r="E119" t="s">
        <v>8341</v>
      </c>
      <c r="F119" t="s">
        <v>8342</v>
      </c>
      <c r="G119" t="s">
        <v>8112</v>
      </c>
      <c r="H119" t="s">
        <v>8113</v>
      </c>
      <c r="I119" t="s">
        <v>42</v>
      </c>
      <c r="J119" t="str">
        <f>Table15[[#This Row],[Server]]&amp;":"&amp;Table15[[#This Row],[DB_ADDR]]</f>
        <v>WASTE:E31276</v>
      </c>
      <c r="K119" t="str">
        <f>IFERROR(VLOOKUP(Table15[[#This Row],[SignalLink]],#REF!,2,FALSE),"")</f>
        <v/>
      </c>
    </row>
    <row r="120" spans="1:11" x14ac:dyDescent="0.3">
      <c r="A120">
        <v>14385</v>
      </c>
      <c r="B120" t="str">
        <f>_xlfn.XLOOKUP(Table15[[#This Row],[Site Id]],'All sites'!A:A,'All sites'!B:B)</f>
        <v>BRIDGWATER</v>
      </c>
      <c r="C120" t="str">
        <f>_xlfn.XLOOKUP(Table15[[#This Row],[Site Id]],'All sites'!A:A,'All sites'!C:C)</f>
        <v>BRISTOL ROAD</v>
      </c>
      <c r="D120" t="str">
        <f>Table15[[#This Row],[Site Area]] &amp; " " &amp; Table15[[#This Row],[Site Description]]</f>
        <v>BRIDGWATER BRISTOL ROAD</v>
      </c>
      <c r="E120" t="s">
        <v>8343</v>
      </c>
      <c r="F120" t="s">
        <v>8344</v>
      </c>
      <c r="G120" t="s">
        <v>8112</v>
      </c>
      <c r="H120" t="s">
        <v>8113</v>
      </c>
      <c r="I120" t="s">
        <v>42</v>
      </c>
      <c r="J120" t="str">
        <f>Table15[[#This Row],[Server]]&amp;":"&amp;Table15[[#This Row],[DB_ADDR]]</f>
        <v>WASTE:E9640</v>
      </c>
      <c r="K120" t="str">
        <f>IFERROR(VLOOKUP(Table15[[#This Row],[SignalLink]],#REF!,2,FALSE),"")</f>
        <v/>
      </c>
    </row>
    <row r="121" spans="1:11" x14ac:dyDescent="0.3">
      <c r="A121">
        <v>14386</v>
      </c>
      <c r="B121" t="str">
        <f>_xlfn.XLOOKUP(Table15[[#This Row],[Site Id]],'All sites'!A:A,'All sites'!B:B)</f>
        <v>GREINTON</v>
      </c>
      <c r="C121" t="str">
        <f>_xlfn.XLOOKUP(Table15[[#This Row],[Site Id]],'All sites'!A:A,'All sites'!C:C)</f>
        <v>MOOR DRIVE</v>
      </c>
      <c r="D121" t="str">
        <f>Table15[[#This Row],[Site Area]] &amp; " " &amp; Table15[[#This Row],[Site Description]]</f>
        <v>GREINTON MOOR DRIVE</v>
      </c>
      <c r="E121" t="s">
        <v>8345</v>
      </c>
      <c r="F121" t="s">
        <v>8346</v>
      </c>
      <c r="G121" t="s">
        <v>8112</v>
      </c>
      <c r="H121" t="s">
        <v>8113</v>
      </c>
      <c r="I121" t="s">
        <v>42</v>
      </c>
      <c r="J121" t="str">
        <f>Table15[[#This Row],[Server]]&amp;":"&amp;Table15[[#This Row],[DB_ADDR]]</f>
        <v>WASTE:E4613</v>
      </c>
      <c r="K121" t="str">
        <f>IFERROR(VLOOKUP(Table15[[#This Row],[SignalLink]],#REF!,2,FALSE),"")</f>
        <v/>
      </c>
    </row>
    <row r="122" spans="1:11" x14ac:dyDescent="0.3">
      <c r="A122">
        <v>14393</v>
      </c>
      <c r="B122" t="str">
        <f>_xlfn.XLOOKUP(Table15[[#This Row],[Site Id]],'All sites'!A:A,'All sites'!B:B)</f>
        <v>HILLFARRANCE</v>
      </c>
      <c r="C122" t="str">
        <f>_xlfn.XLOOKUP(Table15[[#This Row],[Site Id]],'All sites'!A:A,'All sites'!C:C)</f>
        <v>.</v>
      </c>
      <c r="D122" t="str">
        <f>Table15[[#This Row],[Site Area]] &amp; " " &amp; Table15[[#This Row],[Site Description]]</f>
        <v>HILLFARRANCE .</v>
      </c>
      <c r="E122" t="s">
        <v>8347</v>
      </c>
      <c r="F122" t="s">
        <v>8348</v>
      </c>
      <c r="G122" t="s">
        <v>8112</v>
      </c>
      <c r="H122" t="s">
        <v>8113</v>
      </c>
      <c r="I122" t="s">
        <v>42</v>
      </c>
      <c r="J122" t="str">
        <f>Table15[[#This Row],[Server]]&amp;":"&amp;Table15[[#This Row],[DB_ADDR]]</f>
        <v>WASTE:E13775</v>
      </c>
      <c r="K122" t="str">
        <f>IFERROR(VLOOKUP(Table15[[#This Row],[SignalLink]],#REF!,2,FALSE),"")</f>
        <v/>
      </c>
    </row>
    <row r="123" spans="1:11" x14ac:dyDescent="0.3">
      <c r="A123">
        <v>14397</v>
      </c>
      <c r="B123" t="str">
        <f>_xlfn.XLOOKUP(Table15[[#This Row],[Site Id]],'All sites'!A:A,'All sites'!B:B)</f>
        <v>BEER HACKETT</v>
      </c>
      <c r="C123" t="str">
        <f>_xlfn.XLOOKUP(Table15[[#This Row],[Site Id]],'All sites'!A:A,'All sites'!C:C)</f>
        <v>.</v>
      </c>
      <c r="D123" t="str">
        <f>Table15[[#This Row],[Site Area]] &amp; " " &amp; Table15[[#This Row],[Site Description]]</f>
        <v>BEER HACKETT .</v>
      </c>
      <c r="E123" t="s">
        <v>8349</v>
      </c>
      <c r="F123" t="s">
        <v>8350</v>
      </c>
      <c r="G123" t="s">
        <v>8112</v>
      </c>
      <c r="H123" t="s">
        <v>8113</v>
      </c>
      <c r="I123" t="s">
        <v>42</v>
      </c>
      <c r="J123" t="str">
        <f>Table15[[#This Row],[Server]]&amp;":"&amp;Table15[[#This Row],[DB_ADDR]]</f>
        <v>WASTE:E2351</v>
      </c>
      <c r="K123" t="str">
        <f>IFERROR(VLOOKUP(Table15[[#This Row],[SignalLink]],#REF!,2,FALSE),"")</f>
        <v/>
      </c>
    </row>
    <row r="124" spans="1:11" x14ac:dyDescent="0.3">
      <c r="A124">
        <v>14404</v>
      </c>
      <c r="B124" t="str">
        <f>_xlfn.XLOOKUP(Table15[[#This Row],[Site Id]],'All sites'!A:A,'All sites'!B:B)</f>
        <v>BEAMINSTER</v>
      </c>
      <c r="C124" t="str">
        <f>_xlfn.XLOOKUP(Table15[[#This Row],[Site Id]],'All sites'!A:A,'All sites'!C:C)</f>
        <v>SOUTHGATE</v>
      </c>
      <c r="D124" t="str">
        <f>Table15[[#This Row],[Site Area]] &amp; " " &amp; Table15[[#This Row],[Site Description]]</f>
        <v>BEAMINSTER SOUTHGATE</v>
      </c>
      <c r="E124" t="s">
        <v>8351</v>
      </c>
      <c r="F124" t="s">
        <v>8352</v>
      </c>
      <c r="G124" t="s">
        <v>8112</v>
      </c>
      <c r="H124" t="s">
        <v>8113</v>
      </c>
      <c r="I124" t="s">
        <v>42</v>
      </c>
      <c r="J124" t="str">
        <f>Table15[[#This Row],[Server]]&amp;":"&amp;Table15[[#This Row],[DB_ADDR]]</f>
        <v>WASTE:E21991</v>
      </c>
      <c r="K124" t="str">
        <f>IFERROR(VLOOKUP(Table15[[#This Row],[SignalLink]],#REF!,2,FALSE),"")</f>
        <v/>
      </c>
    </row>
    <row r="125" spans="1:11" x14ac:dyDescent="0.3">
      <c r="A125">
        <v>14407</v>
      </c>
      <c r="B125" t="str">
        <f>_xlfn.XLOOKUP(Table15[[#This Row],[Site Id]],'All sites'!A:A,'All sites'!B:B)</f>
        <v>STRATTON</v>
      </c>
      <c r="C125" t="str">
        <f>_xlfn.XLOOKUP(Table15[[#This Row],[Site Id]],'All sites'!A:A,'All sites'!C:C)</f>
        <v>STRATTON BRIDGE</v>
      </c>
      <c r="D125" t="str">
        <f>Table15[[#This Row],[Site Area]] &amp; " " &amp; Table15[[#This Row],[Site Description]]</f>
        <v>STRATTON STRATTON BRIDGE</v>
      </c>
      <c r="E125" t="s">
        <v>8353</v>
      </c>
      <c r="F125" t="s">
        <v>8354</v>
      </c>
      <c r="G125" t="s">
        <v>8112</v>
      </c>
      <c r="H125" t="s">
        <v>8113</v>
      </c>
      <c r="I125" t="s">
        <v>42</v>
      </c>
      <c r="J125" t="str">
        <f>Table15[[#This Row],[Server]]&amp;":"&amp;Table15[[#This Row],[DB_ADDR]]</f>
        <v>WASTE:E18086</v>
      </c>
      <c r="K125" t="str">
        <f>IFERROR(VLOOKUP(Table15[[#This Row],[SignalLink]],#REF!,2,FALSE),"")</f>
        <v/>
      </c>
    </row>
    <row r="126" spans="1:11" x14ac:dyDescent="0.3">
      <c r="A126">
        <v>14408</v>
      </c>
      <c r="B126" t="str">
        <f>_xlfn.XLOOKUP(Table15[[#This Row],[Site Id]],'All sites'!A:A,'All sites'!B:B)</f>
        <v>BRADFORD PEVERELL</v>
      </c>
      <c r="C126" t="str">
        <f>_xlfn.XLOOKUP(Table15[[#This Row],[Site Id]],'All sites'!A:A,'All sites'!C:C)</f>
        <v>MR SOFTIES</v>
      </c>
      <c r="D126" t="str">
        <f>Table15[[#This Row],[Site Area]] &amp; " " &amp; Table15[[#This Row],[Site Description]]</f>
        <v>BRADFORD PEVERELL MR SOFTIES</v>
      </c>
      <c r="E126" t="s">
        <v>8355</v>
      </c>
      <c r="F126" t="s">
        <v>8356</v>
      </c>
      <c r="G126" t="s">
        <v>8112</v>
      </c>
      <c r="H126" t="s">
        <v>8113</v>
      </c>
      <c r="I126" t="s">
        <v>42</v>
      </c>
      <c r="J126" t="str">
        <f>Table15[[#This Row],[Server]]&amp;":"&amp;Table15[[#This Row],[DB_ADDR]]</f>
        <v>WASTE:E15253</v>
      </c>
      <c r="K126" t="str">
        <f>IFERROR(VLOOKUP(Table15[[#This Row],[SignalLink]],#REF!,2,FALSE),"")</f>
        <v/>
      </c>
    </row>
    <row r="127" spans="1:11" x14ac:dyDescent="0.3">
      <c r="A127">
        <v>14413</v>
      </c>
      <c r="B127" t="str">
        <f>_xlfn.XLOOKUP(Table15[[#This Row],[Site Id]],'All sites'!A:A,'All sites'!B:B)</f>
        <v>CHIDEOCK</v>
      </c>
      <c r="C127" t="str">
        <f>_xlfn.XLOOKUP(Table15[[#This Row],[Site Id]],'All sites'!A:A,'All sites'!C:C)</f>
        <v>SEATOWN</v>
      </c>
      <c r="D127" t="str">
        <f>Table15[[#This Row],[Site Area]] &amp; " " &amp; Table15[[#This Row],[Site Description]]</f>
        <v>CHIDEOCK SEATOWN</v>
      </c>
      <c r="E127" t="s">
        <v>8357</v>
      </c>
      <c r="F127" t="s">
        <v>8358</v>
      </c>
      <c r="G127" t="s">
        <v>8112</v>
      </c>
      <c r="H127" t="s">
        <v>8113</v>
      </c>
      <c r="I127" t="s">
        <v>42</v>
      </c>
      <c r="J127" t="str">
        <f>Table15[[#This Row],[Server]]&amp;":"&amp;Table15[[#This Row],[DB_ADDR]]</f>
        <v>WASTE:E9603</v>
      </c>
      <c r="K127" t="str">
        <f>IFERROR(VLOOKUP(Table15[[#This Row],[SignalLink]],#REF!,2,FALSE),"")</f>
        <v/>
      </c>
    </row>
    <row r="128" spans="1:11" x14ac:dyDescent="0.3">
      <c r="A128">
        <v>14423</v>
      </c>
      <c r="B128" t="str">
        <f>_xlfn.XLOOKUP(Table15[[#This Row],[Site Id]],'All sites'!A:A,'All sites'!B:B)</f>
        <v>BLUE ANCHOR</v>
      </c>
      <c r="C128" t="str">
        <f>_xlfn.XLOOKUP(Table15[[#This Row],[Site Id]],'All sites'!A:A,'All sites'!C:C)</f>
        <v>PILL BRIDGE</v>
      </c>
      <c r="D128" t="str">
        <f>Table15[[#This Row],[Site Area]] &amp; " " &amp; Table15[[#This Row],[Site Description]]</f>
        <v>BLUE ANCHOR PILL BRIDGE</v>
      </c>
      <c r="E128" t="s">
        <v>8359</v>
      </c>
      <c r="F128" t="s">
        <v>8360</v>
      </c>
      <c r="G128" t="s">
        <v>8112</v>
      </c>
      <c r="H128" t="s">
        <v>8113</v>
      </c>
      <c r="I128" t="s">
        <v>42</v>
      </c>
      <c r="J128" t="str">
        <f>Table15[[#This Row],[Server]]&amp;":"&amp;Table15[[#This Row],[DB_ADDR]]</f>
        <v>WASTE:E1574</v>
      </c>
      <c r="K128" t="str">
        <f>IFERROR(VLOOKUP(Table15[[#This Row],[SignalLink]],#REF!,2,FALSE),"")</f>
        <v/>
      </c>
    </row>
    <row r="129" spans="1:11" x14ac:dyDescent="0.3">
      <c r="A129">
        <v>14426</v>
      </c>
      <c r="B129" t="str">
        <f>_xlfn.XLOOKUP(Table15[[#This Row],[Site Id]],'All sites'!A:A,'All sites'!B:B)</f>
        <v>PAULTON</v>
      </c>
      <c r="C129" t="str">
        <f>_xlfn.XLOOKUP(Table15[[#This Row],[Site Id]],'All sites'!A:A,'All sites'!C:C)</f>
        <v>GOOSARD BRIDGE</v>
      </c>
      <c r="D129" t="str">
        <f>Table15[[#This Row],[Site Area]] &amp; " " &amp; Table15[[#This Row],[Site Description]]</f>
        <v>PAULTON GOOSARD BRIDGE</v>
      </c>
      <c r="E129" t="s">
        <v>8361</v>
      </c>
      <c r="F129" t="s">
        <v>8362</v>
      </c>
      <c r="G129" t="s">
        <v>8112</v>
      </c>
      <c r="H129" t="s">
        <v>8113</v>
      </c>
      <c r="I129" t="s">
        <v>42</v>
      </c>
      <c r="J129" t="str">
        <f>Table15[[#This Row],[Server]]&amp;":"&amp;Table15[[#This Row],[DB_ADDR]]</f>
        <v>WASTE:E1697</v>
      </c>
      <c r="K129" t="str">
        <f>IFERROR(VLOOKUP(Table15[[#This Row],[SignalLink]],#REF!,2,FALSE),"")</f>
        <v/>
      </c>
    </row>
    <row r="130" spans="1:11" x14ac:dyDescent="0.3">
      <c r="A130">
        <v>14431</v>
      </c>
      <c r="B130" t="str">
        <f>_xlfn.XLOOKUP(Table15[[#This Row],[Site Id]],'All sites'!A:A,'All sites'!B:B)</f>
        <v>BISHOP SUTTON</v>
      </c>
      <c r="C130" t="str">
        <f>_xlfn.XLOOKUP(Table15[[#This Row],[Site Id]],'All sites'!A:A,'All sites'!C:C)</f>
        <v>.</v>
      </c>
      <c r="D130" t="str">
        <f>Table15[[#This Row],[Site Area]] &amp; " " &amp; Table15[[#This Row],[Site Description]]</f>
        <v>BISHOP SUTTON .</v>
      </c>
      <c r="E130" t="s">
        <v>8363</v>
      </c>
      <c r="F130" t="s">
        <v>8364</v>
      </c>
      <c r="G130" t="s">
        <v>8112</v>
      </c>
      <c r="H130" t="s">
        <v>8113</v>
      </c>
      <c r="I130" t="s">
        <v>42</v>
      </c>
      <c r="J130" t="str">
        <f>Table15[[#This Row],[Server]]&amp;":"&amp;Table15[[#This Row],[DB_ADDR]]</f>
        <v>WASTE:E1620</v>
      </c>
      <c r="K130" t="str">
        <f>IFERROR(VLOOKUP(Table15[[#This Row],[SignalLink]],#REF!,2,FALSE),"")</f>
        <v/>
      </c>
    </row>
    <row r="131" spans="1:11" x14ac:dyDescent="0.3">
      <c r="A131">
        <v>14437</v>
      </c>
      <c r="B131" t="str">
        <f>_xlfn.XLOOKUP(Table15[[#This Row],[Site Id]],'All sites'!A:A,'All sites'!B:B)</f>
        <v>WARMINSTER</v>
      </c>
      <c r="C131" t="str">
        <f>_xlfn.XLOOKUP(Table15[[#This Row],[Site Id]],'All sites'!A:A,'All sites'!C:C)</f>
        <v>PORTWAY</v>
      </c>
      <c r="D131" t="str">
        <f>Table15[[#This Row],[Site Area]] &amp; " " &amp; Table15[[#This Row],[Site Description]]</f>
        <v>WARMINSTER PORTWAY</v>
      </c>
      <c r="E131" t="s">
        <v>8365</v>
      </c>
      <c r="F131" t="s">
        <v>8366</v>
      </c>
      <c r="G131" t="s">
        <v>8112</v>
      </c>
      <c r="H131" t="s">
        <v>8113</v>
      </c>
      <c r="I131" t="s">
        <v>42</v>
      </c>
      <c r="J131" t="str">
        <f>Table15[[#This Row],[Server]]&amp;":"&amp;Table15[[#This Row],[DB_ADDR]]</f>
        <v>WASTE:E33172</v>
      </c>
      <c r="K131" t="str">
        <f>IFERROR(VLOOKUP(Table15[[#This Row],[SignalLink]],#REF!,2,FALSE),"")</f>
        <v/>
      </c>
    </row>
    <row r="132" spans="1:11" x14ac:dyDescent="0.3">
      <c r="A132">
        <v>14475</v>
      </c>
      <c r="B132" t="str">
        <f>_xlfn.XLOOKUP(Table15[[#This Row],[Site Id]],'All sites'!A:A,'All sites'!B:B)</f>
        <v>BROUGHTON GIFFORD</v>
      </c>
      <c r="C132" t="str">
        <f>_xlfn.XLOOKUP(Table15[[#This Row],[Site Id]],'All sites'!A:A,'All sites'!C:C)</f>
        <v>THE GREEN</v>
      </c>
      <c r="D132" t="str">
        <f>Table15[[#This Row],[Site Area]] &amp; " " &amp; Table15[[#This Row],[Site Description]]</f>
        <v>BROUGHTON GIFFORD THE GREEN</v>
      </c>
      <c r="E132" t="s">
        <v>8367</v>
      </c>
      <c r="F132" t="s">
        <v>8368</v>
      </c>
      <c r="G132" t="s">
        <v>8112</v>
      </c>
      <c r="H132" t="s">
        <v>8113</v>
      </c>
      <c r="I132" t="s">
        <v>42</v>
      </c>
      <c r="J132" t="str">
        <f>Table15[[#This Row],[Server]]&amp;":"&amp;Table15[[#This Row],[DB_ADDR]]</f>
        <v>WASTE:E12895</v>
      </c>
      <c r="K132" t="str">
        <f>IFERROR(VLOOKUP(Table15[[#This Row],[SignalLink]],#REF!,2,FALSE),"")</f>
        <v/>
      </c>
    </row>
    <row r="133" spans="1:11" x14ac:dyDescent="0.3">
      <c r="A133">
        <v>14495</v>
      </c>
      <c r="B133" t="str">
        <f>_xlfn.XLOOKUP(Table15[[#This Row],[Site Id]],'All sites'!A:A,'All sites'!B:B)</f>
        <v>CLEVEDON</v>
      </c>
      <c r="C133" t="str">
        <f>_xlfn.XLOOKUP(Table15[[#This Row],[Site Id]],'All sites'!A:A,'All sites'!C:C)</f>
        <v>CLEVEDON MAIN</v>
      </c>
      <c r="D133" t="str">
        <f>Table15[[#This Row],[Site Area]] &amp; " " &amp; Table15[[#This Row],[Site Description]]</f>
        <v>CLEVEDON CLEVEDON MAIN</v>
      </c>
      <c r="E133" t="s">
        <v>8369</v>
      </c>
      <c r="F133" t="s">
        <v>8370</v>
      </c>
      <c r="G133" t="s">
        <v>8112</v>
      </c>
      <c r="H133" t="s">
        <v>8113</v>
      </c>
      <c r="I133" t="s">
        <v>42</v>
      </c>
      <c r="J133" t="str">
        <f>Table15[[#This Row],[Server]]&amp;":"&amp;Table15[[#This Row],[DB_ADDR]]</f>
        <v>WASTE:E50935</v>
      </c>
      <c r="K133" t="str">
        <f>IFERROR(VLOOKUP(Table15[[#This Row],[SignalLink]],#REF!,2,FALSE),"")</f>
        <v/>
      </c>
    </row>
    <row r="134" spans="1:11" x14ac:dyDescent="0.3">
      <c r="A134">
        <v>14496</v>
      </c>
      <c r="B134" t="str">
        <f>_xlfn.XLOOKUP(Table15[[#This Row],[Site Id]],'All sites'!A:A,'All sites'!B:B)</f>
        <v>CONGRESBURY</v>
      </c>
      <c r="C134" t="str">
        <f>_xlfn.XLOOKUP(Table15[[#This Row],[Site Id]],'All sites'!A:A,'All sites'!C:C)</f>
        <v>SOUTH</v>
      </c>
      <c r="D134" t="str">
        <f>Table15[[#This Row],[Site Area]] &amp; " " &amp; Table15[[#This Row],[Site Description]]</f>
        <v>CONGRESBURY SOUTH</v>
      </c>
      <c r="E134" t="s">
        <v>8371</v>
      </c>
      <c r="F134" t="s">
        <v>8372</v>
      </c>
      <c r="G134" t="s">
        <v>8112</v>
      </c>
      <c r="H134" t="s">
        <v>8113</v>
      </c>
      <c r="I134" t="s">
        <v>42</v>
      </c>
      <c r="J134" t="str">
        <f>Table15[[#This Row],[Server]]&amp;":"&amp;Table15[[#This Row],[DB_ADDR]]</f>
        <v>WASTE:E3537</v>
      </c>
      <c r="K134" t="str">
        <f>IFERROR(VLOOKUP(Table15[[#This Row],[SignalLink]],#REF!,2,FALSE),"")</f>
        <v/>
      </c>
    </row>
    <row r="135" spans="1:11" x14ac:dyDescent="0.3">
      <c r="A135">
        <v>14497</v>
      </c>
      <c r="B135" t="str">
        <f>_xlfn.XLOOKUP(Table15[[#This Row],[Site Id]],'All sites'!A:A,'All sites'!B:B)</f>
        <v>KEWSTOKE</v>
      </c>
      <c r="C135" t="str">
        <f>_xlfn.XLOOKUP(Table15[[#This Row],[Site Id]],'All sites'!A:A,'All sites'!C:C)</f>
        <v>SAND ROAD</v>
      </c>
      <c r="D135" t="str">
        <f>Table15[[#This Row],[Site Area]] &amp; " " &amp; Table15[[#This Row],[Site Description]]</f>
        <v>KEWSTOKE SAND ROAD</v>
      </c>
      <c r="E135" t="s">
        <v>8373</v>
      </c>
      <c r="F135" t="s">
        <v>8374</v>
      </c>
      <c r="G135" t="s">
        <v>8112</v>
      </c>
      <c r="H135" t="s">
        <v>8113</v>
      </c>
      <c r="I135" t="s">
        <v>42</v>
      </c>
      <c r="J135" t="str">
        <f>Table15[[#This Row],[Server]]&amp;":"&amp;Table15[[#This Row],[DB_ADDR]]</f>
        <v>WASTE:E2757</v>
      </c>
      <c r="K135" t="str">
        <f>IFERROR(VLOOKUP(Table15[[#This Row],[SignalLink]],#REF!,2,FALSE),"")</f>
        <v/>
      </c>
    </row>
    <row r="136" spans="1:11" x14ac:dyDescent="0.3">
      <c r="A136">
        <v>14498</v>
      </c>
      <c r="B136" t="str">
        <f>_xlfn.XLOOKUP(Table15[[#This Row],[Site Id]],'All sites'!A:A,'All sites'!B:B)</f>
        <v>UPHILL</v>
      </c>
      <c r="C136" t="str">
        <f>_xlfn.XLOOKUP(Table15[[#This Row],[Site Id]],'All sites'!A:A,'All sites'!C:C)</f>
        <v>.</v>
      </c>
      <c r="D136" t="str">
        <f>Table15[[#This Row],[Site Area]] &amp; " " &amp; Table15[[#This Row],[Site Description]]</f>
        <v>UPHILL .</v>
      </c>
      <c r="E136" t="s">
        <v>8375</v>
      </c>
      <c r="F136" t="s">
        <v>8376</v>
      </c>
      <c r="G136" t="s">
        <v>8112</v>
      </c>
      <c r="H136" t="s">
        <v>8113</v>
      </c>
      <c r="I136" t="s">
        <v>42</v>
      </c>
      <c r="J136" t="str">
        <f>Table15[[#This Row],[Server]]&amp;":"&amp;Table15[[#This Row],[DB_ADDR]]</f>
        <v>WASTE:E10059</v>
      </c>
      <c r="K136" t="str">
        <f>IFERROR(VLOOKUP(Table15[[#This Row],[SignalLink]],#REF!,2,FALSE),"")</f>
        <v/>
      </c>
    </row>
    <row r="137" spans="1:11" x14ac:dyDescent="0.3">
      <c r="A137">
        <v>14510</v>
      </c>
      <c r="B137" t="str">
        <f>_xlfn.XLOOKUP(Table15[[#This Row],[Site Id]],'All sites'!A:A,'All sites'!B:B)</f>
        <v>TROWBRIDGE</v>
      </c>
      <c r="C137" t="str">
        <f>_xlfn.XLOOKUP(Table15[[#This Row],[Site Id]],'All sites'!A:A,'All sites'!C:C)</f>
        <v>TERMINAL AT BRADFORD ROAD</v>
      </c>
      <c r="D137" t="str">
        <f>Table15[[#This Row],[Site Area]] &amp; " " &amp; Table15[[#This Row],[Site Description]]</f>
        <v>TROWBRIDGE TERMINAL AT BRADFORD ROAD</v>
      </c>
      <c r="E137" t="s">
        <v>8377</v>
      </c>
      <c r="F137" t="s">
        <v>8378</v>
      </c>
      <c r="G137" t="s">
        <v>8112</v>
      </c>
      <c r="H137" t="s">
        <v>8113</v>
      </c>
      <c r="I137" t="s">
        <v>42</v>
      </c>
      <c r="J137" t="str">
        <f>Table15[[#This Row],[Server]]&amp;":"&amp;Table15[[#This Row],[DB_ADDR]]</f>
        <v>WASTE:E3937</v>
      </c>
      <c r="K137" t="str">
        <f>IFERROR(VLOOKUP(Table15[[#This Row],[SignalLink]],#REF!,2,FALSE),"")</f>
        <v/>
      </c>
    </row>
    <row r="138" spans="1:11" x14ac:dyDescent="0.3">
      <c r="A138">
        <v>14510</v>
      </c>
      <c r="B138" t="str">
        <f>_xlfn.XLOOKUP(Table15[[#This Row],[Site Id]],'All sites'!A:A,'All sites'!B:B)</f>
        <v>TROWBRIDGE</v>
      </c>
      <c r="C138" t="str">
        <f>_xlfn.XLOOKUP(Table15[[#This Row],[Site Id]],'All sites'!A:A,'All sites'!C:C)</f>
        <v>TERMINAL AT BRADFORD ROAD</v>
      </c>
      <c r="D138" t="str">
        <f>Table15[[#This Row],[Site Area]] &amp; " " &amp; Table15[[#This Row],[Site Description]]</f>
        <v>TROWBRIDGE TERMINAL AT BRADFORD ROAD</v>
      </c>
      <c r="E138" t="s">
        <v>8379</v>
      </c>
      <c r="F138" t="s">
        <v>8380</v>
      </c>
      <c r="G138" t="s">
        <v>8112</v>
      </c>
      <c r="H138" t="s">
        <v>8113</v>
      </c>
      <c r="I138" t="s">
        <v>42</v>
      </c>
      <c r="J138" t="str">
        <f>Table15[[#This Row],[Server]]&amp;":"&amp;Table15[[#This Row],[DB_ADDR]]</f>
        <v>WASTE:E3938</v>
      </c>
      <c r="K138" t="str">
        <f>IFERROR(VLOOKUP(Table15[[#This Row],[SignalLink]],#REF!,2,FALSE),"")</f>
        <v/>
      </c>
    </row>
    <row r="139" spans="1:11" x14ac:dyDescent="0.3">
      <c r="A139">
        <v>14510</v>
      </c>
      <c r="B139" t="str">
        <f>_xlfn.XLOOKUP(Table15[[#This Row],[Site Id]],'All sites'!A:A,'All sites'!B:B)</f>
        <v>TROWBRIDGE</v>
      </c>
      <c r="C139" t="str">
        <f>_xlfn.XLOOKUP(Table15[[#This Row],[Site Id]],'All sites'!A:A,'All sites'!C:C)</f>
        <v>TERMINAL AT BRADFORD ROAD</v>
      </c>
      <c r="D139" t="str">
        <f>Table15[[#This Row],[Site Area]] &amp; " " &amp; Table15[[#This Row],[Site Description]]</f>
        <v>TROWBRIDGE TERMINAL AT BRADFORD ROAD</v>
      </c>
      <c r="E139" t="s">
        <v>8381</v>
      </c>
      <c r="F139" t="s">
        <v>8382</v>
      </c>
      <c r="G139" t="s">
        <v>8112</v>
      </c>
      <c r="H139" t="s">
        <v>8113</v>
      </c>
      <c r="I139" t="s">
        <v>42</v>
      </c>
      <c r="J139" t="str">
        <f>Table15[[#This Row],[Server]]&amp;":"&amp;Table15[[#This Row],[DB_ADDR]]</f>
        <v>WASTE:E52946</v>
      </c>
      <c r="K139" t="str">
        <f>IFERROR(VLOOKUP(Table15[[#This Row],[SignalLink]],#REF!,2,FALSE),"")</f>
        <v/>
      </c>
    </row>
    <row r="140" spans="1:11" x14ac:dyDescent="0.3">
      <c r="A140">
        <v>14510</v>
      </c>
      <c r="B140" t="str">
        <f>_xlfn.XLOOKUP(Table15[[#This Row],[Site Id]],'All sites'!A:A,'All sites'!B:B)</f>
        <v>TROWBRIDGE</v>
      </c>
      <c r="C140" t="str">
        <f>_xlfn.XLOOKUP(Table15[[#This Row],[Site Id]],'All sites'!A:A,'All sites'!C:C)</f>
        <v>TERMINAL AT BRADFORD ROAD</v>
      </c>
      <c r="D140" t="str">
        <f>Table15[[#This Row],[Site Area]] &amp; " " &amp; Table15[[#This Row],[Site Description]]</f>
        <v>TROWBRIDGE TERMINAL AT BRADFORD ROAD</v>
      </c>
      <c r="E140" t="s">
        <v>8383</v>
      </c>
      <c r="F140" t="s">
        <v>8384</v>
      </c>
      <c r="G140" t="s">
        <v>8112</v>
      </c>
      <c r="H140" t="s">
        <v>8113</v>
      </c>
      <c r="I140" t="s">
        <v>42</v>
      </c>
      <c r="J140" t="str">
        <f>Table15[[#This Row],[Server]]&amp;":"&amp;Table15[[#This Row],[DB_ADDR]]</f>
        <v>WASTE:E52947</v>
      </c>
      <c r="K140" t="str">
        <f>IFERROR(VLOOKUP(Table15[[#This Row],[SignalLink]],#REF!,2,FALSE),"")</f>
        <v/>
      </c>
    </row>
    <row r="141" spans="1:11" x14ac:dyDescent="0.3">
      <c r="A141">
        <v>14519</v>
      </c>
      <c r="B141" t="str">
        <f>_xlfn.XLOOKUP(Table15[[#This Row],[Site Id]],'All sites'!A:A,'All sites'!B:B)</f>
        <v>SOMERTON</v>
      </c>
      <c r="C141" t="str">
        <f>_xlfn.XLOOKUP(Table15[[#This Row],[Site Id]],'All sites'!A:A,'All sites'!C:C)</f>
        <v>BARPOOL LANE</v>
      </c>
      <c r="D141" t="str">
        <f>Table15[[#This Row],[Site Area]] &amp; " " &amp; Table15[[#This Row],[Site Description]]</f>
        <v>SOMERTON BARPOOL LANE</v>
      </c>
      <c r="E141" t="s">
        <v>8385</v>
      </c>
      <c r="F141" t="s">
        <v>8386</v>
      </c>
      <c r="G141" t="s">
        <v>8112</v>
      </c>
      <c r="H141" t="s">
        <v>8113</v>
      </c>
      <c r="I141" t="s">
        <v>42</v>
      </c>
      <c r="J141" t="str">
        <f>Table15[[#This Row],[Server]]&amp;":"&amp;Table15[[#This Row],[DB_ADDR]]</f>
        <v>WASTE:E19227</v>
      </c>
      <c r="K141" t="str">
        <f>IFERROR(VLOOKUP(Table15[[#This Row],[SignalLink]],#REF!,2,FALSE),"")</f>
        <v/>
      </c>
    </row>
    <row r="142" spans="1:11" x14ac:dyDescent="0.3">
      <c r="A142">
        <v>14521</v>
      </c>
      <c r="B142" t="str">
        <f>_xlfn.XLOOKUP(Table15[[#This Row],[Site Id]],'All sites'!A:A,'All sites'!B:B)</f>
        <v>EAST LAMBROOK</v>
      </c>
      <c r="C142" t="str">
        <f>_xlfn.XLOOKUP(Table15[[#This Row],[Site Id]],'All sites'!A:A,'All sites'!C:C)</f>
        <v>.</v>
      </c>
      <c r="D142" t="str">
        <f>Table15[[#This Row],[Site Area]] &amp; " " &amp; Table15[[#This Row],[Site Description]]</f>
        <v>EAST LAMBROOK .</v>
      </c>
      <c r="E142" t="s">
        <v>8387</v>
      </c>
      <c r="F142" t="s">
        <v>8388</v>
      </c>
      <c r="G142" t="s">
        <v>8112</v>
      </c>
      <c r="H142" t="s">
        <v>8113</v>
      </c>
      <c r="I142" t="s">
        <v>42</v>
      </c>
      <c r="J142" t="str">
        <f>Table15[[#This Row],[Server]]&amp;":"&amp;Table15[[#This Row],[DB_ADDR]]</f>
        <v>WASTE:E3411</v>
      </c>
      <c r="K142" t="str">
        <f>IFERROR(VLOOKUP(Table15[[#This Row],[SignalLink]],#REF!,2,FALSE),"")</f>
        <v/>
      </c>
    </row>
    <row r="143" spans="1:11" x14ac:dyDescent="0.3">
      <c r="A143">
        <v>14523</v>
      </c>
      <c r="B143" t="str">
        <f>_xlfn.XLOOKUP(Table15[[#This Row],[Site Id]],'All sites'!A:A,'All sites'!B:B)</f>
        <v>LOW HAM</v>
      </c>
      <c r="C143" t="str">
        <f>_xlfn.XLOOKUP(Table15[[#This Row],[Site Id]],'All sites'!A:A,'All sites'!C:C)</f>
        <v>MORETONS LANE</v>
      </c>
      <c r="D143" t="str">
        <f>Table15[[#This Row],[Site Area]] &amp; " " &amp; Table15[[#This Row],[Site Description]]</f>
        <v>LOW HAM MORETONS LANE</v>
      </c>
      <c r="E143" t="s">
        <v>8389</v>
      </c>
      <c r="F143" t="s">
        <v>8390</v>
      </c>
      <c r="G143" t="s">
        <v>8112</v>
      </c>
      <c r="H143" t="s">
        <v>8113</v>
      </c>
      <c r="I143" t="s">
        <v>42</v>
      </c>
      <c r="J143" t="str">
        <f>Table15[[#This Row],[Server]]&amp;":"&amp;Table15[[#This Row],[DB_ADDR]]</f>
        <v>WASTE:E19123</v>
      </c>
      <c r="K143" t="str">
        <f>IFERROR(VLOOKUP(Table15[[#This Row],[SignalLink]],#REF!,2,FALSE),"")</f>
        <v/>
      </c>
    </row>
    <row r="144" spans="1:11" x14ac:dyDescent="0.3">
      <c r="A144">
        <v>14528</v>
      </c>
      <c r="B144" t="str">
        <f>_xlfn.XLOOKUP(Table15[[#This Row],[Site Id]],'All sites'!A:A,'All sites'!B:B)</f>
        <v>CARLINGCOTT</v>
      </c>
      <c r="C144" t="str">
        <f>_xlfn.XLOOKUP(Table15[[#This Row],[Site Id]],'All sites'!A:A,'All sites'!C:C)</f>
        <v>STONEAGE LANE</v>
      </c>
      <c r="D144" t="str">
        <f>Table15[[#This Row],[Site Area]] &amp; " " &amp; Table15[[#This Row],[Site Description]]</f>
        <v>CARLINGCOTT STONEAGE LANE</v>
      </c>
      <c r="E144" t="s">
        <v>8391</v>
      </c>
      <c r="F144" t="s">
        <v>8392</v>
      </c>
      <c r="G144" t="s">
        <v>8112</v>
      </c>
      <c r="H144" t="s">
        <v>8113</v>
      </c>
      <c r="I144" t="s">
        <v>42</v>
      </c>
      <c r="J144" t="str">
        <f>Table15[[#This Row],[Server]]&amp;":"&amp;Table15[[#This Row],[DB_ADDR]]</f>
        <v>WASTE:E19878</v>
      </c>
      <c r="K144" t="str">
        <f>IFERROR(VLOOKUP(Table15[[#This Row],[SignalLink]],#REF!,2,FALSE),"")</f>
        <v/>
      </c>
    </row>
    <row r="145" spans="1:11" x14ac:dyDescent="0.3">
      <c r="A145">
        <v>14551</v>
      </c>
      <c r="B145" t="str">
        <f>_xlfn.XLOOKUP(Table15[[#This Row],[Site Id]],'All sites'!A:A,'All sites'!B:B)</f>
        <v>BRIDGWATER</v>
      </c>
      <c r="C145" t="str">
        <f>_xlfn.XLOOKUP(Table15[[#This Row],[Site Id]],'All sites'!A:A,'All sites'!C:C)</f>
        <v>BRADNEY BRIDGE</v>
      </c>
      <c r="D145" t="str">
        <f>Table15[[#This Row],[Site Area]] &amp; " " &amp; Table15[[#This Row],[Site Description]]</f>
        <v>BRIDGWATER BRADNEY BRIDGE</v>
      </c>
      <c r="E145" t="s">
        <v>8393</v>
      </c>
      <c r="F145" t="s">
        <v>8394</v>
      </c>
      <c r="G145" t="s">
        <v>8112</v>
      </c>
      <c r="H145" t="s">
        <v>8113</v>
      </c>
      <c r="I145" t="s">
        <v>42</v>
      </c>
      <c r="J145" t="str">
        <f>Table15[[#This Row],[Server]]&amp;":"&amp;Table15[[#This Row],[DB_ADDR]]</f>
        <v>WASTE:E1776</v>
      </c>
      <c r="K145" t="str">
        <f>IFERROR(VLOOKUP(Table15[[#This Row],[SignalLink]],#REF!,2,FALSE),"")</f>
        <v/>
      </c>
    </row>
    <row r="146" spans="1:11" x14ac:dyDescent="0.3">
      <c r="A146">
        <v>14551</v>
      </c>
      <c r="B146" t="str">
        <f>_xlfn.XLOOKUP(Table15[[#This Row],[Site Id]],'All sites'!A:A,'All sites'!B:B)</f>
        <v>BRIDGWATER</v>
      </c>
      <c r="C146" t="str">
        <f>_xlfn.XLOOKUP(Table15[[#This Row],[Site Id]],'All sites'!A:A,'All sites'!C:C)</f>
        <v>BRADNEY BRIDGE</v>
      </c>
      <c r="D146" t="str">
        <f>Table15[[#This Row],[Site Area]] &amp; " " &amp; Table15[[#This Row],[Site Description]]</f>
        <v>BRIDGWATER BRADNEY BRIDGE</v>
      </c>
      <c r="E146" t="s">
        <v>8395</v>
      </c>
      <c r="F146" t="s">
        <v>8396</v>
      </c>
      <c r="G146" t="s">
        <v>8112</v>
      </c>
      <c r="H146" t="s">
        <v>8113</v>
      </c>
      <c r="I146" t="s">
        <v>42</v>
      </c>
      <c r="J146" t="str">
        <f>Table15[[#This Row],[Server]]&amp;":"&amp;Table15[[#This Row],[DB_ADDR]]</f>
        <v>WASTE:E1777</v>
      </c>
      <c r="K146" t="str">
        <f>IFERROR(VLOOKUP(Table15[[#This Row],[SignalLink]],#REF!,2,FALSE),"")</f>
        <v/>
      </c>
    </row>
    <row r="147" spans="1:11" x14ac:dyDescent="0.3">
      <c r="A147">
        <v>14551</v>
      </c>
      <c r="B147" t="str">
        <f>_xlfn.XLOOKUP(Table15[[#This Row],[Site Id]],'All sites'!A:A,'All sites'!B:B)</f>
        <v>BRIDGWATER</v>
      </c>
      <c r="C147" t="str">
        <f>_xlfn.XLOOKUP(Table15[[#This Row],[Site Id]],'All sites'!A:A,'All sites'!C:C)</f>
        <v>BRADNEY BRIDGE</v>
      </c>
      <c r="D147" t="str">
        <f>Table15[[#This Row],[Site Area]] &amp; " " &amp; Table15[[#This Row],[Site Description]]</f>
        <v>BRIDGWATER BRADNEY BRIDGE</v>
      </c>
      <c r="E147" t="s">
        <v>8397</v>
      </c>
      <c r="F147" t="s">
        <v>8398</v>
      </c>
      <c r="G147" t="s">
        <v>8112</v>
      </c>
      <c r="H147" t="s">
        <v>8113</v>
      </c>
      <c r="I147" t="s">
        <v>42</v>
      </c>
      <c r="J147" t="str">
        <f>Table15[[#This Row],[Server]]&amp;":"&amp;Table15[[#This Row],[DB_ADDR]]</f>
        <v>WASTE:E1778</v>
      </c>
      <c r="K147" t="str">
        <f>IFERROR(VLOOKUP(Table15[[#This Row],[SignalLink]],#REF!,2,FALSE),"")</f>
        <v/>
      </c>
    </row>
    <row r="148" spans="1:11" x14ac:dyDescent="0.3">
      <c r="A148">
        <v>14555</v>
      </c>
      <c r="B148" t="str">
        <f>_xlfn.XLOOKUP(Table15[[#This Row],[Site Id]],'All sites'!A:A,'All sites'!B:B)</f>
        <v>ISLE ABBOTTS</v>
      </c>
      <c r="C148" t="str">
        <f>_xlfn.XLOOKUP(Table15[[#This Row],[Site Id]],'All sites'!A:A,'All sites'!C:C)</f>
        <v>TWO BRIDGES</v>
      </c>
      <c r="D148" t="str">
        <f>Table15[[#This Row],[Site Area]] &amp; " " &amp; Table15[[#This Row],[Site Description]]</f>
        <v>ISLE ABBOTTS TWO BRIDGES</v>
      </c>
      <c r="E148" t="s">
        <v>8399</v>
      </c>
      <c r="F148" t="s">
        <v>8400</v>
      </c>
      <c r="G148" t="s">
        <v>8112</v>
      </c>
      <c r="H148" t="s">
        <v>8113</v>
      </c>
      <c r="I148" t="s">
        <v>42</v>
      </c>
      <c r="J148" t="str">
        <f>Table15[[#This Row],[Server]]&amp;":"&amp;Table15[[#This Row],[DB_ADDR]]</f>
        <v>WASTE:E11965</v>
      </c>
      <c r="K148" t="str">
        <f>IFERROR(VLOOKUP(Table15[[#This Row],[SignalLink]],#REF!,2,FALSE),"")</f>
        <v/>
      </c>
    </row>
    <row r="149" spans="1:11" x14ac:dyDescent="0.3">
      <c r="A149">
        <v>14574</v>
      </c>
      <c r="B149" t="str">
        <f>_xlfn.XLOOKUP(Table15[[#This Row],[Site Id]],'All sites'!A:A,'All sites'!B:B)</f>
        <v>HEWISH</v>
      </c>
      <c r="C149" t="str">
        <f>_xlfn.XLOOKUP(Table15[[#This Row],[Site Id]],'All sites'!A:A,'All sites'!C:C)</f>
        <v>PALMERS ELM</v>
      </c>
      <c r="D149" t="str">
        <f>Table15[[#This Row],[Site Area]] &amp; " " &amp; Table15[[#This Row],[Site Description]]</f>
        <v>HEWISH PALMERS ELM</v>
      </c>
      <c r="E149" t="s">
        <v>8401</v>
      </c>
      <c r="F149" t="s">
        <v>8402</v>
      </c>
      <c r="G149" t="s">
        <v>8112</v>
      </c>
      <c r="H149" t="s">
        <v>8113</v>
      </c>
      <c r="I149" t="s">
        <v>42</v>
      </c>
      <c r="J149" t="str">
        <f>Table15[[#This Row],[Server]]&amp;":"&amp;Table15[[#This Row],[DB_ADDR]]</f>
        <v>WASTE:E22638</v>
      </c>
      <c r="K149" t="str">
        <f>IFERROR(VLOOKUP(Table15[[#This Row],[SignalLink]],#REF!,2,FALSE),"")</f>
        <v/>
      </c>
    </row>
    <row r="150" spans="1:11" x14ac:dyDescent="0.3">
      <c r="A150">
        <v>14598</v>
      </c>
      <c r="B150" t="str">
        <f>_xlfn.XLOOKUP(Table15[[#This Row],[Site Id]],'All sites'!A:A,'All sites'!B:B)</f>
        <v>LOWER WEARE</v>
      </c>
      <c r="C150" t="str">
        <f>_xlfn.XLOOKUP(Table15[[#This Row],[Site Id]],'All sites'!A:A,'All sites'!C:C)</f>
        <v>.</v>
      </c>
      <c r="D150" t="str">
        <f>Table15[[#This Row],[Site Area]] &amp; " " &amp; Table15[[#This Row],[Site Description]]</f>
        <v>LOWER WEARE .</v>
      </c>
      <c r="E150" t="s">
        <v>8403</v>
      </c>
      <c r="F150" t="s">
        <v>8404</v>
      </c>
      <c r="G150" t="s">
        <v>8112</v>
      </c>
      <c r="H150" t="s">
        <v>8113</v>
      </c>
      <c r="I150" t="s">
        <v>42</v>
      </c>
      <c r="J150" t="str">
        <f>Table15[[#This Row],[Server]]&amp;":"&amp;Table15[[#This Row],[DB_ADDR]]</f>
        <v>WASTE:E39282</v>
      </c>
      <c r="K150" t="str">
        <f>IFERROR(VLOOKUP(Table15[[#This Row],[SignalLink]],#REF!,2,FALSE),"")</f>
        <v/>
      </c>
    </row>
    <row r="151" spans="1:11" x14ac:dyDescent="0.3">
      <c r="A151">
        <v>14621</v>
      </c>
      <c r="B151" t="str">
        <f>_xlfn.XLOOKUP(Table15[[#This Row],[Site Id]],'All sites'!A:A,'All sites'!B:B)</f>
        <v>PORTISHEAD</v>
      </c>
      <c r="C151" t="str">
        <f>_xlfn.XLOOKUP(Table15[[#This Row],[Site Id]],'All sites'!A:A,'All sites'!C:C)</f>
        <v>TOWN HARBOUR ROAD</v>
      </c>
      <c r="D151" t="str">
        <f>Table15[[#This Row],[Site Area]] &amp; " " &amp; Table15[[#This Row],[Site Description]]</f>
        <v>PORTISHEAD TOWN HARBOUR ROAD</v>
      </c>
      <c r="E151" t="s">
        <v>8405</v>
      </c>
      <c r="F151" t="s">
        <v>8406</v>
      </c>
      <c r="G151" t="s">
        <v>8112</v>
      </c>
      <c r="H151" t="s">
        <v>8113</v>
      </c>
      <c r="I151" t="s">
        <v>42</v>
      </c>
      <c r="J151" t="str">
        <f>Table15[[#This Row],[Server]]&amp;":"&amp;Table15[[#This Row],[DB_ADDR]]</f>
        <v>WASTE:E11503</v>
      </c>
      <c r="K151" t="str">
        <f>IFERROR(VLOOKUP(Table15[[#This Row],[SignalLink]],#REF!,2,FALSE),"")</f>
        <v/>
      </c>
    </row>
    <row r="152" spans="1:11" x14ac:dyDescent="0.3">
      <c r="A152">
        <v>14648</v>
      </c>
      <c r="B152" t="str">
        <f>_xlfn.XLOOKUP(Table15[[#This Row],[Site Id]],'All sites'!A:A,'All sites'!B:B)</f>
        <v>CHILTON POLDEN</v>
      </c>
      <c r="C152" t="str">
        <f>_xlfn.XLOOKUP(Table15[[#This Row],[Site Id]],'All sites'!A:A,'All sites'!C:C)</f>
        <v>MAIN</v>
      </c>
      <c r="D152" t="str">
        <f>Table15[[#This Row],[Site Area]] &amp; " " &amp; Table15[[#This Row],[Site Description]]</f>
        <v>CHILTON POLDEN MAIN</v>
      </c>
      <c r="E152" t="s">
        <v>8407</v>
      </c>
      <c r="F152" t="s">
        <v>8408</v>
      </c>
      <c r="G152" t="s">
        <v>8112</v>
      </c>
      <c r="H152" t="s">
        <v>8113</v>
      </c>
      <c r="I152" t="s">
        <v>42</v>
      </c>
      <c r="J152" t="str">
        <f>Table15[[#This Row],[Server]]&amp;":"&amp;Table15[[#This Row],[DB_ADDR]]</f>
        <v>WASTE:E18981</v>
      </c>
      <c r="K152" t="str">
        <f>IFERROR(VLOOKUP(Table15[[#This Row],[SignalLink]],#REF!,2,FALSE),"")</f>
        <v/>
      </c>
    </row>
    <row r="153" spans="1:11" x14ac:dyDescent="0.3">
      <c r="A153">
        <v>14648</v>
      </c>
      <c r="B153" t="str">
        <f>_xlfn.XLOOKUP(Table15[[#This Row],[Site Id]],'All sites'!A:A,'All sites'!B:B)</f>
        <v>CHILTON POLDEN</v>
      </c>
      <c r="C153" t="str">
        <f>_xlfn.XLOOKUP(Table15[[#This Row],[Site Id]],'All sites'!A:A,'All sites'!C:C)</f>
        <v>MAIN</v>
      </c>
      <c r="D153" t="str">
        <f>Table15[[#This Row],[Site Area]] &amp; " " &amp; Table15[[#This Row],[Site Description]]</f>
        <v>CHILTON POLDEN MAIN</v>
      </c>
      <c r="E153" t="s">
        <v>8409</v>
      </c>
      <c r="F153" t="s">
        <v>8410</v>
      </c>
      <c r="G153" t="s">
        <v>8112</v>
      </c>
      <c r="H153" t="s">
        <v>8113</v>
      </c>
      <c r="I153" t="s">
        <v>42</v>
      </c>
      <c r="J153" t="str">
        <f>Table15[[#This Row],[Server]]&amp;":"&amp;Table15[[#This Row],[DB_ADDR]]</f>
        <v>WASTE:E18987</v>
      </c>
      <c r="K153" t="str">
        <f>IFERROR(VLOOKUP(Table15[[#This Row],[SignalLink]],#REF!,2,FALSE),"")</f>
        <v/>
      </c>
    </row>
    <row r="154" spans="1:11" x14ac:dyDescent="0.3">
      <c r="A154">
        <v>14723</v>
      </c>
      <c r="B154" t="str">
        <f>_xlfn.XLOOKUP(Table15[[#This Row],[Site Id]],'All sites'!A:A,'All sites'!B:B)</f>
        <v>WESTON-SUPER-MARE</v>
      </c>
      <c r="C154" t="str">
        <f>_xlfn.XLOOKUP(Table15[[#This Row],[Site Id]],'All sites'!A:A,'All sites'!C:C)</f>
        <v>FIELD NEAR FULL QUART</v>
      </c>
      <c r="D154" t="str">
        <f>Table15[[#This Row],[Site Area]] &amp; " " &amp; Table15[[#This Row],[Site Description]]</f>
        <v>WESTON-SUPER-MARE FIELD NEAR FULL QUART</v>
      </c>
      <c r="E154" t="s">
        <v>8411</v>
      </c>
      <c r="F154" t="s">
        <v>8412</v>
      </c>
      <c r="G154" t="s">
        <v>8112</v>
      </c>
      <c r="H154" t="s">
        <v>8168</v>
      </c>
      <c r="I154" t="s">
        <v>42</v>
      </c>
      <c r="J154" t="str">
        <f>Table15[[#This Row],[Server]]&amp;":"&amp;Table15[[#This Row],[DB_ADDR]]</f>
        <v>WASTE2:E6000</v>
      </c>
      <c r="K154" t="str">
        <f>IFERROR(VLOOKUP(Table15[[#This Row],[SignalLink]],#REF!,2,FALSE),"")</f>
        <v/>
      </c>
    </row>
    <row r="155" spans="1:11" x14ac:dyDescent="0.3">
      <c r="A155">
        <v>14724</v>
      </c>
      <c r="B155" t="str">
        <f>_xlfn.XLOOKUP(Table15[[#This Row],[Site Id]],'All sites'!A:A,'All sites'!B:B)</f>
        <v>CHILTON POLDEN</v>
      </c>
      <c r="C155" t="str">
        <f>_xlfn.XLOOKUP(Table15[[#This Row],[Site Id]],'All sites'!A:A,'All sites'!C:C)</f>
        <v>DRAINAGE POND SEDGEMOOR COUNCIL</v>
      </c>
      <c r="D155" t="str">
        <f>Table15[[#This Row],[Site Area]] &amp; " " &amp; Table15[[#This Row],[Site Description]]</f>
        <v>CHILTON POLDEN DRAINAGE POND SEDGEMOOR COUNCIL</v>
      </c>
      <c r="E155" t="s">
        <v>8413</v>
      </c>
      <c r="F155" t="s">
        <v>8414</v>
      </c>
      <c r="G155" t="s">
        <v>8112</v>
      </c>
      <c r="H155" t="s">
        <v>8113</v>
      </c>
      <c r="I155" t="s">
        <v>42</v>
      </c>
      <c r="J155" t="str">
        <f>Table15[[#This Row],[Server]]&amp;":"&amp;Table15[[#This Row],[DB_ADDR]]</f>
        <v>WASTE:E56269</v>
      </c>
      <c r="K155" t="str">
        <f>IFERROR(VLOOKUP(Table15[[#This Row],[SignalLink]],#REF!,2,FALSE),"")</f>
        <v/>
      </c>
    </row>
    <row r="156" spans="1:11" x14ac:dyDescent="0.3">
      <c r="A156">
        <v>15002</v>
      </c>
      <c r="B156" t="str">
        <f>_xlfn.XLOOKUP(Table15[[#This Row],[Site Id]],'All sites'!A:A,'All sites'!B:B)</f>
        <v>BOSCOMBE</v>
      </c>
      <c r="C156" t="str">
        <f>_xlfn.XLOOKUP(Table15[[#This Row],[Site Id]],'All sites'!A:A,'All sites'!C:C)</f>
        <v>NO 1</v>
      </c>
      <c r="D156" t="str">
        <f>Table15[[#This Row],[Site Area]] &amp; " " &amp; Table15[[#This Row],[Site Description]]</f>
        <v>BOSCOMBE NO 1</v>
      </c>
      <c r="E156" t="s">
        <v>8415</v>
      </c>
      <c r="F156" t="s">
        <v>8416</v>
      </c>
      <c r="G156" t="s">
        <v>8112</v>
      </c>
      <c r="H156" t="s">
        <v>8113</v>
      </c>
      <c r="I156" t="s">
        <v>42</v>
      </c>
      <c r="J156" t="str">
        <f>Table15[[#This Row],[Server]]&amp;":"&amp;Table15[[#This Row],[DB_ADDR]]</f>
        <v>WASTE:E9422</v>
      </c>
      <c r="K156" t="str">
        <f>IFERROR(VLOOKUP(Table15[[#This Row],[SignalLink]],#REF!,2,FALSE),"")</f>
        <v/>
      </c>
    </row>
    <row r="157" spans="1:11" x14ac:dyDescent="0.3">
      <c r="A157">
        <v>15002</v>
      </c>
      <c r="B157" t="str">
        <f>_xlfn.XLOOKUP(Table15[[#This Row],[Site Id]],'All sites'!A:A,'All sites'!B:B)</f>
        <v>BOSCOMBE</v>
      </c>
      <c r="C157" t="str">
        <f>_xlfn.XLOOKUP(Table15[[#This Row],[Site Id]],'All sites'!A:A,'All sites'!C:C)</f>
        <v>NO 1</v>
      </c>
      <c r="D157" t="str">
        <f>Table15[[#This Row],[Site Area]] &amp; " " &amp; Table15[[#This Row],[Site Description]]</f>
        <v>BOSCOMBE NO 1</v>
      </c>
      <c r="E157" t="s">
        <v>8417</v>
      </c>
      <c r="F157" t="s">
        <v>8418</v>
      </c>
      <c r="G157" t="s">
        <v>8112</v>
      </c>
      <c r="H157" t="s">
        <v>8113</v>
      </c>
      <c r="I157" t="s">
        <v>42</v>
      </c>
      <c r="J157" t="str">
        <f>Table15[[#This Row],[Server]]&amp;":"&amp;Table15[[#This Row],[DB_ADDR]]</f>
        <v>WASTE:E9423</v>
      </c>
      <c r="K157" t="str">
        <f>IFERROR(VLOOKUP(Table15[[#This Row],[SignalLink]],#REF!,2,FALSE),"")</f>
        <v/>
      </c>
    </row>
    <row r="158" spans="1:11" x14ac:dyDescent="0.3">
      <c r="A158">
        <v>15007</v>
      </c>
      <c r="B158" t="str">
        <f>_xlfn.XLOOKUP(Table15[[#This Row],[Site Id]],'All sites'!A:A,'All sites'!B:B)</f>
        <v>BOURNEMOUTH</v>
      </c>
      <c r="C158" t="str">
        <f>_xlfn.XLOOKUP(Table15[[#This Row],[Site Id]],'All sites'!A:A,'All sites'!C:C)</f>
        <v>IFORD LANE TUCKTON</v>
      </c>
      <c r="D158" t="str">
        <f>Table15[[#This Row],[Site Area]] &amp; " " &amp; Table15[[#This Row],[Site Description]]</f>
        <v>BOURNEMOUTH IFORD LANE TUCKTON</v>
      </c>
      <c r="E158" t="s">
        <v>8419</v>
      </c>
      <c r="F158" t="s">
        <v>8420</v>
      </c>
      <c r="G158" t="s">
        <v>8112</v>
      </c>
      <c r="H158" t="s">
        <v>8113</v>
      </c>
      <c r="I158" t="s">
        <v>42</v>
      </c>
      <c r="J158" t="str">
        <f>Table15[[#This Row],[Server]]&amp;":"&amp;Table15[[#This Row],[DB_ADDR]]</f>
        <v>WASTE:E13880</v>
      </c>
      <c r="K158" t="str">
        <f>IFERROR(VLOOKUP(Table15[[#This Row],[SignalLink]],#REF!,2,FALSE),"")</f>
        <v/>
      </c>
    </row>
    <row r="159" spans="1:11" x14ac:dyDescent="0.3">
      <c r="A159">
        <v>15013</v>
      </c>
      <c r="B159" t="str">
        <f>_xlfn.XLOOKUP(Table15[[#This Row],[Site Id]],'All sites'!A:A,'All sites'!B:B)</f>
        <v>SOUTHBOURNE</v>
      </c>
      <c r="C159" t="str">
        <f>_xlfn.XLOOKUP(Table15[[#This Row],[Site Id]],'All sites'!A:A,'All sites'!C:C)</f>
        <v>HENGISTBURY HEAD</v>
      </c>
      <c r="D159" t="str">
        <f>Table15[[#This Row],[Site Area]] &amp; " " &amp; Table15[[#This Row],[Site Description]]</f>
        <v>SOUTHBOURNE HENGISTBURY HEAD</v>
      </c>
      <c r="E159" t="s">
        <v>8421</v>
      </c>
      <c r="F159" t="s">
        <v>8422</v>
      </c>
      <c r="G159" t="s">
        <v>8112</v>
      </c>
      <c r="H159" t="s">
        <v>8113</v>
      </c>
      <c r="I159" t="s">
        <v>42</v>
      </c>
      <c r="J159" t="str">
        <f>Table15[[#This Row],[Server]]&amp;":"&amp;Table15[[#This Row],[DB_ADDR]]</f>
        <v>WASTE:E9494</v>
      </c>
      <c r="K159" t="str">
        <f>IFERROR(VLOOKUP(Table15[[#This Row],[SignalLink]],#REF!,2,FALSE),"")</f>
        <v/>
      </c>
    </row>
    <row r="160" spans="1:11" x14ac:dyDescent="0.3">
      <c r="A160">
        <v>15019</v>
      </c>
      <c r="B160" t="str">
        <f>_xlfn.XLOOKUP(Table15[[#This Row],[Site Id]],'All sites'!A:A,'All sites'!B:B)</f>
        <v>BOURNEMOUTH</v>
      </c>
      <c r="C160" t="str">
        <f>_xlfn.XLOOKUP(Table15[[#This Row],[Site Id]],'All sites'!A:A,'All sites'!C:C)</f>
        <v>NO 1</v>
      </c>
      <c r="D160" t="str">
        <f>Table15[[#This Row],[Site Area]] &amp; " " &amp; Table15[[#This Row],[Site Description]]</f>
        <v>BOURNEMOUTH NO 1</v>
      </c>
      <c r="E160" t="s">
        <v>8423</v>
      </c>
      <c r="F160" t="s">
        <v>8424</v>
      </c>
      <c r="G160" t="s">
        <v>8112</v>
      </c>
      <c r="H160" t="s">
        <v>8113</v>
      </c>
      <c r="I160" t="s">
        <v>42</v>
      </c>
      <c r="J160" t="str">
        <f>Table15[[#This Row],[Server]]&amp;":"&amp;Table15[[#This Row],[DB_ADDR]]</f>
        <v>WASTE:E29653</v>
      </c>
      <c r="K160" t="str">
        <f>IFERROR(VLOOKUP(Table15[[#This Row],[SignalLink]],#REF!,2,FALSE),"")</f>
        <v/>
      </c>
    </row>
    <row r="161" spans="1:11" x14ac:dyDescent="0.3">
      <c r="A161">
        <v>15037</v>
      </c>
      <c r="B161" t="str">
        <f>_xlfn.XLOOKUP(Table15[[#This Row],[Site Id]],'All sites'!A:A,'All sites'!B:B)</f>
        <v>CHRISTCHURCH</v>
      </c>
      <c r="C161" t="str">
        <f>_xlfn.XLOOKUP(Table15[[#This Row],[Site Id]],'All sites'!A:A,'All sites'!C:C)</f>
        <v>QUOMPS NO 2</v>
      </c>
      <c r="D161" t="str">
        <f>Table15[[#This Row],[Site Area]] &amp; " " &amp; Table15[[#This Row],[Site Description]]</f>
        <v>CHRISTCHURCH QUOMPS NO 2</v>
      </c>
      <c r="E161" t="s">
        <v>8425</v>
      </c>
      <c r="F161" t="s">
        <v>8426</v>
      </c>
      <c r="G161" t="s">
        <v>8112</v>
      </c>
      <c r="H161" t="s">
        <v>8113</v>
      </c>
      <c r="I161" t="s">
        <v>42</v>
      </c>
      <c r="J161" t="str">
        <f>Table15[[#This Row],[Server]]&amp;":"&amp;Table15[[#This Row],[DB_ADDR]]</f>
        <v>WASTE:E4208</v>
      </c>
      <c r="K161" t="str">
        <f>IFERROR(VLOOKUP(Table15[[#This Row],[SignalLink]],#REF!,2,FALSE),"")</f>
        <v/>
      </c>
    </row>
    <row r="162" spans="1:11" x14ac:dyDescent="0.3">
      <c r="A162">
        <v>15038</v>
      </c>
      <c r="B162" t="str">
        <f>_xlfn.XLOOKUP(Table15[[#This Row],[Site Id]],'All sites'!A:A,'All sites'!B:B)</f>
        <v>CHRISTCHURCH</v>
      </c>
      <c r="C162" t="str">
        <f>_xlfn.XLOOKUP(Table15[[#This Row],[Site Id]],'All sites'!A:A,'All sites'!C:C)</f>
        <v>AVON MILL LANE</v>
      </c>
      <c r="D162" t="str">
        <f>Table15[[#This Row],[Site Area]] &amp; " " &amp; Table15[[#This Row],[Site Description]]</f>
        <v>CHRISTCHURCH AVON MILL LANE</v>
      </c>
      <c r="E162" t="s">
        <v>8427</v>
      </c>
      <c r="F162" t="s">
        <v>8428</v>
      </c>
      <c r="G162" t="s">
        <v>8112</v>
      </c>
      <c r="H162" t="s">
        <v>8113</v>
      </c>
      <c r="I162" t="s">
        <v>42</v>
      </c>
      <c r="J162" t="str">
        <f>Table15[[#This Row],[Server]]&amp;":"&amp;Table15[[#This Row],[DB_ADDR]]</f>
        <v>WASTE:E15669</v>
      </c>
      <c r="K162" t="str">
        <f>IFERROR(VLOOKUP(Table15[[#This Row],[SignalLink]],#REF!,2,FALSE),"")</f>
        <v/>
      </c>
    </row>
    <row r="163" spans="1:11" x14ac:dyDescent="0.3">
      <c r="A163">
        <v>15063</v>
      </c>
      <c r="B163" t="str">
        <f>_xlfn.XLOOKUP(Table15[[#This Row],[Site Id]],'All sites'!A:A,'All sites'!B:B)</f>
        <v>STURMINSTER MARSHALL</v>
      </c>
      <c r="C163" t="str">
        <f>_xlfn.XLOOKUP(Table15[[#This Row],[Site Id]],'All sites'!A:A,'All sites'!C:C)</f>
        <v>NEWTON ROAD</v>
      </c>
      <c r="D163" t="str">
        <f>Table15[[#This Row],[Site Area]] &amp; " " &amp; Table15[[#This Row],[Site Description]]</f>
        <v>STURMINSTER MARSHALL NEWTON ROAD</v>
      </c>
      <c r="E163" t="s">
        <v>8429</v>
      </c>
      <c r="F163" t="s">
        <v>8430</v>
      </c>
      <c r="G163" t="s">
        <v>8112</v>
      </c>
      <c r="H163" t="s">
        <v>8113</v>
      </c>
      <c r="I163" t="s">
        <v>42</v>
      </c>
      <c r="J163" t="str">
        <f>Table15[[#This Row],[Server]]&amp;":"&amp;Table15[[#This Row],[DB_ADDR]]</f>
        <v>WASTE:E33935</v>
      </c>
      <c r="K163" t="str">
        <f>IFERROR(VLOOKUP(Table15[[#This Row],[SignalLink]],#REF!,2,FALSE),"")</f>
        <v/>
      </c>
    </row>
    <row r="164" spans="1:11" x14ac:dyDescent="0.3">
      <c r="A164">
        <v>15064</v>
      </c>
      <c r="B164" t="str">
        <f>_xlfn.XLOOKUP(Table15[[#This Row],[Site Id]],'All sites'!A:A,'All sites'!B:B)</f>
        <v>SHAPWICK</v>
      </c>
      <c r="C164" t="str">
        <f>_xlfn.XLOOKUP(Table15[[#This Row],[Site Id]],'All sites'!A:A,'All sites'!C:C)</f>
        <v>STEWARDS LANE</v>
      </c>
      <c r="D164" t="str">
        <f>Table15[[#This Row],[Site Area]] &amp; " " &amp; Table15[[#This Row],[Site Description]]</f>
        <v>SHAPWICK STEWARDS LANE</v>
      </c>
      <c r="E164" t="s">
        <v>8431</v>
      </c>
      <c r="F164" t="s">
        <v>8432</v>
      </c>
      <c r="G164" t="s">
        <v>8112</v>
      </c>
      <c r="H164" t="s">
        <v>8113</v>
      </c>
      <c r="I164" t="s">
        <v>26</v>
      </c>
      <c r="J164" t="str">
        <f>Table15[[#This Row],[Server]]&amp;":"&amp;Table15[[#This Row],[DB_ADDR]]</f>
        <v>WASTE:E7901</v>
      </c>
      <c r="K164" t="str">
        <f>IFERROR(VLOOKUP(Table15[[#This Row],[SignalLink]],#REF!,2,FALSE),"")</f>
        <v/>
      </c>
    </row>
    <row r="165" spans="1:11" x14ac:dyDescent="0.3">
      <c r="A165">
        <v>15068</v>
      </c>
      <c r="B165" t="str">
        <f>_xlfn.XLOOKUP(Table15[[#This Row],[Site Id]],'All sites'!A:A,'All sites'!B:B)</f>
        <v>ST LEONARDS</v>
      </c>
      <c r="C165" t="str">
        <f>_xlfn.XLOOKUP(Table15[[#This Row],[Site Id]],'All sites'!A:A,'All sites'!C:C)</f>
        <v>WAYSIDE ROAD NO 1</v>
      </c>
      <c r="D165" t="str">
        <f>Table15[[#This Row],[Site Area]] &amp; " " &amp; Table15[[#This Row],[Site Description]]</f>
        <v>ST LEONARDS WAYSIDE ROAD NO 1</v>
      </c>
      <c r="E165" t="s">
        <v>8433</v>
      </c>
      <c r="F165" t="s">
        <v>8434</v>
      </c>
      <c r="G165" t="s">
        <v>8112</v>
      </c>
      <c r="H165" t="s">
        <v>8113</v>
      </c>
      <c r="I165" t="s">
        <v>42</v>
      </c>
      <c r="J165" t="str">
        <f>Table15[[#This Row],[Server]]&amp;":"&amp;Table15[[#This Row],[DB_ADDR]]</f>
        <v>WASTE:E7943</v>
      </c>
      <c r="K165" t="str">
        <f>IFERROR(VLOOKUP(Table15[[#This Row],[SignalLink]],#REF!,2,FALSE),"")</f>
        <v/>
      </c>
    </row>
    <row r="166" spans="1:11" x14ac:dyDescent="0.3">
      <c r="A166">
        <v>15075</v>
      </c>
      <c r="B166" t="str">
        <f>_xlfn.XLOOKUP(Table15[[#This Row],[Site Id]],'All sites'!A:A,'All sites'!B:B)</f>
        <v>CORFE MULLEN</v>
      </c>
      <c r="C166" t="str">
        <f>_xlfn.XLOOKUP(Table15[[#This Row],[Site Id]],'All sites'!A:A,'All sites'!C:C)</f>
        <v>PARDYS HILL</v>
      </c>
      <c r="D166" t="str">
        <f>Table15[[#This Row],[Site Area]] &amp; " " &amp; Table15[[#This Row],[Site Description]]</f>
        <v>CORFE MULLEN PARDYS HILL</v>
      </c>
      <c r="E166" t="s">
        <v>8435</v>
      </c>
      <c r="F166" t="s">
        <v>8436</v>
      </c>
      <c r="G166" t="s">
        <v>8112</v>
      </c>
      <c r="H166" t="s">
        <v>8113</v>
      </c>
      <c r="I166" t="s">
        <v>42</v>
      </c>
      <c r="J166" t="str">
        <f>Table15[[#This Row],[Server]]&amp;":"&amp;Table15[[#This Row],[DB_ADDR]]</f>
        <v>WASTE:E51205</v>
      </c>
      <c r="K166" t="str">
        <f>IFERROR(VLOOKUP(Table15[[#This Row],[SignalLink]],#REF!,2,FALSE),"")</f>
        <v/>
      </c>
    </row>
    <row r="167" spans="1:11" x14ac:dyDescent="0.3">
      <c r="A167">
        <v>15078</v>
      </c>
      <c r="B167" t="str">
        <f>_xlfn.XLOOKUP(Table15[[#This Row],[Site Id]],'All sites'!A:A,'All sites'!B:B)</f>
        <v>FERNDOWN</v>
      </c>
      <c r="C167" t="str">
        <f>_xlfn.XLOOKUP(Table15[[#This Row],[Site Id]],'All sites'!A:A,'All sites'!C:C)</f>
        <v>A31 TRICKETTS CROSS</v>
      </c>
      <c r="D167" t="str">
        <f>Table15[[#This Row],[Site Area]] &amp; " " &amp; Table15[[#This Row],[Site Description]]</f>
        <v>FERNDOWN A31 TRICKETTS CROSS</v>
      </c>
      <c r="E167" t="s">
        <v>8437</v>
      </c>
      <c r="F167" t="s">
        <v>8438</v>
      </c>
      <c r="G167" t="s">
        <v>8112</v>
      </c>
      <c r="H167" t="s">
        <v>8113</v>
      </c>
      <c r="I167" t="s">
        <v>42</v>
      </c>
      <c r="J167" t="str">
        <f>Table15[[#This Row],[Server]]&amp;":"&amp;Table15[[#This Row],[DB_ADDR]]</f>
        <v>WASTE:E8017</v>
      </c>
      <c r="K167" t="str">
        <f>IFERROR(VLOOKUP(Table15[[#This Row],[SignalLink]],#REF!,2,FALSE),"")</f>
        <v/>
      </c>
    </row>
    <row r="168" spans="1:11" x14ac:dyDescent="0.3">
      <c r="A168">
        <v>15081</v>
      </c>
      <c r="B168" t="str">
        <f>_xlfn.XLOOKUP(Table15[[#This Row],[Site Id]],'All sites'!A:A,'All sites'!B:B)</f>
        <v>STONEY DOWN</v>
      </c>
      <c r="C168" t="str">
        <f>_xlfn.XLOOKUP(Table15[[#This Row],[Site Id]],'All sites'!A:A,'All sites'!C:C)</f>
        <v>CRUMPET FARM ROAD</v>
      </c>
      <c r="D168" t="str">
        <f>Table15[[#This Row],[Site Area]] &amp; " " &amp; Table15[[#This Row],[Site Description]]</f>
        <v>STONEY DOWN CRUMPET FARM ROAD</v>
      </c>
      <c r="E168" t="s">
        <v>8439</v>
      </c>
      <c r="F168" t="s">
        <v>8440</v>
      </c>
      <c r="G168" t="s">
        <v>8112</v>
      </c>
      <c r="H168" t="s">
        <v>8113</v>
      </c>
      <c r="I168" t="s">
        <v>42</v>
      </c>
      <c r="J168" t="str">
        <f>Table15[[#This Row],[Server]]&amp;":"&amp;Table15[[#This Row],[DB_ADDR]]</f>
        <v>WASTE:E36474</v>
      </c>
      <c r="K168" t="str">
        <f>IFERROR(VLOOKUP(Table15[[#This Row],[SignalLink]],#REF!,2,FALSE),"")</f>
        <v/>
      </c>
    </row>
    <row r="169" spans="1:11" x14ac:dyDescent="0.3">
      <c r="A169">
        <v>15084</v>
      </c>
      <c r="B169" t="str">
        <f>_xlfn.XLOOKUP(Table15[[#This Row],[Site Id]],'All sites'!A:A,'All sites'!B:B)</f>
        <v>VERWOOD</v>
      </c>
      <c r="C169" t="str">
        <f>_xlfn.XLOOKUP(Table15[[#This Row],[Site Id]],'All sites'!A:A,'All sites'!C:C)</f>
        <v>POTTERNE WAY</v>
      </c>
      <c r="D169" t="str">
        <f>Table15[[#This Row],[Site Area]] &amp; " " &amp; Table15[[#This Row],[Site Description]]</f>
        <v>VERWOOD POTTERNE WAY</v>
      </c>
      <c r="E169" t="s">
        <v>8441</v>
      </c>
      <c r="F169" t="s">
        <v>8442</v>
      </c>
      <c r="G169" t="s">
        <v>8112</v>
      </c>
      <c r="H169" t="s">
        <v>8113</v>
      </c>
      <c r="I169" t="s">
        <v>42</v>
      </c>
      <c r="J169" t="str">
        <f>Table15[[#This Row],[Server]]&amp;":"&amp;Table15[[#This Row],[DB_ADDR]]</f>
        <v>WASTE:E7339</v>
      </c>
      <c r="K169" t="str">
        <f>IFERROR(VLOOKUP(Table15[[#This Row],[SignalLink]],#REF!,2,FALSE),"")</f>
        <v/>
      </c>
    </row>
    <row r="170" spans="1:11" x14ac:dyDescent="0.3">
      <c r="A170">
        <v>15100</v>
      </c>
      <c r="B170" t="str">
        <f>_xlfn.XLOOKUP(Table15[[#This Row],[Site Id]],'All sites'!A:A,'All sites'!B:B)</f>
        <v>NORTH NEWNTON</v>
      </c>
      <c r="C170" t="str">
        <f>_xlfn.XLOOKUP(Table15[[#This Row],[Site Id]],'All sites'!A:A,'All sites'!C:C)</f>
        <v>.</v>
      </c>
      <c r="D170" t="str">
        <f>Table15[[#This Row],[Site Area]] &amp; " " &amp; Table15[[#This Row],[Site Description]]</f>
        <v>NORTH NEWNTON .</v>
      </c>
      <c r="E170" t="s">
        <v>8443</v>
      </c>
      <c r="F170" t="s">
        <v>8444</v>
      </c>
      <c r="G170" t="s">
        <v>8112</v>
      </c>
      <c r="H170" t="s">
        <v>8113</v>
      </c>
      <c r="I170" t="s">
        <v>42</v>
      </c>
      <c r="J170" t="str">
        <f>Table15[[#This Row],[Server]]&amp;":"&amp;Table15[[#This Row],[DB_ADDR]]</f>
        <v>WASTE:E7614</v>
      </c>
      <c r="K170" t="str">
        <f>IFERROR(VLOOKUP(Table15[[#This Row],[SignalLink]],#REF!,2,FALSE),"")</f>
        <v/>
      </c>
    </row>
    <row r="171" spans="1:11" x14ac:dyDescent="0.3">
      <c r="A171">
        <v>15111</v>
      </c>
      <c r="B171" t="str">
        <f>_xlfn.XLOOKUP(Table15[[#This Row],[Site Id]],'All sites'!A:A,'All sites'!B:B)</f>
        <v>ALL CANNINGS</v>
      </c>
      <c r="C171" t="str">
        <f>_xlfn.XLOOKUP(Table15[[#This Row],[Site Id]],'All sites'!A:A,'All sites'!C:C)</f>
        <v>.</v>
      </c>
      <c r="D171" t="str">
        <f>Table15[[#This Row],[Site Area]] &amp; " " &amp; Table15[[#This Row],[Site Description]]</f>
        <v>ALL CANNINGS .</v>
      </c>
      <c r="E171" t="s">
        <v>8445</v>
      </c>
      <c r="F171" t="s">
        <v>8446</v>
      </c>
      <c r="G171" t="s">
        <v>8112</v>
      </c>
      <c r="H171" t="s">
        <v>8113</v>
      </c>
      <c r="I171" t="s">
        <v>42</v>
      </c>
      <c r="J171" t="str">
        <f>Table15[[#This Row],[Server]]&amp;":"&amp;Table15[[#This Row],[DB_ADDR]]</f>
        <v>WASTE:E13722</v>
      </c>
      <c r="K171" t="str">
        <f>IFERROR(VLOOKUP(Table15[[#This Row],[SignalLink]],#REF!,2,FALSE),"")</f>
        <v/>
      </c>
    </row>
    <row r="172" spans="1:11" x14ac:dyDescent="0.3">
      <c r="A172">
        <v>15134</v>
      </c>
      <c r="B172" t="str">
        <f>_xlfn.XLOOKUP(Table15[[#This Row],[Site Id]],'All sites'!A:A,'All sites'!B:B)</f>
        <v>SEVERN BEACH</v>
      </c>
      <c r="C172" t="str">
        <f>_xlfn.XLOOKUP(Table15[[#This Row],[Site Id]],'All sites'!A:A,'All sites'!C:C)</f>
        <v>.</v>
      </c>
      <c r="D172" t="str">
        <f>Table15[[#This Row],[Site Area]] &amp; " " &amp; Table15[[#This Row],[Site Description]]</f>
        <v>SEVERN BEACH .</v>
      </c>
      <c r="E172" t="s">
        <v>8447</v>
      </c>
      <c r="F172" t="s">
        <v>8448</v>
      </c>
      <c r="G172" t="s">
        <v>8112</v>
      </c>
      <c r="H172" t="s">
        <v>8113</v>
      </c>
      <c r="I172" t="s">
        <v>42</v>
      </c>
      <c r="J172" t="str">
        <f>Table15[[#This Row],[Server]]&amp;":"&amp;Table15[[#This Row],[DB_ADDR]]</f>
        <v>WASTE:E22366</v>
      </c>
      <c r="K172" t="str">
        <f>IFERROR(VLOOKUP(Table15[[#This Row],[SignalLink]],#REF!,2,FALSE),"")</f>
        <v/>
      </c>
    </row>
    <row r="173" spans="1:11" x14ac:dyDescent="0.3">
      <c r="A173">
        <v>15149</v>
      </c>
      <c r="B173" t="str">
        <f>_xlfn.XLOOKUP(Table15[[#This Row],[Site Id]],'All sites'!A:A,'All sites'!B:B)</f>
        <v>HAWKESBURY UPTON</v>
      </c>
      <c r="C173" t="str">
        <f>_xlfn.XLOOKUP(Table15[[#This Row],[Site Id]],'All sites'!A:A,'All sites'!C:C)</f>
        <v>BRITAIN BOTTOM</v>
      </c>
      <c r="D173" t="str">
        <f>Table15[[#This Row],[Site Area]] &amp; " " &amp; Table15[[#This Row],[Site Description]]</f>
        <v>HAWKESBURY UPTON BRITAIN BOTTOM</v>
      </c>
      <c r="E173" t="s">
        <v>8449</v>
      </c>
      <c r="F173" t="s">
        <v>8450</v>
      </c>
      <c r="G173" t="s">
        <v>8112</v>
      </c>
      <c r="H173" t="s">
        <v>8113</v>
      </c>
      <c r="I173" t="s">
        <v>42</v>
      </c>
      <c r="J173" t="str">
        <f>Table15[[#This Row],[Server]]&amp;":"&amp;Table15[[#This Row],[DB_ADDR]]</f>
        <v>WASTE:E23360</v>
      </c>
      <c r="K173" t="str">
        <f>IFERROR(VLOOKUP(Table15[[#This Row],[SignalLink]],#REF!,2,FALSE),"")</f>
        <v/>
      </c>
    </row>
    <row r="174" spans="1:11" x14ac:dyDescent="0.3">
      <c r="A174">
        <v>15158</v>
      </c>
      <c r="B174" t="str">
        <f>_xlfn.XLOOKUP(Table15[[#This Row],[Site Id]],'All sites'!A:A,'All sites'!B:B)</f>
        <v>OLVESTON</v>
      </c>
      <c r="C174" t="str">
        <f>_xlfn.XLOOKUP(Table15[[#This Row],[Site Id]],'All sites'!A:A,'All sites'!C:C)</f>
        <v>THE COMMON</v>
      </c>
      <c r="D174" t="str">
        <f>Table15[[#This Row],[Site Area]] &amp; " " &amp; Table15[[#This Row],[Site Description]]</f>
        <v>OLVESTON THE COMMON</v>
      </c>
      <c r="E174" t="s">
        <v>8451</v>
      </c>
      <c r="F174" t="s">
        <v>8452</v>
      </c>
      <c r="G174" t="s">
        <v>8112</v>
      </c>
      <c r="H174" t="s">
        <v>8113</v>
      </c>
      <c r="I174" t="s">
        <v>42</v>
      </c>
      <c r="J174" t="str">
        <f>Table15[[#This Row],[Server]]&amp;":"&amp;Table15[[#This Row],[DB_ADDR]]</f>
        <v>WASTE:E23065</v>
      </c>
      <c r="K174" t="str">
        <f>IFERROR(VLOOKUP(Table15[[#This Row],[SignalLink]],#REF!,2,FALSE),"")</f>
        <v/>
      </c>
    </row>
    <row r="175" spans="1:11" x14ac:dyDescent="0.3">
      <c r="A175">
        <v>15183</v>
      </c>
      <c r="B175" t="str">
        <f>_xlfn.XLOOKUP(Table15[[#This Row],[Site Id]],'All sites'!A:A,'All sites'!B:B)</f>
        <v>BAGSTONE</v>
      </c>
      <c r="C175" t="str">
        <f>_xlfn.XLOOKUP(Table15[[#This Row],[Site Id]],'All sites'!A:A,'All sites'!C:C)</f>
        <v>.</v>
      </c>
      <c r="D175" t="str">
        <f>Table15[[#This Row],[Site Area]] &amp; " " &amp; Table15[[#This Row],[Site Description]]</f>
        <v>BAGSTONE .</v>
      </c>
      <c r="E175" t="s">
        <v>8453</v>
      </c>
      <c r="F175" t="s">
        <v>8454</v>
      </c>
      <c r="G175" t="s">
        <v>8112</v>
      </c>
      <c r="H175" t="s">
        <v>8113</v>
      </c>
      <c r="I175" t="s">
        <v>42</v>
      </c>
      <c r="J175" t="str">
        <f>Table15[[#This Row],[Server]]&amp;":"&amp;Table15[[#This Row],[DB_ADDR]]</f>
        <v>WASTE:E12544</v>
      </c>
      <c r="K175" t="str">
        <f>IFERROR(VLOOKUP(Table15[[#This Row],[SignalLink]],#REF!,2,FALSE),"")</f>
        <v/>
      </c>
    </row>
    <row r="176" spans="1:11" x14ac:dyDescent="0.3">
      <c r="A176">
        <v>15185</v>
      </c>
      <c r="B176" t="str">
        <f>_xlfn.XLOOKUP(Table15[[#This Row],[Site Id]],'All sites'!A:A,'All sites'!B:B)</f>
        <v>LITTLE BADMINTON</v>
      </c>
      <c r="C176" t="str">
        <f>_xlfn.XLOOKUP(Table15[[#This Row],[Site Id]],'All sites'!A:A,'All sites'!C:C)</f>
        <v>WELL LANE</v>
      </c>
      <c r="D176" t="str">
        <f>Table15[[#This Row],[Site Area]] &amp; " " &amp; Table15[[#This Row],[Site Description]]</f>
        <v>LITTLE BADMINTON WELL LANE</v>
      </c>
      <c r="E176" t="s">
        <v>8455</v>
      </c>
      <c r="F176" t="s">
        <v>8456</v>
      </c>
      <c r="G176" t="s">
        <v>8112</v>
      </c>
      <c r="H176" t="s">
        <v>8113</v>
      </c>
      <c r="I176" t="s">
        <v>42</v>
      </c>
      <c r="J176" t="str">
        <f>Table15[[#This Row],[Server]]&amp;":"&amp;Table15[[#This Row],[DB_ADDR]]</f>
        <v>WASTE:E23854</v>
      </c>
      <c r="K176" t="str">
        <f>IFERROR(VLOOKUP(Table15[[#This Row],[SignalLink]],#REF!,2,FALSE),"")</f>
        <v/>
      </c>
    </row>
    <row r="177" spans="1:11" x14ac:dyDescent="0.3">
      <c r="A177">
        <v>15190</v>
      </c>
      <c r="B177" t="str">
        <f>_xlfn.XLOOKUP(Table15[[#This Row],[Site Id]],'All sites'!A:A,'All sites'!B:B)</f>
        <v>MILBORNE ST ANDREW</v>
      </c>
      <c r="C177" t="str">
        <f>_xlfn.XLOOKUP(Table15[[#This Row],[Site Id]],'All sites'!A:A,'All sites'!C:C)</f>
        <v>MANOR FARM</v>
      </c>
      <c r="D177" t="str">
        <f>Table15[[#This Row],[Site Area]] &amp; " " &amp; Table15[[#This Row],[Site Description]]</f>
        <v>MILBORNE ST ANDREW MANOR FARM</v>
      </c>
      <c r="E177" t="s">
        <v>8457</v>
      </c>
      <c r="F177" t="s">
        <v>8458</v>
      </c>
      <c r="G177" t="s">
        <v>8112</v>
      </c>
      <c r="H177" t="s">
        <v>8113</v>
      </c>
      <c r="I177" t="s">
        <v>42</v>
      </c>
      <c r="J177" t="str">
        <f>Table15[[#This Row],[Server]]&amp;":"&amp;Table15[[#This Row],[DB_ADDR]]</f>
        <v>WASTE:E5464</v>
      </c>
      <c r="K177" t="str">
        <f>IFERROR(VLOOKUP(Table15[[#This Row],[SignalLink]],#REF!,2,FALSE),"")</f>
        <v/>
      </c>
    </row>
    <row r="178" spans="1:11" x14ac:dyDescent="0.3">
      <c r="A178">
        <v>15190</v>
      </c>
      <c r="B178" t="str">
        <f>_xlfn.XLOOKUP(Table15[[#This Row],[Site Id]],'All sites'!A:A,'All sites'!B:B)</f>
        <v>MILBORNE ST ANDREW</v>
      </c>
      <c r="C178" t="str">
        <f>_xlfn.XLOOKUP(Table15[[#This Row],[Site Id]],'All sites'!A:A,'All sites'!C:C)</f>
        <v>MANOR FARM</v>
      </c>
      <c r="D178" t="str">
        <f>Table15[[#This Row],[Site Area]] &amp; " " &amp; Table15[[#This Row],[Site Description]]</f>
        <v>MILBORNE ST ANDREW MANOR FARM</v>
      </c>
      <c r="E178" t="s">
        <v>8459</v>
      </c>
      <c r="F178" t="s">
        <v>8460</v>
      </c>
      <c r="G178" t="s">
        <v>8112</v>
      </c>
      <c r="H178" t="s">
        <v>8113</v>
      </c>
      <c r="I178" t="s">
        <v>42</v>
      </c>
      <c r="J178" t="str">
        <f>Table15[[#This Row],[Server]]&amp;":"&amp;Table15[[#This Row],[DB_ADDR]]</f>
        <v>WASTE:E5465</v>
      </c>
      <c r="K178" t="str">
        <f>IFERROR(VLOOKUP(Table15[[#This Row],[SignalLink]],#REF!,2,FALSE),"")</f>
        <v/>
      </c>
    </row>
    <row r="179" spans="1:11" x14ac:dyDescent="0.3">
      <c r="A179">
        <v>15207</v>
      </c>
      <c r="B179" t="str">
        <f>_xlfn.XLOOKUP(Table15[[#This Row],[Site Id]],'All sites'!A:A,'All sites'!B:B)</f>
        <v>SHAFTESBURY</v>
      </c>
      <c r="C179" t="str">
        <f>_xlfn.XLOOKUP(Table15[[#This Row],[Site Id]],'All sites'!A:A,'All sites'!C:C)</f>
        <v>LONG CROSS</v>
      </c>
      <c r="D179" t="str">
        <f>Table15[[#This Row],[Site Area]] &amp; " " &amp; Table15[[#This Row],[Site Description]]</f>
        <v>SHAFTESBURY LONG CROSS</v>
      </c>
      <c r="E179" t="s">
        <v>8461</v>
      </c>
      <c r="F179" t="s">
        <v>8462</v>
      </c>
      <c r="G179" t="s">
        <v>8112</v>
      </c>
      <c r="H179" t="s">
        <v>8113</v>
      </c>
      <c r="I179" t="s">
        <v>42</v>
      </c>
      <c r="J179" t="str">
        <f>Table15[[#This Row],[Server]]&amp;":"&amp;Table15[[#This Row],[DB_ADDR]]</f>
        <v>WASTE:E36699</v>
      </c>
      <c r="K179" t="str">
        <f>IFERROR(VLOOKUP(Table15[[#This Row],[SignalLink]],#REF!,2,FALSE),"")</f>
        <v/>
      </c>
    </row>
    <row r="180" spans="1:11" x14ac:dyDescent="0.3">
      <c r="A180">
        <v>15207</v>
      </c>
      <c r="B180" t="str">
        <f>_xlfn.XLOOKUP(Table15[[#This Row],[Site Id]],'All sites'!A:A,'All sites'!B:B)</f>
        <v>SHAFTESBURY</v>
      </c>
      <c r="C180" t="str">
        <f>_xlfn.XLOOKUP(Table15[[#This Row],[Site Id]],'All sites'!A:A,'All sites'!C:C)</f>
        <v>LONG CROSS</v>
      </c>
      <c r="D180" t="str">
        <f>Table15[[#This Row],[Site Area]] &amp; " " &amp; Table15[[#This Row],[Site Description]]</f>
        <v>SHAFTESBURY LONG CROSS</v>
      </c>
      <c r="E180" t="s">
        <v>8463</v>
      </c>
      <c r="F180" t="s">
        <v>8464</v>
      </c>
      <c r="G180" t="s">
        <v>8112</v>
      </c>
      <c r="H180" t="s">
        <v>8113</v>
      </c>
      <c r="I180" t="s">
        <v>42</v>
      </c>
      <c r="J180" t="str">
        <f>Table15[[#This Row],[Server]]&amp;":"&amp;Table15[[#This Row],[DB_ADDR]]</f>
        <v>WASTE:E50016</v>
      </c>
      <c r="K180" t="str">
        <f>IFERROR(VLOOKUP(Table15[[#This Row],[SignalLink]],#REF!,2,FALSE),"")</f>
        <v/>
      </c>
    </row>
    <row r="181" spans="1:11" x14ac:dyDescent="0.3">
      <c r="A181">
        <v>15218</v>
      </c>
      <c r="B181" t="str">
        <f>_xlfn.XLOOKUP(Table15[[#This Row],[Site Id]],'All sites'!A:A,'All sites'!B:B)</f>
        <v>BURLEY</v>
      </c>
      <c r="C181" t="str">
        <f>_xlfn.XLOOKUP(Table15[[#This Row],[Site Id]],'All sites'!A:A,'All sites'!C:C)</f>
        <v>MILL LAWN</v>
      </c>
      <c r="D181" t="str">
        <f>Table15[[#This Row],[Site Area]] &amp; " " &amp; Table15[[#This Row],[Site Description]]</f>
        <v>BURLEY MILL LAWN</v>
      </c>
      <c r="E181" t="s">
        <v>8465</v>
      </c>
      <c r="F181" t="s">
        <v>8466</v>
      </c>
      <c r="G181" t="s">
        <v>8112</v>
      </c>
      <c r="H181" t="s">
        <v>8113</v>
      </c>
      <c r="I181" t="s">
        <v>42</v>
      </c>
      <c r="J181" t="str">
        <f>Table15[[#This Row],[Server]]&amp;":"&amp;Table15[[#This Row],[DB_ADDR]]</f>
        <v>WASTE:E5768</v>
      </c>
      <c r="K181" t="str">
        <f>IFERROR(VLOOKUP(Table15[[#This Row],[SignalLink]],#REF!,2,FALSE),"")</f>
        <v/>
      </c>
    </row>
    <row r="182" spans="1:11" x14ac:dyDescent="0.3">
      <c r="A182">
        <v>15233</v>
      </c>
      <c r="B182" t="str">
        <f>_xlfn.XLOOKUP(Table15[[#This Row],[Site Id]],'All sites'!A:A,'All sites'!B:B)</f>
        <v>POOLE</v>
      </c>
      <c r="C182" t="str">
        <f>_xlfn.XLOOKUP(Table15[[#This Row],[Site Id]],'All sites'!A:A,'All sites'!C:C)</f>
        <v>WILDERTON ROAD</v>
      </c>
      <c r="D182" t="str">
        <f>Table15[[#This Row],[Site Area]] &amp; " " &amp; Table15[[#This Row],[Site Description]]</f>
        <v>POOLE WILDERTON ROAD</v>
      </c>
      <c r="E182" t="s">
        <v>8467</v>
      </c>
      <c r="F182" t="s">
        <v>8468</v>
      </c>
      <c r="G182" t="s">
        <v>8112</v>
      </c>
      <c r="H182" t="s">
        <v>8113</v>
      </c>
      <c r="I182" t="s">
        <v>42</v>
      </c>
      <c r="J182" t="str">
        <f>Table15[[#This Row],[Server]]&amp;":"&amp;Table15[[#This Row],[DB_ADDR]]</f>
        <v>WASTE:E28790</v>
      </c>
      <c r="K182" t="str">
        <f>IFERROR(VLOOKUP(Table15[[#This Row],[SignalLink]],#REF!,2,FALSE),"")</f>
        <v/>
      </c>
    </row>
    <row r="183" spans="1:11" x14ac:dyDescent="0.3">
      <c r="A183">
        <v>15235</v>
      </c>
      <c r="B183" t="str">
        <f>_xlfn.XLOOKUP(Table15[[#This Row],[Site Id]],'All sites'!A:A,'All sites'!B:B)</f>
        <v>POOLE</v>
      </c>
      <c r="C183" t="str">
        <f>_xlfn.XLOOKUP(Table15[[#This Row],[Site Id]],'All sites'!A:A,'All sites'!C:C)</f>
        <v>SHORE ROAD</v>
      </c>
      <c r="D183" t="str">
        <f>Table15[[#This Row],[Site Area]] &amp; " " &amp; Table15[[#This Row],[Site Description]]</f>
        <v>POOLE SHORE ROAD</v>
      </c>
      <c r="E183" t="s">
        <v>8469</v>
      </c>
      <c r="F183" t="s">
        <v>8470</v>
      </c>
      <c r="G183" t="s">
        <v>8112</v>
      </c>
      <c r="H183" t="s">
        <v>8113</v>
      </c>
      <c r="I183" t="s">
        <v>42</v>
      </c>
      <c r="J183" t="str">
        <f>Table15[[#This Row],[Server]]&amp;":"&amp;Table15[[#This Row],[DB_ADDR]]</f>
        <v>WASTE:E9763</v>
      </c>
      <c r="K183" t="str">
        <f>IFERROR(VLOOKUP(Table15[[#This Row],[SignalLink]],#REF!,2,FALSE),"")</f>
        <v/>
      </c>
    </row>
    <row r="184" spans="1:11" x14ac:dyDescent="0.3">
      <c r="A184">
        <v>15239</v>
      </c>
      <c r="B184" t="str">
        <f>_xlfn.XLOOKUP(Table15[[#This Row],[Site Id]],'All sites'!A:A,'All sites'!B:B)</f>
        <v>POOLE</v>
      </c>
      <c r="C184" t="str">
        <f>_xlfn.XLOOKUP(Table15[[#This Row],[Site Id]],'All sites'!A:A,'All sites'!C:C)</f>
        <v>POOLE PARK</v>
      </c>
      <c r="D184" t="str">
        <f>Table15[[#This Row],[Site Area]] &amp; " " &amp; Table15[[#This Row],[Site Description]]</f>
        <v>POOLE POOLE PARK</v>
      </c>
      <c r="E184" t="s">
        <v>8471</v>
      </c>
      <c r="F184" t="s">
        <v>8472</v>
      </c>
      <c r="G184" t="s">
        <v>8112</v>
      </c>
      <c r="H184" t="s">
        <v>8113</v>
      </c>
      <c r="I184" t="s">
        <v>42</v>
      </c>
      <c r="J184" t="str">
        <f>Table15[[#This Row],[Server]]&amp;":"&amp;Table15[[#This Row],[DB_ADDR]]</f>
        <v>WASTE:E1709</v>
      </c>
      <c r="K184" t="str">
        <f>IFERROR(VLOOKUP(Table15[[#This Row],[SignalLink]],#REF!,2,FALSE),"")</f>
        <v/>
      </c>
    </row>
    <row r="185" spans="1:11" x14ac:dyDescent="0.3">
      <c r="A185">
        <v>15243</v>
      </c>
      <c r="B185" t="str">
        <f>_xlfn.XLOOKUP(Table15[[#This Row],[Site Id]],'All sites'!A:A,'All sites'!B:B)</f>
        <v>BRIDGWATER</v>
      </c>
      <c r="C185" t="str">
        <f>_xlfn.XLOOKUP(Table15[[#This Row],[Site Id]],'All sites'!A:A,'All sites'!C:C)</f>
        <v>EAST QUAY</v>
      </c>
      <c r="D185" t="str">
        <f>Table15[[#This Row],[Site Area]] &amp; " " &amp; Table15[[#This Row],[Site Description]]</f>
        <v>BRIDGWATER EAST QUAY</v>
      </c>
      <c r="E185" t="s">
        <v>8473</v>
      </c>
      <c r="F185" t="s">
        <v>8474</v>
      </c>
      <c r="G185" t="s">
        <v>8112</v>
      </c>
      <c r="H185" t="s">
        <v>8113</v>
      </c>
      <c r="I185" t="s">
        <v>42</v>
      </c>
      <c r="J185" t="str">
        <f>Table15[[#This Row],[Server]]&amp;":"&amp;Table15[[#This Row],[DB_ADDR]]</f>
        <v>WASTE:E9644</v>
      </c>
      <c r="K185" t="str">
        <f>IFERROR(VLOOKUP(Table15[[#This Row],[SignalLink]],#REF!,2,FALSE),"")</f>
        <v/>
      </c>
    </row>
    <row r="186" spans="1:11" x14ac:dyDescent="0.3">
      <c r="A186">
        <v>15244</v>
      </c>
      <c r="B186" t="str">
        <f>_xlfn.XLOOKUP(Table15[[#This Row],[Site Id]],'All sites'!A:A,'All sites'!B:B)</f>
        <v>POOLE</v>
      </c>
      <c r="C186" t="str">
        <f>_xlfn.XLOOKUP(Table15[[#This Row],[Site Id]],'All sites'!A:A,'All sites'!C:C)</f>
        <v>ELGIN ROAD</v>
      </c>
      <c r="D186" t="str">
        <f>Table15[[#This Row],[Site Area]] &amp; " " &amp; Table15[[#This Row],[Site Description]]</f>
        <v>POOLE ELGIN ROAD</v>
      </c>
      <c r="E186" t="s">
        <v>8475</v>
      </c>
      <c r="F186" t="s">
        <v>8476</v>
      </c>
      <c r="G186" t="s">
        <v>8112</v>
      </c>
      <c r="H186" t="s">
        <v>8113</v>
      </c>
      <c r="I186" t="s">
        <v>42</v>
      </c>
      <c r="J186" t="str">
        <f>Table15[[#This Row],[Server]]&amp;":"&amp;Table15[[#This Row],[DB_ADDR]]</f>
        <v>WASTE:E28744</v>
      </c>
      <c r="K186" t="str">
        <f>IFERROR(VLOOKUP(Table15[[#This Row],[SignalLink]],#REF!,2,FALSE),"")</f>
        <v/>
      </c>
    </row>
    <row r="187" spans="1:11" x14ac:dyDescent="0.3">
      <c r="A187">
        <v>15244</v>
      </c>
      <c r="B187" t="str">
        <f>_xlfn.XLOOKUP(Table15[[#This Row],[Site Id]],'All sites'!A:A,'All sites'!B:B)</f>
        <v>POOLE</v>
      </c>
      <c r="C187" t="str">
        <f>_xlfn.XLOOKUP(Table15[[#This Row],[Site Id]],'All sites'!A:A,'All sites'!C:C)</f>
        <v>ELGIN ROAD</v>
      </c>
      <c r="D187" t="str">
        <f>Table15[[#This Row],[Site Area]] &amp; " " &amp; Table15[[#This Row],[Site Description]]</f>
        <v>POOLE ELGIN ROAD</v>
      </c>
      <c r="E187" t="s">
        <v>8477</v>
      </c>
      <c r="F187" t="s">
        <v>8478</v>
      </c>
      <c r="G187" t="s">
        <v>8112</v>
      </c>
      <c r="H187" t="s">
        <v>8113</v>
      </c>
      <c r="I187" t="s">
        <v>42</v>
      </c>
      <c r="J187" t="str">
        <f>Table15[[#This Row],[Server]]&amp;":"&amp;Table15[[#This Row],[DB_ADDR]]</f>
        <v>WASTE:E28747</v>
      </c>
      <c r="K187" t="str">
        <f>IFERROR(VLOOKUP(Table15[[#This Row],[SignalLink]],#REF!,2,FALSE),"")</f>
        <v/>
      </c>
    </row>
    <row r="188" spans="1:11" x14ac:dyDescent="0.3">
      <c r="A188">
        <v>15246</v>
      </c>
      <c r="B188" t="str">
        <f>_xlfn.XLOOKUP(Table15[[#This Row],[Site Id]],'All sites'!A:A,'All sites'!B:B)</f>
        <v>CANFORD MAGNA</v>
      </c>
      <c r="C188" t="str">
        <f>_xlfn.XLOOKUP(Table15[[#This Row],[Site Id]],'All sites'!A:A,'All sites'!C:C)</f>
        <v>CANFORD MAIN</v>
      </c>
      <c r="D188" t="str">
        <f>Table15[[#This Row],[Site Area]] &amp; " " &amp; Table15[[#This Row],[Site Description]]</f>
        <v>CANFORD MAGNA CANFORD MAIN</v>
      </c>
      <c r="E188" t="s">
        <v>8479</v>
      </c>
      <c r="F188" t="s">
        <v>8480</v>
      </c>
      <c r="G188" t="s">
        <v>8112</v>
      </c>
      <c r="H188" t="s">
        <v>8113</v>
      </c>
      <c r="I188" t="s">
        <v>42</v>
      </c>
      <c r="J188" t="str">
        <f>Table15[[#This Row],[Server]]&amp;":"&amp;Table15[[#This Row],[DB_ADDR]]</f>
        <v>WASTE:E58488</v>
      </c>
      <c r="K188" t="str">
        <f>IFERROR(VLOOKUP(Table15[[#This Row],[SignalLink]],#REF!,2,FALSE),"")</f>
        <v/>
      </c>
    </row>
    <row r="189" spans="1:11" x14ac:dyDescent="0.3">
      <c r="A189">
        <v>15257</v>
      </c>
      <c r="B189" t="str">
        <f>_xlfn.XLOOKUP(Table15[[#This Row],[Site Id]],'All sites'!A:A,'All sites'!B:B)</f>
        <v>POOLE</v>
      </c>
      <c r="C189" t="str">
        <f>_xlfn.XLOOKUP(Table15[[#This Row],[Site Id]],'All sites'!A:A,'All sites'!C:C)</f>
        <v>POOLE BRIDGE POOLE QUAY</v>
      </c>
      <c r="D189" t="str">
        <f>Table15[[#This Row],[Site Area]] &amp; " " &amp; Table15[[#This Row],[Site Description]]</f>
        <v>POOLE POOLE BRIDGE POOLE QUAY</v>
      </c>
      <c r="E189" t="s">
        <v>8481</v>
      </c>
      <c r="F189" t="s">
        <v>8482</v>
      </c>
      <c r="G189" t="s">
        <v>8112</v>
      </c>
      <c r="H189" t="s">
        <v>8113</v>
      </c>
      <c r="I189" t="s">
        <v>42</v>
      </c>
      <c r="J189" t="str">
        <f>Table15[[#This Row],[Server]]&amp;":"&amp;Table15[[#This Row],[DB_ADDR]]</f>
        <v>WASTE:E35313</v>
      </c>
      <c r="K189" t="str">
        <f>IFERROR(VLOOKUP(Table15[[#This Row],[SignalLink]],#REF!,2,FALSE),"")</f>
        <v/>
      </c>
    </row>
    <row r="190" spans="1:11" x14ac:dyDescent="0.3">
      <c r="A190">
        <v>15270</v>
      </c>
      <c r="B190" t="str">
        <f>_xlfn.XLOOKUP(Table15[[#This Row],[Site Id]],'All sites'!A:A,'All sites'!B:B)</f>
        <v>POOLE</v>
      </c>
      <c r="C190" t="str">
        <f>_xlfn.XLOOKUP(Table15[[#This Row],[Site Id]],'All sites'!A:A,'All sites'!C:C)</f>
        <v>CREEKMOOR LANE</v>
      </c>
      <c r="D190" t="str">
        <f>Table15[[#This Row],[Site Area]] &amp; " " &amp; Table15[[#This Row],[Site Description]]</f>
        <v>POOLE CREEKMOOR LANE</v>
      </c>
      <c r="E190" t="s">
        <v>8483</v>
      </c>
      <c r="F190" t="s">
        <v>8484</v>
      </c>
      <c r="G190" t="s">
        <v>8112</v>
      </c>
      <c r="H190" t="s">
        <v>8113</v>
      </c>
      <c r="I190" t="s">
        <v>42</v>
      </c>
      <c r="J190" t="str">
        <f>Table15[[#This Row],[Server]]&amp;":"&amp;Table15[[#This Row],[DB_ADDR]]</f>
        <v>WASTE:E2442</v>
      </c>
      <c r="K190" t="str">
        <f>IFERROR(VLOOKUP(Table15[[#This Row],[SignalLink]],#REF!,2,FALSE),"")</f>
        <v/>
      </c>
    </row>
    <row r="191" spans="1:11" x14ac:dyDescent="0.3">
      <c r="A191">
        <v>15273</v>
      </c>
      <c r="B191" t="str">
        <f>_xlfn.XLOOKUP(Table15[[#This Row],[Site Id]],'All sites'!A:A,'All sites'!B:B)</f>
        <v>POOLE</v>
      </c>
      <c r="C191" t="str">
        <f>_xlfn.XLOOKUP(Table15[[#This Row],[Site Id]],'All sites'!A:A,'All sites'!C:C)</f>
        <v>TURLIN MAIN BLANDFORD ROAD TURLIN MOOR</v>
      </c>
      <c r="D191" t="str">
        <f>Table15[[#This Row],[Site Area]] &amp; " " &amp; Table15[[#This Row],[Site Description]]</f>
        <v>POOLE TURLIN MAIN BLANDFORD ROAD TURLIN MOOR</v>
      </c>
      <c r="E191" t="s">
        <v>8485</v>
      </c>
      <c r="F191" t="s">
        <v>8486</v>
      </c>
      <c r="G191" t="s">
        <v>8112</v>
      </c>
      <c r="H191" t="s">
        <v>8113</v>
      </c>
      <c r="I191" t="s">
        <v>42</v>
      </c>
      <c r="J191" t="str">
        <f>Table15[[#This Row],[Server]]&amp;":"&amp;Table15[[#This Row],[DB_ADDR]]</f>
        <v>WASTE:E11883</v>
      </c>
      <c r="K191" t="str">
        <f>IFERROR(VLOOKUP(Table15[[#This Row],[SignalLink]],#REF!,2,FALSE),"")</f>
        <v/>
      </c>
    </row>
    <row r="192" spans="1:11" x14ac:dyDescent="0.3">
      <c r="A192">
        <v>15278</v>
      </c>
      <c r="B192" t="str">
        <f>_xlfn.XLOOKUP(Table15[[#This Row],[Site Id]],'All sites'!A:A,'All sites'!B:B)</f>
        <v>LONG SUTTON</v>
      </c>
      <c r="C192" t="str">
        <f>_xlfn.XLOOKUP(Table15[[#This Row],[Site Id]],'All sites'!A:A,'All sites'!C:C)</f>
        <v>BENNETTS ORCHARD</v>
      </c>
      <c r="D192" t="str">
        <f>Table15[[#This Row],[Site Area]] &amp; " " &amp; Table15[[#This Row],[Site Description]]</f>
        <v>LONG SUTTON BENNETTS ORCHARD</v>
      </c>
      <c r="E192" t="s">
        <v>8487</v>
      </c>
      <c r="F192" t="s">
        <v>8488</v>
      </c>
      <c r="G192" t="s">
        <v>8112</v>
      </c>
      <c r="H192" t="s">
        <v>8113</v>
      </c>
      <c r="I192" t="s">
        <v>42</v>
      </c>
      <c r="J192" t="str">
        <f>Table15[[#This Row],[Server]]&amp;":"&amp;Table15[[#This Row],[DB_ADDR]]</f>
        <v>WASTE:E20032</v>
      </c>
      <c r="K192" t="str">
        <f>IFERROR(VLOOKUP(Table15[[#This Row],[SignalLink]],#REF!,2,FALSE),"")</f>
        <v/>
      </c>
    </row>
    <row r="193" spans="1:11" x14ac:dyDescent="0.3">
      <c r="A193">
        <v>15284</v>
      </c>
      <c r="B193" t="str">
        <f>_xlfn.XLOOKUP(Table15[[#This Row],[Site Id]],'All sites'!A:A,'All sites'!B:B)</f>
        <v>HUISH EPISCOPI</v>
      </c>
      <c r="C193" t="str">
        <f>_xlfn.XLOOKUP(Table15[[#This Row],[Site Id]],'All sites'!A:A,'All sites'!C:C)</f>
        <v>WAGG DROVE</v>
      </c>
      <c r="D193" t="str">
        <f>Table15[[#This Row],[Site Area]] &amp; " " &amp; Table15[[#This Row],[Site Description]]</f>
        <v>HUISH EPISCOPI WAGG DROVE</v>
      </c>
      <c r="E193" t="s">
        <v>8489</v>
      </c>
      <c r="F193" t="s">
        <v>8490</v>
      </c>
      <c r="G193" t="s">
        <v>8112</v>
      </c>
      <c r="H193" t="s">
        <v>8113</v>
      </c>
      <c r="I193" t="s">
        <v>42</v>
      </c>
      <c r="J193" t="str">
        <f>Table15[[#This Row],[Server]]&amp;":"&amp;Table15[[#This Row],[DB_ADDR]]</f>
        <v>WASTE:E19046</v>
      </c>
      <c r="K193" t="str">
        <f>IFERROR(VLOOKUP(Table15[[#This Row],[SignalLink]],#REF!,2,FALSE),"")</f>
        <v/>
      </c>
    </row>
    <row r="194" spans="1:11" x14ac:dyDescent="0.3">
      <c r="A194">
        <v>15304</v>
      </c>
      <c r="B194" t="str">
        <f>_xlfn.XLOOKUP(Table15[[#This Row],[Site Id]],'All sites'!A:A,'All sites'!B:B)</f>
        <v>WEST CHINNOCK</v>
      </c>
      <c r="C194" t="str">
        <f>_xlfn.XLOOKUP(Table15[[#This Row],[Site Id]],'All sites'!A:A,'All sites'!C:C)</f>
        <v>GARAGE</v>
      </c>
      <c r="D194" t="str">
        <f>Table15[[#This Row],[Site Area]] &amp; " " &amp; Table15[[#This Row],[Site Description]]</f>
        <v>WEST CHINNOCK GARAGE</v>
      </c>
      <c r="E194" t="s">
        <v>8491</v>
      </c>
      <c r="F194" t="s">
        <v>8492</v>
      </c>
      <c r="G194" t="s">
        <v>8112</v>
      </c>
      <c r="H194" t="s">
        <v>8113</v>
      </c>
      <c r="I194" t="s">
        <v>42</v>
      </c>
      <c r="J194" t="str">
        <f>Table15[[#This Row],[Server]]&amp;":"&amp;Table15[[#This Row],[DB_ADDR]]</f>
        <v>WASTE:E19458</v>
      </c>
      <c r="K194" t="str">
        <f>IFERROR(VLOOKUP(Table15[[#This Row],[SignalLink]],#REF!,2,FALSE),"")</f>
        <v/>
      </c>
    </row>
    <row r="195" spans="1:11" x14ac:dyDescent="0.3">
      <c r="A195">
        <v>15306</v>
      </c>
      <c r="B195" t="str">
        <f>_xlfn.XLOOKUP(Table15[[#This Row],[Site Id]],'All sites'!A:A,'All sites'!B:B)</f>
        <v>LOWER SOMERTON</v>
      </c>
      <c r="C195" t="str">
        <f>_xlfn.XLOOKUP(Table15[[#This Row],[Site Id]],'All sites'!A:A,'All sites'!C:C)</f>
        <v>.</v>
      </c>
      <c r="D195" t="str">
        <f>Table15[[#This Row],[Site Area]] &amp; " " &amp; Table15[[#This Row],[Site Description]]</f>
        <v>LOWER SOMERTON .</v>
      </c>
      <c r="E195" t="s">
        <v>8493</v>
      </c>
      <c r="F195" t="s">
        <v>8494</v>
      </c>
      <c r="G195" t="s">
        <v>8112</v>
      </c>
      <c r="H195" t="s">
        <v>8113</v>
      </c>
      <c r="I195" t="s">
        <v>42</v>
      </c>
      <c r="J195" t="str">
        <f>Table15[[#This Row],[Server]]&amp;":"&amp;Table15[[#This Row],[DB_ADDR]]</f>
        <v>WASTE:E19358</v>
      </c>
      <c r="K195" t="str">
        <f>IFERROR(VLOOKUP(Table15[[#This Row],[SignalLink]],#REF!,2,FALSE),"")</f>
        <v/>
      </c>
    </row>
    <row r="196" spans="1:11" x14ac:dyDescent="0.3">
      <c r="A196">
        <v>15309</v>
      </c>
      <c r="B196" t="str">
        <f>_xlfn.XLOOKUP(Table15[[#This Row],[Site Id]],'All sites'!A:A,'All sites'!B:B)</f>
        <v>CHARLTON MACKERELL</v>
      </c>
      <c r="C196" t="str">
        <f>_xlfn.XLOOKUP(Table15[[#This Row],[Site Id]],'All sites'!A:A,'All sites'!C:C)</f>
        <v>ROOKERY FARM</v>
      </c>
      <c r="D196" t="str">
        <f>Table15[[#This Row],[Site Area]] &amp; " " &amp; Table15[[#This Row],[Site Description]]</f>
        <v>CHARLTON MACKERELL ROOKERY FARM</v>
      </c>
      <c r="E196" t="s">
        <v>8495</v>
      </c>
      <c r="F196" t="s">
        <v>8496</v>
      </c>
      <c r="G196" t="s">
        <v>8112</v>
      </c>
      <c r="H196" t="s">
        <v>8113</v>
      </c>
      <c r="I196" t="s">
        <v>42</v>
      </c>
      <c r="J196" t="str">
        <f>Table15[[#This Row],[Server]]&amp;":"&amp;Table15[[#This Row],[DB_ADDR]]</f>
        <v>WASTE:E19214</v>
      </c>
      <c r="K196" t="str">
        <f>IFERROR(VLOOKUP(Table15[[#This Row],[SignalLink]],#REF!,2,FALSE),"")</f>
        <v/>
      </c>
    </row>
    <row r="197" spans="1:11" x14ac:dyDescent="0.3">
      <c r="A197">
        <v>15309</v>
      </c>
      <c r="B197" t="str">
        <f>_xlfn.XLOOKUP(Table15[[#This Row],[Site Id]],'All sites'!A:A,'All sites'!B:B)</f>
        <v>CHARLTON MACKERELL</v>
      </c>
      <c r="C197" t="str">
        <f>_xlfn.XLOOKUP(Table15[[#This Row],[Site Id]],'All sites'!A:A,'All sites'!C:C)</f>
        <v>ROOKERY FARM</v>
      </c>
      <c r="D197" t="str">
        <f>Table15[[#This Row],[Site Area]] &amp; " " &amp; Table15[[#This Row],[Site Description]]</f>
        <v>CHARLTON MACKERELL ROOKERY FARM</v>
      </c>
      <c r="E197" t="s">
        <v>8497</v>
      </c>
      <c r="F197" t="s">
        <v>8498</v>
      </c>
      <c r="G197" t="s">
        <v>8112</v>
      </c>
      <c r="H197" t="s">
        <v>8113</v>
      </c>
      <c r="I197" t="s">
        <v>42</v>
      </c>
      <c r="J197" t="str">
        <f>Table15[[#This Row],[Server]]&amp;":"&amp;Table15[[#This Row],[DB_ADDR]]</f>
        <v>WASTE:E19216</v>
      </c>
      <c r="K197" t="str">
        <f>IFERROR(VLOOKUP(Table15[[#This Row],[SignalLink]],#REF!,2,FALSE),"")</f>
        <v/>
      </c>
    </row>
    <row r="198" spans="1:11" x14ac:dyDescent="0.3">
      <c r="A198">
        <v>15311</v>
      </c>
      <c r="B198" t="str">
        <f>_xlfn.XLOOKUP(Table15[[#This Row],[Site Id]],'All sites'!A:A,'All sites'!B:B)</f>
        <v>YEOVIL</v>
      </c>
      <c r="C198" t="str">
        <f>_xlfn.XLOOKUP(Table15[[#This Row],[Site Id]],'All sites'!A:A,'All sites'!C:C)</f>
        <v>MUDFORD</v>
      </c>
      <c r="D198" t="str">
        <f>Table15[[#This Row],[Site Area]] &amp; " " &amp; Table15[[#This Row],[Site Description]]</f>
        <v>YEOVIL MUDFORD</v>
      </c>
      <c r="E198" t="s">
        <v>8499</v>
      </c>
      <c r="F198" t="s">
        <v>8500</v>
      </c>
      <c r="G198" t="s">
        <v>8112</v>
      </c>
      <c r="H198" t="s">
        <v>8113</v>
      </c>
      <c r="I198" t="s">
        <v>42</v>
      </c>
      <c r="J198" t="str">
        <f>Table15[[#This Row],[Server]]&amp;":"&amp;Table15[[#This Row],[DB_ADDR]]</f>
        <v>WASTE:E36393</v>
      </c>
      <c r="K198" t="str">
        <f>IFERROR(VLOOKUP(Table15[[#This Row],[SignalLink]],#REF!,2,FALSE),"")</f>
        <v/>
      </c>
    </row>
    <row r="199" spans="1:11" x14ac:dyDescent="0.3">
      <c r="A199">
        <v>15313</v>
      </c>
      <c r="B199" t="str">
        <f>_xlfn.XLOOKUP(Table15[[#This Row],[Site Id]],'All sites'!A:A,'All sites'!B:B)</f>
        <v>HUISH EPISCOPI</v>
      </c>
      <c r="C199" t="str">
        <f>_xlfn.XLOOKUP(Table15[[#This Row],[Site Id]],'All sites'!A:A,'All sites'!C:C)</f>
        <v>PIBSBURY</v>
      </c>
      <c r="D199" t="str">
        <f>Table15[[#This Row],[Site Area]] &amp; " " &amp; Table15[[#This Row],[Site Description]]</f>
        <v>HUISH EPISCOPI PIBSBURY</v>
      </c>
      <c r="E199" t="s">
        <v>8501</v>
      </c>
      <c r="F199" t="s">
        <v>8502</v>
      </c>
      <c r="G199" t="s">
        <v>8112</v>
      </c>
      <c r="H199" t="s">
        <v>8113</v>
      </c>
      <c r="I199" t="s">
        <v>42</v>
      </c>
      <c r="J199" t="str">
        <f>Table15[[#This Row],[Server]]&amp;":"&amp;Table15[[#This Row],[DB_ADDR]]</f>
        <v>WASTE:E19306</v>
      </c>
      <c r="K199" t="str">
        <f>IFERROR(VLOOKUP(Table15[[#This Row],[SignalLink]],#REF!,2,FALSE),"")</f>
        <v/>
      </c>
    </row>
    <row r="200" spans="1:11" x14ac:dyDescent="0.3">
      <c r="A200">
        <v>15314</v>
      </c>
      <c r="B200" t="str">
        <f>_xlfn.XLOOKUP(Table15[[#This Row],[Site Id]],'All sites'!A:A,'All sites'!B:B)</f>
        <v>UPTON</v>
      </c>
      <c r="C200" t="str">
        <f>_xlfn.XLOOKUP(Table15[[#This Row],[Site Id]],'All sites'!A:A,'All sites'!C:C)</f>
        <v>NR LANGPORT</v>
      </c>
      <c r="D200" t="str">
        <f>Table15[[#This Row],[Site Area]] &amp; " " &amp; Table15[[#This Row],[Site Description]]</f>
        <v>UPTON NR LANGPORT</v>
      </c>
      <c r="E200" t="s">
        <v>8503</v>
      </c>
      <c r="F200" t="s">
        <v>8504</v>
      </c>
      <c r="G200" t="s">
        <v>8112</v>
      </c>
      <c r="H200" t="s">
        <v>8113</v>
      </c>
      <c r="I200" t="s">
        <v>42</v>
      </c>
      <c r="J200" t="str">
        <f>Table15[[#This Row],[Server]]&amp;":"&amp;Table15[[#This Row],[DB_ADDR]]</f>
        <v>WASTE:E20072</v>
      </c>
      <c r="K200" t="str">
        <f>IFERROR(VLOOKUP(Table15[[#This Row],[SignalLink]],#REF!,2,FALSE),"")</f>
        <v/>
      </c>
    </row>
    <row r="201" spans="1:11" x14ac:dyDescent="0.3">
      <c r="A201">
        <v>15315</v>
      </c>
      <c r="B201" t="str">
        <f>_xlfn.XLOOKUP(Table15[[#This Row],[Site Id]],'All sites'!A:A,'All sites'!B:B)</f>
        <v>HUISH EPISCOPI</v>
      </c>
      <c r="C201" t="str">
        <f>_xlfn.XLOOKUP(Table15[[#This Row],[Site Id]],'All sites'!A:A,'All sites'!C:C)</f>
        <v>WAGG BRIDGE</v>
      </c>
      <c r="D201" t="str">
        <f>Table15[[#This Row],[Site Area]] &amp; " " &amp; Table15[[#This Row],[Site Description]]</f>
        <v>HUISH EPISCOPI WAGG BRIDGE</v>
      </c>
      <c r="E201" t="s">
        <v>8505</v>
      </c>
      <c r="F201" t="s">
        <v>8506</v>
      </c>
      <c r="G201" t="s">
        <v>8112</v>
      </c>
      <c r="H201" t="s">
        <v>8113</v>
      </c>
      <c r="I201" t="s">
        <v>42</v>
      </c>
      <c r="J201" t="str">
        <f>Table15[[#This Row],[Server]]&amp;":"&amp;Table15[[#This Row],[DB_ADDR]]</f>
        <v>WASTE:E19040</v>
      </c>
      <c r="K201" t="str">
        <f>IFERROR(VLOOKUP(Table15[[#This Row],[SignalLink]],#REF!,2,FALSE),"")</f>
        <v/>
      </c>
    </row>
    <row r="202" spans="1:11" x14ac:dyDescent="0.3">
      <c r="A202">
        <v>15316</v>
      </c>
      <c r="B202" t="str">
        <f>_xlfn.XLOOKUP(Table15[[#This Row],[Site Id]],'All sites'!A:A,'All sites'!B:B)</f>
        <v>BARTON ST DAVID</v>
      </c>
      <c r="C202" t="str">
        <f>_xlfn.XLOOKUP(Table15[[#This Row],[Site Id]],'All sites'!A:A,'All sites'!C:C)</f>
        <v>TOOTAL BRIDGE</v>
      </c>
      <c r="D202" t="str">
        <f>Table15[[#This Row],[Site Area]] &amp; " " &amp; Table15[[#This Row],[Site Description]]</f>
        <v>BARTON ST DAVID TOOTAL BRIDGE</v>
      </c>
      <c r="E202" t="s">
        <v>8507</v>
      </c>
      <c r="F202" t="s">
        <v>8508</v>
      </c>
      <c r="G202" t="s">
        <v>8112</v>
      </c>
      <c r="H202" t="s">
        <v>8113</v>
      </c>
      <c r="I202" t="s">
        <v>42</v>
      </c>
      <c r="J202" t="str">
        <f>Table15[[#This Row],[Server]]&amp;":"&amp;Table15[[#This Row],[DB_ADDR]]</f>
        <v>WASTE:E19604</v>
      </c>
      <c r="K202" t="str">
        <f>IFERROR(VLOOKUP(Table15[[#This Row],[SignalLink]],#REF!,2,FALSE),"")</f>
        <v/>
      </c>
    </row>
    <row r="203" spans="1:11" x14ac:dyDescent="0.3">
      <c r="A203">
        <v>15317</v>
      </c>
      <c r="B203" t="str">
        <f>_xlfn.XLOOKUP(Table15[[#This Row],[Site Id]],'All sites'!A:A,'All sites'!B:B)</f>
        <v>NORTON SUB HAMDON</v>
      </c>
      <c r="C203" t="str">
        <f>_xlfn.XLOOKUP(Table15[[#This Row],[Site Id]],'All sites'!A:A,'All sites'!C:C)</f>
        <v>.</v>
      </c>
      <c r="D203" t="str">
        <f>Table15[[#This Row],[Site Area]] &amp; " " &amp; Table15[[#This Row],[Site Description]]</f>
        <v>NORTON SUB HAMDON .</v>
      </c>
      <c r="E203" t="s">
        <v>8509</v>
      </c>
      <c r="F203" t="s">
        <v>8510</v>
      </c>
      <c r="G203" t="s">
        <v>8112</v>
      </c>
      <c r="H203" t="s">
        <v>8113</v>
      </c>
      <c r="I203" t="s">
        <v>42</v>
      </c>
      <c r="J203" t="str">
        <f>Table15[[#This Row],[Server]]&amp;":"&amp;Table15[[#This Row],[DB_ADDR]]</f>
        <v>WASTE:E3185</v>
      </c>
      <c r="K203" t="str">
        <f>IFERROR(VLOOKUP(Table15[[#This Row],[SignalLink]],#REF!,2,FALSE),"")</f>
        <v/>
      </c>
    </row>
    <row r="204" spans="1:11" x14ac:dyDescent="0.3">
      <c r="A204">
        <v>15318</v>
      </c>
      <c r="B204" t="str">
        <f>_xlfn.XLOOKUP(Table15[[#This Row],[Site Id]],'All sites'!A:A,'All sites'!B:B)</f>
        <v>STOFORD</v>
      </c>
      <c r="C204" t="str">
        <f>_xlfn.XLOOKUP(Table15[[#This Row],[Site Id]],'All sites'!A:A,'All sites'!C:C)</f>
        <v>HILLSIDE MAIN</v>
      </c>
      <c r="D204" t="str">
        <f>Table15[[#This Row],[Site Area]] &amp; " " &amp; Table15[[#This Row],[Site Description]]</f>
        <v>STOFORD HILLSIDE MAIN</v>
      </c>
      <c r="E204" t="s">
        <v>8511</v>
      </c>
      <c r="F204" t="s">
        <v>8512</v>
      </c>
      <c r="G204" t="s">
        <v>8112</v>
      </c>
      <c r="H204" t="s">
        <v>8113</v>
      </c>
      <c r="I204" t="s">
        <v>42</v>
      </c>
      <c r="J204" t="str">
        <f>Table15[[#This Row],[Server]]&amp;":"&amp;Table15[[#This Row],[DB_ADDR]]</f>
        <v>WASTE:E3528</v>
      </c>
      <c r="K204" t="str">
        <f>IFERROR(VLOOKUP(Table15[[#This Row],[SignalLink]],#REF!,2,FALSE),"")</f>
        <v/>
      </c>
    </row>
    <row r="205" spans="1:11" x14ac:dyDescent="0.3">
      <c r="A205">
        <v>15320</v>
      </c>
      <c r="B205" t="str">
        <f>_xlfn.XLOOKUP(Table15[[#This Row],[Site Id]],'All sites'!A:A,'All sites'!B:B)</f>
        <v>LONG SUTTON</v>
      </c>
      <c r="C205" t="str">
        <f>_xlfn.XLOOKUP(Table15[[#This Row],[Site Id]],'All sites'!A:A,'All sites'!C:C)</f>
        <v>KNOLE</v>
      </c>
      <c r="D205" t="str">
        <f>Table15[[#This Row],[Site Area]] &amp; " " &amp; Table15[[#This Row],[Site Description]]</f>
        <v>LONG SUTTON KNOLE</v>
      </c>
      <c r="E205" t="s">
        <v>8513</v>
      </c>
      <c r="F205" t="s">
        <v>8514</v>
      </c>
      <c r="G205" t="s">
        <v>8112</v>
      </c>
      <c r="H205" t="s">
        <v>8113</v>
      </c>
      <c r="I205" t="s">
        <v>42</v>
      </c>
      <c r="J205" t="str">
        <f>Table15[[#This Row],[Server]]&amp;":"&amp;Table15[[#This Row],[DB_ADDR]]</f>
        <v>WASTE:E19344</v>
      </c>
      <c r="K205" t="str">
        <f>IFERROR(VLOOKUP(Table15[[#This Row],[SignalLink]],#REF!,2,FALSE),"")</f>
        <v/>
      </c>
    </row>
    <row r="206" spans="1:11" x14ac:dyDescent="0.3">
      <c r="A206">
        <v>15322</v>
      </c>
      <c r="B206" t="str">
        <f>_xlfn.XLOOKUP(Table15[[#This Row],[Site Id]],'All sites'!A:A,'All sites'!B:B)</f>
        <v>PITNEY</v>
      </c>
      <c r="C206" t="str">
        <f>_xlfn.XLOOKUP(Table15[[#This Row],[Site Id]],'All sites'!A:A,'All sites'!C:C)</f>
        <v>.</v>
      </c>
      <c r="D206" t="str">
        <f>Table15[[#This Row],[Site Area]] &amp; " " &amp; Table15[[#This Row],[Site Description]]</f>
        <v>PITNEY .</v>
      </c>
      <c r="E206" t="s">
        <v>8515</v>
      </c>
      <c r="F206" t="s">
        <v>8516</v>
      </c>
      <c r="G206" t="s">
        <v>8112</v>
      </c>
      <c r="H206" t="s">
        <v>8113</v>
      </c>
      <c r="I206" t="s">
        <v>42</v>
      </c>
      <c r="J206" t="str">
        <f>Table15[[#This Row],[Server]]&amp;":"&amp;Table15[[#This Row],[DB_ADDR]]</f>
        <v>WASTE:E10795</v>
      </c>
      <c r="K206" t="str">
        <f>IFERROR(VLOOKUP(Table15[[#This Row],[SignalLink]],#REF!,2,FALSE),"")</f>
        <v/>
      </c>
    </row>
    <row r="207" spans="1:11" x14ac:dyDescent="0.3">
      <c r="A207">
        <v>15334</v>
      </c>
      <c r="B207" t="str">
        <f>_xlfn.XLOOKUP(Table15[[#This Row],[Site Id]],'All sites'!A:A,'All sites'!B:B)</f>
        <v>CHARLTON ADAM</v>
      </c>
      <c r="C207" t="str">
        <f>_xlfn.XLOOKUP(Table15[[#This Row],[Site Id]],'All sites'!A:A,'All sites'!C:C)</f>
        <v>.</v>
      </c>
      <c r="D207" t="str">
        <f>Table15[[#This Row],[Site Area]] &amp; " " &amp; Table15[[#This Row],[Site Description]]</f>
        <v>CHARLTON ADAM .</v>
      </c>
      <c r="E207" t="s">
        <v>8517</v>
      </c>
      <c r="F207" t="s">
        <v>8518</v>
      </c>
      <c r="G207" t="s">
        <v>8112</v>
      </c>
      <c r="H207" t="s">
        <v>8113</v>
      </c>
      <c r="I207" t="s">
        <v>42</v>
      </c>
      <c r="J207" t="str">
        <f>Table15[[#This Row],[Server]]&amp;":"&amp;Table15[[#This Row],[DB_ADDR]]</f>
        <v>WASTE:E12428</v>
      </c>
      <c r="K207" t="str">
        <f>IFERROR(VLOOKUP(Table15[[#This Row],[SignalLink]],#REF!,2,FALSE),"")</f>
        <v/>
      </c>
    </row>
    <row r="208" spans="1:11" x14ac:dyDescent="0.3">
      <c r="A208">
        <v>15342</v>
      </c>
      <c r="B208" t="str">
        <f>_xlfn.XLOOKUP(Table15[[#This Row],[Site Id]],'All sites'!A:A,'All sites'!B:B)</f>
        <v>BRENT KNOLL</v>
      </c>
      <c r="C208" t="str">
        <f>_xlfn.XLOOKUP(Table15[[#This Row],[Site Id]],'All sites'!A:A,'All sites'!C:C)</f>
        <v>FORGE HOUSE BRENT STREET</v>
      </c>
      <c r="D208" t="str">
        <f>Table15[[#This Row],[Site Area]] &amp; " " &amp; Table15[[#This Row],[Site Description]]</f>
        <v>BRENT KNOLL FORGE HOUSE BRENT STREET</v>
      </c>
      <c r="E208" t="s">
        <v>8519</v>
      </c>
      <c r="F208" t="s">
        <v>8520</v>
      </c>
      <c r="G208" t="s">
        <v>8112</v>
      </c>
      <c r="H208" t="s">
        <v>8113</v>
      </c>
      <c r="I208" t="s">
        <v>42</v>
      </c>
      <c r="J208" t="str">
        <f>Table15[[#This Row],[Server]]&amp;":"&amp;Table15[[#This Row],[DB_ADDR]]</f>
        <v>WASTE:E52485</v>
      </c>
      <c r="K208" t="str">
        <f>IFERROR(VLOOKUP(Table15[[#This Row],[SignalLink]],#REF!,2,FALSE),"")</f>
        <v/>
      </c>
    </row>
    <row r="209" spans="1:11" x14ac:dyDescent="0.3">
      <c r="A209">
        <v>15347</v>
      </c>
      <c r="B209" t="str">
        <f>_xlfn.XLOOKUP(Table15[[#This Row],[Site Id]],'All sites'!A:A,'All sites'!B:B)</f>
        <v>WOOLAVINGTON</v>
      </c>
      <c r="C209" t="str">
        <f>_xlfn.XLOOKUP(Table15[[#This Row],[Site Id]],'All sites'!A:A,'All sites'!C:C)</f>
        <v>CAUSEWAY</v>
      </c>
      <c r="D209" t="str">
        <f>Table15[[#This Row],[Site Area]] &amp; " " &amp; Table15[[#This Row],[Site Description]]</f>
        <v>WOOLAVINGTON CAUSEWAY</v>
      </c>
      <c r="E209" t="s">
        <v>8521</v>
      </c>
      <c r="F209" t="s">
        <v>8522</v>
      </c>
      <c r="G209" t="s">
        <v>8112</v>
      </c>
      <c r="H209" t="s">
        <v>8113</v>
      </c>
      <c r="I209" t="s">
        <v>42</v>
      </c>
      <c r="J209" t="str">
        <f>Table15[[#This Row],[Server]]&amp;":"&amp;Table15[[#This Row],[DB_ADDR]]</f>
        <v>WASTE:E3039</v>
      </c>
      <c r="K209" t="str">
        <f>IFERROR(VLOOKUP(Table15[[#This Row],[SignalLink]],#REF!,2,FALSE),"")</f>
        <v/>
      </c>
    </row>
    <row r="210" spans="1:11" x14ac:dyDescent="0.3">
      <c r="A210">
        <v>15347</v>
      </c>
      <c r="B210" t="str">
        <f>_xlfn.XLOOKUP(Table15[[#This Row],[Site Id]],'All sites'!A:A,'All sites'!B:B)</f>
        <v>WOOLAVINGTON</v>
      </c>
      <c r="C210" t="str">
        <f>_xlfn.XLOOKUP(Table15[[#This Row],[Site Id]],'All sites'!A:A,'All sites'!C:C)</f>
        <v>CAUSEWAY</v>
      </c>
      <c r="D210" t="str">
        <f>Table15[[#This Row],[Site Area]] &amp; " " &amp; Table15[[#This Row],[Site Description]]</f>
        <v>WOOLAVINGTON CAUSEWAY</v>
      </c>
      <c r="E210" t="s">
        <v>8523</v>
      </c>
      <c r="F210" t="s">
        <v>8524</v>
      </c>
      <c r="G210" t="s">
        <v>8112</v>
      </c>
      <c r="H210" t="s">
        <v>8113</v>
      </c>
      <c r="I210" t="s">
        <v>42</v>
      </c>
      <c r="J210" t="str">
        <f>Table15[[#This Row],[Server]]&amp;":"&amp;Table15[[#This Row],[DB_ADDR]]</f>
        <v>WASTE:E3040</v>
      </c>
      <c r="K210" t="str">
        <f>IFERROR(VLOOKUP(Table15[[#This Row],[SignalLink]],#REF!,2,FALSE),"")</f>
        <v/>
      </c>
    </row>
    <row r="211" spans="1:11" x14ac:dyDescent="0.3">
      <c r="A211">
        <v>15353</v>
      </c>
      <c r="B211" t="str">
        <f>_xlfn.XLOOKUP(Table15[[#This Row],[Site Id]],'All sites'!A:A,'All sites'!B:B)</f>
        <v>BURNHAM-ON-SEA</v>
      </c>
      <c r="C211" t="str">
        <f>_xlfn.XLOOKUP(Table15[[#This Row],[Site Id]],'All sites'!A:A,'All sites'!C:C)</f>
        <v>QUANTOCK CLOSE</v>
      </c>
      <c r="D211" t="str">
        <f>Table15[[#This Row],[Site Area]] &amp; " " &amp; Table15[[#This Row],[Site Description]]</f>
        <v>BURNHAM-ON-SEA QUANTOCK CLOSE</v>
      </c>
      <c r="E211" t="s">
        <v>8525</v>
      </c>
      <c r="F211" t="s">
        <v>8526</v>
      </c>
      <c r="G211" t="s">
        <v>8112</v>
      </c>
      <c r="H211" t="s">
        <v>8113</v>
      </c>
      <c r="I211" t="s">
        <v>42</v>
      </c>
      <c r="J211" t="str">
        <f>Table15[[#This Row],[Server]]&amp;":"&amp;Table15[[#This Row],[DB_ADDR]]</f>
        <v>WASTE:E6383</v>
      </c>
      <c r="K211" t="str">
        <f>IFERROR(VLOOKUP(Table15[[#This Row],[SignalLink]],#REF!,2,FALSE),"")</f>
        <v/>
      </c>
    </row>
    <row r="212" spans="1:11" x14ac:dyDescent="0.3">
      <c r="A212">
        <v>15356</v>
      </c>
      <c r="B212" t="str">
        <f>_xlfn.XLOOKUP(Table15[[#This Row],[Site Id]],'All sites'!A:A,'All sites'!B:B)</f>
        <v>ROOKSBRIDGE</v>
      </c>
      <c r="C212" t="str">
        <f>_xlfn.XLOOKUP(Table15[[#This Row],[Site Id]],'All sites'!A:A,'All sites'!C:C)</f>
        <v>MENDIP ROAD (FACTORY ROAD) EDINGWORTH</v>
      </c>
      <c r="D212" t="str">
        <f>Table15[[#This Row],[Site Area]] &amp; " " &amp; Table15[[#This Row],[Site Description]]</f>
        <v>ROOKSBRIDGE MENDIP ROAD (FACTORY ROAD) EDINGWORTH</v>
      </c>
      <c r="E212" t="s">
        <v>8527</v>
      </c>
      <c r="F212" t="s">
        <v>8528</v>
      </c>
      <c r="G212" t="s">
        <v>8112</v>
      </c>
      <c r="H212" t="s">
        <v>8113</v>
      </c>
      <c r="I212" t="s">
        <v>42</v>
      </c>
      <c r="J212" t="str">
        <f>Table15[[#This Row],[Server]]&amp;":"&amp;Table15[[#This Row],[DB_ADDR]]</f>
        <v>WASTE:E6711</v>
      </c>
      <c r="K212" t="str">
        <f>IFERROR(VLOOKUP(Table15[[#This Row],[SignalLink]],#REF!,2,FALSE),"")</f>
        <v/>
      </c>
    </row>
    <row r="213" spans="1:11" x14ac:dyDescent="0.3">
      <c r="A213">
        <v>15361</v>
      </c>
      <c r="B213" t="str">
        <f>_xlfn.XLOOKUP(Table15[[#This Row],[Site Id]],'All sites'!A:A,'All sites'!B:B)</f>
        <v>WEST HUNTSPILL</v>
      </c>
      <c r="C213" t="str">
        <f>_xlfn.XLOOKUP(Table15[[#This Row],[Site Id]],'All sites'!A:A,'All sites'!C:C)</f>
        <v>CROSSWAYS WITHY ROAD</v>
      </c>
      <c r="D213" t="str">
        <f>Table15[[#This Row],[Site Area]] &amp; " " &amp; Table15[[#This Row],[Site Description]]</f>
        <v>WEST HUNTSPILL CROSSWAYS WITHY ROAD</v>
      </c>
      <c r="E213" t="s">
        <v>8529</v>
      </c>
      <c r="F213" t="s">
        <v>8530</v>
      </c>
      <c r="G213" t="s">
        <v>8112</v>
      </c>
      <c r="H213" t="s">
        <v>8113</v>
      </c>
      <c r="I213" t="s">
        <v>42</v>
      </c>
      <c r="J213" t="str">
        <f>Table15[[#This Row],[Server]]&amp;":"&amp;Table15[[#This Row],[DB_ADDR]]</f>
        <v>WASTE:E6444</v>
      </c>
      <c r="K213" t="str">
        <f>IFERROR(VLOOKUP(Table15[[#This Row],[SignalLink]],#REF!,2,FALSE),"")</f>
        <v/>
      </c>
    </row>
    <row r="214" spans="1:11" x14ac:dyDescent="0.3">
      <c r="A214">
        <v>15379</v>
      </c>
      <c r="B214" t="str">
        <f>_xlfn.XLOOKUP(Table15[[#This Row],[Site Id]],'All sites'!A:A,'All sites'!B:B)</f>
        <v>HIGHBRIDGE</v>
      </c>
      <c r="C214" t="str">
        <f>_xlfn.XLOOKUP(Table15[[#This Row],[Site Id]],'All sites'!A:A,'All sites'!C:C)</f>
        <v>PADDOCK DRIVE</v>
      </c>
      <c r="D214" t="str">
        <f>Table15[[#This Row],[Site Area]] &amp; " " &amp; Table15[[#This Row],[Site Description]]</f>
        <v>HIGHBRIDGE PADDOCK DRIVE</v>
      </c>
      <c r="E214" t="s">
        <v>8531</v>
      </c>
      <c r="F214" t="s">
        <v>8532</v>
      </c>
      <c r="G214" t="s">
        <v>8112</v>
      </c>
      <c r="H214" t="s">
        <v>8113</v>
      </c>
      <c r="I214" t="s">
        <v>42</v>
      </c>
      <c r="J214" t="str">
        <f>Table15[[#This Row],[Server]]&amp;":"&amp;Table15[[#This Row],[DB_ADDR]]</f>
        <v>WASTE:E6530</v>
      </c>
      <c r="K214" t="str">
        <f>IFERROR(VLOOKUP(Table15[[#This Row],[SignalLink]],#REF!,2,FALSE),"")</f>
        <v/>
      </c>
    </row>
    <row r="215" spans="1:11" x14ac:dyDescent="0.3">
      <c r="A215">
        <v>15383</v>
      </c>
      <c r="B215" t="str">
        <f>_xlfn.XLOOKUP(Table15[[#This Row],[Site Id]],'All sites'!A:A,'All sites'!B:B)</f>
        <v>POOLE</v>
      </c>
      <c r="C215" t="str">
        <f>_xlfn.XLOOKUP(Table15[[#This Row],[Site Id]],'All sites'!A:A,'All sites'!C:C)</f>
        <v>EAST QUAY PERRY GARDENS</v>
      </c>
      <c r="D215" t="str">
        <f>Table15[[#This Row],[Site Area]] &amp; " " &amp; Table15[[#This Row],[Site Description]]</f>
        <v>POOLE EAST QUAY PERRY GARDENS</v>
      </c>
      <c r="E215" t="s">
        <v>8533</v>
      </c>
      <c r="F215" t="s">
        <v>8534</v>
      </c>
      <c r="G215" t="s">
        <v>8112</v>
      </c>
      <c r="H215" t="s">
        <v>8113</v>
      </c>
      <c r="I215" t="s">
        <v>42</v>
      </c>
      <c r="J215" t="str">
        <f>Table15[[#This Row],[Server]]&amp;":"&amp;Table15[[#This Row],[DB_ADDR]]</f>
        <v>WASTE:E53515</v>
      </c>
      <c r="K215" t="str">
        <f>IFERROR(VLOOKUP(Table15[[#This Row],[SignalLink]],#REF!,2,FALSE),"")</f>
        <v/>
      </c>
    </row>
    <row r="216" spans="1:11" x14ac:dyDescent="0.3">
      <c r="A216">
        <v>15385</v>
      </c>
      <c r="B216" t="str">
        <f>_xlfn.XLOOKUP(Table15[[#This Row],[Site Id]],'All sites'!A:A,'All sites'!B:B)</f>
        <v>BREAN</v>
      </c>
      <c r="C216" t="str">
        <f>_xlfn.XLOOKUP(Table15[[#This Row],[Site Id]],'All sites'!A:A,'All sites'!C:C)</f>
        <v>MERRY BEE SOUTH ROAD</v>
      </c>
      <c r="D216" t="str">
        <f>Table15[[#This Row],[Site Area]] &amp; " " &amp; Table15[[#This Row],[Site Description]]</f>
        <v>BREAN MERRY BEE SOUTH ROAD</v>
      </c>
      <c r="E216" t="s">
        <v>8535</v>
      </c>
      <c r="F216" t="s">
        <v>8536</v>
      </c>
      <c r="G216" t="s">
        <v>8112</v>
      </c>
      <c r="H216" t="s">
        <v>8113</v>
      </c>
      <c r="I216" t="s">
        <v>42</v>
      </c>
      <c r="J216" t="str">
        <f>Table15[[#This Row],[Server]]&amp;":"&amp;Table15[[#This Row],[DB_ADDR]]</f>
        <v>WASTE:E6552</v>
      </c>
      <c r="K216" t="str">
        <f>IFERROR(VLOOKUP(Table15[[#This Row],[SignalLink]],#REF!,2,FALSE),"")</f>
        <v/>
      </c>
    </row>
    <row r="217" spans="1:11" x14ac:dyDescent="0.3">
      <c r="A217">
        <v>15388</v>
      </c>
      <c r="B217" t="str">
        <f>_xlfn.XLOOKUP(Table15[[#This Row],[Site Id]],'All sites'!A:A,'All sites'!B:B)</f>
        <v>OTHERY</v>
      </c>
      <c r="C217" t="str">
        <f>_xlfn.XLOOKUP(Table15[[#This Row],[Site Id]],'All sites'!A:A,'All sites'!C:C)</f>
        <v>RYE LANE/ SUMMERHEDGE ROAD</v>
      </c>
      <c r="D217" t="str">
        <f>Table15[[#This Row],[Site Area]] &amp; " " &amp; Table15[[#This Row],[Site Description]]</f>
        <v>OTHERY RYE LANE/ SUMMERHEDGE ROAD</v>
      </c>
      <c r="E217" t="s">
        <v>8537</v>
      </c>
      <c r="F217" t="s">
        <v>8538</v>
      </c>
      <c r="G217" t="s">
        <v>8112</v>
      </c>
      <c r="H217" t="s">
        <v>8113</v>
      </c>
      <c r="I217" t="s">
        <v>42</v>
      </c>
      <c r="J217" t="str">
        <f>Table15[[#This Row],[Server]]&amp;":"&amp;Table15[[#This Row],[DB_ADDR]]</f>
        <v>WASTE:E13676</v>
      </c>
      <c r="K217" t="str">
        <f>IFERROR(VLOOKUP(Table15[[#This Row],[SignalLink]],#REF!,2,FALSE),"")</f>
        <v/>
      </c>
    </row>
    <row r="218" spans="1:11" x14ac:dyDescent="0.3">
      <c r="A218">
        <v>15389</v>
      </c>
      <c r="B218" t="str">
        <f>_xlfn.XLOOKUP(Table15[[#This Row],[Site Id]],'All sites'!A:A,'All sites'!B:B)</f>
        <v>PAWLETT</v>
      </c>
      <c r="C218" t="str">
        <f>_xlfn.XLOOKUP(Table15[[#This Row],[Site Id]],'All sites'!A:A,'All sites'!C:C)</f>
        <v>MAIN ROAD</v>
      </c>
      <c r="D218" t="str">
        <f>Table15[[#This Row],[Site Area]] &amp; " " &amp; Table15[[#This Row],[Site Description]]</f>
        <v>PAWLETT MAIN ROAD</v>
      </c>
      <c r="E218" t="s">
        <v>8539</v>
      </c>
      <c r="F218" t="s">
        <v>8540</v>
      </c>
      <c r="G218" t="s">
        <v>8112</v>
      </c>
      <c r="H218" t="s">
        <v>8113</v>
      </c>
      <c r="I218" t="s">
        <v>42</v>
      </c>
      <c r="J218" t="str">
        <f>Table15[[#This Row],[Server]]&amp;":"&amp;Table15[[#This Row],[DB_ADDR]]</f>
        <v>WASTE:E6582</v>
      </c>
      <c r="K218" t="str">
        <f>IFERROR(VLOOKUP(Table15[[#This Row],[SignalLink]],#REF!,2,FALSE),"")</f>
        <v/>
      </c>
    </row>
    <row r="219" spans="1:11" x14ac:dyDescent="0.3">
      <c r="A219">
        <v>15392</v>
      </c>
      <c r="B219" t="str">
        <f>_xlfn.XLOOKUP(Table15[[#This Row],[Site Id]],'All sites'!A:A,'All sites'!B:B)</f>
        <v>CHEDZOY</v>
      </c>
      <c r="C219" t="str">
        <f>_xlfn.XLOOKUP(Table15[[#This Row],[Site Id]],'All sites'!A:A,'All sites'!C:C)</f>
        <v>WARD LANE</v>
      </c>
      <c r="D219" t="str">
        <f>Table15[[#This Row],[Site Area]] &amp; " " &amp; Table15[[#This Row],[Site Description]]</f>
        <v>CHEDZOY WARD LANE</v>
      </c>
      <c r="E219" t="s">
        <v>8541</v>
      </c>
      <c r="F219" t="s">
        <v>8542</v>
      </c>
      <c r="G219" t="s">
        <v>8112</v>
      </c>
      <c r="H219" t="s">
        <v>8113</v>
      </c>
      <c r="I219" t="s">
        <v>42</v>
      </c>
      <c r="J219" t="str">
        <f>Table15[[#This Row],[Server]]&amp;":"&amp;Table15[[#This Row],[DB_ADDR]]</f>
        <v>WASTE:E4489</v>
      </c>
      <c r="K219" t="str">
        <f>IFERROR(VLOOKUP(Table15[[#This Row],[SignalLink]],#REF!,2,FALSE),"")</f>
        <v/>
      </c>
    </row>
    <row r="220" spans="1:11" x14ac:dyDescent="0.3">
      <c r="A220">
        <v>15393</v>
      </c>
      <c r="B220" t="str">
        <f>_xlfn.XLOOKUP(Table15[[#This Row],[Site Id]],'All sites'!A:A,'All sites'!B:B)</f>
        <v>BRIDGWATER</v>
      </c>
      <c r="C220" t="str">
        <f>_xlfn.XLOOKUP(Table15[[#This Row],[Site Id]],'All sites'!A:A,'All sites'!C:C)</f>
        <v>TAUNTON ROAD</v>
      </c>
      <c r="D220" t="str">
        <f>Table15[[#This Row],[Site Area]] &amp; " " &amp; Table15[[#This Row],[Site Description]]</f>
        <v>BRIDGWATER TAUNTON ROAD</v>
      </c>
      <c r="E220" t="s">
        <v>8543</v>
      </c>
      <c r="F220" t="s">
        <v>8544</v>
      </c>
      <c r="G220" t="s">
        <v>8112</v>
      </c>
      <c r="H220" t="s">
        <v>8113</v>
      </c>
      <c r="I220" t="s">
        <v>42</v>
      </c>
      <c r="J220" t="str">
        <f>Table15[[#This Row],[Server]]&amp;":"&amp;Table15[[#This Row],[DB_ADDR]]</f>
        <v>WASTE:E24604</v>
      </c>
      <c r="K220" t="str">
        <f>IFERROR(VLOOKUP(Table15[[#This Row],[SignalLink]],#REF!,2,FALSE),"")</f>
        <v/>
      </c>
    </row>
    <row r="221" spans="1:11" x14ac:dyDescent="0.3">
      <c r="A221">
        <v>15394</v>
      </c>
      <c r="B221" t="str">
        <f>_xlfn.XLOOKUP(Table15[[#This Row],[Site Id]],'All sites'!A:A,'All sites'!B:B)</f>
        <v>SUTTON MALLET</v>
      </c>
      <c r="C221" t="str">
        <f>_xlfn.XLOOKUP(Table15[[#This Row],[Site Id]],'All sites'!A:A,'All sites'!C:C)</f>
        <v>.</v>
      </c>
      <c r="D221" t="str">
        <f>Table15[[#This Row],[Site Area]] &amp; " " &amp; Table15[[#This Row],[Site Description]]</f>
        <v>SUTTON MALLET .</v>
      </c>
      <c r="E221" t="s">
        <v>8545</v>
      </c>
      <c r="F221" t="s">
        <v>8546</v>
      </c>
      <c r="G221" t="s">
        <v>8112</v>
      </c>
      <c r="H221" t="s">
        <v>8113</v>
      </c>
      <c r="I221" t="s">
        <v>42</v>
      </c>
      <c r="J221" t="str">
        <f>Table15[[#This Row],[Server]]&amp;":"&amp;Table15[[#This Row],[DB_ADDR]]</f>
        <v>WASTE:E13652</v>
      </c>
      <c r="K221" t="str">
        <f>IFERROR(VLOOKUP(Table15[[#This Row],[SignalLink]],#REF!,2,FALSE),"")</f>
        <v/>
      </c>
    </row>
    <row r="222" spans="1:11" x14ac:dyDescent="0.3">
      <c r="A222">
        <v>15397</v>
      </c>
      <c r="B222" t="str">
        <f>_xlfn.XLOOKUP(Table15[[#This Row],[Site Id]],'All sites'!A:A,'All sites'!B:B)</f>
        <v>STAWELL</v>
      </c>
      <c r="C222" t="str">
        <f>_xlfn.XLOOKUP(Table15[[#This Row],[Site Id]],'All sites'!A:A,'All sites'!C:C)</f>
        <v>FORD LANE</v>
      </c>
      <c r="D222" t="str">
        <f>Table15[[#This Row],[Site Area]] &amp; " " &amp; Table15[[#This Row],[Site Description]]</f>
        <v>STAWELL FORD LANE</v>
      </c>
      <c r="E222" t="s">
        <v>8547</v>
      </c>
      <c r="F222" t="s">
        <v>8548</v>
      </c>
      <c r="G222" t="s">
        <v>8112</v>
      </c>
      <c r="H222" t="s">
        <v>8113</v>
      </c>
      <c r="I222" t="s">
        <v>42</v>
      </c>
      <c r="J222" t="str">
        <f>Table15[[#This Row],[Server]]&amp;":"&amp;Table15[[#This Row],[DB_ADDR]]</f>
        <v>WASTE:E4281</v>
      </c>
      <c r="K222" t="str">
        <f>IFERROR(VLOOKUP(Table15[[#This Row],[SignalLink]],#REF!,2,FALSE),"")</f>
        <v/>
      </c>
    </row>
    <row r="223" spans="1:11" x14ac:dyDescent="0.3">
      <c r="A223">
        <v>15399</v>
      </c>
      <c r="B223" t="str">
        <f>_xlfn.XLOOKUP(Table15[[#This Row],[Site Id]],'All sites'!A:A,'All sites'!B:B)</f>
        <v>PURITON</v>
      </c>
      <c r="C223" t="str">
        <f>_xlfn.XLOOKUP(Table15[[#This Row],[Site Id]],'All sites'!A:A,'All sites'!C:C)</f>
        <v>RYE</v>
      </c>
      <c r="D223" t="str">
        <f>Table15[[#This Row],[Site Area]] &amp; " " &amp; Table15[[#This Row],[Site Description]]</f>
        <v>PURITON RYE</v>
      </c>
      <c r="E223" t="s">
        <v>8549</v>
      </c>
      <c r="F223" t="s">
        <v>8550</v>
      </c>
      <c r="G223" t="s">
        <v>8112</v>
      </c>
      <c r="H223" t="s">
        <v>8113</v>
      </c>
      <c r="I223" t="s">
        <v>42</v>
      </c>
      <c r="J223" t="str">
        <f>Table15[[#This Row],[Server]]&amp;":"&amp;Table15[[#This Row],[DB_ADDR]]</f>
        <v>WASTE:E6642</v>
      </c>
      <c r="K223" t="str">
        <f>IFERROR(VLOOKUP(Table15[[#This Row],[SignalLink]],#REF!,2,FALSE),"")</f>
        <v/>
      </c>
    </row>
    <row r="224" spans="1:11" x14ac:dyDescent="0.3">
      <c r="A224">
        <v>15400</v>
      </c>
      <c r="B224" t="str">
        <f>_xlfn.XLOOKUP(Table15[[#This Row],[Site Id]],'All sites'!A:A,'All sites'!B:B)</f>
        <v>BRIDGWATER</v>
      </c>
      <c r="C224" t="str">
        <f>_xlfn.XLOOKUP(Table15[[#This Row],[Site Id]],'All sites'!A:A,'All sites'!C:C)</f>
        <v>WEST QUAY DRAWBRIDGE</v>
      </c>
      <c r="D224" t="str">
        <f>Table15[[#This Row],[Site Area]] &amp; " " &amp; Table15[[#This Row],[Site Description]]</f>
        <v>BRIDGWATER WEST QUAY DRAWBRIDGE</v>
      </c>
      <c r="E224" t="s">
        <v>8551</v>
      </c>
      <c r="F224" t="s">
        <v>8552</v>
      </c>
      <c r="G224" t="s">
        <v>8112</v>
      </c>
      <c r="H224" t="s">
        <v>8113</v>
      </c>
      <c r="I224" t="s">
        <v>42</v>
      </c>
      <c r="J224" t="str">
        <f>Table15[[#This Row],[Server]]&amp;":"&amp;Table15[[#This Row],[DB_ADDR]]</f>
        <v>WASTE:E35851</v>
      </c>
      <c r="K224" t="str">
        <f>IFERROR(VLOOKUP(Table15[[#This Row],[SignalLink]],#REF!,2,FALSE),"")</f>
        <v/>
      </c>
    </row>
    <row r="225" spans="1:11" x14ac:dyDescent="0.3">
      <c r="A225">
        <v>15402</v>
      </c>
      <c r="B225" t="str">
        <f>_xlfn.XLOOKUP(Table15[[#This Row],[Site Id]],'All sites'!A:A,'All sites'!B:B)</f>
        <v>MIDDLEZOY</v>
      </c>
      <c r="C225" t="str">
        <f>_xlfn.XLOOKUP(Table15[[#This Row],[Site Id]],'All sites'!A:A,'All sites'!C:C)</f>
        <v>NETHERMOOR ROAD</v>
      </c>
      <c r="D225" t="str">
        <f>Table15[[#This Row],[Site Area]] &amp; " " &amp; Table15[[#This Row],[Site Description]]</f>
        <v>MIDDLEZOY NETHERMOOR ROAD</v>
      </c>
      <c r="E225" t="s">
        <v>8553</v>
      </c>
      <c r="F225" t="s">
        <v>8554</v>
      </c>
      <c r="G225" t="s">
        <v>8112</v>
      </c>
      <c r="H225" t="s">
        <v>8113</v>
      </c>
      <c r="I225" t="s">
        <v>42</v>
      </c>
      <c r="J225" t="str">
        <f>Table15[[#This Row],[Server]]&amp;":"&amp;Table15[[#This Row],[DB_ADDR]]</f>
        <v>WASTE:E55926</v>
      </c>
      <c r="K225" t="str">
        <f>IFERROR(VLOOKUP(Table15[[#This Row],[SignalLink]],#REF!,2,FALSE),"")</f>
        <v/>
      </c>
    </row>
    <row r="226" spans="1:11" x14ac:dyDescent="0.3">
      <c r="A226">
        <v>15412</v>
      </c>
      <c r="B226" t="str">
        <f>_xlfn.XLOOKUP(Table15[[#This Row],[Site Id]],'All sites'!A:A,'All sites'!B:B)</f>
        <v>EAST HUNTSPILL</v>
      </c>
      <c r="C226" t="str">
        <f>_xlfn.XLOOKUP(Table15[[#This Row],[Site Id]],'All sites'!A:A,'All sites'!C:C)</f>
        <v>WITHY ROAD</v>
      </c>
      <c r="D226" t="str">
        <f>Table15[[#This Row],[Site Area]] &amp; " " &amp; Table15[[#This Row],[Site Description]]</f>
        <v>EAST HUNTSPILL WITHY ROAD</v>
      </c>
      <c r="E226" t="s">
        <v>8555</v>
      </c>
      <c r="F226" t="s">
        <v>8556</v>
      </c>
      <c r="G226" t="s">
        <v>8112</v>
      </c>
      <c r="H226" t="s">
        <v>8113</v>
      </c>
      <c r="I226" t="s">
        <v>42</v>
      </c>
      <c r="J226" t="str">
        <f>Table15[[#This Row],[Server]]&amp;":"&amp;Table15[[#This Row],[DB_ADDR]]</f>
        <v>WASTE:E6725</v>
      </c>
      <c r="K226" t="str">
        <f>IFERROR(VLOOKUP(Table15[[#This Row],[SignalLink]],#REF!,2,FALSE),"")</f>
        <v/>
      </c>
    </row>
    <row r="227" spans="1:11" x14ac:dyDescent="0.3">
      <c r="A227">
        <v>15412</v>
      </c>
      <c r="B227" t="str">
        <f>_xlfn.XLOOKUP(Table15[[#This Row],[Site Id]],'All sites'!A:A,'All sites'!B:B)</f>
        <v>EAST HUNTSPILL</v>
      </c>
      <c r="C227" t="str">
        <f>_xlfn.XLOOKUP(Table15[[#This Row],[Site Id]],'All sites'!A:A,'All sites'!C:C)</f>
        <v>WITHY ROAD</v>
      </c>
      <c r="D227" t="str">
        <f>Table15[[#This Row],[Site Area]] &amp; " " &amp; Table15[[#This Row],[Site Description]]</f>
        <v>EAST HUNTSPILL WITHY ROAD</v>
      </c>
      <c r="E227" t="s">
        <v>8557</v>
      </c>
      <c r="F227" t="s">
        <v>8558</v>
      </c>
      <c r="G227" t="s">
        <v>8112</v>
      </c>
      <c r="H227" t="s">
        <v>8113</v>
      </c>
      <c r="I227" t="s">
        <v>42</v>
      </c>
      <c r="J227" t="str">
        <f>Table15[[#This Row],[Server]]&amp;":"&amp;Table15[[#This Row],[DB_ADDR]]</f>
        <v>WASTE:E6726</v>
      </c>
      <c r="K227" t="str">
        <f>IFERROR(VLOOKUP(Table15[[#This Row],[SignalLink]],#REF!,2,FALSE),"")</f>
        <v/>
      </c>
    </row>
    <row r="228" spans="1:11" x14ac:dyDescent="0.3">
      <c r="A228">
        <v>15415</v>
      </c>
      <c r="B228" t="str">
        <f>_xlfn.XLOOKUP(Table15[[#This Row],[Site Id]],'All sites'!A:A,'All sites'!B:B)</f>
        <v>BRIDGWATER</v>
      </c>
      <c r="C228" t="str">
        <f>_xlfn.XLOOKUP(Table15[[#This Row],[Site Id]],'All sites'!A:A,'All sites'!C:C)</f>
        <v>COLLEY LANE</v>
      </c>
      <c r="D228" t="str">
        <f>Table15[[#This Row],[Site Area]] &amp; " " &amp; Table15[[#This Row],[Site Description]]</f>
        <v>BRIDGWATER COLLEY LANE</v>
      </c>
      <c r="E228" t="s">
        <v>8559</v>
      </c>
      <c r="F228" t="s">
        <v>8560</v>
      </c>
      <c r="G228" t="s">
        <v>8112</v>
      </c>
      <c r="H228" t="s">
        <v>8113</v>
      </c>
      <c r="I228" t="s">
        <v>42</v>
      </c>
      <c r="J228" t="str">
        <f>Table15[[#This Row],[Server]]&amp;":"&amp;Table15[[#This Row],[DB_ADDR]]</f>
        <v>WASTE:E11634</v>
      </c>
      <c r="K228" t="str">
        <f>IFERROR(VLOOKUP(Table15[[#This Row],[SignalLink]],#REF!,2,FALSE),"")</f>
        <v/>
      </c>
    </row>
    <row r="229" spans="1:11" x14ac:dyDescent="0.3">
      <c r="A229">
        <v>15421</v>
      </c>
      <c r="B229" t="str">
        <f>_xlfn.XLOOKUP(Table15[[#This Row],[Site Id]],'All sites'!A:A,'All sites'!B:B)</f>
        <v>STONE</v>
      </c>
      <c r="C229" t="str">
        <f>_xlfn.XLOOKUP(Table15[[#This Row],[Site Id]],'All sites'!A:A,'All sites'!C:C)</f>
        <v>OLD MILL</v>
      </c>
      <c r="D229" t="str">
        <f>Table15[[#This Row],[Site Area]] &amp; " " &amp; Table15[[#This Row],[Site Description]]</f>
        <v>STONE OLD MILL</v>
      </c>
      <c r="E229" t="s">
        <v>8561</v>
      </c>
      <c r="F229" t="s">
        <v>8562</v>
      </c>
      <c r="G229" t="s">
        <v>8112</v>
      </c>
      <c r="H229" t="s">
        <v>8113</v>
      </c>
      <c r="I229" t="s">
        <v>42</v>
      </c>
      <c r="J229" t="str">
        <f>Table15[[#This Row],[Server]]&amp;":"&amp;Table15[[#This Row],[DB_ADDR]]</f>
        <v>WASTE:E7336</v>
      </c>
      <c r="K229" t="str">
        <f>IFERROR(VLOOKUP(Table15[[#This Row],[SignalLink]],#REF!,2,FALSE),"")</f>
        <v/>
      </c>
    </row>
    <row r="230" spans="1:11" x14ac:dyDescent="0.3">
      <c r="A230">
        <v>15426</v>
      </c>
      <c r="B230" t="str">
        <f>_xlfn.XLOOKUP(Table15[[#This Row],[Site Id]],'All sites'!A:A,'All sites'!B:B)</f>
        <v>NEWPORT</v>
      </c>
      <c r="C230" t="str">
        <f>_xlfn.XLOOKUP(Table15[[#This Row],[Site Id]],'All sites'!A:A,'All sites'!C:C)</f>
        <v>SOUTH</v>
      </c>
      <c r="D230" t="str">
        <f>Table15[[#This Row],[Site Area]] &amp; " " &amp; Table15[[#This Row],[Site Description]]</f>
        <v>NEWPORT SOUTH</v>
      </c>
      <c r="E230" t="s">
        <v>8563</v>
      </c>
      <c r="F230" t="s">
        <v>8564</v>
      </c>
      <c r="G230" t="s">
        <v>8112</v>
      </c>
      <c r="H230" t="s">
        <v>8113</v>
      </c>
      <c r="I230" t="s">
        <v>42</v>
      </c>
      <c r="J230" t="str">
        <f>Table15[[#This Row],[Server]]&amp;":"&amp;Table15[[#This Row],[DB_ADDR]]</f>
        <v>WASTE:E7284</v>
      </c>
      <c r="K230" t="str">
        <f>IFERROR(VLOOKUP(Table15[[#This Row],[SignalLink]],#REF!,2,FALSE),"")</f>
        <v/>
      </c>
    </row>
    <row r="231" spans="1:11" x14ac:dyDescent="0.3">
      <c r="A231">
        <v>15434</v>
      </c>
      <c r="B231" t="str">
        <f>_xlfn.XLOOKUP(Table15[[#This Row],[Site Id]],'All sites'!A:A,'All sites'!B:B)</f>
        <v>NEWPORT</v>
      </c>
      <c r="C231" t="str">
        <f>_xlfn.XLOOKUP(Table15[[#This Row],[Site Id]],'All sites'!A:A,'All sites'!C:C)</f>
        <v>NORTH</v>
      </c>
      <c r="D231" t="str">
        <f>Table15[[#This Row],[Site Area]] &amp; " " &amp; Table15[[#This Row],[Site Description]]</f>
        <v>NEWPORT NORTH</v>
      </c>
      <c r="E231" t="s">
        <v>8565</v>
      </c>
      <c r="F231" t="s">
        <v>8566</v>
      </c>
      <c r="G231" t="s">
        <v>8112</v>
      </c>
      <c r="H231" t="s">
        <v>8113</v>
      </c>
      <c r="I231" t="s">
        <v>42</v>
      </c>
      <c r="J231" t="str">
        <f>Table15[[#This Row],[Server]]&amp;":"&amp;Table15[[#This Row],[DB_ADDR]]</f>
        <v>WASTE:E35567</v>
      </c>
      <c r="K231" t="str">
        <f>IFERROR(VLOOKUP(Table15[[#This Row],[SignalLink]],#REF!,2,FALSE),"")</f>
        <v/>
      </c>
    </row>
    <row r="232" spans="1:11" x14ac:dyDescent="0.3">
      <c r="A232">
        <v>15441</v>
      </c>
      <c r="B232" t="str">
        <f>_xlfn.XLOOKUP(Table15[[#This Row],[Site Id]],'All sites'!A:A,'All sites'!B:B)</f>
        <v>CHEDDON FITZPAINE</v>
      </c>
      <c r="C232" t="str">
        <f>_xlfn.XLOOKUP(Table15[[#This Row],[Site Id]],'All sites'!A:A,'All sites'!C:C)</f>
        <v>CHEDDON FARM</v>
      </c>
      <c r="D232" t="str">
        <f>Table15[[#This Row],[Site Area]] &amp; " " &amp; Table15[[#This Row],[Site Description]]</f>
        <v>CHEDDON FITZPAINE CHEDDON FARM</v>
      </c>
      <c r="E232" t="s">
        <v>8567</v>
      </c>
      <c r="F232" t="s">
        <v>8568</v>
      </c>
      <c r="G232" t="s">
        <v>8112</v>
      </c>
      <c r="H232" t="s">
        <v>8113</v>
      </c>
      <c r="I232" t="s">
        <v>42</v>
      </c>
      <c r="J232" t="str">
        <f>Table15[[#This Row],[Server]]&amp;":"&amp;Table15[[#This Row],[DB_ADDR]]</f>
        <v>WASTE:E6919</v>
      </c>
      <c r="K232" t="str">
        <f>IFERROR(VLOOKUP(Table15[[#This Row],[SignalLink]],#REF!,2,FALSE),"")</f>
        <v/>
      </c>
    </row>
    <row r="233" spans="1:11" x14ac:dyDescent="0.3">
      <c r="A233">
        <v>15449</v>
      </c>
      <c r="B233" t="str">
        <f>_xlfn.XLOOKUP(Table15[[#This Row],[Site Id]],'All sites'!A:A,'All sites'!B:B)</f>
        <v>MEARE GREEN</v>
      </c>
      <c r="C233" t="str">
        <f>_xlfn.XLOOKUP(Table15[[#This Row],[Site Id]],'All sites'!A:A,'All sites'!C:C)</f>
        <v>WRANTAGE</v>
      </c>
      <c r="D233" t="str">
        <f>Table15[[#This Row],[Site Area]] &amp; " " &amp; Table15[[#This Row],[Site Description]]</f>
        <v>MEARE GREEN WRANTAGE</v>
      </c>
      <c r="E233" t="s">
        <v>8569</v>
      </c>
      <c r="F233" t="s">
        <v>8570</v>
      </c>
      <c r="G233" t="s">
        <v>8112</v>
      </c>
      <c r="H233" t="s">
        <v>8113</v>
      </c>
      <c r="I233" t="s">
        <v>42</v>
      </c>
      <c r="J233" t="str">
        <f>Table15[[#This Row],[Server]]&amp;":"&amp;Table15[[#This Row],[DB_ADDR]]</f>
        <v>WASTE:E6968</v>
      </c>
      <c r="K233" t="str">
        <f>IFERROR(VLOOKUP(Table15[[#This Row],[SignalLink]],#REF!,2,FALSE),"")</f>
        <v/>
      </c>
    </row>
    <row r="234" spans="1:11" x14ac:dyDescent="0.3">
      <c r="A234">
        <v>15450</v>
      </c>
      <c r="B234" t="str">
        <f>_xlfn.XLOOKUP(Table15[[#This Row],[Site Id]],'All sites'!A:A,'All sites'!B:B)</f>
        <v>NORTON FITZWARREN</v>
      </c>
      <c r="C234" t="str">
        <f>_xlfn.XLOOKUP(Table15[[#This Row],[Site Id]],'All sites'!A:A,'All sites'!C:C)</f>
        <v>LANGFORD LANE</v>
      </c>
      <c r="D234" t="str">
        <f>Table15[[#This Row],[Site Area]] &amp; " " &amp; Table15[[#This Row],[Site Description]]</f>
        <v>NORTON FITZWARREN LANGFORD LANE</v>
      </c>
      <c r="E234" t="s">
        <v>8571</v>
      </c>
      <c r="F234" t="s">
        <v>8572</v>
      </c>
      <c r="G234" t="s">
        <v>8112</v>
      </c>
      <c r="H234" t="s">
        <v>8113</v>
      </c>
      <c r="I234" t="s">
        <v>42</v>
      </c>
      <c r="J234" t="str">
        <f>Table15[[#This Row],[Server]]&amp;":"&amp;Table15[[#This Row],[DB_ADDR]]</f>
        <v>WASTE:E4856</v>
      </c>
      <c r="K234" t="str">
        <f>IFERROR(VLOOKUP(Table15[[#This Row],[SignalLink]],#REF!,2,FALSE),"")</f>
        <v/>
      </c>
    </row>
    <row r="235" spans="1:11" x14ac:dyDescent="0.3">
      <c r="A235">
        <v>15454</v>
      </c>
      <c r="B235" t="str">
        <f>_xlfn.XLOOKUP(Table15[[#This Row],[Site Id]],'All sites'!A:A,'All sites'!B:B)</f>
        <v>CREECH ST MICHAEL</v>
      </c>
      <c r="C235" t="str">
        <f>_xlfn.XLOOKUP(Table15[[#This Row],[Site Id]],'All sites'!A:A,'All sites'!C:C)</f>
        <v>NORTH END</v>
      </c>
      <c r="D235" t="str">
        <f>Table15[[#This Row],[Site Area]] &amp; " " &amp; Table15[[#This Row],[Site Description]]</f>
        <v>CREECH ST MICHAEL NORTH END</v>
      </c>
      <c r="E235" t="s">
        <v>8573</v>
      </c>
      <c r="F235" t="s">
        <v>8574</v>
      </c>
      <c r="G235" t="s">
        <v>8112</v>
      </c>
      <c r="H235" t="s">
        <v>8113</v>
      </c>
      <c r="I235" t="s">
        <v>42</v>
      </c>
      <c r="J235" t="str">
        <f>Table15[[#This Row],[Server]]&amp;":"&amp;Table15[[#This Row],[DB_ADDR]]</f>
        <v>WASTE:E7996</v>
      </c>
      <c r="K235" t="str">
        <f>IFERROR(VLOOKUP(Table15[[#This Row],[SignalLink]],#REF!,2,FALSE),"")</f>
        <v/>
      </c>
    </row>
    <row r="236" spans="1:11" x14ac:dyDescent="0.3">
      <c r="A236">
        <v>15468</v>
      </c>
      <c r="B236" t="str">
        <f>_xlfn.XLOOKUP(Table15[[#This Row],[Site Id]],'All sites'!A:A,'All sites'!B:B)</f>
        <v>BRADFORD ON TONE</v>
      </c>
      <c r="C236" t="str">
        <f>_xlfn.XLOOKUP(Table15[[#This Row],[Site Id]],'All sites'!A:A,'All sites'!C:C)</f>
        <v>HOCKHOLLER A38</v>
      </c>
      <c r="D236" t="str">
        <f>Table15[[#This Row],[Site Area]] &amp; " " &amp; Table15[[#This Row],[Site Description]]</f>
        <v>BRADFORD ON TONE HOCKHOLLER A38</v>
      </c>
      <c r="E236" t="s">
        <v>8575</v>
      </c>
      <c r="F236" t="s">
        <v>8576</v>
      </c>
      <c r="G236" t="s">
        <v>8112</v>
      </c>
      <c r="H236" t="s">
        <v>8113</v>
      </c>
      <c r="I236" t="s">
        <v>42</v>
      </c>
      <c r="J236" t="str">
        <f>Table15[[#This Row],[Server]]&amp;":"&amp;Table15[[#This Row],[DB_ADDR]]</f>
        <v>WASTE:E7083</v>
      </c>
      <c r="K236" t="str">
        <f>IFERROR(VLOOKUP(Table15[[#This Row],[SignalLink]],#REF!,2,FALSE),"")</f>
        <v/>
      </c>
    </row>
    <row r="237" spans="1:11" x14ac:dyDescent="0.3">
      <c r="A237">
        <v>15495</v>
      </c>
      <c r="B237" t="str">
        <f>_xlfn.XLOOKUP(Table15[[#This Row],[Site Id]],'All sites'!A:A,'All sites'!B:B)</f>
        <v>NETHERBURY</v>
      </c>
      <c r="C237" t="str">
        <f>_xlfn.XLOOKUP(Table15[[#This Row],[Site Id]],'All sites'!A:A,'All sites'!C:C)</f>
        <v>BEAMINSTER</v>
      </c>
      <c r="D237" t="str">
        <f>Table15[[#This Row],[Site Area]] &amp; " " &amp; Table15[[#This Row],[Site Description]]</f>
        <v>NETHERBURY BEAMINSTER</v>
      </c>
      <c r="E237" t="s">
        <v>8577</v>
      </c>
      <c r="F237" t="s">
        <v>8578</v>
      </c>
      <c r="G237" t="s">
        <v>8112</v>
      </c>
      <c r="H237" t="s">
        <v>8113</v>
      </c>
      <c r="I237" t="s">
        <v>42</v>
      </c>
      <c r="J237" t="str">
        <f>Table15[[#This Row],[Server]]&amp;":"&amp;Table15[[#This Row],[DB_ADDR]]</f>
        <v>WASTE:E35719</v>
      </c>
      <c r="K237" t="str">
        <f>IFERROR(VLOOKUP(Table15[[#This Row],[SignalLink]],#REF!,2,FALSE),"")</f>
        <v/>
      </c>
    </row>
    <row r="238" spans="1:11" x14ac:dyDescent="0.3">
      <c r="A238">
        <v>15497</v>
      </c>
      <c r="B238" t="str">
        <f>_xlfn.XLOOKUP(Table15[[#This Row],[Site Id]],'All sites'!A:A,'All sites'!B:B)</f>
        <v>MARTINSTOWN</v>
      </c>
      <c r="C238" t="str">
        <f>_xlfn.XLOOKUP(Table15[[#This Row],[Site Id]],'All sites'!A:A,'All sites'!C:C)</f>
        <v>B3159</v>
      </c>
      <c r="D238" t="str">
        <f>Table15[[#This Row],[Site Area]] &amp; " " &amp; Table15[[#This Row],[Site Description]]</f>
        <v>MARTINSTOWN B3159</v>
      </c>
      <c r="E238" t="s">
        <v>8579</v>
      </c>
      <c r="F238" t="s">
        <v>8580</v>
      </c>
      <c r="G238" t="s">
        <v>8112</v>
      </c>
      <c r="H238" t="s">
        <v>8113</v>
      </c>
      <c r="I238" t="s">
        <v>42</v>
      </c>
      <c r="J238" t="str">
        <f>Table15[[#This Row],[Server]]&amp;":"&amp;Table15[[#This Row],[DB_ADDR]]</f>
        <v>WASTE:E20558</v>
      </c>
      <c r="K238" t="str">
        <f>IFERROR(VLOOKUP(Table15[[#This Row],[SignalLink]],#REF!,2,FALSE),"")</f>
        <v/>
      </c>
    </row>
    <row r="239" spans="1:11" x14ac:dyDescent="0.3">
      <c r="A239">
        <v>15505</v>
      </c>
      <c r="B239" t="str">
        <f>_xlfn.XLOOKUP(Table15[[#This Row],[Site Id]],'All sites'!A:A,'All sites'!B:B)</f>
        <v>SYMONDSBURY</v>
      </c>
      <c r="C239" t="str">
        <f>_xlfn.XLOOKUP(Table15[[#This Row],[Site Id]],'All sites'!A:A,'All sites'!C:C)</f>
        <v>WEST ROAD FOUNDRY</v>
      </c>
      <c r="D239" t="str">
        <f>Table15[[#This Row],[Site Area]] &amp; " " &amp; Table15[[#This Row],[Site Description]]</f>
        <v>SYMONDSBURY WEST ROAD FOUNDRY</v>
      </c>
      <c r="E239" t="s">
        <v>8581</v>
      </c>
      <c r="F239" t="s">
        <v>8582</v>
      </c>
      <c r="G239" t="s">
        <v>8112</v>
      </c>
      <c r="H239" t="s">
        <v>8113</v>
      </c>
      <c r="I239" t="s">
        <v>42</v>
      </c>
      <c r="J239" t="str">
        <f>Table15[[#This Row],[Server]]&amp;":"&amp;Table15[[#This Row],[DB_ADDR]]</f>
        <v>WASTE:E18268</v>
      </c>
      <c r="K239" t="str">
        <f>IFERROR(VLOOKUP(Table15[[#This Row],[SignalLink]],#REF!,2,FALSE),"")</f>
        <v/>
      </c>
    </row>
    <row r="240" spans="1:11" x14ac:dyDescent="0.3">
      <c r="A240">
        <v>15507</v>
      </c>
      <c r="B240" t="str">
        <f>_xlfn.XLOOKUP(Table15[[#This Row],[Site Id]],'All sites'!A:A,'All sites'!B:B)</f>
        <v>BRIDPORT</v>
      </c>
      <c r="C240" t="str">
        <f>_xlfn.XLOOKUP(Table15[[#This Row],[Site Id]],'All sites'!A:A,'All sites'!C:C)</f>
        <v>WEST BAY SLUICES</v>
      </c>
      <c r="D240" t="str">
        <f>Table15[[#This Row],[Site Area]] &amp; " " &amp; Table15[[#This Row],[Site Description]]</f>
        <v>BRIDPORT WEST BAY SLUICES</v>
      </c>
      <c r="E240" t="s">
        <v>8583</v>
      </c>
      <c r="F240" t="s">
        <v>8584</v>
      </c>
      <c r="G240" t="s">
        <v>8112</v>
      </c>
      <c r="H240" t="s">
        <v>8113</v>
      </c>
      <c r="I240" t="s">
        <v>42</v>
      </c>
      <c r="J240" t="str">
        <f>Table15[[#This Row],[Server]]&amp;":"&amp;Table15[[#This Row],[DB_ADDR]]</f>
        <v>WASTE:E18516</v>
      </c>
      <c r="K240" t="str">
        <f>IFERROR(VLOOKUP(Table15[[#This Row],[SignalLink]],#REF!,2,FALSE),"")</f>
        <v/>
      </c>
    </row>
    <row r="241" spans="1:11" x14ac:dyDescent="0.3">
      <c r="A241">
        <v>15511</v>
      </c>
      <c r="B241" t="str">
        <f>_xlfn.XLOOKUP(Table15[[#This Row],[Site Id]],'All sites'!A:A,'All sites'!B:B)</f>
        <v>MONKSILVER</v>
      </c>
      <c r="C241" t="str">
        <f>_xlfn.XLOOKUP(Table15[[#This Row],[Site Id]],'All sites'!A:A,'All sites'!C:C)</f>
        <v>B3188</v>
      </c>
      <c r="D241" t="str">
        <f>Table15[[#This Row],[Site Area]] &amp; " " &amp; Table15[[#This Row],[Site Description]]</f>
        <v>MONKSILVER B3188</v>
      </c>
      <c r="E241" t="s">
        <v>8585</v>
      </c>
      <c r="F241" t="s">
        <v>8586</v>
      </c>
      <c r="G241" t="s">
        <v>8112</v>
      </c>
      <c r="H241" t="s">
        <v>8113</v>
      </c>
      <c r="I241" t="s">
        <v>42</v>
      </c>
      <c r="J241" t="str">
        <f>Table15[[#This Row],[Server]]&amp;":"&amp;Table15[[#This Row],[DB_ADDR]]</f>
        <v>WASTE:E9773</v>
      </c>
      <c r="K241" t="str">
        <f>IFERROR(VLOOKUP(Table15[[#This Row],[SignalLink]],#REF!,2,FALSE),"")</f>
        <v/>
      </c>
    </row>
    <row r="242" spans="1:11" x14ac:dyDescent="0.3">
      <c r="A242">
        <v>15516</v>
      </c>
      <c r="B242" t="str">
        <f>_xlfn.XLOOKUP(Table15[[#This Row],[Site Id]],'All sites'!A:A,'All sites'!B:B)</f>
        <v>BILBROOK</v>
      </c>
      <c r="C242" t="str">
        <f>_xlfn.XLOOKUP(Table15[[#This Row],[Site Id]],'All sites'!A:A,'All sites'!C:C)</f>
        <v>.</v>
      </c>
      <c r="D242" t="str">
        <f>Table15[[#This Row],[Site Area]] &amp; " " &amp; Table15[[#This Row],[Site Description]]</f>
        <v>BILBROOK .</v>
      </c>
      <c r="E242" t="s">
        <v>8587</v>
      </c>
      <c r="F242" t="s">
        <v>8588</v>
      </c>
      <c r="G242" t="s">
        <v>8112</v>
      </c>
      <c r="H242" t="s">
        <v>8113</v>
      </c>
      <c r="I242" t="s">
        <v>42</v>
      </c>
      <c r="J242" t="str">
        <f>Table15[[#This Row],[Server]]&amp;":"&amp;Table15[[#This Row],[DB_ADDR]]</f>
        <v>WASTE:E55929</v>
      </c>
      <c r="K242" t="str">
        <f>IFERROR(VLOOKUP(Table15[[#This Row],[SignalLink]],#REF!,2,FALSE),"")</f>
        <v/>
      </c>
    </row>
    <row r="243" spans="1:11" x14ac:dyDescent="0.3">
      <c r="A243">
        <v>15544</v>
      </c>
      <c r="B243" t="str">
        <f>_xlfn.XLOOKUP(Table15[[#This Row],[Site Id]],'All sites'!A:A,'All sites'!B:B)</f>
        <v>TEMPLE CLOUD</v>
      </c>
      <c r="C243" t="str">
        <f>_xlfn.XLOOKUP(Table15[[#This Row],[Site Id]],'All sites'!A:A,'All sites'!C:C)</f>
        <v>TEMPLE BRIDGE</v>
      </c>
      <c r="D243" t="str">
        <f>Table15[[#This Row],[Site Area]] &amp; " " &amp; Table15[[#This Row],[Site Description]]</f>
        <v>TEMPLE CLOUD TEMPLE BRIDGE</v>
      </c>
      <c r="E243" t="s">
        <v>8589</v>
      </c>
      <c r="F243" t="s">
        <v>8590</v>
      </c>
      <c r="G243" t="s">
        <v>8112</v>
      </c>
      <c r="H243" t="s">
        <v>8113</v>
      </c>
      <c r="I243" t="s">
        <v>42</v>
      </c>
      <c r="J243" t="str">
        <f>Table15[[#This Row],[Server]]&amp;":"&amp;Table15[[#This Row],[DB_ADDR]]</f>
        <v>WASTE:E19749</v>
      </c>
      <c r="K243" t="str">
        <f>IFERROR(VLOOKUP(Table15[[#This Row],[SignalLink]],#REF!,2,FALSE),"")</f>
        <v/>
      </c>
    </row>
    <row r="244" spans="1:11" x14ac:dyDescent="0.3">
      <c r="A244">
        <v>15555</v>
      </c>
      <c r="B244" t="str">
        <f>_xlfn.XLOOKUP(Table15[[#This Row],[Site Id]],'All sites'!A:A,'All sites'!B:B)</f>
        <v>WYKE REGIS</v>
      </c>
      <c r="C244" t="str">
        <f>_xlfn.XLOOKUP(Table15[[#This Row],[Site Id]],'All sites'!A:A,'All sites'!C:C)</f>
        <v>HILLCREST ROAD</v>
      </c>
      <c r="D244" t="str">
        <f>Table15[[#This Row],[Site Area]] &amp; " " &amp; Table15[[#This Row],[Site Description]]</f>
        <v>WYKE REGIS HILLCREST ROAD</v>
      </c>
      <c r="E244" t="s">
        <v>8591</v>
      </c>
      <c r="F244" t="s">
        <v>8592</v>
      </c>
      <c r="G244" t="s">
        <v>8112</v>
      </c>
      <c r="H244" t="s">
        <v>8113</v>
      </c>
      <c r="I244" t="s">
        <v>42</v>
      </c>
      <c r="J244" t="str">
        <f>Table15[[#This Row],[Server]]&amp;":"&amp;Table15[[#This Row],[DB_ADDR]]</f>
        <v>WASTE:E52261</v>
      </c>
      <c r="K244" t="str">
        <f>IFERROR(VLOOKUP(Table15[[#This Row],[SignalLink]],#REF!,2,FALSE),"")</f>
        <v/>
      </c>
    </row>
    <row r="245" spans="1:11" x14ac:dyDescent="0.3">
      <c r="A245">
        <v>15572</v>
      </c>
      <c r="B245" t="str">
        <f>_xlfn.XLOOKUP(Table15[[#This Row],[Site Id]],'All sites'!A:A,'All sites'!B:B)</f>
        <v>LOCKING</v>
      </c>
      <c r="C245" t="str">
        <f>_xlfn.XLOOKUP(Table15[[#This Row],[Site Id]],'All sites'!A:A,'All sites'!C:C)</f>
        <v>LOCKING VILLAGE</v>
      </c>
      <c r="D245" t="str">
        <f>Table15[[#This Row],[Site Area]] &amp; " " &amp; Table15[[#This Row],[Site Description]]</f>
        <v>LOCKING LOCKING VILLAGE</v>
      </c>
      <c r="E245" t="s">
        <v>8593</v>
      </c>
      <c r="F245" t="s">
        <v>8594</v>
      </c>
      <c r="G245" t="s">
        <v>8112</v>
      </c>
      <c r="H245" t="s">
        <v>8113</v>
      </c>
      <c r="I245" t="s">
        <v>42</v>
      </c>
      <c r="J245" t="str">
        <f>Table15[[#This Row],[Server]]&amp;":"&amp;Table15[[#This Row],[DB_ADDR]]</f>
        <v>WASTE:E22743</v>
      </c>
      <c r="K245" t="str">
        <f>IFERROR(VLOOKUP(Table15[[#This Row],[SignalLink]],#REF!,2,FALSE),"")</f>
        <v/>
      </c>
    </row>
    <row r="246" spans="1:11" x14ac:dyDescent="0.3">
      <c r="A246">
        <v>15572</v>
      </c>
      <c r="B246" t="str">
        <f>_xlfn.XLOOKUP(Table15[[#This Row],[Site Id]],'All sites'!A:A,'All sites'!B:B)</f>
        <v>LOCKING</v>
      </c>
      <c r="C246" t="str">
        <f>_xlfn.XLOOKUP(Table15[[#This Row],[Site Id]],'All sites'!A:A,'All sites'!C:C)</f>
        <v>LOCKING VILLAGE</v>
      </c>
      <c r="D246" t="str">
        <f>Table15[[#This Row],[Site Area]] &amp; " " &amp; Table15[[#This Row],[Site Description]]</f>
        <v>LOCKING LOCKING VILLAGE</v>
      </c>
      <c r="E246" t="s">
        <v>8595</v>
      </c>
      <c r="F246" t="s">
        <v>8596</v>
      </c>
      <c r="G246" t="s">
        <v>8112</v>
      </c>
      <c r="H246" t="s">
        <v>8113</v>
      </c>
      <c r="I246" t="s">
        <v>42</v>
      </c>
      <c r="J246" t="str">
        <f>Table15[[#This Row],[Server]]&amp;":"&amp;Table15[[#This Row],[DB_ADDR]]</f>
        <v>WASTE:E22750</v>
      </c>
      <c r="K246" t="str">
        <f>IFERROR(VLOOKUP(Table15[[#This Row],[SignalLink]],#REF!,2,FALSE),"")</f>
        <v/>
      </c>
    </row>
    <row r="247" spans="1:11" x14ac:dyDescent="0.3">
      <c r="A247">
        <v>15572</v>
      </c>
      <c r="B247" t="str">
        <f>_xlfn.XLOOKUP(Table15[[#This Row],[Site Id]],'All sites'!A:A,'All sites'!B:B)</f>
        <v>LOCKING</v>
      </c>
      <c r="C247" t="str">
        <f>_xlfn.XLOOKUP(Table15[[#This Row],[Site Id]],'All sites'!A:A,'All sites'!C:C)</f>
        <v>LOCKING VILLAGE</v>
      </c>
      <c r="D247" t="str">
        <f>Table15[[#This Row],[Site Area]] &amp; " " &amp; Table15[[#This Row],[Site Description]]</f>
        <v>LOCKING LOCKING VILLAGE</v>
      </c>
      <c r="E247" t="s">
        <v>8597</v>
      </c>
      <c r="F247" t="s">
        <v>8598</v>
      </c>
      <c r="G247" t="s">
        <v>8112</v>
      </c>
      <c r="H247" t="s">
        <v>8168</v>
      </c>
      <c r="I247" t="s">
        <v>42</v>
      </c>
      <c r="J247" t="str">
        <f>Table15[[#This Row],[Server]]&amp;":"&amp;Table15[[#This Row],[DB_ADDR]]</f>
        <v>WASTE2:E5411</v>
      </c>
      <c r="K247" t="str">
        <f>IFERROR(VLOOKUP(Table15[[#This Row],[SignalLink]],#REF!,2,FALSE),"")</f>
        <v/>
      </c>
    </row>
    <row r="248" spans="1:11" x14ac:dyDescent="0.3">
      <c r="A248">
        <v>15573</v>
      </c>
      <c r="B248" t="str">
        <f>_xlfn.XLOOKUP(Table15[[#This Row],[Site Id]],'All sites'!A:A,'All sites'!B:B)</f>
        <v>BLEADON</v>
      </c>
      <c r="C248" t="str">
        <f>_xlfn.XLOOKUP(Table15[[#This Row],[Site Id]],'All sites'!A:A,'All sites'!C:C)</f>
        <v>PURN</v>
      </c>
      <c r="D248" t="str">
        <f>Table15[[#This Row],[Site Area]] &amp; " " &amp; Table15[[#This Row],[Site Description]]</f>
        <v>BLEADON PURN</v>
      </c>
      <c r="E248" t="s">
        <v>8599</v>
      </c>
      <c r="F248" t="s">
        <v>8600</v>
      </c>
      <c r="G248" t="s">
        <v>8112</v>
      </c>
      <c r="H248" t="s">
        <v>8113</v>
      </c>
      <c r="I248" t="s">
        <v>42</v>
      </c>
      <c r="J248" t="str">
        <f>Table15[[#This Row],[Server]]&amp;":"&amp;Table15[[#This Row],[DB_ADDR]]</f>
        <v>WASTE:E13827</v>
      </c>
      <c r="K248" t="str">
        <f>IFERROR(VLOOKUP(Table15[[#This Row],[SignalLink]],#REF!,2,FALSE),"")</f>
        <v/>
      </c>
    </row>
    <row r="249" spans="1:11" x14ac:dyDescent="0.3">
      <c r="A249">
        <v>15573</v>
      </c>
      <c r="B249" t="str">
        <f>_xlfn.XLOOKUP(Table15[[#This Row],[Site Id]],'All sites'!A:A,'All sites'!B:B)</f>
        <v>BLEADON</v>
      </c>
      <c r="C249" t="str">
        <f>_xlfn.XLOOKUP(Table15[[#This Row],[Site Id]],'All sites'!A:A,'All sites'!C:C)</f>
        <v>PURN</v>
      </c>
      <c r="D249" t="str">
        <f>Table15[[#This Row],[Site Area]] &amp; " " &amp; Table15[[#This Row],[Site Description]]</f>
        <v>BLEADON PURN</v>
      </c>
      <c r="E249" t="s">
        <v>8601</v>
      </c>
      <c r="F249" t="s">
        <v>8602</v>
      </c>
      <c r="G249" t="s">
        <v>8112</v>
      </c>
      <c r="H249" t="s">
        <v>8113</v>
      </c>
      <c r="I249" t="s">
        <v>42</v>
      </c>
      <c r="J249" t="str">
        <f>Table15[[#This Row],[Server]]&amp;":"&amp;Table15[[#This Row],[DB_ADDR]]</f>
        <v>WASTE:E13828</v>
      </c>
      <c r="K249" t="str">
        <f>IFERROR(VLOOKUP(Table15[[#This Row],[SignalLink]],#REF!,2,FALSE),"")</f>
        <v/>
      </c>
    </row>
    <row r="250" spans="1:11" x14ac:dyDescent="0.3">
      <c r="A250">
        <v>15576</v>
      </c>
      <c r="B250" t="str">
        <f>_xlfn.XLOOKUP(Table15[[#This Row],[Site Id]],'All sites'!A:A,'All sites'!B:B)</f>
        <v>CONGRESBURY</v>
      </c>
      <c r="C250" t="str">
        <f>_xlfn.XLOOKUP(Table15[[#This Row],[Site Id]],'All sites'!A:A,'All sites'!C:C)</f>
        <v>NORTH</v>
      </c>
      <c r="D250" t="str">
        <f>Table15[[#This Row],[Site Area]] &amp; " " &amp; Table15[[#This Row],[Site Description]]</f>
        <v>CONGRESBURY NORTH</v>
      </c>
      <c r="E250" t="s">
        <v>8603</v>
      </c>
      <c r="F250" t="s">
        <v>8604</v>
      </c>
      <c r="G250" t="s">
        <v>8112</v>
      </c>
      <c r="H250" t="s">
        <v>8113</v>
      </c>
      <c r="I250" t="s">
        <v>42</v>
      </c>
      <c r="J250" t="str">
        <f>Table15[[#This Row],[Server]]&amp;":"&amp;Table15[[#This Row],[DB_ADDR]]</f>
        <v>WASTE:E22237</v>
      </c>
      <c r="K250" t="str">
        <f>IFERROR(VLOOKUP(Table15[[#This Row],[SignalLink]],#REF!,2,FALSE),"")</f>
        <v/>
      </c>
    </row>
    <row r="251" spans="1:11" x14ac:dyDescent="0.3">
      <c r="A251">
        <v>15577</v>
      </c>
      <c r="B251" t="str">
        <f>_xlfn.XLOOKUP(Table15[[#This Row],[Site Id]],'All sites'!A:A,'All sites'!B:B)</f>
        <v>SANDFORD</v>
      </c>
      <c r="C251" t="str">
        <f>_xlfn.XLOOKUP(Table15[[#This Row],[Site Id]],'All sites'!A:A,'All sites'!C:C)</f>
        <v>SANDMEAD LANE</v>
      </c>
      <c r="D251" t="str">
        <f>Table15[[#This Row],[Site Area]] &amp; " " &amp; Table15[[#This Row],[Site Description]]</f>
        <v>SANDFORD SANDMEAD LANE</v>
      </c>
      <c r="E251" t="s">
        <v>8605</v>
      </c>
      <c r="F251" t="s">
        <v>8606</v>
      </c>
      <c r="G251" t="s">
        <v>8112</v>
      </c>
      <c r="H251" t="s">
        <v>8113</v>
      </c>
      <c r="I251" t="s">
        <v>42</v>
      </c>
      <c r="J251" t="str">
        <f>Table15[[#This Row],[Server]]&amp;":"&amp;Table15[[#This Row],[DB_ADDR]]</f>
        <v>WASTE:E23919</v>
      </c>
      <c r="K251" t="str">
        <f>IFERROR(VLOOKUP(Table15[[#This Row],[SignalLink]],#REF!,2,FALSE),"")</f>
        <v/>
      </c>
    </row>
    <row r="252" spans="1:11" x14ac:dyDescent="0.3">
      <c r="A252">
        <v>15582</v>
      </c>
      <c r="B252" t="str">
        <f>_xlfn.XLOOKUP(Table15[[#This Row],[Site Id]],'All sites'!A:A,'All sites'!B:B)</f>
        <v>BANWELL</v>
      </c>
      <c r="C252" t="str">
        <f>_xlfn.XLOOKUP(Table15[[#This Row],[Site Id]],'All sites'!A:A,'All sites'!C:C)</f>
        <v>RIVERSIDE</v>
      </c>
      <c r="D252" t="str">
        <f>Table15[[#This Row],[Site Area]] &amp; " " &amp; Table15[[#This Row],[Site Description]]</f>
        <v>BANWELL RIVERSIDE</v>
      </c>
      <c r="E252" t="s">
        <v>8607</v>
      </c>
      <c r="F252" t="s">
        <v>8608</v>
      </c>
      <c r="G252" t="s">
        <v>8112</v>
      </c>
      <c r="H252" t="s">
        <v>8113</v>
      </c>
      <c r="I252" t="s">
        <v>42</v>
      </c>
      <c r="J252" t="str">
        <f>Table15[[#This Row],[Server]]&amp;":"&amp;Table15[[#This Row],[DB_ADDR]]</f>
        <v>WASTE:E13822</v>
      </c>
      <c r="K252" t="str">
        <f>IFERROR(VLOOKUP(Table15[[#This Row],[SignalLink]],#REF!,2,FALSE),"")</f>
        <v/>
      </c>
    </row>
    <row r="253" spans="1:11" x14ac:dyDescent="0.3">
      <c r="A253">
        <v>15582</v>
      </c>
      <c r="B253" t="str">
        <f>_xlfn.XLOOKUP(Table15[[#This Row],[Site Id]],'All sites'!A:A,'All sites'!B:B)</f>
        <v>BANWELL</v>
      </c>
      <c r="C253" t="str">
        <f>_xlfn.XLOOKUP(Table15[[#This Row],[Site Id]],'All sites'!A:A,'All sites'!C:C)</f>
        <v>RIVERSIDE</v>
      </c>
      <c r="D253" t="str">
        <f>Table15[[#This Row],[Site Area]] &amp; " " &amp; Table15[[#This Row],[Site Description]]</f>
        <v>BANWELL RIVERSIDE</v>
      </c>
      <c r="E253" t="s">
        <v>8609</v>
      </c>
      <c r="F253" t="s">
        <v>8610</v>
      </c>
      <c r="G253" t="s">
        <v>8112</v>
      </c>
      <c r="H253" t="s">
        <v>8113</v>
      </c>
      <c r="I253" t="s">
        <v>42</v>
      </c>
      <c r="J253" t="str">
        <f>Table15[[#This Row],[Server]]&amp;":"&amp;Table15[[#This Row],[DB_ADDR]]</f>
        <v>WASTE:E13823</v>
      </c>
      <c r="K253" t="str">
        <f>IFERROR(VLOOKUP(Table15[[#This Row],[SignalLink]],#REF!,2,FALSE),"")</f>
        <v/>
      </c>
    </row>
    <row r="254" spans="1:11" x14ac:dyDescent="0.3">
      <c r="A254">
        <v>15588</v>
      </c>
      <c r="B254" t="str">
        <f>_xlfn.XLOOKUP(Table15[[#This Row],[Site Id]],'All sites'!A:A,'All sites'!B:B)</f>
        <v>WORLE</v>
      </c>
      <c r="C254" t="str">
        <f>_xlfn.XLOOKUP(Table15[[#This Row],[Site Id]],'All sites'!A:A,'All sites'!C:C)</f>
        <v>NORTH (FW)</v>
      </c>
      <c r="D254" t="str">
        <f>Table15[[#This Row],[Site Area]] &amp; " " &amp; Table15[[#This Row],[Site Description]]</f>
        <v>WORLE NORTH (FW)</v>
      </c>
      <c r="E254" t="s">
        <v>8611</v>
      </c>
      <c r="F254" t="s">
        <v>8612</v>
      </c>
      <c r="G254" t="s">
        <v>8112</v>
      </c>
      <c r="H254" t="s">
        <v>8113</v>
      </c>
      <c r="I254" t="s">
        <v>42</v>
      </c>
      <c r="J254" t="str">
        <f>Table15[[#This Row],[Server]]&amp;":"&amp;Table15[[#This Row],[DB_ADDR]]</f>
        <v>WASTE:E51164</v>
      </c>
      <c r="K254" t="str">
        <f>IFERROR(VLOOKUP(Table15[[#This Row],[SignalLink]],#REF!,2,FALSE),"")</f>
        <v/>
      </c>
    </row>
    <row r="255" spans="1:11" x14ac:dyDescent="0.3">
      <c r="A255">
        <v>15593</v>
      </c>
      <c r="B255" t="str">
        <f>_xlfn.XLOOKUP(Table15[[#This Row],[Site Id]],'All sites'!A:A,'All sites'!B:B)</f>
        <v>TICKENHAM</v>
      </c>
      <c r="C255" t="str">
        <f>_xlfn.XLOOKUP(Table15[[#This Row],[Site Id]],'All sites'!A:A,'All sites'!C:C)</f>
        <v>EAST</v>
      </c>
      <c r="D255" t="str">
        <f>Table15[[#This Row],[Site Area]] &amp; " " &amp; Table15[[#This Row],[Site Description]]</f>
        <v>TICKENHAM EAST</v>
      </c>
      <c r="E255" t="s">
        <v>8613</v>
      </c>
      <c r="F255" t="s">
        <v>8614</v>
      </c>
      <c r="G255" t="s">
        <v>8112</v>
      </c>
      <c r="H255" t="s">
        <v>8113</v>
      </c>
      <c r="I255" t="s">
        <v>42</v>
      </c>
      <c r="J255" t="str">
        <f>Table15[[#This Row],[Server]]&amp;":"&amp;Table15[[#This Row],[DB_ADDR]]</f>
        <v>WASTE:E8566</v>
      </c>
      <c r="K255" t="str">
        <f>IFERROR(VLOOKUP(Table15[[#This Row],[SignalLink]],#REF!,2,FALSE),"")</f>
        <v/>
      </c>
    </row>
    <row r="256" spans="1:11" x14ac:dyDescent="0.3">
      <c r="A256">
        <v>15602</v>
      </c>
      <c r="B256" t="str">
        <f>_xlfn.XLOOKUP(Table15[[#This Row],[Site Id]],'All sites'!A:A,'All sites'!B:B)</f>
        <v>KEWSTOKE</v>
      </c>
      <c r="C256" t="str">
        <f>_xlfn.XLOOKUP(Table15[[#This Row],[Site Id]],'All sites'!A:A,'All sites'!C:C)</f>
        <v>CROOKS LANE</v>
      </c>
      <c r="D256" t="str">
        <f>Table15[[#This Row],[Site Area]] &amp; " " &amp; Table15[[#This Row],[Site Description]]</f>
        <v>KEWSTOKE CROOKS LANE</v>
      </c>
      <c r="E256" t="s">
        <v>8615</v>
      </c>
      <c r="F256" t="s">
        <v>8616</v>
      </c>
      <c r="G256" t="s">
        <v>8112</v>
      </c>
      <c r="H256" t="s">
        <v>8113</v>
      </c>
      <c r="I256" t="s">
        <v>42</v>
      </c>
      <c r="J256" t="str">
        <f>Table15[[#This Row],[Server]]&amp;":"&amp;Table15[[#This Row],[DB_ADDR]]</f>
        <v>WASTE:E22650</v>
      </c>
      <c r="K256" t="str">
        <f>IFERROR(VLOOKUP(Table15[[#This Row],[SignalLink]],#REF!,2,FALSE),"")</f>
        <v/>
      </c>
    </row>
    <row r="257" spans="1:11" x14ac:dyDescent="0.3">
      <c r="A257">
        <v>15621</v>
      </c>
      <c r="B257" t="str">
        <f>_xlfn.XLOOKUP(Table15[[#This Row],[Site Id]],'All sites'!A:A,'All sites'!B:B)</f>
        <v>CLEVEDON</v>
      </c>
      <c r="C257" t="str">
        <f>_xlfn.XLOOKUP(Table15[[#This Row],[Site Id]],'All sites'!A:A,'All sites'!C:C)</f>
        <v>LADYE BAY</v>
      </c>
      <c r="D257" t="str">
        <f>Table15[[#This Row],[Site Area]] &amp; " " &amp; Table15[[#This Row],[Site Description]]</f>
        <v>CLEVEDON LADYE BAY</v>
      </c>
      <c r="E257" t="s">
        <v>8617</v>
      </c>
      <c r="F257" t="s">
        <v>8618</v>
      </c>
      <c r="G257" t="s">
        <v>8112</v>
      </c>
      <c r="H257" t="s">
        <v>8113</v>
      </c>
      <c r="I257" t="s">
        <v>42</v>
      </c>
      <c r="J257" t="str">
        <f>Table15[[#This Row],[Server]]&amp;":"&amp;Table15[[#This Row],[DB_ADDR]]</f>
        <v>WASTE:E50151</v>
      </c>
      <c r="K257" t="str">
        <f>IFERROR(VLOOKUP(Table15[[#This Row],[SignalLink]],#REF!,2,FALSE),"")</f>
        <v/>
      </c>
    </row>
    <row r="258" spans="1:11" x14ac:dyDescent="0.3">
      <c r="A258">
        <v>15642</v>
      </c>
      <c r="B258" t="str">
        <f>_xlfn.XLOOKUP(Table15[[#This Row],[Site Id]],'All sites'!A:A,'All sites'!B:B)</f>
        <v>POOLE</v>
      </c>
      <c r="C258" t="str">
        <f>_xlfn.XLOOKUP(Table15[[#This Row],[Site Id]],'All sites'!A:A,'All sites'!C:C)</f>
        <v>STERTE F W</v>
      </c>
      <c r="D258" t="str">
        <f>Table15[[#This Row],[Site Area]] &amp; " " &amp; Table15[[#This Row],[Site Description]]</f>
        <v>POOLE STERTE F W</v>
      </c>
      <c r="E258" t="s">
        <v>8619</v>
      </c>
      <c r="F258" t="s">
        <v>8620</v>
      </c>
      <c r="G258" t="s">
        <v>8112</v>
      </c>
      <c r="H258" t="s">
        <v>8113</v>
      </c>
      <c r="I258" t="s">
        <v>42</v>
      </c>
      <c r="J258" t="str">
        <f>Table15[[#This Row],[Server]]&amp;":"&amp;Table15[[#This Row],[DB_ADDR]]</f>
        <v>WASTE:E50201</v>
      </c>
      <c r="K258" t="str">
        <f>IFERROR(VLOOKUP(Table15[[#This Row],[SignalLink]],#REF!,2,FALSE),"")</f>
        <v/>
      </c>
    </row>
    <row r="259" spans="1:11" x14ac:dyDescent="0.3">
      <c r="A259">
        <v>15645</v>
      </c>
      <c r="B259" t="str">
        <f>_xlfn.XLOOKUP(Table15[[#This Row],[Site Id]],'All sites'!A:A,'All sites'!B:B)</f>
        <v>PILL</v>
      </c>
      <c r="C259" t="str">
        <f>_xlfn.XLOOKUP(Table15[[#This Row],[Site Id]],'All sites'!A:A,'All sites'!C:C)</f>
        <v>AVON ROAD</v>
      </c>
      <c r="D259" t="str">
        <f>Table15[[#This Row],[Site Area]] &amp; " " &amp; Table15[[#This Row],[Site Description]]</f>
        <v>PILL AVON ROAD</v>
      </c>
      <c r="E259" t="s">
        <v>8621</v>
      </c>
      <c r="F259" t="s">
        <v>8622</v>
      </c>
      <c r="G259" t="s">
        <v>8112</v>
      </c>
      <c r="H259" t="s">
        <v>8113</v>
      </c>
      <c r="I259" t="s">
        <v>42</v>
      </c>
      <c r="J259" t="str">
        <f>Table15[[#This Row],[Server]]&amp;":"&amp;Table15[[#This Row],[DB_ADDR]]</f>
        <v>WASTE:E22290</v>
      </c>
      <c r="K259" t="str">
        <f>IFERROR(VLOOKUP(Table15[[#This Row],[SignalLink]],#REF!,2,FALSE),"")</f>
        <v/>
      </c>
    </row>
    <row r="260" spans="1:11" x14ac:dyDescent="0.3">
      <c r="A260">
        <v>15649</v>
      </c>
      <c r="B260" t="str">
        <f>_xlfn.XLOOKUP(Table15[[#This Row],[Site Id]],'All sites'!A:A,'All sites'!B:B)</f>
        <v>WEST HUNTSPILL</v>
      </c>
      <c r="C260" t="str">
        <f>_xlfn.XLOOKUP(Table15[[#This Row],[Site Id]],'All sites'!A:A,'All sites'!C:C)</f>
        <v>ROSE FARM</v>
      </c>
      <c r="D260" t="str">
        <f>Table15[[#This Row],[Site Area]] &amp; " " &amp; Table15[[#This Row],[Site Description]]</f>
        <v>WEST HUNTSPILL ROSE FARM</v>
      </c>
      <c r="E260" t="s">
        <v>8623</v>
      </c>
      <c r="F260" t="s">
        <v>8624</v>
      </c>
      <c r="G260" t="s">
        <v>8112</v>
      </c>
      <c r="H260" t="s">
        <v>8113</v>
      </c>
      <c r="I260" t="s">
        <v>42</v>
      </c>
      <c r="J260" t="str">
        <f>Table15[[#This Row],[Server]]&amp;":"&amp;Table15[[#This Row],[DB_ADDR]]</f>
        <v>WASTE:E6713</v>
      </c>
      <c r="K260" t="str">
        <f>IFERROR(VLOOKUP(Table15[[#This Row],[SignalLink]],#REF!,2,FALSE),"")</f>
        <v/>
      </c>
    </row>
    <row r="261" spans="1:11" x14ac:dyDescent="0.3">
      <c r="A261">
        <v>15654</v>
      </c>
      <c r="B261" t="str">
        <f>_xlfn.XLOOKUP(Table15[[#This Row],[Site Id]],'All sites'!A:A,'All sites'!B:B)</f>
        <v>ILMINSTER</v>
      </c>
      <c r="C261" t="str">
        <f>_xlfn.XLOOKUP(Table15[[#This Row],[Site Id]],'All sites'!A:A,'All sites'!C:C)</f>
        <v>WESTPORT</v>
      </c>
      <c r="D261" t="str">
        <f>Table15[[#This Row],[Site Area]] &amp; " " &amp; Table15[[#This Row],[Site Description]]</f>
        <v>ILMINSTER WESTPORT</v>
      </c>
      <c r="E261" t="s">
        <v>8625</v>
      </c>
      <c r="F261" t="s">
        <v>8626</v>
      </c>
      <c r="G261" t="s">
        <v>8112</v>
      </c>
      <c r="H261" t="s">
        <v>8113</v>
      </c>
      <c r="I261" t="s">
        <v>42</v>
      </c>
      <c r="J261" t="str">
        <f>Table15[[#This Row],[Server]]&amp;":"&amp;Table15[[#This Row],[DB_ADDR]]</f>
        <v>WASTE:E19189</v>
      </c>
      <c r="K261" t="str">
        <f>IFERROR(VLOOKUP(Table15[[#This Row],[SignalLink]],#REF!,2,FALSE),"")</f>
        <v/>
      </c>
    </row>
    <row r="262" spans="1:11" x14ac:dyDescent="0.3">
      <c r="A262">
        <v>15657</v>
      </c>
      <c r="B262" t="str">
        <f>_xlfn.XLOOKUP(Table15[[#This Row],[Site Id]],'All sites'!A:A,'All sites'!B:B)</f>
        <v>WEST HUNTSPILL</v>
      </c>
      <c r="C262" t="str">
        <f>_xlfn.XLOOKUP(Table15[[#This Row],[Site Id]],'All sites'!A:A,'All sites'!C:C)</f>
        <v>WHITE COTTAGE</v>
      </c>
      <c r="D262" t="str">
        <f>Table15[[#This Row],[Site Area]] &amp; " " &amp; Table15[[#This Row],[Site Description]]</f>
        <v>WEST HUNTSPILL WHITE COTTAGE</v>
      </c>
      <c r="E262" t="s">
        <v>8627</v>
      </c>
      <c r="F262" t="s">
        <v>8628</v>
      </c>
      <c r="G262" t="s">
        <v>8112</v>
      </c>
      <c r="H262" t="s">
        <v>8113</v>
      </c>
      <c r="I262" t="s">
        <v>42</v>
      </c>
      <c r="J262" t="str">
        <f>Table15[[#This Row],[Server]]&amp;":"&amp;Table15[[#This Row],[DB_ADDR]]</f>
        <v>WASTE:E6714</v>
      </c>
      <c r="K262" t="str">
        <f>IFERROR(VLOOKUP(Table15[[#This Row],[SignalLink]],#REF!,2,FALSE),"")</f>
        <v/>
      </c>
    </row>
    <row r="263" spans="1:11" x14ac:dyDescent="0.3">
      <c r="A263">
        <v>15686</v>
      </c>
      <c r="B263" t="str">
        <f>_xlfn.XLOOKUP(Table15[[#This Row],[Site Id]],'All sites'!A:A,'All sites'!B:B)</f>
        <v>COMPTON DUNDON</v>
      </c>
      <c r="C263" t="str">
        <f>_xlfn.XLOOKUP(Table15[[#This Row],[Site Id]],'All sites'!A:A,'All sites'!C:C)</f>
        <v>HAM LANE</v>
      </c>
      <c r="D263" t="str">
        <f>Table15[[#This Row],[Site Area]] &amp; " " &amp; Table15[[#This Row],[Site Description]]</f>
        <v>COMPTON DUNDON HAM LANE</v>
      </c>
      <c r="E263" t="s">
        <v>8629</v>
      </c>
      <c r="F263" t="s">
        <v>8630</v>
      </c>
      <c r="G263" t="s">
        <v>8112</v>
      </c>
      <c r="H263" t="s">
        <v>8113</v>
      </c>
      <c r="I263" t="s">
        <v>42</v>
      </c>
      <c r="J263" t="str">
        <f>Table15[[#This Row],[Server]]&amp;":"&amp;Table15[[#This Row],[DB_ADDR]]</f>
        <v>WASTE:E19240</v>
      </c>
      <c r="K263" t="str">
        <f>IFERROR(VLOOKUP(Table15[[#This Row],[SignalLink]],#REF!,2,FALSE),"")</f>
        <v/>
      </c>
    </row>
    <row r="264" spans="1:11" x14ac:dyDescent="0.3">
      <c r="A264">
        <v>15715</v>
      </c>
      <c r="B264" t="str">
        <f>_xlfn.XLOOKUP(Table15[[#This Row],[Site Id]],'All sites'!A:A,'All sites'!B:B)</f>
        <v>BRIDGWATER</v>
      </c>
      <c r="C264" t="str">
        <f>_xlfn.XLOOKUP(Table15[[#This Row],[Site Id]],'All sites'!A:A,'All sites'!C:C)</f>
        <v>HORSEY BATH ROAD</v>
      </c>
      <c r="D264" t="str">
        <f>Table15[[#This Row],[Site Area]] &amp; " " &amp; Table15[[#This Row],[Site Description]]</f>
        <v>BRIDGWATER HORSEY BATH ROAD</v>
      </c>
      <c r="E264" t="s">
        <v>8631</v>
      </c>
      <c r="F264" t="s">
        <v>8632</v>
      </c>
      <c r="G264" t="s">
        <v>8112</v>
      </c>
      <c r="H264" t="s">
        <v>8113</v>
      </c>
      <c r="I264" t="s">
        <v>42</v>
      </c>
      <c r="J264" t="str">
        <f>Table15[[#This Row],[Server]]&amp;":"&amp;Table15[[#This Row],[DB_ADDR]]</f>
        <v>WASTE:E19514</v>
      </c>
      <c r="K264" t="str">
        <f>IFERROR(VLOOKUP(Table15[[#This Row],[SignalLink]],#REF!,2,FALSE),"")</f>
        <v/>
      </c>
    </row>
    <row r="265" spans="1:11" x14ac:dyDescent="0.3">
      <c r="A265">
        <v>15726</v>
      </c>
      <c r="B265" t="str">
        <f>_xlfn.XLOOKUP(Table15[[#This Row],[Site Id]],'All sites'!A:A,'All sites'!B:B)</f>
        <v>PORTISHEAD</v>
      </c>
      <c r="C265" t="str">
        <f>_xlfn.XLOOKUP(Table15[[#This Row],[Site Id]],'All sites'!A:A,'All sites'!C:C)</f>
        <v>LAKE GROUNDS</v>
      </c>
      <c r="D265" t="str">
        <f>Table15[[#This Row],[Site Area]] &amp; " " &amp; Table15[[#This Row],[Site Description]]</f>
        <v>PORTISHEAD LAKE GROUNDS</v>
      </c>
      <c r="E265" t="s">
        <v>8633</v>
      </c>
      <c r="F265" t="s">
        <v>8634</v>
      </c>
      <c r="G265" t="s">
        <v>8112</v>
      </c>
      <c r="H265" t="s">
        <v>8113</v>
      </c>
      <c r="I265" t="s">
        <v>42</v>
      </c>
      <c r="J265" t="str">
        <f>Table15[[#This Row],[Server]]&amp;":"&amp;Table15[[#This Row],[DB_ADDR]]</f>
        <v>WASTE:E13756</v>
      </c>
      <c r="K265" t="str">
        <f>IFERROR(VLOOKUP(Table15[[#This Row],[SignalLink]],#REF!,2,FALSE),"")</f>
        <v/>
      </c>
    </row>
    <row r="266" spans="1:11" x14ac:dyDescent="0.3">
      <c r="A266">
        <v>15805</v>
      </c>
      <c r="B266" t="str">
        <f>_xlfn.XLOOKUP(Table15[[#This Row],[Site Id]],'All sites'!A:A,'All sites'!B:B)</f>
        <v>BRIDGWATER</v>
      </c>
      <c r="C266" t="str">
        <f>_xlfn.XLOOKUP(Table15[[#This Row],[Site Id]],'All sites'!A:A,'All sites'!C:C)</f>
        <v>SHOWGROUND NO1</v>
      </c>
      <c r="D266" t="str">
        <f>Table15[[#This Row],[Site Area]] &amp; " " &amp; Table15[[#This Row],[Site Description]]</f>
        <v>BRIDGWATER SHOWGROUND NO1</v>
      </c>
      <c r="E266" t="s">
        <v>8635</v>
      </c>
      <c r="F266" t="s">
        <v>8636</v>
      </c>
      <c r="G266" t="s">
        <v>8112</v>
      </c>
      <c r="H266" t="s">
        <v>8113</v>
      </c>
      <c r="I266" t="s">
        <v>42</v>
      </c>
      <c r="J266" t="str">
        <f>Table15[[#This Row],[Server]]&amp;":"&amp;Table15[[#This Row],[DB_ADDR]]</f>
        <v>WASTE:E11347</v>
      </c>
      <c r="K266" t="str">
        <f>IFERROR(VLOOKUP(Table15[[#This Row],[SignalLink]],#REF!,2,FALSE),"")</f>
        <v/>
      </c>
    </row>
    <row r="267" spans="1:11" x14ac:dyDescent="0.3">
      <c r="A267">
        <v>15810</v>
      </c>
      <c r="B267" t="str">
        <f>_xlfn.XLOOKUP(Table15[[#This Row],[Site Id]],'All sites'!A:A,'All sites'!B:B)</f>
        <v>MELKSHAM</v>
      </c>
      <c r="C267" t="str">
        <f>_xlfn.XLOOKUP(Table15[[#This Row],[Site Id]],'All sites'!A:A,'All sites'!C:C)</f>
        <v>PRIMROSE DRIVE</v>
      </c>
      <c r="D267" t="str">
        <f>Table15[[#This Row],[Site Area]] &amp; " " &amp; Table15[[#This Row],[Site Description]]</f>
        <v>MELKSHAM PRIMROSE DRIVE</v>
      </c>
      <c r="E267" t="s">
        <v>8637</v>
      </c>
      <c r="F267" t="s">
        <v>8638</v>
      </c>
      <c r="G267" t="s">
        <v>8112</v>
      </c>
      <c r="H267" t="s">
        <v>8113</v>
      </c>
      <c r="I267" t="s">
        <v>42</v>
      </c>
      <c r="J267" t="str">
        <f>Table15[[#This Row],[Server]]&amp;":"&amp;Table15[[#This Row],[DB_ADDR]]</f>
        <v>WASTE:E7283</v>
      </c>
      <c r="K267" t="str">
        <f>IFERROR(VLOOKUP(Table15[[#This Row],[SignalLink]],#REF!,2,FALSE),"")</f>
        <v/>
      </c>
    </row>
    <row r="268" spans="1:11" x14ac:dyDescent="0.3">
      <c r="A268">
        <v>16050</v>
      </c>
      <c r="B268" t="str">
        <f>_xlfn.XLOOKUP(Table15[[#This Row],[Site Id]],'All sites'!A:A,'All sites'!B:B)</f>
        <v>BATH</v>
      </c>
      <c r="C268" t="str">
        <f>_xlfn.XLOOKUP(Table15[[#This Row],[Site Id]],'All sites'!A:A,'All sites'!C:C)</f>
        <v>EA DEPOT</v>
      </c>
      <c r="D268" t="str">
        <f>Table15[[#This Row],[Site Area]] &amp; " " &amp; Table15[[#This Row],[Site Description]]</f>
        <v>BATH EA DEPOT</v>
      </c>
      <c r="E268" t="s">
        <v>8639</v>
      </c>
      <c r="F268" t="s">
        <v>8640</v>
      </c>
      <c r="G268" t="s">
        <v>8112</v>
      </c>
      <c r="H268" t="s">
        <v>8113</v>
      </c>
      <c r="I268" t="s">
        <v>42</v>
      </c>
      <c r="J268" t="str">
        <f>Table15[[#This Row],[Server]]&amp;":"&amp;Table15[[#This Row],[DB_ADDR]]</f>
        <v>WASTE:E23548</v>
      </c>
      <c r="K268" t="str">
        <f>IFERROR(VLOOKUP(Table15[[#This Row],[SignalLink]],#REF!,2,FALSE),"")</f>
        <v/>
      </c>
    </row>
    <row r="269" spans="1:11" x14ac:dyDescent="0.3">
      <c r="A269">
        <v>16057</v>
      </c>
      <c r="B269" t="str">
        <f>_xlfn.XLOOKUP(Table15[[#This Row],[Site Id]],'All sites'!A:A,'All sites'!B:B)</f>
        <v>BATH</v>
      </c>
      <c r="C269" t="str">
        <f>_xlfn.XLOOKUP(Table15[[#This Row],[Site Id]],'All sites'!A:A,'All sites'!C:C)</f>
        <v>TECHNOLOGY HOUSE</v>
      </c>
      <c r="D269" t="str">
        <f>Table15[[#This Row],[Site Area]] &amp; " " &amp; Table15[[#This Row],[Site Description]]</f>
        <v>BATH TECHNOLOGY HOUSE</v>
      </c>
      <c r="E269" t="s">
        <v>8641</v>
      </c>
      <c r="F269" t="s">
        <v>8642</v>
      </c>
      <c r="G269" t="s">
        <v>8112</v>
      </c>
      <c r="H269" t="s">
        <v>8113</v>
      </c>
      <c r="I269" t="s">
        <v>42</v>
      </c>
      <c r="J269" t="str">
        <f>Table15[[#This Row],[Server]]&amp;":"&amp;Table15[[#This Row],[DB_ADDR]]</f>
        <v>WASTE:E23517</v>
      </c>
      <c r="K269" t="str">
        <f>IFERROR(VLOOKUP(Table15[[#This Row],[SignalLink]],#REF!,2,FALSE),"")</f>
        <v/>
      </c>
    </row>
    <row r="270" spans="1:11" x14ac:dyDescent="0.3">
      <c r="A270">
        <v>16920</v>
      </c>
      <c r="B270" t="str">
        <f>_xlfn.XLOOKUP(Table15[[#This Row],[Site Id]],'All sites'!A:A,'All sites'!B:B)</f>
        <v>BRADFORD-ON-AVON</v>
      </c>
      <c r="C270" t="str">
        <f>_xlfn.XLOOKUP(Table15[[#This Row],[Site Id]],'All sites'!A:A,'All sites'!C:C)</f>
        <v>BARTON FARM TERMINAL P STN</v>
      </c>
      <c r="D270" t="str">
        <f>Table15[[#This Row],[Site Area]] &amp; " " &amp; Table15[[#This Row],[Site Description]]</f>
        <v>BRADFORD-ON-AVON BARTON FARM TERMINAL P STN</v>
      </c>
      <c r="E270" t="s">
        <v>8643</v>
      </c>
      <c r="F270" t="s">
        <v>8644</v>
      </c>
      <c r="G270" t="s">
        <v>8112</v>
      </c>
      <c r="H270" t="s">
        <v>8113</v>
      </c>
      <c r="I270" t="s">
        <v>42</v>
      </c>
      <c r="J270" t="str">
        <f>Table15[[#This Row],[Server]]&amp;":"&amp;Table15[[#This Row],[DB_ADDR]]</f>
        <v>WASTE:E53552</v>
      </c>
      <c r="K270" t="str">
        <f>IFERROR(VLOOKUP(Table15[[#This Row],[SignalLink]],#REF!,2,FALSE),"")</f>
        <v/>
      </c>
    </row>
    <row r="271" spans="1:11" x14ac:dyDescent="0.3">
      <c r="A271">
        <v>16920</v>
      </c>
      <c r="B271" t="str">
        <f>_xlfn.XLOOKUP(Table15[[#This Row],[Site Id]],'All sites'!A:A,'All sites'!B:B)</f>
        <v>BRADFORD-ON-AVON</v>
      </c>
      <c r="C271" t="str">
        <f>_xlfn.XLOOKUP(Table15[[#This Row],[Site Id]],'All sites'!A:A,'All sites'!C:C)</f>
        <v>BARTON FARM TERMINAL P STN</v>
      </c>
      <c r="D271" t="str">
        <f>Table15[[#This Row],[Site Area]] &amp; " " &amp; Table15[[#This Row],[Site Description]]</f>
        <v>BRADFORD-ON-AVON BARTON FARM TERMINAL P STN</v>
      </c>
      <c r="E271" t="s">
        <v>8645</v>
      </c>
      <c r="F271" t="s">
        <v>8646</v>
      </c>
      <c r="G271" t="s">
        <v>8112</v>
      </c>
      <c r="H271" t="s">
        <v>8113</v>
      </c>
      <c r="I271" t="s">
        <v>42</v>
      </c>
      <c r="J271" t="str">
        <f>Table15[[#This Row],[Server]]&amp;":"&amp;Table15[[#This Row],[DB_ADDR]]</f>
        <v>WASTE:E53553</v>
      </c>
      <c r="K271" t="str">
        <f>IFERROR(VLOOKUP(Table15[[#This Row],[SignalLink]],#REF!,2,FALSE),"")</f>
        <v/>
      </c>
    </row>
    <row r="272" spans="1:11" x14ac:dyDescent="0.3">
      <c r="A272">
        <v>17034</v>
      </c>
      <c r="B272" t="str">
        <f>_xlfn.XLOOKUP(Table15[[#This Row],[Site Id]],'All sites'!A:A,'All sites'!B:B)</f>
        <v>LYMPSHAM</v>
      </c>
      <c r="C272" t="str">
        <f>_xlfn.XLOOKUP(Table15[[#This Row],[Site Id]],'All sites'!A:A,'All sites'!C:C)</f>
        <v>INNSBRUCK</v>
      </c>
      <c r="D272" t="str">
        <f>Table15[[#This Row],[Site Area]] &amp; " " &amp; Table15[[#This Row],[Site Description]]</f>
        <v>LYMPSHAM INNSBRUCK</v>
      </c>
      <c r="E272" t="s">
        <v>8647</v>
      </c>
      <c r="F272" t="s">
        <v>8648</v>
      </c>
      <c r="G272" t="s">
        <v>8112</v>
      </c>
      <c r="H272" t="s">
        <v>8113</v>
      </c>
      <c r="I272" t="s">
        <v>42</v>
      </c>
      <c r="J272" t="str">
        <f>Table15[[#This Row],[Server]]&amp;":"&amp;Table15[[#This Row],[DB_ADDR]]</f>
        <v>WASTE:E20491</v>
      </c>
      <c r="K272" t="str">
        <f>IFERROR(VLOOKUP(Table15[[#This Row],[SignalLink]],#REF!,2,FALSE),"")</f>
        <v/>
      </c>
    </row>
    <row r="273" spans="1:11" x14ac:dyDescent="0.3">
      <c r="A273">
        <v>17093</v>
      </c>
      <c r="B273" t="str">
        <f>_xlfn.XLOOKUP(Table15[[#This Row],[Site Id]],'All sites'!A:A,'All sites'!B:B)</f>
        <v>LOCKING</v>
      </c>
      <c r="C273" t="str">
        <f>_xlfn.XLOOKUP(Table15[[#This Row],[Site Id]],'All sites'!A:A,'All sites'!C:C)</f>
        <v>WOOLVERS WAY</v>
      </c>
      <c r="D273" t="str">
        <f>Table15[[#This Row],[Site Area]] &amp; " " &amp; Table15[[#This Row],[Site Description]]</f>
        <v>LOCKING WOOLVERS WAY</v>
      </c>
      <c r="E273" t="s">
        <v>8649</v>
      </c>
      <c r="F273" t="s">
        <v>8650</v>
      </c>
      <c r="G273" t="s">
        <v>8112</v>
      </c>
      <c r="H273" t="s">
        <v>8113</v>
      </c>
      <c r="I273" t="s">
        <v>42</v>
      </c>
      <c r="J273" t="str">
        <f>Table15[[#This Row],[Server]]&amp;":"&amp;Table15[[#This Row],[DB_ADDR]]</f>
        <v>WASTE:E21916</v>
      </c>
      <c r="K273" t="str">
        <f>IFERROR(VLOOKUP(Table15[[#This Row],[SignalLink]],#REF!,2,FALSE),"")</f>
        <v/>
      </c>
    </row>
    <row r="274" spans="1:11" x14ac:dyDescent="0.3">
      <c r="A274">
        <v>17122</v>
      </c>
      <c r="B274" t="str">
        <f>_xlfn.XLOOKUP(Table15[[#This Row],[Site Id]],'All sites'!A:A,'All sites'!B:B)</f>
        <v>WAYTOWN</v>
      </c>
      <c r="C274" t="str">
        <f>_xlfn.XLOOKUP(Table15[[#This Row],[Site Id]],'All sites'!A:A,'All sites'!C:C)</f>
        <v>SLAPE MILL PARK</v>
      </c>
      <c r="D274" t="str">
        <f>Table15[[#This Row],[Site Area]] &amp; " " &amp; Table15[[#This Row],[Site Description]]</f>
        <v>WAYTOWN SLAPE MILL PARK</v>
      </c>
      <c r="E274" t="s">
        <v>8651</v>
      </c>
      <c r="F274" t="s">
        <v>8652</v>
      </c>
      <c r="G274" t="s">
        <v>8112</v>
      </c>
      <c r="H274" t="s">
        <v>8113</v>
      </c>
      <c r="I274" t="s">
        <v>42</v>
      </c>
      <c r="J274" t="str">
        <f>Table15[[#This Row],[Server]]&amp;":"&amp;Table15[[#This Row],[DB_ADDR]]</f>
        <v>WASTE:E26783</v>
      </c>
      <c r="K274" t="str">
        <f>IFERROR(VLOOKUP(Table15[[#This Row],[SignalLink]],#REF!,2,FALSE),"")</f>
        <v/>
      </c>
    </row>
    <row r="275" spans="1:11" x14ac:dyDescent="0.3">
      <c r="A275">
        <v>17140</v>
      </c>
      <c r="B275" t="str">
        <f>_xlfn.XLOOKUP(Table15[[#This Row],[Site Id]],'All sites'!A:A,'All sites'!B:B)</f>
        <v>BRIDGWATER</v>
      </c>
      <c r="C275" t="str">
        <f>_xlfn.XLOOKUP(Table15[[#This Row],[Site Id]],'All sites'!A:A,'All sites'!C:C)</f>
        <v>EXPRESS PARK</v>
      </c>
      <c r="D275" t="str">
        <f>Table15[[#This Row],[Site Area]] &amp; " " &amp; Table15[[#This Row],[Site Description]]</f>
        <v>BRIDGWATER EXPRESS PARK</v>
      </c>
      <c r="E275" t="s">
        <v>8653</v>
      </c>
      <c r="F275" t="s">
        <v>8654</v>
      </c>
      <c r="G275" t="s">
        <v>8112</v>
      </c>
      <c r="H275" t="s">
        <v>8113</v>
      </c>
      <c r="I275" t="s">
        <v>42</v>
      </c>
      <c r="J275" t="str">
        <f>Table15[[#This Row],[Server]]&amp;":"&amp;Table15[[#This Row],[DB_ADDR]]</f>
        <v>WASTE:E24980</v>
      </c>
      <c r="K275" t="str">
        <f>IFERROR(VLOOKUP(Table15[[#This Row],[SignalLink]],#REF!,2,FALSE),"")</f>
        <v/>
      </c>
    </row>
    <row r="276" spans="1:11" x14ac:dyDescent="0.3">
      <c r="A276">
        <v>17185</v>
      </c>
      <c r="B276" t="str">
        <f>_xlfn.XLOOKUP(Table15[[#This Row],[Site Id]],'All sites'!A:A,'All sites'!B:B)</f>
        <v>SHEPTON MALLET</v>
      </c>
      <c r="C276" t="str">
        <f>_xlfn.XLOOKUP(Table15[[#This Row],[Site Id]],'All sites'!A:A,'All sites'!C:C)</f>
        <v>SHOWGROUND</v>
      </c>
      <c r="D276" t="str">
        <f>Table15[[#This Row],[Site Area]] &amp; " " &amp; Table15[[#This Row],[Site Description]]</f>
        <v>SHEPTON MALLET SHOWGROUND</v>
      </c>
      <c r="E276" t="s">
        <v>8655</v>
      </c>
      <c r="F276" t="s">
        <v>8656</v>
      </c>
      <c r="G276" t="s">
        <v>8112</v>
      </c>
      <c r="H276" t="s">
        <v>8113</v>
      </c>
      <c r="I276" t="s">
        <v>42</v>
      </c>
      <c r="J276" t="str">
        <f>Table15[[#This Row],[Server]]&amp;":"&amp;Table15[[#This Row],[DB_ADDR]]</f>
        <v>WASTE:E24514</v>
      </c>
      <c r="K276" t="str">
        <f>IFERROR(VLOOKUP(Table15[[#This Row],[SignalLink]],#REF!,2,FALSE),"")</f>
        <v/>
      </c>
    </row>
    <row r="277" spans="1:11" x14ac:dyDescent="0.3">
      <c r="A277">
        <v>17213</v>
      </c>
      <c r="B277" t="str">
        <f>_xlfn.XLOOKUP(Table15[[#This Row],[Site Id]],'All sites'!A:A,'All sites'!B:B)</f>
        <v>WESTON-SUPER-MARE</v>
      </c>
      <c r="C277" t="str">
        <f>_xlfn.XLOOKUP(Table15[[#This Row],[Site Id]],'All sites'!A:A,'All sites'!C:C)</f>
        <v>MOOR LANE AREA 22</v>
      </c>
      <c r="D277" t="str">
        <f>Table15[[#This Row],[Site Area]] &amp; " " &amp; Table15[[#This Row],[Site Description]]</f>
        <v>WESTON-SUPER-MARE MOOR LANE AREA 22</v>
      </c>
      <c r="E277" t="s">
        <v>8657</v>
      </c>
      <c r="F277" t="s">
        <v>8658</v>
      </c>
      <c r="G277" t="s">
        <v>8112</v>
      </c>
      <c r="H277" t="s">
        <v>8113</v>
      </c>
      <c r="I277" t="s">
        <v>42</v>
      </c>
      <c r="J277" t="str">
        <f>Table15[[#This Row],[Server]]&amp;":"&amp;Table15[[#This Row],[DB_ADDR]]</f>
        <v>WASTE:E25432</v>
      </c>
      <c r="K277" t="str">
        <f>IFERROR(VLOOKUP(Table15[[#This Row],[SignalLink]],#REF!,2,FALSE),"")</f>
        <v/>
      </c>
    </row>
    <row r="278" spans="1:11" x14ac:dyDescent="0.3">
      <c r="A278">
        <v>17323</v>
      </c>
      <c r="B278" t="str">
        <f>_xlfn.XLOOKUP(Table15[[#This Row],[Site Id]],'All sites'!A:A,'All sites'!B:B)</f>
        <v>LOCKING</v>
      </c>
      <c r="C278" t="str">
        <f>_xlfn.XLOOKUP(Table15[[#This Row],[Site Id]],'All sites'!A:A,'All sites'!C:C)</f>
        <v>FIR TREE AVENUE</v>
      </c>
      <c r="D278" t="str">
        <f>Table15[[#This Row],[Site Area]] &amp; " " &amp; Table15[[#This Row],[Site Description]]</f>
        <v>LOCKING FIR TREE AVENUE</v>
      </c>
      <c r="E278" t="s">
        <v>8659</v>
      </c>
      <c r="F278" t="s">
        <v>8660</v>
      </c>
      <c r="G278" t="s">
        <v>8112</v>
      </c>
      <c r="H278" t="s">
        <v>8113</v>
      </c>
      <c r="I278" t="s">
        <v>42</v>
      </c>
      <c r="J278" t="str">
        <f>Table15[[#This Row],[Server]]&amp;":"&amp;Table15[[#This Row],[DB_ADDR]]</f>
        <v>WASTE:E28021</v>
      </c>
      <c r="K278" t="str">
        <f>IFERROR(VLOOKUP(Table15[[#This Row],[SignalLink]],#REF!,2,FALSE),"")</f>
        <v/>
      </c>
    </row>
    <row r="279" spans="1:11" x14ac:dyDescent="0.3">
      <c r="A279">
        <v>17498</v>
      </c>
      <c r="B279" t="str">
        <f>_xlfn.XLOOKUP(Table15[[#This Row],[Site Id]],'All sites'!A:A,'All sites'!B:B)</f>
        <v>HUISH EPISCOPI</v>
      </c>
      <c r="C279" t="str">
        <f>_xlfn.XLOOKUP(Table15[[#This Row],[Site Id]],'All sites'!A:A,'All sites'!C:C)</f>
        <v>THE HILL STORM STORAGE TANK (PUMPED)</v>
      </c>
      <c r="D279" t="str">
        <f>Table15[[#This Row],[Site Area]] &amp; " " &amp; Table15[[#This Row],[Site Description]]</f>
        <v>HUISH EPISCOPI THE HILL STORM STORAGE TANK (PUMPED)</v>
      </c>
      <c r="E279" t="s">
        <v>8661</v>
      </c>
      <c r="F279" t="s">
        <v>8662</v>
      </c>
      <c r="G279" t="s">
        <v>8112</v>
      </c>
      <c r="H279" t="s">
        <v>8113</v>
      </c>
      <c r="I279" t="s">
        <v>42</v>
      </c>
      <c r="J279" t="str">
        <f>Table15[[#This Row],[Server]]&amp;":"&amp;Table15[[#This Row],[DB_ADDR]]</f>
        <v>WASTE:E31010</v>
      </c>
      <c r="K279" t="str">
        <f>IFERROR(VLOOKUP(Table15[[#This Row],[SignalLink]],#REF!,2,FALSE),"")</f>
        <v/>
      </c>
    </row>
    <row r="280" spans="1:11" x14ac:dyDescent="0.3">
      <c r="A280">
        <v>17585</v>
      </c>
      <c r="B280" t="str">
        <f>_xlfn.XLOOKUP(Table15[[#This Row],[Site Id]],'All sites'!A:A,'All sites'!B:B)</f>
        <v>PYMORE</v>
      </c>
      <c r="C280" t="str">
        <f>_xlfn.XLOOKUP(Table15[[#This Row],[Site Id]],'All sites'!A:A,'All sites'!C:C)</f>
        <v>THREAD MILL LANE</v>
      </c>
      <c r="D280" t="str">
        <f>Table15[[#This Row],[Site Area]] &amp; " " &amp; Table15[[#This Row],[Site Description]]</f>
        <v>PYMORE THREAD MILL LANE</v>
      </c>
      <c r="E280" t="s">
        <v>8663</v>
      </c>
      <c r="F280" t="s">
        <v>8664</v>
      </c>
      <c r="G280" t="s">
        <v>8112</v>
      </c>
      <c r="H280" t="s">
        <v>8113</v>
      </c>
      <c r="I280" t="s">
        <v>42</v>
      </c>
      <c r="J280" t="str">
        <f>Table15[[#This Row],[Server]]&amp;":"&amp;Table15[[#This Row],[DB_ADDR]]</f>
        <v>WASTE:E31228</v>
      </c>
      <c r="K280" t="str">
        <f>IFERROR(VLOOKUP(Table15[[#This Row],[SignalLink]],#REF!,2,FALSE),"")</f>
        <v/>
      </c>
    </row>
    <row r="281" spans="1:11" x14ac:dyDescent="0.3">
      <c r="A281">
        <v>17588</v>
      </c>
      <c r="B281" t="str">
        <f>_xlfn.XLOOKUP(Table15[[#This Row],[Site Id]],'All sites'!A:A,'All sites'!B:B)</f>
        <v>WEST WICK</v>
      </c>
      <c r="C281" t="str">
        <f>_xlfn.XLOOKUP(Table15[[#This Row],[Site Id]],'All sites'!A:A,'All sites'!C:C)</f>
        <v>WOLVERS HILL ROAD</v>
      </c>
      <c r="D281" t="str">
        <f>Table15[[#This Row],[Site Area]] &amp; " " &amp; Table15[[#This Row],[Site Description]]</f>
        <v>WEST WICK WOLVERS HILL ROAD</v>
      </c>
      <c r="E281" t="s">
        <v>8665</v>
      </c>
      <c r="F281" t="s">
        <v>8666</v>
      </c>
      <c r="G281" t="s">
        <v>8112</v>
      </c>
      <c r="H281" t="s">
        <v>8113</v>
      </c>
      <c r="I281" t="s">
        <v>42</v>
      </c>
      <c r="J281" t="str">
        <f>Table15[[#This Row],[Server]]&amp;":"&amp;Table15[[#This Row],[DB_ADDR]]</f>
        <v>WASTE:E33307</v>
      </c>
      <c r="K281" t="str">
        <f>IFERROR(VLOOKUP(Table15[[#This Row],[SignalLink]],#REF!,2,FALSE),"")</f>
        <v/>
      </c>
    </row>
    <row r="282" spans="1:11" x14ac:dyDescent="0.3">
      <c r="A282">
        <v>17613</v>
      </c>
      <c r="B282" t="str">
        <f>_xlfn.XLOOKUP(Table15[[#This Row],[Site Id]],'All sites'!A:A,'All sites'!B:B)</f>
        <v>MALMESBURY</v>
      </c>
      <c r="C282" t="str">
        <f>_xlfn.XLOOKUP(Table15[[#This Row],[Site Id]],'All sites'!A:A,'All sites'!C:C)</f>
        <v>COWBRIDGE NEW</v>
      </c>
      <c r="D282" t="str">
        <f>Table15[[#This Row],[Site Area]] &amp; " " &amp; Table15[[#This Row],[Site Description]]</f>
        <v>MALMESBURY COWBRIDGE NEW</v>
      </c>
      <c r="E282" t="s">
        <v>8667</v>
      </c>
      <c r="F282" t="s">
        <v>8668</v>
      </c>
      <c r="G282" t="s">
        <v>8112</v>
      </c>
      <c r="H282" t="s">
        <v>8113</v>
      </c>
      <c r="I282" t="s">
        <v>42</v>
      </c>
      <c r="J282" t="str">
        <f>Table15[[#This Row],[Server]]&amp;":"&amp;Table15[[#This Row],[DB_ADDR]]</f>
        <v>WASTE:E30138</v>
      </c>
      <c r="K282" t="str">
        <f>IFERROR(VLOOKUP(Table15[[#This Row],[SignalLink]],#REF!,2,FALSE),"")</f>
        <v/>
      </c>
    </row>
    <row r="283" spans="1:11" x14ac:dyDescent="0.3">
      <c r="A283">
        <v>18710</v>
      </c>
      <c r="B283" t="str">
        <f>_xlfn.XLOOKUP(Table15[[#This Row],[Site Id]],'All sites'!A:A,'All sites'!B:B)</f>
        <v>BRISTOL</v>
      </c>
      <c r="C283" t="str">
        <f>_xlfn.XLOOKUP(Table15[[#This Row],[Site Id]],'All sites'!A:A,'All sites'!C:C)</f>
        <v>ROYAL EDWARD DOCK ST ANDREWS ROAD</v>
      </c>
      <c r="D283" t="str">
        <f>Table15[[#This Row],[Site Area]] &amp; " " &amp; Table15[[#This Row],[Site Description]]</f>
        <v>BRISTOL ROYAL EDWARD DOCK ST ANDREWS ROAD</v>
      </c>
      <c r="E283" t="s">
        <v>8669</v>
      </c>
      <c r="F283" t="s">
        <v>8670</v>
      </c>
      <c r="G283" t="s">
        <v>8112</v>
      </c>
      <c r="H283" t="s">
        <v>8113</v>
      </c>
      <c r="I283" t="s">
        <v>42</v>
      </c>
      <c r="J283" t="str">
        <f>Table15[[#This Row],[Server]]&amp;":"&amp;Table15[[#This Row],[DB_ADDR]]</f>
        <v>WASTE:E26344</v>
      </c>
      <c r="K283" t="str">
        <f>IFERROR(VLOOKUP(Table15[[#This Row],[SignalLink]],#REF!,2,FALSE),"")</f>
        <v/>
      </c>
    </row>
    <row r="284" spans="1:11" x14ac:dyDescent="0.3">
      <c r="A284">
        <v>19106</v>
      </c>
      <c r="B284" t="str">
        <f>_xlfn.XLOOKUP(Table15[[#This Row],[Site Id]],'All sites'!A:A,'All sites'!B:B)</f>
        <v>CONGRESBURY</v>
      </c>
      <c r="C284" t="str">
        <f>_xlfn.XLOOKUP(Table15[[#This Row],[Site Id]],'All sites'!A:A,'All sites'!C:C)</f>
        <v>STATION CLOSE WESTON ROAD</v>
      </c>
      <c r="D284" t="str">
        <f>Table15[[#This Row],[Site Area]] &amp; " " &amp; Table15[[#This Row],[Site Description]]</f>
        <v>CONGRESBURY STATION CLOSE WESTON ROAD</v>
      </c>
      <c r="E284" t="s">
        <v>8671</v>
      </c>
      <c r="F284" t="s">
        <v>8672</v>
      </c>
      <c r="G284" t="s">
        <v>8112</v>
      </c>
      <c r="H284" t="s">
        <v>8113</v>
      </c>
      <c r="I284" t="s">
        <v>42</v>
      </c>
      <c r="J284" t="str">
        <f>Table15[[#This Row],[Server]]&amp;":"&amp;Table15[[#This Row],[DB_ADDR]]</f>
        <v>WASTE:E9326</v>
      </c>
      <c r="K284" t="str">
        <f>IFERROR(VLOOKUP(Table15[[#This Row],[SignalLink]],#REF!,2,FALSE),"")</f>
        <v/>
      </c>
    </row>
    <row r="285" spans="1:11" x14ac:dyDescent="0.3">
      <c r="A285">
        <v>19129</v>
      </c>
      <c r="B285" t="str">
        <f>_xlfn.XLOOKUP(Table15[[#This Row],[Site Id]],'All sites'!A:A,'All sites'!B:B)</f>
        <v>WESTON-SUPER-MARE</v>
      </c>
      <c r="C285" t="str">
        <f>_xlfn.XLOOKUP(Table15[[#This Row],[Site Id]],'All sites'!A:A,'All sites'!C:C)</f>
        <v>DIAMOND BATCH</v>
      </c>
      <c r="D285" t="str">
        <f>Table15[[#This Row],[Site Area]] &amp; " " &amp; Table15[[#This Row],[Site Description]]</f>
        <v>WESTON-SUPER-MARE DIAMOND BATCH</v>
      </c>
      <c r="E285" t="s">
        <v>8673</v>
      </c>
      <c r="F285" t="s">
        <v>8674</v>
      </c>
      <c r="G285" t="s">
        <v>8112</v>
      </c>
      <c r="H285" t="s">
        <v>8113</v>
      </c>
      <c r="I285" t="s">
        <v>42</v>
      </c>
      <c r="J285" t="str">
        <f>Table15[[#This Row],[Server]]&amp;":"&amp;Table15[[#This Row],[DB_ADDR]]</f>
        <v>WASTE:E20004</v>
      </c>
      <c r="K285" t="str">
        <f>IFERROR(VLOOKUP(Table15[[#This Row],[SignalLink]],#REF!,2,FALSE),"")</f>
        <v/>
      </c>
    </row>
    <row r="286" spans="1:11" x14ac:dyDescent="0.3">
      <c r="A286">
        <v>19296</v>
      </c>
      <c r="B286" t="str">
        <f>_xlfn.XLOOKUP(Table15[[#This Row],[Site Id]],'All sites'!A:A,'All sites'!B:B)</f>
        <v>CLEVEDON</v>
      </c>
      <c r="C286" t="str">
        <f>_xlfn.XLOOKUP(Table15[[#This Row],[Site Id]],'All sites'!A:A,'All sites'!C:C)</f>
        <v>KENN ROAD</v>
      </c>
      <c r="D286" t="str">
        <f>Table15[[#This Row],[Site Area]] &amp; " " &amp; Table15[[#This Row],[Site Description]]</f>
        <v>CLEVEDON KENN ROAD</v>
      </c>
      <c r="E286" t="s">
        <v>8675</v>
      </c>
      <c r="F286" t="s">
        <v>8676</v>
      </c>
      <c r="G286" t="s">
        <v>8112</v>
      </c>
      <c r="H286" t="s">
        <v>8113</v>
      </c>
      <c r="I286" t="s">
        <v>42</v>
      </c>
      <c r="J286" t="str">
        <f>Table15[[#This Row],[Server]]&amp;":"&amp;Table15[[#This Row],[DB_ADDR]]</f>
        <v>WASTE:E12500</v>
      </c>
      <c r="K286" t="str">
        <f>IFERROR(VLOOKUP(Table15[[#This Row],[SignalLink]],#REF!,2,FALSE),"")</f>
        <v/>
      </c>
    </row>
    <row r="287" spans="1:11" x14ac:dyDescent="0.3">
      <c r="A287">
        <v>19300</v>
      </c>
      <c r="B287" t="str">
        <f>_xlfn.XLOOKUP(Table15[[#This Row],[Site Id]],'All sites'!A:A,'All sites'!B:B)</f>
        <v>STAWELL</v>
      </c>
      <c r="C287" t="str">
        <f>_xlfn.XLOOKUP(Table15[[#This Row],[Site Id]],'All sites'!A:A,'All sites'!C:C)</f>
        <v>MOOR LANE</v>
      </c>
      <c r="D287" t="str">
        <f>Table15[[#This Row],[Site Area]] &amp; " " &amp; Table15[[#This Row],[Site Description]]</f>
        <v>STAWELL MOOR LANE</v>
      </c>
      <c r="E287" t="s">
        <v>8677</v>
      </c>
      <c r="F287" t="s">
        <v>8678</v>
      </c>
      <c r="G287" t="s">
        <v>8112</v>
      </c>
      <c r="H287" t="s">
        <v>8113</v>
      </c>
      <c r="I287" t="s">
        <v>42</v>
      </c>
      <c r="J287" t="str">
        <f>Table15[[#This Row],[Server]]&amp;":"&amp;Table15[[#This Row],[DB_ADDR]]</f>
        <v>WASTE:E10143</v>
      </c>
      <c r="K287" t="str">
        <f>IFERROR(VLOOKUP(Table15[[#This Row],[SignalLink]],#REF!,2,FALSE),"")</f>
        <v/>
      </c>
    </row>
    <row r="288" spans="1:11" x14ac:dyDescent="0.3">
      <c r="A288">
        <v>19453</v>
      </c>
      <c r="B288" t="str">
        <f>_xlfn.XLOOKUP(Table15[[#This Row],[Site Id]],'All sites'!A:A,'All sites'!B:B)</f>
        <v>WESTON-SUPER-MARE</v>
      </c>
      <c r="C288" t="str">
        <f>_xlfn.XLOOKUP(Table15[[#This Row],[Site Id]],'All sites'!A:A,'All sites'!C:C)</f>
        <v>EBDON GROUNDS</v>
      </c>
      <c r="D288" t="str">
        <f>Table15[[#This Row],[Site Area]] &amp; " " &amp; Table15[[#This Row],[Site Description]]</f>
        <v>WESTON-SUPER-MARE EBDON GROUNDS</v>
      </c>
      <c r="E288" t="s">
        <v>8679</v>
      </c>
      <c r="F288" t="s">
        <v>8680</v>
      </c>
      <c r="G288" t="s">
        <v>8112</v>
      </c>
      <c r="H288" t="s">
        <v>8113</v>
      </c>
      <c r="I288" t="s">
        <v>42</v>
      </c>
      <c r="J288" t="str">
        <f>Table15[[#This Row],[Server]]&amp;":"&amp;Table15[[#This Row],[DB_ADDR]]</f>
        <v>WASTE:E12126</v>
      </c>
      <c r="K288" t="str">
        <f>IFERROR(VLOOKUP(Table15[[#This Row],[SignalLink]],#REF!,2,FALSE),"")</f>
        <v/>
      </c>
    </row>
    <row r="289" spans="1:11" x14ac:dyDescent="0.3">
      <c r="A289">
        <v>19505</v>
      </c>
      <c r="B289" t="str">
        <f>_xlfn.XLOOKUP(Table15[[#This Row],[Site Id]],'All sites'!A:A,'All sites'!B:B)</f>
        <v>LOCKING</v>
      </c>
      <c r="C289" t="str">
        <f>_xlfn.XLOOKUP(Table15[[#This Row],[Site Id]],'All sites'!A:A,'All sites'!C:C)</f>
        <v>RAF</v>
      </c>
      <c r="D289" t="str">
        <f>Table15[[#This Row],[Site Area]] &amp; " " &amp; Table15[[#This Row],[Site Description]]</f>
        <v>LOCKING RAF</v>
      </c>
      <c r="E289" t="s">
        <v>8681</v>
      </c>
      <c r="F289" t="s">
        <v>8682</v>
      </c>
      <c r="G289" t="s">
        <v>8112</v>
      </c>
      <c r="H289" t="s">
        <v>8113</v>
      </c>
      <c r="I289" t="s">
        <v>42</v>
      </c>
      <c r="J289" t="str">
        <f>Table15[[#This Row],[Server]]&amp;":"&amp;Table15[[#This Row],[DB_ADDR]]</f>
        <v>WASTE:E11726</v>
      </c>
      <c r="K289" t="str">
        <f>IFERROR(VLOOKUP(Table15[[#This Row],[SignalLink]],#REF!,2,FALSE),"")</f>
        <v/>
      </c>
    </row>
    <row r="290" spans="1:11" x14ac:dyDescent="0.3">
      <c r="A290">
        <v>19542</v>
      </c>
      <c r="B290" t="str">
        <f>_xlfn.XLOOKUP(Table15[[#This Row],[Site Id]],'All sites'!A:A,'All sites'!B:B)</f>
        <v>AVONMOUTH</v>
      </c>
      <c r="C290" t="str">
        <f>_xlfn.XLOOKUP(Table15[[#This Row],[Site Id]],'All sites'!A:A,'All sites'!C:C)</f>
        <v>CABOT PARK NO.1</v>
      </c>
      <c r="D290" t="str">
        <f>Table15[[#This Row],[Site Area]] &amp; " " &amp; Table15[[#This Row],[Site Description]]</f>
        <v>AVONMOUTH CABOT PARK NO.1</v>
      </c>
      <c r="E290" t="s">
        <v>8683</v>
      </c>
      <c r="F290" t="s">
        <v>8684</v>
      </c>
      <c r="G290" t="s">
        <v>8112</v>
      </c>
      <c r="H290" t="s">
        <v>8113</v>
      </c>
      <c r="I290" t="s">
        <v>42</v>
      </c>
      <c r="J290" t="str">
        <f>Table15[[#This Row],[Server]]&amp;":"&amp;Table15[[#This Row],[DB_ADDR]]</f>
        <v>WASTE:E12284</v>
      </c>
      <c r="K290" t="str">
        <f>IFERROR(VLOOKUP(Table15[[#This Row],[SignalLink]],#REF!,2,FALSE),"")</f>
        <v/>
      </c>
    </row>
    <row r="291" spans="1:11" x14ac:dyDescent="0.3">
      <c r="A291">
        <v>19712</v>
      </c>
      <c r="B291" t="str">
        <f>_xlfn.XLOOKUP(Table15[[#This Row],[Site Id]],'All sites'!A:A,'All sites'!B:B)</f>
        <v>LITTON</v>
      </c>
      <c r="C291" t="str">
        <f>_xlfn.XLOOKUP(Table15[[#This Row],[Site Id]],'All sites'!A:A,'All sites'!C:C)</f>
        <v>.</v>
      </c>
      <c r="D291" t="str">
        <f>Table15[[#This Row],[Site Area]] &amp; " " &amp; Table15[[#This Row],[Site Description]]</f>
        <v>LITTON .</v>
      </c>
      <c r="E291" t="s">
        <v>8685</v>
      </c>
      <c r="F291" t="s">
        <v>8686</v>
      </c>
      <c r="G291" t="s">
        <v>8112</v>
      </c>
      <c r="H291" t="s">
        <v>8113</v>
      </c>
      <c r="I291" t="s">
        <v>42</v>
      </c>
      <c r="J291" t="str">
        <f>Table15[[#This Row],[Server]]&amp;":"&amp;Table15[[#This Row],[DB_ADDR]]</f>
        <v>WASTE:E13467</v>
      </c>
      <c r="K291" t="str">
        <f>IFERROR(VLOOKUP(Table15[[#This Row],[SignalLink]],#REF!,2,FALSE),"")</f>
        <v/>
      </c>
    </row>
    <row r="292" spans="1:11" x14ac:dyDescent="0.3">
      <c r="A292">
        <v>19827</v>
      </c>
      <c r="B292" t="str">
        <f>_xlfn.XLOOKUP(Table15[[#This Row],[Site Id]],'All sites'!A:A,'All sites'!B:B)</f>
        <v>ST GEORGES</v>
      </c>
      <c r="C292" t="str">
        <f>_xlfn.XLOOKUP(Table15[[#This Row],[Site Id]],'All sites'!A:A,'All sites'!C:C)</f>
        <v>BRIMBLEWORTH FARM</v>
      </c>
      <c r="D292" t="str">
        <f>Table15[[#This Row],[Site Area]] &amp; " " &amp; Table15[[#This Row],[Site Description]]</f>
        <v>ST GEORGES BRIMBLEWORTH FARM</v>
      </c>
      <c r="E292" t="s">
        <v>8687</v>
      </c>
      <c r="F292" t="s">
        <v>8688</v>
      </c>
      <c r="G292" t="s">
        <v>8112</v>
      </c>
      <c r="H292" t="s">
        <v>8113</v>
      </c>
      <c r="I292" t="s">
        <v>42</v>
      </c>
      <c r="J292" t="str">
        <f>Table15[[#This Row],[Server]]&amp;":"&amp;Table15[[#This Row],[DB_ADDR]]</f>
        <v>WASTE:E8674</v>
      </c>
      <c r="K292" t="str">
        <f>IFERROR(VLOOKUP(Table15[[#This Row],[SignalLink]],#REF!,2,FALSE),"")</f>
        <v/>
      </c>
    </row>
    <row r="293" spans="1:11" x14ac:dyDescent="0.3">
      <c r="A293">
        <v>19829</v>
      </c>
      <c r="B293" t="str">
        <f>_xlfn.XLOOKUP(Table15[[#This Row],[Site Id]],'All sites'!A:A,'All sites'!B:B)</f>
        <v>ST GEORGES</v>
      </c>
      <c r="C293" t="str">
        <f>_xlfn.XLOOKUP(Table15[[#This Row],[Site Id]],'All sites'!A:A,'All sites'!C:C)</f>
        <v>WILLOW CLOSE</v>
      </c>
      <c r="D293" t="str">
        <f>Table15[[#This Row],[Site Area]] &amp; " " &amp; Table15[[#This Row],[Site Description]]</f>
        <v>ST GEORGES WILLOW CLOSE</v>
      </c>
      <c r="E293" t="s">
        <v>8689</v>
      </c>
      <c r="F293" t="s">
        <v>8690</v>
      </c>
      <c r="G293" t="s">
        <v>8112</v>
      </c>
      <c r="H293" t="s">
        <v>8113</v>
      </c>
      <c r="I293" t="s">
        <v>42</v>
      </c>
      <c r="J293" t="str">
        <f>Table15[[#This Row],[Server]]&amp;":"&amp;Table15[[#This Row],[DB_ADDR]]</f>
        <v>WASTE:E7816</v>
      </c>
      <c r="K293" t="str">
        <f>IFERROR(VLOOKUP(Table15[[#This Row],[SignalLink]],#REF!,2,FALSE),"")</f>
        <v/>
      </c>
    </row>
    <row r="294" spans="1:11" x14ac:dyDescent="0.3">
      <c r="A294">
        <v>19830</v>
      </c>
      <c r="B294" t="str">
        <f>_xlfn.XLOOKUP(Table15[[#This Row],[Site Id]],'All sites'!A:A,'All sites'!B:B)</f>
        <v>WORLE</v>
      </c>
      <c r="C294" t="str">
        <f>_xlfn.XLOOKUP(Table15[[#This Row],[Site Id]],'All sites'!A:A,'All sites'!C:C)</f>
        <v>MOOR LANE</v>
      </c>
      <c r="D294" t="str">
        <f>Table15[[#This Row],[Site Area]] &amp; " " &amp; Table15[[#This Row],[Site Description]]</f>
        <v>WORLE MOOR LANE</v>
      </c>
      <c r="E294" t="s">
        <v>8691</v>
      </c>
      <c r="F294" t="s">
        <v>8692</v>
      </c>
      <c r="G294" t="s">
        <v>8112</v>
      </c>
      <c r="H294" t="s">
        <v>8113</v>
      </c>
      <c r="I294" t="s">
        <v>42</v>
      </c>
      <c r="J294" t="str">
        <f>Table15[[#This Row],[Server]]&amp;":"&amp;Table15[[#This Row],[DB_ADDR]]</f>
        <v>WASTE:E4908</v>
      </c>
      <c r="K294" t="str">
        <f>IFERROR(VLOOKUP(Table15[[#This Row],[SignalLink]],#REF!,2,FALSE),"")</f>
        <v/>
      </c>
    </row>
    <row r="295" spans="1:11" x14ac:dyDescent="0.3">
      <c r="A295">
        <v>19978</v>
      </c>
      <c r="B295" t="str">
        <f>_xlfn.XLOOKUP(Table15[[#This Row],[Site Id]],'All sites'!A:A,'All sites'!B:B)</f>
        <v>ROOKSBRIDGE</v>
      </c>
      <c r="C295" t="str">
        <f>_xlfn.XLOOKUP(Table15[[#This Row],[Site Id]],'All sites'!A:A,'All sites'!C:C)</f>
        <v>BRISTOL ROAD</v>
      </c>
      <c r="D295" t="str">
        <f>Table15[[#This Row],[Site Area]] &amp; " " &amp; Table15[[#This Row],[Site Description]]</f>
        <v>ROOKSBRIDGE BRISTOL ROAD</v>
      </c>
      <c r="E295" t="s">
        <v>8693</v>
      </c>
      <c r="F295" t="s">
        <v>8694</v>
      </c>
      <c r="G295" t="s">
        <v>8112</v>
      </c>
      <c r="H295" t="s">
        <v>8113</v>
      </c>
      <c r="I295" t="s">
        <v>42</v>
      </c>
      <c r="J295" t="str">
        <f>Table15[[#This Row],[Server]]&amp;":"&amp;Table15[[#This Row],[DB_ADDR]]</f>
        <v>WASTE:E17075</v>
      </c>
      <c r="K295" t="str">
        <f>IFERROR(VLOOKUP(Table15[[#This Row],[SignalLink]],#REF!,2,FALSE),"")</f>
        <v/>
      </c>
    </row>
    <row r="296" spans="1:11" x14ac:dyDescent="0.3">
      <c r="A296">
        <v>15468</v>
      </c>
      <c r="B296" t="str">
        <f>_xlfn.XLOOKUP(Table15[[#This Row],[Site Id]],'All sites'!A:A,'All sites'!B:B)</f>
        <v>BRADFORD ON TONE</v>
      </c>
      <c r="C296" t="str">
        <f>_xlfn.XLOOKUP(Table15[[#This Row],[Site Id]],'All sites'!A:A,'All sites'!C:C)</f>
        <v>HOCKHOLLER A38</v>
      </c>
      <c r="D296" t="str">
        <f>Table15[[#This Row],[Site Area]] &amp; " " &amp; Table15[[#This Row],[Site Description]]</f>
        <v>BRADFORD ON TONE HOCKHOLLER A38</v>
      </c>
      <c r="E296" t="s">
        <v>8695</v>
      </c>
      <c r="F296" t="s">
        <v>8696</v>
      </c>
      <c r="G296" t="s">
        <v>8112</v>
      </c>
      <c r="H296" t="s">
        <v>8168</v>
      </c>
      <c r="I296" t="s">
        <v>42</v>
      </c>
      <c r="J296" t="str">
        <f>Table15[[#This Row],[Server]]&amp;":"&amp;Table15[[#This Row],[DB_ADDR]]</f>
        <v>WASTE2:E7456</v>
      </c>
      <c r="K296" t="str">
        <f>IFERROR(VLOOKUP(Table15[[#This Row],[SignalLink]],#REF!,2,FALSE),"")</f>
        <v/>
      </c>
    </row>
    <row r="297" spans="1:11" x14ac:dyDescent="0.3">
      <c r="A297">
        <v>15366</v>
      </c>
      <c r="B297" t="str">
        <f>_xlfn.XLOOKUP(Table15[[#This Row],[Site Id]],'All sites'!A:A,'All sites'!B:B)</f>
        <v>BERROW</v>
      </c>
      <c r="C297" t="str">
        <f>_xlfn.XLOOKUP(Table15[[#This Row],[Site Id]],'All sites'!A:A,'All sites'!C:C)</f>
        <v>BARTON ROAD IN BETWEEN 60 BARTON ROAD &amp; BONER COTTAGE</v>
      </c>
      <c r="D297" t="str">
        <f>Table15[[#This Row],[Site Area]] &amp; " " &amp; Table15[[#This Row],[Site Description]]</f>
        <v>BERROW BARTON ROAD IN BETWEEN 60 BARTON ROAD &amp; BONER COTTAGE</v>
      </c>
      <c r="E297" t="s">
        <v>8697</v>
      </c>
      <c r="F297" t="s">
        <v>8698</v>
      </c>
      <c r="G297" t="s">
        <v>8112</v>
      </c>
      <c r="H297" t="s">
        <v>8113</v>
      </c>
      <c r="I297" t="s">
        <v>42</v>
      </c>
      <c r="J297" t="str">
        <f>Table15[[#This Row],[Server]]&amp;":"&amp;Table15[[#This Row],[DB_ADDR]]</f>
        <v>WASTE:E7335</v>
      </c>
      <c r="K297" t="str">
        <f>IFERROR(VLOOKUP(Table15[[#This Row],[SignalLink]],#REF!,2,FALSE),"")</f>
        <v/>
      </c>
    </row>
    <row r="298" spans="1:11" x14ac:dyDescent="0.3">
      <c r="A298">
        <v>15439</v>
      </c>
      <c r="B298" t="str">
        <f>_xlfn.XLOOKUP(Table15[[#This Row],[Site Id]],'All sites'!A:A,'All sites'!B:B)</f>
        <v>HENLADE</v>
      </c>
      <c r="C298" t="str">
        <f>_xlfn.XLOOKUP(Table15[[#This Row],[Site Id]],'All sites'!A:A,'All sites'!C:C)</f>
        <v>.</v>
      </c>
      <c r="D298" t="str">
        <f>Table15[[#This Row],[Site Area]] &amp; " " &amp; Table15[[#This Row],[Site Description]]</f>
        <v>HENLADE .</v>
      </c>
      <c r="E298" t="s">
        <v>8699</v>
      </c>
      <c r="F298" t="s">
        <v>8700</v>
      </c>
      <c r="G298" t="s">
        <v>8112</v>
      </c>
      <c r="H298" t="s">
        <v>8113</v>
      </c>
      <c r="I298" t="s">
        <v>42</v>
      </c>
      <c r="J298" t="str">
        <f>Table15[[#This Row],[Server]]&amp;":"&amp;Table15[[#This Row],[DB_ADDR]]</f>
        <v>WASTE:E38432</v>
      </c>
      <c r="K298" t="str">
        <f>IFERROR(VLOOKUP(Table15[[#This Row],[SignalLink]],#REF!,2,FALSE),"")</f>
        <v/>
      </c>
    </row>
    <row r="299" spans="1:11" x14ac:dyDescent="0.3">
      <c r="A299">
        <v>15551</v>
      </c>
      <c r="B299" t="str">
        <f>_xlfn.XLOOKUP(Table15[[#This Row],[Site Id]],'All sites'!A:A,'All sites'!B:B)</f>
        <v>WEYMOUTH</v>
      </c>
      <c r="C299" t="str">
        <f>_xlfn.XLOOKUP(Table15[[#This Row],[Site Id]],'All sites'!A:A,'All sites'!C:C)</f>
        <v>PRESTON FISHERBRIDGE ESTATE</v>
      </c>
      <c r="D299" t="str">
        <f>Table15[[#This Row],[Site Area]] &amp; " " &amp; Table15[[#This Row],[Site Description]]</f>
        <v>WEYMOUTH PRESTON FISHERBRIDGE ESTATE</v>
      </c>
      <c r="E299" t="s">
        <v>8701</v>
      </c>
      <c r="F299" t="s">
        <v>8702</v>
      </c>
      <c r="G299" t="s">
        <v>8112</v>
      </c>
      <c r="H299" t="s">
        <v>8113</v>
      </c>
      <c r="I299" t="s">
        <v>42</v>
      </c>
      <c r="J299" t="str">
        <f>Table15[[#This Row],[Server]]&amp;":"&amp;Table15[[#This Row],[DB_ADDR]]</f>
        <v>WASTE:E34649</v>
      </c>
      <c r="K299" t="str">
        <f>IFERROR(VLOOKUP(Table15[[#This Row],[SignalLink]],#REF!,2,FALSE),"")</f>
        <v/>
      </c>
    </row>
    <row r="300" spans="1:11" x14ac:dyDescent="0.3">
      <c r="A300">
        <v>13273</v>
      </c>
      <c r="B300" t="str">
        <f>_xlfn.XLOOKUP(Table15[[#This Row],[Site Id]],'All sites'!A:A,'All sites'!B:B)</f>
        <v>SHIPTON GORGE</v>
      </c>
      <c r="C300" t="str">
        <f>_xlfn.XLOOKUP(Table15[[#This Row],[Site Id]],'All sites'!A:A,'All sites'!C:C)</f>
        <v>OFF MARKETS LANE</v>
      </c>
      <c r="D300" t="str">
        <f>Table15[[#This Row],[Site Area]] &amp; " " &amp; Table15[[#This Row],[Site Description]]</f>
        <v>SHIPTON GORGE OFF MARKETS LANE</v>
      </c>
      <c r="E300" t="s">
        <v>8703</v>
      </c>
      <c r="F300" t="s">
        <v>8704</v>
      </c>
      <c r="G300" t="s">
        <v>8112</v>
      </c>
      <c r="H300" t="s">
        <v>8113</v>
      </c>
      <c r="I300" t="s">
        <v>42</v>
      </c>
      <c r="J300" t="str">
        <f>Table15[[#This Row],[Server]]&amp;":"&amp;Table15[[#This Row],[DB_ADDR]]</f>
        <v>WASTE:E32021</v>
      </c>
      <c r="K300" t="str">
        <f>IFERROR(VLOOKUP(Table15[[#This Row],[SignalLink]],#REF!,2,FALSE),"")</f>
        <v/>
      </c>
    </row>
    <row r="301" spans="1:11" x14ac:dyDescent="0.3">
      <c r="A301">
        <v>15722</v>
      </c>
      <c r="B301" t="str">
        <f>_xlfn.XLOOKUP(Table15[[#This Row],[Site Id]],'All sites'!A:A,'All sites'!B:B)</f>
        <v>WELLINGTON</v>
      </c>
      <c r="C301" t="str">
        <f>_xlfn.XLOOKUP(Table15[[#This Row],[Site Id]],'All sites'!A:A,'All sites'!C:C)</f>
        <v>POOLE BRICKYARD</v>
      </c>
      <c r="D301" t="str">
        <f>Table15[[#This Row],[Site Area]] &amp; " " &amp; Table15[[#This Row],[Site Description]]</f>
        <v>WELLINGTON POOLE BRICKYARD</v>
      </c>
      <c r="E301" t="s">
        <v>8705</v>
      </c>
      <c r="F301" t="s">
        <v>8706</v>
      </c>
      <c r="G301" t="s">
        <v>8112</v>
      </c>
      <c r="H301" t="s">
        <v>8113</v>
      </c>
      <c r="I301" t="s">
        <v>42</v>
      </c>
      <c r="J301" t="str">
        <f>Table15[[#This Row],[Server]]&amp;":"&amp;Table15[[#This Row],[DB_ADDR]]</f>
        <v>WASTE:E7340</v>
      </c>
      <c r="K301" t="str">
        <f>IFERROR(VLOOKUP(Table15[[#This Row],[SignalLink]],#REF!,2,FALSE),"")</f>
        <v/>
      </c>
    </row>
    <row r="302" spans="1:11" x14ac:dyDescent="0.3">
      <c r="A302">
        <v>17034</v>
      </c>
      <c r="B302" t="str">
        <f>_xlfn.XLOOKUP(Table15[[#This Row],[Site Id]],'All sites'!A:A,'All sites'!B:B)</f>
        <v>LYMPSHAM</v>
      </c>
      <c r="C302" t="str">
        <f>_xlfn.XLOOKUP(Table15[[#This Row],[Site Id]],'All sites'!A:A,'All sites'!C:C)</f>
        <v>INNSBRUCK</v>
      </c>
      <c r="D302" t="str">
        <f>Table15[[#This Row],[Site Area]] &amp; " " &amp; Table15[[#This Row],[Site Description]]</f>
        <v>LYMPSHAM INNSBRUCK</v>
      </c>
      <c r="E302" t="s">
        <v>8647</v>
      </c>
      <c r="F302" t="s">
        <v>8648</v>
      </c>
      <c r="G302" t="s">
        <v>8112</v>
      </c>
      <c r="H302" t="s">
        <v>8113</v>
      </c>
      <c r="I302" t="s">
        <v>42</v>
      </c>
      <c r="J302" t="str">
        <f>Table15[[#This Row],[Server]]&amp;":"&amp;Table15[[#This Row],[DB_ADDR]]</f>
        <v>WASTE:E20491</v>
      </c>
      <c r="K302" t="str">
        <f>IFERROR(VLOOKUP(Table15[[#This Row],[SignalLink]],#REF!,2,FALSE),"")</f>
        <v/>
      </c>
    </row>
    <row r="303" spans="1:11" x14ac:dyDescent="0.3">
      <c r="A303">
        <v>19129</v>
      </c>
      <c r="B303" t="str">
        <f>_xlfn.XLOOKUP(Table15[[#This Row],[Site Id]],'All sites'!A:A,'All sites'!B:B)</f>
        <v>WESTON-SUPER-MARE</v>
      </c>
      <c r="C303" t="str">
        <f>_xlfn.XLOOKUP(Table15[[#This Row],[Site Id]],'All sites'!A:A,'All sites'!C:C)</f>
        <v>DIAMOND BATCH</v>
      </c>
      <c r="D303" t="str">
        <f>Table15[[#This Row],[Site Area]] &amp; " " &amp; Table15[[#This Row],[Site Description]]</f>
        <v>WESTON-SUPER-MARE DIAMOND BATCH</v>
      </c>
      <c r="E303" t="s">
        <v>8673</v>
      </c>
      <c r="F303" t="s">
        <v>8674</v>
      </c>
      <c r="G303" t="s">
        <v>8112</v>
      </c>
      <c r="H303" t="s">
        <v>8113</v>
      </c>
      <c r="I303" t="s">
        <v>42</v>
      </c>
      <c r="J303" t="str">
        <f>Table15[[#This Row],[Server]]&amp;":"&amp;Table15[[#This Row],[DB_ADDR]]</f>
        <v>WASTE:E20004</v>
      </c>
      <c r="K303" t="str">
        <f>IFERROR(VLOOKUP(Table15[[#This Row],[SignalLink]],#REF!,2,FALSE),"")</f>
        <v/>
      </c>
    </row>
    <row r="304" spans="1:11" x14ac:dyDescent="0.3">
      <c r="A304">
        <v>10312</v>
      </c>
      <c r="B304" t="str">
        <f>_xlfn.XLOOKUP(Table15[[#This Row],[Site Id]],'All sites'!A:A,'All sites'!B:B)</f>
        <v>IRON ACTON</v>
      </c>
      <c r="C304" t="str">
        <f>_xlfn.XLOOKUP(Table15[[#This Row],[Site Id]],'All sites'!A:A,'All sites'!C:C)</f>
        <v>HOOVERS LANE</v>
      </c>
      <c r="D304" t="str">
        <f>Table15[[#This Row],[Site Area]] &amp; " " &amp; Table15[[#This Row],[Site Description]]</f>
        <v>IRON ACTON HOOVERS LANE</v>
      </c>
      <c r="E304" t="s">
        <v>8707</v>
      </c>
      <c r="F304" t="s">
        <v>8708</v>
      </c>
      <c r="G304" t="s">
        <v>8112</v>
      </c>
      <c r="H304" t="s">
        <v>8113</v>
      </c>
      <c r="I304" t="s">
        <v>42</v>
      </c>
      <c r="J304" t="str">
        <f>Table15[[#This Row],[Server]]&amp;":"&amp;Table15[[#This Row],[DB_ADDR]]</f>
        <v>WASTE:E53854</v>
      </c>
      <c r="K304" t="str">
        <f>IFERROR(VLOOKUP(Table15[[#This Row],[SignalLink]],#REF!,2,FALSE),"")</f>
        <v/>
      </c>
    </row>
    <row r="305" spans="1:11" x14ac:dyDescent="0.3">
      <c r="A305">
        <v>13074</v>
      </c>
      <c r="B305" t="str">
        <f>_xlfn.XLOOKUP(Table15[[#This Row],[Site Id]],'All sites'!A:A,'All sites'!B:B)</f>
        <v>COMBWICH</v>
      </c>
      <c r="C305" t="str">
        <f>_xlfn.XLOOKUP(Table15[[#This Row],[Site Id]],'All sites'!A:A,'All sites'!C:C)</f>
        <v>QUAY ROAD</v>
      </c>
      <c r="D305" t="str">
        <f>Table15[[#This Row],[Site Area]] &amp; " " &amp; Table15[[#This Row],[Site Description]]</f>
        <v>COMBWICH QUAY ROAD</v>
      </c>
      <c r="E305" t="s">
        <v>8709</v>
      </c>
      <c r="F305" t="s">
        <v>8710</v>
      </c>
      <c r="G305" t="s">
        <v>8112</v>
      </c>
      <c r="H305" t="s">
        <v>8113</v>
      </c>
      <c r="I305" t="s">
        <v>42</v>
      </c>
      <c r="J305" t="str">
        <f>Table15[[#This Row],[Server]]&amp;":"&amp;Table15[[#This Row],[DB_ADDR]]</f>
        <v>WASTE:E53482</v>
      </c>
      <c r="K305" t="str">
        <f>IFERROR(VLOOKUP(Table15[[#This Row],[SignalLink]],#REF!,2,FALSE),"")</f>
        <v/>
      </c>
    </row>
    <row r="306" spans="1:11" x14ac:dyDescent="0.3">
      <c r="A306">
        <v>13093</v>
      </c>
      <c r="B306" t="str">
        <f>_xlfn.XLOOKUP(Table15[[#This Row],[Site Id]],'All sites'!A:A,'All sites'!B:B)</f>
        <v>DONIFORD</v>
      </c>
      <c r="C306" t="str">
        <f>_xlfn.XLOOKUP(Table15[[#This Row],[Site Id]],'All sites'!A:A,'All sites'!C:C)</f>
        <v>.</v>
      </c>
      <c r="D306" t="str">
        <f>Table15[[#This Row],[Site Area]] &amp; " " &amp; Table15[[#This Row],[Site Description]]</f>
        <v>DONIFORD .</v>
      </c>
      <c r="E306" t="s">
        <v>8711</v>
      </c>
      <c r="F306" t="s">
        <v>8712</v>
      </c>
      <c r="G306" t="s">
        <v>8112</v>
      </c>
      <c r="H306" t="s">
        <v>8113</v>
      </c>
      <c r="I306" t="s">
        <v>42</v>
      </c>
      <c r="J306" t="str">
        <f>Table15[[#This Row],[Server]]&amp;":"&amp;Table15[[#This Row],[DB_ADDR]]</f>
        <v>WASTE:E14297</v>
      </c>
      <c r="K306" t="str">
        <f>IFERROR(VLOOKUP(Table15[[#This Row],[SignalLink]],#REF!,2,FALSE),"")</f>
        <v/>
      </c>
    </row>
    <row r="307" spans="1:11" x14ac:dyDescent="0.3">
      <c r="A307">
        <v>13093</v>
      </c>
      <c r="B307" t="str">
        <f>_xlfn.XLOOKUP(Table15[[#This Row],[Site Id]],'All sites'!A:A,'All sites'!B:B)</f>
        <v>DONIFORD</v>
      </c>
      <c r="C307" t="str">
        <f>_xlfn.XLOOKUP(Table15[[#This Row],[Site Id]],'All sites'!A:A,'All sites'!C:C)</f>
        <v>.</v>
      </c>
      <c r="D307" t="str">
        <f>Table15[[#This Row],[Site Area]] &amp; " " &amp; Table15[[#This Row],[Site Description]]</f>
        <v>DONIFORD .</v>
      </c>
      <c r="E307" t="s">
        <v>8154</v>
      </c>
      <c r="F307" t="s">
        <v>8155</v>
      </c>
      <c r="G307" t="s">
        <v>8112</v>
      </c>
      <c r="H307" t="s">
        <v>8113</v>
      </c>
      <c r="I307" t="s">
        <v>42</v>
      </c>
      <c r="J307" t="str">
        <f>Table15[[#This Row],[Server]]&amp;":"&amp;Table15[[#This Row],[DB_ADDR]]</f>
        <v>WASTE:E14298</v>
      </c>
      <c r="K307" t="str">
        <f>IFERROR(VLOOKUP(Table15[[#This Row],[SignalLink]],#REF!,2,FALSE),"")</f>
        <v/>
      </c>
    </row>
    <row r="308" spans="1:11" x14ac:dyDescent="0.3">
      <c r="A308">
        <v>13138</v>
      </c>
      <c r="B308" t="str">
        <f>_xlfn.XLOOKUP(Table15[[#This Row],[Site Id]],'All sites'!A:A,'All sites'!B:B)</f>
        <v>GRITTLETON</v>
      </c>
      <c r="C308" t="str">
        <f>_xlfn.XLOOKUP(Table15[[#This Row],[Site Id]],'All sites'!A:A,'All sites'!C:C)</f>
        <v>WOODMANS LODGE</v>
      </c>
      <c r="D308" t="str">
        <f>Table15[[#This Row],[Site Area]] &amp; " " &amp; Table15[[#This Row],[Site Description]]</f>
        <v>GRITTLETON WOODMANS LODGE</v>
      </c>
      <c r="E308" t="s">
        <v>8713</v>
      </c>
      <c r="F308" t="s">
        <v>8714</v>
      </c>
      <c r="G308" t="s">
        <v>8112</v>
      </c>
      <c r="H308" t="s">
        <v>8113</v>
      </c>
      <c r="I308" t="s">
        <v>42</v>
      </c>
      <c r="J308" t="str">
        <f>Table15[[#This Row],[Server]]&amp;":"&amp;Table15[[#This Row],[DB_ADDR]]</f>
        <v>WASTE:E52821</v>
      </c>
      <c r="K308" t="str">
        <f>IFERROR(VLOOKUP(Table15[[#This Row],[SignalLink]],#REF!,2,FALSE),"")</f>
        <v/>
      </c>
    </row>
    <row r="309" spans="1:11" x14ac:dyDescent="0.3">
      <c r="A309">
        <v>13153</v>
      </c>
      <c r="B309" t="str">
        <f>_xlfn.XLOOKUP(Table15[[#This Row],[Site Id]],'All sites'!A:A,'All sites'!B:B)</f>
        <v>HOLTON HEATH</v>
      </c>
      <c r="C309" t="str">
        <f>_xlfn.XLOOKUP(Table15[[#This Row],[Site Id]],'All sites'!A:A,'All sites'!C:C)</f>
        <v>HOLTON HEATH SEWAGE PUMPING STATION</v>
      </c>
      <c r="D309" t="str">
        <f>Table15[[#This Row],[Site Area]] &amp; " " &amp; Table15[[#This Row],[Site Description]]</f>
        <v>HOLTON HEATH HOLTON HEATH SEWAGE PUMPING STATION</v>
      </c>
      <c r="E309" t="s">
        <v>8715</v>
      </c>
      <c r="F309" t="s">
        <v>8716</v>
      </c>
      <c r="G309" t="s">
        <v>8112</v>
      </c>
      <c r="H309" t="s">
        <v>8113</v>
      </c>
      <c r="I309" t="s">
        <v>42</v>
      </c>
      <c r="J309" t="str">
        <f>Table15[[#This Row],[Server]]&amp;":"&amp;Table15[[#This Row],[DB_ADDR]]</f>
        <v>WASTE:E35512</v>
      </c>
      <c r="K309" t="str">
        <f>IFERROR(VLOOKUP(Table15[[#This Row],[SignalLink]],#REF!,2,FALSE),"")</f>
        <v/>
      </c>
    </row>
    <row r="310" spans="1:11" x14ac:dyDescent="0.3">
      <c r="A310">
        <v>13375</v>
      </c>
      <c r="B310" t="str">
        <f>_xlfn.XLOOKUP(Table15[[#This Row],[Site Id]],'All sites'!A:A,'All sites'!B:B)</f>
        <v>LYNEHAM</v>
      </c>
      <c r="C310" t="str">
        <f>_xlfn.XLOOKUP(Table15[[#This Row],[Site Id]],'All sites'!A:A,'All sites'!C:C)</f>
        <v>PRESTON LANE</v>
      </c>
      <c r="D310" t="str">
        <f>Table15[[#This Row],[Site Area]] &amp; " " &amp; Table15[[#This Row],[Site Description]]</f>
        <v>LYNEHAM PRESTON LANE</v>
      </c>
      <c r="E310" t="s">
        <v>8162</v>
      </c>
      <c r="F310" t="s">
        <v>8163</v>
      </c>
      <c r="G310" t="s">
        <v>8112</v>
      </c>
      <c r="H310" t="s">
        <v>8113</v>
      </c>
      <c r="I310" t="s">
        <v>42</v>
      </c>
      <c r="J310" t="str">
        <f>Table15[[#This Row],[Server]]&amp;":"&amp;Table15[[#This Row],[DB_ADDR]]</f>
        <v>WASTE:E3095</v>
      </c>
      <c r="K310" t="str">
        <f>IFERROR(VLOOKUP(Table15[[#This Row],[SignalLink]],#REF!,2,FALSE),"")</f>
        <v/>
      </c>
    </row>
    <row r="311" spans="1:11" x14ac:dyDescent="0.3">
      <c r="A311">
        <v>13668</v>
      </c>
      <c r="B311" t="str">
        <f>_xlfn.XLOOKUP(Table15[[#This Row],[Site Id]],'All sites'!A:A,'All sites'!B:B)</f>
        <v>DORCHESTER</v>
      </c>
      <c r="C311" t="str">
        <f>_xlfn.XLOOKUP(Table15[[#This Row],[Site Id]],'All sites'!A:A,'All sites'!C:C)</f>
        <v>POUNDBURY ROAD</v>
      </c>
      <c r="D311" t="str">
        <f>Table15[[#This Row],[Site Area]] &amp; " " &amp; Table15[[#This Row],[Site Description]]</f>
        <v>DORCHESTER POUNDBURY ROAD</v>
      </c>
      <c r="E311" t="s">
        <v>8717</v>
      </c>
      <c r="F311" t="s">
        <v>8718</v>
      </c>
      <c r="G311" t="s">
        <v>8112</v>
      </c>
      <c r="H311" t="s">
        <v>8168</v>
      </c>
      <c r="I311" t="s">
        <v>42</v>
      </c>
      <c r="J311" t="str">
        <f>Table15[[#This Row],[Server]]&amp;":"&amp;Table15[[#This Row],[DB_ADDR]]</f>
        <v>WASTE2:E6136</v>
      </c>
      <c r="K311" t="str">
        <f>IFERROR(VLOOKUP(Table15[[#This Row],[SignalLink]],#REF!,2,FALSE),"")</f>
        <v/>
      </c>
    </row>
    <row r="312" spans="1:11" x14ac:dyDescent="0.3">
      <c r="A312">
        <v>14002</v>
      </c>
      <c r="B312" t="str">
        <f>_xlfn.XLOOKUP(Table15[[#This Row],[Site Id]],'All sites'!A:A,'All sites'!B:B)</f>
        <v>BATH</v>
      </c>
      <c r="C312" t="str">
        <f>_xlfn.XLOOKUP(Table15[[#This Row],[Site Id]],'All sites'!A:A,'All sites'!C:C)</f>
        <v>MIDLAND ROAD TWERTON</v>
      </c>
      <c r="D312" t="str">
        <f>Table15[[#This Row],[Site Area]] &amp; " " &amp; Table15[[#This Row],[Site Description]]</f>
        <v>BATH MIDLAND ROAD TWERTON</v>
      </c>
      <c r="E312" t="s">
        <v>8719</v>
      </c>
      <c r="F312" t="s">
        <v>8720</v>
      </c>
      <c r="G312" t="s">
        <v>8112</v>
      </c>
      <c r="H312" t="s">
        <v>8168</v>
      </c>
      <c r="I312" t="s">
        <v>42</v>
      </c>
      <c r="J312" t="str">
        <f>Table15[[#This Row],[Server]]&amp;":"&amp;Table15[[#This Row],[DB_ADDR]]</f>
        <v>WASTE2:E6616</v>
      </c>
      <c r="K312" t="str">
        <f>IFERROR(VLOOKUP(Table15[[#This Row],[SignalLink]],#REF!,2,FALSE),"")</f>
        <v/>
      </c>
    </row>
    <row r="313" spans="1:11" x14ac:dyDescent="0.3">
      <c r="A313">
        <v>14041</v>
      </c>
      <c r="B313" t="str">
        <f>_xlfn.XLOOKUP(Table15[[#This Row],[Site Id]],'All sites'!A:A,'All sites'!B:B)</f>
        <v>SIXPENNY HANDLEY</v>
      </c>
      <c r="C313" t="str">
        <f>_xlfn.XLOOKUP(Table15[[#This Row],[Site Id]],'All sites'!A:A,'All sites'!C:C)</f>
        <v>.</v>
      </c>
      <c r="D313" t="str">
        <f>Table15[[#This Row],[Site Area]] &amp; " " &amp; Table15[[#This Row],[Site Description]]</f>
        <v>SIXPENNY HANDLEY .</v>
      </c>
      <c r="E313" t="s">
        <v>8721</v>
      </c>
      <c r="F313" t="s">
        <v>8722</v>
      </c>
      <c r="G313" t="s">
        <v>8112</v>
      </c>
      <c r="H313" t="s">
        <v>8113</v>
      </c>
      <c r="I313" t="s">
        <v>42</v>
      </c>
      <c r="J313" t="str">
        <f>Table15[[#This Row],[Server]]&amp;":"&amp;Table15[[#This Row],[DB_ADDR]]</f>
        <v>WASTE:E17891</v>
      </c>
      <c r="K313" t="str">
        <f>IFERROR(VLOOKUP(Table15[[#This Row],[SignalLink]],#REF!,2,FALSE),"")</f>
        <v/>
      </c>
    </row>
    <row r="314" spans="1:11" x14ac:dyDescent="0.3">
      <c r="A314">
        <v>14042</v>
      </c>
      <c r="B314" t="str">
        <f>_xlfn.XLOOKUP(Table15[[#This Row],[Site Id]],'All sites'!A:A,'All sites'!B:B)</f>
        <v>CRANBORNE</v>
      </c>
      <c r="C314" t="str">
        <f>_xlfn.XLOOKUP(Table15[[#This Row],[Site Id]],'All sites'!A:A,'All sites'!C:C)</f>
        <v>ALDERHOLT RD HIGHER HOLWELL</v>
      </c>
      <c r="D314" t="str">
        <f>Table15[[#This Row],[Site Area]] &amp; " " &amp; Table15[[#This Row],[Site Description]]</f>
        <v>CRANBORNE ALDERHOLT RD HIGHER HOLWELL</v>
      </c>
      <c r="E314" t="s">
        <v>8723</v>
      </c>
      <c r="F314" t="s">
        <v>8724</v>
      </c>
      <c r="G314" t="s">
        <v>8112</v>
      </c>
      <c r="H314" t="s">
        <v>8113</v>
      </c>
      <c r="I314" t="s">
        <v>42</v>
      </c>
      <c r="J314" t="str">
        <f>Table15[[#This Row],[Server]]&amp;":"&amp;Table15[[#This Row],[DB_ADDR]]</f>
        <v>WASTE:E32131</v>
      </c>
      <c r="K314" t="str">
        <f>IFERROR(VLOOKUP(Table15[[#This Row],[SignalLink]],#REF!,2,FALSE),"")</f>
        <v/>
      </c>
    </row>
    <row r="315" spans="1:11" x14ac:dyDescent="0.3">
      <c r="A315">
        <v>14110</v>
      </c>
      <c r="B315" t="str">
        <f>_xlfn.XLOOKUP(Table15[[#This Row],[Site Id]],'All sites'!A:A,'All sites'!B:B)</f>
        <v>STOKE ST MICHAEL</v>
      </c>
      <c r="C315" t="str">
        <f>_xlfn.XLOOKUP(Table15[[#This Row],[Site Id]],'All sites'!A:A,'All sites'!C:C)</f>
        <v>STOKE HILL</v>
      </c>
      <c r="D315" t="str">
        <f>Table15[[#This Row],[Site Area]] &amp; " " &amp; Table15[[#This Row],[Site Description]]</f>
        <v>STOKE ST MICHAEL STOKE HILL</v>
      </c>
      <c r="E315" t="s">
        <v>8725</v>
      </c>
      <c r="F315" t="s">
        <v>8726</v>
      </c>
      <c r="G315" t="s">
        <v>8112</v>
      </c>
      <c r="H315" t="s">
        <v>8113</v>
      </c>
      <c r="I315" t="s">
        <v>42</v>
      </c>
      <c r="J315" t="str">
        <f>Table15[[#This Row],[Server]]&amp;":"&amp;Table15[[#This Row],[DB_ADDR]]</f>
        <v>WASTE:E4248</v>
      </c>
      <c r="K315" t="str">
        <f>IFERROR(VLOOKUP(Table15[[#This Row],[SignalLink]],#REF!,2,FALSE),"")</f>
        <v/>
      </c>
    </row>
    <row r="316" spans="1:11" x14ac:dyDescent="0.3">
      <c r="A316">
        <v>14114</v>
      </c>
      <c r="B316" t="str">
        <f>_xlfn.XLOOKUP(Table15[[#This Row],[Site Id]],'All sites'!A:A,'All sites'!B:B)</f>
        <v>GLASTONBURY</v>
      </c>
      <c r="C316" t="str">
        <f>_xlfn.XLOOKUP(Table15[[#This Row],[Site Id]],'All sites'!A:A,'All sites'!C:C)</f>
        <v>EDGARLEY MILLFIELD SCHOOL</v>
      </c>
      <c r="D316" t="str">
        <f>Table15[[#This Row],[Site Area]] &amp; " " &amp; Table15[[#This Row],[Site Description]]</f>
        <v>GLASTONBURY EDGARLEY MILLFIELD SCHOOL</v>
      </c>
      <c r="E316" t="s">
        <v>8727</v>
      </c>
      <c r="F316" t="s">
        <v>8728</v>
      </c>
      <c r="G316" t="s">
        <v>8112</v>
      </c>
      <c r="H316" t="s">
        <v>8113</v>
      </c>
      <c r="I316" t="s">
        <v>42</v>
      </c>
      <c r="J316" t="str">
        <f>Table15[[#This Row],[Server]]&amp;":"&amp;Table15[[#This Row],[DB_ADDR]]</f>
        <v>WASTE:E59956</v>
      </c>
      <c r="K316" t="str">
        <f>IFERROR(VLOOKUP(Table15[[#This Row],[SignalLink]],#REF!,2,FALSE),"")</f>
        <v/>
      </c>
    </row>
    <row r="317" spans="1:11" x14ac:dyDescent="0.3">
      <c r="A317">
        <v>14227</v>
      </c>
      <c r="B317" t="str">
        <f>_xlfn.XLOOKUP(Table15[[#This Row],[Site Id]],'All sites'!A:A,'All sites'!B:B)</f>
        <v>STUDLAND</v>
      </c>
      <c r="C317" t="str">
        <f>_xlfn.XLOOKUP(Table15[[#This Row],[Site Id]],'All sites'!A:A,'All sites'!C:C)</f>
        <v>WADMORE LANE</v>
      </c>
      <c r="D317" t="str">
        <f>Table15[[#This Row],[Site Area]] &amp; " " &amp; Table15[[#This Row],[Site Description]]</f>
        <v>STUDLAND WADMORE LANE</v>
      </c>
      <c r="E317" t="s">
        <v>8255</v>
      </c>
      <c r="F317" t="s">
        <v>8256</v>
      </c>
      <c r="G317" t="s">
        <v>8112</v>
      </c>
      <c r="H317" t="s">
        <v>8113</v>
      </c>
      <c r="I317" t="s">
        <v>42</v>
      </c>
      <c r="J317" t="str">
        <f>Table15[[#This Row],[Server]]&amp;":"&amp;Table15[[#This Row],[DB_ADDR]]</f>
        <v>WASTE:E18164</v>
      </c>
      <c r="K317" t="str">
        <f>IFERROR(VLOOKUP(Table15[[#This Row],[SignalLink]],#REF!,2,FALSE),"")</f>
        <v/>
      </c>
    </row>
    <row r="318" spans="1:11" x14ac:dyDescent="0.3">
      <c r="A318">
        <v>14248</v>
      </c>
      <c r="B318" t="str">
        <f>_xlfn.XLOOKUP(Table15[[#This Row],[Site Id]],'All sites'!A:A,'All sites'!B:B)</f>
        <v>EAST BURTON</v>
      </c>
      <c r="C318" t="str">
        <f>_xlfn.XLOOKUP(Table15[[#This Row],[Site Id]],'All sites'!A:A,'All sites'!C:C)</f>
        <v>CROSS ROADS</v>
      </c>
      <c r="D318" t="str">
        <f>Table15[[#This Row],[Site Area]] &amp; " " &amp; Table15[[#This Row],[Site Description]]</f>
        <v>EAST BURTON CROSS ROADS</v>
      </c>
      <c r="E318" t="s">
        <v>8729</v>
      </c>
      <c r="F318" t="s">
        <v>8730</v>
      </c>
      <c r="G318" t="s">
        <v>8112</v>
      </c>
      <c r="H318" t="s">
        <v>8113</v>
      </c>
      <c r="I318" t="s">
        <v>42</v>
      </c>
      <c r="J318" t="str">
        <f>Table15[[#This Row],[Server]]&amp;":"&amp;Table15[[#This Row],[DB_ADDR]]</f>
        <v>WASTE:E29298</v>
      </c>
      <c r="K318" t="str">
        <f>IFERROR(VLOOKUP(Table15[[#This Row],[SignalLink]],#REF!,2,FALSE),"")</f>
        <v/>
      </c>
    </row>
    <row r="319" spans="1:11" x14ac:dyDescent="0.3">
      <c r="A319">
        <v>14289</v>
      </c>
      <c r="B319" t="str">
        <f>_xlfn.XLOOKUP(Table15[[#This Row],[Site Id]],'All sites'!A:A,'All sites'!B:B)</f>
        <v>ILCHESTER</v>
      </c>
      <c r="C319" t="str">
        <f>_xlfn.XLOOKUP(Table15[[#This Row],[Site Id]],'All sites'!A:A,'All sites'!C:C)</f>
        <v>ILCHESTER MAIN</v>
      </c>
      <c r="D319" t="str">
        <f>Table15[[#This Row],[Site Area]] &amp; " " &amp; Table15[[#This Row],[Site Description]]</f>
        <v>ILCHESTER ILCHESTER MAIN</v>
      </c>
      <c r="E319" t="s">
        <v>8731</v>
      </c>
      <c r="F319" t="s">
        <v>8732</v>
      </c>
      <c r="G319" t="s">
        <v>8112</v>
      </c>
      <c r="H319" t="s">
        <v>8113</v>
      </c>
      <c r="I319" t="s">
        <v>42</v>
      </c>
      <c r="J319" t="str">
        <f>Table15[[#This Row],[Server]]&amp;":"&amp;Table15[[#This Row],[DB_ADDR]]</f>
        <v>WASTE:E25349</v>
      </c>
      <c r="K319" t="str">
        <f>IFERROR(VLOOKUP(Table15[[#This Row],[SignalLink]],#REF!,2,FALSE),"")</f>
        <v/>
      </c>
    </row>
    <row r="320" spans="1:11" x14ac:dyDescent="0.3">
      <c r="A320">
        <v>14309</v>
      </c>
      <c r="B320" t="str">
        <f>_xlfn.XLOOKUP(Table15[[#This Row],[Site Id]],'All sites'!A:A,'All sites'!B:B)</f>
        <v>DONHEAD ST ANDREW</v>
      </c>
      <c r="C320" t="str">
        <f>_xlfn.XLOOKUP(Table15[[#This Row],[Site Id]],'All sites'!A:A,'All sites'!C:C)</f>
        <v>.</v>
      </c>
      <c r="D320" t="str">
        <f>Table15[[#This Row],[Site Area]] &amp; " " &amp; Table15[[#This Row],[Site Description]]</f>
        <v>DONHEAD ST ANDREW .</v>
      </c>
      <c r="E320" t="s">
        <v>8733</v>
      </c>
      <c r="F320" t="s">
        <v>8734</v>
      </c>
      <c r="G320" t="s">
        <v>8112</v>
      </c>
      <c r="H320" t="s">
        <v>8113</v>
      </c>
      <c r="I320" t="s">
        <v>42</v>
      </c>
      <c r="J320" t="str">
        <f>Table15[[#This Row],[Server]]&amp;":"&amp;Table15[[#This Row],[DB_ADDR]]</f>
        <v>WASTE:E13313AINLET FLOWMETER</v>
      </c>
      <c r="K320" t="str">
        <f>IFERROR(VLOOKUP(Table15[[#This Row],[SignalLink]],#REF!,2,FALSE),"")</f>
        <v/>
      </c>
    </row>
    <row r="321" spans="1:11" x14ac:dyDescent="0.3">
      <c r="A321">
        <v>14353</v>
      </c>
      <c r="B321" t="str">
        <f>_xlfn.XLOOKUP(Table15[[#This Row],[Site Id]],'All sites'!A:A,'All sites'!B:B)</f>
        <v>DOWNTON</v>
      </c>
      <c r="C321" t="str">
        <f>_xlfn.XLOOKUP(Table15[[#This Row],[Site Id]],'All sites'!A:A,'All sites'!C:C)</f>
        <v>SOUTH LANE</v>
      </c>
      <c r="D321" t="str">
        <f>Table15[[#This Row],[Site Area]] &amp; " " &amp; Table15[[#This Row],[Site Description]]</f>
        <v>DOWNTON SOUTH LANE</v>
      </c>
      <c r="E321" t="s">
        <v>8735</v>
      </c>
      <c r="F321" t="s">
        <v>8736</v>
      </c>
      <c r="G321" t="s">
        <v>8112</v>
      </c>
      <c r="H321" t="s">
        <v>8113</v>
      </c>
      <c r="I321" t="s">
        <v>42</v>
      </c>
      <c r="J321" t="str">
        <f>Table15[[#This Row],[Server]]&amp;":"&amp;Table15[[#This Row],[DB_ADDR]]</f>
        <v>WASTE:E51290</v>
      </c>
      <c r="K321" t="str">
        <f>IFERROR(VLOOKUP(Table15[[#This Row],[SignalLink]],#REF!,2,FALSE),"")</f>
        <v/>
      </c>
    </row>
    <row r="322" spans="1:11" x14ac:dyDescent="0.3">
      <c r="A322">
        <v>14370</v>
      </c>
      <c r="B322" t="str">
        <f>_xlfn.XLOOKUP(Table15[[#This Row],[Site Id]],'All sites'!A:A,'All sites'!B:B)</f>
        <v>MAIDEN BRADLEY</v>
      </c>
      <c r="C322" t="str">
        <f>_xlfn.XLOOKUP(Table15[[#This Row],[Site Id]],'All sites'!A:A,'All sites'!C:C)</f>
        <v>FROME ROAD</v>
      </c>
      <c r="D322" t="str">
        <f>Table15[[#This Row],[Site Area]] &amp; " " &amp; Table15[[#This Row],[Site Description]]</f>
        <v>MAIDEN BRADLEY FROME ROAD</v>
      </c>
      <c r="E322" t="s">
        <v>8737</v>
      </c>
      <c r="F322" t="s">
        <v>8738</v>
      </c>
      <c r="G322" t="s">
        <v>8112</v>
      </c>
      <c r="H322" t="s">
        <v>8113</v>
      </c>
      <c r="I322" t="s">
        <v>42</v>
      </c>
      <c r="J322" t="str">
        <f>Table15[[#This Row],[Server]]&amp;":"&amp;Table15[[#This Row],[DB_ADDR]]</f>
        <v>WASTE:E16866</v>
      </c>
      <c r="K322" t="str">
        <f>IFERROR(VLOOKUP(Table15[[#This Row],[SignalLink]],#REF!,2,FALSE),"")</f>
        <v/>
      </c>
    </row>
    <row r="323" spans="1:11" x14ac:dyDescent="0.3">
      <c r="A323">
        <v>14374</v>
      </c>
      <c r="B323" t="str">
        <f>_xlfn.XLOOKUP(Table15[[#This Row],[Site Id]],'All sites'!A:A,'All sites'!B:B)</f>
        <v>HIGHBRIDGE</v>
      </c>
      <c r="C323" t="str">
        <f>_xlfn.XLOOKUP(Table15[[#This Row],[Site Id]],'All sites'!A:A,'All sites'!C:C)</f>
        <v>NEWTON</v>
      </c>
      <c r="D323" t="str">
        <f>Table15[[#This Row],[Site Area]] &amp; " " &amp; Table15[[#This Row],[Site Description]]</f>
        <v>HIGHBRIDGE NEWTON</v>
      </c>
      <c r="E323" t="s">
        <v>8327</v>
      </c>
      <c r="F323" t="s">
        <v>8328</v>
      </c>
      <c r="G323" t="s">
        <v>8112</v>
      </c>
      <c r="H323" t="s">
        <v>8113</v>
      </c>
      <c r="I323" t="s">
        <v>8123</v>
      </c>
      <c r="J323" t="str">
        <f>Table15[[#This Row],[Server]]&amp;":"&amp;Table15[[#This Row],[DB_ADDR]]</f>
        <v>WASTE:E21853</v>
      </c>
      <c r="K323" t="str">
        <f>IFERROR(VLOOKUP(Table15[[#This Row],[SignalLink]],#REF!,2,FALSE),"")</f>
        <v/>
      </c>
    </row>
    <row r="324" spans="1:11" x14ac:dyDescent="0.3">
      <c r="A324">
        <v>14391</v>
      </c>
      <c r="B324" t="str">
        <f>_xlfn.XLOOKUP(Table15[[#This Row],[Site Id]],'All sites'!A:A,'All sites'!B:B)</f>
        <v>STOKE ST GREGORY</v>
      </c>
      <c r="C324" t="str">
        <f>_xlfn.XLOOKUP(Table15[[#This Row],[Site Id]],'All sites'!A:A,'All sites'!C:C)</f>
        <v>NO 1 LANE END</v>
      </c>
      <c r="D324" t="str">
        <f>Table15[[#This Row],[Site Area]] &amp; " " &amp; Table15[[#This Row],[Site Description]]</f>
        <v>STOKE ST GREGORY NO 1 LANE END</v>
      </c>
      <c r="E324" t="s">
        <v>8739</v>
      </c>
      <c r="F324" t="s">
        <v>8740</v>
      </c>
      <c r="G324" t="s">
        <v>8112</v>
      </c>
      <c r="H324" t="s">
        <v>8113</v>
      </c>
      <c r="I324" t="s">
        <v>42</v>
      </c>
      <c r="J324" t="str">
        <f>Table15[[#This Row],[Server]]&amp;":"&amp;Table15[[#This Row],[DB_ADDR]]</f>
        <v>WASTE:E13802</v>
      </c>
      <c r="K324" t="str">
        <f>IFERROR(VLOOKUP(Table15[[#This Row],[SignalLink]],#REF!,2,FALSE),"")</f>
        <v/>
      </c>
    </row>
    <row r="325" spans="1:11" x14ac:dyDescent="0.3">
      <c r="A325">
        <v>14414</v>
      </c>
      <c r="B325" t="str">
        <f>_xlfn.XLOOKUP(Table15[[#This Row],[Site Id]],'All sites'!A:A,'All sites'!B:B)</f>
        <v>CHARMINSTER</v>
      </c>
      <c r="C325" t="str">
        <f>_xlfn.XLOOKUP(Table15[[#This Row],[Site Id]],'All sites'!A:A,'All sites'!C:C)</f>
        <v>NORTH STREET</v>
      </c>
      <c r="D325" t="str">
        <f>Table15[[#This Row],[Site Area]] &amp; " " &amp; Table15[[#This Row],[Site Description]]</f>
        <v>CHARMINSTER NORTH STREET</v>
      </c>
      <c r="E325" t="s">
        <v>8741</v>
      </c>
      <c r="F325" t="s">
        <v>8742</v>
      </c>
      <c r="G325" t="s">
        <v>8112</v>
      </c>
      <c r="H325" t="s">
        <v>8113</v>
      </c>
      <c r="I325" t="s">
        <v>42</v>
      </c>
      <c r="J325" t="str">
        <f>Table15[[#This Row],[Server]]&amp;":"&amp;Table15[[#This Row],[DB_ADDR]]</f>
        <v>WASTE:E31413</v>
      </c>
      <c r="K325" t="str">
        <f>IFERROR(VLOOKUP(Table15[[#This Row],[SignalLink]],#REF!,2,FALSE),"")</f>
        <v/>
      </c>
    </row>
    <row r="326" spans="1:11" x14ac:dyDescent="0.3">
      <c r="A326">
        <v>14415</v>
      </c>
      <c r="B326" t="str">
        <f>_xlfn.XLOOKUP(Table15[[#This Row],[Site Id]],'All sites'!A:A,'All sites'!B:B)</f>
        <v>LITTON CHENEY</v>
      </c>
      <c r="C326" t="str">
        <f>_xlfn.XLOOKUP(Table15[[#This Row],[Site Id]],'All sites'!A:A,'All sites'!C:C)</f>
        <v>CHICKSBRIDGE</v>
      </c>
      <c r="D326" t="str">
        <f>Table15[[#This Row],[Site Area]] &amp; " " &amp; Table15[[#This Row],[Site Description]]</f>
        <v>LITTON CHENEY CHICKSBRIDGE</v>
      </c>
      <c r="E326" t="s">
        <v>8743</v>
      </c>
      <c r="F326" t="s">
        <v>8744</v>
      </c>
      <c r="G326" t="s">
        <v>8112</v>
      </c>
      <c r="H326" t="s">
        <v>8113</v>
      </c>
      <c r="I326" t="s">
        <v>42</v>
      </c>
      <c r="J326" t="str">
        <f>Table15[[#This Row],[Server]]&amp;":"&amp;Table15[[#This Row],[DB_ADDR]]</f>
        <v>WASTE:E16749</v>
      </c>
      <c r="K326" t="str">
        <f>IFERROR(VLOOKUP(Table15[[#This Row],[SignalLink]],#REF!,2,FALSE),"")</f>
        <v/>
      </c>
    </row>
    <row r="327" spans="1:11" x14ac:dyDescent="0.3">
      <c r="A327">
        <v>14420</v>
      </c>
      <c r="B327" t="str">
        <f>_xlfn.XLOOKUP(Table15[[#This Row],[Site Id]],'All sites'!A:A,'All sites'!B:B)</f>
        <v>MINEHEAD</v>
      </c>
      <c r="C327" t="str">
        <f>_xlfn.XLOOKUP(Table15[[#This Row],[Site Id]],'All sites'!A:A,'All sites'!C:C)</f>
        <v>QUAY WEST</v>
      </c>
      <c r="D327" t="str">
        <f>Table15[[#This Row],[Site Area]] &amp; " " &amp; Table15[[#This Row],[Site Description]]</f>
        <v>MINEHEAD QUAY WEST</v>
      </c>
      <c r="E327" t="s">
        <v>8745</v>
      </c>
      <c r="F327" t="s">
        <v>8746</v>
      </c>
      <c r="G327" t="s">
        <v>8112</v>
      </c>
      <c r="H327" t="s">
        <v>8113</v>
      </c>
      <c r="I327" t="s">
        <v>42</v>
      </c>
      <c r="J327" t="str">
        <f>Table15[[#This Row],[Server]]&amp;":"&amp;Table15[[#This Row],[DB_ADDR]]</f>
        <v>WASTE:E52171</v>
      </c>
      <c r="K327" t="str">
        <f>IFERROR(VLOOKUP(Table15[[#This Row],[SignalLink]],#REF!,2,FALSE),"")</f>
        <v/>
      </c>
    </row>
    <row r="328" spans="1:11" x14ac:dyDescent="0.3">
      <c r="A328">
        <v>14493</v>
      </c>
      <c r="B328" t="str">
        <f>_xlfn.XLOOKUP(Table15[[#This Row],[Site Id]],'All sites'!A:A,'All sites'!B:B)</f>
        <v>KINGSTON</v>
      </c>
      <c r="C328" t="str">
        <f>_xlfn.XLOOKUP(Table15[[#This Row],[Site Id]],'All sites'!A:A,'All sites'!C:C)</f>
        <v>BRIDGE</v>
      </c>
      <c r="D328" t="str">
        <f>Table15[[#This Row],[Site Area]] &amp; " " &amp; Table15[[#This Row],[Site Description]]</f>
        <v>KINGSTON BRIDGE</v>
      </c>
      <c r="E328" t="s">
        <v>8747</v>
      </c>
      <c r="F328" t="s">
        <v>8748</v>
      </c>
      <c r="G328" t="s">
        <v>8112</v>
      </c>
      <c r="H328" t="s">
        <v>8113</v>
      </c>
      <c r="I328" t="s">
        <v>42</v>
      </c>
      <c r="J328" t="str">
        <f>Table15[[#This Row],[Server]]&amp;":"&amp;Table15[[#This Row],[DB_ADDR]]</f>
        <v>WASTE:E55944</v>
      </c>
      <c r="K328" t="str">
        <f>IFERROR(VLOOKUP(Table15[[#This Row],[SignalLink]],#REF!,2,FALSE),"")</f>
        <v/>
      </c>
    </row>
    <row r="329" spans="1:11" x14ac:dyDescent="0.3">
      <c r="A329">
        <v>14510</v>
      </c>
      <c r="B329" t="str">
        <f>_xlfn.XLOOKUP(Table15[[#This Row],[Site Id]],'All sites'!A:A,'All sites'!B:B)</f>
        <v>TROWBRIDGE</v>
      </c>
      <c r="C329" t="str">
        <f>_xlfn.XLOOKUP(Table15[[#This Row],[Site Id]],'All sites'!A:A,'All sites'!C:C)</f>
        <v>TERMINAL AT BRADFORD ROAD</v>
      </c>
      <c r="D329" t="str">
        <f>Table15[[#This Row],[Site Area]] &amp; " " &amp; Table15[[#This Row],[Site Description]]</f>
        <v>TROWBRIDGE TERMINAL AT BRADFORD ROAD</v>
      </c>
      <c r="E329" t="s">
        <v>8381</v>
      </c>
      <c r="F329" t="s">
        <v>8382</v>
      </c>
      <c r="G329" t="s">
        <v>8112</v>
      </c>
      <c r="H329" t="s">
        <v>8113</v>
      </c>
      <c r="I329" t="s">
        <v>42</v>
      </c>
      <c r="J329" t="str">
        <f>Table15[[#This Row],[Server]]&amp;":"&amp;Table15[[#This Row],[DB_ADDR]]</f>
        <v>WASTE:E52946</v>
      </c>
      <c r="K329" t="str">
        <f>IFERROR(VLOOKUP(Table15[[#This Row],[SignalLink]],#REF!,2,FALSE),"")</f>
        <v/>
      </c>
    </row>
    <row r="330" spans="1:11" x14ac:dyDescent="0.3">
      <c r="A330">
        <v>14510</v>
      </c>
      <c r="B330" t="str">
        <f>_xlfn.XLOOKUP(Table15[[#This Row],[Site Id]],'All sites'!A:A,'All sites'!B:B)</f>
        <v>TROWBRIDGE</v>
      </c>
      <c r="C330" t="str">
        <f>_xlfn.XLOOKUP(Table15[[#This Row],[Site Id]],'All sites'!A:A,'All sites'!C:C)</f>
        <v>TERMINAL AT BRADFORD ROAD</v>
      </c>
      <c r="D330" t="str">
        <f>Table15[[#This Row],[Site Area]] &amp; " " &amp; Table15[[#This Row],[Site Description]]</f>
        <v>TROWBRIDGE TERMINAL AT BRADFORD ROAD</v>
      </c>
      <c r="E330" t="s">
        <v>8383</v>
      </c>
      <c r="F330" t="s">
        <v>8384</v>
      </c>
      <c r="G330" t="s">
        <v>8112</v>
      </c>
      <c r="H330" t="s">
        <v>8113</v>
      </c>
      <c r="I330" t="s">
        <v>42</v>
      </c>
      <c r="J330" t="str">
        <f>Table15[[#This Row],[Server]]&amp;":"&amp;Table15[[#This Row],[DB_ADDR]]</f>
        <v>WASTE:E52947</v>
      </c>
      <c r="K330" t="str">
        <f>IFERROR(VLOOKUP(Table15[[#This Row],[SignalLink]],#REF!,2,FALSE),"")</f>
        <v/>
      </c>
    </row>
    <row r="331" spans="1:11" x14ac:dyDescent="0.3">
      <c r="A331">
        <v>14542</v>
      </c>
      <c r="B331" t="str">
        <f>_xlfn.XLOOKUP(Table15[[#This Row],[Site Id]],'All sites'!A:A,'All sites'!B:B)</f>
        <v>COAT</v>
      </c>
      <c r="C331" t="str">
        <f>_xlfn.XLOOKUP(Table15[[#This Row],[Site Id]],'All sites'!A:A,'All sites'!C:C)</f>
        <v>CRIPPLE STREET (OLD STW SITE)</v>
      </c>
      <c r="D331" t="str">
        <f>Table15[[#This Row],[Site Area]] &amp; " " &amp; Table15[[#This Row],[Site Description]]</f>
        <v>COAT CRIPPLE STREET (OLD STW SITE)</v>
      </c>
      <c r="E331" t="s">
        <v>8749</v>
      </c>
      <c r="F331" t="s">
        <v>8750</v>
      </c>
      <c r="G331" t="s">
        <v>8112</v>
      </c>
      <c r="H331" t="s">
        <v>8113</v>
      </c>
      <c r="I331" t="s">
        <v>42</v>
      </c>
      <c r="J331" t="str">
        <f>Table15[[#This Row],[Server]]&amp;":"&amp;Table15[[#This Row],[DB_ADDR]]</f>
        <v>WASTE:E3401</v>
      </c>
      <c r="K331" t="str">
        <f>IFERROR(VLOOKUP(Table15[[#This Row],[SignalLink]],#REF!,2,FALSE),"")</f>
        <v/>
      </c>
    </row>
    <row r="332" spans="1:11" x14ac:dyDescent="0.3">
      <c r="A332">
        <v>14621</v>
      </c>
      <c r="B332" t="str">
        <f>_xlfn.XLOOKUP(Table15[[#This Row],[Site Id]],'All sites'!A:A,'All sites'!B:B)</f>
        <v>PORTISHEAD</v>
      </c>
      <c r="C332" t="str">
        <f>_xlfn.XLOOKUP(Table15[[#This Row],[Site Id]],'All sites'!A:A,'All sites'!C:C)</f>
        <v>TOWN HARBOUR ROAD</v>
      </c>
      <c r="D332" t="str">
        <f>Table15[[#This Row],[Site Area]] &amp; " " &amp; Table15[[#This Row],[Site Description]]</f>
        <v>PORTISHEAD TOWN HARBOUR ROAD</v>
      </c>
      <c r="E332" t="s">
        <v>8751</v>
      </c>
      <c r="F332" t="s">
        <v>8752</v>
      </c>
      <c r="G332" t="s">
        <v>8112</v>
      </c>
      <c r="H332" t="s">
        <v>8113</v>
      </c>
      <c r="I332" t="s">
        <v>42</v>
      </c>
      <c r="J332" t="str">
        <f>Table15[[#This Row],[Server]]&amp;":"&amp;Table15[[#This Row],[DB_ADDR]]</f>
        <v>WASTE:E11502</v>
      </c>
      <c r="K332" t="str">
        <f>IFERROR(VLOOKUP(Table15[[#This Row],[SignalLink]],#REF!,2,FALSE),"")</f>
        <v/>
      </c>
    </row>
    <row r="333" spans="1:11" x14ac:dyDescent="0.3">
      <c r="A333">
        <v>14621</v>
      </c>
      <c r="B333" t="str">
        <f>_xlfn.XLOOKUP(Table15[[#This Row],[Site Id]],'All sites'!A:A,'All sites'!B:B)</f>
        <v>PORTISHEAD</v>
      </c>
      <c r="C333" t="str">
        <f>_xlfn.XLOOKUP(Table15[[#This Row],[Site Id]],'All sites'!A:A,'All sites'!C:C)</f>
        <v>TOWN HARBOUR ROAD</v>
      </c>
      <c r="D333" t="str">
        <f>Table15[[#This Row],[Site Area]] &amp; " " &amp; Table15[[#This Row],[Site Description]]</f>
        <v>PORTISHEAD TOWN HARBOUR ROAD</v>
      </c>
      <c r="E333" t="s">
        <v>8405</v>
      </c>
      <c r="F333" t="s">
        <v>8406</v>
      </c>
      <c r="G333" t="s">
        <v>8112</v>
      </c>
      <c r="H333" t="s">
        <v>8113</v>
      </c>
      <c r="I333" t="s">
        <v>42</v>
      </c>
      <c r="J333" t="str">
        <f>Table15[[#This Row],[Server]]&amp;":"&amp;Table15[[#This Row],[DB_ADDR]]</f>
        <v>WASTE:E11503</v>
      </c>
      <c r="K333" t="str">
        <f>IFERROR(VLOOKUP(Table15[[#This Row],[SignalLink]],#REF!,2,FALSE),"")</f>
        <v/>
      </c>
    </row>
    <row r="334" spans="1:11" x14ac:dyDescent="0.3">
      <c r="A334">
        <v>15074</v>
      </c>
      <c r="B334" t="str">
        <f>_xlfn.XLOOKUP(Table15[[#This Row],[Site Id]],'All sites'!A:A,'All sites'!B:B)</f>
        <v>WEST MOORS</v>
      </c>
      <c r="C334" t="str">
        <f>_xlfn.XLOOKUP(Table15[[#This Row],[Site Id]],'All sites'!A:A,'All sites'!C:C)</f>
        <v>THE FOREST</v>
      </c>
      <c r="D334" t="str">
        <f>Table15[[#This Row],[Site Area]] &amp; " " &amp; Table15[[#This Row],[Site Description]]</f>
        <v>WEST MOORS THE FOREST</v>
      </c>
      <c r="E334" t="s">
        <v>8753</v>
      </c>
      <c r="F334" t="s">
        <v>8754</v>
      </c>
      <c r="G334" t="s">
        <v>8112</v>
      </c>
      <c r="H334" t="s">
        <v>8113</v>
      </c>
      <c r="I334" t="s">
        <v>42</v>
      </c>
      <c r="J334" t="str">
        <f>Table15[[#This Row],[Server]]&amp;":"&amp;Table15[[#This Row],[DB_ADDR]]</f>
        <v>WASTE:E7994</v>
      </c>
      <c r="K334" t="str">
        <f>IFERROR(VLOOKUP(Table15[[#This Row],[SignalLink]],#REF!,2,FALSE),"")</f>
        <v/>
      </c>
    </row>
    <row r="335" spans="1:11" x14ac:dyDescent="0.3">
      <c r="A335">
        <v>15074</v>
      </c>
      <c r="B335" t="str">
        <f>_xlfn.XLOOKUP(Table15[[#This Row],[Site Id]],'All sites'!A:A,'All sites'!B:B)</f>
        <v>WEST MOORS</v>
      </c>
      <c r="C335" t="str">
        <f>_xlfn.XLOOKUP(Table15[[#This Row],[Site Id]],'All sites'!A:A,'All sites'!C:C)</f>
        <v>THE FOREST</v>
      </c>
      <c r="D335" t="str">
        <f>Table15[[#This Row],[Site Area]] &amp; " " &amp; Table15[[#This Row],[Site Description]]</f>
        <v>WEST MOORS THE FOREST</v>
      </c>
      <c r="E335" t="s">
        <v>8755</v>
      </c>
      <c r="F335" t="s">
        <v>8756</v>
      </c>
      <c r="G335" t="s">
        <v>8112</v>
      </c>
      <c r="H335" t="s">
        <v>8113</v>
      </c>
      <c r="I335" t="s">
        <v>42</v>
      </c>
      <c r="J335" t="str">
        <f>Table15[[#This Row],[Server]]&amp;":"&amp;Table15[[#This Row],[DB_ADDR]]</f>
        <v>WASTE:E7995</v>
      </c>
      <c r="K335" t="str">
        <f>IFERROR(VLOOKUP(Table15[[#This Row],[SignalLink]],#REF!,2,FALSE),"")</f>
        <v/>
      </c>
    </row>
    <row r="336" spans="1:11" x14ac:dyDescent="0.3">
      <c r="A336">
        <v>15190</v>
      </c>
      <c r="B336" t="str">
        <f>_xlfn.XLOOKUP(Table15[[#This Row],[Site Id]],'All sites'!A:A,'All sites'!B:B)</f>
        <v>MILBORNE ST ANDREW</v>
      </c>
      <c r="C336" t="str">
        <f>_xlfn.XLOOKUP(Table15[[#This Row],[Site Id]],'All sites'!A:A,'All sites'!C:C)</f>
        <v>MANOR FARM</v>
      </c>
      <c r="D336" t="str">
        <f>Table15[[#This Row],[Site Area]] &amp; " " &amp; Table15[[#This Row],[Site Description]]</f>
        <v>MILBORNE ST ANDREW MANOR FARM</v>
      </c>
      <c r="E336" t="s">
        <v>8457</v>
      </c>
      <c r="F336" t="s">
        <v>8458</v>
      </c>
      <c r="G336" t="s">
        <v>8112</v>
      </c>
      <c r="H336" t="s">
        <v>8113</v>
      </c>
      <c r="I336" t="s">
        <v>42</v>
      </c>
      <c r="J336" t="str">
        <f>Table15[[#This Row],[Server]]&amp;":"&amp;Table15[[#This Row],[DB_ADDR]]</f>
        <v>WASTE:E5464</v>
      </c>
      <c r="K336" t="str">
        <f>IFERROR(VLOOKUP(Table15[[#This Row],[SignalLink]],#REF!,2,FALSE),"")</f>
        <v/>
      </c>
    </row>
    <row r="337" spans="1:11" x14ac:dyDescent="0.3">
      <c r="A337">
        <v>15190</v>
      </c>
      <c r="B337" t="str">
        <f>_xlfn.XLOOKUP(Table15[[#This Row],[Site Id]],'All sites'!A:A,'All sites'!B:B)</f>
        <v>MILBORNE ST ANDREW</v>
      </c>
      <c r="C337" t="str">
        <f>_xlfn.XLOOKUP(Table15[[#This Row],[Site Id]],'All sites'!A:A,'All sites'!C:C)</f>
        <v>MANOR FARM</v>
      </c>
      <c r="D337" t="str">
        <f>Table15[[#This Row],[Site Area]] &amp; " " &amp; Table15[[#This Row],[Site Description]]</f>
        <v>MILBORNE ST ANDREW MANOR FARM</v>
      </c>
      <c r="E337" t="s">
        <v>8459</v>
      </c>
      <c r="F337" t="s">
        <v>8460</v>
      </c>
      <c r="G337" t="s">
        <v>8112</v>
      </c>
      <c r="H337" t="s">
        <v>8113</v>
      </c>
      <c r="I337" t="s">
        <v>42</v>
      </c>
      <c r="J337" t="str">
        <f>Table15[[#This Row],[Server]]&amp;":"&amp;Table15[[#This Row],[DB_ADDR]]</f>
        <v>WASTE:E5465</v>
      </c>
      <c r="K337" t="str">
        <f>IFERROR(VLOOKUP(Table15[[#This Row],[SignalLink]],#REF!,2,FALSE),"")</f>
        <v/>
      </c>
    </row>
    <row r="338" spans="1:11" x14ac:dyDescent="0.3">
      <c r="A338">
        <v>15439</v>
      </c>
      <c r="B338" t="str">
        <f>_xlfn.XLOOKUP(Table15[[#This Row],[Site Id]],'All sites'!A:A,'All sites'!B:B)</f>
        <v>HENLADE</v>
      </c>
      <c r="C338" t="str">
        <f>_xlfn.XLOOKUP(Table15[[#This Row],[Site Id]],'All sites'!A:A,'All sites'!C:C)</f>
        <v>.</v>
      </c>
      <c r="D338" t="str">
        <f>Table15[[#This Row],[Site Area]] &amp; " " &amp; Table15[[#This Row],[Site Description]]</f>
        <v>HENLADE .</v>
      </c>
      <c r="E338" t="s">
        <v>8699</v>
      </c>
      <c r="F338" t="s">
        <v>8700</v>
      </c>
      <c r="G338" t="s">
        <v>8112</v>
      </c>
      <c r="H338" t="s">
        <v>8113</v>
      </c>
      <c r="I338" t="s">
        <v>42</v>
      </c>
      <c r="J338" t="str">
        <f>Table15[[#This Row],[Server]]&amp;":"&amp;Table15[[#This Row],[DB_ADDR]]</f>
        <v>WASTE:E38432</v>
      </c>
      <c r="K338" t="str">
        <f>IFERROR(VLOOKUP(Table15[[#This Row],[SignalLink]],#REF!,2,FALSE),"")</f>
        <v/>
      </c>
    </row>
    <row r="339" spans="1:11" x14ac:dyDescent="0.3">
      <c r="A339">
        <v>15484</v>
      </c>
      <c r="B339" t="str">
        <f>_xlfn.XLOOKUP(Table15[[#This Row],[Site Id]],'All sites'!A:A,'All sites'!B:B)</f>
        <v>CHARMOUTH</v>
      </c>
      <c r="C339" t="str">
        <f>_xlfn.XLOOKUP(Table15[[#This Row],[Site Id]],'All sites'!A:A,'All sites'!C:C)</f>
        <v>LOWER SEA LANE</v>
      </c>
      <c r="D339" t="str">
        <f>Table15[[#This Row],[Site Area]] &amp; " " &amp; Table15[[#This Row],[Site Description]]</f>
        <v>CHARMOUTH LOWER SEA LANE</v>
      </c>
      <c r="E339" t="s">
        <v>8757</v>
      </c>
      <c r="F339" t="s">
        <v>8758</v>
      </c>
      <c r="G339" t="s">
        <v>8112</v>
      </c>
      <c r="H339" t="s">
        <v>8113</v>
      </c>
      <c r="I339" t="s">
        <v>42</v>
      </c>
      <c r="J339" t="str">
        <f>Table15[[#This Row],[Server]]&amp;":"&amp;Table15[[#This Row],[DB_ADDR]]</f>
        <v>WASTE:E15513</v>
      </c>
      <c r="K339" t="str">
        <f>IFERROR(VLOOKUP(Table15[[#This Row],[SignalLink]],#REF!,2,FALSE),"")</f>
        <v/>
      </c>
    </row>
    <row r="340" spans="1:11" x14ac:dyDescent="0.3">
      <c r="A340">
        <v>15520</v>
      </c>
      <c r="B340" t="str">
        <f>_xlfn.XLOOKUP(Table15[[#This Row],[Site Id]],'All sites'!A:A,'All sites'!B:B)</f>
        <v>MINEHEAD</v>
      </c>
      <c r="C340" t="str">
        <f>_xlfn.XLOOKUP(Table15[[#This Row],[Site Id]],'All sites'!A:A,'All sites'!C:C)</f>
        <v>VULCAN ROAD</v>
      </c>
      <c r="D340" t="str">
        <f>Table15[[#This Row],[Site Area]] &amp; " " &amp; Table15[[#This Row],[Site Description]]</f>
        <v>MINEHEAD VULCAN ROAD</v>
      </c>
      <c r="E340" t="s">
        <v>8759</v>
      </c>
      <c r="F340" t="s">
        <v>8760</v>
      </c>
      <c r="G340" t="s">
        <v>8112</v>
      </c>
      <c r="H340" t="s">
        <v>8113</v>
      </c>
      <c r="I340" t="s">
        <v>42</v>
      </c>
      <c r="J340" t="str">
        <f>Table15[[#This Row],[Server]]&amp;":"&amp;Table15[[#This Row],[DB_ADDR]]</f>
        <v>WASTE:E32836</v>
      </c>
      <c r="K340" t="str">
        <f>IFERROR(VLOOKUP(Table15[[#This Row],[SignalLink]],#REF!,2,FALSE),"")</f>
        <v/>
      </c>
    </row>
    <row r="341" spans="1:11" x14ac:dyDescent="0.3">
      <c r="A341">
        <v>17367</v>
      </c>
      <c r="B341" t="str">
        <f>_xlfn.XLOOKUP(Table15[[#This Row],[Site Id]],'All sites'!A:A,'All sites'!B:B)</f>
        <v>COKERS FROME</v>
      </c>
      <c r="C341" t="str">
        <f>_xlfn.XLOOKUP(Table15[[#This Row],[Site Id]],'All sites'!A:A,'All sites'!C:C)</f>
        <v>.</v>
      </c>
      <c r="D341" t="str">
        <f>Table15[[#This Row],[Site Area]] &amp; " " &amp; Table15[[#This Row],[Site Description]]</f>
        <v>COKERS FROME .</v>
      </c>
      <c r="E341" t="s">
        <v>8761</v>
      </c>
      <c r="F341" t="s">
        <v>8762</v>
      </c>
      <c r="G341" t="s">
        <v>8112</v>
      </c>
      <c r="H341" t="s">
        <v>8113</v>
      </c>
      <c r="I341" t="s">
        <v>42</v>
      </c>
      <c r="J341" t="str">
        <f>Table15[[#This Row],[Server]]&amp;":"&amp;Table15[[#This Row],[DB_ADDR]]</f>
        <v>WASTE:E31428</v>
      </c>
      <c r="K341" t="str">
        <f>IFERROR(VLOOKUP(Table15[[#This Row],[SignalLink]],#REF!,2,FALSE),"")</f>
        <v/>
      </c>
    </row>
    <row r="342" spans="1:11" x14ac:dyDescent="0.3">
      <c r="A342">
        <v>17797</v>
      </c>
      <c r="B342" t="str">
        <f>_xlfn.XLOOKUP(Table15[[#This Row],[Site Id]],'All sites'!A:A,'All sites'!B:B)</f>
        <v>PILNING</v>
      </c>
      <c r="C342" t="str">
        <f>_xlfn.XLOOKUP(Table15[[#This Row],[Site Id]],'All sites'!A:A,'All sites'!C:C)</f>
        <v>TESCO CDC SPS</v>
      </c>
      <c r="D342" t="str">
        <f>Table15[[#This Row],[Site Area]] &amp; " " &amp; Table15[[#This Row],[Site Description]]</f>
        <v>PILNING TESCO CDC SPS</v>
      </c>
      <c r="E342" t="s">
        <v>8763</v>
      </c>
      <c r="F342" t="s">
        <v>8764</v>
      </c>
      <c r="G342" t="s">
        <v>8112</v>
      </c>
      <c r="H342" t="s">
        <v>8113</v>
      </c>
      <c r="I342" t="s">
        <v>42</v>
      </c>
      <c r="J342" t="str">
        <f>Table15[[#This Row],[Server]]&amp;":"&amp;Table15[[#This Row],[DB_ADDR]]</f>
        <v>WASTE:E32586</v>
      </c>
      <c r="K342" t="str">
        <f>IFERROR(VLOOKUP(Table15[[#This Row],[SignalLink]],#REF!,2,FALSE),"")</f>
        <v/>
      </c>
    </row>
    <row r="343" spans="1:11" x14ac:dyDescent="0.3">
      <c r="A343">
        <v>18015</v>
      </c>
      <c r="B343" t="str">
        <f>_xlfn.XLOOKUP(Table15[[#This Row],[Site Id]],'All sites'!A:A,'All sites'!B:B)</f>
        <v>BOURNEMOUTH</v>
      </c>
      <c r="C343" t="str">
        <f>_xlfn.XLOOKUP(Table15[[#This Row],[Site Id]],'All sites'!A:A,'All sites'!C:C)</f>
        <v>COOPER DEAN DETENTION TANK</v>
      </c>
      <c r="D343" t="str">
        <f>Table15[[#This Row],[Site Area]] &amp; " " &amp; Table15[[#This Row],[Site Description]]</f>
        <v>BOURNEMOUTH COOPER DEAN DETENTION TANK</v>
      </c>
      <c r="E343" t="s">
        <v>8765</v>
      </c>
      <c r="F343" t="s">
        <v>8766</v>
      </c>
      <c r="G343" t="s">
        <v>8112</v>
      </c>
      <c r="H343" t="s">
        <v>8113</v>
      </c>
      <c r="I343" t="s">
        <v>42</v>
      </c>
      <c r="J343" t="str">
        <f>Table15[[#This Row],[Server]]&amp;":"&amp;Table15[[#This Row],[DB_ADDR]]</f>
        <v>WASTE:E17827</v>
      </c>
      <c r="K343" t="str">
        <f>IFERROR(VLOOKUP(Table15[[#This Row],[SignalLink]],#REF!,2,FALSE),"")</f>
        <v/>
      </c>
    </row>
    <row r="344" spans="1:11" x14ac:dyDescent="0.3">
      <c r="A344">
        <v>15371</v>
      </c>
      <c r="B344" t="str">
        <f>_xlfn.XLOOKUP(Table15[[#This Row],[Site Id]],'All sites'!A:A,'All sites'!B:B)</f>
        <v>CROSS</v>
      </c>
      <c r="C344" t="str">
        <f>_xlfn.XLOOKUP(Table15[[#This Row],[Site Id]],'All sites'!A:A,'All sites'!C:C)</f>
        <v>CROSS EAST</v>
      </c>
      <c r="D344" t="str">
        <f>Table15[[#This Row],[Site Area]] &amp; " " &amp; Table15[[#This Row],[Site Description]]</f>
        <v>CROSS CROSS EAST</v>
      </c>
      <c r="E344" t="s">
        <v>8767</v>
      </c>
      <c r="F344" t="s">
        <v>8768</v>
      </c>
      <c r="G344" t="s">
        <v>8112</v>
      </c>
      <c r="H344" t="s">
        <v>8113</v>
      </c>
      <c r="I344" t="s">
        <v>26</v>
      </c>
      <c r="J344" t="str">
        <f>Table15[[#This Row],[Server]]&amp;":"&amp;Table15[[#This Row],[DB_ADDR]]</f>
        <v>WASTE:E6352</v>
      </c>
      <c r="K344" t="str">
        <f>IFERROR(VLOOKUP(Table15[[#This Row],[SignalLink]],#REF!,2,FALSE),"")</f>
        <v/>
      </c>
    </row>
    <row r="345" spans="1:11" x14ac:dyDescent="0.3">
      <c r="A345">
        <v>10133</v>
      </c>
      <c r="B345" t="str">
        <f>_xlfn.XLOOKUP(Table15[[#This Row],[Site Id]],'All sites'!A:A,'All sites'!B:B)</f>
        <v>SALISBURY</v>
      </c>
      <c r="C345" t="str">
        <f>_xlfn.XLOOKUP(Table15[[#This Row],[Site Id]],'All sites'!A:A,'All sites'!C:C)</f>
        <v>THE CLOSE</v>
      </c>
      <c r="D345" t="str">
        <f>Table15[[#This Row],[Site Area]] &amp; " " &amp; Table15[[#This Row],[Site Description]]</f>
        <v>SALISBURY THE CLOSE</v>
      </c>
      <c r="E345" t="s">
        <v>8769</v>
      </c>
      <c r="F345" t="s">
        <v>8770</v>
      </c>
      <c r="G345" t="s">
        <v>8112</v>
      </c>
      <c r="H345" t="s">
        <v>8168</v>
      </c>
      <c r="I345" t="s">
        <v>26</v>
      </c>
      <c r="J345" t="str">
        <f>Table15[[#This Row],[Server]]&amp;":"&amp;Table15[[#This Row],[DB_ADDR]]</f>
        <v>WASTE2:E20347</v>
      </c>
      <c r="K345" t="str">
        <f>IFERROR(VLOOKUP(Table15[[#This Row],[SignalLink]],#REF!,2,FALSE),"")</f>
        <v/>
      </c>
    </row>
    <row r="346" spans="1:11" x14ac:dyDescent="0.3">
      <c r="A346">
        <v>10133</v>
      </c>
      <c r="B346" t="str">
        <f>_xlfn.XLOOKUP(Table15[[#This Row],[Site Id]],'All sites'!A:A,'All sites'!B:B)</f>
        <v>SALISBURY</v>
      </c>
      <c r="C346" t="str">
        <f>_xlfn.XLOOKUP(Table15[[#This Row],[Site Id]],'All sites'!A:A,'All sites'!C:C)</f>
        <v>THE CLOSE</v>
      </c>
      <c r="D346" t="str">
        <f>Table15[[#This Row],[Site Area]] &amp; " " &amp; Table15[[#This Row],[Site Description]]</f>
        <v>SALISBURY THE CLOSE</v>
      </c>
      <c r="E346" t="s">
        <v>8771</v>
      </c>
      <c r="F346" t="s">
        <v>8772</v>
      </c>
      <c r="G346" t="s">
        <v>8112</v>
      </c>
      <c r="H346" t="s">
        <v>8168</v>
      </c>
      <c r="I346" t="s">
        <v>26</v>
      </c>
      <c r="J346" t="str">
        <f>Table15[[#This Row],[Server]]&amp;":"&amp;Table15[[#This Row],[DB_ADDR]]</f>
        <v>WASTE2:E20366</v>
      </c>
      <c r="K346" t="str">
        <f>IFERROR(VLOOKUP(Table15[[#This Row],[SignalLink]],#REF!,2,FALSE),"")</f>
        <v/>
      </c>
    </row>
    <row r="347" spans="1:11" x14ac:dyDescent="0.3">
      <c r="A347">
        <v>10133</v>
      </c>
      <c r="B347" t="str">
        <f>_xlfn.XLOOKUP(Table15[[#This Row],[Site Id]],'All sites'!A:A,'All sites'!B:B)</f>
        <v>SALISBURY</v>
      </c>
      <c r="C347" t="str">
        <f>_xlfn.XLOOKUP(Table15[[#This Row],[Site Id]],'All sites'!A:A,'All sites'!C:C)</f>
        <v>THE CLOSE</v>
      </c>
      <c r="D347" t="str">
        <f>Table15[[#This Row],[Site Area]] &amp; " " &amp; Table15[[#This Row],[Site Description]]</f>
        <v>SALISBURY THE CLOSE</v>
      </c>
      <c r="E347" t="s">
        <v>8773</v>
      </c>
      <c r="F347" t="s">
        <v>8774</v>
      </c>
      <c r="G347" t="s">
        <v>8112</v>
      </c>
      <c r="H347" t="s">
        <v>8168</v>
      </c>
      <c r="I347" t="s">
        <v>26</v>
      </c>
      <c r="J347" t="str">
        <f>Table15[[#This Row],[Server]]&amp;":"&amp;Table15[[#This Row],[DB_ADDR]]</f>
        <v>WASTE2:E20367</v>
      </c>
      <c r="K347" t="str">
        <f>IFERROR(VLOOKUP(Table15[[#This Row],[SignalLink]],#REF!,2,FALSE),"")</f>
        <v/>
      </c>
    </row>
    <row r="348" spans="1:11" x14ac:dyDescent="0.3">
      <c r="A348">
        <v>10133</v>
      </c>
      <c r="B348" t="str">
        <f>_xlfn.XLOOKUP(Table15[[#This Row],[Site Id]],'All sites'!A:A,'All sites'!B:B)</f>
        <v>SALISBURY</v>
      </c>
      <c r="C348" t="str">
        <f>_xlfn.XLOOKUP(Table15[[#This Row],[Site Id]],'All sites'!A:A,'All sites'!C:C)</f>
        <v>THE CLOSE</v>
      </c>
      <c r="D348" t="str">
        <f>Table15[[#This Row],[Site Area]] &amp; " " &amp; Table15[[#This Row],[Site Description]]</f>
        <v>SALISBURY THE CLOSE</v>
      </c>
      <c r="E348" t="s">
        <v>8775</v>
      </c>
      <c r="F348" t="s">
        <v>8776</v>
      </c>
      <c r="G348" t="s">
        <v>8112</v>
      </c>
      <c r="H348" t="s">
        <v>8168</v>
      </c>
      <c r="I348" t="s">
        <v>26</v>
      </c>
      <c r="J348" t="str">
        <f>Table15[[#This Row],[Server]]&amp;":"&amp;Table15[[#This Row],[DB_ADDR]]</f>
        <v>WASTE2:E20368</v>
      </c>
      <c r="K348" t="str">
        <f>IFERROR(VLOOKUP(Table15[[#This Row],[SignalLink]],#REF!,2,FALSE),"")</f>
        <v/>
      </c>
    </row>
    <row r="349" spans="1:11" x14ac:dyDescent="0.3">
      <c r="A349">
        <v>10133</v>
      </c>
      <c r="B349" t="str">
        <f>_xlfn.XLOOKUP(Table15[[#This Row],[Site Id]],'All sites'!A:A,'All sites'!B:B)</f>
        <v>SALISBURY</v>
      </c>
      <c r="C349" t="str">
        <f>_xlfn.XLOOKUP(Table15[[#This Row],[Site Id]],'All sites'!A:A,'All sites'!C:C)</f>
        <v>THE CLOSE</v>
      </c>
      <c r="D349" t="str">
        <f>Table15[[#This Row],[Site Area]] &amp; " " &amp; Table15[[#This Row],[Site Description]]</f>
        <v>SALISBURY THE CLOSE</v>
      </c>
      <c r="E349" t="s">
        <v>8777</v>
      </c>
      <c r="F349" t="s">
        <v>8778</v>
      </c>
      <c r="G349" t="s">
        <v>8112</v>
      </c>
      <c r="H349" t="s">
        <v>8168</v>
      </c>
      <c r="I349" t="s">
        <v>26</v>
      </c>
      <c r="J349" t="str">
        <f>Table15[[#This Row],[Server]]&amp;":"&amp;Table15[[#This Row],[DB_ADDR]]</f>
        <v>WASTE2:E20375</v>
      </c>
      <c r="K349" t="str">
        <f>IFERROR(VLOOKUP(Table15[[#This Row],[SignalLink]],#REF!,2,FALSE),"")</f>
        <v/>
      </c>
    </row>
    <row r="350" spans="1:11" x14ac:dyDescent="0.3">
      <c r="A350">
        <v>10133</v>
      </c>
      <c r="B350" t="str">
        <f>_xlfn.XLOOKUP(Table15[[#This Row],[Site Id]],'All sites'!A:A,'All sites'!B:B)</f>
        <v>SALISBURY</v>
      </c>
      <c r="C350" t="str">
        <f>_xlfn.XLOOKUP(Table15[[#This Row],[Site Id]],'All sites'!A:A,'All sites'!C:C)</f>
        <v>THE CLOSE</v>
      </c>
      <c r="D350" t="str">
        <f>Table15[[#This Row],[Site Area]] &amp; " " &amp; Table15[[#This Row],[Site Description]]</f>
        <v>SALISBURY THE CLOSE</v>
      </c>
      <c r="E350" t="s">
        <v>8779</v>
      </c>
      <c r="F350" t="s">
        <v>8780</v>
      </c>
      <c r="G350" t="s">
        <v>8112</v>
      </c>
      <c r="H350" t="s">
        <v>8168</v>
      </c>
      <c r="I350" t="s">
        <v>26</v>
      </c>
      <c r="J350" t="str">
        <f>Table15[[#This Row],[Server]]&amp;":"&amp;Table15[[#This Row],[DB_ADDR]]</f>
        <v>WASTE2:E20376</v>
      </c>
      <c r="K350" t="str">
        <f>IFERROR(VLOOKUP(Table15[[#This Row],[SignalLink]],#REF!,2,FALSE),"")</f>
        <v/>
      </c>
    </row>
    <row r="351" spans="1:11" x14ac:dyDescent="0.3">
      <c r="A351">
        <v>10133</v>
      </c>
      <c r="B351" t="str">
        <f>_xlfn.XLOOKUP(Table15[[#This Row],[Site Id]],'All sites'!A:A,'All sites'!B:B)</f>
        <v>SALISBURY</v>
      </c>
      <c r="C351" t="str">
        <f>_xlfn.XLOOKUP(Table15[[#This Row],[Site Id]],'All sites'!A:A,'All sites'!C:C)</f>
        <v>THE CLOSE</v>
      </c>
      <c r="D351" t="str">
        <f>Table15[[#This Row],[Site Area]] &amp; " " &amp; Table15[[#This Row],[Site Description]]</f>
        <v>SALISBURY THE CLOSE</v>
      </c>
      <c r="E351" t="s">
        <v>8781</v>
      </c>
      <c r="F351" t="s">
        <v>8782</v>
      </c>
      <c r="G351" t="s">
        <v>8112</v>
      </c>
      <c r="H351" t="s">
        <v>8168</v>
      </c>
      <c r="I351" t="s">
        <v>26</v>
      </c>
      <c r="J351" t="str">
        <f>Table15[[#This Row],[Server]]&amp;":"&amp;Table15[[#This Row],[DB_ADDR]]</f>
        <v>WASTE2:E20377</v>
      </c>
      <c r="K351" t="str">
        <f>IFERROR(VLOOKUP(Table15[[#This Row],[SignalLink]],#REF!,2,FALSE),"")</f>
        <v/>
      </c>
    </row>
    <row r="352" spans="1:11" x14ac:dyDescent="0.3">
      <c r="A352">
        <v>10133</v>
      </c>
      <c r="B352" t="str">
        <f>_xlfn.XLOOKUP(Table15[[#This Row],[Site Id]],'All sites'!A:A,'All sites'!B:B)</f>
        <v>SALISBURY</v>
      </c>
      <c r="C352" t="str">
        <f>_xlfn.XLOOKUP(Table15[[#This Row],[Site Id]],'All sites'!A:A,'All sites'!C:C)</f>
        <v>THE CLOSE</v>
      </c>
      <c r="D352" t="str">
        <f>Table15[[#This Row],[Site Area]] &amp; " " &amp; Table15[[#This Row],[Site Description]]</f>
        <v>SALISBURY THE CLOSE</v>
      </c>
      <c r="E352" t="s">
        <v>8783</v>
      </c>
      <c r="F352" t="s">
        <v>8784</v>
      </c>
      <c r="G352" t="s">
        <v>8112</v>
      </c>
      <c r="H352" t="s">
        <v>8168</v>
      </c>
      <c r="I352" t="s">
        <v>26</v>
      </c>
      <c r="J352" t="str">
        <f>Table15[[#This Row],[Server]]&amp;":"&amp;Table15[[#This Row],[DB_ADDR]]</f>
        <v>WASTE2:E20378</v>
      </c>
      <c r="K352" t="str">
        <f>IFERROR(VLOOKUP(Table15[[#This Row],[SignalLink]],#REF!,2,FALSE),"")</f>
        <v/>
      </c>
    </row>
    <row r="353" spans="1:11" x14ac:dyDescent="0.3">
      <c r="A353">
        <v>10133</v>
      </c>
      <c r="B353" t="str">
        <f>_xlfn.XLOOKUP(Table15[[#This Row],[Site Id]],'All sites'!A:A,'All sites'!B:B)</f>
        <v>SALISBURY</v>
      </c>
      <c r="C353" t="str">
        <f>_xlfn.XLOOKUP(Table15[[#This Row],[Site Id]],'All sites'!A:A,'All sites'!C:C)</f>
        <v>THE CLOSE</v>
      </c>
      <c r="D353" t="str">
        <f>Table15[[#This Row],[Site Area]] &amp; " " &amp; Table15[[#This Row],[Site Description]]</f>
        <v>SALISBURY THE CLOSE</v>
      </c>
      <c r="E353" t="s">
        <v>8785</v>
      </c>
      <c r="F353" t="s">
        <v>8786</v>
      </c>
      <c r="G353" t="s">
        <v>8112</v>
      </c>
      <c r="H353" t="s">
        <v>8168</v>
      </c>
      <c r="I353" t="s">
        <v>26</v>
      </c>
      <c r="J353" t="str">
        <f>Table15[[#This Row],[Server]]&amp;":"&amp;Table15[[#This Row],[DB_ADDR]]</f>
        <v>WASTE2:E20379</v>
      </c>
      <c r="K353" t="str">
        <f>IFERROR(VLOOKUP(Table15[[#This Row],[SignalLink]],#REF!,2,FALSE),"")</f>
        <v/>
      </c>
    </row>
    <row r="354" spans="1:11" x14ac:dyDescent="0.3">
      <c r="A354">
        <v>10133</v>
      </c>
      <c r="B354" t="str">
        <f>_xlfn.XLOOKUP(Table15[[#This Row],[Site Id]],'All sites'!A:A,'All sites'!B:B)</f>
        <v>SALISBURY</v>
      </c>
      <c r="C354" t="str">
        <f>_xlfn.XLOOKUP(Table15[[#This Row],[Site Id]],'All sites'!A:A,'All sites'!C:C)</f>
        <v>THE CLOSE</v>
      </c>
      <c r="D354" t="str">
        <f>Table15[[#This Row],[Site Area]] &amp; " " &amp; Table15[[#This Row],[Site Description]]</f>
        <v>SALISBURY THE CLOSE</v>
      </c>
      <c r="E354" t="s">
        <v>8787</v>
      </c>
      <c r="F354" t="s">
        <v>8788</v>
      </c>
      <c r="G354" t="s">
        <v>8112</v>
      </c>
      <c r="H354" t="s">
        <v>8168</v>
      </c>
      <c r="I354" t="s">
        <v>26</v>
      </c>
      <c r="J354" t="str">
        <f>Table15[[#This Row],[Server]]&amp;":"&amp;Table15[[#This Row],[DB_ADDR]]</f>
        <v>WASTE2:E20380</v>
      </c>
      <c r="K354" t="str">
        <f>IFERROR(VLOOKUP(Table15[[#This Row],[SignalLink]],#REF!,2,FALSE),"")</f>
        <v/>
      </c>
    </row>
    <row r="355" spans="1:11" x14ac:dyDescent="0.3">
      <c r="A355">
        <v>10182</v>
      </c>
      <c r="B355" t="str">
        <f>_xlfn.XLOOKUP(Table15[[#This Row],[Site Id]],'All sites'!A:A,'All sites'!B:B)</f>
        <v>TISBURY</v>
      </c>
      <c r="C355" t="str">
        <f>_xlfn.XLOOKUP(Table15[[#This Row],[Site Id]],'All sites'!A:A,'All sites'!C:C)</f>
        <v>WARDOUR</v>
      </c>
      <c r="D355" t="str">
        <f>Table15[[#This Row],[Site Area]] &amp; " " &amp; Table15[[#This Row],[Site Description]]</f>
        <v>TISBURY WARDOUR</v>
      </c>
      <c r="E355" t="s">
        <v>8789</v>
      </c>
      <c r="F355" t="s">
        <v>8790</v>
      </c>
      <c r="G355" t="s">
        <v>8112</v>
      </c>
      <c r="H355" t="s">
        <v>8168</v>
      </c>
      <c r="I355" t="s">
        <v>26</v>
      </c>
      <c r="J355" t="str">
        <f>Table15[[#This Row],[Server]]&amp;":"&amp;Table15[[#This Row],[DB_ADDR]]</f>
        <v>WASTE2:E20432</v>
      </c>
      <c r="K355" t="str">
        <f>IFERROR(VLOOKUP(Table15[[#This Row],[SignalLink]],#REF!,2,FALSE),"")</f>
        <v/>
      </c>
    </row>
    <row r="356" spans="1:11" x14ac:dyDescent="0.3">
      <c r="A356">
        <v>10182</v>
      </c>
      <c r="B356" t="str">
        <f>_xlfn.XLOOKUP(Table15[[#This Row],[Site Id]],'All sites'!A:A,'All sites'!B:B)</f>
        <v>TISBURY</v>
      </c>
      <c r="C356" t="str">
        <f>_xlfn.XLOOKUP(Table15[[#This Row],[Site Id]],'All sites'!A:A,'All sites'!C:C)</f>
        <v>WARDOUR</v>
      </c>
      <c r="D356" t="str">
        <f>Table15[[#This Row],[Site Area]] &amp; " " &amp; Table15[[#This Row],[Site Description]]</f>
        <v>TISBURY WARDOUR</v>
      </c>
      <c r="E356" t="s">
        <v>8791</v>
      </c>
      <c r="F356" t="s">
        <v>8792</v>
      </c>
      <c r="G356" t="s">
        <v>8112</v>
      </c>
      <c r="H356" t="s">
        <v>8168</v>
      </c>
      <c r="I356" t="s">
        <v>26</v>
      </c>
      <c r="J356" t="str">
        <f>Table15[[#This Row],[Server]]&amp;":"&amp;Table15[[#This Row],[DB_ADDR]]</f>
        <v>WASTE2:E20451</v>
      </c>
      <c r="K356" t="str">
        <f>IFERROR(VLOOKUP(Table15[[#This Row],[SignalLink]],#REF!,2,FALSE),"")</f>
        <v/>
      </c>
    </row>
    <row r="357" spans="1:11" x14ac:dyDescent="0.3">
      <c r="A357">
        <v>10182</v>
      </c>
      <c r="B357" t="str">
        <f>_xlfn.XLOOKUP(Table15[[#This Row],[Site Id]],'All sites'!A:A,'All sites'!B:B)</f>
        <v>TISBURY</v>
      </c>
      <c r="C357" t="str">
        <f>_xlfn.XLOOKUP(Table15[[#This Row],[Site Id]],'All sites'!A:A,'All sites'!C:C)</f>
        <v>WARDOUR</v>
      </c>
      <c r="D357" t="str">
        <f>Table15[[#This Row],[Site Area]] &amp; " " &amp; Table15[[#This Row],[Site Description]]</f>
        <v>TISBURY WARDOUR</v>
      </c>
      <c r="E357" t="s">
        <v>8793</v>
      </c>
      <c r="F357" t="s">
        <v>8794</v>
      </c>
      <c r="G357" t="s">
        <v>8112</v>
      </c>
      <c r="H357" t="s">
        <v>8168</v>
      </c>
      <c r="I357" t="s">
        <v>26</v>
      </c>
      <c r="J357" t="str">
        <f>Table15[[#This Row],[Server]]&amp;":"&amp;Table15[[#This Row],[DB_ADDR]]</f>
        <v>WASTE2:E20452</v>
      </c>
      <c r="K357" t="str">
        <f>IFERROR(VLOOKUP(Table15[[#This Row],[SignalLink]],#REF!,2,FALSE),"")</f>
        <v/>
      </c>
    </row>
    <row r="358" spans="1:11" x14ac:dyDescent="0.3">
      <c r="A358">
        <v>10182</v>
      </c>
      <c r="B358" t="str">
        <f>_xlfn.XLOOKUP(Table15[[#This Row],[Site Id]],'All sites'!A:A,'All sites'!B:B)</f>
        <v>TISBURY</v>
      </c>
      <c r="C358" t="str">
        <f>_xlfn.XLOOKUP(Table15[[#This Row],[Site Id]],'All sites'!A:A,'All sites'!C:C)</f>
        <v>WARDOUR</v>
      </c>
      <c r="D358" t="str">
        <f>Table15[[#This Row],[Site Area]] &amp; " " &amp; Table15[[#This Row],[Site Description]]</f>
        <v>TISBURY WARDOUR</v>
      </c>
      <c r="E358" t="s">
        <v>8795</v>
      </c>
      <c r="F358" t="s">
        <v>8796</v>
      </c>
      <c r="G358" t="s">
        <v>8112</v>
      </c>
      <c r="H358" t="s">
        <v>8168</v>
      </c>
      <c r="I358" t="s">
        <v>26</v>
      </c>
      <c r="J358" t="str">
        <f>Table15[[#This Row],[Server]]&amp;":"&amp;Table15[[#This Row],[DB_ADDR]]</f>
        <v>WASTE2:E20453</v>
      </c>
      <c r="K358" t="str">
        <f>IFERROR(VLOOKUP(Table15[[#This Row],[SignalLink]],#REF!,2,FALSE),"")</f>
        <v/>
      </c>
    </row>
    <row r="359" spans="1:11" x14ac:dyDescent="0.3">
      <c r="A359">
        <v>10182</v>
      </c>
      <c r="B359" t="str">
        <f>_xlfn.XLOOKUP(Table15[[#This Row],[Site Id]],'All sites'!A:A,'All sites'!B:B)</f>
        <v>TISBURY</v>
      </c>
      <c r="C359" t="str">
        <f>_xlfn.XLOOKUP(Table15[[#This Row],[Site Id]],'All sites'!A:A,'All sites'!C:C)</f>
        <v>WARDOUR</v>
      </c>
      <c r="D359" t="str">
        <f>Table15[[#This Row],[Site Area]] &amp; " " &amp; Table15[[#This Row],[Site Description]]</f>
        <v>TISBURY WARDOUR</v>
      </c>
      <c r="E359" t="s">
        <v>8797</v>
      </c>
      <c r="F359" t="s">
        <v>8798</v>
      </c>
      <c r="G359" t="s">
        <v>8112</v>
      </c>
      <c r="H359" t="s">
        <v>8168</v>
      </c>
      <c r="I359" t="s">
        <v>26</v>
      </c>
      <c r="J359" t="str">
        <f>Table15[[#This Row],[Server]]&amp;":"&amp;Table15[[#This Row],[DB_ADDR]]</f>
        <v>WASTE2:E20460</v>
      </c>
      <c r="K359" t="str">
        <f>IFERROR(VLOOKUP(Table15[[#This Row],[SignalLink]],#REF!,2,FALSE),"")</f>
        <v/>
      </c>
    </row>
    <row r="360" spans="1:11" x14ac:dyDescent="0.3">
      <c r="A360">
        <v>10182</v>
      </c>
      <c r="B360" t="str">
        <f>_xlfn.XLOOKUP(Table15[[#This Row],[Site Id]],'All sites'!A:A,'All sites'!B:B)</f>
        <v>TISBURY</v>
      </c>
      <c r="C360" t="str">
        <f>_xlfn.XLOOKUP(Table15[[#This Row],[Site Id]],'All sites'!A:A,'All sites'!C:C)</f>
        <v>WARDOUR</v>
      </c>
      <c r="D360" t="str">
        <f>Table15[[#This Row],[Site Area]] &amp; " " &amp; Table15[[#This Row],[Site Description]]</f>
        <v>TISBURY WARDOUR</v>
      </c>
      <c r="E360" t="s">
        <v>8799</v>
      </c>
      <c r="F360" t="s">
        <v>8800</v>
      </c>
      <c r="G360" t="s">
        <v>8112</v>
      </c>
      <c r="H360" t="s">
        <v>8168</v>
      </c>
      <c r="I360" t="s">
        <v>26</v>
      </c>
      <c r="J360" t="str">
        <f>Table15[[#This Row],[Server]]&amp;":"&amp;Table15[[#This Row],[DB_ADDR]]</f>
        <v>WASTE2:E20461</v>
      </c>
      <c r="K360" t="str">
        <f>IFERROR(VLOOKUP(Table15[[#This Row],[SignalLink]],#REF!,2,FALSE),"")</f>
        <v/>
      </c>
    </row>
    <row r="361" spans="1:11" x14ac:dyDescent="0.3">
      <c r="A361">
        <v>10182</v>
      </c>
      <c r="B361" t="str">
        <f>_xlfn.XLOOKUP(Table15[[#This Row],[Site Id]],'All sites'!A:A,'All sites'!B:B)</f>
        <v>TISBURY</v>
      </c>
      <c r="C361" t="str">
        <f>_xlfn.XLOOKUP(Table15[[#This Row],[Site Id]],'All sites'!A:A,'All sites'!C:C)</f>
        <v>WARDOUR</v>
      </c>
      <c r="D361" t="str">
        <f>Table15[[#This Row],[Site Area]] &amp; " " &amp; Table15[[#This Row],[Site Description]]</f>
        <v>TISBURY WARDOUR</v>
      </c>
      <c r="E361" t="s">
        <v>8801</v>
      </c>
      <c r="F361" t="s">
        <v>8802</v>
      </c>
      <c r="G361" t="s">
        <v>8112</v>
      </c>
      <c r="H361" t="s">
        <v>8168</v>
      </c>
      <c r="I361" t="s">
        <v>26</v>
      </c>
      <c r="J361" t="str">
        <f>Table15[[#This Row],[Server]]&amp;":"&amp;Table15[[#This Row],[DB_ADDR]]</f>
        <v>WASTE2:E20462</v>
      </c>
      <c r="K361" t="str">
        <f>IFERROR(VLOOKUP(Table15[[#This Row],[SignalLink]],#REF!,2,FALSE),"")</f>
        <v/>
      </c>
    </row>
    <row r="362" spans="1:11" x14ac:dyDescent="0.3">
      <c r="A362">
        <v>10182</v>
      </c>
      <c r="B362" t="str">
        <f>_xlfn.XLOOKUP(Table15[[#This Row],[Site Id]],'All sites'!A:A,'All sites'!B:B)</f>
        <v>TISBURY</v>
      </c>
      <c r="C362" t="str">
        <f>_xlfn.XLOOKUP(Table15[[#This Row],[Site Id]],'All sites'!A:A,'All sites'!C:C)</f>
        <v>WARDOUR</v>
      </c>
      <c r="D362" t="str">
        <f>Table15[[#This Row],[Site Area]] &amp; " " &amp; Table15[[#This Row],[Site Description]]</f>
        <v>TISBURY WARDOUR</v>
      </c>
      <c r="E362" t="s">
        <v>8803</v>
      </c>
      <c r="F362" t="s">
        <v>8804</v>
      </c>
      <c r="G362" t="s">
        <v>8112</v>
      </c>
      <c r="H362" t="s">
        <v>8168</v>
      </c>
      <c r="I362" t="s">
        <v>26</v>
      </c>
      <c r="J362" t="str">
        <f>Table15[[#This Row],[Server]]&amp;":"&amp;Table15[[#This Row],[DB_ADDR]]</f>
        <v>WASTE2:E20463</v>
      </c>
      <c r="K362" t="str">
        <f>IFERROR(VLOOKUP(Table15[[#This Row],[SignalLink]],#REF!,2,FALSE),"")</f>
        <v/>
      </c>
    </row>
    <row r="363" spans="1:11" x14ac:dyDescent="0.3">
      <c r="A363">
        <v>10182</v>
      </c>
      <c r="B363" t="str">
        <f>_xlfn.XLOOKUP(Table15[[#This Row],[Site Id]],'All sites'!A:A,'All sites'!B:B)</f>
        <v>TISBURY</v>
      </c>
      <c r="C363" t="str">
        <f>_xlfn.XLOOKUP(Table15[[#This Row],[Site Id]],'All sites'!A:A,'All sites'!C:C)</f>
        <v>WARDOUR</v>
      </c>
      <c r="D363" t="str">
        <f>Table15[[#This Row],[Site Area]] &amp; " " &amp; Table15[[#This Row],[Site Description]]</f>
        <v>TISBURY WARDOUR</v>
      </c>
      <c r="E363" t="s">
        <v>8805</v>
      </c>
      <c r="F363" t="s">
        <v>8806</v>
      </c>
      <c r="G363" t="s">
        <v>8112</v>
      </c>
      <c r="H363" t="s">
        <v>8168</v>
      </c>
      <c r="I363" t="s">
        <v>26</v>
      </c>
      <c r="J363" t="str">
        <f>Table15[[#This Row],[Server]]&amp;":"&amp;Table15[[#This Row],[DB_ADDR]]</f>
        <v>WASTE2:E20464</v>
      </c>
      <c r="K363" t="str">
        <f>IFERROR(VLOOKUP(Table15[[#This Row],[SignalLink]],#REF!,2,FALSE),"")</f>
        <v/>
      </c>
    </row>
    <row r="364" spans="1:11" x14ac:dyDescent="0.3">
      <c r="A364">
        <v>10182</v>
      </c>
      <c r="B364" t="str">
        <f>_xlfn.XLOOKUP(Table15[[#This Row],[Site Id]],'All sites'!A:A,'All sites'!B:B)</f>
        <v>TISBURY</v>
      </c>
      <c r="C364" t="str">
        <f>_xlfn.XLOOKUP(Table15[[#This Row],[Site Id]],'All sites'!A:A,'All sites'!C:C)</f>
        <v>WARDOUR</v>
      </c>
      <c r="D364" t="str">
        <f>Table15[[#This Row],[Site Area]] &amp; " " &amp; Table15[[#This Row],[Site Description]]</f>
        <v>TISBURY WARDOUR</v>
      </c>
      <c r="E364" t="s">
        <v>8807</v>
      </c>
      <c r="F364" t="s">
        <v>8808</v>
      </c>
      <c r="G364" t="s">
        <v>8112</v>
      </c>
      <c r="H364" t="s">
        <v>8168</v>
      </c>
      <c r="I364" t="s">
        <v>26</v>
      </c>
      <c r="J364" t="str">
        <f>Table15[[#This Row],[Server]]&amp;":"&amp;Table15[[#This Row],[DB_ADDR]]</f>
        <v>WASTE2:E20465</v>
      </c>
      <c r="K364" t="str">
        <f>IFERROR(VLOOKUP(Table15[[#This Row],[SignalLink]],#REF!,2,FALSE),"")</f>
        <v/>
      </c>
    </row>
    <row r="365" spans="1:11" x14ac:dyDescent="0.3">
      <c r="A365">
        <v>10292</v>
      </c>
      <c r="B365" t="str">
        <f>_xlfn.XLOOKUP(Table15[[#This Row],[Site Id]],'All sites'!A:A,'All sites'!B:B)</f>
        <v>FORDINGBRIDGE</v>
      </c>
      <c r="C365" t="str">
        <f>_xlfn.XLOOKUP(Table15[[#This Row],[Site Id]],'All sites'!A:A,'All sites'!C:C)</f>
        <v>DOWNWOOD CLOSE</v>
      </c>
      <c r="D365" t="str">
        <f>Table15[[#This Row],[Site Area]] &amp; " " &amp; Table15[[#This Row],[Site Description]]</f>
        <v>FORDINGBRIDGE DOWNWOOD CLOSE</v>
      </c>
      <c r="E365" t="s">
        <v>8809</v>
      </c>
      <c r="F365" t="s">
        <v>8810</v>
      </c>
      <c r="G365" t="s">
        <v>8112</v>
      </c>
      <c r="H365" t="s">
        <v>8168</v>
      </c>
      <c r="I365" t="s">
        <v>26</v>
      </c>
      <c r="J365" t="str">
        <f>Table15[[#This Row],[Server]]&amp;":"&amp;Table15[[#This Row],[DB_ADDR]]</f>
        <v>WASTE2:E20602</v>
      </c>
      <c r="K365" t="str">
        <f>IFERROR(VLOOKUP(Table15[[#This Row],[SignalLink]],#REF!,2,FALSE),"")</f>
        <v/>
      </c>
    </row>
    <row r="366" spans="1:11" x14ac:dyDescent="0.3">
      <c r="A366">
        <v>10292</v>
      </c>
      <c r="B366" t="str">
        <f>_xlfn.XLOOKUP(Table15[[#This Row],[Site Id]],'All sites'!A:A,'All sites'!B:B)</f>
        <v>FORDINGBRIDGE</v>
      </c>
      <c r="C366" t="str">
        <f>_xlfn.XLOOKUP(Table15[[#This Row],[Site Id]],'All sites'!A:A,'All sites'!C:C)</f>
        <v>DOWNWOOD CLOSE</v>
      </c>
      <c r="D366" t="str">
        <f>Table15[[#This Row],[Site Area]] &amp; " " &amp; Table15[[#This Row],[Site Description]]</f>
        <v>FORDINGBRIDGE DOWNWOOD CLOSE</v>
      </c>
      <c r="E366" t="s">
        <v>8811</v>
      </c>
      <c r="F366" t="s">
        <v>8812</v>
      </c>
      <c r="G366" t="s">
        <v>8112</v>
      </c>
      <c r="H366" t="s">
        <v>8168</v>
      </c>
      <c r="I366" t="s">
        <v>26</v>
      </c>
      <c r="J366" t="str">
        <f>Table15[[#This Row],[Server]]&amp;":"&amp;Table15[[#This Row],[DB_ADDR]]</f>
        <v>WASTE2:E20621</v>
      </c>
      <c r="K366" t="str">
        <f>IFERROR(VLOOKUP(Table15[[#This Row],[SignalLink]],#REF!,2,FALSE),"")</f>
        <v/>
      </c>
    </row>
    <row r="367" spans="1:11" x14ac:dyDescent="0.3">
      <c r="A367">
        <v>10292</v>
      </c>
      <c r="B367" t="str">
        <f>_xlfn.XLOOKUP(Table15[[#This Row],[Site Id]],'All sites'!A:A,'All sites'!B:B)</f>
        <v>FORDINGBRIDGE</v>
      </c>
      <c r="C367" t="str">
        <f>_xlfn.XLOOKUP(Table15[[#This Row],[Site Id]],'All sites'!A:A,'All sites'!C:C)</f>
        <v>DOWNWOOD CLOSE</v>
      </c>
      <c r="D367" t="str">
        <f>Table15[[#This Row],[Site Area]] &amp; " " &amp; Table15[[#This Row],[Site Description]]</f>
        <v>FORDINGBRIDGE DOWNWOOD CLOSE</v>
      </c>
      <c r="E367" t="s">
        <v>8813</v>
      </c>
      <c r="F367" t="s">
        <v>8814</v>
      </c>
      <c r="G367" t="s">
        <v>8112</v>
      </c>
      <c r="H367" t="s">
        <v>8168</v>
      </c>
      <c r="I367" t="s">
        <v>26</v>
      </c>
      <c r="J367" t="str">
        <f>Table15[[#This Row],[Server]]&amp;":"&amp;Table15[[#This Row],[DB_ADDR]]</f>
        <v>WASTE2:E20622</v>
      </c>
      <c r="K367" t="str">
        <f>IFERROR(VLOOKUP(Table15[[#This Row],[SignalLink]],#REF!,2,FALSE),"")</f>
        <v/>
      </c>
    </row>
    <row r="368" spans="1:11" x14ac:dyDescent="0.3">
      <c r="A368">
        <v>10292</v>
      </c>
      <c r="B368" t="str">
        <f>_xlfn.XLOOKUP(Table15[[#This Row],[Site Id]],'All sites'!A:A,'All sites'!B:B)</f>
        <v>FORDINGBRIDGE</v>
      </c>
      <c r="C368" t="str">
        <f>_xlfn.XLOOKUP(Table15[[#This Row],[Site Id]],'All sites'!A:A,'All sites'!C:C)</f>
        <v>DOWNWOOD CLOSE</v>
      </c>
      <c r="D368" t="str">
        <f>Table15[[#This Row],[Site Area]] &amp; " " &amp; Table15[[#This Row],[Site Description]]</f>
        <v>FORDINGBRIDGE DOWNWOOD CLOSE</v>
      </c>
      <c r="E368" t="s">
        <v>8815</v>
      </c>
      <c r="F368" t="s">
        <v>8816</v>
      </c>
      <c r="G368" t="s">
        <v>8112</v>
      </c>
      <c r="H368" t="s">
        <v>8168</v>
      </c>
      <c r="I368" t="s">
        <v>26</v>
      </c>
      <c r="J368" t="str">
        <f>Table15[[#This Row],[Server]]&amp;":"&amp;Table15[[#This Row],[DB_ADDR]]</f>
        <v>WASTE2:E20623</v>
      </c>
      <c r="K368" t="str">
        <f>IFERROR(VLOOKUP(Table15[[#This Row],[SignalLink]],#REF!,2,FALSE),"")</f>
        <v/>
      </c>
    </row>
    <row r="369" spans="1:11" x14ac:dyDescent="0.3">
      <c r="A369">
        <v>10292</v>
      </c>
      <c r="B369" t="str">
        <f>_xlfn.XLOOKUP(Table15[[#This Row],[Site Id]],'All sites'!A:A,'All sites'!B:B)</f>
        <v>FORDINGBRIDGE</v>
      </c>
      <c r="C369" t="str">
        <f>_xlfn.XLOOKUP(Table15[[#This Row],[Site Id]],'All sites'!A:A,'All sites'!C:C)</f>
        <v>DOWNWOOD CLOSE</v>
      </c>
      <c r="D369" t="str">
        <f>Table15[[#This Row],[Site Area]] &amp; " " &amp; Table15[[#This Row],[Site Description]]</f>
        <v>FORDINGBRIDGE DOWNWOOD CLOSE</v>
      </c>
      <c r="E369" t="s">
        <v>8817</v>
      </c>
      <c r="F369" t="s">
        <v>8818</v>
      </c>
      <c r="G369" t="s">
        <v>8112</v>
      </c>
      <c r="H369" t="s">
        <v>8168</v>
      </c>
      <c r="I369" t="s">
        <v>26</v>
      </c>
      <c r="J369" t="str">
        <f>Table15[[#This Row],[Server]]&amp;":"&amp;Table15[[#This Row],[DB_ADDR]]</f>
        <v>WASTE2:E20630</v>
      </c>
      <c r="K369" t="str">
        <f>IFERROR(VLOOKUP(Table15[[#This Row],[SignalLink]],#REF!,2,FALSE),"")</f>
        <v/>
      </c>
    </row>
    <row r="370" spans="1:11" x14ac:dyDescent="0.3">
      <c r="A370">
        <v>10292</v>
      </c>
      <c r="B370" t="str">
        <f>_xlfn.XLOOKUP(Table15[[#This Row],[Site Id]],'All sites'!A:A,'All sites'!B:B)</f>
        <v>FORDINGBRIDGE</v>
      </c>
      <c r="C370" t="str">
        <f>_xlfn.XLOOKUP(Table15[[#This Row],[Site Id]],'All sites'!A:A,'All sites'!C:C)</f>
        <v>DOWNWOOD CLOSE</v>
      </c>
      <c r="D370" t="str">
        <f>Table15[[#This Row],[Site Area]] &amp; " " &amp; Table15[[#This Row],[Site Description]]</f>
        <v>FORDINGBRIDGE DOWNWOOD CLOSE</v>
      </c>
      <c r="E370" t="s">
        <v>8819</v>
      </c>
      <c r="F370" t="s">
        <v>8820</v>
      </c>
      <c r="G370" t="s">
        <v>8112</v>
      </c>
      <c r="H370" t="s">
        <v>8168</v>
      </c>
      <c r="I370" t="s">
        <v>26</v>
      </c>
      <c r="J370" t="str">
        <f>Table15[[#This Row],[Server]]&amp;":"&amp;Table15[[#This Row],[DB_ADDR]]</f>
        <v>WASTE2:E20631</v>
      </c>
      <c r="K370" t="str">
        <f>IFERROR(VLOOKUP(Table15[[#This Row],[SignalLink]],#REF!,2,FALSE),"")</f>
        <v/>
      </c>
    </row>
    <row r="371" spans="1:11" x14ac:dyDescent="0.3">
      <c r="A371">
        <v>10292</v>
      </c>
      <c r="B371" t="str">
        <f>_xlfn.XLOOKUP(Table15[[#This Row],[Site Id]],'All sites'!A:A,'All sites'!B:B)</f>
        <v>FORDINGBRIDGE</v>
      </c>
      <c r="C371" t="str">
        <f>_xlfn.XLOOKUP(Table15[[#This Row],[Site Id]],'All sites'!A:A,'All sites'!C:C)</f>
        <v>DOWNWOOD CLOSE</v>
      </c>
      <c r="D371" t="str">
        <f>Table15[[#This Row],[Site Area]] &amp; " " &amp; Table15[[#This Row],[Site Description]]</f>
        <v>FORDINGBRIDGE DOWNWOOD CLOSE</v>
      </c>
      <c r="E371" t="s">
        <v>8821</v>
      </c>
      <c r="F371" t="s">
        <v>8822</v>
      </c>
      <c r="G371" t="s">
        <v>8112</v>
      </c>
      <c r="H371" t="s">
        <v>8168</v>
      </c>
      <c r="I371" t="s">
        <v>26</v>
      </c>
      <c r="J371" t="str">
        <f>Table15[[#This Row],[Server]]&amp;":"&amp;Table15[[#This Row],[DB_ADDR]]</f>
        <v>WASTE2:E20632</v>
      </c>
      <c r="K371" t="str">
        <f>IFERROR(VLOOKUP(Table15[[#This Row],[SignalLink]],#REF!,2,FALSE),"")</f>
        <v/>
      </c>
    </row>
    <row r="372" spans="1:11" x14ac:dyDescent="0.3">
      <c r="A372">
        <v>10292</v>
      </c>
      <c r="B372" t="str">
        <f>_xlfn.XLOOKUP(Table15[[#This Row],[Site Id]],'All sites'!A:A,'All sites'!B:B)</f>
        <v>FORDINGBRIDGE</v>
      </c>
      <c r="C372" t="str">
        <f>_xlfn.XLOOKUP(Table15[[#This Row],[Site Id]],'All sites'!A:A,'All sites'!C:C)</f>
        <v>DOWNWOOD CLOSE</v>
      </c>
      <c r="D372" t="str">
        <f>Table15[[#This Row],[Site Area]] &amp; " " &amp; Table15[[#This Row],[Site Description]]</f>
        <v>FORDINGBRIDGE DOWNWOOD CLOSE</v>
      </c>
      <c r="E372" t="s">
        <v>8823</v>
      </c>
      <c r="F372" t="s">
        <v>8824</v>
      </c>
      <c r="G372" t="s">
        <v>8112</v>
      </c>
      <c r="H372" t="s">
        <v>8168</v>
      </c>
      <c r="I372" t="s">
        <v>26</v>
      </c>
      <c r="J372" t="str">
        <f>Table15[[#This Row],[Server]]&amp;":"&amp;Table15[[#This Row],[DB_ADDR]]</f>
        <v>WASTE2:E20633</v>
      </c>
      <c r="K372" t="str">
        <f>IFERROR(VLOOKUP(Table15[[#This Row],[SignalLink]],#REF!,2,FALSE),"")</f>
        <v/>
      </c>
    </row>
    <row r="373" spans="1:11" x14ac:dyDescent="0.3">
      <c r="A373">
        <v>10292</v>
      </c>
      <c r="B373" t="str">
        <f>_xlfn.XLOOKUP(Table15[[#This Row],[Site Id]],'All sites'!A:A,'All sites'!B:B)</f>
        <v>FORDINGBRIDGE</v>
      </c>
      <c r="C373" t="str">
        <f>_xlfn.XLOOKUP(Table15[[#This Row],[Site Id]],'All sites'!A:A,'All sites'!C:C)</f>
        <v>DOWNWOOD CLOSE</v>
      </c>
      <c r="D373" t="str">
        <f>Table15[[#This Row],[Site Area]] &amp; " " &amp; Table15[[#This Row],[Site Description]]</f>
        <v>FORDINGBRIDGE DOWNWOOD CLOSE</v>
      </c>
      <c r="E373" t="s">
        <v>8825</v>
      </c>
      <c r="F373" t="s">
        <v>8826</v>
      </c>
      <c r="G373" t="s">
        <v>8112</v>
      </c>
      <c r="H373" t="s">
        <v>8168</v>
      </c>
      <c r="I373" t="s">
        <v>26</v>
      </c>
      <c r="J373" t="str">
        <f>Table15[[#This Row],[Server]]&amp;":"&amp;Table15[[#This Row],[DB_ADDR]]</f>
        <v>WASTE2:E20634</v>
      </c>
      <c r="K373" t="str">
        <f>IFERROR(VLOOKUP(Table15[[#This Row],[SignalLink]],#REF!,2,FALSE),"")</f>
        <v/>
      </c>
    </row>
    <row r="374" spans="1:11" x14ac:dyDescent="0.3">
      <c r="A374">
        <v>10292</v>
      </c>
      <c r="B374" t="str">
        <f>_xlfn.XLOOKUP(Table15[[#This Row],[Site Id]],'All sites'!A:A,'All sites'!B:B)</f>
        <v>FORDINGBRIDGE</v>
      </c>
      <c r="C374" t="str">
        <f>_xlfn.XLOOKUP(Table15[[#This Row],[Site Id]],'All sites'!A:A,'All sites'!C:C)</f>
        <v>DOWNWOOD CLOSE</v>
      </c>
      <c r="D374" t="str">
        <f>Table15[[#This Row],[Site Area]] &amp; " " &amp; Table15[[#This Row],[Site Description]]</f>
        <v>FORDINGBRIDGE DOWNWOOD CLOSE</v>
      </c>
      <c r="E374" t="s">
        <v>8827</v>
      </c>
      <c r="F374" t="s">
        <v>8828</v>
      </c>
      <c r="G374" t="s">
        <v>8112</v>
      </c>
      <c r="H374" t="s">
        <v>8168</v>
      </c>
      <c r="I374" t="s">
        <v>26</v>
      </c>
      <c r="J374" t="str">
        <f>Table15[[#This Row],[Server]]&amp;":"&amp;Table15[[#This Row],[DB_ADDR]]</f>
        <v>WASTE2:E20635</v>
      </c>
      <c r="K374" t="str">
        <f>IFERROR(VLOOKUP(Table15[[#This Row],[SignalLink]],#REF!,2,FALSE),"")</f>
        <v/>
      </c>
    </row>
    <row r="375" spans="1:11" x14ac:dyDescent="0.3">
      <c r="A375">
        <v>10460</v>
      </c>
      <c r="B375" t="str">
        <f>_xlfn.XLOOKUP(Table15[[#This Row],[Site Id]],'All sites'!A:A,'All sites'!B:B)</f>
        <v>SALISBURY</v>
      </c>
      <c r="C375" t="str">
        <f>_xlfn.XLOOKUP(Table15[[#This Row],[Site Id]],'All sites'!A:A,'All sites'!C:C)</f>
        <v>HEATH VEW DRIVE</v>
      </c>
      <c r="D375" t="str">
        <f>Table15[[#This Row],[Site Area]] &amp; " " &amp; Table15[[#This Row],[Site Description]]</f>
        <v>SALISBURY HEATH VEW DRIVE</v>
      </c>
      <c r="E375" t="s">
        <v>8829</v>
      </c>
      <c r="F375" t="s">
        <v>8830</v>
      </c>
      <c r="G375" t="s">
        <v>8112</v>
      </c>
      <c r="H375" t="s">
        <v>8168</v>
      </c>
      <c r="I375" t="s">
        <v>26</v>
      </c>
      <c r="J375" t="str">
        <f>Table15[[#This Row],[Server]]&amp;":"&amp;Table15[[#This Row],[DB_ADDR]]</f>
        <v>WASTE2:E20857</v>
      </c>
      <c r="K375" t="str">
        <f>IFERROR(VLOOKUP(Table15[[#This Row],[SignalLink]],#REF!,2,FALSE),"")</f>
        <v/>
      </c>
    </row>
    <row r="376" spans="1:11" x14ac:dyDescent="0.3">
      <c r="A376">
        <v>10460</v>
      </c>
      <c r="B376" t="str">
        <f>_xlfn.XLOOKUP(Table15[[#This Row],[Site Id]],'All sites'!A:A,'All sites'!B:B)</f>
        <v>SALISBURY</v>
      </c>
      <c r="C376" t="str">
        <f>_xlfn.XLOOKUP(Table15[[#This Row],[Site Id]],'All sites'!A:A,'All sites'!C:C)</f>
        <v>HEATH VEW DRIVE</v>
      </c>
      <c r="D376" t="str">
        <f>Table15[[#This Row],[Site Area]] &amp; " " &amp; Table15[[#This Row],[Site Description]]</f>
        <v>SALISBURY HEATH VEW DRIVE</v>
      </c>
      <c r="E376" t="s">
        <v>8831</v>
      </c>
      <c r="F376" t="s">
        <v>8832</v>
      </c>
      <c r="G376" t="s">
        <v>8112</v>
      </c>
      <c r="H376" t="s">
        <v>8168</v>
      </c>
      <c r="I376" t="s">
        <v>26</v>
      </c>
      <c r="J376" t="str">
        <f>Table15[[#This Row],[Server]]&amp;":"&amp;Table15[[#This Row],[DB_ADDR]]</f>
        <v>WASTE2:E20876</v>
      </c>
      <c r="K376" t="str">
        <f>IFERROR(VLOOKUP(Table15[[#This Row],[SignalLink]],#REF!,2,FALSE),"")</f>
        <v/>
      </c>
    </row>
    <row r="377" spans="1:11" x14ac:dyDescent="0.3">
      <c r="A377">
        <v>10460</v>
      </c>
      <c r="B377" t="str">
        <f>_xlfn.XLOOKUP(Table15[[#This Row],[Site Id]],'All sites'!A:A,'All sites'!B:B)</f>
        <v>SALISBURY</v>
      </c>
      <c r="C377" t="str">
        <f>_xlfn.XLOOKUP(Table15[[#This Row],[Site Id]],'All sites'!A:A,'All sites'!C:C)</f>
        <v>HEATH VEW DRIVE</v>
      </c>
      <c r="D377" t="str">
        <f>Table15[[#This Row],[Site Area]] &amp; " " &amp; Table15[[#This Row],[Site Description]]</f>
        <v>SALISBURY HEATH VEW DRIVE</v>
      </c>
      <c r="E377" t="s">
        <v>8833</v>
      </c>
      <c r="F377" t="s">
        <v>8834</v>
      </c>
      <c r="G377" t="s">
        <v>8112</v>
      </c>
      <c r="H377" t="s">
        <v>8168</v>
      </c>
      <c r="I377" t="s">
        <v>26</v>
      </c>
      <c r="J377" t="str">
        <f>Table15[[#This Row],[Server]]&amp;":"&amp;Table15[[#This Row],[DB_ADDR]]</f>
        <v>WASTE2:E20877</v>
      </c>
      <c r="K377" t="str">
        <f>IFERROR(VLOOKUP(Table15[[#This Row],[SignalLink]],#REF!,2,FALSE),"")</f>
        <v/>
      </c>
    </row>
    <row r="378" spans="1:11" x14ac:dyDescent="0.3">
      <c r="A378">
        <v>10460</v>
      </c>
      <c r="B378" t="str">
        <f>_xlfn.XLOOKUP(Table15[[#This Row],[Site Id]],'All sites'!A:A,'All sites'!B:B)</f>
        <v>SALISBURY</v>
      </c>
      <c r="C378" t="str">
        <f>_xlfn.XLOOKUP(Table15[[#This Row],[Site Id]],'All sites'!A:A,'All sites'!C:C)</f>
        <v>HEATH VEW DRIVE</v>
      </c>
      <c r="D378" t="str">
        <f>Table15[[#This Row],[Site Area]] &amp; " " &amp; Table15[[#This Row],[Site Description]]</f>
        <v>SALISBURY HEATH VEW DRIVE</v>
      </c>
      <c r="E378" t="s">
        <v>8835</v>
      </c>
      <c r="F378" t="s">
        <v>8836</v>
      </c>
      <c r="G378" t="s">
        <v>8112</v>
      </c>
      <c r="H378" t="s">
        <v>8168</v>
      </c>
      <c r="I378" t="s">
        <v>26</v>
      </c>
      <c r="J378" t="str">
        <f>Table15[[#This Row],[Server]]&amp;":"&amp;Table15[[#This Row],[DB_ADDR]]</f>
        <v>WASTE2:E20878</v>
      </c>
      <c r="K378" t="str">
        <f>IFERROR(VLOOKUP(Table15[[#This Row],[SignalLink]],#REF!,2,FALSE),"")</f>
        <v/>
      </c>
    </row>
    <row r="379" spans="1:11" x14ac:dyDescent="0.3">
      <c r="A379">
        <v>10460</v>
      </c>
      <c r="B379" t="str">
        <f>_xlfn.XLOOKUP(Table15[[#This Row],[Site Id]],'All sites'!A:A,'All sites'!B:B)</f>
        <v>SALISBURY</v>
      </c>
      <c r="C379" t="str">
        <f>_xlfn.XLOOKUP(Table15[[#This Row],[Site Id]],'All sites'!A:A,'All sites'!C:C)</f>
        <v>HEATH VEW DRIVE</v>
      </c>
      <c r="D379" t="str">
        <f>Table15[[#This Row],[Site Area]] &amp; " " &amp; Table15[[#This Row],[Site Description]]</f>
        <v>SALISBURY HEATH VEW DRIVE</v>
      </c>
      <c r="E379" t="s">
        <v>8837</v>
      </c>
      <c r="F379" t="s">
        <v>8838</v>
      </c>
      <c r="G379" t="s">
        <v>8112</v>
      </c>
      <c r="H379" t="s">
        <v>8168</v>
      </c>
      <c r="I379" t="s">
        <v>26</v>
      </c>
      <c r="J379" t="str">
        <f>Table15[[#This Row],[Server]]&amp;":"&amp;Table15[[#This Row],[DB_ADDR]]</f>
        <v>WASTE2:E20885</v>
      </c>
      <c r="K379" t="str">
        <f>IFERROR(VLOOKUP(Table15[[#This Row],[SignalLink]],#REF!,2,FALSE),"")</f>
        <v/>
      </c>
    </row>
    <row r="380" spans="1:11" x14ac:dyDescent="0.3">
      <c r="A380">
        <v>10460</v>
      </c>
      <c r="B380" t="str">
        <f>_xlfn.XLOOKUP(Table15[[#This Row],[Site Id]],'All sites'!A:A,'All sites'!B:B)</f>
        <v>SALISBURY</v>
      </c>
      <c r="C380" t="str">
        <f>_xlfn.XLOOKUP(Table15[[#This Row],[Site Id]],'All sites'!A:A,'All sites'!C:C)</f>
        <v>HEATH VEW DRIVE</v>
      </c>
      <c r="D380" t="str">
        <f>Table15[[#This Row],[Site Area]] &amp; " " &amp; Table15[[#This Row],[Site Description]]</f>
        <v>SALISBURY HEATH VEW DRIVE</v>
      </c>
      <c r="E380" t="s">
        <v>8839</v>
      </c>
      <c r="F380" t="s">
        <v>8840</v>
      </c>
      <c r="G380" t="s">
        <v>8112</v>
      </c>
      <c r="H380" t="s">
        <v>8168</v>
      </c>
      <c r="I380" t="s">
        <v>26</v>
      </c>
      <c r="J380" t="str">
        <f>Table15[[#This Row],[Server]]&amp;":"&amp;Table15[[#This Row],[DB_ADDR]]</f>
        <v>WASTE2:E20886</v>
      </c>
      <c r="K380" t="str">
        <f>IFERROR(VLOOKUP(Table15[[#This Row],[SignalLink]],#REF!,2,FALSE),"")</f>
        <v/>
      </c>
    </row>
    <row r="381" spans="1:11" x14ac:dyDescent="0.3">
      <c r="A381">
        <v>10460</v>
      </c>
      <c r="B381" t="str">
        <f>_xlfn.XLOOKUP(Table15[[#This Row],[Site Id]],'All sites'!A:A,'All sites'!B:B)</f>
        <v>SALISBURY</v>
      </c>
      <c r="C381" t="str">
        <f>_xlfn.XLOOKUP(Table15[[#This Row],[Site Id]],'All sites'!A:A,'All sites'!C:C)</f>
        <v>HEATH VEW DRIVE</v>
      </c>
      <c r="D381" t="str">
        <f>Table15[[#This Row],[Site Area]] &amp; " " &amp; Table15[[#This Row],[Site Description]]</f>
        <v>SALISBURY HEATH VEW DRIVE</v>
      </c>
      <c r="E381" t="s">
        <v>8841</v>
      </c>
      <c r="F381" t="s">
        <v>8842</v>
      </c>
      <c r="G381" t="s">
        <v>8112</v>
      </c>
      <c r="H381" t="s">
        <v>8168</v>
      </c>
      <c r="I381" t="s">
        <v>26</v>
      </c>
      <c r="J381" t="str">
        <f>Table15[[#This Row],[Server]]&amp;":"&amp;Table15[[#This Row],[DB_ADDR]]</f>
        <v>WASTE2:E20887</v>
      </c>
      <c r="K381" t="str">
        <f>IFERROR(VLOOKUP(Table15[[#This Row],[SignalLink]],#REF!,2,FALSE),"")</f>
        <v/>
      </c>
    </row>
    <row r="382" spans="1:11" x14ac:dyDescent="0.3">
      <c r="A382">
        <v>10460</v>
      </c>
      <c r="B382" t="str">
        <f>_xlfn.XLOOKUP(Table15[[#This Row],[Site Id]],'All sites'!A:A,'All sites'!B:B)</f>
        <v>SALISBURY</v>
      </c>
      <c r="C382" t="str">
        <f>_xlfn.XLOOKUP(Table15[[#This Row],[Site Id]],'All sites'!A:A,'All sites'!C:C)</f>
        <v>HEATH VEW DRIVE</v>
      </c>
      <c r="D382" t="str">
        <f>Table15[[#This Row],[Site Area]] &amp; " " &amp; Table15[[#This Row],[Site Description]]</f>
        <v>SALISBURY HEATH VEW DRIVE</v>
      </c>
      <c r="E382" t="s">
        <v>8843</v>
      </c>
      <c r="F382" t="s">
        <v>8844</v>
      </c>
      <c r="G382" t="s">
        <v>8112</v>
      </c>
      <c r="H382" t="s">
        <v>8168</v>
      </c>
      <c r="I382" t="s">
        <v>26</v>
      </c>
      <c r="J382" t="str">
        <f>Table15[[#This Row],[Server]]&amp;":"&amp;Table15[[#This Row],[DB_ADDR]]</f>
        <v>WASTE2:E20888</v>
      </c>
      <c r="K382" t="str">
        <f>IFERROR(VLOOKUP(Table15[[#This Row],[SignalLink]],#REF!,2,FALSE),"")</f>
        <v/>
      </c>
    </row>
    <row r="383" spans="1:11" x14ac:dyDescent="0.3">
      <c r="A383">
        <v>10460</v>
      </c>
      <c r="B383" t="str">
        <f>_xlfn.XLOOKUP(Table15[[#This Row],[Site Id]],'All sites'!A:A,'All sites'!B:B)</f>
        <v>SALISBURY</v>
      </c>
      <c r="C383" t="str">
        <f>_xlfn.XLOOKUP(Table15[[#This Row],[Site Id]],'All sites'!A:A,'All sites'!C:C)</f>
        <v>HEATH VEW DRIVE</v>
      </c>
      <c r="D383" t="str">
        <f>Table15[[#This Row],[Site Area]] &amp; " " &amp; Table15[[#This Row],[Site Description]]</f>
        <v>SALISBURY HEATH VEW DRIVE</v>
      </c>
      <c r="E383" t="s">
        <v>8845</v>
      </c>
      <c r="F383" t="s">
        <v>8846</v>
      </c>
      <c r="G383" t="s">
        <v>8112</v>
      </c>
      <c r="H383" t="s">
        <v>8168</v>
      </c>
      <c r="I383" t="s">
        <v>26</v>
      </c>
      <c r="J383" t="str">
        <f>Table15[[#This Row],[Server]]&amp;":"&amp;Table15[[#This Row],[DB_ADDR]]</f>
        <v>WASTE2:E20889</v>
      </c>
      <c r="K383" t="str">
        <f>IFERROR(VLOOKUP(Table15[[#This Row],[SignalLink]],#REF!,2,FALSE),"")</f>
        <v/>
      </c>
    </row>
    <row r="384" spans="1:11" x14ac:dyDescent="0.3">
      <c r="A384">
        <v>10460</v>
      </c>
      <c r="B384" t="str">
        <f>_xlfn.XLOOKUP(Table15[[#This Row],[Site Id]],'All sites'!A:A,'All sites'!B:B)</f>
        <v>SALISBURY</v>
      </c>
      <c r="C384" t="str">
        <f>_xlfn.XLOOKUP(Table15[[#This Row],[Site Id]],'All sites'!A:A,'All sites'!C:C)</f>
        <v>HEATH VEW DRIVE</v>
      </c>
      <c r="D384" t="str">
        <f>Table15[[#This Row],[Site Area]] &amp; " " &amp; Table15[[#This Row],[Site Description]]</f>
        <v>SALISBURY HEATH VEW DRIVE</v>
      </c>
      <c r="E384" t="s">
        <v>8847</v>
      </c>
      <c r="F384" t="s">
        <v>8848</v>
      </c>
      <c r="G384" t="s">
        <v>8112</v>
      </c>
      <c r="H384" t="s">
        <v>8168</v>
      </c>
      <c r="I384" t="s">
        <v>26</v>
      </c>
      <c r="J384" t="str">
        <f>Table15[[#This Row],[Server]]&amp;":"&amp;Table15[[#This Row],[DB_ADDR]]</f>
        <v>WASTE2:E20890</v>
      </c>
      <c r="K384" t="str">
        <f>IFERROR(VLOOKUP(Table15[[#This Row],[SignalLink]],#REF!,2,FALSE),"")</f>
        <v/>
      </c>
    </row>
    <row r="385" spans="1:11" x14ac:dyDescent="0.3">
      <c r="A385">
        <v>10712</v>
      </c>
      <c r="B385" t="str">
        <f>_xlfn.XLOOKUP(Table15[[#This Row],[Site Id]],'All sites'!A:A,'All sites'!B:B)</f>
        <v>GILLINGHAM</v>
      </c>
      <c r="C385" t="str">
        <f>_xlfn.XLOOKUP(Table15[[#This Row],[Site Id]],'All sites'!A:A,'All sites'!C:C)</f>
        <v>WYKE HALL</v>
      </c>
      <c r="D385" t="str">
        <f>Table15[[#This Row],[Site Area]] &amp; " " &amp; Table15[[#This Row],[Site Description]]</f>
        <v>GILLINGHAM WYKE HALL</v>
      </c>
      <c r="E385" t="s">
        <v>8849</v>
      </c>
      <c r="F385" t="s">
        <v>8850</v>
      </c>
      <c r="G385" t="s">
        <v>8112</v>
      </c>
      <c r="H385" t="s">
        <v>8168</v>
      </c>
      <c r="I385" t="s">
        <v>26</v>
      </c>
      <c r="J385" t="str">
        <f>Table15[[#This Row],[Server]]&amp;":"&amp;Table15[[#This Row],[DB_ADDR]]</f>
        <v>WASTE2:E20262</v>
      </c>
      <c r="K385" t="str">
        <f>IFERROR(VLOOKUP(Table15[[#This Row],[SignalLink]],#REF!,2,FALSE),"")</f>
        <v/>
      </c>
    </row>
    <row r="386" spans="1:11" x14ac:dyDescent="0.3">
      <c r="A386">
        <v>10712</v>
      </c>
      <c r="B386" t="str">
        <f>_xlfn.XLOOKUP(Table15[[#This Row],[Site Id]],'All sites'!A:A,'All sites'!B:B)</f>
        <v>GILLINGHAM</v>
      </c>
      <c r="C386" t="str">
        <f>_xlfn.XLOOKUP(Table15[[#This Row],[Site Id]],'All sites'!A:A,'All sites'!C:C)</f>
        <v>WYKE HALL</v>
      </c>
      <c r="D386" t="str">
        <f>Table15[[#This Row],[Site Area]] &amp; " " &amp; Table15[[#This Row],[Site Description]]</f>
        <v>GILLINGHAM WYKE HALL</v>
      </c>
      <c r="E386" t="s">
        <v>8851</v>
      </c>
      <c r="F386" t="s">
        <v>8852</v>
      </c>
      <c r="G386" t="s">
        <v>8112</v>
      </c>
      <c r="H386" t="s">
        <v>8168</v>
      </c>
      <c r="I386" t="s">
        <v>26</v>
      </c>
      <c r="J386" t="str">
        <f>Table15[[#This Row],[Server]]&amp;":"&amp;Table15[[#This Row],[DB_ADDR]]</f>
        <v>WASTE2:E20281</v>
      </c>
      <c r="K386" t="str">
        <f>IFERROR(VLOOKUP(Table15[[#This Row],[SignalLink]],#REF!,2,FALSE),"")</f>
        <v/>
      </c>
    </row>
    <row r="387" spans="1:11" x14ac:dyDescent="0.3">
      <c r="A387">
        <v>10712</v>
      </c>
      <c r="B387" t="str">
        <f>_xlfn.XLOOKUP(Table15[[#This Row],[Site Id]],'All sites'!A:A,'All sites'!B:B)</f>
        <v>GILLINGHAM</v>
      </c>
      <c r="C387" t="str">
        <f>_xlfn.XLOOKUP(Table15[[#This Row],[Site Id]],'All sites'!A:A,'All sites'!C:C)</f>
        <v>WYKE HALL</v>
      </c>
      <c r="D387" t="str">
        <f>Table15[[#This Row],[Site Area]] &amp; " " &amp; Table15[[#This Row],[Site Description]]</f>
        <v>GILLINGHAM WYKE HALL</v>
      </c>
      <c r="E387" t="s">
        <v>8853</v>
      </c>
      <c r="F387" t="s">
        <v>8854</v>
      </c>
      <c r="G387" t="s">
        <v>8112</v>
      </c>
      <c r="H387" t="s">
        <v>8168</v>
      </c>
      <c r="I387" t="s">
        <v>26</v>
      </c>
      <c r="J387" t="str">
        <f>Table15[[#This Row],[Server]]&amp;":"&amp;Table15[[#This Row],[DB_ADDR]]</f>
        <v>WASTE2:E20282</v>
      </c>
      <c r="K387" t="str">
        <f>IFERROR(VLOOKUP(Table15[[#This Row],[SignalLink]],#REF!,2,FALSE),"")</f>
        <v/>
      </c>
    </row>
    <row r="388" spans="1:11" x14ac:dyDescent="0.3">
      <c r="A388">
        <v>10712</v>
      </c>
      <c r="B388" t="str">
        <f>_xlfn.XLOOKUP(Table15[[#This Row],[Site Id]],'All sites'!A:A,'All sites'!B:B)</f>
        <v>GILLINGHAM</v>
      </c>
      <c r="C388" t="str">
        <f>_xlfn.XLOOKUP(Table15[[#This Row],[Site Id]],'All sites'!A:A,'All sites'!C:C)</f>
        <v>WYKE HALL</v>
      </c>
      <c r="D388" t="str">
        <f>Table15[[#This Row],[Site Area]] &amp; " " &amp; Table15[[#This Row],[Site Description]]</f>
        <v>GILLINGHAM WYKE HALL</v>
      </c>
      <c r="E388" t="s">
        <v>8855</v>
      </c>
      <c r="F388" t="s">
        <v>8856</v>
      </c>
      <c r="G388" t="s">
        <v>8112</v>
      </c>
      <c r="H388" t="s">
        <v>8168</v>
      </c>
      <c r="I388" t="s">
        <v>26</v>
      </c>
      <c r="J388" t="str">
        <f>Table15[[#This Row],[Server]]&amp;":"&amp;Table15[[#This Row],[DB_ADDR]]</f>
        <v>WASTE2:E20283</v>
      </c>
      <c r="K388" t="str">
        <f>IFERROR(VLOOKUP(Table15[[#This Row],[SignalLink]],#REF!,2,FALSE),"")</f>
        <v/>
      </c>
    </row>
    <row r="389" spans="1:11" x14ac:dyDescent="0.3">
      <c r="A389">
        <v>10712</v>
      </c>
      <c r="B389" t="str">
        <f>_xlfn.XLOOKUP(Table15[[#This Row],[Site Id]],'All sites'!A:A,'All sites'!B:B)</f>
        <v>GILLINGHAM</v>
      </c>
      <c r="C389" t="str">
        <f>_xlfn.XLOOKUP(Table15[[#This Row],[Site Id]],'All sites'!A:A,'All sites'!C:C)</f>
        <v>WYKE HALL</v>
      </c>
      <c r="D389" t="str">
        <f>Table15[[#This Row],[Site Area]] &amp; " " &amp; Table15[[#This Row],[Site Description]]</f>
        <v>GILLINGHAM WYKE HALL</v>
      </c>
      <c r="E389" t="s">
        <v>8857</v>
      </c>
      <c r="F389" t="s">
        <v>8858</v>
      </c>
      <c r="G389" t="s">
        <v>8112</v>
      </c>
      <c r="H389" t="s">
        <v>8168</v>
      </c>
      <c r="I389" t="s">
        <v>26</v>
      </c>
      <c r="J389" t="str">
        <f>Table15[[#This Row],[Server]]&amp;":"&amp;Table15[[#This Row],[DB_ADDR]]</f>
        <v>WASTE2:E20290</v>
      </c>
      <c r="K389" t="str">
        <f>IFERROR(VLOOKUP(Table15[[#This Row],[SignalLink]],#REF!,2,FALSE),"")</f>
        <v/>
      </c>
    </row>
    <row r="390" spans="1:11" x14ac:dyDescent="0.3">
      <c r="A390">
        <v>10712</v>
      </c>
      <c r="B390" t="str">
        <f>_xlfn.XLOOKUP(Table15[[#This Row],[Site Id]],'All sites'!A:A,'All sites'!B:B)</f>
        <v>GILLINGHAM</v>
      </c>
      <c r="C390" t="str">
        <f>_xlfn.XLOOKUP(Table15[[#This Row],[Site Id]],'All sites'!A:A,'All sites'!C:C)</f>
        <v>WYKE HALL</v>
      </c>
      <c r="D390" t="str">
        <f>Table15[[#This Row],[Site Area]] &amp; " " &amp; Table15[[#This Row],[Site Description]]</f>
        <v>GILLINGHAM WYKE HALL</v>
      </c>
      <c r="E390" t="s">
        <v>8859</v>
      </c>
      <c r="F390" t="s">
        <v>8860</v>
      </c>
      <c r="G390" t="s">
        <v>8112</v>
      </c>
      <c r="H390" t="s">
        <v>8168</v>
      </c>
      <c r="I390" t="s">
        <v>26</v>
      </c>
      <c r="J390" t="str">
        <f>Table15[[#This Row],[Server]]&amp;":"&amp;Table15[[#This Row],[DB_ADDR]]</f>
        <v>WASTE2:E20291</v>
      </c>
      <c r="K390" t="str">
        <f>IFERROR(VLOOKUP(Table15[[#This Row],[SignalLink]],#REF!,2,FALSE),"")</f>
        <v/>
      </c>
    </row>
    <row r="391" spans="1:11" x14ac:dyDescent="0.3">
      <c r="A391">
        <v>10712</v>
      </c>
      <c r="B391" t="str">
        <f>_xlfn.XLOOKUP(Table15[[#This Row],[Site Id]],'All sites'!A:A,'All sites'!B:B)</f>
        <v>GILLINGHAM</v>
      </c>
      <c r="C391" t="str">
        <f>_xlfn.XLOOKUP(Table15[[#This Row],[Site Id]],'All sites'!A:A,'All sites'!C:C)</f>
        <v>WYKE HALL</v>
      </c>
      <c r="D391" t="str">
        <f>Table15[[#This Row],[Site Area]] &amp; " " &amp; Table15[[#This Row],[Site Description]]</f>
        <v>GILLINGHAM WYKE HALL</v>
      </c>
      <c r="E391" t="s">
        <v>8861</v>
      </c>
      <c r="F391" t="s">
        <v>8862</v>
      </c>
      <c r="G391" t="s">
        <v>8112</v>
      </c>
      <c r="H391" t="s">
        <v>8168</v>
      </c>
      <c r="I391" t="s">
        <v>26</v>
      </c>
      <c r="J391" t="str">
        <f>Table15[[#This Row],[Server]]&amp;":"&amp;Table15[[#This Row],[DB_ADDR]]</f>
        <v>WASTE2:E20292</v>
      </c>
      <c r="K391" t="str">
        <f>IFERROR(VLOOKUP(Table15[[#This Row],[SignalLink]],#REF!,2,FALSE),"")</f>
        <v/>
      </c>
    </row>
    <row r="392" spans="1:11" x14ac:dyDescent="0.3">
      <c r="A392">
        <v>10712</v>
      </c>
      <c r="B392" t="str">
        <f>_xlfn.XLOOKUP(Table15[[#This Row],[Site Id]],'All sites'!A:A,'All sites'!B:B)</f>
        <v>GILLINGHAM</v>
      </c>
      <c r="C392" t="str">
        <f>_xlfn.XLOOKUP(Table15[[#This Row],[Site Id]],'All sites'!A:A,'All sites'!C:C)</f>
        <v>WYKE HALL</v>
      </c>
      <c r="D392" t="str">
        <f>Table15[[#This Row],[Site Area]] &amp; " " &amp; Table15[[#This Row],[Site Description]]</f>
        <v>GILLINGHAM WYKE HALL</v>
      </c>
      <c r="E392" t="s">
        <v>8863</v>
      </c>
      <c r="F392" t="s">
        <v>8864</v>
      </c>
      <c r="G392" t="s">
        <v>8112</v>
      </c>
      <c r="H392" t="s">
        <v>8168</v>
      </c>
      <c r="I392" t="s">
        <v>26</v>
      </c>
      <c r="J392" t="str">
        <f>Table15[[#This Row],[Server]]&amp;":"&amp;Table15[[#This Row],[DB_ADDR]]</f>
        <v>WASTE2:E20293</v>
      </c>
      <c r="K392" t="str">
        <f>IFERROR(VLOOKUP(Table15[[#This Row],[SignalLink]],#REF!,2,FALSE),"")</f>
        <v/>
      </c>
    </row>
    <row r="393" spans="1:11" x14ac:dyDescent="0.3">
      <c r="A393">
        <v>10712</v>
      </c>
      <c r="B393" t="str">
        <f>_xlfn.XLOOKUP(Table15[[#This Row],[Site Id]],'All sites'!A:A,'All sites'!B:B)</f>
        <v>GILLINGHAM</v>
      </c>
      <c r="C393" t="str">
        <f>_xlfn.XLOOKUP(Table15[[#This Row],[Site Id]],'All sites'!A:A,'All sites'!C:C)</f>
        <v>WYKE HALL</v>
      </c>
      <c r="D393" t="str">
        <f>Table15[[#This Row],[Site Area]] &amp; " " &amp; Table15[[#This Row],[Site Description]]</f>
        <v>GILLINGHAM WYKE HALL</v>
      </c>
      <c r="E393" t="s">
        <v>8865</v>
      </c>
      <c r="F393" t="s">
        <v>8866</v>
      </c>
      <c r="G393" t="s">
        <v>8112</v>
      </c>
      <c r="H393" t="s">
        <v>8168</v>
      </c>
      <c r="I393" t="s">
        <v>26</v>
      </c>
      <c r="J393" t="str">
        <f>Table15[[#This Row],[Server]]&amp;":"&amp;Table15[[#This Row],[DB_ADDR]]</f>
        <v>WASTE2:E20294</v>
      </c>
      <c r="K393" t="str">
        <f>IFERROR(VLOOKUP(Table15[[#This Row],[SignalLink]],#REF!,2,FALSE),"")</f>
        <v/>
      </c>
    </row>
    <row r="394" spans="1:11" x14ac:dyDescent="0.3">
      <c r="A394">
        <v>10712</v>
      </c>
      <c r="B394" t="str">
        <f>_xlfn.XLOOKUP(Table15[[#This Row],[Site Id]],'All sites'!A:A,'All sites'!B:B)</f>
        <v>GILLINGHAM</v>
      </c>
      <c r="C394" t="str">
        <f>_xlfn.XLOOKUP(Table15[[#This Row],[Site Id]],'All sites'!A:A,'All sites'!C:C)</f>
        <v>WYKE HALL</v>
      </c>
      <c r="D394" t="str">
        <f>Table15[[#This Row],[Site Area]] &amp; " " &amp; Table15[[#This Row],[Site Description]]</f>
        <v>GILLINGHAM WYKE HALL</v>
      </c>
      <c r="E394" t="s">
        <v>8867</v>
      </c>
      <c r="F394" t="s">
        <v>8868</v>
      </c>
      <c r="G394" t="s">
        <v>8112</v>
      </c>
      <c r="H394" t="s">
        <v>8168</v>
      </c>
      <c r="I394" t="s">
        <v>26</v>
      </c>
      <c r="J394" t="str">
        <f>Table15[[#This Row],[Server]]&amp;":"&amp;Table15[[#This Row],[DB_ADDR]]</f>
        <v>WASTE2:E20295</v>
      </c>
      <c r="K394" t="str">
        <f>IFERROR(VLOOKUP(Table15[[#This Row],[SignalLink]],#REF!,2,FALSE),"")</f>
        <v/>
      </c>
    </row>
    <row r="395" spans="1:11" x14ac:dyDescent="0.3">
      <c r="A395">
        <v>10840</v>
      </c>
      <c r="B395" t="str">
        <f>_xlfn.XLOOKUP(Table15[[#This Row],[Site Id]],'All sites'!A:A,'All sites'!B:B)</f>
        <v>WEYMOUTH</v>
      </c>
      <c r="C395" t="str">
        <f>_xlfn.XLOOKUP(Table15[[#This Row],[Site Id]],'All sites'!A:A,'All sites'!C:C)</f>
        <v>ABBOTSBURY ROAD FOUL AND SURFACE</v>
      </c>
      <c r="D395" t="str">
        <f>Table15[[#This Row],[Site Area]] &amp; " " &amp; Table15[[#This Row],[Site Description]]</f>
        <v>WEYMOUTH ABBOTSBURY ROAD FOUL AND SURFACE</v>
      </c>
      <c r="E395" t="s">
        <v>8869</v>
      </c>
      <c r="F395" t="s">
        <v>8870</v>
      </c>
      <c r="G395" t="s">
        <v>8112</v>
      </c>
      <c r="H395" t="s">
        <v>8168</v>
      </c>
      <c r="I395" t="s">
        <v>26</v>
      </c>
      <c r="J395" t="str">
        <f>Table15[[#This Row],[Server]]&amp;":"&amp;Table15[[#This Row],[DB_ADDR]]</f>
        <v>WASTE2:E8007</v>
      </c>
      <c r="K395" t="str">
        <f>IFERROR(VLOOKUP(Table15[[#This Row],[SignalLink]],#REF!,2,FALSE),"")</f>
        <v/>
      </c>
    </row>
    <row r="396" spans="1:11" x14ac:dyDescent="0.3">
      <c r="A396">
        <v>10840</v>
      </c>
      <c r="B396" t="str">
        <f>_xlfn.XLOOKUP(Table15[[#This Row],[Site Id]],'All sites'!A:A,'All sites'!B:B)</f>
        <v>WEYMOUTH</v>
      </c>
      <c r="C396" t="str">
        <f>_xlfn.XLOOKUP(Table15[[#This Row],[Site Id]],'All sites'!A:A,'All sites'!C:C)</f>
        <v>ABBOTSBURY ROAD FOUL AND SURFACE</v>
      </c>
      <c r="D396" t="str">
        <f>Table15[[#This Row],[Site Area]] &amp; " " &amp; Table15[[#This Row],[Site Description]]</f>
        <v>WEYMOUTH ABBOTSBURY ROAD FOUL AND SURFACE</v>
      </c>
      <c r="E396" t="s">
        <v>8871</v>
      </c>
      <c r="F396" t="s">
        <v>8872</v>
      </c>
      <c r="G396" t="s">
        <v>8112</v>
      </c>
      <c r="H396" t="s">
        <v>8168</v>
      </c>
      <c r="I396" t="s">
        <v>26</v>
      </c>
      <c r="J396" t="str">
        <f>Table15[[#This Row],[Server]]&amp;":"&amp;Table15[[#This Row],[DB_ADDR]]</f>
        <v>WASTE2:E8026</v>
      </c>
      <c r="K396" t="str">
        <f>IFERROR(VLOOKUP(Table15[[#This Row],[SignalLink]],#REF!,2,FALSE),"")</f>
        <v/>
      </c>
    </row>
    <row r="397" spans="1:11" x14ac:dyDescent="0.3">
      <c r="A397">
        <v>10840</v>
      </c>
      <c r="B397" t="str">
        <f>_xlfn.XLOOKUP(Table15[[#This Row],[Site Id]],'All sites'!A:A,'All sites'!B:B)</f>
        <v>WEYMOUTH</v>
      </c>
      <c r="C397" t="str">
        <f>_xlfn.XLOOKUP(Table15[[#This Row],[Site Id]],'All sites'!A:A,'All sites'!C:C)</f>
        <v>ABBOTSBURY ROAD FOUL AND SURFACE</v>
      </c>
      <c r="D397" t="str">
        <f>Table15[[#This Row],[Site Area]] &amp; " " &amp; Table15[[#This Row],[Site Description]]</f>
        <v>WEYMOUTH ABBOTSBURY ROAD FOUL AND SURFACE</v>
      </c>
      <c r="E397" t="s">
        <v>8873</v>
      </c>
      <c r="F397" t="s">
        <v>8874</v>
      </c>
      <c r="G397" t="s">
        <v>8112</v>
      </c>
      <c r="H397" t="s">
        <v>8168</v>
      </c>
      <c r="I397" t="s">
        <v>26</v>
      </c>
      <c r="J397" t="str">
        <f>Table15[[#This Row],[Server]]&amp;":"&amp;Table15[[#This Row],[DB_ADDR]]</f>
        <v>WASTE2:E8027</v>
      </c>
      <c r="K397" t="str">
        <f>IFERROR(VLOOKUP(Table15[[#This Row],[SignalLink]],#REF!,2,FALSE),"")</f>
        <v/>
      </c>
    </row>
    <row r="398" spans="1:11" x14ac:dyDescent="0.3">
      <c r="A398">
        <v>10840</v>
      </c>
      <c r="B398" t="str">
        <f>_xlfn.XLOOKUP(Table15[[#This Row],[Site Id]],'All sites'!A:A,'All sites'!B:B)</f>
        <v>WEYMOUTH</v>
      </c>
      <c r="C398" t="str">
        <f>_xlfn.XLOOKUP(Table15[[#This Row],[Site Id]],'All sites'!A:A,'All sites'!C:C)</f>
        <v>ABBOTSBURY ROAD FOUL AND SURFACE</v>
      </c>
      <c r="D398" t="str">
        <f>Table15[[#This Row],[Site Area]] &amp; " " &amp; Table15[[#This Row],[Site Description]]</f>
        <v>WEYMOUTH ABBOTSBURY ROAD FOUL AND SURFACE</v>
      </c>
      <c r="E398" t="s">
        <v>8875</v>
      </c>
      <c r="F398" t="s">
        <v>8876</v>
      </c>
      <c r="G398" t="s">
        <v>8112</v>
      </c>
      <c r="H398" t="s">
        <v>8168</v>
      </c>
      <c r="I398" t="s">
        <v>26</v>
      </c>
      <c r="J398" t="str">
        <f>Table15[[#This Row],[Server]]&amp;":"&amp;Table15[[#This Row],[DB_ADDR]]</f>
        <v>WASTE2:E8028</v>
      </c>
      <c r="K398" t="str">
        <f>IFERROR(VLOOKUP(Table15[[#This Row],[SignalLink]],#REF!,2,FALSE),"")</f>
        <v/>
      </c>
    </row>
    <row r="399" spans="1:11" x14ac:dyDescent="0.3">
      <c r="A399">
        <v>10840</v>
      </c>
      <c r="B399" t="str">
        <f>_xlfn.XLOOKUP(Table15[[#This Row],[Site Id]],'All sites'!A:A,'All sites'!B:B)</f>
        <v>WEYMOUTH</v>
      </c>
      <c r="C399" t="str">
        <f>_xlfn.XLOOKUP(Table15[[#This Row],[Site Id]],'All sites'!A:A,'All sites'!C:C)</f>
        <v>ABBOTSBURY ROAD FOUL AND SURFACE</v>
      </c>
      <c r="D399" t="str">
        <f>Table15[[#This Row],[Site Area]] &amp; " " &amp; Table15[[#This Row],[Site Description]]</f>
        <v>WEYMOUTH ABBOTSBURY ROAD FOUL AND SURFACE</v>
      </c>
      <c r="E399" t="s">
        <v>8877</v>
      </c>
      <c r="F399" t="s">
        <v>8878</v>
      </c>
      <c r="G399" t="s">
        <v>8112</v>
      </c>
      <c r="H399" t="s">
        <v>8168</v>
      </c>
      <c r="I399" t="s">
        <v>26</v>
      </c>
      <c r="J399" t="str">
        <f>Table15[[#This Row],[Server]]&amp;":"&amp;Table15[[#This Row],[DB_ADDR]]</f>
        <v>WASTE2:E8035</v>
      </c>
      <c r="K399" t="str">
        <f>IFERROR(VLOOKUP(Table15[[#This Row],[SignalLink]],#REF!,2,FALSE),"")</f>
        <v/>
      </c>
    </row>
    <row r="400" spans="1:11" x14ac:dyDescent="0.3">
      <c r="A400">
        <v>10840</v>
      </c>
      <c r="B400" t="str">
        <f>_xlfn.XLOOKUP(Table15[[#This Row],[Site Id]],'All sites'!A:A,'All sites'!B:B)</f>
        <v>WEYMOUTH</v>
      </c>
      <c r="C400" t="str">
        <f>_xlfn.XLOOKUP(Table15[[#This Row],[Site Id]],'All sites'!A:A,'All sites'!C:C)</f>
        <v>ABBOTSBURY ROAD FOUL AND SURFACE</v>
      </c>
      <c r="D400" t="str">
        <f>Table15[[#This Row],[Site Area]] &amp; " " &amp; Table15[[#This Row],[Site Description]]</f>
        <v>WEYMOUTH ABBOTSBURY ROAD FOUL AND SURFACE</v>
      </c>
      <c r="E400" t="s">
        <v>8879</v>
      </c>
      <c r="F400" t="s">
        <v>8880</v>
      </c>
      <c r="G400" t="s">
        <v>8112</v>
      </c>
      <c r="H400" t="s">
        <v>8168</v>
      </c>
      <c r="I400" t="s">
        <v>26</v>
      </c>
      <c r="J400" t="str">
        <f>Table15[[#This Row],[Server]]&amp;":"&amp;Table15[[#This Row],[DB_ADDR]]</f>
        <v>WASTE2:E8036</v>
      </c>
      <c r="K400" t="str">
        <f>IFERROR(VLOOKUP(Table15[[#This Row],[SignalLink]],#REF!,2,FALSE),"")</f>
        <v/>
      </c>
    </row>
    <row r="401" spans="1:11" x14ac:dyDescent="0.3">
      <c r="A401">
        <v>10840</v>
      </c>
      <c r="B401" t="str">
        <f>_xlfn.XLOOKUP(Table15[[#This Row],[Site Id]],'All sites'!A:A,'All sites'!B:B)</f>
        <v>WEYMOUTH</v>
      </c>
      <c r="C401" t="str">
        <f>_xlfn.XLOOKUP(Table15[[#This Row],[Site Id]],'All sites'!A:A,'All sites'!C:C)</f>
        <v>ABBOTSBURY ROAD FOUL AND SURFACE</v>
      </c>
      <c r="D401" t="str">
        <f>Table15[[#This Row],[Site Area]] &amp; " " &amp; Table15[[#This Row],[Site Description]]</f>
        <v>WEYMOUTH ABBOTSBURY ROAD FOUL AND SURFACE</v>
      </c>
      <c r="E401" t="s">
        <v>8881</v>
      </c>
      <c r="F401" t="s">
        <v>8882</v>
      </c>
      <c r="G401" t="s">
        <v>8112</v>
      </c>
      <c r="H401" t="s">
        <v>8168</v>
      </c>
      <c r="I401" t="s">
        <v>26</v>
      </c>
      <c r="J401" t="str">
        <f>Table15[[#This Row],[Server]]&amp;":"&amp;Table15[[#This Row],[DB_ADDR]]</f>
        <v>WASTE2:E8037</v>
      </c>
      <c r="K401" t="str">
        <f>IFERROR(VLOOKUP(Table15[[#This Row],[SignalLink]],#REF!,2,FALSE),"")</f>
        <v/>
      </c>
    </row>
    <row r="402" spans="1:11" x14ac:dyDescent="0.3">
      <c r="A402">
        <v>10840</v>
      </c>
      <c r="B402" t="str">
        <f>_xlfn.XLOOKUP(Table15[[#This Row],[Site Id]],'All sites'!A:A,'All sites'!B:B)</f>
        <v>WEYMOUTH</v>
      </c>
      <c r="C402" t="str">
        <f>_xlfn.XLOOKUP(Table15[[#This Row],[Site Id]],'All sites'!A:A,'All sites'!C:C)</f>
        <v>ABBOTSBURY ROAD FOUL AND SURFACE</v>
      </c>
      <c r="D402" t="str">
        <f>Table15[[#This Row],[Site Area]] &amp; " " &amp; Table15[[#This Row],[Site Description]]</f>
        <v>WEYMOUTH ABBOTSBURY ROAD FOUL AND SURFACE</v>
      </c>
      <c r="E402" t="s">
        <v>8883</v>
      </c>
      <c r="F402" t="s">
        <v>8884</v>
      </c>
      <c r="G402" t="s">
        <v>8112</v>
      </c>
      <c r="H402" t="s">
        <v>8168</v>
      </c>
      <c r="I402" t="s">
        <v>26</v>
      </c>
      <c r="J402" t="str">
        <f>Table15[[#This Row],[Server]]&amp;":"&amp;Table15[[#This Row],[DB_ADDR]]</f>
        <v>WASTE2:E8038</v>
      </c>
      <c r="K402" t="str">
        <f>IFERROR(VLOOKUP(Table15[[#This Row],[SignalLink]],#REF!,2,FALSE),"")</f>
        <v/>
      </c>
    </row>
    <row r="403" spans="1:11" x14ac:dyDescent="0.3">
      <c r="A403">
        <v>10840</v>
      </c>
      <c r="B403" t="str">
        <f>_xlfn.XLOOKUP(Table15[[#This Row],[Site Id]],'All sites'!A:A,'All sites'!B:B)</f>
        <v>WEYMOUTH</v>
      </c>
      <c r="C403" t="str">
        <f>_xlfn.XLOOKUP(Table15[[#This Row],[Site Id]],'All sites'!A:A,'All sites'!C:C)</f>
        <v>ABBOTSBURY ROAD FOUL AND SURFACE</v>
      </c>
      <c r="D403" t="str">
        <f>Table15[[#This Row],[Site Area]] &amp; " " &amp; Table15[[#This Row],[Site Description]]</f>
        <v>WEYMOUTH ABBOTSBURY ROAD FOUL AND SURFACE</v>
      </c>
      <c r="E403" t="s">
        <v>8885</v>
      </c>
      <c r="F403" t="s">
        <v>8886</v>
      </c>
      <c r="G403" t="s">
        <v>8112</v>
      </c>
      <c r="H403" t="s">
        <v>8168</v>
      </c>
      <c r="I403" t="s">
        <v>26</v>
      </c>
      <c r="J403" t="str">
        <f>Table15[[#This Row],[Server]]&amp;":"&amp;Table15[[#This Row],[DB_ADDR]]</f>
        <v>WASTE2:E8039</v>
      </c>
      <c r="K403" t="str">
        <f>IFERROR(VLOOKUP(Table15[[#This Row],[SignalLink]],#REF!,2,FALSE),"")</f>
        <v/>
      </c>
    </row>
    <row r="404" spans="1:11" x14ac:dyDescent="0.3">
      <c r="A404">
        <v>10840</v>
      </c>
      <c r="B404" t="str">
        <f>_xlfn.XLOOKUP(Table15[[#This Row],[Site Id]],'All sites'!A:A,'All sites'!B:B)</f>
        <v>WEYMOUTH</v>
      </c>
      <c r="C404" t="str">
        <f>_xlfn.XLOOKUP(Table15[[#This Row],[Site Id]],'All sites'!A:A,'All sites'!C:C)</f>
        <v>ABBOTSBURY ROAD FOUL AND SURFACE</v>
      </c>
      <c r="D404" t="str">
        <f>Table15[[#This Row],[Site Area]] &amp; " " &amp; Table15[[#This Row],[Site Description]]</f>
        <v>WEYMOUTH ABBOTSBURY ROAD FOUL AND SURFACE</v>
      </c>
      <c r="E404" t="s">
        <v>8887</v>
      </c>
      <c r="F404" t="s">
        <v>8888</v>
      </c>
      <c r="G404" t="s">
        <v>8112</v>
      </c>
      <c r="H404" t="s">
        <v>8168</v>
      </c>
      <c r="I404" t="s">
        <v>26</v>
      </c>
      <c r="J404" t="str">
        <f>Table15[[#This Row],[Server]]&amp;":"&amp;Table15[[#This Row],[DB_ADDR]]</f>
        <v>WASTE2:E8040</v>
      </c>
      <c r="K404" t="str">
        <f>IFERROR(VLOOKUP(Table15[[#This Row],[SignalLink]],#REF!,2,FALSE),"")</f>
        <v/>
      </c>
    </row>
    <row r="405" spans="1:11" x14ac:dyDescent="0.3">
      <c r="A405">
        <v>11692</v>
      </c>
      <c r="B405" t="str">
        <f>_xlfn.XLOOKUP(Table15[[#This Row],[Site Id]],'All sites'!A:A,'All sites'!B:B)</f>
        <v>SALISBURY</v>
      </c>
      <c r="C405" t="str">
        <f>_xlfn.XLOOKUP(Table15[[#This Row],[Site Id]],'All sites'!A:A,'All sites'!C:C)</f>
        <v>GLENMORE BUSINESS PARK</v>
      </c>
      <c r="D405" t="str">
        <f>Table15[[#This Row],[Site Area]] &amp; " " &amp; Table15[[#This Row],[Site Description]]</f>
        <v>SALISBURY GLENMORE BUSINESS PARK</v>
      </c>
      <c r="E405" t="s">
        <v>8889</v>
      </c>
      <c r="F405" t="s">
        <v>8890</v>
      </c>
      <c r="G405" t="s">
        <v>8112</v>
      </c>
      <c r="H405" t="s">
        <v>8168</v>
      </c>
      <c r="I405" t="s">
        <v>26</v>
      </c>
      <c r="J405" t="str">
        <f>Table15[[#This Row],[Server]]&amp;":"&amp;Table15[[#This Row],[DB_ADDR]]</f>
        <v>WASTE2:E7922</v>
      </c>
      <c r="K405" t="str">
        <f>IFERROR(VLOOKUP(Table15[[#This Row],[SignalLink]],#REF!,2,FALSE),"")</f>
        <v/>
      </c>
    </row>
    <row r="406" spans="1:11" x14ac:dyDescent="0.3">
      <c r="A406">
        <v>11692</v>
      </c>
      <c r="B406" t="str">
        <f>_xlfn.XLOOKUP(Table15[[#This Row],[Site Id]],'All sites'!A:A,'All sites'!B:B)</f>
        <v>SALISBURY</v>
      </c>
      <c r="C406" t="str">
        <f>_xlfn.XLOOKUP(Table15[[#This Row],[Site Id]],'All sites'!A:A,'All sites'!C:C)</f>
        <v>GLENMORE BUSINESS PARK</v>
      </c>
      <c r="D406" t="str">
        <f>Table15[[#This Row],[Site Area]] &amp; " " &amp; Table15[[#This Row],[Site Description]]</f>
        <v>SALISBURY GLENMORE BUSINESS PARK</v>
      </c>
      <c r="E406" t="s">
        <v>8891</v>
      </c>
      <c r="F406" t="s">
        <v>8892</v>
      </c>
      <c r="G406" t="s">
        <v>8112</v>
      </c>
      <c r="H406" t="s">
        <v>8168</v>
      </c>
      <c r="I406" t="s">
        <v>26</v>
      </c>
      <c r="J406" t="str">
        <f>Table15[[#This Row],[Server]]&amp;":"&amp;Table15[[#This Row],[DB_ADDR]]</f>
        <v>WASTE2:E7941</v>
      </c>
      <c r="K406" t="str">
        <f>IFERROR(VLOOKUP(Table15[[#This Row],[SignalLink]],#REF!,2,FALSE),"")</f>
        <v/>
      </c>
    </row>
    <row r="407" spans="1:11" x14ac:dyDescent="0.3">
      <c r="A407">
        <v>11692</v>
      </c>
      <c r="B407" t="str">
        <f>_xlfn.XLOOKUP(Table15[[#This Row],[Site Id]],'All sites'!A:A,'All sites'!B:B)</f>
        <v>SALISBURY</v>
      </c>
      <c r="C407" t="str">
        <f>_xlfn.XLOOKUP(Table15[[#This Row],[Site Id]],'All sites'!A:A,'All sites'!C:C)</f>
        <v>GLENMORE BUSINESS PARK</v>
      </c>
      <c r="D407" t="str">
        <f>Table15[[#This Row],[Site Area]] &amp; " " &amp; Table15[[#This Row],[Site Description]]</f>
        <v>SALISBURY GLENMORE BUSINESS PARK</v>
      </c>
      <c r="E407" t="s">
        <v>8893</v>
      </c>
      <c r="F407" t="s">
        <v>8894</v>
      </c>
      <c r="G407" t="s">
        <v>8112</v>
      </c>
      <c r="H407" t="s">
        <v>8168</v>
      </c>
      <c r="I407" t="s">
        <v>26</v>
      </c>
      <c r="J407" t="str">
        <f>Table15[[#This Row],[Server]]&amp;":"&amp;Table15[[#This Row],[DB_ADDR]]</f>
        <v>WASTE2:E7942</v>
      </c>
      <c r="K407" t="str">
        <f>IFERROR(VLOOKUP(Table15[[#This Row],[SignalLink]],#REF!,2,FALSE),"")</f>
        <v/>
      </c>
    </row>
    <row r="408" spans="1:11" x14ac:dyDescent="0.3">
      <c r="A408">
        <v>11692</v>
      </c>
      <c r="B408" t="str">
        <f>_xlfn.XLOOKUP(Table15[[#This Row],[Site Id]],'All sites'!A:A,'All sites'!B:B)</f>
        <v>SALISBURY</v>
      </c>
      <c r="C408" t="str">
        <f>_xlfn.XLOOKUP(Table15[[#This Row],[Site Id]],'All sites'!A:A,'All sites'!C:C)</f>
        <v>GLENMORE BUSINESS PARK</v>
      </c>
      <c r="D408" t="str">
        <f>Table15[[#This Row],[Site Area]] &amp; " " &amp; Table15[[#This Row],[Site Description]]</f>
        <v>SALISBURY GLENMORE BUSINESS PARK</v>
      </c>
      <c r="E408" t="s">
        <v>8433</v>
      </c>
      <c r="F408" t="s">
        <v>8895</v>
      </c>
      <c r="G408" t="s">
        <v>8112</v>
      </c>
      <c r="H408" t="s">
        <v>8168</v>
      </c>
      <c r="I408" t="s">
        <v>26</v>
      </c>
      <c r="J408" t="str">
        <f>Table15[[#This Row],[Server]]&amp;":"&amp;Table15[[#This Row],[DB_ADDR]]</f>
        <v>WASTE2:E7943</v>
      </c>
      <c r="K408" t="str">
        <f>IFERROR(VLOOKUP(Table15[[#This Row],[SignalLink]],#REF!,2,FALSE),"")</f>
        <v/>
      </c>
    </row>
    <row r="409" spans="1:11" x14ac:dyDescent="0.3">
      <c r="A409">
        <v>11692</v>
      </c>
      <c r="B409" t="str">
        <f>_xlfn.XLOOKUP(Table15[[#This Row],[Site Id]],'All sites'!A:A,'All sites'!B:B)</f>
        <v>SALISBURY</v>
      </c>
      <c r="C409" t="str">
        <f>_xlfn.XLOOKUP(Table15[[#This Row],[Site Id]],'All sites'!A:A,'All sites'!C:C)</f>
        <v>GLENMORE BUSINESS PARK</v>
      </c>
      <c r="D409" t="str">
        <f>Table15[[#This Row],[Site Area]] &amp; " " &amp; Table15[[#This Row],[Site Description]]</f>
        <v>SALISBURY GLENMORE BUSINESS PARK</v>
      </c>
      <c r="E409" t="s">
        <v>8896</v>
      </c>
      <c r="F409" t="s">
        <v>8897</v>
      </c>
      <c r="G409" t="s">
        <v>8112</v>
      </c>
      <c r="H409" t="s">
        <v>8168</v>
      </c>
      <c r="I409" t="s">
        <v>26</v>
      </c>
      <c r="J409" t="str">
        <f>Table15[[#This Row],[Server]]&amp;":"&amp;Table15[[#This Row],[DB_ADDR]]</f>
        <v>WASTE2:E7950</v>
      </c>
      <c r="K409" t="str">
        <f>IFERROR(VLOOKUP(Table15[[#This Row],[SignalLink]],#REF!,2,FALSE),"")</f>
        <v/>
      </c>
    </row>
    <row r="410" spans="1:11" x14ac:dyDescent="0.3">
      <c r="A410">
        <v>11692</v>
      </c>
      <c r="B410" t="str">
        <f>_xlfn.XLOOKUP(Table15[[#This Row],[Site Id]],'All sites'!A:A,'All sites'!B:B)</f>
        <v>SALISBURY</v>
      </c>
      <c r="C410" t="str">
        <f>_xlfn.XLOOKUP(Table15[[#This Row],[Site Id]],'All sites'!A:A,'All sites'!C:C)</f>
        <v>GLENMORE BUSINESS PARK</v>
      </c>
      <c r="D410" t="str">
        <f>Table15[[#This Row],[Site Area]] &amp; " " &amp; Table15[[#This Row],[Site Description]]</f>
        <v>SALISBURY GLENMORE BUSINESS PARK</v>
      </c>
      <c r="E410" t="s">
        <v>8898</v>
      </c>
      <c r="F410" t="s">
        <v>8899</v>
      </c>
      <c r="G410" t="s">
        <v>8112</v>
      </c>
      <c r="H410" t="s">
        <v>8168</v>
      </c>
      <c r="I410" t="s">
        <v>26</v>
      </c>
      <c r="J410" t="str">
        <f>Table15[[#This Row],[Server]]&amp;":"&amp;Table15[[#This Row],[DB_ADDR]]</f>
        <v>WASTE2:E7951</v>
      </c>
      <c r="K410" t="str">
        <f>IFERROR(VLOOKUP(Table15[[#This Row],[SignalLink]],#REF!,2,FALSE),"")</f>
        <v/>
      </c>
    </row>
    <row r="411" spans="1:11" x14ac:dyDescent="0.3">
      <c r="A411">
        <v>11692</v>
      </c>
      <c r="B411" t="str">
        <f>_xlfn.XLOOKUP(Table15[[#This Row],[Site Id]],'All sites'!A:A,'All sites'!B:B)</f>
        <v>SALISBURY</v>
      </c>
      <c r="C411" t="str">
        <f>_xlfn.XLOOKUP(Table15[[#This Row],[Site Id]],'All sites'!A:A,'All sites'!C:C)</f>
        <v>GLENMORE BUSINESS PARK</v>
      </c>
      <c r="D411" t="str">
        <f>Table15[[#This Row],[Site Area]] &amp; " " &amp; Table15[[#This Row],[Site Description]]</f>
        <v>SALISBURY GLENMORE BUSINESS PARK</v>
      </c>
      <c r="E411" t="s">
        <v>8900</v>
      </c>
      <c r="F411" t="s">
        <v>8901</v>
      </c>
      <c r="G411" t="s">
        <v>8112</v>
      </c>
      <c r="H411" t="s">
        <v>8168</v>
      </c>
      <c r="I411" t="s">
        <v>26</v>
      </c>
      <c r="J411" t="str">
        <f>Table15[[#This Row],[Server]]&amp;":"&amp;Table15[[#This Row],[DB_ADDR]]</f>
        <v>WASTE2:E7952</v>
      </c>
      <c r="K411" t="str">
        <f>IFERROR(VLOOKUP(Table15[[#This Row],[SignalLink]],#REF!,2,FALSE),"")</f>
        <v/>
      </c>
    </row>
    <row r="412" spans="1:11" x14ac:dyDescent="0.3">
      <c r="A412">
        <v>11692</v>
      </c>
      <c r="B412" t="str">
        <f>_xlfn.XLOOKUP(Table15[[#This Row],[Site Id]],'All sites'!A:A,'All sites'!B:B)</f>
        <v>SALISBURY</v>
      </c>
      <c r="C412" t="str">
        <f>_xlfn.XLOOKUP(Table15[[#This Row],[Site Id]],'All sites'!A:A,'All sites'!C:C)</f>
        <v>GLENMORE BUSINESS PARK</v>
      </c>
      <c r="D412" t="str">
        <f>Table15[[#This Row],[Site Area]] &amp; " " &amp; Table15[[#This Row],[Site Description]]</f>
        <v>SALISBURY GLENMORE BUSINESS PARK</v>
      </c>
      <c r="E412" t="s">
        <v>8902</v>
      </c>
      <c r="F412" t="s">
        <v>8903</v>
      </c>
      <c r="G412" t="s">
        <v>8112</v>
      </c>
      <c r="H412" t="s">
        <v>8168</v>
      </c>
      <c r="I412" t="s">
        <v>26</v>
      </c>
      <c r="J412" t="str">
        <f>Table15[[#This Row],[Server]]&amp;":"&amp;Table15[[#This Row],[DB_ADDR]]</f>
        <v>WASTE2:E7953</v>
      </c>
      <c r="K412" t="str">
        <f>IFERROR(VLOOKUP(Table15[[#This Row],[SignalLink]],#REF!,2,FALSE),"")</f>
        <v/>
      </c>
    </row>
    <row r="413" spans="1:11" x14ac:dyDescent="0.3">
      <c r="A413">
        <v>11692</v>
      </c>
      <c r="B413" t="str">
        <f>_xlfn.XLOOKUP(Table15[[#This Row],[Site Id]],'All sites'!A:A,'All sites'!B:B)</f>
        <v>SALISBURY</v>
      </c>
      <c r="C413" t="str">
        <f>_xlfn.XLOOKUP(Table15[[#This Row],[Site Id]],'All sites'!A:A,'All sites'!C:C)</f>
        <v>GLENMORE BUSINESS PARK</v>
      </c>
      <c r="D413" t="str">
        <f>Table15[[#This Row],[Site Area]] &amp; " " &amp; Table15[[#This Row],[Site Description]]</f>
        <v>SALISBURY GLENMORE BUSINESS PARK</v>
      </c>
      <c r="E413" t="s">
        <v>8904</v>
      </c>
      <c r="F413" t="s">
        <v>8905</v>
      </c>
      <c r="G413" t="s">
        <v>8112</v>
      </c>
      <c r="H413" t="s">
        <v>8168</v>
      </c>
      <c r="I413" t="s">
        <v>26</v>
      </c>
      <c r="J413" t="str">
        <f>Table15[[#This Row],[Server]]&amp;":"&amp;Table15[[#This Row],[DB_ADDR]]</f>
        <v>WASTE2:E7954</v>
      </c>
      <c r="K413" t="str">
        <f>IFERROR(VLOOKUP(Table15[[#This Row],[SignalLink]],#REF!,2,FALSE),"")</f>
        <v/>
      </c>
    </row>
    <row r="414" spans="1:11" x14ac:dyDescent="0.3">
      <c r="A414">
        <v>11692</v>
      </c>
      <c r="B414" t="str">
        <f>_xlfn.XLOOKUP(Table15[[#This Row],[Site Id]],'All sites'!A:A,'All sites'!B:B)</f>
        <v>SALISBURY</v>
      </c>
      <c r="C414" t="str">
        <f>_xlfn.XLOOKUP(Table15[[#This Row],[Site Id]],'All sites'!A:A,'All sites'!C:C)</f>
        <v>GLENMORE BUSINESS PARK</v>
      </c>
      <c r="D414" t="str">
        <f>Table15[[#This Row],[Site Area]] &amp; " " &amp; Table15[[#This Row],[Site Description]]</f>
        <v>SALISBURY GLENMORE BUSINESS PARK</v>
      </c>
      <c r="E414" t="s">
        <v>8906</v>
      </c>
      <c r="F414" t="s">
        <v>8907</v>
      </c>
      <c r="G414" t="s">
        <v>8112</v>
      </c>
      <c r="H414" t="s">
        <v>8168</v>
      </c>
      <c r="I414" t="s">
        <v>26</v>
      </c>
      <c r="J414" t="str">
        <f>Table15[[#This Row],[Server]]&amp;":"&amp;Table15[[#This Row],[DB_ADDR]]</f>
        <v>WASTE2:E7955</v>
      </c>
      <c r="K414" t="str">
        <f>IFERROR(VLOOKUP(Table15[[#This Row],[SignalLink]],#REF!,2,FALSE),"")</f>
        <v/>
      </c>
    </row>
    <row r="415" spans="1:11" x14ac:dyDescent="0.3">
      <c r="A415">
        <v>12722</v>
      </c>
      <c r="B415" t="str">
        <f>_xlfn.XLOOKUP(Table15[[#This Row],[Site Id]],'All sites'!A:A,'All sites'!B:B)</f>
        <v>BRIDGWATER</v>
      </c>
      <c r="C415" t="str">
        <f>_xlfn.XLOOKUP(Table15[[#This Row],[Site Id]],'All sites'!A:A,'All sites'!C:C)</f>
        <v>DURLEIGH ROAD (PUMPED NRV)</v>
      </c>
      <c r="D415" t="str">
        <f>Table15[[#This Row],[Site Area]] &amp; " " &amp; Table15[[#This Row],[Site Description]]</f>
        <v>BRIDGWATER DURLEIGH ROAD (PUMPED NRV)</v>
      </c>
      <c r="E415" t="s">
        <v>8908</v>
      </c>
      <c r="F415" t="s">
        <v>8909</v>
      </c>
      <c r="G415" t="s">
        <v>8112</v>
      </c>
      <c r="H415" t="s">
        <v>8168</v>
      </c>
      <c r="I415" t="s">
        <v>26</v>
      </c>
      <c r="J415" t="str">
        <f>Table15[[#This Row],[Server]]&amp;":"&amp;Table15[[#This Row],[DB_ADDR]]</f>
        <v>WASTE2:E21307</v>
      </c>
      <c r="K415" t="str">
        <f>IFERROR(VLOOKUP(Table15[[#This Row],[SignalLink]],#REF!,2,FALSE),"")</f>
        <v/>
      </c>
    </row>
    <row r="416" spans="1:11" x14ac:dyDescent="0.3">
      <c r="A416">
        <v>12722</v>
      </c>
      <c r="B416" t="str">
        <f>_xlfn.XLOOKUP(Table15[[#This Row],[Site Id]],'All sites'!A:A,'All sites'!B:B)</f>
        <v>BRIDGWATER</v>
      </c>
      <c r="C416" t="str">
        <f>_xlfn.XLOOKUP(Table15[[#This Row],[Site Id]],'All sites'!A:A,'All sites'!C:C)</f>
        <v>DURLEIGH ROAD (PUMPED NRV)</v>
      </c>
      <c r="D416" t="str">
        <f>Table15[[#This Row],[Site Area]] &amp; " " &amp; Table15[[#This Row],[Site Description]]</f>
        <v>BRIDGWATER DURLEIGH ROAD (PUMPED NRV)</v>
      </c>
      <c r="E416" t="s">
        <v>8910</v>
      </c>
      <c r="F416" t="s">
        <v>8911</v>
      </c>
      <c r="G416" t="s">
        <v>8112</v>
      </c>
      <c r="H416" t="s">
        <v>8168</v>
      </c>
      <c r="I416" t="s">
        <v>26</v>
      </c>
      <c r="J416" t="str">
        <f>Table15[[#This Row],[Server]]&amp;":"&amp;Table15[[#This Row],[DB_ADDR]]</f>
        <v>WASTE2:E21308</v>
      </c>
      <c r="K416" t="str">
        <f>IFERROR(VLOOKUP(Table15[[#This Row],[SignalLink]],#REF!,2,FALSE),"")</f>
        <v/>
      </c>
    </row>
    <row r="417" spans="1:11" x14ac:dyDescent="0.3">
      <c r="A417">
        <v>12722</v>
      </c>
      <c r="B417" t="str">
        <f>_xlfn.XLOOKUP(Table15[[#This Row],[Site Id]],'All sites'!A:A,'All sites'!B:B)</f>
        <v>BRIDGWATER</v>
      </c>
      <c r="C417" t="str">
        <f>_xlfn.XLOOKUP(Table15[[#This Row],[Site Id]],'All sites'!A:A,'All sites'!C:C)</f>
        <v>DURLEIGH ROAD (PUMPED NRV)</v>
      </c>
      <c r="D417" t="str">
        <f>Table15[[#This Row],[Site Area]] &amp; " " &amp; Table15[[#This Row],[Site Description]]</f>
        <v>BRIDGWATER DURLEIGH ROAD (PUMPED NRV)</v>
      </c>
      <c r="E417" t="s">
        <v>8912</v>
      </c>
      <c r="F417" t="s">
        <v>8913</v>
      </c>
      <c r="G417" t="s">
        <v>8112</v>
      </c>
      <c r="H417" t="s">
        <v>8168</v>
      </c>
      <c r="I417" t="s">
        <v>26</v>
      </c>
      <c r="J417" t="str">
        <f>Table15[[#This Row],[Server]]&amp;":"&amp;Table15[[#This Row],[DB_ADDR]]</f>
        <v>WASTE2:E21312</v>
      </c>
      <c r="K417" t="str">
        <f>IFERROR(VLOOKUP(Table15[[#This Row],[SignalLink]],#REF!,2,FALSE),"")</f>
        <v/>
      </c>
    </row>
    <row r="418" spans="1:11" x14ac:dyDescent="0.3">
      <c r="A418">
        <v>12865</v>
      </c>
      <c r="B418" t="str">
        <f>_xlfn.XLOOKUP(Table15[[#This Row],[Site Id]],'All sites'!A:A,'All sites'!B:B)</f>
        <v>BRIDGWATER</v>
      </c>
      <c r="C418" t="str">
        <f>_xlfn.XLOOKUP(Table15[[#This Row],[Site Id]],'All sites'!A:A,'All sites'!C:C)</f>
        <v>OLD TAUNTON ROAD</v>
      </c>
      <c r="D418" t="str">
        <f>Table15[[#This Row],[Site Area]] &amp; " " &amp; Table15[[#This Row],[Site Description]]</f>
        <v>BRIDGWATER OLD TAUNTON ROAD</v>
      </c>
      <c r="E418" t="s">
        <v>8914</v>
      </c>
      <c r="F418" t="s">
        <v>8915</v>
      </c>
      <c r="G418" t="s">
        <v>8112</v>
      </c>
      <c r="H418" t="s">
        <v>8168</v>
      </c>
      <c r="I418" t="s">
        <v>26</v>
      </c>
      <c r="J418" t="str">
        <f>Table15[[#This Row],[Server]]&amp;":"&amp;Table15[[#This Row],[DB_ADDR]]</f>
        <v>WASTE2:E3321</v>
      </c>
      <c r="K418" t="str">
        <f>IFERROR(VLOOKUP(Table15[[#This Row],[SignalLink]],#REF!,2,FALSE),"")</f>
        <v/>
      </c>
    </row>
    <row r="419" spans="1:11" x14ac:dyDescent="0.3">
      <c r="A419">
        <v>14002</v>
      </c>
      <c r="B419" t="str">
        <f>_xlfn.XLOOKUP(Table15[[#This Row],[Site Id]],'All sites'!A:A,'All sites'!B:B)</f>
        <v>BATH</v>
      </c>
      <c r="C419" t="str">
        <f>_xlfn.XLOOKUP(Table15[[#This Row],[Site Id]],'All sites'!A:A,'All sites'!C:C)</f>
        <v>MIDLAND ROAD TWERTON</v>
      </c>
      <c r="D419" t="str">
        <f>Table15[[#This Row],[Site Area]] &amp; " " &amp; Table15[[#This Row],[Site Description]]</f>
        <v>BATH MIDLAND ROAD TWERTON</v>
      </c>
      <c r="E419" t="s">
        <v>8916</v>
      </c>
      <c r="F419" t="s">
        <v>8917</v>
      </c>
      <c r="G419" t="s">
        <v>8112</v>
      </c>
      <c r="H419" t="s">
        <v>8168</v>
      </c>
      <c r="I419" t="s">
        <v>26</v>
      </c>
      <c r="J419" t="str">
        <f>Table15[[#This Row],[Server]]&amp;":"&amp;Table15[[#This Row],[DB_ADDR]]</f>
        <v>WASTE2:E6664</v>
      </c>
      <c r="K419" t="str">
        <f>IFERROR(VLOOKUP(Table15[[#This Row],[SignalLink]],#REF!,2,FALSE),"")</f>
        <v/>
      </c>
    </row>
    <row r="420" spans="1:11" x14ac:dyDescent="0.3">
      <c r="A420">
        <v>14002</v>
      </c>
      <c r="B420" t="str">
        <f>_xlfn.XLOOKUP(Table15[[#This Row],[Site Id]],'All sites'!A:A,'All sites'!B:B)</f>
        <v>BATH</v>
      </c>
      <c r="C420" t="str">
        <f>_xlfn.XLOOKUP(Table15[[#This Row],[Site Id]],'All sites'!A:A,'All sites'!C:C)</f>
        <v>MIDLAND ROAD TWERTON</v>
      </c>
      <c r="D420" t="str">
        <f>Table15[[#This Row],[Site Area]] &amp; " " &amp; Table15[[#This Row],[Site Description]]</f>
        <v>BATH MIDLAND ROAD TWERTON</v>
      </c>
      <c r="E420" t="s">
        <v>8918</v>
      </c>
      <c r="F420" t="s">
        <v>8919</v>
      </c>
      <c r="G420" t="s">
        <v>8112</v>
      </c>
      <c r="H420" t="s">
        <v>8168</v>
      </c>
      <c r="I420" t="s">
        <v>26</v>
      </c>
      <c r="J420" t="str">
        <f>Table15[[#This Row],[Server]]&amp;":"&amp;Table15[[#This Row],[DB_ADDR]]</f>
        <v>WASTE2:E6667</v>
      </c>
      <c r="K420" t="str">
        <f>IFERROR(VLOOKUP(Table15[[#This Row],[SignalLink]],#REF!,2,FALSE),"")</f>
        <v/>
      </c>
    </row>
    <row r="421" spans="1:11" x14ac:dyDescent="0.3">
      <c r="A421">
        <v>15237</v>
      </c>
      <c r="B421" t="str">
        <f>_xlfn.XLOOKUP(Table15[[#This Row],[Site Id]],'All sites'!A:A,'All sites'!B:B)</f>
        <v>POOLE</v>
      </c>
      <c r="C421" t="str">
        <f>_xlfn.XLOOKUP(Table15[[#This Row],[Site Id]],'All sites'!A:A,'All sites'!C:C)</f>
        <v>MAGNA ROAD</v>
      </c>
      <c r="D421" t="str">
        <f>Table15[[#This Row],[Site Area]] &amp; " " &amp; Table15[[#This Row],[Site Description]]</f>
        <v>POOLE MAGNA ROAD</v>
      </c>
      <c r="E421" t="s">
        <v>8920</v>
      </c>
      <c r="F421" t="s">
        <v>8921</v>
      </c>
      <c r="G421" t="s">
        <v>8112</v>
      </c>
      <c r="H421" t="s">
        <v>8113</v>
      </c>
      <c r="I421" t="s">
        <v>26</v>
      </c>
      <c r="J421" t="str">
        <f>Table15[[#This Row],[Server]]&amp;":"&amp;Table15[[#This Row],[DB_ADDR]]</f>
        <v>WASTE:E13836</v>
      </c>
      <c r="K421" t="str">
        <f>IFERROR(VLOOKUP(Table15[[#This Row],[SignalLink]],#REF!,2,FALSE),"")</f>
        <v/>
      </c>
    </row>
    <row r="422" spans="1:11" x14ac:dyDescent="0.3">
      <c r="A422">
        <v>15313</v>
      </c>
      <c r="B422" t="str">
        <f>_xlfn.XLOOKUP(Table15[[#This Row],[Site Id]],'All sites'!A:A,'All sites'!B:B)</f>
        <v>HUISH EPISCOPI</v>
      </c>
      <c r="C422" t="str">
        <f>_xlfn.XLOOKUP(Table15[[#This Row],[Site Id]],'All sites'!A:A,'All sites'!C:C)</f>
        <v>PIBSBURY</v>
      </c>
      <c r="D422" t="str">
        <f>Table15[[#This Row],[Site Area]] &amp; " " &amp; Table15[[#This Row],[Site Description]]</f>
        <v>HUISH EPISCOPI PIBSBURY</v>
      </c>
      <c r="E422" t="s">
        <v>8922</v>
      </c>
      <c r="F422" t="s">
        <v>8923</v>
      </c>
      <c r="G422" t="s">
        <v>8112</v>
      </c>
      <c r="H422" t="s">
        <v>8113</v>
      </c>
      <c r="I422" t="s">
        <v>26</v>
      </c>
      <c r="J422" t="str">
        <f>Table15[[#This Row],[Server]]&amp;":"&amp;Table15[[#This Row],[DB_ADDR]]</f>
        <v>WASTE:E19307</v>
      </c>
      <c r="K422" t="str">
        <f>IFERROR(VLOOKUP(Table15[[#This Row],[SignalLink]],#REF!,2,FALSE),"")</f>
        <v/>
      </c>
    </row>
    <row r="423" spans="1:11" x14ac:dyDescent="0.3">
      <c r="A423">
        <v>15341</v>
      </c>
      <c r="B423" t="str">
        <f>_xlfn.XLOOKUP(Table15[[#This Row],[Site Id]],'All sites'!A:A,'All sites'!B:B)</f>
        <v>BURNHAM-ON-SEA</v>
      </c>
      <c r="C423" t="str">
        <f>_xlfn.XLOOKUP(Table15[[#This Row],[Site Id]],'All sites'!A:A,'All sites'!C:C)</f>
        <v>LYNTON ROAD</v>
      </c>
      <c r="D423" t="str">
        <f>Table15[[#This Row],[Site Area]] &amp; " " &amp; Table15[[#This Row],[Site Description]]</f>
        <v>BURNHAM-ON-SEA LYNTON ROAD</v>
      </c>
      <c r="E423" t="s">
        <v>8924</v>
      </c>
      <c r="F423" t="s">
        <v>8925</v>
      </c>
      <c r="G423" t="s">
        <v>8112</v>
      </c>
      <c r="H423" t="s">
        <v>8113</v>
      </c>
      <c r="I423" t="s">
        <v>26</v>
      </c>
      <c r="J423" t="str">
        <f>Table15[[#This Row],[Server]]&amp;":"&amp;Table15[[#This Row],[DB_ADDR]]</f>
        <v>WASTE:E6315</v>
      </c>
      <c r="K423" t="str">
        <f>IFERROR(VLOOKUP(Table15[[#This Row],[SignalLink]],#REF!,2,FALSE),"")</f>
        <v/>
      </c>
    </row>
    <row r="424" spans="1:11" x14ac:dyDescent="0.3">
      <c r="A424">
        <v>15629</v>
      </c>
      <c r="B424" t="str">
        <f>_xlfn.XLOOKUP(Table15[[#This Row],[Site Id]],'All sites'!A:A,'All sites'!B:B)</f>
        <v>HAMBRIDGE</v>
      </c>
      <c r="C424" t="str">
        <f>_xlfn.XLOOKUP(Table15[[#This Row],[Site Id]],'All sites'!A:A,'All sites'!C:C)</f>
        <v>.</v>
      </c>
      <c r="D424" t="str">
        <f>Table15[[#This Row],[Site Area]] &amp; " " &amp; Table15[[#This Row],[Site Description]]</f>
        <v>HAMBRIDGE .</v>
      </c>
      <c r="E424" t="s">
        <v>8926</v>
      </c>
      <c r="F424" t="s">
        <v>8927</v>
      </c>
      <c r="G424" t="s">
        <v>8112</v>
      </c>
      <c r="H424" t="s">
        <v>8113</v>
      </c>
      <c r="I424" t="s">
        <v>26</v>
      </c>
      <c r="J424" t="str">
        <f>Table15[[#This Row],[Server]]&amp;":"&amp;Table15[[#This Row],[DB_ADDR]]</f>
        <v>WASTE:E11969</v>
      </c>
      <c r="K424" t="str">
        <f>IFERROR(VLOOKUP(Table15[[#This Row],[SignalLink]],#REF!,2,FALSE),"")</f>
        <v/>
      </c>
    </row>
    <row r="425" spans="1:11" x14ac:dyDescent="0.3">
      <c r="A425">
        <v>15637</v>
      </c>
      <c r="B425" t="str">
        <f>_xlfn.XLOOKUP(Table15[[#This Row],[Site Id]],'All sites'!A:A,'All sites'!B:B)</f>
        <v>STURMINSTER NEWTON</v>
      </c>
      <c r="C425" t="str">
        <f>_xlfn.XLOOKUP(Table15[[#This Row],[Site Id]],'All sites'!A:A,'All sites'!C:C)</f>
        <v>ROLLS MILL</v>
      </c>
      <c r="D425" t="str">
        <f>Table15[[#This Row],[Site Area]] &amp; " " &amp; Table15[[#This Row],[Site Description]]</f>
        <v>STURMINSTER NEWTON ROLLS MILL</v>
      </c>
      <c r="E425" t="s">
        <v>8928</v>
      </c>
      <c r="F425" t="s">
        <v>8929</v>
      </c>
      <c r="G425" t="s">
        <v>8112</v>
      </c>
      <c r="H425" t="s">
        <v>8168</v>
      </c>
      <c r="I425" t="s">
        <v>26</v>
      </c>
      <c r="J425" t="str">
        <f>Table15[[#This Row],[Server]]&amp;":"&amp;Table15[[#This Row],[DB_ADDR]]</f>
        <v>WASTE2:E21127</v>
      </c>
      <c r="K425" t="str">
        <f>IFERROR(VLOOKUP(Table15[[#This Row],[SignalLink]],#REF!,2,FALSE),"")</f>
        <v/>
      </c>
    </row>
    <row r="426" spans="1:11" x14ac:dyDescent="0.3">
      <c r="A426">
        <v>15637</v>
      </c>
      <c r="B426" t="str">
        <f>_xlfn.XLOOKUP(Table15[[#This Row],[Site Id]],'All sites'!A:A,'All sites'!B:B)</f>
        <v>STURMINSTER NEWTON</v>
      </c>
      <c r="C426" t="str">
        <f>_xlfn.XLOOKUP(Table15[[#This Row],[Site Id]],'All sites'!A:A,'All sites'!C:C)</f>
        <v>ROLLS MILL</v>
      </c>
      <c r="D426" t="str">
        <f>Table15[[#This Row],[Site Area]] &amp; " " &amp; Table15[[#This Row],[Site Description]]</f>
        <v>STURMINSTER NEWTON ROLLS MILL</v>
      </c>
      <c r="E426" t="s">
        <v>8930</v>
      </c>
      <c r="F426" t="s">
        <v>8931</v>
      </c>
      <c r="G426" t="s">
        <v>8112</v>
      </c>
      <c r="H426" t="s">
        <v>8168</v>
      </c>
      <c r="I426" t="s">
        <v>26</v>
      </c>
      <c r="J426" t="str">
        <f>Table15[[#This Row],[Server]]&amp;":"&amp;Table15[[#This Row],[DB_ADDR]]</f>
        <v>WASTE2:E21146</v>
      </c>
      <c r="K426" t="str">
        <f>IFERROR(VLOOKUP(Table15[[#This Row],[SignalLink]],#REF!,2,FALSE),"")</f>
        <v/>
      </c>
    </row>
    <row r="427" spans="1:11" x14ac:dyDescent="0.3">
      <c r="A427">
        <v>15637</v>
      </c>
      <c r="B427" t="str">
        <f>_xlfn.XLOOKUP(Table15[[#This Row],[Site Id]],'All sites'!A:A,'All sites'!B:B)</f>
        <v>STURMINSTER NEWTON</v>
      </c>
      <c r="C427" t="str">
        <f>_xlfn.XLOOKUP(Table15[[#This Row],[Site Id]],'All sites'!A:A,'All sites'!C:C)</f>
        <v>ROLLS MILL</v>
      </c>
      <c r="D427" t="str">
        <f>Table15[[#This Row],[Site Area]] &amp; " " &amp; Table15[[#This Row],[Site Description]]</f>
        <v>STURMINSTER NEWTON ROLLS MILL</v>
      </c>
      <c r="E427" t="s">
        <v>8932</v>
      </c>
      <c r="F427" t="s">
        <v>8933</v>
      </c>
      <c r="G427" t="s">
        <v>8112</v>
      </c>
      <c r="H427" t="s">
        <v>8168</v>
      </c>
      <c r="I427" t="s">
        <v>26</v>
      </c>
      <c r="J427" t="str">
        <f>Table15[[#This Row],[Server]]&amp;":"&amp;Table15[[#This Row],[DB_ADDR]]</f>
        <v>WASTE2:E21147</v>
      </c>
      <c r="K427" t="str">
        <f>IFERROR(VLOOKUP(Table15[[#This Row],[SignalLink]],#REF!,2,FALSE),"")</f>
        <v/>
      </c>
    </row>
    <row r="428" spans="1:11" x14ac:dyDescent="0.3">
      <c r="A428">
        <v>15637</v>
      </c>
      <c r="B428" t="str">
        <f>_xlfn.XLOOKUP(Table15[[#This Row],[Site Id]],'All sites'!A:A,'All sites'!B:B)</f>
        <v>STURMINSTER NEWTON</v>
      </c>
      <c r="C428" t="str">
        <f>_xlfn.XLOOKUP(Table15[[#This Row],[Site Id]],'All sites'!A:A,'All sites'!C:C)</f>
        <v>ROLLS MILL</v>
      </c>
      <c r="D428" t="str">
        <f>Table15[[#This Row],[Site Area]] &amp; " " &amp; Table15[[#This Row],[Site Description]]</f>
        <v>STURMINSTER NEWTON ROLLS MILL</v>
      </c>
      <c r="E428" t="s">
        <v>8934</v>
      </c>
      <c r="F428" t="s">
        <v>8935</v>
      </c>
      <c r="G428" t="s">
        <v>8112</v>
      </c>
      <c r="H428" t="s">
        <v>8168</v>
      </c>
      <c r="I428" t="s">
        <v>26</v>
      </c>
      <c r="J428" t="str">
        <f>Table15[[#This Row],[Server]]&amp;":"&amp;Table15[[#This Row],[DB_ADDR]]</f>
        <v>WASTE2:E21148</v>
      </c>
      <c r="K428" t="str">
        <f>IFERROR(VLOOKUP(Table15[[#This Row],[SignalLink]],#REF!,2,FALSE),"")</f>
        <v/>
      </c>
    </row>
    <row r="429" spans="1:11" x14ac:dyDescent="0.3">
      <c r="A429">
        <v>15637</v>
      </c>
      <c r="B429" t="str">
        <f>_xlfn.XLOOKUP(Table15[[#This Row],[Site Id]],'All sites'!A:A,'All sites'!B:B)</f>
        <v>STURMINSTER NEWTON</v>
      </c>
      <c r="C429" t="str">
        <f>_xlfn.XLOOKUP(Table15[[#This Row],[Site Id]],'All sites'!A:A,'All sites'!C:C)</f>
        <v>ROLLS MILL</v>
      </c>
      <c r="D429" t="str">
        <f>Table15[[#This Row],[Site Area]] &amp; " " &amp; Table15[[#This Row],[Site Description]]</f>
        <v>STURMINSTER NEWTON ROLLS MILL</v>
      </c>
      <c r="E429" t="s">
        <v>8936</v>
      </c>
      <c r="F429" t="s">
        <v>8937</v>
      </c>
      <c r="G429" t="s">
        <v>8112</v>
      </c>
      <c r="H429" t="s">
        <v>8168</v>
      </c>
      <c r="I429" t="s">
        <v>26</v>
      </c>
      <c r="J429" t="str">
        <f>Table15[[#This Row],[Server]]&amp;":"&amp;Table15[[#This Row],[DB_ADDR]]</f>
        <v>WASTE2:E21155</v>
      </c>
      <c r="K429" t="str">
        <f>IFERROR(VLOOKUP(Table15[[#This Row],[SignalLink]],#REF!,2,FALSE),"")</f>
        <v/>
      </c>
    </row>
    <row r="430" spans="1:11" x14ac:dyDescent="0.3">
      <c r="A430">
        <v>15637</v>
      </c>
      <c r="B430" t="str">
        <f>_xlfn.XLOOKUP(Table15[[#This Row],[Site Id]],'All sites'!A:A,'All sites'!B:B)</f>
        <v>STURMINSTER NEWTON</v>
      </c>
      <c r="C430" t="str">
        <f>_xlfn.XLOOKUP(Table15[[#This Row],[Site Id]],'All sites'!A:A,'All sites'!C:C)</f>
        <v>ROLLS MILL</v>
      </c>
      <c r="D430" t="str">
        <f>Table15[[#This Row],[Site Area]] &amp; " " &amp; Table15[[#This Row],[Site Description]]</f>
        <v>STURMINSTER NEWTON ROLLS MILL</v>
      </c>
      <c r="E430" t="s">
        <v>8938</v>
      </c>
      <c r="F430" t="s">
        <v>8939</v>
      </c>
      <c r="G430" t="s">
        <v>8112</v>
      </c>
      <c r="H430" t="s">
        <v>8168</v>
      </c>
      <c r="I430" t="s">
        <v>26</v>
      </c>
      <c r="J430" t="str">
        <f>Table15[[#This Row],[Server]]&amp;":"&amp;Table15[[#This Row],[DB_ADDR]]</f>
        <v>WASTE2:E21156</v>
      </c>
      <c r="K430" t="str">
        <f>IFERROR(VLOOKUP(Table15[[#This Row],[SignalLink]],#REF!,2,FALSE),"")</f>
        <v/>
      </c>
    </row>
    <row r="431" spans="1:11" x14ac:dyDescent="0.3">
      <c r="A431">
        <v>15637</v>
      </c>
      <c r="B431" t="str">
        <f>_xlfn.XLOOKUP(Table15[[#This Row],[Site Id]],'All sites'!A:A,'All sites'!B:B)</f>
        <v>STURMINSTER NEWTON</v>
      </c>
      <c r="C431" t="str">
        <f>_xlfn.XLOOKUP(Table15[[#This Row],[Site Id]],'All sites'!A:A,'All sites'!C:C)</f>
        <v>ROLLS MILL</v>
      </c>
      <c r="D431" t="str">
        <f>Table15[[#This Row],[Site Area]] &amp; " " &amp; Table15[[#This Row],[Site Description]]</f>
        <v>STURMINSTER NEWTON ROLLS MILL</v>
      </c>
      <c r="E431" t="s">
        <v>8940</v>
      </c>
      <c r="F431" t="s">
        <v>8941</v>
      </c>
      <c r="G431" t="s">
        <v>8112</v>
      </c>
      <c r="H431" t="s">
        <v>8168</v>
      </c>
      <c r="I431" t="s">
        <v>26</v>
      </c>
      <c r="J431" t="str">
        <f>Table15[[#This Row],[Server]]&amp;":"&amp;Table15[[#This Row],[DB_ADDR]]</f>
        <v>WASTE2:E21157</v>
      </c>
      <c r="K431" t="str">
        <f>IFERROR(VLOOKUP(Table15[[#This Row],[SignalLink]],#REF!,2,FALSE),"")</f>
        <v/>
      </c>
    </row>
    <row r="432" spans="1:11" x14ac:dyDescent="0.3">
      <c r="A432">
        <v>15637</v>
      </c>
      <c r="B432" t="str">
        <f>_xlfn.XLOOKUP(Table15[[#This Row],[Site Id]],'All sites'!A:A,'All sites'!B:B)</f>
        <v>STURMINSTER NEWTON</v>
      </c>
      <c r="C432" t="str">
        <f>_xlfn.XLOOKUP(Table15[[#This Row],[Site Id]],'All sites'!A:A,'All sites'!C:C)</f>
        <v>ROLLS MILL</v>
      </c>
      <c r="D432" t="str">
        <f>Table15[[#This Row],[Site Area]] &amp; " " &amp; Table15[[#This Row],[Site Description]]</f>
        <v>STURMINSTER NEWTON ROLLS MILL</v>
      </c>
      <c r="E432" t="s">
        <v>8942</v>
      </c>
      <c r="F432" t="s">
        <v>8943</v>
      </c>
      <c r="G432" t="s">
        <v>8112</v>
      </c>
      <c r="H432" t="s">
        <v>8168</v>
      </c>
      <c r="I432" t="s">
        <v>26</v>
      </c>
      <c r="J432" t="str">
        <f>Table15[[#This Row],[Server]]&amp;":"&amp;Table15[[#This Row],[DB_ADDR]]</f>
        <v>WASTE2:E21158</v>
      </c>
      <c r="K432" t="str">
        <f>IFERROR(VLOOKUP(Table15[[#This Row],[SignalLink]],#REF!,2,FALSE),"")</f>
        <v/>
      </c>
    </row>
    <row r="433" spans="1:11" x14ac:dyDescent="0.3">
      <c r="A433">
        <v>15637</v>
      </c>
      <c r="B433" t="str">
        <f>_xlfn.XLOOKUP(Table15[[#This Row],[Site Id]],'All sites'!A:A,'All sites'!B:B)</f>
        <v>STURMINSTER NEWTON</v>
      </c>
      <c r="C433" t="str">
        <f>_xlfn.XLOOKUP(Table15[[#This Row],[Site Id]],'All sites'!A:A,'All sites'!C:C)</f>
        <v>ROLLS MILL</v>
      </c>
      <c r="D433" t="str">
        <f>Table15[[#This Row],[Site Area]] &amp; " " &amp; Table15[[#This Row],[Site Description]]</f>
        <v>STURMINSTER NEWTON ROLLS MILL</v>
      </c>
      <c r="E433" t="s">
        <v>8944</v>
      </c>
      <c r="F433" t="s">
        <v>8945</v>
      </c>
      <c r="G433" t="s">
        <v>8112</v>
      </c>
      <c r="H433" t="s">
        <v>8168</v>
      </c>
      <c r="I433" t="s">
        <v>26</v>
      </c>
      <c r="J433" t="str">
        <f>Table15[[#This Row],[Server]]&amp;":"&amp;Table15[[#This Row],[DB_ADDR]]</f>
        <v>WASTE2:E21159</v>
      </c>
      <c r="K433" t="str">
        <f>IFERROR(VLOOKUP(Table15[[#This Row],[SignalLink]],#REF!,2,FALSE),"")</f>
        <v/>
      </c>
    </row>
    <row r="434" spans="1:11" x14ac:dyDescent="0.3">
      <c r="A434">
        <v>15637</v>
      </c>
      <c r="B434" t="str">
        <f>_xlfn.XLOOKUP(Table15[[#This Row],[Site Id]],'All sites'!A:A,'All sites'!B:B)</f>
        <v>STURMINSTER NEWTON</v>
      </c>
      <c r="C434" t="str">
        <f>_xlfn.XLOOKUP(Table15[[#This Row],[Site Id]],'All sites'!A:A,'All sites'!C:C)</f>
        <v>ROLLS MILL</v>
      </c>
      <c r="D434" t="str">
        <f>Table15[[#This Row],[Site Area]] &amp; " " &amp; Table15[[#This Row],[Site Description]]</f>
        <v>STURMINSTER NEWTON ROLLS MILL</v>
      </c>
      <c r="E434" t="s">
        <v>8946</v>
      </c>
      <c r="F434" t="s">
        <v>8947</v>
      </c>
      <c r="G434" t="s">
        <v>8112</v>
      </c>
      <c r="H434" t="s">
        <v>8168</v>
      </c>
      <c r="I434" t="s">
        <v>26</v>
      </c>
      <c r="J434" t="str">
        <f>Table15[[#This Row],[Server]]&amp;":"&amp;Table15[[#This Row],[DB_ADDR]]</f>
        <v>WASTE2:E21160</v>
      </c>
      <c r="K434" t="str">
        <f>IFERROR(VLOOKUP(Table15[[#This Row],[SignalLink]],#REF!,2,FALSE),"")</f>
        <v/>
      </c>
    </row>
    <row r="435" spans="1:11" x14ac:dyDescent="0.3">
      <c r="A435">
        <v>15768</v>
      </c>
      <c r="B435" t="str">
        <f>_xlfn.XLOOKUP(Table15[[#This Row],[Site Id]],'All sites'!A:A,'All sites'!B:B)</f>
        <v>SALISBURY</v>
      </c>
      <c r="C435" t="str">
        <f>_xlfn.XLOOKUP(Table15[[#This Row],[Site Id]],'All sites'!A:A,'All sites'!C:C)</f>
        <v>KIVEL COURT SALISBURY</v>
      </c>
      <c r="D435" t="str">
        <f>Table15[[#This Row],[Site Area]] &amp; " " &amp; Table15[[#This Row],[Site Description]]</f>
        <v>SALISBURY KIVEL COURT SALISBURY</v>
      </c>
      <c r="E435" t="s">
        <v>8948</v>
      </c>
      <c r="F435" t="s">
        <v>8949</v>
      </c>
      <c r="G435" t="s">
        <v>8112</v>
      </c>
      <c r="H435" t="s">
        <v>8168</v>
      </c>
      <c r="I435" t="s">
        <v>26</v>
      </c>
      <c r="J435" t="str">
        <f>Table15[[#This Row],[Server]]&amp;":"&amp;Table15[[#This Row],[DB_ADDR]]</f>
        <v>WASTE2:E20687</v>
      </c>
      <c r="K435" t="str">
        <f>IFERROR(VLOOKUP(Table15[[#This Row],[SignalLink]],#REF!,2,FALSE),"")</f>
        <v/>
      </c>
    </row>
    <row r="436" spans="1:11" x14ac:dyDescent="0.3">
      <c r="A436">
        <v>15768</v>
      </c>
      <c r="B436" t="str">
        <f>_xlfn.XLOOKUP(Table15[[#This Row],[Site Id]],'All sites'!A:A,'All sites'!B:B)</f>
        <v>SALISBURY</v>
      </c>
      <c r="C436" t="str">
        <f>_xlfn.XLOOKUP(Table15[[#This Row],[Site Id]],'All sites'!A:A,'All sites'!C:C)</f>
        <v>KIVEL COURT SALISBURY</v>
      </c>
      <c r="D436" t="str">
        <f>Table15[[#This Row],[Site Area]] &amp; " " &amp; Table15[[#This Row],[Site Description]]</f>
        <v>SALISBURY KIVEL COURT SALISBURY</v>
      </c>
      <c r="E436" t="s">
        <v>8950</v>
      </c>
      <c r="F436" t="s">
        <v>8951</v>
      </c>
      <c r="G436" t="s">
        <v>8112</v>
      </c>
      <c r="H436" t="s">
        <v>8168</v>
      </c>
      <c r="I436" t="s">
        <v>26</v>
      </c>
      <c r="J436" t="str">
        <f>Table15[[#This Row],[Server]]&amp;":"&amp;Table15[[#This Row],[DB_ADDR]]</f>
        <v>WASTE2:E20706</v>
      </c>
      <c r="K436" t="str">
        <f>IFERROR(VLOOKUP(Table15[[#This Row],[SignalLink]],#REF!,2,FALSE),"")</f>
        <v/>
      </c>
    </row>
    <row r="437" spans="1:11" x14ac:dyDescent="0.3">
      <c r="A437">
        <v>15768</v>
      </c>
      <c r="B437" t="str">
        <f>_xlfn.XLOOKUP(Table15[[#This Row],[Site Id]],'All sites'!A:A,'All sites'!B:B)</f>
        <v>SALISBURY</v>
      </c>
      <c r="C437" t="str">
        <f>_xlfn.XLOOKUP(Table15[[#This Row],[Site Id]],'All sites'!A:A,'All sites'!C:C)</f>
        <v>KIVEL COURT SALISBURY</v>
      </c>
      <c r="D437" t="str">
        <f>Table15[[#This Row],[Site Area]] &amp; " " &amp; Table15[[#This Row],[Site Description]]</f>
        <v>SALISBURY KIVEL COURT SALISBURY</v>
      </c>
      <c r="E437" t="s">
        <v>8952</v>
      </c>
      <c r="F437" t="s">
        <v>8953</v>
      </c>
      <c r="G437" t="s">
        <v>8112</v>
      </c>
      <c r="H437" t="s">
        <v>8168</v>
      </c>
      <c r="I437" t="s">
        <v>26</v>
      </c>
      <c r="J437" t="str">
        <f>Table15[[#This Row],[Server]]&amp;":"&amp;Table15[[#This Row],[DB_ADDR]]</f>
        <v>WASTE2:E20707</v>
      </c>
      <c r="K437" t="str">
        <f>IFERROR(VLOOKUP(Table15[[#This Row],[SignalLink]],#REF!,2,FALSE),"")</f>
        <v/>
      </c>
    </row>
    <row r="438" spans="1:11" x14ac:dyDescent="0.3">
      <c r="A438">
        <v>15768</v>
      </c>
      <c r="B438" t="str">
        <f>_xlfn.XLOOKUP(Table15[[#This Row],[Site Id]],'All sites'!A:A,'All sites'!B:B)</f>
        <v>SALISBURY</v>
      </c>
      <c r="C438" t="str">
        <f>_xlfn.XLOOKUP(Table15[[#This Row],[Site Id]],'All sites'!A:A,'All sites'!C:C)</f>
        <v>KIVEL COURT SALISBURY</v>
      </c>
      <c r="D438" t="str">
        <f>Table15[[#This Row],[Site Area]] &amp; " " &amp; Table15[[#This Row],[Site Description]]</f>
        <v>SALISBURY KIVEL COURT SALISBURY</v>
      </c>
      <c r="E438" t="s">
        <v>8954</v>
      </c>
      <c r="F438" t="s">
        <v>8955</v>
      </c>
      <c r="G438" t="s">
        <v>8112</v>
      </c>
      <c r="H438" t="s">
        <v>8168</v>
      </c>
      <c r="I438" t="s">
        <v>26</v>
      </c>
      <c r="J438" t="str">
        <f>Table15[[#This Row],[Server]]&amp;":"&amp;Table15[[#This Row],[DB_ADDR]]</f>
        <v>WASTE2:E20708</v>
      </c>
      <c r="K438" t="str">
        <f>IFERROR(VLOOKUP(Table15[[#This Row],[SignalLink]],#REF!,2,FALSE),"")</f>
        <v/>
      </c>
    </row>
    <row r="439" spans="1:11" x14ac:dyDescent="0.3">
      <c r="A439">
        <v>15768</v>
      </c>
      <c r="B439" t="str">
        <f>_xlfn.XLOOKUP(Table15[[#This Row],[Site Id]],'All sites'!A:A,'All sites'!B:B)</f>
        <v>SALISBURY</v>
      </c>
      <c r="C439" t="str">
        <f>_xlfn.XLOOKUP(Table15[[#This Row],[Site Id]],'All sites'!A:A,'All sites'!C:C)</f>
        <v>KIVEL COURT SALISBURY</v>
      </c>
      <c r="D439" t="str">
        <f>Table15[[#This Row],[Site Area]] &amp; " " &amp; Table15[[#This Row],[Site Description]]</f>
        <v>SALISBURY KIVEL COURT SALISBURY</v>
      </c>
      <c r="E439" t="s">
        <v>8956</v>
      </c>
      <c r="F439" t="s">
        <v>8957</v>
      </c>
      <c r="G439" t="s">
        <v>8112</v>
      </c>
      <c r="H439" t="s">
        <v>8168</v>
      </c>
      <c r="I439" t="s">
        <v>26</v>
      </c>
      <c r="J439" t="str">
        <f>Table15[[#This Row],[Server]]&amp;":"&amp;Table15[[#This Row],[DB_ADDR]]</f>
        <v>WASTE2:E20715</v>
      </c>
      <c r="K439" t="str">
        <f>IFERROR(VLOOKUP(Table15[[#This Row],[SignalLink]],#REF!,2,FALSE),"")</f>
        <v/>
      </c>
    </row>
    <row r="440" spans="1:11" x14ac:dyDescent="0.3">
      <c r="A440">
        <v>15768</v>
      </c>
      <c r="B440" t="str">
        <f>_xlfn.XLOOKUP(Table15[[#This Row],[Site Id]],'All sites'!A:A,'All sites'!B:B)</f>
        <v>SALISBURY</v>
      </c>
      <c r="C440" t="str">
        <f>_xlfn.XLOOKUP(Table15[[#This Row],[Site Id]],'All sites'!A:A,'All sites'!C:C)</f>
        <v>KIVEL COURT SALISBURY</v>
      </c>
      <c r="D440" t="str">
        <f>Table15[[#This Row],[Site Area]] &amp; " " &amp; Table15[[#This Row],[Site Description]]</f>
        <v>SALISBURY KIVEL COURT SALISBURY</v>
      </c>
      <c r="E440" t="s">
        <v>8958</v>
      </c>
      <c r="F440" t="s">
        <v>8959</v>
      </c>
      <c r="G440" t="s">
        <v>8112</v>
      </c>
      <c r="H440" t="s">
        <v>8168</v>
      </c>
      <c r="I440" t="s">
        <v>26</v>
      </c>
      <c r="J440" t="str">
        <f>Table15[[#This Row],[Server]]&amp;":"&amp;Table15[[#This Row],[DB_ADDR]]</f>
        <v>WASTE2:E20716</v>
      </c>
      <c r="K440" t="str">
        <f>IFERROR(VLOOKUP(Table15[[#This Row],[SignalLink]],#REF!,2,FALSE),"")</f>
        <v/>
      </c>
    </row>
    <row r="441" spans="1:11" x14ac:dyDescent="0.3">
      <c r="A441">
        <v>15768</v>
      </c>
      <c r="B441" t="str">
        <f>_xlfn.XLOOKUP(Table15[[#This Row],[Site Id]],'All sites'!A:A,'All sites'!B:B)</f>
        <v>SALISBURY</v>
      </c>
      <c r="C441" t="str">
        <f>_xlfn.XLOOKUP(Table15[[#This Row],[Site Id]],'All sites'!A:A,'All sites'!C:C)</f>
        <v>KIVEL COURT SALISBURY</v>
      </c>
      <c r="D441" t="str">
        <f>Table15[[#This Row],[Site Area]] &amp; " " &amp; Table15[[#This Row],[Site Description]]</f>
        <v>SALISBURY KIVEL COURT SALISBURY</v>
      </c>
      <c r="E441" t="s">
        <v>8960</v>
      </c>
      <c r="F441" t="s">
        <v>8961</v>
      </c>
      <c r="G441" t="s">
        <v>8112</v>
      </c>
      <c r="H441" t="s">
        <v>8168</v>
      </c>
      <c r="I441" t="s">
        <v>26</v>
      </c>
      <c r="J441" t="str">
        <f>Table15[[#This Row],[Server]]&amp;":"&amp;Table15[[#This Row],[DB_ADDR]]</f>
        <v>WASTE2:E20717</v>
      </c>
      <c r="K441" t="str">
        <f>IFERROR(VLOOKUP(Table15[[#This Row],[SignalLink]],#REF!,2,FALSE),"")</f>
        <v/>
      </c>
    </row>
    <row r="442" spans="1:11" x14ac:dyDescent="0.3">
      <c r="A442">
        <v>15768</v>
      </c>
      <c r="B442" t="str">
        <f>_xlfn.XLOOKUP(Table15[[#This Row],[Site Id]],'All sites'!A:A,'All sites'!B:B)</f>
        <v>SALISBURY</v>
      </c>
      <c r="C442" t="str">
        <f>_xlfn.XLOOKUP(Table15[[#This Row],[Site Id]],'All sites'!A:A,'All sites'!C:C)</f>
        <v>KIVEL COURT SALISBURY</v>
      </c>
      <c r="D442" t="str">
        <f>Table15[[#This Row],[Site Area]] &amp; " " &amp; Table15[[#This Row],[Site Description]]</f>
        <v>SALISBURY KIVEL COURT SALISBURY</v>
      </c>
      <c r="E442" t="s">
        <v>8962</v>
      </c>
      <c r="F442" t="s">
        <v>8963</v>
      </c>
      <c r="G442" t="s">
        <v>8112</v>
      </c>
      <c r="H442" t="s">
        <v>8168</v>
      </c>
      <c r="I442" t="s">
        <v>26</v>
      </c>
      <c r="J442" t="str">
        <f>Table15[[#This Row],[Server]]&amp;":"&amp;Table15[[#This Row],[DB_ADDR]]</f>
        <v>WASTE2:E20718</v>
      </c>
      <c r="K442" t="str">
        <f>IFERROR(VLOOKUP(Table15[[#This Row],[SignalLink]],#REF!,2,FALSE),"")</f>
        <v/>
      </c>
    </row>
    <row r="443" spans="1:11" x14ac:dyDescent="0.3">
      <c r="A443">
        <v>15768</v>
      </c>
      <c r="B443" t="str">
        <f>_xlfn.XLOOKUP(Table15[[#This Row],[Site Id]],'All sites'!A:A,'All sites'!B:B)</f>
        <v>SALISBURY</v>
      </c>
      <c r="C443" t="str">
        <f>_xlfn.XLOOKUP(Table15[[#This Row],[Site Id]],'All sites'!A:A,'All sites'!C:C)</f>
        <v>KIVEL COURT SALISBURY</v>
      </c>
      <c r="D443" t="str">
        <f>Table15[[#This Row],[Site Area]] &amp; " " &amp; Table15[[#This Row],[Site Description]]</f>
        <v>SALISBURY KIVEL COURT SALISBURY</v>
      </c>
      <c r="E443" t="s">
        <v>8964</v>
      </c>
      <c r="F443" t="s">
        <v>8965</v>
      </c>
      <c r="G443" t="s">
        <v>8112</v>
      </c>
      <c r="H443" t="s">
        <v>8168</v>
      </c>
      <c r="I443" t="s">
        <v>26</v>
      </c>
      <c r="J443" t="str">
        <f>Table15[[#This Row],[Server]]&amp;":"&amp;Table15[[#This Row],[DB_ADDR]]</f>
        <v>WASTE2:E20719</v>
      </c>
      <c r="K443" t="str">
        <f>IFERROR(VLOOKUP(Table15[[#This Row],[SignalLink]],#REF!,2,FALSE),"")</f>
        <v/>
      </c>
    </row>
    <row r="444" spans="1:11" x14ac:dyDescent="0.3">
      <c r="A444">
        <v>15768</v>
      </c>
      <c r="B444" t="str">
        <f>_xlfn.XLOOKUP(Table15[[#This Row],[Site Id]],'All sites'!A:A,'All sites'!B:B)</f>
        <v>SALISBURY</v>
      </c>
      <c r="C444" t="str">
        <f>_xlfn.XLOOKUP(Table15[[#This Row],[Site Id]],'All sites'!A:A,'All sites'!C:C)</f>
        <v>KIVEL COURT SALISBURY</v>
      </c>
      <c r="D444" t="str">
        <f>Table15[[#This Row],[Site Area]] &amp; " " &amp; Table15[[#This Row],[Site Description]]</f>
        <v>SALISBURY KIVEL COURT SALISBURY</v>
      </c>
      <c r="E444" t="s">
        <v>8966</v>
      </c>
      <c r="F444" t="s">
        <v>8967</v>
      </c>
      <c r="G444" t="s">
        <v>8112</v>
      </c>
      <c r="H444" t="s">
        <v>8168</v>
      </c>
      <c r="I444" t="s">
        <v>26</v>
      </c>
      <c r="J444" t="str">
        <f>Table15[[#This Row],[Server]]&amp;":"&amp;Table15[[#This Row],[DB_ADDR]]</f>
        <v>WASTE2:E20720</v>
      </c>
      <c r="K444" t="str">
        <f>IFERROR(VLOOKUP(Table15[[#This Row],[SignalLink]],#REF!,2,FALSE),"")</f>
        <v/>
      </c>
    </row>
    <row r="445" spans="1:11" x14ac:dyDescent="0.3">
      <c r="A445">
        <v>15771</v>
      </c>
      <c r="B445" t="str">
        <f>_xlfn.XLOOKUP(Table15[[#This Row],[Site Id]],'All sites'!A:A,'All sites'!B:B)</f>
        <v>SALISBURY</v>
      </c>
      <c r="C445" t="str">
        <f>_xlfn.XLOOKUP(Table15[[#This Row],[Site Id]],'All sites'!A:A,'All sites'!C:C)</f>
        <v>GRANGE GARDENS</v>
      </c>
      <c r="D445" t="str">
        <f>Table15[[#This Row],[Site Area]] &amp; " " &amp; Table15[[#This Row],[Site Description]]</f>
        <v>SALISBURY GRANGE GARDENS</v>
      </c>
      <c r="E445" t="s">
        <v>8968</v>
      </c>
      <c r="F445" t="s">
        <v>8969</v>
      </c>
      <c r="G445" t="s">
        <v>8112</v>
      </c>
      <c r="H445" t="s">
        <v>8168</v>
      </c>
      <c r="I445" t="s">
        <v>26</v>
      </c>
      <c r="J445" t="str">
        <f>Table15[[#This Row],[Server]]&amp;":"&amp;Table15[[#This Row],[DB_ADDR]]</f>
        <v>WASTE2:E20772</v>
      </c>
      <c r="K445" t="str">
        <f>IFERROR(VLOOKUP(Table15[[#This Row],[SignalLink]],#REF!,2,FALSE),"")</f>
        <v/>
      </c>
    </row>
    <row r="446" spans="1:11" x14ac:dyDescent="0.3">
      <c r="A446">
        <v>15771</v>
      </c>
      <c r="B446" t="str">
        <f>_xlfn.XLOOKUP(Table15[[#This Row],[Site Id]],'All sites'!A:A,'All sites'!B:B)</f>
        <v>SALISBURY</v>
      </c>
      <c r="C446" t="str">
        <f>_xlfn.XLOOKUP(Table15[[#This Row],[Site Id]],'All sites'!A:A,'All sites'!C:C)</f>
        <v>GRANGE GARDENS</v>
      </c>
      <c r="D446" t="str">
        <f>Table15[[#This Row],[Site Area]] &amp; " " &amp; Table15[[#This Row],[Site Description]]</f>
        <v>SALISBURY GRANGE GARDENS</v>
      </c>
      <c r="E446" t="s">
        <v>8970</v>
      </c>
      <c r="F446" t="s">
        <v>8971</v>
      </c>
      <c r="G446" t="s">
        <v>8112</v>
      </c>
      <c r="H446" t="s">
        <v>8168</v>
      </c>
      <c r="I446" t="s">
        <v>26</v>
      </c>
      <c r="J446" t="str">
        <f>Table15[[#This Row],[Server]]&amp;":"&amp;Table15[[#This Row],[DB_ADDR]]</f>
        <v>WASTE2:E20791</v>
      </c>
      <c r="K446" t="str">
        <f>IFERROR(VLOOKUP(Table15[[#This Row],[SignalLink]],#REF!,2,FALSE),"")</f>
        <v/>
      </c>
    </row>
    <row r="447" spans="1:11" x14ac:dyDescent="0.3">
      <c r="A447">
        <v>15771</v>
      </c>
      <c r="B447" t="str">
        <f>_xlfn.XLOOKUP(Table15[[#This Row],[Site Id]],'All sites'!A:A,'All sites'!B:B)</f>
        <v>SALISBURY</v>
      </c>
      <c r="C447" t="str">
        <f>_xlfn.XLOOKUP(Table15[[#This Row],[Site Id]],'All sites'!A:A,'All sites'!C:C)</f>
        <v>GRANGE GARDENS</v>
      </c>
      <c r="D447" t="str">
        <f>Table15[[#This Row],[Site Area]] &amp; " " &amp; Table15[[#This Row],[Site Description]]</f>
        <v>SALISBURY GRANGE GARDENS</v>
      </c>
      <c r="E447" t="s">
        <v>8972</v>
      </c>
      <c r="F447" t="s">
        <v>8973</v>
      </c>
      <c r="G447" t="s">
        <v>8112</v>
      </c>
      <c r="H447" t="s">
        <v>8168</v>
      </c>
      <c r="I447" t="s">
        <v>26</v>
      </c>
      <c r="J447" t="str">
        <f>Table15[[#This Row],[Server]]&amp;":"&amp;Table15[[#This Row],[DB_ADDR]]</f>
        <v>WASTE2:E20792</v>
      </c>
      <c r="K447" t="str">
        <f>IFERROR(VLOOKUP(Table15[[#This Row],[SignalLink]],#REF!,2,FALSE),"")</f>
        <v/>
      </c>
    </row>
    <row r="448" spans="1:11" x14ac:dyDescent="0.3">
      <c r="A448">
        <v>15771</v>
      </c>
      <c r="B448" t="str">
        <f>_xlfn.XLOOKUP(Table15[[#This Row],[Site Id]],'All sites'!A:A,'All sites'!B:B)</f>
        <v>SALISBURY</v>
      </c>
      <c r="C448" t="str">
        <f>_xlfn.XLOOKUP(Table15[[#This Row],[Site Id]],'All sites'!A:A,'All sites'!C:C)</f>
        <v>GRANGE GARDENS</v>
      </c>
      <c r="D448" t="str">
        <f>Table15[[#This Row],[Site Area]] &amp; " " &amp; Table15[[#This Row],[Site Description]]</f>
        <v>SALISBURY GRANGE GARDENS</v>
      </c>
      <c r="E448" t="s">
        <v>8974</v>
      </c>
      <c r="F448" t="s">
        <v>8975</v>
      </c>
      <c r="G448" t="s">
        <v>8112</v>
      </c>
      <c r="H448" t="s">
        <v>8168</v>
      </c>
      <c r="I448" t="s">
        <v>26</v>
      </c>
      <c r="J448" t="str">
        <f>Table15[[#This Row],[Server]]&amp;":"&amp;Table15[[#This Row],[DB_ADDR]]</f>
        <v>WASTE2:E20793</v>
      </c>
      <c r="K448" t="str">
        <f>IFERROR(VLOOKUP(Table15[[#This Row],[SignalLink]],#REF!,2,FALSE),"")</f>
        <v/>
      </c>
    </row>
    <row r="449" spans="1:11" x14ac:dyDescent="0.3">
      <c r="A449">
        <v>15771</v>
      </c>
      <c r="B449" t="str">
        <f>_xlfn.XLOOKUP(Table15[[#This Row],[Site Id]],'All sites'!A:A,'All sites'!B:B)</f>
        <v>SALISBURY</v>
      </c>
      <c r="C449" t="str">
        <f>_xlfn.XLOOKUP(Table15[[#This Row],[Site Id]],'All sites'!A:A,'All sites'!C:C)</f>
        <v>GRANGE GARDENS</v>
      </c>
      <c r="D449" t="str">
        <f>Table15[[#This Row],[Site Area]] &amp; " " &amp; Table15[[#This Row],[Site Description]]</f>
        <v>SALISBURY GRANGE GARDENS</v>
      </c>
      <c r="E449" t="s">
        <v>8976</v>
      </c>
      <c r="F449" t="s">
        <v>8977</v>
      </c>
      <c r="G449" t="s">
        <v>8112</v>
      </c>
      <c r="H449" t="s">
        <v>8168</v>
      </c>
      <c r="I449" t="s">
        <v>26</v>
      </c>
      <c r="J449" t="str">
        <f>Table15[[#This Row],[Server]]&amp;":"&amp;Table15[[#This Row],[DB_ADDR]]</f>
        <v>WASTE2:E20800</v>
      </c>
      <c r="K449" t="str">
        <f>IFERROR(VLOOKUP(Table15[[#This Row],[SignalLink]],#REF!,2,FALSE),"")</f>
        <v/>
      </c>
    </row>
    <row r="450" spans="1:11" x14ac:dyDescent="0.3">
      <c r="A450">
        <v>15771</v>
      </c>
      <c r="B450" t="str">
        <f>_xlfn.XLOOKUP(Table15[[#This Row],[Site Id]],'All sites'!A:A,'All sites'!B:B)</f>
        <v>SALISBURY</v>
      </c>
      <c r="C450" t="str">
        <f>_xlfn.XLOOKUP(Table15[[#This Row],[Site Id]],'All sites'!A:A,'All sites'!C:C)</f>
        <v>GRANGE GARDENS</v>
      </c>
      <c r="D450" t="str">
        <f>Table15[[#This Row],[Site Area]] &amp; " " &amp; Table15[[#This Row],[Site Description]]</f>
        <v>SALISBURY GRANGE GARDENS</v>
      </c>
      <c r="E450" t="s">
        <v>8978</v>
      </c>
      <c r="F450" t="s">
        <v>8979</v>
      </c>
      <c r="G450" t="s">
        <v>8112</v>
      </c>
      <c r="H450" t="s">
        <v>8168</v>
      </c>
      <c r="I450" t="s">
        <v>26</v>
      </c>
      <c r="J450" t="str">
        <f>Table15[[#This Row],[Server]]&amp;":"&amp;Table15[[#This Row],[DB_ADDR]]</f>
        <v>WASTE2:E20801</v>
      </c>
      <c r="K450" t="str">
        <f>IFERROR(VLOOKUP(Table15[[#This Row],[SignalLink]],#REF!,2,FALSE),"")</f>
        <v/>
      </c>
    </row>
    <row r="451" spans="1:11" x14ac:dyDescent="0.3">
      <c r="A451">
        <v>15771</v>
      </c>
      <c r="B451" t="str">
        <f>_xlfn.XLOOKUP(Table15[[#This Row],[Site Id]],'All sites'!A:A,'All sites'!B:B)</f>
        <v>SALISBURY</v>
      </c>
      <c r="C451" t="str">
        <f>_xlfn.XLOOKUP(Table15[[#This Row],[Site Id]],'All sites'!A:A,'All sites'!C:C)</f>
        <v>GRANGE GARDENS</v>
      </c>
      <c r="D451" t="str">
        <f>Table15[[#This Row],[Site Area]] &amp; " " &amp; Table15[[#This Row],[Site Description]]</f>
        <v>SALISBURY GRANGE GARDENS</v>
      </c>
      <c r="E451" t="s">
        <v>8980</v>
      </c>
      <c r="F451" t="s">
        <v>8981</v>
      </c>
      <c r="G451" t="s">
        <v>8112</v>
      </c>
      <c r="H451" t="s">
        <v>8168</v>
      </c>
      <c r="I451" t="s">
        <v>26</v>
      </c>
      <c r="J451" t="str">
        <f>Table15[[#This Row],[Server]]&amp;":"&amp;Table15[[#This Row],[DB_ADDR]]</f>
        <v>WASTE2:E20802</v>
      </c>
      <c r="K451" t="str">
        <f>IFERROR(VLOOKUP(Table15[[#This Row],[SignalLink]],#REF!,2,FALSE),"")</f>
        <v/>
      </c>
    </row>
    <row r="452" spans="1:11" x14ac:dyDescent="0.3">
      <c r="A452">
        <v>15771</v>
      </c>
      <c r="B452" t="str">
        <f>_xlfn.XLOOKUP(Table15[[#This Row],[Site Id]],'All sites'!A:A,'All sites'!B:B)</f>
        <v>SALISBURY</v>
      </c>
      <c r="C452" t="str">
        <f>_xlfn.XLOOKUP(Table15[[#This Row],[Site Id]],'All sites'!A:A,'All sites'!C:C)</f>
        <v>GRANGE GARDENS</v>
      </c>
      <c r="D452" t="str">
        <f>Table15[[#This Row],[Site Area]] &amp; " " &amp; Table15[[#This Row],[Site Description]]</f>
        <v>SALISBURY GRANGE GARDENS</v>
      </c>
      <c r="E452" t="s">
        <v>8982</v>
      </c>
      <c r="F452" t="s">
        <v>8983</v>
      </c>
      <c r="G452" t="s">
        <v>8112</v>
      </c>
      <c r="H452" t="s">
        <v>8168</v>
      </c>
      <c r="I452" t="s">
        <v>26</v>
      </c>
      <c r="J452" t="str">
        <f>Table15[[#This Row],[Server]]&amp;":"&amp;Table15[[#This Row],[DB_ADDR]]</f>
        <v>WASTE2:E20803</v>
      </c>
      <c r="K452" t="str">
        <f>IFERROR(VLOOKUP(Table15[[#This Row],[SignalLink]],#REF!,2,FALSE),"")</f>
        <v/>
      </c>
    </row>
    <row r="453" spans="1:11" x14ac:dyDescent="0.3">
      <c r="A453">
        <v>15771</v>
      </c>
      <c r="B453" t="str">
        <f>_xlfn.XLOOKUP(Table15[[#This Row],[Site Id]],'All sites'!A:A,'All sites'!B:B)</f>
        <v>SALISBURY</v>
      </c>
      <c r="C453" t="str">
        <f>_xlfn.XLOOKUP(Table15[[#This Row],[Site Id]],'All sites'!A:A,'All sites'!C:C)</f>
        <v>GRANGE GARDENS</v>
      </c>
      <c r="D453" t="str">
        <f>Table15[[#This Row],[Site Area]] &amp; " " &amp; Table15[[#This Row],[Site Description]]</f>
        <v>SALISBURY GRANGE GARDENS</v>
      </c>
      <c r="E453" t="s">
        <v>8984</v>
      </c>
      <c r="F453" t="s">
        <v>8985</v>
      </c>
      <c r="G453" t="s">
        <v>8112</v>
      </c>
      <c r="H453" t="s">
        <v>8168</v>
      </c>
      <c r="I453" t="s">
        <v>26</v>
      </c>
      <c r="J453" t="str">
        <f>Table15[[#This Row],[Server]]&amp;":"&amp;Table15[[#This Row],[DB_ADDR]]</f>
        <v>WASTE2:E20804</v>
      </c>
      <c r="K453" t="str">
        <f>IFERROR(VLOOKUP(Table15[[#This Row],[SignalLink]],#REF!,2,FALSE),"")</f>
        <v/>
      </c>
    </row>
    <row r="454" spans="1:11" x14ac:dyDescent="0.3">
      <c r="A454">
        <v>15771</v>
      </c>
      <c r="B454" t="str">
        <f>_xlfn.XLOOKUP(Table15[[#This Row],[Site Id]],'All sites'!A:A,'All sites'!B:B)</f>
        <v>SALISBURY</v>
      </c>
      <c r="C454" t="str">
        <f>_xlfn.XLOOKUP(Table15[[#This Row],[Site Id]],'All sites'!A:A,'All sites'!C:C)</f>
        <v>GRANGE GARDENS</v>
      </c>
      <c r="D454" t="str">
        <f>Table15[[#This Row],[Site Area]] &amp; " " &amp; Table15[[#This Row],[Site Description]]</f>
        <v>SALISBURY GRANGE GARDENS</v>
      </c>
      <c r="E454" t="s">
        <v>8986</v>
      </c>
      <c r="F454" t="s">
        <v>8987</v>
      </c>
      <c r="G454" t="s">
        <v>8112</v>
      </c>
      <c r="H454" t="s">
        <v>8168</v>
      </c>
      <c r="I454" t="s">
        <v>26</v>
      </c>
      <c r="J454" t="str">
        <f>Table15[[#This Row],[Server]]&amp;":"&amp;Table15[[#This Row],[DB_ADDR]]</f>
        <v>WASTE2:E20805</v>
      </c>
      <c r="K454" t="str">
        <f>IFERROR(VLOOKUP(Table15[[#This Row],[SignalLink]],#REF!,2,FALSE),"")</f>
        <v/>
      </c>
    </row>
    <row r="455" spans="1:11" x14ac:dyDescent="0.3">
      <c r="A455">
        <v>16920</v>
      </c>
      <c r="B455" t="str">
        <f>_xlfn.XLOOKUP(Table15[[#This Row],[Site Id]],'All sites'!A:A,'All sites'!B:B)</f>
        <v>BRADFORD-ON-AVON</v>
      </c>
      <c r="C455" t="str">
        <f>_xlfn.XLOOKUP(Table15[[#This Row],[Site Id]],'All sites'!A:A,'All sites'!C:C)</f>
        <v>BARTON FARM TERMINAL P STN</v>
      </c>
      <c r="D455" t="str">
        <f>Table15[[#This Row],[Site Area]] &amp; " " &amp; Table15[[#This Row],[Site Description]]</f>
        <v>BRADFORD-ON-AVON BARTON FARM TERMINAL P STN</v>
      </c>
      <c r="E455" t="s">
        <v>8988</v>
      </c>
      <c r="F455" t="s">
        <v>8989</v>
      </c>
      <c r="G455" t="s">
        <v>8112</v>
      </c>
      <c r="H455" t="s">
        <v>8113</v>
      </c>
      <c r="I455" t="s">
        <v>26</v>
      </c>
      <c r="J455" t="str">
        <f>Table15[[#This Row],[Server]]&amp;":"&amp;Table15[[#This Row],[DB_ADDR]]</f>
        <v>WASTE:E53533</v>
      </c>
      <c r="K455" t="str">
        <f>IFERROR(VLOOKUP(Table15[[#This Row],[SignalLink]],#REF!,2,FALSE),"")</f>
        <v/>
      </c>
    </row>
    <row r="456" spans="1:11" x14ac:dyDescent="0.3">
      <c r="A456">
        <v>16920</v>
      </c>
      <c r="B456" t="str">
        <f>_xlfn.XLOOKUP(Table15[[#This Row],[Site Id]],'All sites'!A:A,'All sites'!B:B)</f>
        <v>BRADFORD-ON-AVON</v>
      </c>
      <c r="C456" t="str">
        <f>_xlfn.XLOOKUP(Table15[[#This Row],[Site Id]],'All sites'!A:A,'All sites'!C:C)</f>
        <v>BARTON FARM TERMINAL P STN</v>
      </c>
      <c r="D456" t="str">
        <f>Table15[[#This Row],[Site Area]] &amp; " " &amp; Table15[[#This Row],[Site Description]]</f>
        <v>BRADFORD-ON-AVON BARTON FARM TERMINAL P STN</v>
      </c>
      <c r="E456" t="s">
        <v>8990</v>
      </c>
      <c r="F456" t="s">
        <v>8991</v>
      </c>
      <c r="G456" t="s">
        <v>8112</v>
      </c>
      <c r="H456" t="s">
        <v>8113</v>
      </c>
      <c r="I456" t="s">
        <v>26</v>
      </c>
      <c r="J456" t="str">
        <f>Table15[[#This Row],[Server]]&amp;":"&amp;Table15[[#This Row],[DB_ADDR]]</f>
        <v>WASTE:E53535</v>
      </c>
      <c r="K456" t="str">
        <f>IFERROR(VLOOKUP(Table15[[#This Row],[SignalLink]],#REF!,2,FALSE),"")</f>
        <v/>
      </c>
    </row>
    <row r="457" spans="1:11" x14ac:dyDescent="0.3">
      <c r="A457">
        <v>16920</v>
      </c>
      <c r="B457" t="str">
        <f>_xlfn.XLOOKUP(Table15[[#This Row],[Site Id]],'All sites'!A:A,'All sites'!B:B)</f>
        <v>BRADFORD-ON-AVON</v>
      </c>
      <c r="C457" t="str">
        <f>_xlfn.XLOOKUP(Table15[[#This Row],[Site Id]],'All sites'!A:A,'All sites'!C:C)</f>
        <v>BARTON FARM TERMINAL P STN</v>
      </c>
      <c r="D457" t="str">
        <f>Table15[[#This Row],[Site Area]] &amp; " " &amp; Table15[[#This Row],[Site Description]]</f>
        <v>BRADFORD-ON-AVON BARTON FARM TERMINAL P STN</v>
      </c>
      <c r="E457" t="s">
        <v>8992</v>
      </c>
      <c r="F457" t="s">
        <v>8993</v>
      </c>
      <c r="G457" t="s">
        <v>8112</v>
      </c>
      <c r="H457" t="s">
        <v>8113</v>
      </c>
      <c r="I457" t="s">
        <v>26</v>
      </c>
      <c r="J457" t="str">
        <f>Table15[[#This Row],[Server]]&amp;":"&amp;Table15[[#This Row],[DB_ADDR]]</f>
        <v>WASTE:E53537</v>
      </c>
      <c r="K457" t="str">
        <f>IFERROR(VLOOKUP(Table15[[#This Row],[SignalLink]],#REF!,2,FALSE),"")</f>
        <v/>
      </c>
    </row>
    <row r="458" spans="1:11" x14ac:dyDescent="0.3">
      <c r="A458">
        <v>16920</v>
      </c>
      <c r="B458" t="str">
        <f>_xlfn.XLOOKUP(Table15[[#This Row],[Site Id]],'All sites'!A:A,'All sites'!B:B)</f>
        <v>BRADFORD-ON-AVON</v>
      </c>
      <c r="C458" t="str">
        <f>_xlfn.XLOOKUP(Table15[[#This Row],[Site Id]],'All sites'!A:A,'All sites'!C:C)</f>
        <v>BARTON FARM TERMINAL P STN</v>
      </c>
      <c r="D458" t="str">
        <f>Table15[[#This Row],[Site Area]] &amp; " " &amp; Table15[[#This Row],[Site Description]]</f>
        <v>BRADFORD-ON-AVON BARTON FARM TERMINAL P STN</v>
      </c>
      <c r="E458" t="s">
        <v>8994</v>
      </c>
      <c r="F458" t="s">
        <v>8995</v>
      </c>
      <c r="G458" t="s">
        <v>8112</v>
      </c>
      <c r="H458" t="s">
        <v>8113</v>
      </c>
      <c r="I458" t="s">
        <v>26</v>
      </c>
      <c r="J458" t="str">
        <f>Table15[[#This Row],[Server]]&amp;":"&amp;Table15[[#This Row],[DB_ADDR]]</f>
        <v>WASTE:E53539</v>
      </c>
      <c r="K458" t="str">
        <f>IFERROR(VLOOKUP(Table15[[#This Row],[SignalLink]],#REF!,2,FALSE),"")</f>
        <v/>
      </c>
    </row>
    <row r="459" spans="1:11" x14ac:dyDescent="0.3">
      <c r="A459">
        <v>16920</v>
      </c>
      <c r="B459" t="str">
        <f>_xlfn.XLOOKUP(Table15[[#This Row],[Site Id]],'All sites'!A:A,'All sites'!B:B)</f>
        <v>BRADFORD-ON-AVON</v>
      </c>
      <c r="C459" t="str">
        <f>_xlfn.XLOOKUP(Table15[[#This Row],[Site Id]],'All sites'!A:A,'All sites'!C:C)</f>
        <v>BARTON FARM TERMINAL P STN</v>
      </c>
      <c r="D459" t="str">
        <f>Table15[[#This Row],[Site Area]] &amp; " " &amp; Table15[[#This Row],[Site Description]]</f>
        <v>BRADFORD-ON-AVON BARTON FARM TERMINAL P STN</v>
      </c>
      <c r="E459" t="s">
        <v>8996</v>
      </c>
      <c r="F459" t="s">
        <v>8997</v>
      </c>
      <c r="G459" t="s">
        <v>8112</v>
      </c>
      <c r="H459" t="s">
        <v>8113</v>
      </c>
      <c r="I459" t="s">
        <v>26</v>
      </c>
      <c r="J459" t="str">
        <f>Table15[[#This Row],[Server]]&amp;":"&amp;Table15[[#This Row],[DB_ADDR]]</f>
        <v>WASTE:E53541</v>
      </c>
      <c r="K459" t="str">
        <f>IFERROR(VLOOKUP(Table15[[#This Row],[SignalLink]],#REF!,2,FALSE),"")</f>
        <v/>
      </c>
    </row>
    <row r="460" spans="1:11" x14ac:dyDescent="0.3">
      <c r="A460">
        <v>19827</v>
      </c>
      <c r="B460" t="str">
        <f>_xlfn.XLOOKUP(Table15[[#This Row],[Site Id]],'All sites'!A:A,'All sites'!B:B)</f>
        <v>ST GEORGES</v>
      </c>
      <c r="C460" t="str">
        <f>_xlfn.XLOOKUP(Table15[[#This Row],[Site Id]],'All sites'!A:A,'All sites'!C:C)</f>
        <v>BRIMBLEWORTH FARM</v>
      </c>
      <c r="D460" t="str">
        <f>Table15[[#This Row],[Site Area]] &amp; " " &amp; Table15[[#This Row],[Site Description]]</f>
        <v>ST GEORGES BRIMBLEWORTH FARM</v>
      </c>
      <c r="E460" t="s">
        <v>8998</v>
      </c>
      <c r="F460" t="s">
        <v>8999</v>
      </c>
      <c r="G460" t="s">
        <v>8112</v>
      </c>
      <c r="H460" t="s">
        <v>8113</v>
      </c>
      <c r="I460" t="s">
        <v>26</v>
      </c>
      <c r="J460" t="str">
        <f>Table15[[#This Row],[Server]]&amp;":"&amp;Table15[[#This Row],[DB_ADDR]]</f>
        <v>WASTE:E8673</v>
      </c>
      <c r="K460" t="str">
        <f>IFERROR(VLOOKUP(Table15[[#This Row],[SignalLink]],#REF!,2,FALSE),"")</f>
        <v/>
      </c>
    </row>
    <row r="461" spans="1:11" x14ac:dyDescent="0.3">
      <c r="A461">
        <v>15692</v>
      </c>
      <c r="B461" t="str">
        <f>_xlfn.XLOOKUP(Table15[[#This Row],[Site Id]],'All sites'!A:A,'All sites'!B:B)</f>
        <v>ISLE BREWERS</v>
      </c>
      <c r="C461" t="str">
        <f>_xlfn.XLOOKUP(Table15[[#This Row],[Site Id]],'All sites'!A:A,'All sites'!C:C)</f>
        <v>.</v>
      </c>
      <c r="D461" t="str">
        <f>Table15[[#This Row],[Site Area]] &amp; " " &amp; Table15[[#This Row],[Site Description]]</f>
        <v>ISLE BREWERS .</v>
      </c>
      <c r="E461" t="s">
        <v>9000</v>
      </c>
      <c r="F461" t="s">
        <v>9001</v>
      </c>
      <c r="G461" t="s">
        <v>8112</v>
      </c>
      <c r="H461" t="s">
        <v>8113</v>
      </c>
      <c r="I461" t="s">
        <v>26</v>
      </c>
      <c r="J461" t="str">
        <f>Table15[[#This Row],[Server]]&amp;":"&amp;Table15[[#This Row],[DB_ADDR]]</f>
        <v>WASTE:E11960</v>
      </c>
      <c r="K461" t="str">
        <f>IFERROR(VLOOKUP(Table15[[#This Row],[SignalLink]],#REF!,2,FALSE),"")</f>
        <v/>
      </c>
    </row>
    <row r="462" spans="1:11" x14ac:dyDescent="0.3">
      <c r="A462">
        <v>10312</v>
      </c>
      <c r="B462" t="str">
        <f>_xlfn.XLOOKUP(Table15[[#This Row],[Site Id]],'All sites'!A:A,'All sites'!B:B)</f>
        <v>IRON ACTON</v>
      </c>
      <c r="C462" t="str">
        <f>_xlfn.XLOOKUP(Table15[[#This Row],[Site Id]],'All sites'!A:A,'All sites'!C:C)</f>
        <v>HOOVERS LANE</v>
      </c>
      <c r="D462" t="str">
        <f>Table15[[#This Row],[Site Area]] &amp; " " &amp; Table15[[#This Row],[Site Description]]</f>
        <v>IRON ACTON HOOVERS LANE</v>
      </c>
      <c r="E462" t="s">
        <v>9002</v>
      </c>
      <c r="F462" t="s">
        <v>9003</v>
      </c>
      <c r="G462" t="s">
        <v>8112</v>
      </c>
      <c r="H462" t="s">
        <v>8113</v>
      </c>
      <c r="I462" t="s">
        <v>26</v>
      </c>
      <c r="J462" t="str">
        <f>Table15[[#This Row],[Server]]&amp;":"&amp;Table15[[#This Row],[DB_ADDR]]</f>
        <v>WASTE:E53850</v>
      </c>
      <c r="K462" t="str">
        <f>IFERROR(VLOOKUP(Table15[[#This Row],[SignalLink]],#REF!,2,FALSE),"")</f>
        <v/>
      </c>
    </row>
    <row r="463" spans="1:11" x14ac:dyDescent="0.3">
      <c r="A463">
        <v>10312</v>
      </c>
      <c r="B463" t="str">
        <f>_xlfn.XLOOKUP(Table15[[#This Row],[Site Id]],'All sites'!A:A,'All sites'!B:B)</f>
        <v>IRON ACTON</v>
      </c>
      <c r="C463" t="str">
        <f>_xlfn.XLOOKUP(Table15[[#This Row],[Site Id]],'All sites'!A:A,'All sites'!C:C)</f>
        <v>HOOVERS LANE</v>
      </c>
      <c r="D463" t="str">
        <f>Table15[[#This Row],[Site Area]] &amp; " " &amp; Table15[[#This Row],[Site Description]]</f>
        <v>IRON ACTON HOOVERS LANE</v>
      </c>
      <c r="E463" t="s">
        <v>9004</v>
      </c>
      <c r="F463" t="s">
        <v>9005</v>
      </c>
      <c r="G463" t="s">
        <v>8112</v>
      </c>
      <c r="H463" t="s">
        <v>8113</v>
      </c>
      <c r="I463" t="s">
        <v>26</v>
      </c>
      <c r="J463" t="str">
        <f>Table15[[#This Row],[Server]]&amp;":"&amp;Table15[[#This Row],[DB_ADDR]]</f>
        <v>WASTE:E53852</v>
      </c>
      <c r="K463" t="str">
        <f>IFERROR(VLOOKUP(Table15[[#This Row],[SignalLink]],#REF!,2,FALSE),"")</f>
        <v/>
      </c>
    </row>
    <row r="464" spans="1:11" x14ac:dyDescent="0.3">
      <c r="A464">
        <v>10908</v>
      </c>
      <c r="B464" t="str">
        <f>_xlfn.XLOOKUP(Table15[[#This Row],[Site Id]],'All sites'!A:A,'All sites'!B:B)</f>
        <v>WESTON-SUPER-MARE</v>
      </c>
      <c r="C464" t="str">
        <f>_xlfn.XLOOKUP(Table15[[#This Row],[Site Id]],'All sites'!A:A,'All sites'!C:C)</f>
        <v>AISECOME WAY SURFACE WATER</v>
      </c>
      <c r="D464" t="str">
        <f>Table15[[#This Row],[Site Area]] &amp; " " &amp; Table15[[#This Row],[Site Description]]</f>
        <v>WESTON-SUPER-MARE AISECOME WAY SURFACE WATER</v>
      </c>
      <c r="E464" t="s">
        <v>9006</v>
      </c>
      <c r="F464" t="s">
        <v>9007</v>
      </c>
      <c r="G464" t="s">
        <v>8112</v>
      </c>
      <c r="H464" t="s">
        <v>8113</v>
      </c>
      <c r="I464" t="s">
        <v>26</v>
      </c>
      <c r="J464" t="str">
        <f>Table15[[#This Row],[Server]]&amp;":"&amp;Table15[[#This Row],[DB_ADDR]]</f>
        <v>WASTE:E38933</v>
      </c>
      <c r="K464" t="str">
        <f>IFERROR(VLOOKUP(Table15[[#This Row],[SignalLink]],#REF!,2,FALSE),"")</f>
        <v/>
      </c>
    </row>
    <row r="465" spans="1:11" x14ac:dyDescent="0.3">
      <c r="A465">
        <v>10908</v>
      </c>
      <c r="B465" t="str">
        <f>_xlfn.XLOOKUP(Table15[[#This Row],[Site Id]],'All sites'!A:A,'All sites'!B:B)</f>
        <v>WESTON-SUPER-MARE</v>
      </c>
      <c r="C465" t="str">
        <f>_xlfn.XLOOKUP(Table15[[#This Row],[Site Id]],'All sites'!A:A,'All sites'!C:C)</f>
        <v>AISECOME WAY SURFACE WATER</v>
      </c>
      <c r="D465" t="str">
        <f>Table15[[#This Row],[Site Area]] &amp; " " &amp; Table15[[#This Row],[Site Description]]</f>
        <v>WESTON-SUPER-MARE AISECOME WAY SURFACE WATER</v>
      </c>
      <c r="E465" t="s">
        <v>9008</v>
      </c>
      <c r="F465" t="s">
        <v>9009</v>
      </c>
      <c r="G465" t="s">
        <v>8112</v>
      </c>
      <c r="H465" t="s">
        <v>8113</v>
      </c>
      <c r="I465" t="s">
        <v>26</v>
      </c>
      <c r="J465" t="str">
        <f>Table15[[#This Row],[Server]]&amp;":"&amp;Table15[[#This Row],[DB_ADDR]]</f>
        <v>WASTE:E38934</v>
      </c>
      <c r="K465" t="str">
        <f>IFERROR(VLOOKUP(Table15[[#This Row],[SignalLink]],#REF!,2,FALSE),"")</f>
        <v/>
      </c>
    </row>
    <row r="466" spans="1:11" x14ac:dyDescent="0.3">
      <c r="A466">
        <v>11559</v>
      </c>
      <c r="B466" t="str">
        <f>_xlfn.XLOOKUP(Table15[[#This Row],[Site Id]],'All sites'!A:A,'All sites'!B:B)</f>
        <v>TAUNTON</v>
      </c>
      <c r="C466" t="str">
        <f>_xlfn.XLOOKUP(Table15[[#This Row],[Site Id]],'All sites'!A:A,'All sites'!C:C)</f>
        <v>MOUNTSFIELD ROAD</v>
      </c>
      <c r="D466" t="str">
        <f>Table15[[#This Row],[Site Area]] &amp; " " &amp; Table15[[#This Row],[Site Description]]</f>
        <v>TAUNTON MOUNTSFIELD ROAD</v>
      </c>
      <c r="E466" t="s">
        <v>9010</v>
      </c>
      <c r="F466" t="s">
        <v>9011</v>
      </c>
      <c r="G466" t="s">
        <v>8112</v>
      </c>
      <c r="H466" t="s">
        <v>8168</v>
      </c>
      <c r="I466" t="s">
        <v>26</v>
      </c>
      <c r="J466" t="str">
        <f>Table15[[#This Row],[Server]]&amp;":"&amp;Table15[[#This Row],[DB_ADDR]]</f>
        <v>WASTE2:E1700</v>
      </c>
      <c r="K466" t="str">
        <f>IFERROR(VLOOKUP(Table15[[#This Row],[SignalLink]],#REF!,2,FALSE),"")</f>
        <v/>
      </c>
    </row>
    <row r="467" spans="1:11" x14ac:dyDescent="0.3">
      <c r="A467">
        <v>13033</v>
      </c>
      <c r="B467" t="str">
        <f>_xlfn.XLOOKUP(Table15[[#This Row],[Site Id]],'All sites'!A:A,'All sites'!B:B)</f>
        <v>BRADFORD PEVERELL</v>
      </c>
      <c r="C467" t="str">
        <f>_xlfn.XLOOKUP(Table15[[#This Row],[Site Id]],'All sites'!A:A,'All sites'!C:C)</f>
        <v>GILES CROSS</v>
      </c>
      <c r="D467" t="str">
        <f>Table15[[#This Row],[Site Area]] &amp; " " &amp; Table15[[#This Row],[Site Description]]</f>
        <v>BRADFORD PEVERELL GILES CROSS</v>
      </c>
      <c r="E467" t="s">
        <v>9012</v>
      </c>
      <c r="F467" t="s">
        <v>9013</v>
      </c>
      <c r="G467" t="s">
        <v>8112</v>
      </c>
      <c r="H467" t="s">
        <v>8113</v>
      </c>
      <c r="I467" t="s">
        <v>26</v>
      </c>
      <c r="J467" t="str">
        <f>Table15[[#This Row],[Server]]&amp;":"&amp;Table15[[#This Row],[DB_ADDR]]</f>
        <v>WASTE:E31400</v>
      </c>
      <c r="K467" t="str">
        <f>IFERROR(VLOOKUP(Table15[[#This Row],[SignalLink]],#REF!,2,FALSE),"")</f>
        <v/>
      </c>
    </row>
    <row r="468" spans="1:11" x14ac:dyDescent="0.3">
      <c r="A468">
        <v>13138</v>
      </c>
      <c r="B468" t="str">
        <f>_xlfn.XLOOKUP(Table15[[#This Row],[Site Id]],'All sites'!A:A,'All sites'!B:B)</f>
        <v>GRITTLETON</v>
      </c>
      <c r="C468" t="str">
        <f>_xlfn.XLOOKUP(Table15[[#This Row],[Site Id]],'All sites'!A:A,'All sites'!C:C)</f>
        <v>WOODMANS LODGE</v>
      </c>
      <c r="D468" t="str">
        <f>Table15[[#This Row],[Site Area]] &amp; " " &amp; Table15[[#This Row],[Site Description]]</f>
        <v>GRITTLETON WOODMANS LODGE</v>
      </c>
      <c r="E468" t="s">
        <v>9014</v>
      </c>
      <c r="F468" t="s">
        <v>9015</v>
      </c>
      <c r="G468" t="s">
        <v>8112</v>
      </c>
      <c r="H468" t="s">
        <v>8113</v>
      </c>
      <c r="I468" t="s">
        <v>26</v>
      </c>
      <c r="J468" t="str">
        <f>Table15[[#This Row],[Server]]&amp;":"&amp;Table15[[#This Row],[DB_ADDR]]</f>
        <v>WASTE:E2940</v>
      </c>
      <c r="K468" t="str">
        <f>IFERROR(VLOOKUP(Table15[[#This Row],[SignalLink]],#REF!,2,FALSE),"")</f>
        <v/>
      </c>
    </row>
    <row r="469" spans="1:11" x14ac:dyDescent="0.3">
      <c r="A469">
        <v>13283</v>
      </c>
      <c r="B469" t="str">
        <f>_xlfn.XLOOKUP(Table15[[#This Row],[Site Id]],'All sites'!A:A,'All sites'!B:B)</f>
        <v>SPAXTON</v>
      </c>
      <c r="C469" t="str">
        <f>_xlfn.XLOOKUP(Table15[[#This Row],[Site Id]],'All sites'!A:A,'All sites'!C:C)</f>
        <v>.</v>
      </c>
      <c r="D469" t="str">
        <f>Table15[[#This Row],[Site Area]] &amp; " " &amp; Table15[[#This Row],[Site Description]]</f>
        <v>SPAXTON .</v>
      </c>
      <c r="E469" t="s">
        <v>9016</v>
      </c>
      <c r="F469" t="s">
        <v>9017</v>
      </c>
      <c r="G469" t="s">
        <v>8112</v>
      </c>
      <c r="H469" t="s">
        <v>8113</v>
      </c>
      <c r="I469" t="s">
        <v>26</v>
      </c>
      <c r="J469" t="str">
        <f>Table15[[#This Row],[Server]]&amp;":"&amp;Table15[[#This Row],[DB_ADDR]]</f>
        <v>WASTE:E4867</v>
      </c>
      <c r="K469" t="str">
        <f>IFERROR(VLOOKUP(Table15[[#This Row],[SignalLink]],#REF!,2,FALSE),"")</f>
        <v/>
      </c>
    </row>
    <row r="470" spans="1:11" x14ac:dyDescent="0.3">
      <c r="A470">
        <v>13340</v>
      </c>
      <c r="B470" t="str">
        <f>_xlfn.XLOOKUP(Table15[[#This Row],[Site Id]],'All sites'!A:A,'All sites'!B:B)</f>
        <v>WESTON-SUPER-MARE</v>
      </c>
      <c r="C470" t="str">
        <f>_xlfn.XLOOKUP(Table15[[#This Row],[Site Id]],'All sites'!A:A,'All sites'!C:C)</f>
        <v>BLACK ROCK WINDWHISTLE ROAD</v>
      </c>
      <c r="D470" t="str">
        <f>Table15[[#This Row],[Site Area]] &amp; " " &amp; Table15[[#This Row],[Site Description]]</f>
        <v>WESTON-SUPER-MARE BLACK ROCK WINDWHISTLE ROAD</v>
      </c>
      <c r="E470" t="s">
        <v>9018</v>
      </c>
      <c r="F470" t="s">
        <v>9019</v>
      </c>
      <c r="G470" t="s">
        <v>8112</v>
      </c>
      <c r="H470" t="s">
        <v>8113</v>
      </c>
      <c r="I470" t="s">
        <v>26</v>
      </c>
      <c r="J470" t="str">
        <f>Table15[[#This Row],[Server]]&amp;":"&amp;Table15[[#This Row],[DB_ADDR]]</f>
        <v>WASTE:E34387</v>
      </c>
      <c r="K470" t="str">
        <f>IFERROR(VLOOKUP(Table15[[#This Row],[SignalLink]],#REF!,2,FALSE),"")</f>
        <v/>
      </c>
    </row>
    <row r="471" spans="1:11" x14ac:dyDescent="0.3">
      <c r="A471">
        <v>13340</v>
      </c>
      <c r="B471" t="str">
        <f>_xlfn.XLOOKUP(Table15[[#This Row],[Site Id]],'All sites'!A:A,'All sites'!B:B)</f>
        <v>WESTON-SUPER-MARE</v>
      </c>
      <c r="C471" t="str">
        <f>_xlfn.XLOOKUP(Table15[[#This Row],[Site Id]],'All sites'!A:A,'All sites'!C:C)</f>
        <v>BLACK ROCK WINDWHISTLE ROAD</v>
      </c>
      <c r="D471" t="str">
        <f>Table15[[#This Row],[Site Area]] &amp; " " &amp; Table15[[#This Row],[Site Description]]</f>
        <v>WESTON-SUPER-MARE BLACK ROCK WINDWHISTLE ROAD</v>
      </c>
      <c r="E471" t="s">
        <v>9020</v>
      </c>
      <c r="F471" t="s">
        <v>9021</v>
      </c>
      <c r="G471" t="s">
        <v>8112</v>
      </c>
      <c r="H471" t="s">
        <v>8113</v>
      </c>
      <c r="I471" t="s">
        <v>26</v>
      </c>
      <c r="J471" t="str">
        <f>Table15[[#This Row],[Server]]&amp;":"&amp;Table15[[#This Row],[DB_ADDR]]</f>
        <v>WASTE:E34418</v>
      </c>
      <c r="K471" t="str">
        <f>IFERROR(VLOOKUP(Table15[[#This Row],[SignalLink]],#REF!,2,FALSE),"")</f>
        <v/>
      </c>
    </row>
    <row r="472" spans="1:11" x14ac:dyDescent="0.3">
      <c r="A472">
        <v>13340</v>
      </c>
      <c r="B472" t="str">
        <f>_xlfn.XLOOKUP(Table15[[#This Row],[Site Id]],'All sites'!A:A,'All sites'!B:B)</f>
        <v>WESTON-SUPER-MARE</v>
      </c>
      <c r="C472" t="str">
        <f>_xlfn.XLOOKUP(Table15[[#This Row],[Site Id]],'All sites'!A:A,'All sites'!C:C)</f>
        <v>BLACK ROCK WINDWHISTLE ROAD</v>
      </c>
      <c r="D472" t="str">
        <f>Table15[[#This Row],[Site Area]] &amp; " " &amp; Table15[[#This Row],[Site Description]]</f>
        <v>WESTON-SUPER-MARE BLACK ROCK WINDWHISTLE ROAD</v>
      </c>
      <c r="E472" t="s">
        <v>9022</v>
      </c>
      <c r="F472" t="s">
        <v>9023</v>
      </c>
      <c r="G472" t="s">
        <v>8112</v>
      </c>
      <c r="H472" t="s">
        <v>8113</v>
      </c>
      <c r="I472" t="s">
        <v>26</v>
      </c>
      <c r="J472" t="str">
        <f>Table15[[#This Row],[Server]]&amp;":"&amp;Table15[[#This Row],[DB_ADDR]]</f>
        <v>WASTE:E34429</v>
      </c>
      <c r="K472" t="str">
        <f>IFERROR(VLOOKUP(Table15[[#This Row],[SignalLink]],#REF!,2,FALSE),"")</f>
        <v/>
      </c>
    </row>
    <row r="473" spans="1:11" x14ac:dyDescent="0.3">
      <c r="A473">
        <v>13624</v>
      </c>
      <c r="B473" t="str">
        <f>_xlfn.XLOOKUP(Table15[[#This Row],[Site Id]],'All sites'!A:A,'All sites'!B:B)</f>
        <v>CHRISTCHURCH</v>
      </c>
      <c r="C473" t="str">
        <f>_xlfn.XLOOKUP(Table15[[#This Row],[Site Id]],'All sites'!A:A,'All sites'!C:C)</f>
        <v>CLIFF DRIVE (FOUL AND SURFACE)</v>
      </c>
      <c r="D473" t="str">
        <f>Table15[[#This Row],[Site Area]] &amp; " " &amp; Table15[[#This Row],[Site Description]]</f>
        <v>CHRISTCHURCH CLIFF DRIVE (FOUL AND SURFACE)</v>
      </c>
      <c r="E473" t="s">
        <v>9024</v>
      </c>
      <c r="F473" t="s">
        <v>9025</v>
      </c>
      <c r="G473" t="s">
        <v>8112</v>
      </c>
      <c r="H473" t="s">
        <v>8113</v>
      </c>
      <c r="I473" t="s">
        <v>26</v>
      </c>
      <c r="J473" t="str">
        <f>Table15[[#This Row],[Server]]&amp;":"&amp;Table15[[#This Row],[DB_ADDR]]</f>
        <v>WASTE:E21389</v>
      </c>
      <c r="K473" t="str">
        <f>IFERROR(VLOOKUP(Table15[[#This Row],[SignalLink]],#REF!,2,FALSE),"")</f>
        <v/>
      </c>
    </row>
    <row r="474" spans="1:11" x14ac:dyDescent="0.3">
      <c r="A474">
        <v>13624</v>
      </c>
      <c r="B474" t="str">
        <f>_xlfn.XLOOKUP(Table15[[#This Row],[Site Id]],'All sites'!A:A,'All sites'!B:B)</f>
        <v>CHRISTCHURCH</v>
      </c>
      <c r="C474" t="str">
        <f>_xlfn.XLOOKUP(Table15[[#This Row],[Site Id]],'All sites'!A:A,'All sites'!C:C)</f>
        <v>CLIFF DRIVE (FOUL AND SURFACE)</v>
      </c>
      <c r="D474" t="str">
        <f>Table15[[#This Row],[Site Area]] &amp; " " &amp; Table15[[#This Row],[Site Description]]</f>
        <v>CHRISTCHURCH CLIFF DRIVE (FOUL AND SURFACE)</v>
      </c>
      <c r="E474" t="s">
        <v>9026</v>
      </c>
      <c r="F474" t="s">
        <v>9027</v>
      </c>
      <c r="G474" t="s">
        <v>8112</v>
      </c>
      <c r="H474" t="s">
        <v>8113</v>
      </c>
      <c r="I474" t="s">
        <v>26</v>
      </c>
      <c r="J474" t="str">
        <f>Table15[[#This Row],[Server]]&amp;":"&amp;Table15[[#This Row],[DB_ADDR]]</f>
        <v>WASTE:E21390</v>
      </c>
      <c r="K474" t="str">
        <f>IFERROR(VLOOKUP(Table15[[#This Row],[SignalLink]],#REF!,2,FALSE),"")</f>
        <v/>
      </c>
    </row>
    <row r="475" spans="1:11" x14ac:dyDescent="0.3">
      <c r="A475">
        <v>13624</v>
      </c>
      <c r="B475" t="str">
        <f>_xlfn.XLOOKUP(Table15[[#This Row],[Site Id]],'All sites'!A:A,'All sites'!B:B)</f>
        <v>CHRISTCHURCH</v>
      </c>
      <c r="C475" t="str">
        <f>_xlfn.XLOOKUP(Table15[[#This Row],[Site Id]],'All sites'!A:A,'All sites'!C:C)</f>
        <v>CLIFF DRIVE (FOUL AND SURFACE)</v>
      </c>
      <c r="D475" t="str">
        <f>Table15[[#This Row],[Site Area]] &amp; " " &amp; Table15[[#This Row],[Site Description]]</f>
        <v>CHRISTCHURCH CLIFF DRIVE (FOUL AND SURFACE)</v>
      </c>
      <c r="E475" t="s">
        <v>9028</v>
      </c>
      <c r="F475" t="s">
        <v>9029</v>
      </c>
      <c r="G475" t="s">
        <v>8112</v>
      </c>
      <c r="H475" t="s">
        <v>8113</v>
      </c>
      <c r="I475" t="s">
        <v>26</v>
      </c>
      <c r="J475" t="str">
        <f>Table15[[#This Row],[Server]]&amp;":"&amp;Table15[[#This Row],[DB_ADDR]]</f>
        <v>WASTE:E21392</v>
      </c>
      <c r="K475" t="str">
        <f>IFERROR(VLOOKUP(Table15[[#This Row],[SignalLink]],#REF!,2,FALSE),"")</f>
        <v/>
      </c>
    </row>
    <row r="476" spans="1:11" x14ac:dyDescent="0.3">
      <c r="A476">
        <v>13624</v>
      </c>
      <c r="B476" t="str">
        <f>_xlfn.XLOOKUP(Table15[[#This Row],[Site Id]],'All sites'!A:A,'All sites'!B:B)</f>
        <v>CHRISTCHURCH</v>
      </c>
      <c r="C476" t="str">
        <f>_xlfn.XLOOKUP(Table15[[#This Row],[Site Id]],'All sites'!A:A,'All sites'!C:C)</f>
        <v>CLIFF DRIVE (FOUL AND SURFACE)</v>
      </c>
      <c r="D476" t="str">
        <f>Table15[[#This Row],[Site Area]] &amp; " " &amp; Table15[[#This Row],[Site Description]]</f>
        <v>CHRISTCHURCH CLIFF DRIVE (FOUL AND SURFACE)</v>
      </c>
      <c r="E476" t="s">
        <v>9030</v>
      </c>
      <c r="F476" t="s">
        <v>9031</v>
      </c>
      <c r="G476" t="s">
        <v>8112</v>
      </c>
      <c r="H476" t="s">
        <v>8113</v>
      </c>
      <c r="I476" t="s">
        <v>26</v>
      </c>
      <c r="J476" t="str">
        <f>Table15[[#This Row],[Server]]&amp;":"&amp;Table15[[#This Row],[DB_ADDR]]</f>
        <v>WASTE:E21394</v>
      </c>
      <c r="K476" t="str">
        <f>IFERROR(VLOOKUP(Table15[[#This Row],[SignalLink]],#REF!,2,FALSE),"")</f>
        <v/>
      </c>
    </row>
    <row r="477" spans="1:11" x14ac:dyDescent="0.3">
      <c r="A477">
        <v>13639</v>
      </c>
      <c r="B477" t="str">
        <f>_xlfn.XLOOKUP(Table15[[#This Row],[Site Id]],'All sites'!A:A,'All sites'!B:B)</f>
        <v>DURLEIGH</v>
      </c>
      <c r="C477" t="str">
        <f>_xlfn.XLOOKUP(Table15[[#This Row],[Site Id]],'All sites'!A:A,'All sites'!C:C)</f>
        <v>ENMORE ROAD 1</v>
      </c>
      <c r="D477" t="str">
        <f>Table15[[#This Row],[Site Area]] &amp; " " &amp; Table15[[#This Row],[Site Description]]</f>
        <v>DURLEIGH ENMORE ROAD 1</v>
      </c>
      <c r="E477" t="s">
        <v>9032</v>
      </c>
      <c r="F477" t="s">
        <v>9033</v>
      </c>
      <c r="G477" t="s">
        <v>8112</v>
      </c>
      <c r="H477" t="s">
        <v>8168</v>
      </c>
      <c r="I477" t="s">
        <v>26</v>
      </c>
      <c r="J477" t="str">
        <f>Table15[[#This Row],[Server]]&amp;":"&amp;Table15[[#This Row],[DB_ADDR]]</f>
        <v>WASTE2:E3158</v>
      </c>
      <c r="K477" t="str">
        <f>IFERROR(VLOOKUP(Table15[[#This Row],[SignalLink]],#REF!,2,FALSE),"")</f>
        <v/>
      </c>
    </row>
    <row r="478" spans="1:11" x14ac:dyDescent="0.3">
      <c r="A478">
        <v>14002</v>
      </c>
      <c r="B478" t="str">
        <f>_xlfn.XLOOKUP(Table15[[#This Row],[Site Id]],'All sites'!A:A,'All sites'!B:B)</f>
        <v>BATH</v>
      </c>
      <c r="C478" t="str">
        <f>_xlfn.XLOOKUP(Table15[[#This Row],[Site Id]],'All sites'!A:A,'All sites'!C:C)</f>
        <v>MIDLAND ROAD TWERTON</v>
      </c>
      <c r="D478" t="str">
        <f>Table15[[#This Row],[Site Area]] &amp; " " &amp; Table15[[#This Row],[Site Description]]</f>
        <v>BATH MIDLAND ROAD TWERTON</v>
      </c>
      <c r="E478" t="s">
        <v>9034</v>
      </c>
      <c r="F478" t="s">
        <v>9035</v>
      </c>
      <c r="G478" t="s">
        <v>8112</v>
      </c>
      <c r="H478" t="s">
        <v>8168</v>
      </c>
      <c r="I478" t="s">
        <v>26</v>
      </c>
      <c r="J478" t="str">
        <f>Table15[[#This Row],[Server]]&amp;":"&amp;Table15[[#This Row],[DB_ADDR]]</f>
        <v>WASTE2:E6611</v>
      </c>
      <c r="K478" t="str">
        <f>IFERROR(VLOOKUP(Table15[[#This Row],[SignalLink]],#REF!,2,FALSE),"")</f>
        <v/>
      </c>
    </row>
    <row r="479" spans="1:11" x14ac:dyDescent="0.3">
      <c r="A479">
        <v>14075</v>
      </c>
      <c r="B479" t="str">
        <f>_xlfn.XLOOKUP(Table15[[#This Row],[Site Id]],'All sites'!A:A,'All sites'!B:B)</f>
        <v>GLASTONBURY</v>
      </c>
      <c r="C479" t="str">
        <f>_xlfn.XLOOKUP(Table15[[#This Row],[Site Id]],'All sites'!A:A,'All sites'!C:C)</f>
        <v>NORTH LOAD BRIDGE</v>
      </c>
      <c r="D479" t="str">
        <f>Table15[[#This Row],[Site Area]] &amp; " " &amp; Table15[[#This Row],[Site Description]]</f>
        <v>GLASTONBURY NORTH LOAD BRIDGE</v>
      </c>
      <c r="E479" t="s">
        <v>9036</v>
      </c>
      <c r="F479" t="s">
        <v>9037</v>
      </c>
      <c r="G479" t="s">
        <v>8112</v>
      </c>
      <c r="H479" t="s">
        <v>8168</v>
      </c>
      <c r="I479" t="s">
        <v>26</v>
      </c>
      <c r="J479" t="str">
        <f>Table15[[#This Row],[Server]]&amp;":"&amp;Table15[[#This Row],[DB_ADDR]]</f>
        <v>WASTE2:E6284</v>
      </c>
      <c r="K479" t="str">
        <f>IFERROR(VLOOKUP(Table15[[#This Row],[SignalLink]],#REF!,2,FALSE),"")</f>
        <v/>
      </c>
    </row>
    <row r="480" spans="1:11" x14ac:dyDescent="0.3">
      <c r="A480">
        <v>14157</v>
      </c>
      <c r="B480" t="str">
        <f>_xlfn.XLOOKUP(Table15[[#This Row],[Site Id]],'All sites'!A:A,'All sites'!B:B)</f>
        <v>CALNE</v>
      </c>
      <c r="C480" t="str">
        <f>_xlfn.XLOOKUP(Table15[[#This Row],[Site Id]],'All sites'!A:A,'All sites'!C:C)</f>
        <v>ROUGH LEAZE</v>
      </c>
      <c r="D480" t="str">
        <f>Table15[[#This Row],[Site Area]] &amp; " " &amp; Table15[[#This Row],[Site Description]]</f>
        <v>CALNE ROUGH LEAZE</v>
      </c>
      <c r="E480" t="s">
        <v>9038</v>
      </c>
      <c r="F480" t="s">
        <v>9039</v>
      </c>
      <c r="G480" t="s">
        <v>8112</v>
      </c>
      <c r="H480" t="s">
        <v>8113</v>
      </c>
      <c r="I480" t="s">
        <v>26</v>
      </c>
      <c r="J480" t="str">
        <f>Table15[[#This Row],[Server]]&amp;":"&amp;Table15[[#This Row],[DB_ADDR]]</f>
        <v>WASTE:E25468</v>
      </c>
      <c r="K480" t="str">
        <f>IFERROR(VLOOKUP(Table15[[#This Row],[SignalLink]],#REF!,2,FALSE),"")</f>
        <v/>
      </c>
    </row>
    <row r="481" spans="1:11" ht="16.399999999999999" customHeight="1" x14ac:dyDescent="0.3">
      <c r="A481">
        <v>14272</v>
      </c>
      <c r="B481" t="str">
        <f>_xlfn.XLOOKUP(Table15[[#This Row],[Site Id]],'All sites'!A:A,'All sites'!B:B)</f>
        <v>BRIANTSPUDDLE</v>
      </c>
      <c r="C481" t="str">
        <f>_xlfn.XLOOKUP(Table15[[#This Row],[Site Id]],'All sites'!A:A,'All sites'!C:C)</f>
        <v>.</v>
      </c>
      <c r="D481" t="str">
        <f>Table15[[#This Row],[Site Area]] &amp; " " &amp; Table15[[#This Row],[Site Description]]</f>
        <v>BRIANTSPUDDLE .</v>
      </c>
      <c r="E481" t="s">
        <v>9040</v>
      </c>
      <c r="F481" t="s">
        <v>9041</v>
      </c>
      <c r="G481" t="s">
        <v>8112</v>
      </c>
      <c r="H481" t="s">
        <v>8113</v>
      </c>
      <c r="I481" t="s">
        <v>26</v>
      </c>
      <c r="J481" t="str">
        <f>Table15[[#This Row],[Server]]&amp;":"&amp;Table15[[#This Row],[DB_ADDR]]</f>
        <v>WASTE:E15332</v>
      </c>
      <c r="K481" t="str">
        <f>IFERROR(VLOOKUP(Table15[[#This Row],[SignalLink]],#REF!,2,FALSE),"")</f>
        <v/>
      </c>
    </row>
    <row r="482" spans="1:11" ht="16.399999999999999" customHeight="1" x14ac:dyDescent="0.3">
      <c r="A482">
        <v>14323</v>
      </c>
      <c r="B482" t="str">
        <f>_xlfn.XLOOKUP(Table15[[#This Row],[Site Id]],'All sites'!A:A,'All sites'!B:B)</f>
        <v>AMESBURY</v>
      </c>
      <c r="C482" t="str">
        <f>_xlfn.XLOOKUP(Table15[[#This Row],[Site Id]],'All sites'!A:A,'All sites'!C:C)</f>
        <v>FLOWER LANE</v>
      </c>
      <c r="D482" t="str">
        <f>Table15[[#This Row],[Site Area]] &amp; " " &amp; Table15[[#This Row],[Site Description]]</f>
        <v>AMESBURY FLOWER LANE</v>
      </c>
      <c r="E482" t="s">
        <v>9042</v>
      </c>
      <c r="F482" t="s">
        <v>9043</v>
      </c>
      <c r="G482" t="s">
        <v>8112</v>
      </c>
      <c r="H482" t="s">
        <v>8113</v>
      </c>
      <c r="I482" t="s">
        <v>42</v>
      </c>
      <c r="J482" t="str">
        <f>Table15[[#This Row],[Server]]&amp;":"&amp;Table15[[#This Row],[DB_ADDR]]</f>
        <v>WASTE:E9447</v>
      </c>
      <c r="K482" t="str">
        <f>IFERROR(VLOOKUP(Table15[[#This Row],[SignalLink]],#REF!,2,FALSE),"")</f>
        <v/>
      </c>
    </row>
    <row r="483" spans="1:11" ht="16.399999999999999" customHeight="1" x14ac:dyDescent="0.3">
      <c r="A483">
        <v>14391</v>
      </c>
      <c r="B483" t="str">
        <f>_xlfn.XLOOKUP(Table15[[#This Row],[Site Id]],'All sites'!A:A,'All sites'!B:B)</f>
        <v>STOKE ST GREGORY</v>
      </c>
      <c r="C483" t="str">
        <f>_xlfn.XLOOKUP(Table15[[#This Row],[Site Id]],'All sites'!A:A,'All sites'!C:C)</f>
        <v>NO 1 LANE END</v>
      </c>
      <c r="D483" t="str">
        <f>Table15[[#This Row],[Site Area]] &amp; " " &amp; Table15[[#This Row],[Site Description]]</f>
        <v>STOKE ST GREGORY NO 1 LANE END</v>
      </c>
      <c r="E483" t="s">
        <v>9044</v>
      </c>
      <c r="F483" t="s">
        <v>9045</v>
      </c>
      <c r="G483" t="s">
        <v>8112</v>
      </c>
      <c r="H483" t="s">
        <v>8113</v>
      </c>
      <c r="I483" t="s">
        <v>26</v>
      </c>
      <c r="J483" t="str">
        <f>Table15[[#This Row],[Server]]&amp;":"&amp;Table15[[#This Row],[DB_ADDR]]</f>
        <v>WASTE:E13803</v>
      </c>
      <c r="K483" t="str">
        <f>IFERROR(VLOOKUP(Table15[[#This Row],[SignalLink]],#REF!,2,FALSE),"")</f>
        <v/>
      </c>
    </row>
    <row r="484" spans="1:11" x14ac:dyDescent="0.3">
      <c r="A484">
        <v>14510</v>
      </c>
      <c r="B484" t="str">
        <f>_xlfn.XLOOKUP(Table15[[#This Row],[Site Id]],'All sites'!A:A,'All sites'!B:B)</f>
        <v>TROWBRIDGE</v>
      </c>
      <c r="C484" t="str">
        <f>_xlfn.XLOOKUP(Table15[[#This Row],[Site Id]],'All sites'!A:A,'All sites'!C:C)</f>
        <v>TERMINAL AT BRADFORD ROAD</v>
      </c>
      <c r="D484" t="str">
        <f>Table15[[#This Row],[Site Area]] &amp; " " &amp; Table15[[#This Row],[Site Description]]</f>
        <v>TROWBRIDGE TERMINAL AT BRADFORD ROAD</v>
      </c>
      <c r="E484" t="s">
        <v>9046</v>
      </c>
      <c r="F484" t="s">
        <v>9047</v>
      </c>
      <c r="G484" t="s">
        <v>8112</v>
      </c>
      <c r="H484" t="s">
        <v>8113</v>
      </c>
      <c r="I484" t="s">
        <v>26</v>
      </c>
      <c r="J484" t="str">
        <f>Table15[[#This Row],[Server]]&amp;":"&amp;Table15[[#This Row],[DB_ADDR]]</f>
        <v>WASTE:E52940</v>
      </c>
      <c r="K484" t="str">
        <f>IFERROR(VLOOKUP(Table15[[#This Row],[SignalLink]],#REF!,2,FALSE),"")</f>
        <v/>
      </c>
    </row>
    <row r="485" spans="1:11" x14ac:dyDescent="0.3">
      <c r="A485">
        <v>14577</v>
      </c>
      <c r="B485" t="str">
        <f>_xlfn.XLOOKUP(Table15[[#This Row],[Site Id]],'All sites'!A:A,'All sites'!B:B)</f>
        <v>FORD</v>
      </c>
      <c r="C485" t="str">
        <f>_xlfn.XLOOKUP(Table15[[#This Row],[Site Id]],'All sites'!A:A,'All sites'!C:C)</f>
        <v>GREEN LANE</v>
      </c>
      <c r="D485" t="str">
        <f>Table15[[#This Row],[Site Area]] &amp; " " &amp; Table15[[#This Row],[Site Description]]</f>
        <v>FORD GREEN LANE</v>
      </c>
      <c r="E485" t="s">
        <v>9048</v>
      </c>
      <c r="F485" t="s">
        <v>9049</v>
      </c>
      <c r="G485" t="s">
        <v>8112</v>
      </c>
      <c r="H485" t="s">
        <v>8113</v>
      </c>
      <c r="I485" t="s">
        <v>26</v>
      </c>
      <c r="J485" t="str">
        <f>Table15[[#This Row],[Server]]&amp;":"&amp;Table15[[#This Row],[DB_ADDR]]</f>
        <v>WASTE:E16410</v>
      </c>
      <c r="K485" t="str">
        <f>IFERROR(VLOOKUP(Table15[[#This Row],[SignalLink]],#REF!,2,FALSE),"")</f>
        <v/>
      </c>
    </row>
    <row r="486" spans="1:11" x14ac:dyDescent="0.3">
      <c r="A486">
        <v>15150</v>
      </c>
      <c r="B486" t="str">
        <f>_xlfn.XLOOKUP(Table15[[#This Row],[Site Id]],'All sites'!A:A,'All sites'!B:B)</f>
        <v>OLDBURY</v>
      </c>
      <c r="C486" t="str">
        <f>_xlfn.XLOOKUP(Table15[[#This Row],[Site Id]],'All sites'!A:A,'All sites'!C:C)</f>
        <v>THE NAITE</v>
      </c>
      <c r="D486" t="str">
        <f>Table15[[#This Row],[Site Area]] &amp; " " &amp; Table15[[#This Row],[Site Description]]</f>
        <v>OLDBURY THE NAITE</v>
      </c>
      <c r="E486" t="s">
        <v>9050</v>
      </c>
      <c r="F486" t="s">
        <v>9051</v>
      </c>
      <c r="G486" t="s">
        <v>8112</v>
      </c>
      <c r="H486" t="s">
        <v>8113</v>
      </c>
      <c r="I486" t="s">
        <v>26</v>
      </c>
      <c r="J486" t="str">
        <f>Table15[[#This Row],[Server]]&amp;":"&amp;Table15[[#This Row],[DB_ADDR]]</f>
        <v>WASTE:E51596</v>
      </c>
      <c r="K486" t="str">
        <f>IFERROR(VLOOKUP(Table15[[#This Row],[SignalLink]],#REF!,2,FALSE),"")</f>
        <v/>
      </c>
    </row>
    <row r="487" spans="1:11" x14ac:dyDescent="0.3">
      <c r="A487">
        <v>15190</v>
      </c>
      <c r="B487" t="str">
        <f>_xlfn.XLOOKUP(Table15[[#This Row],[Site Id]],'All sites'!A:A,'All sites'!B:B)</f>
        <v>MILBORNE ST ANDREW</v>
      </c>
      <c r="C487" t="str">
        <f>_xlfn.XLOOKUP(Table15[[#This Row],[Site Id]],'All sites'!A:A,'All sites'!C:C)</f>
        <v>MANOR FARM</v>
      </c>
      <c r="D487" t="str">
        <f>Table15[[#This Row],[Site Area]] &amp; " " &amp; Table15[[#This Row],[Site Description]]</f>
        <v>MILBORNE ST ANDREW MANOR FARM</v>
      </c>
      <c r="E487" t="s">
        <v>9052</v>
      </c>
      <c r="F487" t="s">
        <v>9053</v>
      </c>
      <c r="G487" t="s">
        <v>8112</v>
      </c>
      <c r="H487" t="s">
        <v>8113</v>
      </c>
      <c r="I487" t="s">
        <v>26</v>
      </c>
      <c r="J487" t="str">
        <f>Table15[[#This Row],[Server]]&amp;":"&amp;Table15[[#This Row],[DB_ADDR]]</f>
        <v>WASTE:E7205</v>
      </c>
      <c r="K487" t="str">
        <f>IFERROR(VLOOKUP(Table15[[#This Row],[SignalLink]],#REF!,2,FALSE),"")</f>
        <v/>
      </c>
    </row>
    <row r="488" spans="1:11" x14ac:dyDescent="0.3">
      <c r="A488">
        <v>15638</v>
      </c>
      <c r="B488" t="str">
        <f>_xlfn.XLOOKUP(Table15[[#This Row],[Site Id]],'All sites'!A:A,'All sites'!B:B)</f>
        <v>MANNINGFORD</v>
      </c>
      <c r="C488" t="str">
        <f>_xlfn.XLOOKUP(Table15[[#This Row],[Site Id]],'All sites'!A:A,'All sites'!C:C)</f>
        <v>NO 4 PS PEWSEY</v>
      </c>
      <c r="D488" t="str">
        <f>Table15[[#This Row],[Site Area]] &amp; " " &amp; Table15[[#This Row],[Site Description]]</f>
        <v>MANNINGFORD NO 4 PS PEWSEY</v>
      </c>
      <c r="E488" t="s">
        <v>9054</v>
      </c>
      <c r="F488" t="s">
        <v>9055</v>
      </c>
      <c r="G488" t="s">
        <v>8112</v>
      </c>
      <c r="H488" t="s">
        <v>8113</v>
      </c>
      <c r="I488" t="s">
        <v>26</v>
      </c>
      <c r="J488" t="str">
        <f>Table15[[#This Row],[Server]]&amp;":"&amp;Table15[[#This Row],[DB_ADDR]]</f>
        <v>WASTE:E19536</v>
      </c>
      <c r="K488" t="str">
        <f>IFERROR(VLOOKUP(Table15[[#This Row],[SignalLink]],#REF!,2,FALSE),"")</f>
        <v/>
      </c>
    </row>
    <row r="489" spans="1:11" x14ac:dyDescent="0.3">
      <c r="A489">
        <v>16864</v>
      </c>
      <c r="B489" t="str">
        <f>_xlfn.XLOOKUP(Table15[[#This Row],[Site Id]],'All sites'!A:A,'All sites'!B:B)</f>
        <v>WEYMOUTH</v>
      </c>
      <c r="C489" t="str">
        <f>_xlfn.XLOOKUP(Table15[[#This Row],[Site Id]],'All sites'!A:A,'All sites'!C:C)</f>
        <v>WESTON ROAD</v>
      </c>
      <c r="D489" t="str">
        <f>Table15[[#This Row],[Site Area]] &amp; " " &amp; Table15[[#This Row],[Site Description]]</f>
        <v>WEYMOUTH WESTON ROAD</v>
      </c>
      <c r="E489" t="s">
        <v>9056</v>
      </c>
      <c r="F489" t="s">
        <v>9057</v>
      </c>
      <c r="G489" t="s">
        <v>8112</v>
      </c>
      <c r="H489" t="s">
        <v>8168</v>
      </c>
      <c r="I489" t="s">
        <v>26</v>
      </c>
      <c r="J489" t="str">
        <f>Table15[[#This Row],[Server]]&amp;":"&amp;Table15[[#This Row],[DB_ADDR]]</f>
        <v>WASTE2:E5413</v>
      </c>
      <c r="K489" t="str">
        <f>IFERROR(VLOOKUP(Table15[[#This Row],[SignalLink]],#REF!,2,FALSE),"")</f>
        <v/>
      </c>
    </row>
    <row r="490" spans="1:11" x14ac:dyDescent="0.3">
      <c r="A490">
        <v>16944</v>
      </c>
      <c r="B490" t="str">
        <f>_xlfn.XLOOKUP(Table15[[#This Row],[Site Id]],'All sites'!A:A,'All sites'!B:B)</f>
        <v>CLEEVE</v>
      </c>
      <c r="C490" t="str">
        <f>_xlfn.XLOOKUP(Table15[[#This Row],[Site Id]],'All sites'!A:A,'All sites'!C:C)</f>
        <v>OLD CLEEVE FARM</v>
      </c>
      <c r="D490" t="str">
        <f>Table15[[#This Row],[Site Area]] &amp; " " &amp; Table15[[#This Row],[Site Description]]</f>
        <v>CLEEVE OLD CLEEVE FARM</v>
      </c>
      <c r="E490" t="s">
        <v>9058</v>
      </c>
      <c r="F490" t="s">
        <v>9059</v>
      </c>
      <c r="G490" t="s">
        <v>8112</v>
      </c>
      <c r="H490" t="s">
        <v>8168</v>
      </c>
      <c r="I490" t="s">
        <v>26</v>
      </c>
      <c r="J490" t="str">
        <f>Table15[[#This Row],[Server]]&amp;":"&amp;Table15[[#This Row],[DB_ADDR]]</f>
        <v>WASTE2:E5417</v>
      </c>
      <c r="K490" t="str">
        <f>IFERROR(VLOOKUP(Table15[[#This Row],[SignalLink]],#REF!,2,FALSE),"")</f>
        <v/>
      </c>
    </row>
    <row r="491" spans="1:11" x14ac:dyDescent="0.3">
      <c r="A491">
        <v>17288</v>
      </c>
      <c r="B491" t="str">
        <f>_xlfn.XLOOKUP(Table15[[#This Row],[Site Id]],'All sites'!A:A,'All sites'!B:B)</f>
        <v>TRULL</v>
      </c>
      <c r="C491" t="str">
        <f>_xlfn.XLOOKUP(Table15[[#This Row],[Site Id]],'All sites'!A:A,'All sites'!C:C)</f>
        <v>TAUNTON DEAN MOTORWAY SERVICES</v>
      </c>
      <c r="D491" t="str">
        <f>Table15[[#This Row],[Site Area]] &amp; " " &amp; Table15[[#This Row],[Site Description]]</f>
        <v>TRULL TAUNTON DEAN MOTORWAY SERVICES</v>
      </c>
      <c r="E491" t="s">
        <v>8875</v>
      </c>
      <c r="F491" t="s">
        <v>9060</v>
      </c>
      <c r="G491" t="s">
        <v>8112</v>
      </c>
      <c r="H491" t="s">
        <v>8113</v>
      </c>
      <c r="I491" t="s">
        <v>26</v>
      </c>
      <c r="J491" t="str">
        <f>Table15[[#This Row],[Server]]&amp;":"&amp;Table15[[#This Row],[DB_ADDR]]</f>
        <v>WASTE:E8028</v>
      </c>
      <c r="K491" t="str">
        <f>IFERROR(VLOOKUP(Table15[[#This Row],[SignalLink]],#REF!,2,FALSE),"")</f>
        <v/>
      </c>
    </row>
    <row r="492" spans="1:11" x14ac:dyDescent="0.3">
      <c r="A492">
        <v>17552</v>
      </c>
      <c r="B492" t="str">
        <f>_xlfn.XLOOKUP(Table15[[#This Row],[Site Id]],'All sites'!A:A,'All sites'!B:B)</f>
        <v>WESTON-SUPER-MARE</v>
      </c>
      <c r="C492" t="str">
        <f>_xlfn.XLOOKUP(Table15[[#This Row],[Site Id]],'All sites'!A:A,'All sites'!C:C)</f>
        <v>GREENFIELD PLACE O/S 15</v>
      </c>
      <c r="D492" t="str">
        <f>Table15[[#This Row],[Site Area]] &amp; " " &amp; Table15[[#This Row],[Site Description]]</f>
        <v>WESTON-SUPER-MARE GREENFIELD PLACE O/S 15</v>
      </c>
      <c r="E492" t="s">
        <v>9061</v>
      </c>
      <c r="F492" t="s">
        <v>9062</v>
      </c>
      <c r="G492" t="s">
        <v>8112</v>
      </c>
      <c r="H492" t="s">
        <v>8168</v>
      </c>
      <c r="I492" t="s">
        <v>26</v>
      </c>
      <c r="J492" t="str">
        <f>Table15[[#This Row],[Server]]&amp;":"&amp;Table15[[#This Row],[DB_ADDR]]</f>
        <v>WASTE2:E5419</v>
      </c>
      <c r="K492" t="str">
        <f>IFERROR(VLOOKUP(Table15[[#This Row],[SignalLink]],#REF!,2,FALSE),"")</f>
        <v/>
      </c>
    </row>
    <row r="493" spans="1:11" x14ac:dyDescent="0.3">
      <c r="A493">
        <v>17638</v>
      </c>
      <c r="B493" t="str">
        <f>_xlfn.XLOOKUP(Table15[[#This Row],[Site Id]],'All sites'!A:A,'All sites'!B:B)</f>
        <v>PIDDLETRENTHIDE</v>
      </c>
      <c r="C493" t="str">
        <f>_xlfn.XLOOKUP(Table15[[#This Row],[Site Id]],'All sites'!A:A,'All sites'!C:C)</f>
        <v>R/O TRENT HOUSE (CSO6)</v>
      </c>
      <c r="D493" t="str">
        <f>Table15[[#This Row],[Site Area]] &amp; " " &amp; Table15[[#This Row],[Site Description]]</f>
        <v>PIDDLETRENTHIDE R/O TRENT HOUSE (CSO6)</v>
      </c>
      <c r="E493" t="s">
        <v>9063</v>
      </c>
      <c r="F493" t="s">
        <v>9064</v>
      </c>
      <c r="G493" t="s">
        <v>8112</v>
      </c>
      <c r="H493" t="s">
        <v>8113</v>
      </c>
      <c r="I493" t="s">
        <v>26</v>
      </c>
      <c r="J493" t="str">
        <f>Table15[[#This Row],[Server]]&amp;":"&amp;Table15[[#This Row],[DB_ADDR]]</f>
        <v>WASTE:E25700</v>
      </c>
      <c r="K493" t="str">
        <f>IFERROR(VLOOKUP(Table15[[#This Row],[SignalLink]],#REF!,2,FALSE),"")</f>
        <v/>
      </c>
    </row>
    <row r="494" spans="1:11" x14ac:dyDescent="0.3">
      <c r="A494">
        <v>17638</v>
      </c>
      <c r="B494" t="str">
        <f>_xlfn.XLOOKUP(Table15[[#This Row],[Site Id]],'All sites'!A:A,'All sites'!B:B)</f>
        <v>PIDDLETRENTHIDE</v>
      </c>
      <c r="C494" t="str">
        <f>_xlfn.XLOOKUP(Table15[[#This Row],[Site Id]],'All sites'!A:A,'All sites'!C:C)</f>
        <v>R/O TRENT HOUSE (CSO6)</v>
      </c>
      <c r="D494" t="str">
        <f>Table15[[#This Row],[Site Area]] &amp; " " &amp; Table15[[#This Row],[Site Description]]</f>
        <v>PIDDLETRENTHIDE R/O TRENT HOUSE (CSO6)</v>
      </c>
      <c r="E494" t="s">
        <v>9065</v>
      </c>
      <c r="F494" t="s">
        <v>9066</v>
      </c>
      <c r="G494" t="s">
        <v>8112</v>
      </c>
      <c r="H494" t="s">
        <v>8113</v>
      </c>
      <c r="I494" t="s">
        <v>26</v>
      </c>
      <c r="J494" t="str">
        <f>Table15[[#This Row],[Server]]&amp;":"&amp;Table15[[#This Row],[DB_ADDR]]</f>
        <v>WASTE:E25708</v>
      </c>
      <c r="K494" t="str">
        <f>IFERROR(VLOOKUP(Table15[[#This Row],[SignalLink]],#REF!,2,FALSE),"")</f>
        <v/>
      </c>
    </row>
    <row r="495" spans="1:11" x14ac:dyDescent="0.3">
      <c r="A495">
        <v>17638</v>
      </c>
      <c r="B495" t="str">
        <f>_xlfn.XLOOKUP(Table15[[#This Row],[Site Id]],'All sites'!A:A,'All sites'!B:B)</f>
        <v>PIDDLETRENTHIDE</v>
      </c>
      <c r="C495" t="str">
        <f>_xlfn.XLOOKUP(Table15[[#This Row],[Site Id]],'All sites'!A:A,'All sites'!C:C)</f>
        <v>R/O TRENT HOUSE (CSO6)</v>
      </c>
      <c r="D495" t="str">
        <f>Table15[[#This Row],[Site Area]] &amp; " " &amp; Table15[[#This Row],[Site Description]]</f>
        <v>PIDDLETRENTHIDE R/O TRENT HOUSE (CSO6)</v>
      </c>
      <c r="E495" t="s">
        <v>9067</v>
      </c>
      <c r="F495" t="s">
        <v>9068</v>
      </c>
      <c r="G495" t="s">
        <v>8112</v>
      </c>
      <c r="H495" t="s">
        <v>8113</v>
      </c>
      <c r="I495" t="s">
        <v>26</v>
      </c>
      <c r="J495" t="str">
        <f>Table15[[#This Row],[Server]]&amp;":"&amp;Table15[[#This Row],[DB_ADDR]]</f>
        <v>WASTE:E25710</v>
      </c>
      <c r="K495" t="str">
        <f>IFERROR(VLOOKUP(Table15[[#This Row],[SignalLink]],#REF!,2,FALSE),"")</f>
        <v/>
      </c>
    </row>
    <row r="496" spans="1:11" x14ac:dyDescent="0.3">
      <c r="A496">
        <v>17638</v>
      </c>
      <c r="B496" t="str">
        <f>_xlfn.XLOOKUP(Table15[[#This Row],[Site Id]],'All sites'!A:A,'All sites'!B:B)</f>
        <v>PIDDLETRENTHIDE</v>
      </c>
      <c r="C496" t="str">
        <f>_xlfn.XLOOKUP(Table15[[#This Row],[Site Id]],'All sites'!A:A,'All sites'!C:C)</f>
        <v>R/O TRENT HOUSE (CSO6)</v>
      </c>
      <c r="D496" t="str">
        <f>Table15[[#This Row],[Site Area]] &amp; " " &amp; Table15[[#This Row],[Site Description]]</f>
        <v>PIDDLETRENTHIDE R/O TRENT HOUSE (CSO6)</v>
      </c>
      <c r="E496" t="s">
        <v>9069</v>
      </c>
      <c r="F496" t="s">
        <v>9070</v>
      </c>
      <c r="G496" t="s">
        <v>8112</v>
      </c>
      <c r="H496" t="s">
        <v>8113</v>
      </c>
      <c r="I496" t="s">
        <v>26</v>
      </c>
      <c r="J496" t="str">
        <f>Table15[[#This Row],[Server]]&amp;":"&amp;Table15[[#This Row],[DB_ADDR]]</f>
        <v>WASTE:E25736</v>
      </c>
      <c r="K496" t="str">
        <f>IFERROR(VLOOKUP(Table15[[#This Row],[SignalLink]],#REF!,2,FALSE),"")</f>
        <v/>
      </c>
    </row>
    <row r="497" spans="1:11" x14ac:dyDescent="0.3">
      <c r="A497">
        <v>17638</v>
      </c>
      <c r="B497" t="str">
        <f>_xlfn.XLOOKUP(Table15[[#This Row],[Site Id]],'All sites'!A:A,'All sites'!B:B)</f>
        <v>PIDDLETRENTHIDE</v>
      </c>
      <c r="C497" t="str">
        <f>_xlfn.XLOOKUP(Table15[[#This Row],[Site Id]],'All sites'!A:A,'All sites'!C:C)</f>
        <v>R/O TRENT HOUSE (CSO6)</v>
      </c>
      <c r="D497" t="str">
        <f>Table15[[#This Row],[Site Area]] &amp; " " &amp; Table15[[#This Row],[Site Description]]</f>
        <v>PIDDLETRENTHIDE R/O TRENT HOUSE (CSO6)</v>
      </c>
      <c r="E497" t="s">
        <v>9071</v>
      </c>
      <c r="F497" t="s">
        <v>9072</v>
      </c>
      <c r="G497" t="s">
        <v>8112</v>
      </c>
      <c r="H497" t="s">
        <v>8113</v>
      </c>
      <c r="I497" t="s">
        <v>26</v>
      </c>
      <c r="J497" t="str">
        <f>Table15[[#This Row],[Server]]&amp;":"&amp;Table15[[#This Row],[DB_ADDR]]</f>
        <v>WASTE:E25737</v>
      </c>
      <c r="K497" t="str">
        <f>IFERROR(VLOOKUP(Table15[[#This Row],[SignalLink]],#REF!,2,FALSE),"")</f>
        <v/>
      </c>
    </row>
    <row r="498" spans="1:11" x14ac:dyDescent="0.3">
      <c r="A498">
        <v>17638</v>
      </c>
      <c r="B498" t="str">
        <f>_xlfn.XLOOKUP(Table15[[#This Row],[Site Id]],'All sites'!A:A,'All sites'!B:B)</f>
        <v>PIDDLETRENTHIDE</v>
      </c>
      <c r="C498" t="str">
        <f>_xlfn.XLOOKUP(Table15[[#This Row],[Site Id]],'All sites'!A:A,'All sites'!C:C)</f>
        <v>R/O TRENT HOUSE (CSO6)</v>
      </c>
      <c r="D498" t="str">
        <f>Table15[[#This Row],[Site Area]] &amp; " " &amp; Table15[[#This Row],[Site Description]]</f>
        <v>PIDDLETRENTHIDE R/O TRENT HOUSE (CSO6)</v>
      </c>
      <c r="E498" t="s">
        <v>9073</v>
      </c>
      <c r="F498" t="s">
        <v>9074</v>
      </c>
      <c r="G498" t="s">
        <v>8112</v>
      </c>
      <c r="H498" t="s">
        <v>8113</v>
      </c>
      <c r="I498" t="s">
        <v>26</v>
      </c>
      <c r="J498" t="str">
        <f>Table15[[#This Row],[Server]]&amp;":"&amp;Table15[[#This Row],[DB_ADDR]]</f>
        <v>WASTE:E25742</v>
      </c>
      <c r="K498" t="str">
        <f>IFERROR(VLOOKUP(Table15[[#This Row],[SignalLink]],#REF!,2,FALSE),"")</f>
        <v/>
      </c>
    </row>
    <row r="499" spans="1:11" x14ac:dyDescent="0.3">
      <c r="A499">
        <v>17638</v>
      </c>
      <c r="B499" t="str">
        <f>_xlfn.XLOOKUP(Table15[[#This Row],[Site Id]],'All sites'!A:A,'All sites'!B:B)</f>
        <v>PIDDLETRENTHIDE</v>
      </c>
      <c r="C499" t="str">
        <f>_xlfn.XLOOKUP(Table15[[#This Row],[Site Id]],'All sites'!A:A,'All sites'!C:C)</f>
        <v>R/O TRENT HOUSE (CSO6)</v>
      </c>
      <c r="D499" t="str">
        <f>Table15[[#This Row],[Site Area]] &amp; " " &amp; Table15[[#This Row],[Site Description]]</f>
        <v>PIDDLETRENTHIDE R/O TRENT HOUSE (CSO6)</v>
      </c>
      <c r="E499" t="s">
        <v>9075</v>
      </c>
      <c r="F499" t="s">
        <v>9076</v>
      </c>
      <c r="G499" t="s">
        <v>8112</v>
      </c>
      <c r="H499" t="s">
        <v>8113</v>
      </c>
      <c r="I499" t="s">
        <v>26</v>
      </c>
      <c r="J499" t="str">
        <f>Table15[[#This Row],[Server]]&amp;":"&amp;Table15[[#This Row],[DB_ADDR]]</f>
        <v>WASTE:E25747</v>
      </c>
      <c r="K499" t="str">
        <f>IFERROR(VLOOKUP(Table15[[#This Row],[SignalLink]],#REF!,2,FALSE),"")</f>
        <v/>
      </c>
    </row>
    <row r="500" spans="1:11" x14ac:dyDescent="0.3">
      <c r="A500">
        <v>18015</v>
      </c>
      <c r="B500" t="str">
        <f>_xlfn.XLOOKUP(Table15[[#This Row],[Site Id]],'All sites'!A:A,'All sites'!B:B)</f>
        <v>BOURNEMOUTH</v>
      </c>
      <c r="C500" t="str">
        <f>_xlfn.XLOOKUP(Table15[[#This Row],[Site Id]],'All sites'!A:A,'All sites'!C:C)</f>
        <v>COOPER DEAN DETENTION TANK</v>
      </c>
      <c r="D500" t="str">
        <f>Table15[[#This Row],[Site Area]] &amp; " " &amp; Table15[[#This Row],[Site Description]]</f>
        <v>BOURNEMOUTH COOPER DEAN DETENTION TANK</v>
      </c>
      <c r="E500" t="s">
        <v>9077</v>
      </c>
      <c r="F500" t="s">
        <v>9078</v>
      </c>
      <c r="G500" t="s">
        <v>8112</v>
      </c>
      <c r="H500" t="s">
        <v>8113</v>
      </c>
      <c r="I500" t="s">
        <v>26</v>
      </c>
      <c r="J500" t="str">
        <f>Table15[[#This Row],[Server]]&amp;":"&amp;Table15[[#This Row],[DB_ADDR]]</f>
        <v>WASTE:E17828</v>
      </c>
      <c r="K500" t="str">
        <f>IFERROR(VLOOKUP(Table15[[#This Row],[SignalLink]],#REF!,2,FALSE),"")</f>
        <v/>
      </c>
    </row>
    <row r="501" spans="1:11" x14ac:dyDescent="0.3">
      <c r="A501">
        <v>10567</v>
      </c>
      <c r="B501" t="e">
        <f>_xlfn.XLOOKUP(Table15[[#This Row],[Site Id]],'All sites'!A:A,'All sites'!B:B)</f>
        <v>#N/A</v>
      </c>
      <c r="C501" t="e">
        <f>_xlfn.XLOOKUP(Table15[[#This Row],[Site Id]],'All sites'!A:A,'All sites'!C:C)</f>
        <v>#N/A</v>
      </c>
      <c r="D501" t="e">
        <f>Table15[[#This Row],[Site Area]] &amp; " " &amp; Table15[[#This Row],[Site Description]]</f>
        <v>#N/A</v>
      </c>
      <c r="E501" t="s">
        <v>9079</v>
      </c>
      <c r="F501" t="s">
        <v>9080</v>
      </c>
      <c r="G501" t="s">
        <v>8112</v>
      </c>
      <c r="H501" t="s">
        <v>8168</v>
      </c>
      <c r="J501" t="str">
        <f>Table15[[#This Row],[Server]]&amp;":"&amp;Table15[[#This Row],[DB_ADDR]]</f>
        <v>WASTE2:E6090</v>
      </c>
    </row>
    <row r="502" spans="1:11" x14ac:dyDescent="0.3">
      <c r="A502">
        <v>12004</v>
      </c>
      <c r="B502" t="e">
        <f>_xlfn.XLOOKUP(Table15[[#This Row],[Site Id]],'All sites'!A:A,'All sites'!B:B)</f>
        <v>#N/A</v>
      </c>
      <c r="C502" t="e">
        <f>_xlfn.XLOOKUP(Table15[[#This Row],[Site Id]],'All sites'!A:A,'All sites'!C:C)</f>
        <v>#N/A</v>
      </c>
      <c r="D502" t="e">
        <f>Table15[[#This Row],[Site Area]] &amp; " " &amp; Table15[[#This Row],[Site Description]]</f>
        <v>#N/A</v>
      </c>
      <c r="E502" t="s">
        <v>9081</v>
      </c>
      <c r="F502" t="s">
        <v>9082</v>
      </c>
      <c r="G502" t="s">
        <v>8112</v>
      </c>
      <c r="H502" t="s">
        <v>8113</v>
      </c>
      <c r="J502" t="str">
        <f>Table15[[#This Row],[Server]]&amp;":"&amp;Table15[[#This Row],[DB_ADDR]]</f>
        <v>WASTE:E15423</v>
      </c>
    </row>
    <row r="503" spans="1:11" x14ac:dyDescent="0.3">
      <c r="A503">
        <v>12004</v>
      </c>
      <c r="B503" t="e">
        <f>_xlfn.XLOOKUP(Table15[[#This Row],[Site Id]],'All sites'!A:A,'All sites'!B:B)</f>
        <v>#N/A</v>
      </c>
      <c r="C503" t="e">
        <f>_xlfn.XLOOKUP(Table15[[#This Row],[Site Id]],'All sites'!A:A,'All sites'!C:C)</f>
        <v>#N/A</v>
      </c>
      <c r="D503" t="e">
        <f>Table15[[#This Row],[Site Area]] &amp; " " &amp; Table15[[#This Row],[Site Description]]</f>
        <v>#N/A</v>
      </c>
      <c r="E503" t="s">
        <v>9083</v>
      </c>
      <c r="F503" t="s">
        <v>9084</v>
      </c>
      <c r="G503" t="s">
        <v>8112</v>
      </c>
      <c r="H503" t="s">
        <v>8113</v>
      </c>
      <c r="J503" t="str">
        <f>Table15[[#This Row],[Server]]&amp;":"&amp;Table15[[#This Row],[DB_ADDR]]</f>
        <v>WASTE:E15424</v>
      </c>
    </row>
    <row r="504" spans="1:11" x14ac:dyDescent="0.3">
      <c r="A504">
        <v>12007</v>
      </c>
      <c r="B504" t="e">
        <f>_xlfn.XLOOKUP(Table15[[#This Row],[Site Id]],'All sites'!A:A,'All sites'!B:B)</f>
        <v>#N/A</v>
      </c>
      <c r="C504" t="e">
        <f>_xlfn.XLOOKUP(Table15[[#This Row],[Site Id]],'All sites'!A:A,'All sites'!C:C)</f>
        <v>#N/A</v>
      </c>
      <c r="D504" t="e">
        <f>Table15[[#This Row],[Site Area]] &amp; " " &amp; Table15[[#This Row],[Site Description]]</f>
        <v>#N/A</v>
      </c>
      <c r="E504" t="s">
        <v>9085</v>
      </c>
      <c r="F504" t="s">
        <v>9086</v>
      </c>
      <c r="G504" t="s">
        <v>8112</v>
      </c>
      <c r="H504" t="s">
        <v>8113</v>
      </c>
      <c r="J504" t="str">
        <f>Table15[[#This Row],[Server]]&amp;":"&amp;Table15[[#This Row],[DB_ADDR]]</f>
        <v>WASTE:E15422</v>
      </c>
    </row>
    <row r="505" spans="1:11" x14ac:dyDescent="0.3">
      <c r="A505">
        <v>12029</v>
      </c>
      <c r="B505" t="e">
        <f>_xlfn.XLOOKUP(Table15[[#This Row],[Site Id]],'All sites'!A:A,'All sites'!B:B)</f>
        <v>#N/A</v>
      </c>
      <c r="C505" t="e">
        <f>_xlfn.XLOOKUP(Table15[[#This Row],[Site Id]],'All sites'!A:A,'All sites'!C:C)</f>
        <v>#N/A</v>
      </c>
      <c r="D505" t="e">
        <f>Table15[[#This Row],[Site Area]] &amp; " " &amp; Table15[[#This Row],[Site Description]]</f>
        <v>#N/A</v>
      </c>
      <c r="E505" t="s">
        <v>9087</v>
      </c>
      <c r="F505" t="s">
        <v>9088</v>
      </c>
      <c r="G505" t="s">
        <v>8112</v>
      </c>
      <c r="H505" t="s">
        <v>8113</v>
      </c>
      <c r="J505" t="str">
        <f>Table15[[#This Row],[Server]]&amp;":"&amp;Table15[[#This Row],[DB_ADDR]]</f>
        <v>WASTE:E15429</v>
      </c>
    </row>
    <row r="506" spans="1:11" x14ac:dyDescent="0.3">
      <c r="A506">
        <v>12035</v>
      </c>
      <c r="B506" t="e">
        <f>_xlfn.XLOOKUP(Table15[[#This Row],[Site Id]],'All sites'!A:A,'All sites'!B:B)</f>
        <v>#N/A</v>
      </c>
      <c r="C506" t="e">
        <f>_xlfn.XLOOKUP(Table15[[#This Row],[Site Id]],'All sites'!A:A,'All sites'!C:C)</f>
        <v>#N/A</v>
      </c>
      <c r="D506" t="e">
        <f>Table15[[#This Row],[Site Area]] &amp; " " &amp; Table15[[#This Row],[Site Description]]</f>
        <v>#N/A</v>
      </c>
      <c r="E506" t="s">
        <v>9089</v>
      </c>
      <c r="F506" t="s">
        <v>9090</v>
      </c>
      <c r="G506" t="s">
        <v>8112</v>
      </c>
      <c r="H506" t="s">
        <v>8113</v>
      </c>
      <c r="J506" t="str">
        <f>Table15[[#This Row],[Server]]&amp;":"&amp;Table15[[#This Row],[DB_ADDR]]</f>
        <v>WASTE:E15427</v>
      </c>
    </row>
    <row r="507" spans="1:11" x14ac:dyDescent="0.3">
      <c r="A507">
        <v>12081</v>
      </c>
      <c r="B507" t="e">
        <f>_xlfn.XLOOKUP(Table15[[#This Row],[Site Id]],'All sites'!A:A,'All sites'!B:B)</f>
        <v>#N/A</v>
      </c>
      <c r="C507" t="e">
        <f>_xlfn.XLOOKUP(Table15[[#This Row],[Site Id]],'All sites'!A:A,'All sites'!C:C)</f>
        <v>#N/A</v>
      </c>
      <c r="D507" t="e">
        <f>Table15[[#This Row],[Site Area]] &amp; " " &amp; Table15[[#This Row],[Site Description]]</f>
        <v>#N/A</v>
      </c>
      <c r="E507" t="s">
        <v>9091</v>
      </c>
      <c r="F507" t="s">
        <v>9092</v>
      </c>
      <c r="G507" t="s">
        <v>8112</v>
      </c>
      <c r="H507" t="s">
        <v>8113</v>
      </c>
      <c r="J507" t="str">
        <f>Table15[[#This Row],[Server]]&amp;":"&amp;Table15[[#This Row],[DB_ADDR]]</f>
        <v>WASTE:E15426</v>
      </c>
    </row>
    <row r="508" spans="1:11" x14ac:dyDescent="0.3">
      <c r="A508">
        <v>12089</v>
      </c>
      <c r="B508" t="e">
        <f>_xlfn.XLOOKUP(Table15[[#This Row],[Site Id]],'All sites'!A:A,'All sites'!B:B)</f>
        <v>#N/A</v>
      </c>
      <c r="C508" t="e">
        <f>_xlfn.XLOOKUP(Table15[[#This Row],[Site Id]],'All sites'!A:A,'All sites'!C:C)</f>
        <v>#N/A</v>
      </c>
      <c r="D508" t="e">
        <f>Table15[[#This Row],[Site Area]] &amp; " " &amp; Table15[[#This Row],[Site Description]]</f>
        <v>#N/A</v>
      </c>
      <c r="E508" t="s">
        <v>9093</v>
      </c>
      <c r="F508" t="s">
        <v>9094</v>
      </c>
      <c r="G508" t="s">
        <v>8112</v>
      </c>
      <c r="H508" t="s">
        <v>8113</v>
      </c>
      <c r="J508" t="str">
        <f>Table15[[#This Row],[Server]]&amp;":"&amp;Table15[[#This Row],[DB_ADDR]]</f>
        <v>WASTE:E15428</v>
      </c>
    </row>
    <row r="509" spans="1:11" x14ac:dyDescent="0.3">
      <c r="A509">
        <v>12928</v>
      </c>
      <c r="B509" t="e">
        <f>_xlfn.XLOOKUP(Table15[[#This Row],[Site Id]],'All sites'!A:A,'All sites'!B:B)</f>
        <v>#N/A</v>
      </c>
      <c r="C509" t="e">
        <f>_xlfn.XLOOKUP(Table15[[#This Row],[Site Id]],'All sites'!A:A,'All sites'!C:C)</f>
        <v>#N/A</v>
      </c>
      <c r="D509" t="e">
        <f>Table15[[#This Row],[Site Area]] &amp; " " &amp; Table15[[#This Row],[Site Description]]</f>
        <v>#N/A</v>
      </c>
      <c r="E509" t="s">
        <v>9095</v>
      </c>
      <c r="F509" t="s">
        <v>9096</v>
      </c>
      <c r="G509" t="s">
        <v>8112</v>
      </c>
      <c r="H509" t="s">
        <v>8168</v>
      </c>
      <c r="J509" t="str">
        <f>Table15[[#This Row],[Server]]&amp;":"&amp;Table15[[#This Row],[DB_ADDR]]</f>
        <v>WASTE2:E3078</v>
      </c>
    </row>
    <row r="510" spans="1:11" x14ac:dyDescent="0.3">
      <c r="A510">
        <v>12929</v>
      </c>
      <c r="B510" t="e">
        <f>_xlfn.XLOOKUP(Table15[[#This Row],[Site Id]],'All sites'!A:A,'All sites'!B:B)</f>
        <v>#N/A</v>
      </c>
      <c r="C510" t="e">
        <f>_xlfn.XLOOKUP(Table15[[#This Row],[Site Id]],'All sites'!A:A,'All sites'!C:C)</f>
        <v>#N/A</v>
      </c>
      <c r="D510" t="e">
        <f>Table15[[#This Row],[Site Area]] &amp; " " &amp; Table15[[#This Row],[Site Description]]</f>
        <v>#N/A</v>
      </c>
      <c r="E510" t="s">
        <v>8193</v>
      </c>
      <c r="F510" t="s">
        <v>8194</v>
      </c>
      <c r="G510" t="s">
        <v>8112</v>
      </c>
      <c r="H510" t="s">
        <v>8168</v>
      </c>
      <c r="J510" t="str">
        <f>Table15[[#This Row],[Server]]&amp;":"&amp;Table15[[#This Row],[DB_ADDR]]</f>
        <v>WASTE2:E3094</v>
      </c>
    </row>
    <row r="511" spans="1:11" x14ac:dyDescent="0.3">
      <c r="A511">
        <v>12930</v>
      </c>
      <c r="B511" t="e">
        <f>_xlfn.XLOOKUP(Table15[[#This Row],[Site Id]],'All sites'!A:A,'All sites'!B:B)</f>
        <v>#N/A</v>
      </c>
      <c r="C511" t="e">
        <f>_xlfn.XLOOKUP(Table15[[#This Row],[Site Id]],'All sites'!A:A,'All sites'!C:C)</f>
        <v>#N/A</v>
      </c>
      <c r="D511" t="e">
        <f>Table15[[#This Row],[Site Area]] &amp; " " &amp; Table15[[#This Row],[Site Description]]</f>
        <v>#N/A</v>
      </c>
      <c r="E511" t="s">
        <v>9097</v>
      </c>
      <c r="F511" t="s">
        <v>9098</v>
      </c>
      <c r="G511" t="s">
        <v>8112</v>
      </c>
      <c r="H511" t="s">
        <v>8168</v>
      </c>
      <c r="J511" t="str">
        <f>Table15[[#This Row],[Server]]&amp;":"&amp;Table15[[#This Row],[DB_ADDR]]</f>
        <v>WASTE2:E3110</v>
      </c>
    </row>
    <row r="512" spans="1:11" x14ac:dyDescent="0.3">
      <c r="A512">
        <v>12930</v>
      </c>
      <c r="B512" t="e">
        <f>_xlfn.XLOOKUP(Table15[[#This Row],[Site Id]],'All sites'!A:A,'All sites'!B:B)</f>
        <v>#N/A</v>
      </c>
      <c r="C512" t="e">
        <f>_xlfn.XLOOKUP(Table15[[#This Row],[Site Id]],'All sites'!A:A,'All sites'!C:C)</f>
        <v>#N/A</v>
      </c>
      <c r="D512" t="e">
        <f>Table15[[#This Row],[Site Area]] &amp; " " &amp; Table15[[#This Row],[Site Description]]</f>
        <v>#N/A</v>
      </c>
      <c r="E512" t="s">
        <v>9099</v>
      </c>
      <c r="F512" t="s">
        <v>9100</v>
      </c>
      <c r="G512" t="s">
        <v>8112</v>
      </c>
      <c r="H512" t="s">
        <v>8168</v>
      </c>
      <c r="J512" t="str">
        <f>Table15[[#This Row],[Server]]&amp;":"&amp;Table15[[#This Row],[DB_ADDR]]</f>
        <v>WASTE2:E3111</v>
      </c>
    </row>
    <row r="513" spans="1:10" x14ac:dyDescent="0.3">
      <c r="A513">
        <v>12931</v>
      </c>
      <c r="B513" t="e">
        <f>_xlfn.XLOOKUP(Table15[[#This Row],[Site Id]],'All sites'!A:A,'All sites'!B:B)</f>
        <v>#N/A</v>
      </c>
      <c r="C513" t="e">
        <f>_xlfn.XLOOKUP(Table15[[#This Row],[Site Id]],'All sites'!A:A,'All sites'!C:C)</f>
        <v>#N/A</v>
      </c>
      <c r="D513" t="e">
        <f>Table15[[#This Row],[Site Area]] &amp; " " &amp; Table15[[#This Row],[Site Description]]</f>
        <v>#N/A</v>
      </c>
      <c r="E513" t="s">
        <v>9101</v>
      </c>
      <c r="F513" t="s">
        <v>9102</v>
      </c>
      <c r="G513" t="s">
        <v>8112</v>
      </c>
      <c r="H513" t="s">
        <v>8168</v>
      </c>
      <c r="J513" t="str">
        <f>Table15[[#This Row],[Server]]&amp;":"&amp;Table15[[#This Row],[DB_ADDR]]</f>
        <v>WASTE2:E3126</v>
      </c>
    </row>
    <row r="514" spans="1:10" x14ac:dyDescent="0.3">
      <c r="A514">
        <v>12932</v>
      </c>
      <c r="B514" t="e">
        <f>_xlfn.XLOOKUP(Table15[[#This Row],[Site Id]],'All sites'!A:A,'All sites'!B:B)</f>
        <v>#N/A</v>
      </c>
      <c r="C514" t="e">
        <f>_xlfn.XLOOKUP(Table15[[#This Row],[Site Id]],'All sites'!A:A,'All sites'!C:C)</f>
        <v>#N/A</v>
      </c>
      <c r="D514" t="e">
        <f>Table15[[#This Row],[Site Area]] &amp; " " &amp; Table15[[#This Row],[Site Description]]</f>
        <v>#N/A</v>
      </c>
      <c r="E514" t="s">
        <v>9103</v>
      </c>
      <c r="F514" t="s">
        <v>9104</v>
      </c>
      <c r="G514" t="s">
        <v>8112</v>
      </c>
      <c r="H514" t="s">
        <v>8168</v>
      </c>
      <c r="J514" t="str">
        <f>Table15[[#This Row],[Server]]&amp;":"&amp;Table15[[#This Row],[DB_ADDR]]</f>
        <v>WASTE2:E3142</v>
      </c>
    </row>
    <row r="515" spans="1:10" x14ac:dyDescent="0.3">
      <c r="A515">
        <v>13001</v>
      </c>
      <c r="B515" t="e">
        <f>_xlfn.XLOOKUP(Table15[[#This Row],[Site Id]],'All sites'!A:A,'All sites'!B:B)</f>
        <v>#N/A</v>
      </c>
      <c r="C515" t="e">
        <f>_xlfn.XLOOKUP(Table15[[#This Row],[Site Id]],'All sites'!A:A,'All sites'!C:C)</f>
        <v>#N/A</v>
      </c>
      <c r="D515" t="e">
        <f>Table15[[#This Row],[Site Area]] &amp; " " &amp; Table15[[#This Row],[Site Description]]</f>
        <v>#N/A</v>
      </c>
      <c r="E515" t="s">
        <v>9105</v>
      </c>
      <c r="F515" t="s">
        <v>9106</v>
      </c>
      <c r="G515" t="s">
        <v>8112</v>
      </c>
      <c r="H515" t="s">
        <v>8113</v>
      </c>
      <c r="J515" t="str">
        <f>Table15[[#This Row],[Server]]&amp;":"&amp;Table15[[#This Row],[DB_ADDR]]</f>
        <v>WASTE:E6151</v>
      </c>
    </row>
    <row r="516" spans="1:10" x14ac:dyDescent="0.3">
      <c r="A516">
        <v>13001</v>
      </c>
      <c r="B516" t="e">
        <f>_xlfn.XLOOKUP(Table15[[#This Row],[Site Id]],'All sites'!A:A,'All sites'!B:B)</f>
        <v>#N/A</v>
      </c>
      <c r="C516" t="e">
        <f>_xlfn.XLOOKUP(Table15[[#This Row],[Site Id]],'All sites'!A:A,'All sites'!C:C)</f>
        <v>#N/A</v>
      </c>
      <c r="D516" t="e">
        <f>Table15[[#This Row],[Site Area]] &amp; " " &amp; Table15[[#This Row],[Site Description]]</f>
        <v>#N/A</v>
      </c>
      <c r="E516" t="s">
        <v>9107</v>
      </c>
      <c r="F516" t="s">
        <v>9108</v>
      </c>
      <c r="G516" t="s">
        <v>8112</v>
      </c>
      <c r="H516" t="s">
        <v>8113</v>
      </c>
      <c r="J516" t="str">
        <f>Table15[[#This Row],[Server]]&amp;":"&amp;Table15[[#This Row],[DB_ADDR]]</f>
        <v>WASTE:E30383</v>
      </c>
    </row>
    <row r="517" spans="1:10" x14ac:dyDescent="0.3">
      <c r="A517">
        <v>13001</v>
      </c>
      <c r="B517" t="e">
        <f>_xlfn.XLOOKUP(Table15[[#This Row],[Site Id]],'All sites'!A:A,'All sites'!B:B)</f>
        <v>#N/A</v>
      </c>
      <c r="C517" t="e">
        <f>_xlfn.XLOOKUP(Table15[[#This Row],[Site Id]],'All sites'!A:A,'All sites'!C:C)</f>
        <v>#N/A</v>
      </c>
      <c r="D517" t="e">
        <f>Table15[[#This Row],[Site Area]] &amp; " " &amp; Table15[[#This Row],[Site Description]]</f>
        <v>#N/A</v>
      </c>
      <c r="E517" t="s">
        <v>9109</v>
      </c>
      <c r="F517" t="s">
        <v>9110</v>
      </c>
      <c r="G517" t="s">
        <v>8112</v>
      </c>
      <c r="H517" t="s">
        <v>8113</v>
      </c>
      <c r="J517" t="str">
        <f>Table15[[#This Row],[Server]]&amp;":"&amp;Table15[[#This Row],[DB_ADDR]]</f>
        <v>WASTE:E30387</v>
      </c>
    </row>
    <row r="518" spans="1:10" x14ac:dyDescent="0.3">
      <c r="A518">
        <v>13001</v>
      </c>
      <c r="B518" t="e">
        <f>_xlfn.XLOOKUP(Table15[[#This Row],[Site Id]],'All sites'!A:A,'All sites'!B:B)</f>
        <v>#N/A</v>
      </c>
      <c r="C518" t="e">
        <f>_xlfn.XLOOKUP(Table15[[#This Row],[Site Id]],'All sites'!A:A,'All sites'!C:C)</f>
        <v>#N/A</v>
      </c>
      <c r="D518" t="e">
        <f>Table15[[#This Row],[Site Area]] &amp; " " &amp; Table15[[#This Row],[Site Description]]</f>
        <v>#N/A</v>
      </c>
      <c r="E518" t="s">
        <v>9111</v>
      </c>
      <c r="F518" t="s">
        <v>9112</v>
      </c>
      <c r="G518" t="s">
        <v>8112</v>
      </c>
      <c r="H518" t="s">
        <v>8113</v>
      </c>
      <c r="J518" t="str">
        <f>Table15[[#This Row],[Server]]&amp;":"&amp;Table15[[#This Row],[DB_ADDR]]</f>
        <v>WASTE:E30402</v>
      </c>
    </row>
    <row r="519" spans="1:10" x14ac:dyDescent="0.3">
      <c r="A519">
        <v>13001</v>
      </c>
      <c r="B519" t="e">
        <f>_xlfn.XLOOKUP(Table15[[#This Row],[Site Id]],'All sites'!A:A,'All sites'!B:B)</f>
        <v>#N/A</v>
      </c>
      <c r="C519" t="e">
        <f>_xlfn.XLOOKUP(Table15[[#This Row],[Site Id]],'All sites'!A:A,'All sites'!C:C)</f>
        <v>#N/A</v>
      </c>
      <c r="D519" t="e">
        <f>Table15[[#This Row],[Site Area]] &amp; " " &amp; Table15[[#This Row],[Site Description]]</f>
        <v>#N/A</v>
      </c>
      <c r="E519" t="s">
        <v>9113</v>
      </c>
      <c r="F519" t="s">
        <v>9114</v>
      </c>
      <c r="G519" t="s">
        <v>8112</v>
      </c>
      <c r="H519" t="s">
        <v>8113</v>
      </c>
      <c r="J519" t="str">
        <f>Table15[[#This Row],[Server]]&amp;":"&amp;Table15[[#This Row],[DB_ADDR]]</f>
        <v>WASTE:E30403</v>
      </c>
    </row>
    <row r="520" spans="1:10" x14ac:dyDescent="0.3">
      <c r="A520">
        <v>13001</v>
      </c>
      <c r="B520" t="e">
        <f>_xlfn.XLOOKUP(Table15[[#This Row],[Site Id]],'All sites'!A:A,'All sites'!B:B)</f>
        <v>#N/A</v>
      </c>
      <c r="C520" t="e">
        <f>_xlfn.XLOOKUP(Table15[[#This Row],[Site Id]],'All sites'!A:A,'All sites'!C:C)</f>
        <v>#N/A</v>
      </c>
      <c r="D520" t="e">
        <f>Table15[[#This Row],[Site Area]] &amp; " " &amp; Table15[[#This Row],[Site Description]]</f>
        <v>#N/A</v>
      </c>
      <c r="E520" t="s">
        <v>9115</v>
      </c>
      <c r="F520" t="s">
        <v>9116</v>
      </c>
      <c r="G520" t="s">
        <v>8112</v>
      </c>
      <c r="H520" t="s">
        <v>8113</v>
      </c>
      <c r="J520" t="str">
        <f>Table15[[#This Row],[Server]]&amp;":"&amp;Table15[[#This Row],[DB_ADDR]]</f>
        <v>WASTE:E30404</v>
      </c>
    </row>
    <row r="521" spans="1:10" x14ac:dyDescent="0.3">
      <c r="A521">
        <v>13001</v>
      </c>
      <c r="B521" t="e">
        <f>_xlfn.XLOOKUP(Table15[[#This Row],[Site Id]],'All sites'!A:A,'All sites'!B:B)</f>
        <v>#N/A</v>
      </c>
      <c r="C521" t="e">
        <f>_xlfn.XLOOKUP(Table15[[#This Row],[Site Id]],'All sites'!A:A,'All sites'!C:C)</f>
        <v>#N/A</v>
      </c>
      <c r="D521" t="e">
        <f>Table15[[#This Row],[Site Area]] &amp; " " &amp; Table15[[#This Row],[Site Description]]</f>
        <v>#N/A</v>
      </c>
      <c r="E521" t="s">
        <v>9117</v>
      </c>
      <c r="F521" t="s">
        <v>9118</v>
      </c>
      <c r="G521" t="s">
        <v>8112</v>
      </c>
      <c r="H521" t="s">
        <v>8113</v>
      </c>
      <c r="J521" t="str">
        <f>Table15[[#This Row],[Server]]&amp;":"&amp;Table15[[#This Row],[DB_ADDR]]</f>
        <v>WASTE:E30924</v>
      </c>
    </row>
    <row r="522" spans="1:10" x14ac:dyDescent="0.3">
      <c r="A522">
        <v>13001</v>
      </c>
      <c r="B522" t="e">
        <f>_xlfn.XLOOKUP(Table15[[#This Row],[Site Id]],'All sites'!A:A,'All sites'!B:B)</f>
        <v>#N/A</v>
      </c>
      <c r="C522" t="e">
        <f>_xlfn.XLOOKUP(Table15[[#This Row],[Site Id]],'All sites'!A:A,'All sites'!C:C)</f>
        <v>#N/A</v>
      </c>
      <c r="D522" t="e">
        <f>Table15[[#This Row],[Site Area]] &amp; " " &amp; Table15[[#This Row],[Site Description]]</f>
        <v>#N/A</v>
      </c>
      <c r="E522" t="s">
        <v>9119</v>
      </c>
      <c r="F522" t="s">
        <v>9120</v>
      </c>
      <c r="G522" t="s">
        <v>8112</v>
      </c>
      <c r="H522" t="s">
        <v>8113</v>
      </c>
      <c r="J522" t="str">
        <f>Table15[[#This Row],[Server]]&amp;":"&amp;Table15[[#This Row],[DB_ADDR]]</f>
        <v>WASTE:E30925</v>
      </c>
    </row>
    <row r="523" spans="1:10" x14ac:dyDescent="0.3">
      <c r="A523">
        <v>13004</v>
      </c>
      <c r="B523" t="e">
        <f>_xlfn.XLOOKUP(Table15[[#This Row],[Site Id]],'All sites'!A:A,'All sites'!B:B)</f>
        <v>#N/A</v>
      </c>
      <c r="C523" t="e">
        <f>_xlfn.XLOOKUP(Table15[[#This Row],[Site Id]],'All sites'!A:A,'All sites'!C:C)</f>
        <v>#N/A</v>
      </c>
      <c r="D523" t="e">
        <f>Table15[[#This Row],[Site Area]] &amp; " " &amp; Table15[[#This Row],[Site Description]]</f>
        <v>#N/A</v>
      </c>
      <c r="E523" t="s">
        <v>9121</v>
      </c>
      <c r="F523" t="s">
        <v>9122</v>
      </c>
      <c r="G523" t="s">
        <v>8112</v>
      </c>
      <c r="H523" t="s">
        <v>8113</v>
      </c>
      <c r="J523" t="str">
        <f>Table15[[#This Row],[Server]]&amp;":"&amp;Table15[[#This Row],[DB_ADDR]]</f>
        <v>WASTE:E55500</v>
      </c>
    </row>
    <row r="524" spans="1:10" x14ac:dyDescent="0.3">
      <c r="A524">
        <v>13004</v>
      </c>
      <c r="B524" t="e">
        <f>_xlfn.XLOOKUP(Table15[[#This Row],[Site Id]],'All sites'!A:A,'All sites'!B:B)</f>
        <v>#N/A</v>
      </c>
      <c r="C524" t="e">
        <f>_xlfn.XLOOKUP(Table15[[#This Row],[Site Id]],'All sites'!A:A,'All sites'!C:C)</f>
        <v>#N/A</v>
      </c>
      <c r="D524" t="e">
        <f>Table15[[#This Row],[Site Area]] &amp; " " &amp; Table15[[#This Row],[Site Description]]</f>
        <v>#N/A</v>
      </c>
      <c r="E524" t="s">
        <v>9123</v>
      </c>
      <c r="F524" t="s">
        <v>9124</v>
      </c>
      <c r="G524" t="s">
        <v>8112</v>
      </c>
      <c r="H524" t="s">
        <v>8113</v>
      </c>
      <c r="J524" t="str">
        <f>Table15[[#This Row],[Server]]&amp;":"&amp;Table15[[#This Row],[DB_ADDR]]</f>
        <v>WASTE:E55508</v>
      </c>
    </row>
    <row r="525" spans="1:10" x14ac:dyDescent="0.3">
      <c r="A525">
        <v>13006</v>
      </c>
      <c r="B525" t="e">
        <f>_xlfn.XLOOKUP(Table15[[#This Row],[Site Id]],'All sites'!A:A,'All sites'!B:B)</f>
        <v>#N/A</v>
      </c>
      <c r="C525" t="e">
        <f>_xlfn.XLOOKUP(Table15[[#This Row],[Site Id]],'All sites'!A:A,'All sites'!C:C)</f>
        <v>#N/A</v>
      </c>
      <c r="D525" t="e">
        <f>Table15[[#This Row],[Site Area]] &amp; " " &amp; Table15[[#This Row],[Site Description]]</f>
        <v>#N/A</v>
      </c>
      <c r="E525" t="s">
        <v>9125</v>
      </c>
      <c r="F525" t="s">
        <v>9126</v>
      </c>
      <c r="G525" t="s">
        <v>8112</v>
      </c>
      <c r="H525" t="s">
        <v>8113</v>
      </c>
      <c r="J525" t="str">
        <f>Table15[[#This Row],[Server]]&amp;":"&amp;Table15[[#This Row],[DB_ADDR]]</f>
        <v>WASTE:E1001</v>
      </c>
    </row>
    <row r="526" spans="1:10" x14ac:dyDescent="0.3">
      <c r="A526">
        <v>13007</v>
      </c>
      <c r="B526" t="e">
        <f>_xlfn.XLOOKUP(Table15[[#This Row],[Site Id]],'All sites'!A:A,'All sites'!B:B)</f>
        <v>#N/A</v>
      </c>
      <c r="C526" t="e">
        <f>_xlfn.XLOOKUP(Table15[[#This Row],[Site Id]],'All sites'!A:A,'All sites'!C:C)</f>
        <v>#N/A</v>
      </c>
      <c r="D526" t="e">
        <f>Table15[[#This Row],[Site Area]] &amp; " " &amp; Table15[[#This Row],[Site Description]]</f>
        <v>#N/A</v>
      </c>
      <c r="E526" t="s">
        <v>9127</v>
      </c>
      <c r="F526" t="s">
        <v>9128</v>
      </c>
      <c r="G526" t="s">
        <v>8112</v>
      </c>
      <c r="H526" t="s">
        <v>8113</v>
      </c>
      <c r="J526" t="str">
        <f>Table15[[#This Row],[Server]]&amp;":"&amp;Table15[[#This Row],[DB_ADDR]]</f>
        <v>WASTE:E1015</v>
      </c>
    </row>
    <row r="527" spans="1:10" x14ac:dyDescent="0.3">
      <c r="A527">
        <v>13007</v>
      </c>
      <c r="B527" t="e">
        <f>_xlfn.XLOOKUP(Table15[[#This Row],[Site Id]],'All sites'!A:A,'All sites'!B:B)</f>
        <v>#N/A</v>
      </c>
      <c r="C527" t="e">
        <f>_xlfn.XLOOKUP(Table15[[#This Row],[Site Id]],'All sites'!A:A,'All sites'!C:C)</f>
        <v>#N/A</v>
      </c>
      <c r="D527" t="e">
        <f>Table15[[#This Row],[Site Area]] &amp; " " &amp; Table15[[#This Row],[Site Description]]</f>
        <v>#N/A</v>
      </c>
      <c r="E527" t="s">
        <v>9129</v>
      </c>
      <c r="F527" t="s">
        <v>9130</v>
      </c>
      <c r="G527" t="s">
        <v>8112</v>
      </c>
      <c r="H527" t="s">
        <v>8113</v>
      </c>
      <c r="J527" t="str">
        <f>Table15[[#This Row],[Server]]&amp;":"&amp;Table15[[#This Row],[DB_ADDR]]</f>
        <v>WASTE:E1016</v>
      </c>
    </row>
    <row r="528" spans="1:10" x14ac:dyDescent="0.3">
      <c r="A528">
        <v>13007</v>
      </c>
      <c r="B528" t="e">
        <f>_xlfn.XLOOKUP(Table15[[#This Row],[Site Id]],'All sites'!A:A,'All sites'!B:B)</f>
        <v>#N/A</v>
      </c>
      <c r="C528" t="e">
        <f>_xlfn.XLOOKUP(Table15[[#This Row],[Site Id]],'All sites'!A:A,'All sites'!C:C)</f>
        <v>#N/A</v>
      </c>
      <c r="D528" t="e">
        <f>Table15[[#This Row],[Site Area]] &amp; " " &amp; Table15[[#This Row],[Site Description]]</f>
        <v>#N/A</v>
      </c>
      <c r="E528" t="s">
        <v>9131</v>
      </c>
      <c r="F528" t="s">
        <v>9132</v>
      </c>
      <c r="G528" t="s">
        <v>8112</v>
      </c>
      <c r="H528" t="s">
        <v>8113</v>
      </c>
      <c r="J528" t="str">
        <f>Table15[[#This Row],[Server]]&amp;":"&amp;Table15[[#This Row],[DB_ADDR]]</f>
        <v>WASTE:E1017</v>
      </c>
    </row>
    <row r="529" spans="1:10" x14ac:dyDescent="0.3">
      <c r="A529">
        <v>13007</v>
      </c>
      <c r="B529" t="e">
        <f>_xlfn.XLOOKUP(Table15[[#This Row],[Site Id]],'All sites'!A:A,'All sites'!B:B)</f>
        <v>#N/A</v>
      </c>
      <c r="C529" t="e">
        <f>_xlfn.XLOOKUP(Table15[[#This Row],[Site Id]],'All sites'!A:A,'All sites'!C:C)</f>
        <v>#N/A</v>
      </c>
      <c r="D529" t="e">
        <f>Table15[[#This Row],[Site Area]] &amp; " " &amp; Table15[[#This Row],[Site Description]]</f>
        <v>#N/A</v>
      </c>
      <c r="E529" t="s">
        <v>9133</v>
      </c>
      <c r="F529" t="s">
        <v>9134</v>
      </c>
      <c r="G529" t="s">
        <v>8112</v>
      </c>
      <c r="H529" t="s">
        <v>8113</v>
      </c>
      <c r="J529" t="str">
        <f>Table15[[#This Row],[Server]]&amp;":"&amp;Table15[[#This Row],[DB_ADDR]]</f>
        <v>WASTE:E1018</v>
      </c>
    </row>
    <row r="530" spans="1:10" x14ac:dyDescent="0.3">
      <c r="A530">
        <v>13008</v>
      </c>
      <c r="B530" t="e">
        <f>_xlfn.XLOOKUP(Table15[[#This Row],[Site Id]],'All sites'!A:A,'All sites'!B:B)</f>
        <v>#N/A</v>
      </c>
      <c r="C530" t="e">
        <f>_xlfn.XLOOKUP(Table15[[#This Row],[Site Id]],'All sites'!A:A,'All sites'!C:C)</f>
        <v>#N/A</v>
      </c>
      <c r="D530" t="e">
        <f>Table15[[#This Row],[Site Area]] &amp; " " &amp; Table15[[#This Row],[Site Description]]</f>
        <v>#N/A</v>
      </c>
      <c r="E530" t="s">
        <v>9135</v>
      </c>
      <c r="F530" t="s">
        <v>9136</v>
      </c>
      <c r="G530" t="s">
        <v>8112</v>
      </c>
      <c r="H530" t="s">
        <v>8113</v>
      </c>
      <c r="J530" t="str">
        <f>Table15[[#This Row],[Server]]&amp;":"&amp;Table15[[#This Row],[DB_ADDR]]</f>
        <v>WASTE:E19545</v>
      </c>
    </row>
    <row r="531" spans="1:10" x14ac:dyDescent="0.3">
      <c r="A531">
        <v>13008</v>
      </c>
      <c r="B531" t="e">
        <f>_xlfn.XLOOKUP(Table15[[#This Row],[Site Id]],'All sites'!A:A,'All sites'!B:B)</f>
        <v>#N/A</v>
      </c>
      <c r="C531" t="e">
        <f>_xlfn.XLOOKUP(Table15[[#This Row],[Site Id]],'All sites'!A:A,'All sites'!C:C)</f>
        <v>#N/A</v>
      </c>
      <c r="D531" t="e">
        <f>Table15[[#This Row],[Site Area]] &amp; " " &amp; Table15[[#This Row],[Site Description]]</f>
        <v>#N/A</v>
      </c>
      <c r="E531" t="s">
        <v>9137</v>
      </c>
      <c r="F531" t="s">
        <v>9138</v>
      </c>
      <c r="G531" t="s">
        <v>8112</v>
      </c>
      <c r="H531" t="s">
        <v>8113</v>
      </c>
      <c r="J531" t="str">
        <f>Table15[[#This Row],[Server]]&amp;":"&amp;Table15[[#This Row],[DB_ADDR]]</f>
        <v>WASTE:E19553</v>
      </c>
    </row>
    <row r="532" spans="1:10" x14ac:dyDescent="0.3">
      <c r="A532">
        <v>13008</v>
      </c>
      <c r="B532" t="e">
        <f>_xlfn.XLOOKUP(Table15[[#This Row],[Site Id]],'All sites'!A:A,'All sites'!B:B)</f>
        <v>#N/A</v>
      </c>
      <c r="C532" t="e">
        <f>_xlfn.XLOOKUP(Table15[[#This Row],[Site Id]],'All sites'!A:A,'All sites'!C:C)</f>
        <v>#N/A</v>
      </c>
      <c r="D532" t="e">
        <f>Table15[[#This Row],[Site Area]] &amp; " " &amp; Table15[[#This Row],[Site Description]]</f>
        <v>#N/A</v>
      </c>
      <c r="E532" t="s">
        <v>9139</v>
      </c>
      <c r="F532" t="s">
        <v>9140</v>
      </c>
      <c r="G532" t="s">
        <v>8112</v>
      </c>
      <c r="H532" t="s">
        <v>8113</v>
      </c>
      <c r="J532" t="str">
        <f>Table15[[#This Row],[Server]]&amp;":"&amp;Table15[[#This Row],[DB_ADDR]]</f>
        <v>WASTE:E19559</v>
      </c>
    </row>
    <row r="533" spans="1:10" x14ac:dyDescent="0.3">
      <c r="A533">
        <v>13008</v>
      </c>
      <c r="B533" t="e">
        <f>_xlfn.XLOOKUP(Table15[[#This Row],[Site Id]],'All sites'!A:A,'All sites'!B:B)</f>
        <v>#N/A</v>
      </c>
      <c r="C533" t="e">
        <f>_xlfn.XLOOKUP(Table15[[#This Row],[Site Id]],'All sites'!A:A,'All sites'!C:C)</f>
        <v>#N/A</v>
      </c>
      <c r="D533" t="e">
        <f>Table15[[#This Row],[Site Area]] &amp; " " &amp; Table15[[#This Row],[Site Description]]</f>
        <v>#N/A</v>
      </c>
      <c r="E533" t="s">
        <v>9141</v>
      </c>
      <c r="F533" t="s">
        <v>9142</v>
      </c>
      <c r="G533" t="s">
        <v>8112</v>
      </c>
      <c r="H533" t="s">
        <v>8113</v>
      </c>
      <c r="J533" t="str">
        <f>Table15[[#This Row],[Server]]&amp;":"&amp;Table15[[#This Row],[DB_ADDR]]</f>
        <v>WASTE:E19561</v>
      </c>
    </row>
    <row r="534" spans="1:10" x14ac:dyDescent="0.3">
      <c r="A534">
        <v>13008</v>
      </c>
      <c r="B534" t="e">
        <f>_xlfn.XLOOKUP(Table15[[#This Row],[Site Id]],'All sites'!A:A,'All sites'!B:B)</f>
        <v>#N/A</v>
      </c>
      <c r="C534" t="e">
        <f>_xlfn.XLOOKUP(Table15[[#This Row],[Site Id]],'All sites'!A:A,'All sites'!C:C)</f>
        <v>#N/A</v>
      </c>
      <c r="D534" t="e">
        <f>Table15[[#This Row],[Site Area]] &amp; " " &amp; Table15[[#This Row],[Site Description]]</f>
        <v>#N/A</v>
      </c>
      <c r="E534" t="s">
        <v>9143</v>
      </c>
      <c r="F534" t="s">
        <v>9144</v>
      </c>
      <c r="G534" t="s">
        <v>8112</v>
      </c>
      <c r="H534" t="s">
        <v>8113</v>
      </c>
      <c r="J534" t="str">
        <f>Table15[[#This Row],[Server]]&amp;":"&amp;Table15[[#This Row],[DB_ADDR]]</f>
        <v>WASTE:E19569</v>
      </c>
    </row>
    <row r="535" spans="1:10" x14ac:dyDescent="0.3">
      <c r="A535">
        <v>13008</v>
      </c>
      <c r="B535" t="e">
        <f>_xlfn.XLOOKUP(Table15[[#This Row],[Site Id]],'All sites'!A:A,'All sites'!B:B)</f>
        <v>#N/A</v>
      </c>
      <c r="C535" t="e">
        <f>_xlfn.XLOOKUP(Table15[[#This Row],[Site Id]],'All sites'!A:A,'All sites'!C:C)</f>
        <v>#N/A</v>
      </c>
      <c r="D535" t="e">
        <f>Table15[[#This Row],[Site Area]] &amp; " " &amp; Table15[[#This Row],[Site Description]]</f>
        <v>#N/A</v>
      </c>
      <c r="E535" t="s">
        <v>9145</v>
      </c>
      <c r="F535" t="s">
        <v>9146</v>
      </c>
      <c r="G535" t="s">
        <v>8112</v>
      </c>
      <c r="H535" t="s">
        <v>8113</v>
      </c>
      <c r="J535" t="str">
        <f>Table15[[#This Row],[Server]]&amp;":"&amp;Table15[[#This Row],[DB_ADDR]]</f>
        <v>WASTE:E37849</v>
      </c>
    </row>
    <row r="536" spans="1:10" x14ac:dyDescent="0.3">
      <c r="A536">
        <v>13008</v>
      </c>
      <c r="B536" t="e">
        <f>_xlfn.XLOOKUP(Table15[[#This Row],[Site Id]],'All sites'!A:A,'All sites'!B:B)</f>
        <v>#N/A</v>
      </c>
      <c r="C536" t="e">
        <f>_xlfn.XLOOKUP(Table15[[#This Row],[Site Id]],'All sites'!A:A,'All sites'!C:C)</f>
        <v>#N/A</v>
      </c>
      <c r="D536" t="e">
        <f>Table15[[#This Row],[Site Area]] &amp; " " &amp; Table15[[#This Row],[Site Description]]</f>
        <v>#N/A</v>
      </c>
      <c r="E536" t="s">
        <v>9147</v>
      </c>
      <c r="F536" t="s">
        <v>9148</v>
      </c>
      <c r="G536" t="s">
        <v>8112</v>
      </c>
      <c r="H536" t="s">
        <v>8113</v>
      </c>
      <c r="J536" t="str">
        <f>Table15[[#This Row],[Server]]&amp;":"&amp;Table15[[#This Row],[DB_ADDR]]</f>
        <v>WASTE:E37850</v>
      </c>
    </row>
    <row r="537" spans="1:10" x14ac:dyDescent="0.3">
      <c r="A537">
        <v>13008</v>
      </c>
      <c r="B537" t="e">
        <f>_xlfn.XLOOKUP(Table15[[#This Row],[Site Id]],'All sites'!A:A,'All sites'!B:B)</f>
        <v>#N/A</v>
      </c>
      <c r="C537" t="e">
        <f>_xlfn.XLOOKUP(Table15[[#This Row],[Site Id]],'All sites'!A:A,'All sites'!C:C)</f>
        <v>#N/A</v>
      </c>
      <c r="D537" t="e">
        <f>Table15[[#This Row],[Site Area]] &amp; " " &amp; Table15[[#This Row],[Site Description]]</f>
        <v>#N/A</v>
      </c>
      <c r="E537" t="s">
        <v>9149</v>
      </c>
      <c r="F537" t="s">
        <v>9150</v>
      </c>
      <c r="G537" t="s">
        <v>8112</v>
      </c>
      <c r="H537" t="s">
        <v>8113</v>
      </c>
      <c r="J537" t="str">
        <f>Table15[[#This Row],[Server]]&amp;":"&amp;Table15[[#This Row],[DB_ADDR]]</f>
        <v>WASTE:E37851</v>
      </c>
    </row>
    <row r="538" spans="1:10" x14ac:dyDescent="0.3">
      <c r="A538">
        <v>13012</v>
      </c>
      <c r="B538" t="e">
        <f>_xlfn.XLOOKUP(Table15[[#This Row],[Site Id]],'All sites'!A:A,'All sites'!B:B)</f>
        <v>#N/A</v>
      </c>
      <c r="C538" t="e">
        <f>_xlfn.XLOOKUP(Table15[[#This Row],[Site Id]],'All sites'!A:A,'All sites'!C:C)</f>
        <v>#N/A</v>
      </c>
      <c r="D538" t="e">
        <f>Table15[[#This Row],[Site Area]] &amp; " " &amp; Table15[[#This Row],[Site Description]]</f>
        <v>#N/A</v>
      </c>
      <c r="E538" t="s">
        <v>9151</v>
      </c>
      <c r="F538" t="s">
        <v>9152</v>
      </c>
      <c r="G538" t="s">
        <v>8112</v>
      </c>
      <c r="H538" t="s">
        <v>8113</v>
      </c>
      <c r="J538" t="str">
        <f>Table15[[#This Row],[Server]]&amp;":"&amp;Table15[[#This Row],[DB_ADDR]]</f>
        <v>WASTE:E1030</v>
      </c>
    </row>
    <row r="539" spans="1:10" x14ac:dyDescent="0.3">
      <c r="A539">
        <v>13013</v>
      </c>
      <c r="B539" t="e">
        <f>_xlfn.XLOOKUP(Table15[[#This Row],[Site Id]],'All sites'!A:A,'All sites'!B:B)</f>
        <v>#N/A</v>
      </c>
      <c r="C539" t="e">
        <f>_xlfn.XLOOKUP(Table15[[#This Row],[Site Id]],'All sites'!A:A,'All sites'!C:C)</f>
        <v>#N/A</v>
      </c>
      <c r="D539" t="e">
        <f>Table15[[#This Row],[Site Area]] &amp; " " &amp; Table15[[#This Row],[Site Description]]</f>
        <v>#N/A</v>
      </c>
      <c r="E539" t="s">
        <v>9153</v>
      </c>
      <c r="F539" t="s">
        <v>9154</v>
      </c>
      <c r="G539" t="s">
        <v>8112</v>
      </c>
      <c r="H539" t="s">
        <v>8113</v>
      </c>
      <c r="J539" t="str">
        <f>Table15[[#This Row],[Server]]&amp;":"&amp;Table15[[#This Row],[DB_ADDR]]</f>
        <v>WASTE:E9735</v>
      </c>
    </row>
    <row r="540" spans="1:10" x14ac:dyDescent="0.3">
      <c r="A540">
        <v>13013</v>
      </c>
      <c r="B540" t="e">
        <f>_xlfn.XLOOKUP(Table15[[#This Row],[Site Id]],'All sites'!A:A,'All sites'!B:B)</f>
        <v>#N/A</v>
      </c>
      <c r="C540" t="e">
        <f>_xlfn.XLOOKUP(Table15[[#This Row],[Site Id]],'All sites'!A:A,'All sites'!C:C)</f>
        <v>#N/A</v>
      </c>
      <c r="D540" t="e">
        <f>Table15[[#This Row],[Site Area]] &amp; " " &amp; Table15[[#This Row],[Site Description]]</f>
        <v>#N/A</v>
      </c>
      <c r="E540" t="s">
        <v>9155</v>
      </c>
      <c r="F540" t="s">
        <v>9156</v>
      </c>
      <c r="G540" t="s">
        <v>8112</v>
      </c>
      <c r="H540" t="s">
        <v>8113</v>
      </c>
      <c r="J540" t="str">
        <f>Table15[[#This Row],[Server]]&amp;":"&amp;Table15[[#This Row],[DB_ADDR]]</f>
        <v>WASTE:E53738</v>
      </c>
    </row>
    <row r="541" spans="1:10" x14ac:dyDescent="0.3">
      <c r="A541">
        <v>13013</v>
      </c>
      <c r="B541" t="e">
        <f>_xlfn.XLOOKUP(Table15[[#This Row],[Site Id]],'All sites'!A:A,'All sites'!B:B)</f>
        <v>#N/A</v>
      </c>
      <c r="C541" t="e">
        <f>_xlfn.XLOOKUP(Table15[[#This Row],[Site Id]],'All sites'!A:A,'All sites'!C:C)</f>
        <v>#N/A</v>
      </c>
      <c r="D541" t="e">
        <f>Table15[[#This Row],[Site Area]] &amp; " " &amp; Table15[[#This Row],[Site Description]]</f>
        <v>#N/A</v>
      </c>
      <c r="E541" t="s">
        <v>9157</v>
      </c>
      <c r="F541" t="s">
        <v>9158</v>
      </c>
      <c r="G541" t="s">
        <v>8112</v>
      </c>
      <c r="H541" t="s">
        <v>8113</v>
      </c>
      <c r="J541" t="str">
        <f>Table15[[#This Row],[Server]]&amp;":"&amp;Table15[[#This Row],[DB_ADDR]]</f>
        <v>WASTE:E53740</v>
      </c>
    </row>
    <row r="542" spans="1:10" x14ac:dyDescent="0.3">
      <c r="A542">
        <v>13013</v>
      </c>
      <c r="B542" t="e">
        <f>_xlfn.XLOOKUP(Table15[[#This Row],[Site Id]],'All sites'!A:A,'All sites'!B:B)</f>
        <v>#N/A</v>
      </c>
      <c r="C542" t="e">
        <f>_xlfn.XLOOKUP(Table15[[#This Row],[Site Id]],'All sites'!A:A,'All sites'!C:C)</f>
        <v>#N/A</v>
      </c>
      <c r="D542" t="e">
        <f>Table15[[#This Row],[Site Area]] &amp; " " &amp; Table15[[#This Row],[Site Description]]</f>
        <v>#N/A</v>
      </c>
      <c r="E542" t="s">
        <v>9159</v>
      </c>
      <c r="F542" t="s">
        <v>9160</v>
      </c>
      <c r="G542" t="s">
        <v>8112</v>
      </c>
      <c r="H542" t="s">
        <v>8113</v>
      </c>
      <c r="J542" t="str">
        <f>Table15[[#This Row],[Server]]&amp;":"&amp;Table15[[#This Row],[DB_ADDR]]</f>
        <v>WASTE:E53742</v>
      </c>
    </row>
    <row r="543" spans="1:10" x14ac:dyDescent="0.3">
      <c r="A543">
        <v>13013</v>
      </c>
      <c r="B543" t="e">
        <f>_xlfn.XLOOKUP(Table15[[#This Row],[Site Id]],'All sites'!A:A,'All sites'!B:B)</f>
        <v>#N/A</v>
      </c>
      <c r="C543" t="e">
        <f>_xlfn.XLOOKUP(Table15[[#This Row],[Site Id]],'All sites'!A:A,'All sites'!C:C)</f>
        <v>#N/A</v>
      </c>
      <c r="D543" t="e">
        <f>Table15[[#This Row],[Site Area]] &amp; " " &amp; Table15[[#This Row],[Site Description]]</f>
        <v>#N/A</v>
      </c>
      <c r="E543" t="s">
        <v>9161</v>
      </c>
      <c r="F543" t="s">
        <v>9162</v>
      </c>
      <c r="G543" t="s">
        <v>8112</v>
      </c>
      <c r="H543" t="s">
        <v>8113</v>
      </c>
      <c r="J543" t="str">
        <f>Table15[[#This Row],[Server]]&amp;":"&amp;Table15[[#This Row],[DB_ADDR]]</f>
        <v>WASTE:E53744</v>
      </c>
    </row>
    <row r="544" spans="1:10" x14ac:dyDescent="0.3">
      <c r="A544">
        <v>13013</v>
      </c>
      <c r="B544" t="e">
        <f>_xlfn.XLOOKUP(Table15[[#This Row],[Site Id]],'All sites'!A:A,'All sites'!B:B)</f>
        <v>#N/A</v>
      </c>
      <c r="C544" t="e">
        <f>_xlfn.XLOOKUP(Table15[[#This Row],[Site Id]],'All sites'!A:A,'All sites'!C:C)</f>
        <v>#N/A</v>
      </c>
      <c r="D544" t="e">
        <f>Table15[[#This Row],[Site Area]] &amp; " " &amp; Table15[[#This Row],[Site Description]]</f>
        <v>#N/A</v>
      </c>
      <c r="E544" t="s">
        <v>9163</v>
      </c>
      <c r="F544" t="s">
        <v>9164</v>
      </c>
      <c r="G544" t="s">
        <v>8112</v>
      </c>
      <c r="H544" t="s">
        <v>8113</v>
      </c>
      <c r="J544" t="str">
        <f>Table15[[#This Row],[Server]]&amp;":"&amp;Table15[[#This Row],[DB_ADDR]]</f>
        <v>WASTE:E53746</v>
      </c>
    </row>
    <row r="545" spans="1:10" x14ac:dyDescent="0.3">
      <c r="A545">
        <v>13013</v>
      </c>
      <c r="B545" t="e">
        <f>_xlfn.XLOOKUP(Table15[[#This Row],[Site Id]],'All sites'!A:A,'All sites'!B:B)</f>
        <v>#N/A</v>
      </c>
      <c r="C545" t="e">
        <f>_xlfn.XLOOKUP(Table15[[#This Row],[Site Id]],'All sites'!A:A,'All sites'!C:C)</f>
        <v>#N/A</v>
      </c>
      <c r="D545" t="e">
        <f>Table15[[#This Row],[Site Area]] &amp; " " &amp; Table15[[#This Row],[Site Description]]</f>
        <v>#N/A</v>
      </c>
      <c r="E545" t="s">
        <v>9165</v>
      </c>
      <c r="F545" t="s">
        <v>9166</v>
      </c>
      <c r="G545" t="s">
        <v>8112</v>
      </c>
      <c r="H545" t="s">
        <v>8113</v>
      </c>
      <c r="J545" t="str">
        <f>Table15[[#This Row],[Server]]&amp;":"&amp;Table15[[#This Row],[DB_ADDR]]</f>
        <v>WASTE:E53748</v>
      </c>
    </row>
    <row r="546" spans="1:10" x14ac:dyDescent="0.3">
      <c r="A546">
        <v>13013</v>
      </c>
      <c r="B546" t="e">
        <f>_xlfn.XLOOKUP(Table15[[#This Row],[Site Id]],'All sites'!A:A,'All sites'!B:B)</f>
        <v>#N/A</v>
      </c>
      <c r="C546" t="e">
        <f>_xlfn.XLOOKUP(Table15[[#This Row],[Site Id]],'All sites'!A:A,'All sites'!C:C)</f>
        <v>#N/A</v>
      </c>
      <c r="D546" t="e">
        <f>Table15[[#This Row],[Site Area]] &amp; " " &amp; Table15[[#This Row],[Site Description]]</f>
        <v>#N/A</v>
      </c>
      <c r="E546" t="s">
        <v>9167</v>
      </c>
      <c r="F546" t="s">
        <v>9168</v>
      </c>
      <c r="G546" t="s">
        <v>8112</v>
      </c>
      <c r="H546" t="s">
        <v>8113</v>
      </c>
      <c r="J546" t="str">
        <f>Table15[[#This Row],[Server]]&amp;":"&amp;Table15[[#This Row],[DB_ADDR]]</f>
        <v>WASTE:E53750</v>
      </c>
    </row>
    <row r="547" spans="1:10" x14ac:dyDescent="0.3">
      <c r="A547">
        <v>13013</v>
      </c>
      <c r="B547" t="e">
        <f>_xlfn.XLOOKUP(Table15[[#This Row],[Site Id]],'All sites'!A:A,'All sites'!B:B)</f>
        <v>#N/A</v>
      </c>
      <c r="C547" t="e">
        <f>_xlfn.XLOOKUP(Table15[[#This Row],[Site Id]],'All sites'!A:A,'All sites'!C:C)</f>
        <v>#N/A</v>
      </c>
      <c r="D547" t="e">
        <f>Table15[[#This Row],[Site Area]] &amp; " " &amp; Table15[[#This Row],[Site Description]]</f>
        <v>#N/A</v>
      </c>
      <c r="E547" t="s">
        <v>9169</v>
      </c>
      <c r="F547" t="s">
        <v>9170</v>
      </c>
      <c r="G547" t="s">
        <v>8112</v>
      </c>
      <c r="H547" t="s">
        <v>8113</v>
      </c>
      <c r="J547" t="str">
        <f>Table15[[#This Row],[Server]]&amp;":"&amp;Table15[[#This Row],[DB_ADDR]]</f>
        <v>WASTE:E53752</v>
      </c>
    </row>
    <row r="548" spans="1:10" x14ac:dyDescent="0.3">
      <c r="A548">
        <v>13013</v>
      </c>
      <c r="B548" t="e">
        <f>_xlfn.XLOOKUP(Table15[[#This Row],[Site Id]],'All sites'!A:A,'All sites'!B:B)</f>
        <v>#N/A</v>
      </c>
      <c r="C548" t="e">
        <f>_xlfn.XLOOKUP(Table15[[#This Row],[Site Id]],'All sites'!A:A,'All sites'!C:C)</f>
        <v>#N/A</v>
      </c>
      <c r="D548" t="e">
        <f>Table15[[#This Row],[Site Area]] &amp; " " &amp; Table15[[#This Row],[Site Description]]</f>
        <v>#N/A</v>
      </c>
      <c r="E548" t="s">
        <v>9171</v>
      </c>
      <c r="F548" t="s">
        <v>9172</v>
      </c>
      <c r="G548" t="s">
        <v>8112</v>
      </c>
      <c r="H548" t="s">
        <v>8113</v>
      </c>
      <c r="J548" t="str">
        <f>Table15[[#This Row],[Server]]&amp;":"&amp;Table15[[#This Row],[DB_ADDR]]</f>
        <v>WASTE:E53754</v>
      </c>
    </row>
    <row r="549" spans="1:10" x14ac:dyDescent="0.3">
      <c r="A549">
        <v>13013</v>
      </c>
      <c r="B549" t="e">
        <f>_xlfn.XLOOKUP(Table15[[#This Row],[Site Id]],'All sites'!A:A,'All sites'!B:B)</f>
        <v>#N/A</v>
      </c>
      <c r="C549" t="e">
        <f>_xlfn.XLOOKUP(Table15[[#This Row],[Site Id]],'All sites'!A:A,'All sites'!C:C)</f>
        <v>#N/A</v>
      </c>
      <c r="D549" t="e">
        <f>Table15[[#This Row],[Site Area]] &amp; " " &amp; Table15[[#This Row],[Site Description]]</f>
        <v>#N/A</v>
      </c>
      <c r="E549" t="s">
        <v>9173</v>
      </c>
      <c r="F549" t="s">
        <v>9174</v>
      </c>
      <c r="G549" t="s">
        <v>8112</v>
      </c>
      <c r="H549" t="s">
        <v>8113</v>
      </c>
      <c r="J549" t="str">
        <f>Table15[[#This Row],[Server]]&amp;":"&amp;Table15[[#This Row],[DB_ADDR]]</f>
        <v>WASTE:E53770</v>
      </c>
    </row>
    <row r="550" spans="1:10" x14ac:dyDescent="0.3">
      <c r="A550">
        <v>13013</v>
      </c>
      <c r="B550" t="e">
        <f>_xlfn.XLOOKUP(Table15[[#This Row],[Site Id]],'All sites'!A:A,'All sites'!B:B)</f>
        <v>#N/A</v>
      </c>
      <c r="C550" t="e">
        <f>_xlfn.XLOOKUP(Table15[[#This Row],[Site Id]],'All sites'!A:A,'All sites'!C:C)</f>
        <v>#N/A</v>
      </c>
      <c r="D550" t="e">
        <f>Table15[[#This Row],[Site Area]] &amp; " " &amp; Table15[[#This Row],[Site Description]]</f>
        <v>#N/A</v>
      </c>
      <c r="E550" t="s">
        <v>9175</v>
      </c>
      <c r="F550" t="s">
        <v>9176</v>
      </c>
      <c r="G550" t="s">
        <v>8112</v>
      </c>
      <c r="H550" t="s">
        <v>8113</v>
      </c>
      <c r="J550" t="str">
        <f>Table15[[#This Row],[Server]]&amp;":"&amp;Table15[[#This Row],[DB_ADDR]]</f>
        <v>WASTE:E53771</v>
      </c>
    </row>
    <row r="551" spans="1:10" x14ac:dyDescent="0.3">
      <c r="A551">
        <v>13013</v>
      </c>
      <c r="B551" t="e">
        <f>_xlfn.XLOOKUP(Table15[[#This Row],[Site Id]],'All sites'!A:A,'All sites'!B:B)</f>
        <v>#N/A</v>
      </c>
      <c r="C551" t="e">
        <f>_xlfn.XLOOKUP(Table15[[#This Row],[Site Id]],'All sites'!A:A,'All sites'!C:C)</f>
        <v>#N/A</v>
      </c>
      <c r="D551" t="e">
        <f>Table15[[#This Row],[Site Area]] &amp; " " &amp; Table15[[#This Row],[Site Description]]</f>
        <v>#N/A</v>
      </c>
      <c r="E551" t="s">
        <v>9177</v>
      </c>
      <c r="F551" t="s">
        <v>9178</v>
      </c>
      <c r="G551" t="s">
        <v>8112</v>
      </c>
      <c r="H551" t="s">
        <v>8113</v>
      </c>
      <c r="J551" t="str">
        <f>Table15[[#This Row],[Server]]&amp;":"&amp;Table15[[#This Row],[DB_ADDR]]</f>
        <v>WASTE:E55078</v>
      </c>
    </row>
    <row r="552" spans="1:10" x14ac:dyDescent="0.3">
      <c r="A552">
        <v>13013</v>
      </c>
      <c r="B552" t="e">
        <f>_xlfn.XLOOKUP(Table15[[#This Row],[Site Id]],'All sites'!A:A,'All sites'!B:B)</f>
        <v>#N/A</v>
      </c>
      <c r="C552" t="e">
        <f>_xlfn.XLOOKUP(Table15[[#This Row],[Site Id]],'All sites'!A:A,'All sites'!C:C)</f>
        <v>#N/A</v>
      </c>
      <c r="D552" t="e">
        <f>Table15[[#This Row],[Site Area]] &amp; " " &amp; Table15[[#This Row],[Site Description]]</f>
        <v>#N/A</v>
      </c>
      <c r="E552" t="s">
        <v>9179</v>
      </c>
      <c r="F552" t="s">
        <v>9180</v>
      </c>
      <c r="G552" t="s">
        <v>8112</v>
      </c>
      <c r="H552" t="s">
        <v>8113</v>
      </c>
      <c r="J552" t="str">
        <f>Table15[[#This Row],[Server]]&amp;":"&amp;Table15[[#This Row],[DB_ADDR]]</f>
        <v>WASTE:E55185</v>
      </c>
    </row>
    <row r="553" spans="1:10" x14ac:dyDescent="0.3">
      <c r="A553">
        <v>13013</v>
      </c>
      <c r="B553" t="e">
        <f>_xlfn.XLOOKUP(Table15[[#This Row],[Site Id]],'All sites'!A:A,'All sites'!B:B)</f>
        <v>#N/A</v>
      </c>
      <c r="C553" t="e">
        <f>_xlfn.XLOOKUP(Table15[[#This Row],[Site Id]],'All sites'!A:A,'All sites'!C:C)</f>
        <v>#N/A</v>
      </c>
      <c r="D553" t="e">
        <f>Table15[[#This Row],[Site Area]] &amp; " " &amp; Table15[[#This Row],[Site Description]]</f>
        <v>#N/A</v>
      </c>
      <c r="E553" t="s">
        <v>9181</v>
      </c>
      <c r="F553" t="s">
        <v>9182</v>
      </c>
      <c r="G553" t="s">
        <v>8112</v>
      </c>
      <c r="H553" t="s">
        <v>8113</v>
      </c>
      <c r="J553" t="str">
        <f>Table15[[#This Row],[Server]]&amp;":"&amp;Table15[[#This Row],[DB_ADDR]]</f>
        <v>WASTE:E55720</v>
      </c>
    </row>
    <row r="554" spans="1:10" x14ac:dyDescent="0.3">
      <c r="A554">
        <v>13015</v>
      </c>
      <c r="B554" t="e">
        <f>_xlfn.XLOOKUP(Table15[[#This Row],[Site Id]],'All sites'!A:A,'All sites'!B:B)</f>
        <v>#N/A</v>
      </c>
      <c r="C554" t="e">
        <f>_xlfn.XLOOKUP(Table15[[#This Row],[Site Id]],'All sites'!A:A,'All sites'!C:C)</f>
        <v>#N/A</v>
      </c>
      <c r="D554" t="e">
        <f>Table15[[#This Row],[Site Area]] &amp; " " &amp; Table15[[#This Row],[Site Description]]</f>
        <v>#N/A</v>
      </c>
      <c r="E554" t="s">
        <v>9183</v>
      </c>
      <c r="F554" t="s">
        <v>9184</v>
      </c>
      <c r="G554" t="s">
        <v>8112</v>
      </c>
      <c r="H554" t="s">
        <v>8113</v>
      </c>
      <c r="J554" t="str">
        <f>Table15[[#This Row],[Server]]&amp;":"&amp;Table15[[#This Row],[DB_ADDR]]</f>
        <v>WASTE:E14849</v>
      </c>
    </row>
    <row r="555" spans="1:10" x14ac:dyDescent="0.3">
      <c r="A555">
        <v>13015</v>
      </c>
      <c r="B555" t="e">
        <f>_xlfn.XLOOKUP(Table15[[#This Row],[Site Id]],'All sites'!A:A,'All sites'!B:B)</f>
        <v>#N/A</v>
      </c>
      <c r="C555" t="e">
        <f>_xlfn.XLOOKUP(Table15[[#This Row],[Site Id]],'All sites'!A:A,'All sites'!C:C)</f>
        <v>#N/A</v>
      </c>
      <c r="D555" t="e">
        <f>Table15[[#This Row],[Site Area]] &amp; " " &amp; Table15[[#This Row],[Site Description]]</f>
        <v>#N/A</v>
      </c>
      <c r="E555" t="s">
        <v>9185</v>
      </c>
      <c r="F555" t="s">
        <v>9186</v>
      </c>
      <c r="G555" t="s">
        <v>8112</v>
      </c>
      <c r="H555" t="s">
        <v>8113</v>
      </c>
      <c r="J555" t="str">
        <f>Table15[[#This Row],[Server]]&amp;":"&amp;Table15[[#This Row],[DB_ADDR]]</f>
        <v>WASTE:E32126</v>
      </c>
    </row>
    <row r="556" spans="1:10" x14ac:dyDescent="0.3">
      <c r="A556">
        <v>13016</v>
      </c>
      <c r="B556" t="e">
        <f>_xlfn.XLOOKUP(Table15[[#This Row],[Site Id]],'All sites'!A:A,'All sites'!B:B)</f>
        <v>#N/A</v>
      </c>
      <c r="C556" t="e">
        <f>_xlfn.XLOOKUP(Table15[[#This Row],[Site Id]],'All sites'!A:A,'All sites'!C:C)</f>
        <v>#N/A</v>
      </c>
      <c r="D556" t="e">
        <f>Table15[[#This Row],[Site Area]] &amp; " " &amp; Table15[[#This Row],[Site Description]]</f>
        <v>#N/A</v>
      </c>
      <c r="E556" t="s">
        <v>9187</v>
      </c>
      <c r="F556" t="s">
        <v>9188</v>
      </c>
      <c r="G556" t="s">
        <v>8112</v>
      </c>
      <c r="H556" t="s">
        <v>8113</v>
      </c>
      <c r="J556" t="str">
        <f>Table15[[#This Row],[Server]]&amp;":"&amp;Table15[[#This Row],[DB_ADDR]]</f>
        <v>WASTE:E11132</v>
      </c>
    </row>
    <row r="557" spans="1:10" x14ac:dyDescent="0.3">
      <c r="A557">
        <v>13016</v>
      </c>
      <c r="B557" t="e">
        <f>_xlfn.XLOOKUP(Table15[[#This Row],[Site Id]],'All sites'!A:A,'All sites'!B:B)</f>
        <v>#N/A</v>
      </c>
      <c r="C557" t="e">
        <f>_xlfn.XLOOKUP(Table15[[#This Row],[Site Id]],'All sites'!A:A,'All sites'!C:C)</f>
        <v>#N/A</v>
      </c>
      <c r="D557" t="e">
        <f>Table15[[#This Row],[Site Area]] &amp; " " &amp; Table15[[#This Row],[Site Description]]</f>
        <v>#N/A</v>
      </c>
      <c r="E557" t="s">
        <v>9189</v>
      </c>
      <c r="F557" t="s">
        <v>9190</v>
      </c>
      <c r="G557" t="s">
        <v>8112</v>
      </c>
      <c r="H557" t="s">
        <v>8113</v>
      </c>
      <c r="J557" t="str">
        <f>Table15[[#This Row],[Server]]&amp;":"&amp;Table15[[#This Row],[DB_ADDR]]</f>
        <v>WASTE:E14563</v>
      </c>
    </row>
    <row r="558" spans="1:10" x14ac:dyDescent="0.3">
      <c r="A558">
        <v>13016</v>
      </c>
      <c r="B558" t="e">
        <f>_xlfn.XLOOKUP(Table15[[#This Row],[Site Id]],'All sites'!A:A,'All sites'!B:B)</f>
        <v>#N/A</v>
      </c>
      <c r="C558" t="e">
        <f>_xlfn.XLOOKUP(Table15[[#This Row],[Site Id]],'All sites'!A:A,'All sites'!C:C)</f>
        <v>#N/A</v>
      </c>
      <c r="D558" t="e">
        <f>Table15[[#This Row],[Site Area]] &amp; " " &amp; Table15[[#This Row],[Site Description]]</f>
        <v>#N/A</v>
      </c>
      <c r="E558" t="s">
        <v>9191</v>
      </c>
      <c r="F558" t="s">
        <v>9192</v>
      </c>
      <c r="G558" t="s">
        <v>8112</v>
      </c>
      <c r="H558" t="s">
        <v>8113</v>
      </c>
      <c r="J558" t="str">
        <f>Table15[[#This Row],[Server]]&amp;":"&amp;Table15[[#This Row],[DB_ADDR]]</f>
        <v>WASTE:E14564</v>
      </c>
    </row>
    <row r="559" spans="1:10" x14ac:dyDescent="0.3">
      <c r="A559">
        <v>13016</v>
      </c>
      <c r="B559" t="e">
        <f>_xlfn.XLOOKUP(Table15[[#This Row],[Site Id]],'All sites'!A:A,'All sites'!B:B)</f>
        <v>#N/A</v>
      </c>
      <c r="C559" t="e">
        <f>_xlfn.XLOOKUP(Table15[[#This Row],[Site Id]],'All sites'!A:A,'All sites'!C:C)</f>
        <v>#N/A</v>
      </c>
      <c r="D559" t="e">
        <f>Table15[[#This Row],[Site Area]] &amp; " " &amp; Table15[[#This Row],[Site Description]]</f>
        <v>#N/A</v>
      </c>
      <c r="E559" t="s">
        <v>9193</v>
      </c>
      <c r="F559" t="s">
        <v>9194</v>
      </c>
      <c r="G559" t="s">
        <v>8112</v>
      </c>
      <c r="H559" t="s">
        <v>8113</v>
      </c>
      <c r="J559" t="str">
        <f>Table15[[#This Row],[Server]]&amp;":"&amp;Table15[[#This Row],[DB_ADDR]]</f>
        <v>WASTE:E14565</v>
      </c>
    </row>
    <row r="560" spans="1:10" x14ac:dyDescent="0.3">
      <c r="A560">
        <v>13016</v>
      </c>
      <c r="B560" t="e">
        <f>_xlfn.XLOOKUP(Table15[[#This Row],[Site Id]],'All sites'!A:A,'All sites'!B:B)</f>
        <v>#N/A</v>
      </c>
      <c r="C560" t="e">
        <f>_xlfn.XLOOKUP(Table15[[#This Row],[Site Id]],'All sites'!A:A,'All sites'!C:C)</f>
        <v>#N/A</v>
      </c>
      <c r="D560" t="e">
        <f>Table15[[#This Row],[Site Area]] &amp; " " &amp; Table15[[#This Row],[Site Description]]</f>
        <v>#N/A</v>
      </c>
      <c r="E560" t="s">
        <v>9195</v>
      </c>
      <c r="F560" t="s">
        <v>9196</v>
      </c>
      <c r="G560" t="s">
        <v>8112</v>
      </c>
      <c r="H560" t="s">
        <v>8113</v>
      </c>
      <c r="J560" t="str">
        <f>Table15[[#This Row],[Server]]&amp;":"&amp;Table15[[#This Row],[DB_ADDR]]</f>
        <v>WASTE:E14576</v>
      </c>
    </row>
    <row r="561" spans="1:10" x14ac:dyDescent="0.3">
      <c r="A561">
        <v>13016</v>
      </c>
      <c r="B561" t="e">
        <f>_xlfn.XLOOKUP(Table15[[#This Row],[Site Id]],'All sites'!A:A,'All sites'!B:B)</f>
        <v>#N/A</v>
      </c>
      <c r="C561" t="e">
        <f>_xlfn.XLOOKUP(Table15[[#This Row],[Site Id]],'All sites'!A:A,'All sites'!C:C)</f>
        <v>#N/A</v>
      </c>
      <c r="D561" t="e">
        <f>Table15[[#This Row],[Site Area]] &amp; " " &amp; Table15[[#This Row],[Site Description]]</f>
        <v>#N/A</v>
      </c>
      <c r="E561" t="s">
        <v>9197</v>
      </c>
      <c r="F561" t="s">
        <v>9198</v>
      </c>
      <c r="G561" t="s">
        <v>8112</v>
      </c>
      <c r="H561" t="s">
        <v>8113</v>
      </c>
      <c r="J561" t="str">
        <f>Table15[[#This Row],[Server]]&amp;":"&amp;Table15[[#This Row],[DB_ADDR]]</f>
        <v>WASTE:E23429</v>
      </c>
    </row>
    <row r="562" spans="1:10" x14ac:dyDescent="0.3">
      <c r="A562">
        <v>13016</v>
      </c>
      <c r="B562" t="e">
        <f>_xlfn.XLOOKUP(Table15[[#This Row],[Site Id]],'All sites'!A:A,'All sites'!B:B)</f>
        <v>#N/A</v>
      </c>
      <c r="C562" t="e">
        <f>_xlfn.XLOOKUP(Table15[[#This Row],[Site Id]],'All sites'!A:A,'All sites'!C:C)</f>
        <v>#N/A</v>
      </c>
      <c r="D562" t="e">
        <f>Table15[[#This Row],[Site Area]] &amp; " " &amp; Table15[[#This Row],[Site Description]]</f>
        <v>#N/A</v>
      </c>
      <c r="E562" t="s">
        <v>9199</v>
      </c>
      <c r="F562" t="s">
        <v>9200</v>
      </c>
      <c r="G562" t="s">
        <v>8112</v>
      </c>
      <c r="H562" t="s">
        <v>8113</v>
      </c>
      <c r="J562" t="str">
        <f>Table15[[#This Row],[Server]]&amp;":"&amp;Table15[[#This Row],[DB_ADDR]]</f>
        <v>WASTE:E23430</v>
      </c>
    </row>
    <row r="563" spans="1:10" x14ac:dyDescent="0.3">
      <c r="A563">
        <v>13016</v>
      </c>
      <c r="B563" t="e">
        <f>_xlfn.XLOOKUP(Table15[[#This Row],[Site Id]],'All sites'!A:A,'All sites'!B:B)</f>
        <v>#N/A</v>
      </c>
      <c r="C563" t="e">
        <f>_xlfn.XLOOKUP(Table15[[#This Row],[Site Id]],'All sites'!A:A,'All sites'!C:C)</f>
        <v>#N/A</v>
      </c>
      <c r="D563" t="e">
        <f>Table15[[#This Row],[Site Area]] &amp; " " &amp; Table15[[#This Row],[Site Description]]</f>
        <v>#N/A</v>
      </c>
      <c r="E563" t="s">
        <v>9201</v>
      </c>
      <c r="F563" t="s">
        <v>9202</v>
      </c>
      <c r="G563" t="s">
        <v>8112</v>
      </c>
      <c r="H563" t="s">
        <v>8113</v>
      </c>
      <c r="J563" t="str">
        <f>Table15[[#This Row],[Server]]&amp;":"&amp;Table15[[#This Row],[DB_ADDR]]</f>
        <v>WASTE:E23436</v>
      </c>
    </row>
    <row r="564" spans="1:10" x14ac:dyDescent="0.3">
      <c r="A564">
        <v>13016</v>
      </c>
      <c r="B564" t="e">
        <f>_xlfn.XLOOKUP(Table15[[#This Row],[Site Id]],'All sites'!A:A,'All sites'!B:B)</f>
        <v>#N/A</v>
      </c>
      <c r="C564" t="e">
        <f>_xlfn.XLOOKUP(Table15[[#This Row],[Site Id]],'All sites'!A:A,'All sites'!C:C)</f>
        <v>#N/A</v>
      </c>
      <c r="D564" t="e">
        <f>Table15[[#This Row],[Site Area]] &amp; " " &amp; Table15[[#This Row],[Site Description]]</f>
        <v>#N/A</v>
      </c>
      <c r="E564" t="s">
        <v>9203</v>
      </c>
      <c r="F564" t="s">
        <v>9204</v>
      </c>
      <c r="G564" t="s">
        <v>8112</v>
      </c>
      <c r="H564" t="s">
        <v>8113</v>
      </c>
      <c r="J564" t="str">
        <f>Table15[[#This Row],[Server]]&amp;":"&amp;Table15[[#This Row],[DB_ADDR]]</f>
        <v>WASTE:E23437</v>
      </c>
    </row>
    <row r="565" spans="1:10" x14ac:dyDescent="0.3">
      <c r="A565">
        <v>13016</v>
      </c>
      <c r="B565" t="e">
        <f>_xlfn.XLOOKUP(Table15[[#This Row],[Site Id]],'All sites'!A:A,'All sites'!B:B)</f>
        <v>#N/A</v>
      </c>
      <c r="C565" t="e">
        <f>_xlfn.XLOOKUP(Table15[[#This Row],[Site Id]],'All sites'!A:A,'All sites'!C:C)</f>
        <v>#N/A</v>
      </c>
      <c r="D565" t="e">
        <f>Table15[[#This Row],[Site Area]] &amp; " " &amp; Table15[[#This Row],[Site Description]]</f>
        <v>#N/A</v>
      </c>
      <c r="E565" t="s">
        <v>9205</v>
      </c>
      <c r="F565" t="s">
        <v>9206</v>
      </c>
      <c r="G565" t="s">
        <v>8112</v>
      </c>
      <c r="H565" t="s">
        <v>8113</v>
      </c>
      <c r="J565" t="str">
        <f>Table15[[#This Row],[Server]]&amp;":"&amp;Table15[[#This Row],[DB_ADDR]]</f>
        <v>WASTE:E23438</v>
      </c>
    </row>
    <row r="566" spans="1:10" x14ac:dyDescent="0.3">
      <c r="A566">
        <v>13016</v>
      </c>
      <c r="B566" t="e">
        <f>_xlfn.XLOOKUP(Table15[[#This Row],[Site Id]],'All sites'!A:A,'All sites'!B:B)</f>
        <v>#N/A</v>
      </c>
      <c r="C566" t="e">
        <f>_xlfn.XLOOKUP(Table15[[#This Row],[Site Id]],'All sites'!A:A,'All sites'!C:C)</f>
        <v>#N/A</v>
      </c>
      <c r="D566" t="e">
        <f>Table15[[#This Row],[Site Area]] &amp; " " &amp; Table15[[#This Row],[Site Description]]</f>
        <v>#N/A</v>
      </c>
      <c r="E566" t="s">
        <v>9207</v>
      </c>
      <c r="F566" t="s">
        <v>9208</v>
      </c>
      <c r="G566" t="s">
        <v>8112</v>
      </c>
      <c r="H566" t="s">
        <v>8113</v>
      </c>
      <c r="J566" t="str">
        <f>Table15[[#This Row],[Server]]&amp;":"&amp;Table15[[#This Row],[DB_ADDR]]</f>
        <v>WASTE:E23440</v>
      </c>
    </row>
    <row r="567" spans="1:10" x14ac:dyDescent="0.3">
      <c r="A567">
        <v>13016</v>
      </c>
      <c r="B567" t="e">
        <f>_xlfn.XLOOKUP(Table15[[#This Row],[Site Id]],'All sites'!A:A,'All sites'!B:B)</f>
        <v>#N/A</v>
      </c>
      <c r="C567" t="e">
        <f>_xlfn.XLOOKUP(Table15[[#This Row],[Site Id]],'All sites'!A:A,'All sites'!C:C)</f>
        <v>#N/A</v>
      </c>
      <c r="D567" t="e">
        <f>Table15[[#This Row],[Site Area]] &amp; " " &amp; Table15[[#This Row],[Site Description]]</f>
        <v>#N/A</v>
      </c>
      <c r="E567" t="s">
        <v>9209</v>
      </c>
      <c r="F567" t="s">
        <v>9210</v>
      </c>
      <c r="G567" t="s">
        <v>8112</v>
      </c>
      <c r="H567" t="s">
        <v>8113</v>
      </c>
      <c r="J567" t="str">
        <f>Table15[[#This Row],[Server]]&amp;":"&amp;Table15[[#This Row],[DB_ADDR]]</f>
        <v>WASTE:E23449</v>
      </c>
    </row>
    <row r="568" spans="1:10" x14ac:dyDescent="0.3">
      <c r="A568">
        <v>13016</v>
      </c>
      <c r="B568" t="e">
        <f>_xlfn.XLOOKUP(Table15[[#This Row],[Site Id]],'All sites'!A:A,'All sites'!B:B)</f>
        <v>#N/A</v>
      </c>
      <c r="C568" t="e">
        <f>_xlfn.XLOOKUP(Table15[[#This Row],[Site Id]],'All sites'!A:A,'All sites'!C:C)</f>
        <v>#N/A</v>
      </c>
      <c r="D568" t="e">
        <f>Table15[[#This Row],[Site Area]] &amp; " " &amp; Table15[[#This Row],[Site Description]]</f>
        <v>#N/A</v>
      </c>
      <c r="E568" t="s">
        <v>9211</v>
      </c>
      <c r="F568" t="s">
        <v>9212</v>
      </c>
      <c r="G568" t="s">
        <v>8112</v>
      </c>
      <c r="H568" t="s">
        <v>8113</v>
      </c>
      <c r="J568" t="str">
        <f>Table15[[#This Row],[Server]]&amp;":"&amp;Table15[[#This Row],[DB_ADDR]]</f>
        <v>WASTE:E31179</v>
      </c>
    </row>
    <row r="569" spans="1:10" x14ac:dyDescent="0.3">
      <c r="A569">
        <v>13016</v>
      </c>
      <c r="B569" t="e">
        <f>_xlfn.XLOOKUP(Table15[[#This Row],[Site Id]],'All sites'!A:A,'All sites'!B:B)</f>
        <v>#N/A</v>
      </c>
      <c r="C569" t="e">
        <f>_xlfn.XLOOKUP(Table15[[#This Row],[Site Id]],'All sites'!A:A,'All sites'!C:C)</f>
        <v>#N/A</v>
      </c>
      <c r="D569" t="e">
        <f>Table15[[#This Row],[Site Area]] &amp; " " &amp; Table15[[#This Row],[Site Description]]</f>
        <v>#N/A</v>
      </c>
      <c r="E569" t="s">
        <v>9213</v>
      </c>
      <c r="F569" t="s">
        <v>9214</v>
      </c>
      <c r="G569" t="s">
        <v>8112</v>
      </c>
      <c r="H569" t="s">
        <v>8113</v>
      </c>
      <c r="J569" t="str">
        <f>Table15[[#This Row],[Server]]&amp;":"&amp;Table15[[#This Row],[DB_ADDR]]</f>
        <v>WASTE:E31180</v>
      </c>
    </row>
    <row r="570" spans="1:10" x14ac:dyDescent="0.3">
      <c r="A570">
        <v>13016</v>
      </c>
      <c r="B570" t="e">
        <f>_xlfn.XLOOKUP(Table15[[#This Row],[Site Id]],'All sites'!A:A,'All sites'!B:B)</f>
        <v>#N/A</v>
      </c>
      <c r="C570" t="e">
        <f>_xlfn.XLOOKUP(Table15[[#This Row],[Site Id]],'All sites'!A:A,'All sites'!C:C)</f>
        <v>#N/A</v>
      </c>
      <c r="D570" t="e">
        <f>Table15[[#This Row],[Site Area]] &amp; " " &amp; Table15[[#This Row],[Site Description]]</f>
        <v>#N/A</v>
      </c>
      <c r="E570" t="s">
        <v>9215</v>
      </c>
      <c r="F570" t="s">
        <v>9216</v>
      </c>
      <c r="G570" t="s">
        <v>8112</v>
      </c>
      <c r="H570" t="s">
        <v>8113</v>
      </c>
      <c r="J570" t="str">
        <f>Table15[[#This Row],[Server]]&amp;":"&amp;Table15[[#This Row],[DB_ADDR]]</f>
        <v>WASTE:E53040</v>
      </c>
    </row>
    <row r="571" spans="1:10" x14ac:dyDescent="0.3">
      <c r="A571">
        <v>13016</v>
      </c>
      <c r="B571" t="e">
        <f>_xlfn.XLOOKUP(Table15[[#This Row],[Site Id]],'All sites'!A:A,'All sites'!B:B)</f>
        <v>#N/A</v>
      </c>
      <c r="C571" t="e">
        <f>_xlfn.XLOOKUP(Table15[[#This Row],[Site Id]],'All sites'!A:A,'All sites'!C:C)</f>
        <v>#N/A</v>
      </c>
      <c r="D571" t="e">
        <f>Table15[[#This Row],[Site Area]] &amp; " " &amp; Table15[[#This Row],[Site Description]]</f>
        <v>#N/A</v>
      </c>
      <c r="E571" t="s">
        <v>9217</v>
      </c>
      <c r="F571" t="s">
        <v>9218</v>
      </c>
      <c r="G571" t="s">
        <v>8112</v>
      </c>
      <c r="H571" t="s">
        <v>8113</v>
      </c>
      <c r="J571" t="str">
        <f>Table15[[#This Row],[Server]]&amp;":"&amp;Table15[[#This Row],[DB_ADDR]]</f>
        <v>WASTE:E39830</v>
      </c>
    </row>
    <row r="572" spans="1:10" x14ac:dyDescent="0.3">
      <c r="A572">
        <v>13016</v>
      </c>
      <c r="B572" t="e">
        <f>_xlfn.XLOOKUP(Table15[[#This Row],[Site Id]],'All sites'!A:A,'All sites'!B:B)</f>
        <v>#N/A</v>
      </c>
      <c r="C572" t="e">
        <f>_xlfn.XLOOKUP(Table15[[#This Row],[Site Id]],'All sites'!A:A,'All sites'!C:C)</f>
        <v>#N/A</v>
      </c>
      <c r="D572" t="e">
        <f>Table15[[#This Row],[Site Area]] &amp; " " &amp; Table15[[#This Row],[Site Description]]</f>
        <v>#N/A</v>
      </c>
      <c r="E572" t="s">
        <v>9219</v>
      </c>
      <c r="F572" t="s">
        <v>9220</v>
      </c>
      <c r="G572" t="s">
        <v>8112</v>
      </c>
      <c r="H572" t="s">
        <v>8168</v>
      </c>
      <c r="J572" t="str">
        <f>Table15[[#This Row],[Server]]&amp;":"&amp;Table15[[#This Row],[DB_ADDR]]</f>
        <v>WASTE2:E6237</v>
      </c>
    </row>
    <row r="573" spans="1:10" x14ac:dyDescent="0.3">
      <c r="A573">
        <v>13016</v>
      </c>
      <c r="B573" t="e">
        <f>_xlfn.XLOOKUP(Table15[[#This Row],[Site Id]],'All sites'!A:A,'All sites'!B:B)</f>
        <v>#N/A</v>
      </c>
      <c r="C573" t="e">
        <f>_xlfn.XLOOKUP(Table15[[#This Row],[Site Id]],'All sites'!A:A,'All sites'!C:C)</f>
        <v>#N/A</v>
      </c>
      <c r="D573" t="e">
        <f>Table15[[#This Row],[Site Area]] &amp; " " &amp; Table15[[#This Row],[Site Description]]</f>
        <v>#N/A</v>
      </c>
      <c r="E573" t="s">
        <v>9221</v>
      </c>
      <c r="F573" t="s">
        <v>9222</v>
      </c>
      <c r="G573" t="s">
        <v>8112</v>
      </c>
      <c r="H573" t="s">
        <v>8168</v>
      </c>
      <c r="J573" t="str">
        <f>Table15[[#This Row],[Server]]&amp;":"&amp;Table15[[#This Row],[DB_ADDR]]</f>
        <v>WASTE2:E6238</v>
      </c>
    </row>
    <row r="574" spans="1:10" x14ac:dyDescent="0.3">
      <c r="A574">
        <v>13016</v>
      </c>
      <c r="B574" t="e">
        <f>_xlfn.XLOOKUP(Table15[[#This Row],[Site Id]],'All sites'!A:A,'All sites'!B:B)</f>
        <v>#N/A</v>
      </c>
      <c r="C574" t="e">
        <f>_xlfn.XLOOKUP(Table15[[#This Row],[Site Id]],'All sites'!A:A,'All sites'!C:C)</f>
        <v>#N/A</v>
      </c>
      <c r="D574" t="e">
        <f>Table15[[#This Row],[Site Area]] &amp; " " &amp; Table15[[#This Row],[Site Description]]</f>
        <v>#N/A</v>
      </c>
      <c r="E574" t="s">
        <v>9223</v>
      </c>
      <c r="F574" t="s">
        <v>9224</v>
      </c>
      <c r="G574" t="s">
        <v>8112</v>
      </c>
      <c r="H574" t="s">
        <v>8168</v>
      </c>
      <c r="J574" t="str">
        <f>Table15[[#This Row],[Server]]&amp;":"&amp;Table15[[#This Row],[DB_ADDR]]</f>
        <v>WASTE2:E6273</v>
      </c>
    </row>
    <row r="575" spans="1:10" x14ac:dyDescent="0.3">
      <c r="A575">
        <v>13016</v>
      </c>
      <c r="B575" t="e">
        <f>_xlfn.XLOOKUP(Table15[[#This Row],[Site Id]],'All sites'!A:A,'All sites'!B:B)</f>
        <v>#N/A</v>
      </c>
      <c r="C575" t="e">
        <f>_xlfn.XLOOKUP(Table15[[#This Row],[Site Id]],'All sites'!A:A,'All sites'!C:C)</f>
        <v>#N/A</v>
      </c>
      <c r="D575" t="e">
        <f>Table15[[#This Row],[Site Area]] &amp; " " &amp; Table15[[#This Row],[Site Description]]</f>
        <v>#N/A</v>
      </c>
      <c r="E575" t="s">
        <v>9225</v>
      </c>
      <c r="F575" t="s">
        <v>9226</v>
      </c>
      <c r="G575" t="s">
        <v>8112</v>
      </c>
      <c r="H575" t="s">
        <v>8168</v>
      </c>
      <c r="J575" t="str">
        <f>Table15[[#This Row],[Server]]&amp;":"&amp;Table15[[#This Row],[DB_ADDR]]</f>
        <v>WASTE2:E6277</v>
      </c>
    </row>
    <row r="576" spans="1:10" x14ac:dyDescent="0.3">
      <c r="A576">
        <v>13016</v>
      </c>
      <c r="B576" t="e">
        <f>_xlfn.XLOOKUP(Table15[[#This Row],[Site Id]],'All sites'!A:A,'All sites'!B:B)</f>
        <v>#N/A</v>
      </c>
      <c r="C576" t="e">
        <f>_xlfn.XLOOKUP(Table15[[#This Row],[Site Id]],'All sites'!A:A,'All sites'!C:C)</f>
        <v>#N/A</v>
      </c>
      <c r="D576" t="e">
        <f>Table15[[#This Row],[Site Area]] &amp; " " &amp; Table15[[#This Row],[Site Description]]</f>
        <v>#N/A</v>
      </c>
      <c r="E576" t="s">
        <v>9227</v>
      </c>
      <c r="F576" t="s">
        <v>9228</v>
      </c>
      <c r="G576" t="s">
        <v>8112</v>
      </c>
      <c r="H576" t="s">
        <v>8168</v>
      </c>
      <c r="J576" t="str">
        <f>Table15[[#This Row],[Server]]&amp;":"&amp;Table15[[#This Row],[DB_ADDR]]</f>
        <v>WASTE2:E6278</v>
      </c>
    </row>
    <row r="577" spans="1:10" x14ac:dyDescent="0.3">
      <c r="A577">
        <v>13016</v>
      </c>
      <c r="B577" t="e">
        <f>_xlfn.XLOOKUP(Table15[[#This Row],[Site Id]],'All sites'!A:A,'All sites'!B:B)</f>
        <v>#N/A</v>
      </c>
      <c r="C577" t="e">
        <f>_xlfn.XLOOKUP(Table15[[#This Row],[Site Id]],'All sites'!A:A,'All sites'!C:C)</f>
        <v>#N/A</v>
      </c>
      <c r="D577" t="e">
        <f>Table15[[#This Row],[Site Area]] &amp; " " &amp; Table15[[#This Row],[Site Description]]</f>
        <v>#N/A</v>
      </c>
      <c r="E577" t="s">
        <v>9229</v>
      </c>
      <c r="F577" t="s">
        <v>9230</v>
      </c>
      <c r="G577" t="s">
        <v>8112</v>
      </c>
      <c r="H577" t="s">
        <v>8168</v>
      </c>
      <c r="J577" t="str">
        <f>Table15[[#This Row],[Server]]&amp;":"&amp;Table15[[#This Row],[DB_ADDR]]</f>
        <v>WASTE2:E6392</v>
      </c>
    </row>
    <row r="578" spans="1:10" x14ac:dyDescent="0.3">
      <c r="A578">
        <v>13016</v>
      </c>
      <c r="B578" t="e">
        <f>_xlfn.XLOOKUP(Table15[[#This Row],[Site Id]],'All sites'!A:A,'All sites'!B:B)</f>
        <v>#N/A</v>
      </c>
      <c r="C578" t="e">
        <f>_xlfn.XLOOKUP(Table15[[#This Row],[Site Id]],'All sites'!A:A,'All sites'!C:C)</f>
        <v>#N/A</v>
      </c>
      <c r="D578" t="e">
        <f>Table15[[#This Row],[Site Area]] &amp; " " &amp; Table15[[#This Row],[Site Description]]</f>
        <v>#N/A</v>
      </c>
      <c r="E578" t="s">
        <v>9231</v>
      </c>
      <c r="F578" t="s">
        <v>9232</v>
      </c>
      <c r="G578" t="s">
        <v>8112</v>
      </c>
      <c r="H578" t="s">
        <v>8168</v>
      </c>
      <c r="J578" t="str">
        <f>Table15[[#This Row],[Server]]&amp;":"&amp;Table15[[#This Row],[DB_ADDR]]</f>
        <v>WASTE2:E6393</v>
      </c>
    </row>
    <row r="579" spans="1:10" x14ac:dyDescent="0.3">
      <c r="A579">
        <v>13018</v>
      </c>
      <c r="B579" t="e">
        <f>_xlfn.XLOOKUP(Table15[[#This Row],[Site Id]],'All sites'!A:A,'All sites'!B:B)</f>
        <v>#N/A</v>
      </c>
      <c r="C579" t="e">
        <f>_xlfn.XLOOKUP(Table15[[#This Row],[Site Id]],'All sites'!A:A,'All sites'!C:C)</f>
        <v>#N/A</v>
      </c>
      <c r="D579" t="e">
        <f>Table15[[#This Row],[Site Area]] &amp; " " &amp; Table15[[#This Row],[Site Description]]</f>
        <v>#N/A</v>
      </c>
      <c r="E579" t="s">
        <v>9233</v>
      </c>
      <c r="F579" t="s">
        <v>9234</v>
      </c>
      <c r="G579" t="s">
        <v>8112</v>
      </c>
      <c r="H579" t="s">
        <v>8113</v>
      </c>
      <c r="J579" t="str">
        <f>Table15[[#This Row],[Server]]&amp;":"&amp;Table15[[#This Row],[DB_ADDR]]</f>
        <v>WASTE:E10443</v>
      </c>
    </row>
    <row r="580" spans="1:10" x14ac:dyDescent="0.3">
      <c r="A580">
        <v>13018</v>
      </c>
      <c r="B580" t="e">
        <f>_xlfn.XLOOKUP(Table15[[#This Row],[Site Id]],'All sites'!A:A,'All sites'!B:B)</f>
        <v>#N/A</v>
      </c>
      <c r="C580" t="e">
        <f>_xlfn.XLOOKUP(Table15[[#This Row],[Site Id]],'All sites'!A:A,'All sites'!C:C)</f>
        <v>#N/A</v>
      </c>
      <c r="D580" t="e">
        <f>Table15[[#This Row],[Site Area]] &amp; " " &amp; Table15[[#This Row],[Site Description]]</f>
        <v>#N/A</v>
      </c>
      <c r="E580" t="s">
        <v>9235</v>
      </c>
      <c r="F580" t="s">
        <v>9236</v>
      </c>
      <c r="G580" t="s">
        <v>8112</v>
      </c>
      <c r="H580" t="s">
        <v>8113</v>
      </c>
      <c r="J580" t="str">
        <f>Table15[[#This Row],[Server]]&amp;":"&amp;Table15[[#This Row],[DB_ADDR]]</f>
        <v>WASTE:E33590</v>
      </c>
    </row>
    <row r="581" spans="1:10" x14ac:dyDescent="0.3">
      <c r="A581">
        <v>13018</v>
      </c>
      <c r="B581" t="e">
        <f>_xlfn.XLOOKUP(Table15[[#This Row],[Site Id]],'All sites'!A:A,'All sites'!B:B)</f>
        <v>#N/A</v>
      </c>
      <c r="C581" t="e">
        <f>_xlfn.XLOOKUP(Table15[[#This Row],[Site Id]],'All sites'!A:A,'All sites'!C:C)</f>
        <v>#N/A</v>
      </c>
      <c r="D581" t="e">
        <f>Table15[[#This Row],[Site Area]] &amp; " " &amp; Table15[[#This Row],[Site Description]]</f>
        <v>#N/A</v>
      </c>
      <c r="E581" t="s">
        <v>9237</v>
      </c>
      <c r="F581" t="s">
        <v>9238</v>
      </c>
      <c r="G581" t="s">
        <v>8112</v>
      </c>
      <c r="H581" t="s">
        <v>8113</v>
      </c>
      <c r="J581" t="str">
        <f>Table15[[#This Row],[Server]]&amp;":"&amp;Table15[[#This Row],[DB_ADDR]]</f>
        <v>WASTE:E33591</v>
      </c>
    </row>
    <row r="582" spans="1:10" x14ac:dyDescent="0.3">
      <c r="A582">
        <v>13018</v>
      </c>
      <c r="B582" t="e">
        <f>_xlfn.XLOOKUP(Table15[[#This Row],[Site Id]],'All sites'!A:A,'All sites'!B:B)</f>
        <v>#N/A</v>
      </c>
      <c r="C582" t="e">
        <f>_xlfn.XLOOKUP(Table15[[#This Row],[Site Id]],'All sites'!A:A,'All sites'!C:C)</f>
        <v>#N/A</v>
      </c>
      <c r="D582" t="e">
        <f>Table15[[#This Row],[Site Area]] &amp; " " &amp; Table15[[#This Row],[Site Description]]</f>
        <v>#N/A</v>
      </c>
      <c r="E582" t="s">
        <v>9239</v>
      </c>
      <c r="F582" t="s">
        <v>9240</v>
      </c>
      <c r="G582" t="s">
        <v>8112</v>
      </c>
      <c r="H582" t="s">
        <v>8113</v>
      </c>
      <c r="J582" t="str">
        <f>Table15[[#This Row],[Server]]&amp;":"&amp;Table15[[#This Row],[DB_ADDR]]</f>
        <v>WASTE:E36142</v>
      </c>
    </row>
    <row r="583" spans="1:10" x14ac:dyDescent="0.3">
      <c r="A583">
        <v>13018</v>
      </c>
      <c r="B583" t="e">
        <f>_xlfn.XLOOKUP(Table15[[#This Row],[Site Id]],'All sites'!A:A,'All sites'!B:B)</f>
        <v>#N/A</v>
      </c>
      <c r="C583" t="e">
        <f>_xlfn.XLOOKUP(Table15[[#This Row],[Site Id]],'All sites'!A:A,'All sites'!C:C)</f>
        <v>#N/A</v>
      </c>
      <c r="D583" t="e">
        <f>Table15[[#This Row],[Site Area]] &amp; " " &amp; Table15[[#This Row],[Site Description]]</f>
        <v>#N/A</v>
      </c>
      <c r="E583" t="s">
        <v>9241</v>
      </c>
      <c r="F583" t="s">
        <v>9242</v>
      </c>
      <c r="G583" t="s">
        <v>8112</v>
      </c>
      <c r="H583" t="s">
        <v>8113</v>
      </c>
      <c r="J583" t="str">
        <f>Table15[[#This Row],[Server]]&amp;":"&amp;Table15[[#This Row],[DB_ADDR]]</f>
        <v>WASTE:E36143</v>
      </c>
    </row>
    <row r="584" spans="1:10" x14ac:dyDescent="0.3">
      <c r="A584">
        <v>13018</v>
      </c>
      <c r="B584" t="e">
        <f>_xlfn.XLOOKUP(Table15[[#This Row],[Site Id]],'All sites'!A:A,'All sites'!B:B)</f>
        <v>#N/A</v>
      </c>
      <c r="C584" t="e">
        <f>_xlfn.XLOOKUP(Table15[[#This Row],[Site Id]],'All sites'!A:A,'All sites'!C:C)</f>
        <v>#N/A</v>
      </c>
      <c r="D584" t="e">
        <f>Table15[[#This Row],[Site Area]] &amp; " " &amp; Table15[[#This Row],[Site Description]]</f>
        <v>#N/A</v>
      </c>
      <c r="E584" t="s">
        <v>9243</v>
      </c>
      <c r="F584" t="s">
        <v>9244</v>
      </c>
      <c r="G584" t="s">
        <v>8112</v>
      </c>
      <c r="H584" t="s">
        <v>8113</v>
      </c>
      <c r="J584" t="str">
        <f>Table15[[#This Row],[Server]]&amp;":"&amp;Table15[[#This Row],[DB_ADDR]]</f>
        <v>WASTE:E36144</v>
      </c>
    </row>
    <row r="585" spans="1:10" x14ac:dyDescent="0.3">
      <c r="A585">
        <v>13018</v>
      </c>
      <c r="B585" t="e">
        <f>_xlfn.XLOOKUP(Table15[[#This Row],[Site Id]],'All sites'!A:A,'All sites'!B:B)</f>
        <v>#N/A</v>
      </c>
      <c r="C585" t="e">
        <f>_xlfn.XLOOKUP(Table15[[#This Row],[Site Id]],'All sites'!A:A,'All sites'!C:C)</f>
        <v>#N/A</v>
      </c>
      <c r="D585" t="e">
        <f>Table15[[#This Row],[Site Area]] &amp; " " &amp; Table15[[#This Row],[Site Description]]</f>
        <v>#N/A</v>
      </c>
      <c r="E585" t="s">
        <v>9245</v>
      </c>
      <c r="F585" t="s">
        <v>9246</v>
      </c>
      <c r="G585" t="s">
        <v>8112</v>
      </c>
      <c r="H585" t="s">
        <v>8113</v>
      </c>
      <c r="J585" t="str">
        <f>Table15[[#This Row],[Server]]&amp;":"&amp;Table15[[#This Row],[DB_ADDR]]</f>
        <v>WASTE:E36145</v>
      </c>
    </row>
    <row r="586" spans="1:10" x14ac:dyDescent="0.3">
      <c r="A586">
        <v>13018</v>
      </c>
      <c r="B586" t="e">
        <f>_xlfn.XLOOKUP(Table15[[#This Row],[Site Id]],'All sites'!A:A,'All sites'!B:B)</f>
        <v>#N/A</v>
      </c>
      <c r="C586" t="e">
        <f>_xlfn.XLOOKUP(Table15[[#This Row],[Site Id]],'All sites'!A:A,'All sites'!C:C)</f>
        <v>#N/A</v>
      </c>
      <c r="D586" t="e">
        <f>Table15[[#This Row],[Site Area]] &amp; " " &amp; Table15[[#This Row],[Site Description]]</f>
        <v>#N/A</v>
      </c>
      <c r="E586" t="s">
        <v>9247</v>
      </c>
      <c r="F586" t="s">
        <v>9248</v>
      </c>
      <c r="G586" t="s">
        <v>8112</v>
      </c>
      <c r="H586" t="s">
        <v>8113</v>
      </c>
      <c r="J586" t="str">
        <f>Table15[[#This Row],[Server]]&amp;":"&amp;Table15[[#This Row],[DB_ADDR]]</f>
        <v>WASTE:E51046</v>
      </c>
    </row>
    <row r="587" spans="1:10" x14ac:dyDescent="0.3">
      <c r="A587">
        <v>13018</v>
      </c>
      <c r="B587" t="e">
        <f>_xlfn.XLOOKUP(Table15[[#This Row],[Site Id]],'All sites'!A:A,'All sites'!B:B)</f>
        <v>#N/A</v>
      </c>
      <c r="C587" t="e">
        <f>_xlfn.XLOOKUP(Table15[[#This Row],[Site Id]],'All sites'!A:A,'All sites'!C:C)</f>
        <v>#N/A</v>
      </c>
      <c r="D587" t="e">
        <f>Table15[[#This Row],[Site Area]] &amp; " " &amp; Table15[[#This Row],[Site Description]]</f>
        <v>#N/A</v>
      </c>
      <c r="E587" t="s">
        <v>9249</v>
      </c>
      <c r="F587" t="s">
        <v>9250</v>
      </c>
      <c r="G587" t="s">
        <v>8112</v>
      </c>
      <c r="H587" t="s">
        <v>8113</v>
      </c>
      <c r="J587" t="str">
        <f>Table15[[#This Row],[Server]]&amp;":"&amp;Table15[[#This Row],[DB_ADDR]]</f>
        <v>WASTE:E51049</v>
      </c>
    </row>
    <row r="588" spans="1:10" x14ac:dyDescent="0.3">
      <c r="A588">
        <v>13018</v>
      </c>
      <c r="B588" t="e">
        <f>_xlfn.XLOOKUP(Table15[[#This Row],[Site Id]],'All sites'!A:A,'All sites'!B:B)</f>
        <v>#N/A</v>
      </c>
      <c r="C588" t="e">
        <f>_xlfn.XLOOKUP(Table15[[#This Row],[Site Id]],'All sites'!A:A,'All sites'!C:C)</f>
        <v>#N/A</v>
      </c>
      <c r="D588" t="e">
        <f>Table15[[#This Row],[Site Area]] &amp; " " &amp; Table15[[#This Row],[Site Description]]</f>
        <v>#N/A</v>
      </c>
      <c r="E588" t="s">
        <v>9251</v>
      </c>
      <c r="F588" t="s">
        <v>9252</v>
      </c>
      <c r="G588" t="s">
        <v>8112</v>
      </c>
      <c r="H588" t="s">
        <v>8113</v>
      </c>
      <c r="J588" t="str">
        <f>Table15[[#This Row],[Server]]&amp;":"&amp;Table15[[#This Row],[DB_ADDR]]</f>
        <v>WASTE:E51801</v>
      </c>
    </row>
    <row r="589" spans="1:10" x14ac:dyDescent="0.3">
      <c r="A589">
        <v>13018</v>
      </c>
      <c r="B589" t="e">
        <f>_xlfn.XLOOKUP(Table15[[#This Row],[Site Id]],'All sites'!A:A,'All sites'!B:B)</f>
        <v>#N/A</v>
      </c>
      <c r="C589" t="e">
        <f>_xlfn.XLOOKUP(Table15[[#This Row],[Site Id]],'All sites'!A:A,'All sites'!C:C)</f>
        <v>#N/A</v>
      </c>
      <c r="D589" t="e">
        <f>Table15[[#This Row],[Site Area]] &amp; " " &amp; Table15[[#This Row],[Site Description]]</f>
        <v>#N/A</v>
      </c>
      <c r="E589" t="s">
        <v>9253</v>
      </c>
      <c r="F589" t="s">
        <v>9254</v>
      </c>
      <c r="G589" t="s">
        <v>8112</v>
      </c>
      <c r="H589" t="s">
        <v>8113</v>
      </c>
      <c r="J589" t="str">
        <f>Table15[[#This Row],[Server]]&amp;":"&amp;Table15[[#This Row],[DB_ADDR]]</f>
        <v>WASTE:E52089</v>
      </c>
    </row>
    <row r="590" spans="1:10" x14ac:dyDescent="0.3">
      <c r="A590">
        <v>13018</v>
      </c>
      <c r="B590" t="e">
        <f>_xlfn.XLOOKUP(Table15[[#This Row],[Site Id]],'All sites'!A:A,'All sites'!B:B)</f>
        <v>#N/A</v>
      </c>
      <c r="C590" t="e">
        <f>_xlfn.XLOOKUP(Table15[[#This Row],[Site Id]],'All sites'!A:A,'All sites'!C:C)</f>
        <v>#N/A</v>
      </c>
      <c r="D590" t="e">
        <f>Table15[[#This Row],[Site Area]] &amp; " " &amp; Table15[[#This Row],[Site Description]]</f>
        <v>#N/A</v>
      </c>
      <c r="E590" t="s">
        <v>9255</v>
      </c>
      <c r="F590" t="s">
        <v>9256</v>
      </c>
      <c r="G590" t="s">
        <v>8112</v>
      </c>
      <c r="H590" t="s">
        <v>8113</v>
      </c>
      <c r="J590" t="str">
        <f>Table15[[#This Row],[Server]]&amp;":"&amp;Table15[[#This Row],[DB_ADDR]]</f>
        <v>WASTE:E33563</v>
      </c>
    </row>
    <row r="591" spans="1:10" x14ac:dyDescent="0.3">
      <c r="A591">
        <v>13018</v>
      </c>
      <c r="B591" t="e">
        <f>_xlfn.XLOOKUP(Table15[[#This Row],[Site Id]],'All sites'!A:A,'All sites'!B:B)</f>
        <v>#N/A</v>
      </c>
      <c r="C591" t="e">
        <f>_xlfn.XLOOKUP(Table15[[#This Row],[Site Id]],'All sites'!A:A,'All sites'!C:C)</f>
        <v>#N/A</v>
      </c>
      <c r="D591" t="e">
        <f>Table15[[#This Row],[Site Area]] &amp; " " &amp; Table15[[#This Row],[Site Description]]</f>
        <v>#N/A</v>
      </c>
      <c r="E591" t="s">
        <v>9257</v>
      </c>
      <c r="F591" t="s">
        <v>9258</v>
      </c>
      <c r="G591" t="s">
        <v>8112</v>
      </c>
      <c r="H591" t="s">
        <v>8113</v>
      </c>
      <c r="J591" t="str">
        <f>Table15[[#This Row],[Server]]&amp;":"&amp;Table15[[#This Row],[DB_ADDR]]</f>
        <v>WASTE:E33564</v>
      </c>
    </row>
    <row r="592" spans="1:10" x14ac:dyDescent="0.3">
      <c r="A592">
        <v>13018</v>
      </c>
      <c r="B592" t="e">
        <f>_xlfn.XLOOKUP(Table15[[#This Row],[Site Id]],'All sites'!A:A,'All sites'!B:B)</f>
        <v>#N/A</v>
      </c>
      <c r="C592" t="e">
        <f>_xlfn.XLOOKUP(Table15[[#This Row],[Site Id]],'All sites'!A:A,'All sites'!C:C)</f>
        <v>#N/A</v>
      </c>
      <c r="D592" t="e">
        <f>Table15[[#This Row],[Site Area]] &amp; " " &amp; Table15[[#This Row],[Site Description]]</f>
        <v>#N/A</v>
      </c>
      <c r="E592" t="s">
        <v>9259</v>
      </c>
      <c r="F592" t="s">
        <v>9260</v>
      </c>
      <c r="G592" t="s">
        <v>8112</v>
      </c>
      <c r="H592" t="s">
        <v>8113</v>
      </c>
      <c r="J592" t="str">
        <f>Table15[[#This Row],[Server]]&amp;":"&amp;Table15[[#This Row],[DB_ADDR]]</f>
        <v>WASTE:E51050</v>
      </c>
    </row>
    <row r="593" spans="1:10" x14ac:dyDescent="0.3">
      <c r="A593">
        <v>13021</v>
      </c>
      <c r="B593" t="e">
        <f>_xlfn.XLOOKUP(Table15[[#This Row],[Site Id]],'All sites'!A:A,'All sites'!B:B)</f>
        <v>#N/A</v>
      </c>
      <c r="C593" t="e">
        <f>_xlfn.XLOOKUP(Table15[[#This Row],[Site Id]],'All sites'!A:A,'All sites'!C:C)</f>
        <v>#N/A</v>
      </c>
      <c r="D593" t="e">
        <f>Table15[[#This Row],[Site Area]] &amp; " " &amp; Table15[[#This Row],[Site Description]]</f>
        <v>#N/A</v>
      </c>
      <c r="E593" t="s">
        <v>9261</v>
      </c>
      <c r="F593" t="s">
        <v>9262</v>
      </c>
      <c r="G593" t="s">
        <v>8112</v>
      </c>
      <c r="H593" t="s">
        <v>8113</v>
      </c>
      <c r="J593" t="str">
        <f>Table15[[#This Row],[Server]]&amp;":"&amp;Table15[[#This Row],[DB_ADDR]]</f>
        <v>WASTE:E2360</v>
      </c>
    </row>
    <row r="594" spans="1:10" x14ac:dyDescent="0.3">
      <c r="A594">
        <v>13021</v>
      </c>
      <c r="B594" t="e">
        <f>_xlfn.XLOOKUP(Table15[[#This Row],[Site Id]],'All sites'!A:A,'All sites'!B:B)</f>
        <v>#N/A</v>
      </c>
      <c r="C594" t="e">
        <f>_xlfn.XLOOKUP(Table15[[#This Row],[Site Id]],'All sites'!A:A,'All sites'!C:C)</f>
        <v>#N/A</v>
      </c>
      <c r="D594" t="e">
        <f>Table15[[#This Row],[Site Area]] &amp; " " &amp; Table15[[#This Row],[Site Description]]</f>
        <v>#N/A</v>
      </c>
      <c r="E594" t="s">
        <v>9263</v>
      </c>
      <c r="F594" t="s">
        <v>9264</v>
      </c>
      <c r="G594" t="s">
        <v>8112</v>
      </c>
      <c r="H594" t="s">
        <v>8113</v>
      </c>
      <c r="J594" t="str">
        <f>Table15[[#This Row],[Server]]&amp;":"&amp;Table15[[#This Row],[DB_ADDR]]</f>
        <v>WASTE:E2362</v>
      </c>
    </row>
    <row r="595" spans="1:10" x14ac:dyDescent="0.3">
      <c r="A595">
        <v>13021</v>
      </c>
      <c r="B595" t="e">
        <f>_xlfn.XLOOKUP(Table15[[#This Row],[Site Id]],'All sites'!A:A,'All sites'!B:B)</f>
        <v>#N/A</v>
      </c>
      <c r="C595" t="e">
        <f>_xlfn.XLOOKUP(Table15[[#This Row],[Site Id]],'All sites'!A:A,'All sites'!C:C)</f>
        <v>#N/A</v>
      </c>
      <c r="D595" t="e">
        <f>Table15[[#This Row],[Site Area]] &amp; " " &amp; Table15[[#This Row],[Site Description]]</f>
        <v>#N/A</v>
      </c>
      <c r="E595" t="s">
        <v>9265</v>
      </c>
      <c r="F595" t="s">
        <v>9266</v>
      </c>
      <c r="G595" t="s">
        <v>8112</v>
      </c>
      <c r="H595" t="s">
        <v>8113</v>
      </c>
      <c r="J595" t="str">
        <f>Table15[[#This Row],[Server]]&amp;":"&amp;Table15[[#This Row],[DB_ADDR]]</f>
        <v>WASTE:E2363</v>
      </c>
    </row>
    <row r="596" spans="1:10" x14ac:dyDescent="0.3">
      <c r="A596">
        <v>13022</v>
      </c>
      <c r="B596" t="e">
        <f>_xlfn.XLOOKUP(Table15[[#This Row],[Site Id]],'All sites'!A:A,'All sites'!B:B)</f>
        <v>#N/A</v>
      </c>
      <c r="C596" t="e">
        <f>_xlfn.XLOOKUP(Table15[[#This Row],[Site Id]],'All sites'!A:A,'All sites'!C:C)</f>
        <v>#N/A</v>
      </c>
      <c r="D596" t="e">
        <f>Table15[[#This Row],[Site Area]] &amp; " " &amp; Table15[[#This Row],[Site Description]]</f>
        <v>#N/A</v>
      </c>
      <c r="E596" t="s">
        <v>9267</v>
      </c>
      <c r="F596" t="s">
        <v>9268</v>
      </c>
      <c r="G596" t="s">
        <v>8112</v>
      </c>
      <c r="H596" t="s">
        <v>8113</v>
      </c>
      <c r="J596" t="str">
        <f>Table15[[#This Row],[Server]]&amp;":"&amp;Table15[[#This Row],[DB_ADDR]]</f>
        <v>WASTE:E4413</v>
      </c>
    </row>
    <row r="597" spans="1:10" x14ac:dyDescent="0.3">
      <c r="A597">
        <v>13022</v>
      </c>
      <c r="B597" t="e">
        <f>_xlfn.XLOOKUP(Table15[[#This Row],[Site Id]],'All sites'!A:A,'All sites'!B:B)</f>
        <v>#N/A</v>
      </c>
      <c r="C597" t="e">
        <f>_xlfn.XLOOKUP(Table15[[#This Row],[Site Id]],'All sites'!A:A,'All sites'!C:C)</f>
        <v>#N/A</v>
      </c>
      <c r="D597" t="e">
        <f>Table15[[#This Row],[Site Area]] &amp; " " &amp; Table15[[#This Row],[Site Description]]</f>
        <v>#N/A</v>
      </c>
      <c r="E597" t="s">
        <v>9269</v>
      </c>
      <c r="F597" t="s">
        <v>9270</v>
      </c>
      <c r="G597" t="s">
        <v>8112</v>
      </c>
      <c r="H597" t="s">
        <v>8113</v>
      </c>
      <c r="J597" t="str">
        <f>Table15[[#This Row],[Server]]&amp;":"&amp;Table15[[#This Row],[DB_ADDR]]</f>
        <v>WASTE:E4414</v>
      </c>
    </row>
    <row r="598" spans="1:10" x14ac:dyDescent="0.3">
      <c r="A598">
        <v>13022</v>
      </c>
      <c r="B598" t="e">
        <f>_xlfn.XLOOKUP(Table15[[#This Row],[Site Id]],'All sites'!A:A,'All sites'!B:B)</f>
        <v>#N/A</v>
      </c>
      <c r="C598" t="e">
        <f>_xlfn.XLOOKUP(Table15[[#This Row],[Site Id]],'All sites'!A:A,'All sites'!C:C)</f>
        <v>#N/A</v>
      </c>
      <c r="D598" t="e">
        <f>Table15[[#This Row],[Site Area]] &amp; " " &amp; Table15[[#This Row],[Site Description]]</f>
        <v>#N/A</v>
      </c>
      <c r="E598" t="s">
        <v>9271</v>
      </c>
      <c r="F598" t="s">
        <v>9272</v>
      </c>
      <c r="G598" t="s">
        <v>8112</v>
      </c>
      <c r="H598" t="s">
        <v>8113</v>
      </c>
      <c r="J598" t="str">
        <f>Table15[[#This Row],[Server]]&amp;":"&amp;Table15[[#This Row],[DB_ADDR]]</f>
        <v>WASTE:E4558</v>
      </c>
    </row>
    <row r="599" spans="1:10" x14ac:dyDescent="0.3">
      <c r="A599">
        <v>13022</v>
      </c>
      <c r="B599" t="e">
        <f>_xlfn.XLOOKUP(Table15[[#This Row],[Site Id]],'All sites'!A:A,'All sites'!B:B)</f>
        <v>#N/A</v>
      </c>
      <c r="C599" t="e">
        <f>_xlfn.XLOOKUP(Table15[[#This Row],[Site Id]],'All sites'!A:A,'All sites'!C:C)</f>
        <v>#N/A</v>
      </c>
      <c r="D599" t="e">
        <f>Table15[[#This Row],[Site Area]] &amp; " " &amp; Table15[[#This Row],[Site Description]]</f>
        <v>#N/A</v>
      </c>
      <c r="E599" t="s">
        <v>9273</v>
      </c>
      <c r="F599" t="s">
        <v>9274</v>
      </c>
      <c r="G599" t="s">
        <v>8112</v>
      </c>
      <c r="H599" t="s">
        <v>8113</v>
      </c>
      <c r="J599" t="str">
        <f>Table15[[#This Row],[Server]]&amp;":"&amp;Table15[[#This Row],[DB_ADDR]]</f>
        <v>WASTE:E33292</v>
      </c>
    </row>
    <row r="600" spans="1:10" x14ac:dyDescent="0.3">
      <c r="A600">
        <v>13022</v>
      </c>
      <c r="B600" t="e">
        <f>_xlfn.XLOOKUP(Table15[[#This Row],[Site Id]],'All sites'!A:A,'All sites'!B:B)</f>
        <v>#N/A</v>
      </c>
      <c r="C600" t="e">
        <f>_xlfn.XLOOKUP(Table15[[#This Row],[Site Id]],'All sites'!A:A,'All sites'!C:C)</f>
        <v>#N/A</v>
      </c>
      <c r="D600" t="e">
        <f>Table15[[#This Row],[Site Area]] &amp; " " &amp; Table15[[#This Row],[Site Description]]</f>
        <v>#N/A</v>
      </c>
      <c r="E600" t="s">
        <v>9275</v>
      </c>
      <c r="F600" t="s">
        <v>9276</v>
      </c>
      <c r="G600" t="s">
        <v>8112</v>
      </c>
      <c r="H600" t="s">
        <v>8113</v>
      </c>
      <c r="J600" t="str">
        <f>Table15[[#This Row],[Server]]&amp;":"&amp;Table15[[#This Row],[DB_ADDR]]</f>
        <v>WASTE:E33294</v>
      </c>
    </row>
    <row r="601" spans="1:10" x14ac:dyDescent="0.3">
      <c r="A601">
        <v>13022</v>
      </c>
      <c r="B601" t="e">
        <f>_xlfn.XLOOKUP(Table15[[#This Row],[Site Id]],'All sites'!A:A,'All sites'!B:B)</f>
        <v>#N/A</v>
      </c>
      <c r="C601" t="e">
        <f>_xlfn.XLOOKUP(Table15[[#This Row],[Site Id]],'All sites'!A:A,'All sites'!C:C)</f>
        <v>#N/A</v>
      </c>
      <c r="D601" t="e">
        <f>Table15[[#This Row],[Site Area]] &amp; " " &amp; Table15[[#This Row],[Site Description]]</f>
        <v>#N/A</v>
      </c>
      <c r="E601" t="s">
        <v>9277</v>
      </c>
      <c r="F601" t="s">
        <v>9278</v>
      </c>
      <c r="G601" t="s">
        <v>8112</v>
      </c>
      <c r="H601" t="s">
        <v>8113</v>
      </c>
      <c r="J601" t="str">
        <f>Table15[[#This Row],[Server]]&amp;":"&amp;Table15[[#This Row],[DB_ADDR]]</f>
        <v>WASTE:E33295</v>
      </c>
    </row>
    <row r="602" spans="1:10" x14ac:dyDescent="0.3">
      <c r="A602">
        <v>13024</v>
      </c>
      <c r="B602" t="e">
        <f>_xlfn.XLOOKUP(Table15[[#This Row],[Site Id]],'All sites'!A:A,'All sites'!B:B)</f>
        <v>#N/A</v>
      </c>
      <c r="C602" t="e">
        <f>_xlfn.XLOOKUP(Table15[[#This Row],[Site Id]],'All sites'!A:A,'All sites'!C:C)</f>
        <v>#N/A</v>
      </c>
      <c r="D602" t="e">
        <f>Table15[[#This Row],[Site Area]] &amp; " " &amp; Table15[[#This Row],[Site Description]]</f>
        <v>#N/A</v>
      </c>
      <c r="E602" t="s">
        <v>9279</v>
      </c>
      <c r="F602" t="s">
        <v>9280</v>
      </c>
      <c r="G602" t="s">
        <v>8112</v>
      </c>
      <c r="H602" t="s">
        <v>8113</v>
      </c>
      <c r="J602" t="str">
        <f>Table15[[#This Row],[Server]]&amp;":"&amp;Table15[[#This Row],[DB_ADDR]]</f>
        <v>WASTE:E14968</v>
      </c>
    </row>
    <row r="603" spans="1:10" x14ac:dyDescent="0.3">
      <c r="A603">
        <v>13024</v>
      </c>
      <c r="B603" t="e">
        <f>_xlfn.XLOOKUP(Table15[[#This Row],[Site Id]],'All sites'!A:A,'All sites'!B:B)</f>
        <v>#N/A</v>
      </c>
      <c r="C603" t="e">
        <f>_xlfn.XLOOKUP(Table15[[#This Row],[Site Id]],'All sites'!A:A,'All sites'!C:C)</f>
        <v>#N/A</v>
      </c>
      <c r="D603" t="e">
        <f>Table15[[#This Row],[Site Area]] &amp; " " &amp; Table15[[#This Row],[Site Description]]</f>
        <v>#N/A</v>
      </c>
      <c r="E603" t="s">
        <v>9281</v>
      </c>
      <c r="F603" t="s">
        <v>9282</v>
      </c>
      <c r="G603" t="s">
        <v>8112</v>
      </c>
      <c r="H603" t="s">
        <v>8113</v>
      </c>
      <c r="J603" t="str">
        <f>Table15[[#This Row],[Server]]&amp;":"&amp;Table15[[#This Row],[DB_ADDR]]</f>
        <v>WASTE:E14969</v>
      </c>
    </row>
    <row r="604" spans="1:10" x14ac:dyDescent="0.3">
      <c r="A604">
        <v>13024</v>
      </c>
      <c r="B604" t="e">
        <f>_xlfn.XLOOKUP(Table15[[#This Row],[Site Id]],'All sites'!A:A,'All sites'!B:B)</f>
        <v>#N/A</v>
      </c>
      <c r="C604" t="e">
        <f>_xlfn.XLOOKUP(Table15[[#This Row],[Site Id]],'All sites'!A:A,'All sites'!C:C)</f>
        <v>#N/A</v>
      </c>
      <c r="D604" t="e">
        <f>Table15[[#This Row],[Site Area]] &amp; " " &amp; Table15[[#This Row],[Site Description]]</f>
        <v>#N/A</v>
      </c>
      <c r="E604" t="s">
        <v>9283</v>
      </c>
      <c r="F604" t="s">
        <v>9284</v>
      </c>
      <c r="G604" t="s">
        <v>8112</v>
      </c>
      <c r="H604" t="s">
        <v>8113</v>
      </c>
      <c r="J604" t="str">
        <f>Table15[[#This Row],[Server]]&amp;":"&amp;Table15[[#This Row],[DB_ADDR]]</f>
        <v>WASTE:E14971</v>
      </c>
    </row>
    <row r="605" spans="1:10" x14ac:dyDescent="0.3">
      <c r="A605">
        <v>13025</v>
      </c>
      <c r="B605" t="e">
        <f>_xlfn.XLOOKUP(Table15[[#This Row],[Site Id]],'All sites'!A:A,'All sites'!B:B)</f>
        <v>#N/A</v>
      </c>
      <c r="C605" t="e">
        <f>_xlfn.XLOOKUP(Table15[[#This Row],[Site Id]],'All sites'!A:A,'All sites'!C:C)</f>
        <v>#N/A</v>
      </c>
      <c r="D605" t="e">
        <f>Table15[[#This Row],[Site Area]] &amp; " " &amp; Table15[[#This Row],[Site Description]]</f>
        <v>#N/A</v>
      </c>
      <c r="E605" t="s">
        <v>9285</v>
      </c>
      <c r="F605" t="s">
        <v>9286</v>
      </c>
      <c r="G605" t="s">
        <v>8112</v>
      </c>
      <c r="H605" t="s">
        <v>8113</v>
      </c>
      <c r="J605" t="str">
        <f>Table15[[#This Row],[Server]]&amp;":"&amp;Table15[[#This Row],[DB_ADDR]]</f>
        <v>WASTE:E2656</v>
      </c>
    </row>
    <row r="606" spans="1:10" x14ac:dyDescent="0.3">
      <c r="A606">
        <v>13025</v>
      </c>
      <c r="B606" t="e">
        <f>_xlfn.XLOOKUP(Table15[[#This Row],[Site Id]],'All sites'!A:A,'All sites'!B:B)</f>
        <v>#N/A</v>
      </c>
      <c r="C606" t="e">
        <f>_xlfn.XLOOKUP(Table15[[#This Row],[Site Id]],'All sites'!A:A,'All sites'!C:C)</f>
        <v>#N/A</v>
      </c>
      <c r="D606" t="e">
        <f>Table15[[#This Row],[Site Area]] &amp; " " &amp; Table15[[#This Row],[Site Description]]</f>
        <v>#N/A</v>
      </c>
      <c r="E606" t="s">
        <v>9287</v>
      </c>
      <c r="F606" t="s">
        <v>9288</v>
      </c>
      <c r="G606" t="s">
        <v>8112</v>
      </c>
      <c r="H606" t="s">
        <v>8113</v>
      </c>
      <c r="J606" t="str">
        <f>Table15[[#This Row],[Server]]&amp;":"&amp;Table15[[#This Row],[DB_ADDR]]</f>
        <v>WASTE:E2658</v>
      </c>
    </row>
    <row r="607" spans="1:10" x14ac:dyDescent="0.3">
      <c r="A607">
        <v>13025</v>
      </c>
      <c r="B607" t="e">
        <f>_xlfn.XLOOKUP(Table15[[#This Row],[Site Id]],'All sites'!A:A,'All sites'!B:B)</f>
        <v>#N/A</v>
      </c>
      <c r="C607" t="e">
        <f>_xlfn.XLOOKUP(Table15[[#This Row],[Site Id]],'All sites'!A:A,'All sites'!C:C)</f>
        <v>#N/A</v>
      </c>
      <c r="D607" t="e">
        <f>Table15[[#This Row],[Site Area]] &amp; " " &amp; Table15[[#This Row],[Site Description]]</f>
        <v>#N/A</v>
      </c>
      <c r="E607" t="s">
        <v>9289</v>
      </c>
      <c r="F607" t="s">
        <v>9290</v>
      </c>
      <c r="G607" t="s">
        <v>8112</v>
      </c>
      <c r="H607" t="s">
        <v>8113</v>
      </c>
      <c r="J607" t="str">
        <f>Table15[[#This Row],[Server]]&amp;":"&amp;Table15[[#This Row],[DB_ADDR]]</f>
        <v>WASTE:E2660</v>
      </c>
    </row>
    <row r="608" spans="1:10" x14ac:dyDescent="0.3">
      <c r="A608">
        <v>13025</v>
      </c>
      <c r="B608" t="e">
        <f>_xlfn.XLOOKUP(Table15[[#This Row],[Site Id]],'All sites'!A:A,'All sites'!B:B)</f>
        <v>#N/A</v>
      </c>
      <c r="C608" t="e">
        <f>_xlfn.XLOOKUP(Table15[[#This Row],[Site Id]],'All sites'!A:A,'All sites'!C:C)</f>
        <v>#N/A</v>
      </c>
      <c r="D608" t="e">
        <f>Table15[[#This Row],[Site Area]] &amp; " " &amp; Table15[[#This Row],[Site Description]]</f>
        <v>#N/A</v>
      </c>
      <c r="E608" t="s">
        <v>9291</v>
      </c>
      <c r="F608" t="s">
        <v>9292</v>
      </c>
      <c r="G608" t="s">
        <v>8112</v>
      </c>
      <c r="H608" t="s">
        <v>8113</v>
      </c>
      <c r="J608" t="str">
        <f>Table15[[#This Row],[Server]]&amp;":"&amp;Table15[[#This Row],[DB_ADDR]]</f>
        <v>WASTE:E2661</v>
      </c>
    </row>
    <row r="609" spans="1:10" x14ac:dyDescent="0.3">
      <c r="A609">
        <v>13025</v>
      </c>
      <c r="B609" t="e">
        <f>_xlfn.XLOOKUP(Table15[[#This Row],[Site Id]],'All sites'!A:A,'All sites'!B:B)</f>
        <v>#N/A</v>
      </c>
      <c r="C609" t="e">
        <f>_xlfn.XLOOKUP(Table15[[#This Row],[Site Id]],'All sites'!A:A,'All sites'!C:C)</f>
        <v>#N/A</v>
      </c>
      <c r="D609" t="e">
        <f>Table15[[#This Row],[Site Area]] &amp; " " &amp; Table15[[#This Row],[Site Description]]</f>
        <v>#N/A</v>
      </c>
      <c r="E609" t="s">
        <v>9293</v>
      </c>
      <c r="F609" t="s">
        <v>9294</v>
      </c>
      <c r="G609" t="s">
        <v>8112</v>
      </c>
      <c r="H609" t="s">
        <v>8113</v>
      </c>
      <c r="J609" t="str">
        <f>Table15[[#This Row],[Server]]&amp;":"&amp;Table15[[#This Row],[DB_ADDR]]</f>
        <v>WASTE:E2663</v>
      </c>
    </row>
    <row r="610" spans="1:10" x14ac:dyDescent="0.3">
      <c r="A610">
        <v>13027</v>
      </c>
      <c r="B610" t="e">
        <f>_xlfn.XLOOKUP(Table15[[#This Row],[Site Id]],'All sites'!A:A,'All sites'!B:B)</f>
        <v>#N/A</v>
      </c>
      <c r="C610" t="e">
        <f>_xlfn.XLOOKUP(Table15[[#This Row],[Site Id]],'All sites'!A:A,'All sites'!C:C)</f>
        <v>#N/A</v>
      </c>
      <c r="D610" t="e">
        <f>Table15[[#This Row],[Site Area]] &amp; " " &amp; Table15[[#This Row],[Site Description]]</f>
        <v>#N/A</v>
      </c>
      <c r="E610" t="s">
        <v>9295</v>
      </c>
      <c r="F610" t="s">
        <v>9296</v>
      </c>
      <c r="G610" t="s">
        <v>8112</v>
      </c>
      <c r="H610" t="s">
        <v>8113</v>
      </c>
      <c r="J610" t="str">
        <f>Table15[[#This Row],[Server]]&amp;":"&amp;Table15[[#This Row],[DB_ADDR]]</f>
        <v>WASTE:E24072</v>
      </c>
    </row>
    <row r="611" spans="1:10" x14ac:dyDescent="0.3">
      <c r="A611">
        <v>13027</v>
      </c>
      <c r="B611" t="e">
        <f>_xlfn.XLOOKUP(Table15[[#This Row],[Site Id]],'All sites'!A:A,'All sites'!B:B)</f>
        <v>#N/A</v>
      </c>
      <c r="C611" t="e">
        <f>_xlfn.XLOOKUP(Table15[[#This Row],[Site Id]],'All sites'!A:A,'All sites'!C:C)</f>
        <v>#N/A</v>
      </c>
      <c r="D611" t="e">
        <f>Table15[[#This Row],[Site Area]] &amp; " " &amp; Table15[[#This Row],[Site Description]]</f>
        <v>#N/A</v>
      </c>
      <c r="E611" t="s">
        <v>9297</v>
      </c>
      <c r="F611" t="s">
        <v>9298</v>
      </c>
      <c r="G611" t="s">
        <v>8112</v>
      </c>
      <c r="H611" t="s">
        <v>8113</v>
      </c>
      <c r="J611" t="str">
        <f>Table15[[#This Row],[Server]]&amp;":"&amp;Table15[[#This Row],[DB_ADDR]]</f>
        <v>WASTE:E55190</v>
      </c>
    </row>
    <row r="612" spans="1:10" x14ac:dyDescent="0.3">
      <c r="A612">
        <v>13027</v>
      </c>
      <c r="B612" t="e">
        <f>_xlfn.XLOOKUP(Table15[[#This Row],[Site Id]],'All sites'!A:A,'All sites'!B:B)</f>
        <v>#N/A</v>
      </c>
      <c r="C612" t="e">
        <f>_xlfn.XLOOKUP(Table15[[#This Row],[Site Id]],'All sites'!A:A,'All sites'!C:C)</f>
        <v>#N/A</v>
      </c>
      <c r="D612" t="e">
        <f>Table15[[#This Row],[Site Area]] &amp; " " &amp; Table15[[#This Row],[Site Description]]</f>
        <v>#N/A</v>
      </c>
      <c r="E612" t="s">
        <v>9299</v>
      </c>
      <c r="F612" t="s">
        <v>9300</v>
      </c>
      <c r="G612" t="s">
        <v>8112</v>
      </c>
      <c r="H612" t="s">
        <v>8113</v>
      </c>
      <c r="J612" t="str">
        <f>Table15[[#This Row],[Server]]&amp;":"&amp;Table15[[#This Row],[DB_ADDR]]</f>
        <v>WASTE:E55443</v>
      </c>
    </row>
    <row r="613" spans="1:10" x14ac:dyDescent="0.3">
      <c r="A613">
        <v>13027</v>
      </c>
      <c r="B613" t="e">
        <f>_xlfn.XLOOKUP(Table15[[#This Row],[Site Id]],'All sites'!A:A,'All sites'!B:B)</f>
        <v>#N/A</v>
      </c>
      <c r="C613" t="e">
        <f>_xlfn.XLOOKUP(Table15[[#This Row],[Site Id]],'All sites'!A:A,'All sites'!C:C)</f>
        <v>#N/A</v>
      </c>
      <c r="D613" t="e">
        <f>Table15[[#This Row],[Site Area]] &amp; " " &amp; Table15[[#This Row],[Site Description]]</f>
        <v>#N/A</v>
      </c>
      <c r="E613" t="s">
        <v>9301</v>
      </c>
      <c r="F613" t="s">
        <v>9302</v>
      </c>
      <c r="G613" t="s">
        <v>8112</v>
      </c>
      <c r="H613" t="s">
        <v>8113</v>
      </c>
      <c r="J613" t="str">
        <f>Table15[[#This Row],[Server]]&amp;":"&amp;Table15[[#This Row],[DB_ADDR]]</f>
        <v>WASTE:E55461</v>
      </c>
    </row>
    <row r="614" spans="1:10" x14ac:dyDescent="0.3">
      <c r="A614">
        <v>13027</v>
      </c>
      <c r="B614" t="e">
        <f>_xlfn.XLOOKUP(Table15[[#This Row],[Site Id]],'All sites'!A:A,'All sites'!B:B)</f>
        <v>#N/A</v>
      </c>
      <c r="C614" t="e">
        <f>_xlfn.XLOOKUP(Table15[[#This Row],[Site Id]],'All sites'!A:A,'All sites'!C:C)</f>
        <v>#N/A</v>
      </c>
      <c r="D614" t="e">
        <f>Table15[[#This Row],[Site Area]] &amp; " " &amp; Table15[[#This Row],[Site Description]]</f>
        <v>#N/A</v>
      </c>
      <c r="E614" t="s">
        <v>9303</v>
      </c>
      <c r="F614" t="s">
        <v>9304</v>
      </c>
      <c r="G614" t="s">
        <v>8112</v>
      </c>
      <c r="H614" t="s">
        <v>8113</v>
      </c>
      <c r="J614" t="str">
        <f>Table15[[#This Row],[Server]]&amp;":"&amp;Table15[[#This Row],[DB_ADDR]]</f>
        <v>WASTE:E55465</v>
      </c>
    </row>
    <row r="615" spans="1:10" x14ac:dyDescent="0.3">
      <c r="A615">
        <v>13027</v>
      </c>
      <c r="B615" t="e">
        <f>_xlfn.XLOOKUP(Table15[[#This Row],[Site Id]],'All sites'!A:A,'All sites'!B:B)</f>
        <v>#N/A</v>
      </c>
      <c r="C615" t="e">
        <f>_xlfn.XLOOKUP(Table15[[#This Row],[Site Id]],'All sites'!A:A,'All sites'!C:C)</f>
        <v>#N/A</v>
      </c>
      <c r="D615" t="e">
        <f>Table15[[#This Row],[Site Area]] &amp; " " &amp; Table15[[#This Row],[Site Description]]</f>
        <v>#N/A</v>
      </c>
      <c r="E615" t="s">
        <v>9305</v>
      </c>
      <c r="F615" t="s">
        <v>9306</v>
      </c>
      <c r="G615" t="s">
        <v>8112</v>
      </c>
      <c r="H615" t="s">
        <v>8113</v>
      </c>
      <c r="J615" t="str">
        <f>Table15[[#This Row],[Server]]&amp;":"&amp;Table15[[#This Row],[DB_ADDR]]</f>
        <v>WASTE:E55475</v>
      </c>
    </row>
    <row r="616" spans="1:10" x14ac:dyDescent="0.3">
      <c r="A616">
        <v>13028</v>
      </c>
      <c r="B616" t="e">
        <f>_xlfn.XLOOKUP(Table15[[#This Row],[Site Id]],'All sites'!A:A,'All sites'!B:B)</f>
        <v>#N/A</v>
      </c>
      <c r="C616" t="e">
        <f>_xlfn.XLOOKUP(Table15[[#This Row],[Site Id]],'All sites'!A:A,'All sites'!C:C)</f>
        <v>#N/A</v>
      </c>
      <c r="D616" t="e">
        <f>Table15[[#This Row],[Site Area]] &amp; " " &amp; Table15[[#This Row],[Site Description]]</f>
        <v>#N/A</v>
      </c>
      <c r="E616" t="s">
        <v>9307</v>
      </c>
      <c r="F616" t="s">
        <v>9308</v>
      </c>
      <c r="G616" t="s">
        <v>8112</v>
      </c>
      <c r="H616" t="s">
        <v>8113</v>
      </c>
      <c r="J616" t="str">
        <f>Table15[[#This Row],[Server]]&amp;":"&amp;Table15[[#This Row],[DB_ADDR]]</f>
        <v>WASTE:E1225</v>
      </c>
    </row>
    <row r="617" spans="1:10" x14ac:dyDescent="0.3">
      <c r="A617">
        <v>13028</v>
      </c>
      <c r="B617" t="e">
        <f>_xlfn.XLOOKUP(Table15[[#This Row],[Site Id]],'All sites'!A:A,'All sites'!B:B)</f>
        <v>#N/A</v>
      </c>
      <c r="C617" t="e">
        <f>_xlfn.XLOOKUP(Table15[[#This Row],[Site Id]],'All sites'!A:A,'All sites'!C:C)</f>
        <v>#N/A</v>
      </c>
      <c r="D617" t="e">
        <f>Table15[[#This Row],[Site Area]] &amp; " " &amp; Table15[[#This Row],[Site Description]]</f>
        <v>#N/A</v>
      </c>
      <c r="E617" t="s">
        <v>9309</v>
      </c>
      <c r="F617" t="s">
        <v>9310</v>
      </c>
      <c r="G617" t="s">
        <v>8112</v>
      </c>
      <c r="H617" t="s">
        <v>8113</v>
      </c>
      <c r="J617" t="str">
        <f>Table15[[#This Row],[Server]]&amp;":"&amp;Table15[[#This Row],[DB_ADDR]]</f>
        <v>WASTE:E1226</v>
      </c>
    </row>
    <row r="618" spans="1:10" x14ac:dyDescent="0.3">
      <c r="A618">
        <v>13028</v>
      </c>
      <c r="B618" t="e">
        <f>_xlfn.XLOOKUP(Table15[[#This Row],[Site Id]],'All sites'!A:A,'All sites'!B:B)</f>
        <v>#N/A</v>
      </c>
      <c r="C618" t="e">
        <f>_xlfn.XLOOKUP(Table15[[#This Row],[Site Id]],'All sites'!A:A,'All sites'!C:C)</f>
        <v>#N/A</v>
      </c>
      <c r="D618" t="e">
        <f>Table15[[#This Row],[Site Area]] &amp; " " &amp; Table15[[#This Row],[Site Description]]</f>
        <v>#N/A</v>
      </c>
      <c r="E618" t="s">
        <v>9311</v>
      </c>
      <c r="F618" t="s">
        <v>9312</v>
      </c>
      <c r="G618" t="s">
        <v>8112</v>
      </c>
      <c r="H618" t="s">
        <v>8113</v>
      </c>
      <c r="J618" t="str">
        <f>Table15[[#This Row],[Server]]&amp;":"&amp;Table15[[#This Row],[DB_ADDR]]</f>
        <v>WASTE:E1229</v>
      </c>
    </row>
    <row r="619" spans="1:10" x14ac:dyDescent="0.3">
      <c r="A619">
        <v>13028</v>
      </c>
      <c r="B619" t="e">
        <f>_xlfn.XLOOKUP(Table15[[#This Row],[Site Id]],'All sites'!A:A,'All sites'!B:B)</f>
        <v>#N/A</v>
      </c>
      <c r="C619" t="e">
        <f>_xlfn.XLOOKUP(Table15[[#This Row],[Site Id]],'All sites'!A:A,'All sites'!C:C)</f>
        <v>#N/A</v>
      </c>
      <c r="D619" t="e">
        <f>Table15[[#This Row],[Site Area]] &amp; " " &amp; Table15[[#This Row],[Site Description]]</f>
        <v>#N/A</v>
      </c>
      <c r="E619" t="s">
        <v>9313</v>
      </c>
      <c r="F619" t="s">
        <v>9314</v>
      </c>
      <c r="G619" t="s">
        <v>8112</v>
      </c>
      <c r="H619" t="s">
        <v>8113</v>
      </c>
      <c r="J619" t="str">
        <f>Table15[[#This Row],[Server]]&amp;":"&amp;Table15[[#This Row],[DB_ADDR]]</f>
        <v>WASTE:E25136</v>
      </c>
    </row>
    <row r="620" spans="1:10" x14ac:dyDescent="0.3">
      <c r="A620">
        <v>13028</v>
      </c>
      <c r="B620" t="e">
        <f>_xlfn.XLOOKUP(Table15[[#This Row],[Site Id]],'All sites'!A:A,'All sites'!B:B)</f>
        <v>#N/A</v>
      </c>
      <c r="C620" t="e">
        <f>_xlfn.XLOOKUP(Table15[[#This Row],[Site Id]],'All sites'!A:A,'All sites'!C:C)</f>
        <v>#N/A</v>
      </c>
      <c r="D620" t="e">
        <f>Table15[[#This Row],[Site Area]] &amp; " " &amp; Table15[[#This Row],[Site Description]]</f>
        <v>#N/A</v>
      </c>
      <c r="E620" t="s">
        <v>9315</v>
      </c>
      <c r="F620" t="s">
        <v>9316</v>
      </c>
      <c r="G620" t="s">
        <v>8112</v>
      </c>
      <c r="H620" t="s">
        <v>8113</v>
      </c>
      <c r="J620" t="str">
        <f>Table15[[#This Row],[Server]]&amp;":"&amp;Table15[[#This Row],[DB_ADDR]]</f>
        <v>WASTE:E25156</v>
      </c>
    </row>
    <row r="621" spans="1:10" x14ac:dyDescent="0.3">
      <c r="A621">
        <v>13028</v>
      </c>
      <c r="B621" t="e">
        <f>_xlfn.XLOOKUP(Table15[[#This Row],[Site Id]],'All sites'!A:A,'All sites'!B:B)</f>
        <v>#N/A</v>
      </c>
      <c r="C621" t="e">
        <f>_xlfn.XLOOKUP(Table15[[#This Row],[Site Id]],'All sites'!A:A,'All sites'!C:C)</f>
        <v>#N/A</v>
      </c>
      <c r="D621" t="e">
        <f>Table15[[#This Row],[Site Area]] &amp; " " &amp; Table15[[#This Row],[Site Description]]</f>
        <v>#N/A</v>
      </c>
      <c r="E621" t="s">
        <v>9317</v>
      </c>
      <c r="F621" t="s">
        <v>9318</v>
      </c>
      <c r="G621" t="s">
        <v>8112</v>
      </c>
      <c r="H621" t="s">
        <v>8113</v>
      </c>
      <c r="J621" t="str">
        <f>Table15[[#This Row],[Server]]&amp;":"&amp;Table15[[#This Row],[DB_ADDR]]</f>
        <v>WASTE:E50501</v>
      </c>
    </row>
    <row r="622" spans="1:10" x14ac:dyDescent="0.3">
      <c r="A622">
        <v>13028</v>
      </c>
      <c r="B622" t="e">
        <f>_xlfn.XLOOKUP(Table15[[#This Row],[Site Id]],'All sites'!A:A,'All sites'!B:B)</f>
        <v>#N/A</v>
      </c>
      <c r="C622" t="e">
        <f>_xlfn.XLOOKUP(Table15[[#This Row],[Site Id]],'All sites'!A:A,'All sites'!C:C)</f>
        <v>#N/A</v>
      </c>
      <c r="D622" t="e">
        <f>Table15[[#This Row],[Site Area]] &amp; " " &amp; Table15[[#This Row],[Site Description]]</f>
        <v>#N/A</v>
      </c>
      <c r="E622" t="s">
        <v>9319</v>
      </c>
      <c r="F622" t="s">
        <v>9320</v>
      </c>
      <c r="G622" t="s">
        <v>8112</v>
      </c>
      <c r="H622" t="s">
        <v>8113</v>
      </c>
      <c r="J622" t="str">
        <f>Table15[[#This Row],[Server]]&amp;":"&amp;Table15[[#This Row],[DB_ADDR]]</f>
        <v>WASTE:E50503</v>
      </c>
    </row>
    <row r="623" spans="1:10" x14ac:dyDescent="0.3">
      <c r="A623">
        <v>13028</v>
      </c>
      <c r="B623" t="e">
        <f>_xlfn.XLOOKUP(Table15[[#This Row],[Site Id]],'All sites'!A:A,'All sites'!B:B)</f>
        <v>#N/A</v>
      </c>
      <c r="C623" t="e">
        <f>_xlfn.XLOOKUP(Table15[[#This Row],[Site Id]],'All sites'!A:A,'All sites'!C:C)</f>
        <v>#N/A</v>
      </c>
      <c r="D623" t="e">
        <f>Table15[[#This Row],[Site Area]] &amp; " " &amp; Table15[[#This Row],[Site Description]]</f>
        <v>#N/A</v>
      </c>
      <c r="E623" t="s">
        <v>9321</v>
      </c>
      <c r="F623" t="s">
        <v>9322</v>
      </c>
      <c r="G623" t="s">
        <v>8112</v>
      </c>
      <c r="H623" t="s">
        <v>8113</v>
      </c>
      <c r="J623" t="str">
        <f>Table15[[#This Row],[Server]]&amp;":"&amp;Table15[[#This Row],[DB_ADDR]]</f>
        <v>WASTE:E50505</v>
      </c>
    </row>
    <row r="624" spans="1:10" x14ac:dyDescent="0.3">
      <c r="A624">
        <v>13028</v>
      </c>
      <c r="B624" t="e">
        <f>_xlfn.XLOOKUP(Table15[[#This Row],[Site Id]],'All sites'!A:A,'All sites'!B:B)</f>
        <v>#N/A</v>
      </c>
      <c r="C624" t="e">
        <f>_xlfn.XLOOKUP(Table15[[#This Row],[Site Id]],'All sites'!A:A,'All sites'!C:C)</f>
        <v>#N/A</v>
      </c>
      <c r="D624" t="e">
        <f>Table15[[#This Row],[Site Area]] &amp; " " &amp; Table15[[#This Row],[Site Description]]</f>
        <v>#N/A</v>
      </c>
      <c r="E624" t="s">
        <v>9323</v>
      </c>
      <c r="F624" t="s">
        <v>9324</v>
      </c>
      <c r="G624" t="s">
        <v>8112</v>
      </c>
      <c r="H624" t="s">
        <v>8113</v>
      </c>
      <c r="J624" t="str">
        <f>Table15[[#This Row],[Server]]&amp;":"&amp;Table15[[#This Row],[DB_ADDR]]</f>
        <v>WASTE:E50506</v>
      </c>
    </row>
    <row r="625" spans="1:10" x14ac:dyDescent="0.3">
      <c r="A625">
        <v>13029</v>
      </c>
      <c r="B625" t="e">
        <f>_xlfn.XLOOKUP(Table15[[#This Row],[Site Id]],'All sites'!A:A,'All sites'!B:B)</f>
        <v>#N/A</v>
      </c>
      <c r="C625" t="e">
        <f>_xlfn.XLOOKUP(Table15[[#This Row],[Site Id]],'All sites'!A:A,'All sites'!C:C)</f>
        <v>#N/A</v>
      </c>
      <c r="D625" t="e">
        <f>Table15[[#This Row],[Site Area]] &amp; " " &amp; Table15[[#This Row],[Site Description]]</f>
        <v>#N/A</v>
      </c>
      <c r="E625" t="s">
        <v>9325</v>
      </c>
      <c r="F625" t="s">
        <v>9326</v>
      </c>
      <c r="G625" t="s">
        <v>8112</v>
      </c>
      <c r="H625" t="s">
        <v>8113</v>
      </c>
      <c r="J625" t="str">
        <f>Table15[[#This Row],[Server]]&amp;":"&amp;Table15[[#This Row],[DB_ADDR]]</f>
        <v>WASTE:E8881</v>
      </c>
    </row>
    <row r="626" spans="1:10" x14ac:dyDescent="0.3">
      <c r="A626">
        <v>13029</v>
      </c>
      <c r="B626" t="e">
        <f>_xlfn.XLOOKUP(Table15[[#This Row],[Site Id]],'All sites'!A:A,'All sites'!B:B)</f>
        <v>#N/A</v>
      </c>
      <c r="C626" t="e">
        <f>_xlfn.XLOOKUP(Table15[[#This Row],[Site Id]],'All sites'!A:A,'All sites'!C:C)</f>
        <v>#N/A</v>
      </c>
      <c r="D626" t="e">
        <f>Table15[[#This Row],[Site Area]] &amp; " " &amp; Table15[[#This Row],[Site Description]]</f>
        <v>#N/A</v>
      </c>
      <c r="E626" t="s">
        <v>9327</v>
      </c>
      <c r="F626" t="s">
        <v>9328</v>
      </c>
      <c r="G626" t="s">
        <v>8112</v>
      </c>
      <c r="H626" t="s">
        <v>8113</v>
      </c>
      <c r="J626" t="str">
        <f>Table15[[#This Row],[Server]]&amp;":"&amp;Table15[[#This Row],[DB_ADDR]]</f>
        <v>WASTE:E8882</v>
      </c>
    </row>
    <row r="627" spans="1:10" x14ac:dyDescent="0.3">
      <c r="A627">
        <v>13031</v>
      </c>
      <c r="B627" t="e">
        <f>_xlfn.XLOOKUP(Table15[[#This Row],[Site Id]],'All sites'!A:A,'All sites'!B:B)</f>
        <v>#N/A</v>
      </c>
      <c r="C627" t="e">
        <f>_xlfn.XLOOKUP(Table15[[#This Row],[Site Id]],'All sites'!A:A,'All sites'!C:C)</f>
        <v>#N/A</v>
      </c>
      <c r="D627" t="e">
        <f>Table15[[#This Row],[Site Area]] &amp; " " &amp; Table15[[#This Row],[Site Description]]</f>
        <v>#N/A</v>
      </c>
      <c r="E627" t="s">
        <v>9329</v>
      </c>
      <c r="F627" t="s">
        <v>9330</v>
      </c>
      <c r="G627" t="s">
        <v>8112</v>
      </c>
      <c r="H627" t="s">
        <v>8113</v>
      </c>
      <c r="J627" t="str">
        <f>Table15[[#This Row],[Server]]&amp;":"&amp;Table15[[#This Row],[DB_ADDR]]</f>
        <v>WASTE:E3866</v>
      </c>
    </row>
    <row r="628" spans="1:10" x14ac:dyDescent="0.3">
      <c r="A628">
        <v>13031</v>
      </c>
      <c r="B628" t="e">
        <f>_xlfn.XLOOKUP(Table15[[#This Row],[Site Id]],'All sites'!A:A,'All sites'!B:B)</f>
        <v>#N/A</v>
      </c>
      <c r="C628" t="e">
        <f>_xlfn.XLOOKUP(Table15[[#This Row],[Site Id]],'All sites'!A:A,'All sites'!C:C)</f>
        <v>#N/A</v>
      </c>
      <c r="D628" t="e">
        <f>Table15[[#This Row],[Site Area]] &amp; " " &amp; Table15[[#This Row],[Site Description]]</f>
        <v>#N/A</v>
      </c>
      <c r="E628" t="s">
        <v>9331</v>
      </c>
      <c r="F628" t="s">
        <v>9332</v>
      </c>
      <c r="G628" t="s">
        <v>8112</v>
      </c>
      <c r="H628" t="s">
        <v>8113</v>
      </c>
      <c r="J628" t="str">
        <f>Table15[[#This Row],[Server]]&amp;":"&amp;Table15[[#This Row],[DB_ADDR]]</f>
        <v>WASTE:E14194</v>
      </c>
    </row>
    <row r="629" spans="1:10" x14ac:dyDescent="0.3">
      <c r="A629">
        <v>13031</v>
      </c>
      <c r="B629" t="e">
        <f>_xlfn.XLOOKUP(Table15[[#This Row],[Site Id]],'All sites'!A:A,'All sites'!B:B)</f>
        <v>#N/A</v>
      </c>
      <c r="C629" t="e">
        <f>_xlfn.XLOOKUP(Table15[[#This Row],[Site Id]],'All sites'!A:A,'All sites'!C:C)</f>
        <v>#N/A</v>
      </c>
      <c r="D629" t="e">
        <f>Table15[[#This Row],[Site Area]] &amp; " " &amp; Table15[[#This Row],[Site Description]]</f>
        <v>#N/A</v>
      </c>
      <c r="E629" t="s">
        <v>9333</v>
      </c>
      <c r="F629" t="s">
        <v>9334</v>
      </c>
      <c r="G629" t="s">
        <v>8112</v>
      </c>
      <c r="H629" t="s">
        <v>8113</v>
      </c>
      <c r="J629" t="str">
        <f>Table15[[#This Row],[Server]]&amp;":"&amp;Table15[[#This Row],[DB_ADDR]]</f>
        <v>WASTE:E14195</v>
      </c>
    </row>
    <row r="630" spans="1:10" x14ac:dyDescent="0.3">
      <c r="A630">
        <v>13031</v>
      </c>
      <c r="B630" t="e">
        <f>_xlfn.XLOOKUP(Table15[[#This Row],[Site Id]],'All sites'!A:A,'All sites'!B:B)</f>
        <v>#N/A</v>
      </c>
      <c r="C630" t="e">
        <f>_xlfn.XLOOKUP(Table15[[#This Row],[Site Id]],'All sites'!A:A,'All sites'!C:C)</f>
        <v>#N/A</v>
      </c>
      <c r="D630" t="e">
        <f>Table15[[#This Row],[Site Area]] &amp; " " &amp; Table15[[#This Row],[Site Description]]</f>
        <v>#N/A</v>
      </c>
      <c r="E630" t="s">
        <v>9335</v>
      </c>
      <c r="F630" t="s">
        <v>9336</v>
      </c>
      <c r="G630" t="s">
        <v>8112</v>
      </c>
      <c r="H630" t="s">
        <v>8113</v>
      </c>
      <c r="J630" t="str">
        <f>Table15[[#This Row],[Server]]&amp;":"&amp;Table15[[#This Row],[DB_ADDR]]</f>
        <v>WASTE:E36115</v>
      </c>
    </row>
    <row r="631" spans="1:10" x14ac:dyDescent="0.3">
      <c r="A631">
        <v>13031</v>
      </c>
      <c r="B631" t="e">
        <f>_xlfn.XLOOKUP(Table15[[#This Row],[Site Id]],'All sites'!A:A,'All sites'!B:B)</f>
        <v>#N/A</v>
      </c>
      <c r="C631" t="e">
        <f>_xlfn.XLOOKUP(Table15[[#This Row],[Site Id]],'All sites'!A:A,'All sites'!C:C)</f>
        <v>#N/A</v>
      </c>
      <c r="D631" t="e">
        <f>Table15[[#This Row],[Site Area]] &amp; " " &amp; Table15[[#This Row],[Site Description]]</f>
        <v>#N/A</v>
      </c>
      <c r="E631" t="s">
        <v>9337</v>
      </c>
      <c r="F631" t="s">
        <v>9338</v>
      </c>
      <c r="G631" t="s">
        <v>8112</v>
      </c>
      <c r="H631" t="s">
        <v>8113</v>
      </c>
      <c r="J631" t="str">
        <f>Table15[[#This Row],[Server]]&amp;":"&amp;Table15[[#This Row],[DB_ADDR]]</f>
        <v>WASTE:E36434</v>
      </c>
    </row>
    <row r="632" spans="1:10" x14ac:dyDescent="0.3">
      <c r="A632">
        <v>13031</v>
      </c>
      <c r="B632" t="e">
        <f>_xlfn.XLOOKUP(Table15[[#This Row],[Site Id]],'All sites'!A:A,'All sites'!B:B)</f>
        <v>#N/A</v>
      </c>
      <c r="C632" t="e">
        <f>_xlfn.XLOOKUP(Table15[[#This Row],[Site Id]],'All sites'!A:A,'All sites'!C:C)</f>
        <v>#N/A</v>
      </c>
      <c r="D632" t="e">
        <f>Table15[[#This Row],[Site Area]] &amp; " " &amp; Table15[[#This Row],[Site Description]]</f>
        <v>#N/A</v>
      </c>
      <c r="E632" t="s">
        <v>9339</v>
      </c>
      <c r="F632" t="s">
        <v>9340</v>
      </c>
      <c r="G632" t="s">
        <v>8112</v>
      </c>
      <c r="H632" t="s">
        <v>8113</v>
      </c>
      <c r="J632" t="str">
        <f>Table15[[#This Row],[Server]]&amp;":"&amp;Table15[[#This Row],[DB_ADDR]]</f>
        <v>WASTE:E36442</v>
      </c>
    </row>
    <row r="633" spans="1:10" x14ac:dyDescent="0.3">
      <c r="A633">
        <v>13032</v>
      </c>
      <c r="B633" t="e">
        <f>_xlfn.XLOOKUP(Table15[[#This Row],[Site Id]],'All sites'!A:A,'All sites'!B:B)</f>
        <v>#N/A</v>
      </c>
      <c r="C633" t="e">
        <f>_xlfn.XLOOKUP(Table15[[#This Row],[Site Id]],'All sites'!A:A,'All sites'!C:C)</f>
        <v>#N/A</v>
      </c>
      <c r="D633" t="e">
        <f>Table15[[#This Row],[Site Area]] &amp; " " &amp; Table15[[#This Row],[Site Description]]</f>
        <v>#N/A</v>
      </c>
      <c r="E633" t="s">
        <v>9341</v>
      </c>
      <c r="F633" t="s">
        <v>9342</v>
      </c>
      <c r="G633" t="s">
        <v>8112</v>
      </c>
      <c r="H633" t="s">
        <v>8113</v>
      </c>
      <c r="J633" t="str">
        <f>Table15[[#This Row],[Server]]&amp;":"&amp;Table15[[#This Row],[DB_ADDR]]</f>
        <v>WASTE:E4431</v>
      </c>
    </row>
    <row r="634" spans="1:10" x14ac:dyDescent="0.3">
      <c r="A634">
        <v>13032</v>
      </c>
      <c r="B634" t="e">
        <f>_xlfn.XLOOKUP(Table15[[#This Row],[Site Id]],'All sites'!A:A,'All sites'!B:B)</f>
        <v>#N/A</v>
      </c>
      <c r="C634" t="e">
        <f>_xlfn.XLOOKUP(Table15[[#This Row],[Site Id]],'All sites'!A:A,'All sites'!C:C)</f>
        <v>#N/A</v>
      </c>
      <c r="D634" t="e">
        <f>Table15[[#This Row],[Site Area]] &amp; " " &amp; Table15[[#This Row],[Site Description]]</f>
        <v>#N/A</v>
      </c>
      <c r="E634" t="s">
        <v>9343</v>
      </c>
      <c r="F634" t="s">
        <v>9344</v>
      </c>
      <c r="G634" t="s">
        <v>8112</v>
      </c>
      <c r="H634" t="s">
        <v>8113</v>
      </c>
      <c r="J634" t="str">
        <f>Table15[[#This Row],[Server]]&amp;":"&amp;Table15[[#This Row],[DB_ADDR]]</f>
        <v>WASTE:E4432</v>
      </c>
    </row>
    <row r="635" spans="1:10" x14ac:dyDescent="0.3">
      <c r="A635">
        <v>13032</v>
      </c>
      <c r="B635" t="e">
        <f>_xlfn.XLOOKUP(Table15[[#This Row],[Site Id]],'All sites'!A:A,'All sites'!B:B)</f>
        <v>#N/A</v>
      </c>
      <c r="C635" t="e">
        <f>_xlfn.XLOOKUP(Table15[[#This Row],[Site Id]],'All sites'!A:A,'All sites'!C:C)</f>
        <v>#N/A</v>
      </c>
      <c r="D635" t="e">
        <f>Table15[[#This Row],[Site Area]] &amp; " " &amp; Table15[[#This Row],[Site Description]]</f>
        <v>#N/A</v>
      </c>
      <c r="E635" t="s">
        <v>9345</v>
      </c>
      <c r="F635" t="s">
        <v>9346</v>
      </c>
      <c r="G635" t="s">
        <v>8112</v>
      </c>
      <c r="H635" t="s">
        <v>8113</v>
      </c>
      <c r="J635" t="str">
        <f>Table15[[#This Row],[Server]]&amp;":"&amp;Table15[[#This Row],[DB_ADDR]]</f>
        <v>WASTE:E4435</v>
      </c>
    </row>
    <row r="636" spans="1:10" x14ac:dyDescent="0.3">
      <c r="A636">
        <v>13034</v>
      </c>
      <c r="B636" t="e">
        <f>_xlfn.XLOOKUP(Table15[[#This Row],[Site Id]],'All sites'!A:A,'All sites'!B:B)</f>
        <v>#N/A</v>
      </c>
      <c r="C636" t="e">
        <f>_xlfn.XLOOKUP(Table15[[#This Row],[Site Id]],'All sites'!A:A,'All sites'!C:C)</f>
        <v>#N/A</v>
      </c>
      <c r="D636" t="e">
        <f>Table15[[#This Row],[Site Area]] &amp; " " &amp; Table15[[#This Row],[Site Description]]</f>
        <v>#N/A</v>
      </c>
      <c r="E636" t="s">
        <v>9347</v>
      </c>
      <c r="F636" t="s">
        <v>9348</v>
      </c>
      <c r="G636" t="s">
        <v>8112</v>
      </c>
      <c r="H636" t="s">
        <v>8113</v>
      </c>
      <c r="J636" t="str">
        <f>Table15[[#This Row],[Server]]&amp;":"&amp;Table15[[#This Row],[DB_ADDR]]</f>
        <v>WASTE:E5031</v>
      </c>
    </row>
    <row r="637" spans="1:10" x14ac:dyDescent="0.3">
      <c r="A637">
        <v>13034</v>
      </c>
      <c r="B637" t="e">
        <f>_xlfn.XLOOKUP(Table15[[#This Row],[Site Id]],'All sites'!A:A,'All sites'!B:B)</f>
        <v>#N/A</v>
      </c>
      <c r="C637" t="e">
        <f>_xlfn.XLOOKUP(Table15[[#This Row],[Site Id]],'All sites'!A:A,'All sites'!C:C)</f>
        <v>#N/A</v>
      </c>
      <c r="D637" t="e">
        <f>Table15[[#This Row],[Site Area]] &amp; " " &amp; Table15[[#This Row],[Site Description]]</f>
        <v>#N/A</v>
      </c>
      <c r="E637" t="s">
        <v>9349</v>
      </c>
      <c r="F637" t="s">
        <v>9350</v>
      </c>
      <c r="G637" t="s">
        <v>8112</v>
      </c>
      <c r="H637" t="s">
        <v>8113</v>
      </c>
      <c r="J637" t="str">
        <f>Table15[[#This Row],[Server]]&amp;":"&amp;Table15[[#This Row],[DB_ADDR]]</f>
        <v>WASTE:E5033</v>
      </c>
    </row>
    <row r="638" spans="1:10" x14ac:dyDescent="0.3">
      <c r="A638">
        <v>13034</v>
      </c>
      <c r="B638" t="e">
        <f>_xlfn.XLOOKUP(Table15[[#This Row],[Site Id]],'All sites'!A:A,'All sites'!B:B)</f>
        <v>#N/A</v>
      </c>
      <c r="C638" t="e">
        <f>_xlfn.XLOOKUP(Table15[[#This Row],[Site Id]],'All sites'!A:A,'All sites'!C:C)</f>
        <v>#N/A</v>
      </c>
      <c r="D638" t="e">
        <f>Table15[[#This Row],[Site Area]] &amp; " " &amp; Table15[[#This Row],[Site Description]]</f>
        <v>#N/A</v>
      </c>
      <c r="E638" t="s">
        <v>9351</v>
      </c>
      <c r="F638" t="s">
        <v>9352</v>
      </c>
      <c r="G638" t="s">
        <v>8112</v>
      </c>
      <c r="H638" t="s">
        <v>8113</v>
      </c>
      <c r="J638" t="str">
        <f>Table15[[#This Row],[Server]]&amp;":"&amp;Table15[[#This Row],[DB_ADDR]]</f>
        <v>WASTE:E5034</v>
      </c>
    </row>
    <row r="639" spans="1:10" x14ac:dyDescent="0.3">
      <c r="A639">
        <v>13034</v>
      </c>
      <c r="B639" t="e">
        <f>_xlfn.XLOOKUP(Table15[[#This Row],[Site Id]],'All sites'!A:A,'All sites'!B:B)</f>
        <v>#N/A</v>
      </c>
      <c r="C639" t="e">
        <f>_xlfn.XLOOKUP(Table15[[#This Row],[Site Id]],'All sites'!A:A,'All sites'!C:C)</f>
        <v>#N/A</v>
      </c>
      <c r="D639" t="e">
        <f>Table15[[#This Row],[Site Area]] &amp; " " &amp; Table15[[#This Row],[Site Description]]</f>
        <v>#N/A</v>
      </c>
      <c r="E639" t="s">
        <v>9353</v>
      </c>
      <c r="F639" t="s">
        <v>9354</v>
      </c>
      <c r="G639" t="s">
        <v>8112</v>
      </c>
      <c r="H639" t="s">
        <v>8113</v>
      </c>
      <c r="J639" t="str">
        <f>Table15[[#This Row],[Server]]&amp;":"&amp;Table15[[#This Row],[DB_ADDR]]</f>
        <v>WASTE:E5035</v>
      </c>
    </row>
    <row r="640" spans="1:10" x14ac:dyDescent="0.3">
      <c r="A640">
        <v>13034</v>
      </c>
      <c r="B640" t="e">
        <f>_xlfn.XLOOKUP(Table15[[#This Row],[Site Id]],'All sites'!A:A,'All sites'!B:B)</f>
        <v>#N/A</v>
      </c>
      <c r="C640" t="e">
        <f>_xlfn.XLOOKUP(Table15[[#This Row],[Site Id]],'All sites'!A:A,'All sites'!C:C)</f>
        <v>#N/A</v>
      </c>
      <c r="D640" t="e">
        <f>Table15[[#This Row],[Site Area]] &amp; " " &amp; Table15[[#This Row],[Site Description]]</f>
        <v>#N/A</v>
      </c>
      <c r="E640" t="s">
        <v>9355</v>
      </c>
      <c r="F640" t="s">
        <v>9356</v>
      </c>
      <c r="G640" t="s">
        <v>8112</v>
      </c>
      <c r="H640" t="s">
        <v>8113</v>
      </c>
      <c r="J640" t="str">
        <f>Table15[[#This Row],[Server]]&amp;":"&amp;Table15[[#This Row],[DB_ADDR]]</f>
        <v>WASTE:E5036</v>
      </c>
    </row>
    <row r="641" spans="1:10" x14ac:dyDescent="0.3">
      <c r="A641">
        <v>13034</v>
      </c>
      <c r="B641" t="e">
        <f>_xlfn.XLOOKUP(Table15[[#This Row],[Site Id]],'All sites'!A:A,'All sites'!B:B)</f>
        <v>#N/A</v>
      </c>
      <c r="C641" t="e">
        <f>_xlfn.XLOOKUP(Table15[[#This Row],[Site Id]],'All sites'!A:A,'All sites'!C:C)</f>
        <v>#N/A</v>
      </c>
      <c r="D641" t="e">
        <f>Table15[[#This Row],[Site Area]] &amp; " " &amp; Table15[[#This Row],[Site Description]]</f>
        <v>#N/A</v>
      </c>
      <c r="E641" t="s">
        <v>9357</v>
      </c>
      <c r="F641" t="s">
        <v>9358</v>
      </c>
      <c r="G641" t="s">
        <v>8112</v>
      </c>
      <c r="H641" t="s">
        <v>8113</v>
      </c>
      <c r="J641" t="str">
        <f>Table15[[#This Row],[Server]]&amp;":"&amp;Table15[[#This Row],[DB_ADDR]]</f>
        <v>WASTE:E5038</v>
      </c>
    </row>
    <row r="642" spans="1:10" x14ac:dyDescent="0.3">
      <c r="A642">
        <v>13034</v>
      </c>
      <c r="B642" t="e">
        <f>_xlfn.XLOOKUP(Table15[[#This Row],[Site Id]],'All sites'!A:A,'All sites'!B:B)</f>
        <v>#N/A</v>
      </c>
      <c r="C642" t="e">
        <f>_xlfn.XLOOKUP(Table15[[#This Row],[Site Id]],'All sites'!A:A,'All sites'!C:C)</f>
        <v>#N/A</v>
      </c>
      <c r="D642" t="e">
        <f>Table15[[#This Row],[Site Area]] &amp; " " &amp; Table15[[#This Row],[Site Description]]</f>
        <v>#N/A</v>
      </c>
      <c r="E642" t="s">
        <v>9359</v>
      </c>
      <c r="F642" t="s">
        <v>9360</v>
      </c>
      <c r="G642" t="s">
        <v>8112</v>
      </c>
      <c r="H642" t="s">
        <v>8113</v>
      </c>
      <c r="J642" t="str">
        <f>Table15[[#This Row],[Server]]&amp;":"&amp;Table15[[#This Row],[DB_ADDR]]</f>
        <v>WASTE:E5048</v>
      </c>
    </row>
    <row r="643" spans="1:10" x14ac:dyDescent="0.3">
      <c r="A643">
        <v>13034</v>
      </c>
      <c r="B643" t="e">
        <f>_xlfn.XLOOKUP(Table15[[#This Row],[Site Id]],'All sites'!A:A,'All sites'!B:B)</f>
        <v>#N/A</v>
      </c>
      <c r="C643" t="e">
        <f>_xlfn.XLOOKUP(Table15[[#This Row],[Site Id]],'All sites'!A:A,'All sites'!C:C)</f>
        <v>#N/A</v>
      </c>
      <c r="D643" t="e">
        <f>Table15[[#This Row],[Site Area]] &amp; " " &amp; Table15[[#This Row],[Site Description]]</f>
        <v>#N/A</v>
      </c>
      <c r="E643" t="s">
        <v>9361</v>
      </c>
      <c r="F643" t="s">
        <v>9362</v>
      </c>
      <c r="G643" t="s">
        <v>8112</v>
      </c>
      <c r="H643" t="s">
        <v>8113</v>
      </c>
      <c r="J643" t="str">
        <f>Table15[[#This Row],[Server]]&amp;":"&amp;Table15[[#This Row],[DB_ADDR]]</f>
        <v>WASTE:E5049</v>
      </c>
    </row>
    <row r="644" spans="1:10" x14ac:dyDescent="0.3">
      <c r="A644">
        <v>13034</v>
      </c>
      <c r="B644" t="e">
        <f>_xlfn.XLOOKUP(Table15[[#This Row],[Site Id]],'All sites'!A:A,'All sites'!B:B)</f>
        <v>#N/A</v>
      </c>
      <c r="C644" t="e">
        <f>_xlfn.XLOOKUP(Table15[[#This Row],[Site Id]],'All sites'!A:A,'All sites'!C:C)</f>
        <v>#N/A</v>
      </c>
      <c r="D644" t="e">
        <f>Table15[[#This Row],[Site Area]] &amp; " " &amp; Table15[[#This Row],[Site Description]]</f>
        <v>#N/A</v>
      </c>
      <c r="E644" t="s">
        <v>9363</v>
      </c>
      <c r="F644" t="s">
        <v>9364</v>
      </c>
      <c r="G644" t="s">
        <v>8112</v>
      </c>
      <c r="H644" t="s">
        <v>8113</v>
      </c>
      <c r="J644" t="str">
        <f>Table15[[#This Row],[Server]]&amp;":"&amp;Table15[[#This Row],[DB_ADDR]]</f>
        <v>WASTE:E5055</v>
      </c>
    </row>
    <row r="645" spans="1:10" x14ac:dyDescent="0.3">
      <c r="A645">
        <v>13034</v>
      </c>
      <c r="B645" t="e">
        <f>_xlfn.XLOOKUP(Table15[[#This Row],[Site Id]],'All sites'!A:A,'All sites'!B:B)</f>
        <v>#N/A</v>
      </c>
      <c r="C645" t="e">
        <f>_xlfn.XLOOKUP(Table15[[#This Row],[Site Id]],'All sites'!A:A,'All sites'!C:C)</f>
        <v>#N/A</v>
      </c>
      <c r="D645" t="e">
        <f>Table15[[#This Row],[Site Area]] &amp; " " &amp; Table15[[#This Row],[Site Description]]</f>
        <v>#N/A</v>
      </c>
      <c r="E645" t="s">
        <v>9365</v>
      </c>
      <c r="F645" t="s">
        <v>9366</v>
      </c>
      <c r="G645" t="s">
        <v>8112</v>
      </c>
      <c r="H645" t="s">
        <v>8113</v>
      </c>
      <c r="J645" t="str">
        <f>Table15[[#This Row],[Server]]&amp;":"&amp;Table15[[#This Row],[DB_ADDR]]</f>
        <v>WASTE:E5056</v>
      </c>
    </row>
    <row r="646" spans="1:10" x14ac:dyDescent="0.3">
      <c r="A646">
        <v>13034</v>
      </c>
      <c r="B646" t="e">
        <f>_xlfn.XLOOKUP(Table15[[#This Row],[Site Id]],'All sites'!A:A,'All sites'!B:B)</f>
        <v>#N/A</v>
      </c>
      <c r="C646" t="e">
        <f>_xlfn.XLOOKUP(Table15[[#This Row],[Site Id]],'All sites'!A:A,'All sites'!C:C)</f>
        <v>#N/A</v>
      </c>
      <c r="D646" t="e">
        <f>Table15[[#This Row],[Site Area]] &amp; " " &amp; Table15[[#This Row],[Site Description]]</f>
        <v>#N/A</v>
      </c>
      <c r="E646" t="s">
        <v>9367</v>
      </c>
      <c r="F646" t="s">
        <v>9368</v>
      </c>
      <c r="G646" t="s">
        <v>8112</v>
      </c>
      <c r="H646" t="s">
        <v>8113</v>
      </c>
      <c r="J646" t="str">
        <f>Table15[[#This Row],[Server]]&amp;":"&amp;Table15[[#This Row],[DB_ADDR]]</f>
        <v>WASTE:E5060</v>
      </c>
    </row>
    <row r="647" spans="1:10" x14ac:dyDescent="0.3">
      <c r="A647">
        <v>13034</v>
      </c>
      <c r="B647" t="e">
        <f>_xlfn.XLOOKUP(Table15[[#This Row],[Site Id]],'All sites'!A:A,'All sites'!B:B)</f>
        <v>#N/A</v>
      </c>
      <c r="C647" t="e">
        <f>_xlfn.XLOOKUP(Table15[[#This Row],[Site Id]],'All sites'!A:A,'All sites'!C:C)</f>
        <v>#N/A</v>
      </c>
      <c r="D647" t="e">
        <f>Table15[[#This Row],[Site Area]] &amp; " " &amp; Table15[[#This Row],[Site Description]]</f>
        <v>#N/A</v>
      </c>
      <c r="E647" t="s">
        <v>9369</v>
      </c>
      <c r="F647" t="s">
        <v>9370</v>
      </c>
      <c r="G647" t="s">
        <v>8112</v>
      </c>
      <c r="H647" t="s">
        <v>8113</v>
      </c>
      <c r="J647" t="str">
        <f>Table15[[#This Row],[Server]]&amp;":"&amp;Table15[[#This Row],[DB_ADDR]]</f>
        <v>WASTE:E5077</v>
      </c>
    </row>
    <row r="648" spans="1:10" x14ac:dyDescent="0.3">
      <c r="A648">
        <v>13034</v>
      </c>
      <c r="B648" t="e">
        <f>_xlfn.XLOOKUP(Table15[[#This Row],[Site Id]],'All sites'!A:A,'All sites'!B:B)</f>
        <v>#N/A</v>
      </c>
      <c r="C648" t="e">
        <f>_xlfn.XLOOKUP(Table15[[#This Row],[Site Id]],'All sites'!A:A,'All sites'!C:C)</f>
        <v>#N/A</v>
      </c>
      <c r="D648" t="e">
        <f>Table15[[#This Row],[Site Area]] &amp; " " &amp; Table15[[#This Row],[Site Description]]</f>
        <v>#N/A</v>
      </c>
      <c r="E648" t="s">
        <v>9371</v>
      </c>
      <c r="F648" t="s">
        <v>9372</v>
      </c>
      <c r="G648" t="s">
        <v>8112</v>
      </c>
      <c r="H648" t="s">
        <v>8113</v>
      </c>
      <c r="J648" t="str">
        <f>Table15[[#This Row],[Server]]&amp;":"&amp;Table15[[#This Row],[DB_ADDR]]</f>
        <v>WASTE:E5089</v>
      </c>
    </row>
    <row r="649" spans="1:10" x14ac:dyDescent="0.3">
      <c r="A649">
        <v>13034</v>
      </c>
      <c r="B649" t="e">
        <f>_xlfn.XLOOKUP(Table15[[#This Row],[Site Id]],'All sites'!A:A,'All sites'!B:B)</f>
        <v>#N/A</v>
      </c>
      <c r="C649" t="e">
        <f>_xlfn.XLOOKUP(Table15[[#This Row],[Site Id]],'All sites'!A:A,'All sites'!C:C)</f>
        <v>#N/A</v>
      </c>
      <c r="D649" t="e">
        <f>Table15[[#This Row],[Site Area]] &amp; " " &amp; Table15[[#This Row],[Site Description]]</f>
        <v>#N/A</v>
      </c>
      <c r="E649" t="s">
        <v>9373</v>
      </c>
      <c r="F649" t="s">
        <v>9374</v>
      </c>
      <c r="G649" t="s">
        <v>8112</v>
      </c>
      <c r="H649" t="s">
        <v>8113</v>
      </c>
      <c r="J649" t="str">
        <f>Table15[[#This Row],[Server]]&amp;":"&amp;Table15[[#This Row],[DB_ADDR]]</f>
        <v>WASTE:E5090</v>
      </c>
    </row>
    <row r="650" spans="1:10" x14ac:dyDescent="0.3">
      <c r="A650">
        <v>13034</v>
      </c>
      <c r="B650" t="e">
        <f>_xlfn.XLOOKUP(Table15[[#This Row],[Site Id]],'All sites'!A:A,'All sites'!B:B)</f>
        <v>#N/A</v>
      </c>
      <c r="C650" t="e">
        <f>_xlfn.XLOOKUP(Table15[[#This Row],[Site Id]],'All sites'!A:A,'All sites'!C:C)</f>
        <v>#N/A</v>
      </c>
      <c r="D650" t="e">
        <f>Table15[[#This Row],[Site Area]] &amp; " " &amp; Table15[[#This Row],[Site Description]]</f>
        <v>#N/A</v>
      </c>
      <c r="E650" t="s">
        <v>9375</v>
      </c>
      <c r="F650" t="s">
        <v>9376</v>
      </c>
      <c r="G650" t="s">
        <v>8112</v>
      </c>
      <c r="H650" t="s">
        <v>8113</v>
      </c>
      <c r="J650" t="str">
        <f>Table15[[#This Row],[Server]]&amp;":"&amp;Table15[[#This Row],[DB_ADDR]]</f>
        <v>WASTE:E6821</v>
      </c>
    </row>
    <row r="651" spans="1:10" x14ac:dyDescent="0.3">
      <c r="A651">
        <v>13034</v>
      </c>
      <c r="B651" t="e">
        <f>_xlfn.XLOOKUP(Table15[[#This Row],[Site Id]],'All sites'!A:A,'All sites'!B:B)</f>
        <v>#N/A</v>
      </c>
      <c r="C651" t="e">
        <f>_xlfn.XLOOKUP(Table15[[#This Row],[Site Id]],'All sites'!A:A,'All sites'!C:C)</f>
        <v>#N/A</v>
      </c>
      <c r="D651" t="e">
        <f>Table15[[#This Row],[Site Area]] &amp; " " &amp; Table15[[#This Row],[Site Description]]</f>
        <v>#N/A</v>
      </c>
      <c r="E651" t="s">
        <v>9377</v>
      </c>
      <c r="F651" t="s">
        <v>9378</v>
      </c>
      <c r="G651" t="s">
        <v>8112</v>
      </c>
      <c r="H651" t="s">
        <v>8113</v>
      </c>
      <c r="J651" t="str">
        <f>Table15[[#This Row],[Server]]&amp;":"&amp;Table15[[#This Row],[DB_ADDR]]</f>
        <v>WASTE:E9639</v>
      </c>
    </row>
    <row r="652" spans="1:10" x14ac:dyDescent="0.3">
      <c r="A652">
        <v>13034</v>
      </c>
      <c r="B652" t="e">
        <f>_xlfn.XLOOKUP(Table15[[#This Row],[Site Id]],'All sites'!A:A,'All sites'!B:B)</f>
        <v>#N/A</v>
      </c>
      <c r="C652" t="e">
        <f>_xlfn.XLOOKUP(Table15[[#This Row],[Site Id]],'All sites'!A:A,'All sites'!C:C)</f>
        <v>#N/A</v>
      </c>
      <c r="D652" t="e">
        <f>Table15[[#This Row],[Site Area]] &amp; " " &amp; Table15[[#This Row],[Site Description]]</f>
        <v>#N/A</v>
      </c>
      <c r="E652" t="s">
        <v>8343</v>
      </c>
      <c r="F652" t="s">
        <v>9379</v>
      </c>
      <c r="G652" t="s">
        <v>8112</v>
      </c>
      <c r="H652" t="s">
        <v>8113</v>
      </c>
      <c r="J652" t="str">
        <f>Table15[[#This Row],[Server]]&amp;":"&amp;Table15[[#This Row],[DB_ADDR]]</f>
        <v>WASTE:E9640</v>
      </c>
    </row>
    <row r="653" spans="1:10" x14ac:dyDescent="0.3">
      <c r="A653">
        <v>13034</v>
      </c>
      <c r="B653" t="e">
        <f>_xlfn.XLOOKUP(Table15[[#This Row],[Site Id]],'All sites'!A:A,'All sites'!B:B)</f>
        <v>#N/A</v>
      </c>
      <c r="C653" t="e">
        <f>_xlfn.XLOOKUP(Table15[[#This Row],[Site Id]],'All sites'!A:A,'All sites'!C:C)</f>
        <v>#N/A</v>
      </c>
      <c r="D653" t="e">
        <f>Table15[[#This Row],[Site Area]] &amp; " " &amp; Table15[[#This Row],[Site Description]]</f>
        <v>#N/A</v>
      </c>
      <c r="E653" t="s">
        <v>9380</v>
      </c>
      <c r="F653" t="s">
        <v>9381</v>
      </c>
      <c r="G653" t="s">
        <v>8112</v>
      </c>
      <c r="H653" t="s">
        <v>8113</v>
      </c>
      <c r="J653" t="str">
        <f>Table15[[#This Row],[Server]]&amp;":"&amp;Table15[[#This Row],[DB_ADDR]]</f>
        <v>WASTE:E9642</v>
      </c>
    </row>
    <row r="654" spans="1:10" x14ac:dyDescent="0.3">
      <c r="A654">
        <v>13034</v>
      </c>
      <c r="B654" t="e">
        <f>_xlfn.XLOOKUP(Table15[[#This Row],[Site Id]],'All sites'!A:A,'All sites'!B:B)</f>
        <v>#N/A</v>
      </c>
      <c r="C654" t="e">
        <f>_xlfn.XLOOKUP(Table15[[#This Row],[Site Id]],'All sites'!A:A,'All sites'!C:C)</f>
        <v>#N/A</v>
      </c>
      <c r="D654" t="e">
        <f>Table15[[#This Row],[Site Area]] &amp; " " &amp; Table15[[#This Row],[Site Description]]</f>
        <v>#N/A</v>
      </c>
      <c r="E654" t="s">
        <v>8473</v>
      </c>
      <c r="F654" t="s">
        <v>8474</v>
      </c>
      <c r="G654" t="s">
        <v>8112</v>
      </c>
      <c r="H654" t="s">
        <v>8113</v>
      </c>
      <c r="J654" t="str">
        <f>Table15[[#This Row],[Server]]&amp;":"&amp;Table15[[#This Row],[DB_ADDR]]</f>
        <v>WASTE:E9644</v>
      </c>
    </row>
    <row r="655" spans="1:10" x14ac:dyDescent="0.3">
      <c r="A655">
        <v>13034</v>
      </c>
      <c r="B655" t="e">
        <f>_xlfn.XLOOKUP(Table15[[#This Row],[Site Id]],'All sites'!A:A,'All sites'!B:B)</f>
        <v>#N/A</v>
      </c>
      <c r="C655" t="e">
        <f>_xlfn.XLOOKUP(Table15[[#This Row],[Site Id]],'All sites'!A:A,'All sites'!C:C)</f>
        <v>#N/A</v>
      </c>
      <c r="D655" t="e">
        <f>Table15[[#This Row],[Site Area]] &amp; " " &amp; Table15[[#This Row],[Site Description]]</f>
        <v>#N/A</v>
      </c>
      <c r="E655" t="s">
        <v>9382</v>
      </c>
      <c r="F655" t="s">
        <v>9383</v>
      </c>
      <c r="G655" t="s">
        <v>8112</v>
      </c>
      <c r="H655" t="s">
        <v>8113</v>
      </c>
      <c r="J655" t="str">
        <f>Table15[[#This Row],[Server]]&amp;":"&amp;Table15[[#This Row],[DB_ADDR]]</f>
        <v>WASTE:E24940</v>
      </c>
    </row>
    <row r="656" spans="1:10" x14ac:dyDescent="0.3">
      <c r="A656">
        <v>13034</v>
      </c>
      <c r="B656" t="e">
        <f>_xlfn.XLOOKUP(Table15[[#This Row],[Site Id]],'All sites'!A:A,'All sites'!B:B)</f>
        <v>#N/A</v>
      </c>
      <c r="C656" t="e">
        <f>_xlfn.XLOOKUP(Table15[[#This Row],[Site Id]],'All sites'!A:A,'All sites'!C:C)</f>
        <v>#N/A</v>
      </c>
      <c r="D656" t="e">
        <f>Table15[[#This Row],[Site Area]] &amp; " " &amp; Table15[[#This Row],[Site Description]]</f>
        <v>#N/A</v>
      </c>
      <c r="E656" t="s">
        <v>9384</v>
      </c>
      <c r="F656" t="s">
        <v>9385</v>
      </c>
      <c r="G656" t="s">
        <v>8112</v>
      </c>
      <c r="H656" t="s">
        <v>8113</v>
      </c>
      <c r="J656" t="str">
        <f>Table15[[#This Row],[Server]]&amp;":"&amp;Table15[[#This Row],[DB_ADDR]]</f>
        <v>WASTE:E24941</v>
      </c>
    </row>
    <row r="657" spans="1:10" x14ac:dyDescent="0.3">
      <c r="A657">
        <v>13034</v>
      </c>
      <c r="B657" t="e">
        <f>_xlfn.XLOOKUP(Table15[[#This Row],[Site Id]],'All sites'!A:A,'All sites'!B:B)</f>
        <v>#N/A</v>
      </c>
      <c r="C657" t="e">
        <f>_xlfn.XLOOKUP(Table15[[#This Row],[Site Id]],'All sites'!A:A,'All sites'!C:C)</f>
        <v>#N/A</v>
      </c>
      <c r="D657" t="e">
        <f>Table15[[#This Row],[Site Area]] &amp; " " &amp; Table15[[#This Row],[Site Description]]</f>
        <v>#N/A</v>
      </c>
      <c r="E657" t="s">
        <v>9386</v>
      </c>
      <c r="F657" t="s">
        <v>9387</v>
      </c>
      <c r="G657" t="s">
        <v>8112</v>
      </c>
      <c r="H657" t="s">
        <v>8113</v>
      </c>
      <c r="J657" t="str">
        <f>Table15[[#This Row],[Server]]&amp;":"&amp;Table15[[#This Row],[DB_ADDR]]</f>
        <v>WASTE:E24942</v>
      </c>
    </row>
    <row r="658" spans="1:10" x14ac:dyDescent="0.3">
      <c r="A658">
        <v>13034</v>
      </c>
      <c r="B658" t="e">
        <f>_xlfn.XLOOKUP(Table15[[#This Row],[Site Id]],'All sites'!A:A,'All sites'!B:B)</f>
        <v>#N/A</v>
      </c>
      <c r="C658" t="e">
        <f>_xlfn.XLOOKUP(Table15[[#This Row],[Site Id]],'All sites'!A:A,'All sites'!C:C)</f>
        <v>#N/A</v>
      </c>
      <c r="D658" t="e">
        <f>Table15[[#This Row],[Site Area]] &amp; " " &amp; Table15[[#This Row],[Site Description]]</f>
        <v>#N/A</v>
      </c>
      <c r="E658" t="s">
        <v>9388</v>
      </c>
      <c r="F658" t="s">
        <v>9389</v>
      </c>
      <c r="G658" t="s">
        <v>8112</v>
      </c>
      <c r="H658" t="s">
        <v>8113</v>
      </c>
      <c r="J658" t="str">
        <f>Table15[[#This Row],[Server]]&amp;":"&amp;Table15[[#This Row],[DB_ADDR]]</f>
        <v>WASTE:E24943</v>
      </c>
    </row>
    <row r="659" spans="1:10" x14ac:dyDescent="0.3">
      <c r="A659">
        <v>13034</v>
      </c>
      <c r="B659" t="e">
        <f>_xlfn.XLOOKUP(Table15[[#This Row],[Site Id]],'All sites'!A:A,'All sites'!B:B)</f>
        <v>#N/A</v>
      </c>
      <c r="C659" t="e">
        <f>_xlfn.XLOOKUP(Table15[[#This Row],[Site Id]],'All sites'!A:A,'All sites'!C:C)</f>
        <v>#N/A</v>
      </c>
      <c r="D659" t="e">
        <f>Table15[[#This Row],[Site Area]] &amp; " " &amp; Table15[[#This Row],[Site Description]]</f>
        <v>#N/A</v>
      </c>
      <c r="E659" t="s">
        <v>9390</v>
      </c>
      <c r="F659" t="s">
        <v>9391</v>
      </c>
      <c r="G659" t="s">
        <v>8112</v>
      </c>
      <c r="H659" t="s">
        <v>8113</v>
      </c>
      <c r="J659" t="str">
        <f>Table15[[#This Row],[Server]]&amp;":"&amp;Table15[[#This Row],[DB_ADDR]]</f>
        <v>WASTE:E24944</v>
      </c>
    </row>
    <row r="660" spans="1:10" x14ac:dyDescent="0.3">
      <c r="A660">
        <v>13034</v>
      </c>
      <c r="B660" t="e">
        <f>_xlfn.XLOOKUP(Table15[[#This Row],[Site Id]],'All sites'!A:A,'All sites'!B:B)</f>
        <v>#N/A</v>
      </c>
      <c r="C660" t="e">
        <f>_xlfn.XLOOKUP(Table15[[#This Row],[Site Id]],'All sites'!A:A,'All sites'!C:C)</f>
        <v>#N/A</v>
      </c>
      <c r="D660" t="e">
        <f>Table15[[#This Row],[Site Area]] &amp; " " &amp; Table15[[#This Row],[Site Description]]</f>
        <v>#N/A</v>
      </c>
      <c r="E660" t="s">
        <v>9392</v>
      </c>
      <c r="F660" t="s">
        <v>9393</v>
      </c>
      <c r="G660" t="s">
        <v>8112</v>
      </c>
      <c r="H660" t="s">
        <v>8113</v>
      </c>
      <c r="J660" t="str">
        <f>Table15[[#This Row],[Server]]&amp;":"&amp;Table15[[#This Row],[DB_ADDR]]</f>
        <v>WASTE:E24955</v>
      </c>
    </row>
    <row r="661" spans="1:10" x14ac:dyDescent="0.3">
      <c r="A661">
        <v>13034</v>
      </c>
      <c r="B661" t="e">
        <f>_xlfn.XLOOKUP(Table15[[#This Row],[Site Id]],'All sites'!A:A,'All sites'!B:B)</f>
        <v>#N/A</v>
      </c>
      <c r="C661" t="e">
        <f>_xlfn.XLOOKUP(Table15[[#This Row],[Site Id]],'All sites'!A:A,'All sites'!C:C)</f>
        <v>#N/A</v>
      </c>
      <c r="D661" t="e">
        <f>Table15[[#This Row],[Site Area]] &amp; " " &amp; Table15[[#This Row],[Site Description]]</f>
        <v>#N/A</v>
      </c>
      <c r="E661" t="s">
        <v>9394</v>
      </c>
      <c r="F661" t="s">
        <v>9395</v>
      </c>
      <c r="G661" t="s">
        <v>8112</v>
      </c>
      <c r="H661" t="s">
        <v>8113</v>
      </c>
      <c r="J661" t="str">
        <f>Table15[[#This Row],[Server]]&amp;":"&amp;Table15[[#This Row],[DB_ADDR]]</f>
        <v>WASTE:E31296</v>
      </c>
    </row>
    <row r="662" spans="1:10" x14ac:dyDescent="0.3">
      <c r="A662">
        <v>13034</v>
      </c>
      <c r="B662" t="e">
        <f>_xlfn.XLOOKUP(Table15[[#This Row],[Site Id]],'All sites'!A:A,'All sites'!B:B)</f>
        <v>#N/A</v>
      </c>
      <c r="C662" t="e">
        <f>_xlfn.XLOOKUP(Table15[[#This Row],[Site Id]],'All sites'!A:A,'All sites'!C:C)</f>
        <v>#N/A</v>
      </c>
      <c r="D662" t="e">
        <f>Table15[[#This Row],[Site Area]] &amp; " " &amp; Table15[[#This Row],[Site Description]]</f>
        <v>#N/A</v>
      </c>
      <c r="E662" t="s">
        <v>9396</v>
      </c>
      <c r="F662" t="s">
        <v>9397</v>
      </c>
      <c r="G662" t="s">
        <v>8112</v>
      </c>
      <c r="H662" t="s">
        <v>8113</v>
      </c>
      <c r="J662" t="str">
        <f>Table15[[#This Row],[Server]]&amp;":"&amp;Table15[[#This Row],[DB_ADDR]]</f>
        <v>WASTE:E31308</v>
      </c>
    </row>
    <row r="663" spans="1:10" x14ac:dyDescent="0.3">
      <c r="A663">
        <v>13034</v>
      </c>
      <c r="B663" t="e">
        <f>_xlfn.XLOOKUP(Table15[[#This Row],[Site Id]],'All sites'!A:A,'All sites'!B:B)</f>
        <v>#N/A</v>
      </c>
      <c r="C663" t="e">
        <f>_xlfn.XLOOKUP(Table15[[#This Row],[Site Id]],'All sites'!A:A,'All sites'!C:C)</f>
        <v>#N/A</v>
      </c>
      <c r="D663" t="e">
        <f>Table15[[#This Row],[Site Area]] &amp; " " &amp; Table15[[#This Row],[Site Description]]</f>
        <v>#N/A</v>
      </c>
      <c r="E663" t="s">
        <v>9398</v>
      </c>
      <c r="F663" t="s">
        <v>9399</v>
      </c>
      <c r="G663" t="s">
        <v>8112</v>
      </c>
      <c r="H663" t="s">
        <v>8113</v>
      </c>
      <c r="J663" t="str">
        <f>Table15[[#This Row],[Server]]&amp;":"&amp;Table15[[#This Row],[DB_ADDR]]</f>
        <v>WASTE:E31311</v>
      </c>
    </row>
    <row r="664" spans="1:10" x14ac:dyDescent="0.3">
      <c r="A664">
        <v>13034</v>
      </c>
      <c r="B664" t="e">
        <f>_xlfn.XLOOKUP(Table15[[#This Row],[Site Id]],'All sites'!A:A,'All sites'!B:B)</f>
        <v>#N/A</v>
      </c>
      <c r="C664" t="e">
        <f>_xlfn.XLOOKUP(Table15[[#This Row],[Site Id]],'All sites'!A:A,'All sites'!C:C)</f>
        <v>#N/A</v>
      </c>
      <c r="D664" t="e">
        <f>Table15[[#This Row],[Site Area]] &amp; " " &amp; Table15[[#This Row],[Site Description]]</f>
        <v>#N/A</v>
      </c>
      <c r="E664" t="s">
        <v>9400</v>
      </c>
      <c r="F664" t="s">
        <v>9401</v>
      </c>
      <c r="G664" t="s">
        <v>8112</v>
      </c>
      <c r="H664" t="s">
        <v>8113</v>
      </c>
      <c r="J664" t="str">
        <f>Table15[[#This Row],[Server]]&amp;":"&amp;Table15[[#This Row],[DB_ADDR]]</f>
        <v>WASTE:E31315</v>
      </c>
    </row>
    <row r="665" spans="1:10" x14ac:dyDescent="0.3">
      <c r="A665">
        <v>13034</v>
      </c>
      <c r="B665" t="e">
        <f>_xlfn.XLOOKUP(Table15[[#This Row],[Site Id]],'All sites'!A:A,'All sites'!B:B)</f>
        <v>#N/A</v>
      </c>
      <c r="C665" t="e">
        <f>_xlfn.XLOOKUP(Table15[[#This Row],[Site Id]],'All sites'!A:A,'All sites'!C:C)</f>
        <v>#N/A</v>
      </c>
      <c r="D665" t="e">
        <f>Table15[[#This Row],[Site Area]] &amp; " " &amp; Table15[[#This Row],[Site Description]]</f>
        <v>#N/A</v>
      </c>
      <c r="E665" t="s">
        <v>9402</v>
      </c>
      <c r="F665" t="s">
        <v>9403</v>
      </c>
      <c r="G665" t="s">
        <v>8112</v>
      </c>
      <c r="H665" t="s">
        <v>8113</v>
      </c>
      <c r="J665" t="str">
        <f>Table15[[#This Row],[Server]]&amp;":"&amp;Table15[[#This Row],[DB_ADDR]]</f>
        <v>WASTE:E31316</v>
      </c>
    </row>
    <row r="666" spans="1:10" x14ac:dyDescent="0.3">
      <c r="A666">
        <v>13034</v>
      </c>
      <c r="B666" t="e">
        <f>_xlfn.XLOOKUP(Table15[[#This Row],[Site Id]],'All sites'!A:A,'All sites'!B:B)</f>
        <v>#N/A</v>
      </c>
      <c r="C666" t="e">
        <f>_xlfn.XLOOKUP(Table15[[#This Row],[Site Id]],'All sites'!A:A,'All sites'!C:C)</f>
        <v>#N/A</v>
      </c>
      <c r="D666" t="e">
        <f>Table15[[#This Row],[Site Area]] &amp; " " &amp; Table15[[#This Row],[Site Description]]</f>
        <v>#N/A</v>
      </c>
      <c r="E666" t="s">
        <v>9404</v>
      </c>
      <c r="F666" t="s">
        <v>9405</v>
      </c>
      <c r="G666" t="s">
        <v>8112</v>
      </c>
      <c r="H666" t="s">
        <v>8113</v>
      </c>
      <c r="J666" t="str">
        <f>Table15[[#This Row],[Server]]&amp;":"&amp;Table15[[#This Row],[DB_ADDR]]</f>
        <v>WASTE:E31324</v>
      </c>
    </row>
    <row r="667" spans="1:10" x14ac:dyDescent="0.3">
      <c r="A667">
        <v>13034</v>
      </c>
      <c r="B667" t="e">
        <f>_xlfn.XLOOKUP(Table15[[#This Row],[Site Id]],'All sites'!A:A,'All sites'!B:B)</f>
        <v>#N/A</v>
      </c>
      <c r="C667" t="e">
        <f>_xlfn.XLOOKUP(Table15[[#This Row],[Site Id]],'All sites'!A:A,'All sites'!C:C)</f>
        <v>#N/A</v>
      </c>
      <c r="D667" t="e">
        <f>Table15[[#This Row],[Site Area]] &amp; " " &amp; Table15[[#This Row],[Site Description]]</f>
        <v>#N/A</v>
      </c>
      <c r="E667" t="s">
        <v>9406</v>
      </c>
      <c r="F667" t="s">
        <v>9407</v>
      </c>
      <c r="G667" t="s">
        <v>8112</v>
      </c>
      <c r="H667" t="s">
        <v>8113</v>
      </c>
      <c r="J667" t="str">
        <f>Table15[[#This Row],[Server]]&amp;":"&amp;Table15[[#This Row],[DB_ADDR]]</f>
        <v>WASTE:E31327</v>
      </c>
    </row>
    <row r="668" spans="1:10" x14ac:dyDescent="0.3">
      <c r="A668">
        <v>13034</v>
      </c>
      <c r="B668" t="e">
        <f>_xlfn.XLOOKUP(Table15[[#This Row],[Site Id]],'All sites'!A:A,'All sites'!B:B)</f>
        <v>#N/A</v>
      </c>
      <c r="C668" t="e">
        <f>_xlfn.XLOOKUP(Table15[[#This Row],[Site Id]],'All sites'!A:A,'All sites'!C:C)</f>
        <v>#N/A</v>
      </c>
      <c r="D668" t="e">
        <f>Table15[[#This Row],[Site Area]] &amp; " " &amp; Table15[[#This Row],[Site Description]]</f>
        <v>#N/A</v>
      </c>
      <c r="E668" t="s">
        <v>9408</v>
      </c>
      <c r="F668" t="s">
        <v>9409</v>
      </c>
      <c r="G668" t="s">
        <v>8112</v>
      </c>
      <c r="H668" t="s">
        <v>8113</v>
      </c>
      <c r="J668" t="str">
        <f>Table15[[#This Row],[Server]]&amp;":"&amp;Table15[[#This Row],[DB_ADDR]]</f>
        <v>WASTE:E31329</v>
      </c>
    </row>
    <row r="669" spans="1:10" x14ac:dyDescent="0.3">
      <c r="A669">
        <v>13034</v>
      </c>
      <c r="B669" t="e">
        <f>_xlfn.XLOOKUP(Table15[[#This Row],[Site Id]],'All sites'!A:A,'All sites'!B:B)</f>
        <v>#N/A</v>
      </c>
      <c r="C669" t="e">
        <f>_xlfn.XLOOKUP(Table15[[#This Row],[Site Id]],'All sites'!A:A,'All sites'!C:C)</f>
        <v>#N/A</v>
      </c>
      <c r="D669" t="e">
        <f>Table15[[#This Row],[Site Area]] &amp; " " &amp; Table15[[#This Row],[Site Description]]</f>
        <v>#N/A</v>
      </c>
      <c r="E669" t="s">
        <v>9410</v>
      </c>
      <c r="F669" t="s">
        <v>9411</v>
      </c>
      <c r="G669" t="s">
        <v>8112</v>
      </c>
      <c r="H669" t="s">
        <v>8113</v>
      </c>
      <c r="J669" t="str">
        <f>Table15[[#This Row],[Server]]&amp;":"&amp;Table15[[#This Row],[DB_ADDR]]</f>
        <v>WASTE:E31336</v>
      </c>
    </row>
    <row r="670" spans="1:10" x14ac:dyDescent="0.3">
      <c r="A670">
        <v>13034</v>
      </c>
      <c r="B670" t="e">
        <f>_xlfn.XLOOKUP(Table15[[#This Row],[Site Id]],'All sites'!A:A,'All sites'!B:B)</f>
        <v>#N/A</v>
      </c>
      <c r="C670" t="e">
        <f>_xlfn.XLOOKUP(Table15[[#This Row],[Site Id]],'All sites'!A:A,'All sites'!C:C)</f>
        <v>#N/A</v>
      </c>
      <c r="D670" t="e">
        <f>Table15[[#This Row],[Site Area]] &amp; " " &amp; Table15[[#This Row],[Site Description]]</f>
        <v>#N/A</v>
      </c>
      <c r="E670" t="s">
        <v>9412</v>
      </c>
      <c r="F670" t="s">
        <v>9413</v>
      </c>
      <c r="G670" t="s">
        <v>8112</v>
      </c>
      <c r="H670" t="s">
        <v>8113</v>
      </c>
      <c r="J670" t="str">
        <f>Table15[[#This Row],[Server]]&amp;":"&amp;Table15[[#This Row],[DB_ADDR]]</f>
        <v>WASTE:E31337</v>
      </c>
    </row>
    <row r="671" spans="1:10" x14ac:dyDescent="0.3">
      <c r="A671">
        <v>13034</v>
      </c>
      <c r="B671" t="e">
        <f>_xlfn.XLOOKUP(Table15[[#This Row],[Site Id]],'All sites'!A:A,'All sites'!B:B)</f>
        <v>#N/A</v>
      </c>
      <c r="C671" t="e">
        <f>_xlfn.XLOOKUP(Table15[[#This Row],[Site Id]],'All sites'!A:A,'All sites'!C:C)</f>
        <v>#N/A</v>
      </c>
      <c r="D671" t="e">
        <f>Table15[[#This Row],[Site Area]] &amp; " " &amp; Table15[[#This Row],[Site Description]]</f>
        <v>#N/A</v>
      </c>
      <c r="E671" t="s">
        <v>9414</v>
      </c>
      <c r="F671" t="s">
        <v>9415</v>
      </c>
      <c r="G671" t="s">
        <v>8112</v>
      </c>
      <c r="H671" t="s">
        <v>8113</v>
      </c>
      <c r="J671" t="str">
        <f>Table15[[#This Row],[Server]]&amp;":"&amp;Table15[[#This Row],[DB_ADDR]]</f>
        <v>WASTE:E31338</v>
      </c>
    </row>
    <row r="672" spans="1:10" x14ac:dyDescent="0.3">
      <c r="A672">
        <v>13034</v>
      </c>
      <c r="B672" t="e">
        <f>_xlfn.XLOOKUP(Table15[[#This Row],[Site Id]],'All sites'!A:A,'All sites'!B:B)</f>
        <v>#N/A</v>
      </c>
      <c r="C672" t="e">
        <f>_xlfn.XLOOKUP(Table15[[#This Row],[Site Id]],'All sites'!A:A,'All sites'!C:C)</f>
        <v>#N/A</v>
      </c>
      <c r="D672" t="e">
        <f>Table15[[#This Row],[Site Area]] &amp; " " &amp; Table15[[#This Row],[Site Description]]</f>
        <v>#N/A</v>
      </c>
      <c r="E672" t="s">
        <v>9416</v>
      </c>
      <c r="F672" t="s">
        <v>9417</v>
      </c>
      <c r="G672" t="s">
        <v>8112</v>
      </c>
      <c r="H672" t="s">
        <v>8113</v>
      </c>
      <c r="J672" t="str">
        <f>Table15[[#This Row],[Server]]&amp;":"&amp;Table15[[#This Row],[DB_ADDR]]</f>
        <v>WASTE:E31339</v>
      </c>
    </row>
    <row r="673" spans="1:10" x14ac:dyDescent="0.3">
      <c r="A673">
        <v>13034</v>
      </c>
      <c r="B673" t="e">
        <f>_xlfn.XLOOKUP(Table15[[#This Row],[Site Id]],'All sites'!A:A,'All sites'!B:B)</f>
        <v>#N/A</v>
      </c>
      <c r="C673" t="e">
        <f>_xlfn.XLOOKUP(Table15[[#This Row],[Site Id]],'All sites'!A:A,'All sites'!C:C)</f>
        <v>#N/A</v>
      </c>
      <c r="D673" t="e">
        <f>Table15[[#This Row],[Site Area]] &amp; " " &amp; Table15[[#This Row],[Site Description]]</f>
        <v>#N/A</v>
      </c>
      <c r="E673" t="s">
        <v>9418</v>
      </c>
      <c r="F673" t="s">
        <v>9419</v>
      </c>
      <c r="G673" t="s">
        <v>8112</v>
      </c>
      <c r="H673" t="s">
        <v>8113</v>
      </c>
      <c r="J673" t="str">
        <f>Table15[[#This Row],[Server]]&amp;":"&amp;Table15[[#This Row],[DB_ADDR]]</f>
        <v>WASTE:E31340</v>
      </c>
    </row>
    <row r="674" spans="1:10" x14ac:dyDescent="0.3">
      <c r="A674">
        <v>13034</v>
      </c>
      <c r="B674" t="e">
        <f>_xlfn.XLOOKUP(Table15[[#This Row],[Site Id]],'All sites'!A:A,'All sites'!B:B)</f>
        <v>#N/A</v>
      </c>
      <c r="C674" t="e">
        <f>_xlfn.XLOOKUP(Table15[[#This Row],[Site Id]],'All sites'!A:A,'All sites'!C:C)</f>
        <v>#N/A</v>
      </c>
      <c r="D674" t="e">
        <f>Table15[[#This Row],[Site Area]] &amp; " " &amp; Table15[[#This Row],[Site Description]]</f>
        <v>#N/A</v>
      </c>
      <c r="E674" t="s">
        <v>9420</v>
      </c>
      <c r="F674" t="s">
        <v>9421</v>
      </c>
      <c r="G674" t="s">
        <v>8112</v>
      </c>
      <c r="H674" t="s">
        <v>8113</v>
      </c>
      <c r="J674" t="str">
        <f>Table15[[#This Row],[Server]]&amp;":"&amp;Table15[[#This Row],[DB_ADDR]]</f>
        <v>WASTE:E31341</v>
      </c>
    </row>
    <row r="675" spans="1:10" x14ac:dyDescent="0.3">
      <c r="A675">
        <v>13034</v>
      </c>
      <c r="B675" t="e">
        <f>_xlfn.XLOOKUP(Table15[[#This Row],[Site Id]],'All sites'!A:A,'All sites'!B:B)</f>
        <v>#N/A</v>
      </c>
      <c r="C675" t="e">
        <f>_xlfn.XLOOKUP(Table15[[#This Row],[Site Id]],'All sites'!A:A,'All sites'!C:C)</f>
        <v>#N/A</v>
      </c>
      <c r="D675" t="e">
        <f>Table15[[#This Row],[Site Area]] &amp; " " &amp; Table15[[#This Row],[Site Description]]</f>
        <v>#N/A</v>
      </c>
      <c r="E675" t="s">
        <v>9422</v>
      </c>
      <c r="F675" t="s">
        <v>9423</v>
      </c>
      <c r="G675" t="s">
        <v>8112</v>
      </c>
      <c r="H675" t="s">
        <v>8113</v>
      </c>
      <c r="J675" t="str">
        <f>Table15[[#This Row],[Server]]&amp;":"&amp;Table15[[#This Row],[DB_ADDR]]</f>
        <v>WASTE:E31342</v>
      </c>
    </row>
    <row r="676" spans="1:10" x14ac:dyDescent="0.3">
      <c r="A676">
        <v>13034</v>
      </c>
      <c r="B676" t="e">
        <f>_xlfn.XLOOKUP(Table15[[#This Row],[Site Id]],'All sites'!A:A,'All sites'!B:B)</f>
        <v>#N/A</v>
      </c>
      <c r="C676" t="e">
        <f>_xlfn.XLOOKUP(Table15[[#This Row],[Site Id]],'All sites'!A:A,'All sites'!C:C)</f>
        <v>#N/A</v>
      </c>
      <c r="D676" t="e">
        <f>Table15[[#This Row],[Site Area]] &amp; " " &amp; Table15[[#This Row],[Site Description]]</f>
        <v>#N/A</v>
      </c>
      <c r="E676" t="s">
        <v>9424</v>
      </c>
      <c r="F676" t="s">
        <v>9425</v>
      </c>
      <c r="G676" t="s">
        <v>8112</v>
      </c>
      <c r="H676" t="s">
        <v>8113</v>
      </c>
      <c r="J676" t="str">
        <f>Table15[[#This Row],[Server]]&amp;":"&amp;Table15[[#This Row],[DB_ADDR]]</f>
        <v>WASTE:E31343</v>
      </c>
    </row>
    <row r="677" spans="1:10" x14ac:dyDescent="0.3">
      <c r="A677">
        <v>13034</v>
      </c>
      <c r="B677" t="e">
        <f>_xlfn.XLOOKUP(Table15[[#This Row],[Site Id]],'All sites'!A:A,'All sites'!B:B)</f>
        <v>#N/A</v>
      </c>
      <c r="C677" t="e">
        <f>_xlfn.XLOOKUP(Table15[[#This Row],[Site Id]],'All sites'!A:A,'All sites'!C:C)</f>
        <v>#N/A</v>
      </c>
      <c r="D677" t="e">
        <f>Table15[[#This Row],[Site Area]] &amp; " " &amp; Table15[[#This Row],[Site Description]]</f>
        <v>#N/A</v>
      </c>
      <c r="E677" t="s">
        <v>9426</v>
      </c>
      <c r="F677" t="s">
        <v>9427</v>
      </c>
      <c r="G677" t="s">
        <v>8112</v>
      </c>
      <c r="H677" t="s">
        <v>8113</v>
      </c>
      <c r="J677" t="str">
        <f>Table15[[#This Row],[Server]]&amp;":"&amp;Table15[[#This Row],[DB_ADDR]]</f>
        <v>WASTE:E52971</v>
      </c>
    </row>
    <row r="678" spans="1:10" x14ac:dyDescent="0.3">
      <c r="A678">
        <v>13034</v>
      </c>
      <c r="B678" t="e">
        <f>_xlfn.XLOOKUP(Table15[[#This Row],[Site Id]],'All sites'!A:A,'All sites'!B:B)</f>
        <v>#N/A</v>
      </c>
      <c r="C678" t="e">
        <f>_xlfn.XLOOKUP(Table15[[#This Row],[Site Id]],'All sites'!A:A,'All sites'!C:C)</f>
        <v>#N/A</v>
      </c>
      <c r="D678" t="e">
        <f>Table15[[#This Row],[Site Area]] &amp; " " &amp; Table15[[#This Row],[Site Description]]</f>
        <v>#N/A</v>
      </c>
      <c r="E678" t="s">
        <v>9428</v>
      </c>
      <c r="F678" t="s">
        <v>9429</v>
      </c>
      <c r="G678" t="s">
        <v>8112</v>
      </c>
      <c r="H678" t="s">
        <v>8113</v>
      </c>
      <c r="J678" t="str">
        <f>Table15[[#This Row],[Server]]&amp;":"&amp;Table15[[#This Row],[DB_ADDR]]</f>
        <v>WASTE:E52973</v>
      </c>
    </row>
    <row r="679" spans="1:10" x14ac:dyDescent="0.3">
      <c r="A679">
        <v>13035</v>
      </c>
      <c r="B679" t="e">
        <f>_xlfn.XLOOKUP(Table15[[#This Row],[Site Id]],'All sites'!A:A,'All sites'!B:B)</f>
        <v>#N/A</v>
      </c>
      <c r="C679" t="e">
        <f>_xlfn.XLOOKUP(Table15[[#This Row],[Site Id]],'All sites'!A:A,'All sites'!C:C)</f>
        <v>#N/A</v>
      </c>
      <c r="D679" t="e">
        <f>Table15[[#This Row],[Site Area]] &amp; " " &amp; Table15[[#This Row],[Site Description]]</f>
        <v>#N/A</v>
      </c>
      <c r="E679" t="s">
        <v>9430</v>
      </c>
      <c r="F679" t="s">
        <v>9431</v>
      </c>
      <c r="G679" t="s">
        <v>8112</v>
      </c>
      <c r="H679" t="s">
        <v>8113</v>
      </c>
      <c r="J679" t="str">
        <f>Table15[[#This Row],[Server]]&amp;":"&amp;Table15[[#This Row],[DB_ADDR]]</f>
        <v>WASTE:E2841</v>
      </c>
    </row>
    <row r="680" spans="1:10" x14ac:dyDescent="0.3">
      <c r="A680">
        <v>13035</v>
      </c>
      <c r="B680" t="e">
        <f>_xlfn.XLOOKUP(Table15[[#This Row],[Site Id]],'All sites'!A:A,'All sites'!B:B)</f>
        <v>#N/A</v>
      </c>
      <c r="C680" t="e">
        <f>_xlfn.XLOOKUP(Table15[[#This Row],[Site Id]],'All sites'!A:A,'All sites'!C:C)</f>
        <v>#N/A</v>
      </c>
      <c r="D680" t="e">
        <f>Table15[[#This Row],[Site Area]] &amp; " " &amp; Table15[[#This Row],[Site Description]]</f>
        <v>#N/A</v>
      </c>
      <c r="E680" t="s">
        <v>9432</v>
      </c>
      <c r="F680" t="s">
        <v>9433</v>
      </c>
      <c r="G680" t="s">
        <v>8112</v>
      </c>
      <c r="H680" t="s">
        <v>8113</v>
      </c>
      <c r="J680" t="str">
        <f>Table15[[#This Row],[Server]]&amp;":"&amp;Table15[[#This Row],[DB_ADDR]]</f>
        <v>WASTE:E2842</v>
      </c>
    </row>
    <row r="681" spans="1:10" x14ac:dyDescent="0.3">
      <c r="A681">
        <v>13036</v>
      </c>
      <c r="B681" t="e">
        <f>_xlfn.XLOOKUP(Table15[[#This Row],[Site Id]],'All sites'!A:A,'All sites'!B:B)</f>
        <v>#N/A</v>
      </c>
      <c r="C681" t="e">
        <f>_xlfn.XLOOKUP(Table15[[#This Row],[Site Id]],'All sites'!A:A,'All sites'!C:C)</f>
        <v>#N/A</v>
      </c>
      <c r="D681" t="e">
        <f>Table15[[#This Row],[Site Area]] &amp; " " &amp; Table15[[#This Row],[Site Description]]</f>
        <v>#N/A</v>
      </c>
      <c r="E681" t="s">
        <v>9434</v>
      </c>
      <c r="F681" t="s">
        <v>9435</v>
      </c>
      <c r="G681" t="s">
        <v>8112</v>
      </c>
      <c r="H681" t="s">
        <v>8113</v>
      </c>
      <c r="J681" t="str">
        <f>Table15[[#This Row],[Server]]&amp;":"&amp;Table15[[#This Row],[DB_ADDR]]</f>
        <v>WASTE:E15383</v>
      </c>
    </row>
    <row r="682" spans="1:10" x14ac:dyDescent="0.3">
      <c r="A682">
        <v>13036</v>
      </c>
      <c r="B682" t="e">
        <f>_xlfn.XLOOKUP(Table15[[#This Row],[Site Id]],'All sites'!A:A,'All sites'!B:B)</f>
        <v>#N/A</v>
      </c>
      <c r="C682" t="e">
        <f>_xlfn.XLOOKUP(Table15[[#This Row],[Site Id]],'All sites'!A:A,'All sites'!C:C)</f>
        <v>#N/A</v>
      </c>
      <c r="D682" t="e">
        <f>Table15[[#This Row],[Site Area]] &amp; " " &amp; Table15[[#This Row],[Site Description]]</f>
        <v>#N/A</v>
      </c>
      <c r="E682" t="s">
        <v>9436</v>
      </c>
      <c r="F682" t="s">
        <v>9437</v>
      </c>
      <c r="G682" t="s">
        <v>8112</v>
      </c>
      <c r="H682" t="s">
        <v>8113</v>
      </c>
      <c r="J682" t="str">
        <f>Table15[[#This Row],[Server]]&amp;":"&amp;Table15[[#This Row],[DB_ADDR]]</f>
        <v>WASTE:E15389</v>
      </c>
    </row>
    <row r="683" spans="1:10" x14ac:dyDescent="0.3">
      <c r="A683">
        <v>13037</v>
      </c>
      <c r="B683" t="e">
        <f>_xlfn.XLOOKUP(Table15[[#This Row],[Site Id]],'All sites'!A:A,'All sites'!B:B)</f>
        <v>#N/A</v>
      </c>
      <c r="C683" t="e">
        <f>_xlfn.XLOOKUP(Table15[[#This Row],[Site Id]],'All sites'!A:A,'All sites'!C:C)</f>
        <v>#N/A</v>
      </c>
      <c r="D683" t="e">
        <f>Table15[[#This Row],[Site Area]] &amp; " " &amp; Table15[[#This Row],[Site Description]]</f>
        <v>#N/A</v>
      </c>
      <c r="E683" t="s">
        <v>9438</v>
      </c>
      <c r="F683" t="s">
        <v>9439</v>
      </c>
      <c r="G683" t="s">
        <v>8112</v>
      </c>
      <c r="H683" t="s">
        <v>8113</v>
      </c>
      <c r="J683" t="str">
        <f>Table15[[#This Row],[Server]]&amp;":"&amp;Table15[[#This Row],[DB_ADDR]]</f>
        <v>WASTE:E1865</v>
      </c>
    </row>
    <row r="684" spans="1:10" x14ac:dyDescent="0.3">
      <c r="A684">
        <v>13037</v>
      </c>
      <c r="B684" t="e">
        <f>_xlfn.XLOOKUP(Table15[[#This Row],[Site Id]],'All sites'!A:A,'All sites'!B:B)</f>
        <v>#N/A</v>
      </c>
      <c r="C684" t="e">
        <f>_xlfn.XLOOKUP(Table15[[#This Row],[Site Id]],'All sites'!A:A,'All sites'!C:C)</f>
        <v>#N/A</v>
      </c>
      <c r="D684" t="e">
        <f>Table15[[#This Row],[Site Area]] &amp; " " &amp; Table15[[#This Row],[Site Description]]</f>
        <v>#N/A</v>
      </c>
      <c r="E684" t="s">
        <v>9440</v>
      </c>
      <c r="F684" t="s">
        <v>9441</v>
      </c>
      <c r="G684" t="s">
        <v>8112</v>
      </c>
      <c r="H684" t="s">
        <v>8113</v>
      </c>
      <c r="J684" t="str">
        <f>Table15[[#This Row],[Server]]&amp;":"&amp;Table15[[#This Row],[DB_ADDR]]</f>
        <v>WASTE:E1867</v>
      </c>
    </row>
    <row r="685" spans="1:10" x14ac:dyDescent="0.3">
      <c r="A685">
        <v>13037</v>
      </c>
      <c r="B685" t="e">
        <f>_xlfn.XLOOKUP(Table15[[#This Row],[Site Id]],'All sites'!A:A,'All sites'!B:B)</f>
        <v>#N/A</v>
      </c>
      <c r="C685" t="e">
        <f>_xlfn.XLOOKUP(Table15[[#This Row],[Site Id]],'All sites'!A:A,'All sites'!C:C)</f>
        <v>#N/A</v>
      </c>
      <c r="D685" t="e">
        <f>Table15[[#This Row],[Site Area]] &amp; " " &amp; Table15[[#This Row],[Site Description]]</f>
        <v>#N/A</v>
      </c>
      <c r="E685" t="s">
        <v>9442</v>
      </c>
      <c r="F685" t="s">
        <v>9443</v>
      </c>
      <c r="G685" t="s">
        <v>8112</v>
      </c>
      <c r="H685" t="s">
        <v>8113</v>
      </c>
      <c r="J685" t="str">
        <f>Table15[[#This Row],[Server]]&amp;":"&amp;Table15[[#This Row],[DB_ADDR]]</f>
        <v>WASTE:E1868</v>
      </c>
    </row>
    <row r="686" spans="1:10" x14ac:dyDescent="0.3">
      <c r="A686">
        <v>13037</v>
      </c>
      <c r="B686" t="e">
        <f>_xlfn.XLOOKUP(Table15[[#This Row],[Site Id]],'All sites'!A:A,'All sites'!B:B)</f>
        <v>#N/A</v>
      </c>
      <c r="C686" t="e">
        <f>_xlfn.XLOOKUP(Table15[[#This Row],[Site Id]],'All sites'!A:A,'All sites'!C:C)</f>
        <v>#N/A</v>
      </c>
      <c r="D686" t="e">
        <f>Table15[[#This Row],[Site Area]] &amp; " " &amp; Table15[[#This Row],[Site Description]]</f>
        <v>#N/A</v>
      </c>
      <c r="E686" t="s">
        <v>9444</v>
      </c>
      <c r="F686" t="s">
        <v>9445</v>
      </c>
      <c r="G686" t="s">
        <v>8112</v>
      </c>
      <c r="H686" t="s">
        <v>8113</v>
      </c>
      <c r="J686" t="str">
        <f>Table15[[#This Row],[Server]]&amp;":"&amp;Table15[[#This Row],[DB_ADDR]]</f>
        <v>WASTE:E97979</v>
      </c>
    </row>
    <row r="687" spans="1:10" x14ac:dyDescent="0.3">
      <c r="A687">
        <v>13037</v>
      </c>
      <c r="B687" t="e">
        <f>_xlfn.XLOOKUP(Table15[[#This Row],[Site Id]],'All sites'!A:A,'All sites'!B:B)</f>
        <v>#N/A</v>
      </c>
      <c r="C687" t="e">
        <f>_xlfn.XLOOKUP(Table15[[#This Row],[Site Id]],'All sites'!A:A,'All sites'!C:C)</f>
        <v>#N/A</v>
      </c>
      <c r="D687" t="e">
        <f>Table15[[#This Row],[Site Area]] &amp; " " &amp; Table15[[#This Row],[Site Description]]</f>
        <v>#N/A</v>
      </c>
      <c r="E687" t="s">
        <v>9446</v>
      </c>
      <c r="F687" t="s">
        <v>9447</v>
      </c>
      <c r="G687" t="s">
        <v>8112</v>
      </c>
      <c r="H687" t="s">
        <v>8113</v>
      </c>
      <c r="J687" t="str">
        <f>Table15[[#This Row],[Server]]&amp;":"&amp;Table15[[#This Row],[DB_ADDR]]</f>
        <v>WASTE:E97984</v>
      </c>
    </row>
    <row r="688" spans="1:10" x14ac:dyDescent="0.3">
      <c r="A688">
        <v>13037</v>
      </c>
      <c r="B688" t="e">
        <f>_xlfn.XLOOKUP(Table15[[#This Row],[Site Id]],'All sites'!A:A,'All sites'!B:B)</f>
        <v>#N/A</v>
      </c>
      <c r="C688" t="e">
        <f>_xlfn.XLOOKUP(Table15[[#This Row],[Site Id]],'All sites'!A:A,'All sites'!C:C)</f>
        <v>#N/A</v>
      </c>
      <c r="D688" t="e">
        <f>Table15[[#This Row],[Site Area]] &amp; " " &amp; Table15[[#This Row],[Site Description]]</f>
        <v>#N/A</v>
      </c>
      <c r="E688" t="s">
        <v>9448</v>
      </c>
      <c r="F688" t="s">
        <v>9449</v>
      </c>
      <c r="G688" t="s">
        <v>8112</v>
      </c>
      <c r="H688" t="s">
        <v>8113</v>
      </c>
      <c r="J688" t="str">
        <f>Table15[[#This Row],[Server]]&amp;":"&amp;Table15[[#This Row],[DB_ADDR]]</f>
        <v>WASTE:E97989</v>
      </c>
    </row>
    <row r="689" spans="1:10" x14ac:dyDescent="0.3">
      <c r="A689">
        <v>13039</v>
      </c>
      <c r="B689" t="e">
        <f>_xlfn.XLOOKUP(Table15[[#This Row],[Site Id]],'All sites'!A:A,'All sites'!B:B)</f>
        <v>#N/A</v>
      </c>
      <c r="C689" t="e">
        <f>_xlfn.XLOOKUP(Table15[[#This Row],[Site Id]],'All sites'!A:A,'All sites'!C:C)</f>
        <v>#N/A</v>
      </c>
      <c r="D689" t="e">
        <f>Table15[[#This Row],[Site Area]] &amp; " " &amp; Table15[[#This Row],[Site Description]]</f>
        <v>#N/A</v>
      </c>
      <c r="E689" t="s">
        <v>9450</v>
      </c>
      <c r="F689" t="s">
        <v>9451</v>
      </c>
      <c r="G689" t="s">
        <v>8112</v>
      </c>
      <c r="H689" t="s">
        <v>8113</v>
      </c>
      <c r="J689" t="str">
        <f>Table15[[#This Row],[Server]]&amp;":"&amp;Table15[[#This Row],[DB_ADDR]]</f>
        <v>WASTE:E3490</v>
      </c>
    </row>
    <row r="690" spans="1:10" x14ac:dyDescent="0.3">
      <c r="A690">
        <v>13039</v>
      </c>
      <c r="B690" t="e">
        <f>_xlfn.XLOOKUP(Table15[[#This Row],[Site Id]],'All sites'!A:A,'All sites'!B:B)</f>
        <v>#N/A</v>
      </c>
      <c r="C690" t="e">
        <f>_xlfn.XLOOKUP(Table15[[#This Row],[Site Id]],'All sites'!A:A,'All sites'!C:C)</f>
        <v>#N/A</v>
      </c>
      <c r="D690" t="e">
        <f>Table15[[#This Row],[Site Area]] &amp; " " &amp; Table15[[#This Row],[Site Description]]</f>
        <v>#N/A</v>
      </c>
      <c r="E690" t="s">
        <v>9452</v>
      </c>
      <c r="F690" t="s">
        <v>9453</v>
      </c>
      <c r="G690" t="s">
        <v>8112</v>
      </c>
      <c r="H690" t="s">
        <v>8113</v>
      </c>
      <c r="J690" t="str">
        <f>Table15[[#This Row],[Server]]&amp;":"&amp;Table15[[#This Row],[DB_ADDR]]</f>
        <v>WASTE:E23654</v>
      </c>
    </row>
    <row r="691" spans="1:10" x14ac:dyDescent="0.3">
      <c r="A691">
        <v>13039</v>
      </c>
      <c r="B691" t="e">
        <f>_xlfn.XLOOKUP(Table15[[#This Row],[Site Id]],'All sites'!A:A,'All sites'!B:B)</f>
        <v>#N/A</v>
      </c>
      <c r="C691" t="e">
        <f>_xlfn.XLOOKUP(Table15[[#This Row],[Site Id]],'All sites'!A:A,'All sites'!C:C)</f>
        <v>#N/A</v>
      </c>
      <c r="D691" t="e">
        <f>Table15[[#This Row],[Site Area]] &amp; " " &amp; Table15[[#This Row],[Site Description]]</f>
        <v>#N/A</v>
      </c>
      <c r="E691" t="s">
        <v>9454</v>
      </c>
      <c r="F691" t="s">
        <v>9455</v>
      </c>
      <c r="G691" t="s">
        <v>8112</v>
      </c>
      <c r="H691" t="s">
        <v>8113</v>
      </c>
      <c r="J691" t="str">
        <f>Table15[[#This Row],[Server]]&amp;":"&amp;Table15[[#This Row],[DB_ADDR]]</f>
        <v>WASTE:E54816</v>
      </c>
    </row>
    <row r="692" spans="1:10" x14ac:dyDescent="0.3">
      <c r="A692">
        <v>13039</v>
      </c>
      <c r="B692" t="e">
        <f>_xlfn.XLOOKUP(Table15[[#This Row],[Site Id]],'All sites'!A:A,'All sites'!B:B)</f>
        <v>#N/A</v>
      </c>
      <c r="C692" t="e">
        <f>_xlfn.XLOOKUP(Table15[[#This Row],[Site Id]],'All sites'!A:A,'All sites'!C:C)</f>
        <v>#N/A</v>
      </c>
      <c r="D692" t="e">
        <f>Table15[[#This Row],[Site Area]] &amp; " " &amp; Table15[[#This Row],[Site Description]]</f>
        <v>#N/A</v>
      </c>
      <c r="E692" t="s">
        <v>9456</v>
      </c>
      <c r="F692" t="s">
        <v>9457</v>
      </c>
      <c r="G692" t="s">
        <v>8112</v>
      </c>
      <c r="H692" t="s">
        <v>8113</v>
      </c>
      <c r="J692" t="str">
        <f>Table15[[#This Row],[Server]]&amp;":"&amp;Table15[[#This Row],[DB_ADDR]]</f>
        <v>WASTE:E55039</v>
      </c>
    </row>
    <row r="693" spans="1:10" x14ac:dyDescent="0.3">
      <c r="A693">
        <v>13041</v>
      </c>
      <c r="B693" t="e">
        <f>_xlfn.XLOOKUP(Table15[[#This Row],[Site Id]],'All sites'!A:A,'All sites'!B:B)</f>
        <v>#N/A</v>
      </c>
      <c r="C693" t="e">
        <f>_xlfn.XLOOKUP(Table15[[#This Row],[Site Id]],'All sites'!A:A,'All sites'!C:C)</f>
        <v>#N/A</v>
      </c>
      <c r="D693" t="e">
        <f>Table15[[#This Row],[Site Area]] &amp; " " &amp; Table15[[#This Row],[Site Description]]</f>
        <v>#N/A</v>
      </c>
      <c r="E693" t="s">
        <v>9458</v>
      </c>
      <c r="F693" t="s">
        <v>9459</v>
      </c>
      <c r="G693" t="s">
        <v>8112</v>
      </c>
      <c r="H693" t="s">
        <v>8113</v>
      </c>
      <c r="J693" t="str">
        <f>Table15[[#This Row],[Server]]&amp;":"&amp;Table15[[#This Row],[DB_ADDR]]</f>
        <v>WASTE:E5226</v>
      </c>
    </row>
    <row r="694" spans="1:10" x14ac:dyDescent="0.3">
      <c r="A694">
        <v>13041</v>
      </c>
      <c r="B694" t="e">
        <f>_xlfn.XLOOKUP(Table15[[#This Row],[Site Id]],'All sites'!A:A,'All sites'!B:B)</f>
        <v>#N/A</v>
      </c>
      <c r="C694" t="e">
        <f>_xlfn.XLOOKUP(Table15[[#This Row],[Site Id]],'All sites'!A:A,'All sites'!C:C)</f>
        <v>#N/A</v>
      </c>
      <c r="D694" t="e">
        <f>Table15[[#This Row],[Site Area]] &amp; " " &amp; Table15[[#This Row],[Site Description]]</f>
        <v>#N/A</v>
      </c>
      <c r="E694" t="s">
        <v>9460</v>
      </c>
      <c r="F694" t="s">
        <v>9461</v>
      </c>
      <c r="G694" t="s">
        <v>8112</v>
      </c>
      <c r="H694" t="s">
        <v>8113</v>
      </c>
      <c r="J694" t="str">
        <f>Table15[[#This Row],[Server]]&amp;":"&amp;Table15[[#This Row],[DB_ADDR]]</f>
        <v>WASTE:E5234</v>
      </c>
    </row>
    <row r="695" spans="1:10" x14ac:dyDescent="0.3">
      <c r="A695">
        <v>13042</v>
      </c>
      <c r="B695" t="e">
        <f>_xlfn.XLOOKUP(Table15[[#This Row],[Site Id]],'All sites'!A:A,'All sites'!B:B)</f>
        <v>#N/A</v>
      </c>
      <c r="C695" t="e">
        <f>_xlfn.XLOOKUP(Table15[[#This Row],[Site Id]],'All sites'!A:A,'All sites'!C:C)</f>
        <v>#N/A</v>
      </c>
      <c r="D695" t="e">
        <f>Table15[[#This Row],[Site Area]] &amp; " " &amp; Table15[[#This Row],[Site Description]]</f>
        <v>#N/A</v>
      </c>
      <c r="E695" t="s">
        <v>9462</v>
      </c>
      <c r="F695" t="s">
        <v>9463</v>
      </c>
      <c r="G695" t="s">
        <v>8112</v>
      </c>
      <c r="H695" t="s">
        <v>8113</v>
      </c>
      <c r="J695" t="str">
        <f>Table15[[#This Row],[Server]]&amp;":"&amp;Table15[[#This Row],[DB_ADDR]]</f>
        <v>WASTE:E2672</v>
      </c>
    </row>
    <row r="696" spans="1:10" x14ac:dyDescent="0.3">
      <c r="A696">
        <v>13043</v>
      </c>
      <c r="B696" t="e">
        <f>_xlfn.XLOOKUP(Table15[[#This Row],[Site Id]],'All sites'!A:A,'All sites'!B:B)</f>
        <v>#N/A</v>
      </c>
      <c r="C696" t="e">
        <f>_xlfn.XLOOKUP(Table15[[#This Row],[Site Id]],'All sites'!A:A,'All sites'!C:C)</f>
        <v>#N/A</v>
      </c>
      <c r="D696" t="e">
        <f>Table15[[#This Row],[Site Area]] &amp; " " &amp; Table15[[#This Row],[Site Description]]</f>
        <v>#N/A</v>
      </c>
      <c r="E696" t="s">
        <v>9464</v>
      </c>
      <c r="F696" t="s">
        <v>9465</v>
      </c>
      <c r="G696" t="s">
        <v>8112</v>
      </c>
      <c r="H696" t="s">
        <v>8113</v>
      </c>
      <c r="J696" t="str">
        <f>Table15[[#This Row],[Server]]&amp;":"&amp;Table15[[#This Row],[DB_ADDR]]</f>
        <v>WASTE:E5316</v>
      </c>
    </row>
    <row r="697" spans="1:10" x14ac:dyDescent="0.3">
      <c r="A697">
        <v>13043</v>
      </c>
      <c r="B697" t="e">
        <f>_xlfn.XLOOKUP(Table15[[#This Row],[Site Id]],'All sites'!A:A,'All sites'!B:B)</f>
        <v>#N/A</v>
      </c>
      <c r="C697" t="e">
        <f>_xlfn.XLOOKUP(Table15[[#This Row],[Site Id]],'All sites'!A:A,'All sites'!C:C)</f>
        <v>#N/A</v>
      </c>
      <c r="D697" t="e">
        <f>Table15[[#This Row],[Site Area]] &amp; " " &amp; Table15[[#This Row],[Site Description]]</f>
        <v>#N/A</v>
      </c>
      <c r="E697" t="s">
        <v>9466</v>
      </c>
      <c r="F697" t="s">
        <v>9467</v>
      </c>
      <c r="G697" t="s">
        <v>8112</v>
      </c>
      <c r="H697" t="s">
        <v>8113</v>
      </c>
      <c r="J697" t="str">
        <f>Table15[[#This Row],[Server]]&amp;":"&amp;Table15[[#This Row],[DB_ADDR]]</f>
        <v>WASTE:E5317</v>
      </c>
    </row>
    <row r="698" spans="1:10" x14ac:dyDescent="0.3">
      <c r="A698">
        <v>13043</v>
      </c>
      <c r="B698" t="e">
        <f>_xlfn.XLOOKUP(Table15[[#This Row],[Site Id]],'All sites'!A:A,'All sites'!B:B)</f>
        <v>#N/A</v>
      </c>
      <c r="C698" t="e">
        <f>_xlfn.XLOOKUP(Table15[[#This Row],[Site Id]],'All sites'!A:A,'All sites'!C:C)</f>
        <v>#N/A</v>
      </c>
      <c r="D698" t="e">
        <f>Table15[[#This Row],[Site Area]] &amp; " " &amp; Table15[[#This Row],[Site Description]]</f>
        <v>#N/A</v>
      </c>
      <c r="E698" t="s">
        <v>9468</v>
      </c>
      <c r="F698" t="s">
        <v>9469</v>
      </c>
      <c r="G698" t="s">
        <v>8112</v>
      </c>
      <c r="H698" t="s">
        <v>8113</v>
      </c>
      <c r="J698" t="str">
        <f>Table15[[#This Row],[Server]]&amp;":"&amp;Table15[[#This Row],[DB_ADDR]]</f>
        <v>WASTE:E5321</v>
      </c>
    </row>
    <row r="699" spans="1:10" x14ac:dyDescent="0.3">
      <c r="A699">
        <v>13043</v>
      </c>
      <c r="B699" t="e">
        <f>_xlfn.XLOOKUP(Table15[[#This Row],[Site Id]],'All sites'!A:A,'All sites'!B:B)</f>
        <v>#N/A</v>
      </c>
      <c r="C699" t="e">
        <f>_xlfn.XLOOKUP(Table15[[#This Row],[Site Id]],'All sites'!A:A,'All sites'!C:C)</f>
        <v>#N/A</v>
      </c>
      <c r="D699" t="e">
        <f>Table15[[#This Row],[Site Area]] &amp; " " &amp; Table15[[#This Row],[Site Description]]</f>
        <v>#N/A</v>
      </c>
      <c r="E699" t="s">
        <v>9470</v>
      </c>
      <c r="F699" t="s">
        <v>9471</v>
      </c>
      <c r="G699" t="s">
        <v>8112</v>
      </c>
      <c r="H699" t="s">
        <v>8113</v>
      </c>
      <c r="J699" t="str">
        <f>Table15[[#This Row],[Server]]&amp;":"&amp;Table15[[#This Row],[DB_ADDR]]</f>
        <v>WASTE:E5323</v>
      </c>
    </row>
    <row r="700" spans="1:10" x14ac:dyDescent="0.3">
      <c r="A700">
        <v>13044</v>
      </c>
      <c r="B700" t="e">
        <f>_xlfn.XLOOKUP(Table15[[#This Row],[Site Id]],'All sites'!A:A,'All sites'!B:B)</f>
        <v>#N/A</v>
      </c>
      <c r="C700" t="e">
        <f>_xlfn.XLOOKUP(Table15[[#This Row],[Site Id]],'All sites'!A:A,'All sites'!C:C)</f>
        <v>#N/A</v>
      </c>
      <c r="D700" t="e">
        <f>Table15[[#This Row],[Site Area]] &amp; " " &amp; Table15[[#This Row],[Site Description]]</f>
        <v>#N/A</v>
      </c>
      <c r="E700" t="s">
        <v>9472</v>
      </c>
      <c r="F700" t="s">
        <v>9473</v>
      </c>
      <c r="G700" t="s">
        <v>8112</v>
      </c>
      <c r="H700" t="s">
        <v>8113</v>
      </c>
      <c r="J700" t="str">
        <f>Table15[[#This Row],[Server]]&amp;":"&amp;Table15[[#This Row],[DB_ADDR]]</f>
        <v>WASTE:E13209</v>
      </c>
    </row>
    <row r="701" spans="1:10" x14ac:dyDescent="0.3">
      <c r="A701">
        <v>13044</v>
      </c>
      <c r="B701" t="e">
        <f>_xlfn.XLOOKUP(Table15[[#This Row],[Site Id]],'All sites'!A:A,'All sites'!B:B)</f>
        <v>#N/A</v>
      </c>
      <c r="C701" t="e">
        <f>_xlfn.XLOOKUP(Table15[[#This Row],[Site Id]],'All sites'!A:A,'All sites'!C:C)</f>
        <v>#N/A</v>
      </c>
      <c r="D701" t="e">
        <f>Table15[[#This Row],[Site Area]] &amp; " " &amp; Table15[[#This Row],[Site Description]]</f>
        <v>#N/A</v>
      </c>
      <c r="E701" t="s">
        <v>9474</v>
      </c>
      <c r="F701" t="s">
        <v>9475</v>
      </c>
      <c r="G701" t="s">
        <v>8112</v>
      </c>
      <c r="H701" t="s">
        <v>8113</v>
      </c>
      <c r="J701" t="str">
        <f>Table15[[#This Row],[Server]]&amp;":"&amp;Table15[[#This Row],[DB_ADDR]]</f>
        <v>WASTE:E13210</v>
      </c>
    </row>
    <row r="702" spans="1:10" x14ac:dyDescent="0.3">
      <c r="A702">
        <v>13044</v>
      </c>
      <c r="B702" t="e">
        <f>_xlfn.XLOOKUP(Table15[[#This Row],[Site Id]],'All sites'!A:A,'All sites'!B:B)</f>
        <v>#N/A</v>
      </c>
      <c r="C702" t="e">
        <f>_xlfn.XLOOKUP(Table15[[#This Row],[Site Id]],'All sites'!A:A,'All sites'!C:C)</f>
        <v>#N/A</v>
      </c>
      <c r="D702" t="e">
        <f>Table15[[#This Row],[Site Area]] &amp; " " &amp; Table15[[#This Row],[Site Description]]</f>
        <v>#N/A</v>
      </c>
      <c r="E702" t="s">
        <v>9476</v>
      </c>
      <c r="F702" t="s">
        <v>9477</v>
      </c>
      <c r="G702" t="s">
        <v>8112</v>
      </c>
      <c r="H702" t="s">
        <v>8113</v>
      </c>
      <c r="J702" t="str">
        <f>Table15[[#This Row],[Server]]&amp;":"&amp;Table15[[#This Row],[DB_ADDR]]</f>
        <v>WASTE:E30682</v>
      </c>
    </row>
    <row r="703" spans="1:10" x14ac:dyDescent="0.3">
      <c r="A703">
        <v>13044</v>
      </c>
      <c r="B703" t="e">
        <f>_xlfn.XLOOKUP(Table15[[#This Row],[Site Id]],'All sites'!A:A,'All sites'!B:B)</f>
        <v>#N/A</v>
      </c>
      <c r="C703" t="e">
        <f>_xlfn.XLOOKUP(Table15[[#This Row],[Site Id]],'All sites'!A:A,'All sites'!C:C)</f>
        <v>#N/A</v>
      </c>
      <c r="D703" t="e">
        <f>Table15[[#This Row],[Site Area]] &amp; " " &amp; Table15[[#This Row],[Site Description]]</f>
        <v>#N/A</v>
      </c>
      <c r="E703" t="s">
        <v>9478</v>
      </c>
      <c r="F703" t="s">
        <v>9479</v>
      </c>
      <c r="G703" t="s">
        <v>8112</v>
      </c>
      <c r="H703" t="s">
        <v>8113</v>
      </c>
      <c r="J703" t="str">
        <f>Table15[[#This Row],[Server]]&amp;":"&amp;Table15[[#This Row],[DB_ADDR]]</f>
        <v>WASTE:E30740</v>
      </c>
    </row>
    <row r="704" spans="1:10" x14ac:dyDescent="0.3">
      <c r="A704">
        <v>13044</v>
      </c>
      <c r="B704" t="e">
        <f>_xlfn.XLOOKUP(Table15[[#This Row],[Site Id]],'All sites'!A:A,'All sites'!B:B)</f>
        <v>#N/A</v>
      </c>
      <c r="C704" t="e">
        <f>_xlfn.XLOOKUP(Table15[[#This Row],[Site Id]],'All sites'!A:A,'All sites'!C:C)</f>
        <v>#N/A</v>
      </c>
      <c r="D704" t="e">
        <f>Table15[[#This Row],[Site Area]] &amp; " " &amp; Table15[[#This Row],[Site Description]]</f>
        <v>#N/A</v>
      </c>
      <c r="E704" t="s">
        <v>9480</v>
      </c>
      <c r="F704" t="s">
        <v>9481</v>
      </c>
      <c r="G704" t="s">
        <v>8112</v>
      </c>
      <c r="H704" t="s">
        <v>8113</v>
      </c>
      <c r="J704" t="str">
        <f>Table15[[#This Row],[Server]]&amp;":"&amp;Table15[[#This Row],[DB_ADDR]]</f>
        <v>WASTE:E52956</v>
      </c>
    </row>
    <row r="705" spans="1:10" x14ac:dyDescent="0.3">
      <c r="A705">
        <v>13044</v>
      </c>
      <c r="B705" t="e">
        <f>_xlfn.XLOOKUP(Table15[[#This Row],[Site Id]],'All sites'!A:A,'All sites'!B:B)</f>
        <v>#N/A</v>
      </c>
      <c r="C705" t="e">
        <f>_xlfn.XLOOKUP(Table15[[#This Row],[Site Id]],'All sites'!A:A,'All sites'!C:C)</f>
        <v>#N/A</v>
      </c>
      <c r="D705" t="e">
        <f>Table15[[#This Row],[Site Area]] &amp; " " &amp; Table15[[#This Row],[Site Description]]</f>
        <v>#N/A</v>
      </c>
      <c r="E705" t="s">
        <v>9482</v>
      </c>
      <c r="F705" t="s">
        <v>9483</v>
      </c>
      <c r="G705" t="s">
        <v>8112</v>
      </c>
      <c r="H705" t="s">
        <v>8113</v>
      </c>
      <c r="J705" t="str">
        <f>Table15[[#This Row],[Server]]&amp;":"&amp;Table15[[#This Row],[DB_ADDR]]</f>
        <v>WASTE:E52962</v>
      </c>
    </row>
    <row r="706" spans="1:10" x14ac:dyDescent="0.3">
      <c r="A706">
        <v>13044</v>
      </c>
      <c r="B706" t="e">
        <f>_xlfn.XLOOKUP(Table15[[#This Row],[Site Id]],'All sites'!A:A,'All sites'!B:B)</f>
        <v>#N/A</v>
      </c>
      <c r="C706" t="e">
        <f>_xlfn.XLOOKUP(Table15[[#This Row],[Site Id]],'All sites'!A:A,'All sites'!C:C)</f>
        <v>#N/A</v>
      </c>
      <c r="D706" t="e">
        <f>Table15[[#This Row],[Site Area]] &amp; " " &amp; Table15[[#This Row],[Site Description]]</f>
        <v>#N/A</v>
      </c>
      <c r="E706" t="s">
        <v>9484</v>
      </c>
      <c r="F706" t="s">
        <v>9485</v>
      </c>
      <c r="G706" t="s">
        <v>8112</v>
      </c>
      <c r="H706" t="s">
        <v>8113</v>
      </c>
      <c r="J706" t="str">
        <f>Table15[[#This Row],[Server]]&amp;":"&amp;Table15[[#This Row],[DB_ADDR]]</f>
        <v>WASTE:E30512</v>
      </c>
    </row>
    <row r="707" spans="1:10" x14ac:dyDescent="0.3">
      <c r="A707">
        <v>13044</v>
      </c>
      <c r="B707" t="e">
        <f>_xlfn.XLOOKUP(Table15[[#This Row],[Site Id]],'All sites'!A:A,'All sites'!B:B)</f>
        <v>#N/A</v>
      </c>
      <c r="C707" t="e">
        <f>_xlfn.XLOOKUP(Table15[[#This Row],[Site Id]],'All sites'!A:A,'All sites'!C:C)</f>
        <v>#N/A</v>
      </c>
      <c r="D707" t="e">
        <f>Table15[[#This Row],[Site Area]] &amp; " " &amp; Table15[[#This Row],[Site Description]]</f>
        <v>#N/A</v>
      </c>
      <c r="E707" t="s">
        <v>9486</v>
      </c>
      <c r="F707" t="s">
        <v>9487</v>
      </c>
      <c r="G707" t="s">
        <v>8112</v>
      </c>
      <c r="H707" t="s">
        <v>8113</v>
      </c>
      <c r="J707" t="str">
        <f>Table15[[#This Row],[Server]]&amp;":"&amp;Table15[[#This Row],[DB_ADDR]]</f>
        <v>WASTE:E30513</v>
      </c>
    </row>
    <row r="708" spans="1:10" x14ac:dyDescent="0.3">
      <c r="A708">
        <v>13044</v>
      </c>
      <c r="B708" t="e">
        <f>_xlfn.XLOOKUP(Table15[[#This Row],[Site Id]],'All sites'!A:A,'All sites'!B:B)</f>
        <v>#N/A</v>
      </c>
      <c r="C708" t="e">
        <f>_xlfn.XLOOKUP(Table15[[#This Row],[Site Id]],'All sites'!A:A,'All sites'!C:C)</f>
        <v>#N/A</v>
      </c>
      <c r="D708" t="e">
        <f>Table15[[#This Row],[Site Area]] &amp; " " &amp; Table15[[#This Row],[Site Description]]</f>
        <v>#N/A</v>
      </c>
      <c r="E708" t="s">
        <v>9488</v>
      </c>
      <c r="F708" t="s">
        <v>9489</v>
      </c>
      <c r="G708" t="s">
        <v>8112</v>
      </c>
      <c r="H708" t="s">
        <v>8113</v>
      </c>
      <c r="J708" t="str">
        <f>Table15[[#This Row],[Server]]&amp;":"&amp;Table15[[#This Row],[DB_ADDR]]</f>
        <v>WASTE:E30514</v>
      </c>
    </row>
    <row r="709" spans="1:10" x14ac:dyDescent="0.3">
      <c r="A709">
        <v>13044</v>
      </c>
      <c r="B709" t="e">
        <f>_xlfn.XLOOKUP(Table15[[#This Row],[Site Id]],'All sites'!A:A,'All sites'!B:B)</f>
        <v>#N/A</v>
      </c>
      <c r="C709" t="e">
        <f>_xlfn.XLOOKUP(Table15[[#This Row],[Site Id]],'All sites'!A:A,'All sites'!C:C)</f>
        <v>#N/A</v>
      </c>
      <c r="D709" t="e">
        <f>Table15[[#This Row],[Site Area]] &amp; " " &amp; Table15[[#This Row],[Site Description]]</f>
        <v>#N/A</v>
      </c>
      <c r="E709" t="s">
        <v>9490</v>
      </c>
      <c r="F709" t="s">
        <v>9491</v>
      </c>
      <c r="G709" t="s">
        <v>8112</v>
      </c>
      <c r="H709" t="s">
        <v>8113</v>
      </c>
      <c r="J709" t="str">
        <f>Table15[[#This Row],[Server]]&amp;":"&amp;Table15[[#This Row],[DB_ADDR]]</f>
        <v>WASTE:E30518</v>
      </c>
    </row>
    <row r="710" spans="1:10" x14ac:dyDescent="0.3">
      <c r="A710">
        <v>13044</v>
      </c>
      <c r="B710" t="e">
        <f>_xlfn.XLOOKUP(Table15[[#This Row],[Site Id]],'All sites'!A:A,'All sites'!B:B)</f>
        <v>#N/A</v>
      </c>
      <c r="C710" t="e">
        <f>_xlfn.XLOOKUP(Table15[[#This Row],[Site Id]],'All sites'!A:A,'All sites'!C:C)</f>
        <v>#N/A</v>
      </c>
      <c r="D710" t="e">
        <f>Table15[[#This Row],[Site Area]] &amp; " " &amp; Table15[[#This Row],[Site Description]]</f>
        <v>#N/A</v>
      </c>
      <c r="E710" t="s">
        <v>9492</v>
      </c>
      <c r="F710" t="s">
        <v>9493</v>
      </c>
      <c r="G710" t="s">
        <v>8112</v>
      </c>
      <c r="H710" t="s">
        <v>8113</v>
      </c>
      <c r="J710" t="str">
        <f>Table15[[#This Row],[Server]]&amp;":"&amp;Table15[[#This Row],[DB_ADDR]]</f>
        <v>WASTE:E30519</v>
      </c>
    </row>
    <row r="711" spans="1:10" x14ac:dyDescent="0.3">
      <c r="A711">
        <v>13044</v>
      </c>
      <c r="B711" t="e">
        <f>_xlfn.XLOOKUP(Table15[[#This Row],[Site Id]],'All sites'!A:A,'All sites'!B:B)</f>
        <v>#N/A</v>
      </c>
      <c r="C711" t="e">
        <f>_xlfn.XLOOKUP(Table15[[#This Row],[Site Id]],'All sites'!A:A,'All sites'!C:C)</f>
        <v>#N/A</v>
      </c>
      <c r="D711" t="e">
        <f>Table15[[#This Row],[Site Area]] &amp; " " &amp; Table15[[#This Row],[Site Description]]</f>
        <v>#N/A</v>
      </c>
      <c r="E711" t="s">
        <v>9494</v>
      </c>
      <c r="F711" t="s">
        <v>9495</v>
      </c>
      <c r="G711" t="s">
        <v>8112</v>
      </c>
      <c r="H711" t="s">
        <v>8113</v>
      </c>
      <c r="J711" t="str">
        <f>Table15[[#This Row],[Server]]&amp;":"&amp;Table15[[#This Row],[DB_ADDR]]</f>
        <v>WASTE:E30520</v>
      </c>
    </row>
    <row r="712" spans="1:10" x14ac:dyDescent="0.3">
      <c r="A712">
        <v>13045</v>
      </c>
      <c r="B712" t="e">
        <f>_xlfn.XLOOKUP(Table15[[#This Row],[Site Id]],'All sites'!A:A,'All sites'!B:B)</f>
        <v>#N/A</v>
      </c>
      <c r="C712" t="e">
        <f>_xlfn.XLOOKUP(Table15[[#This Row],[Site Id]],'All sites'!A:A,'All sites'!C:C)</f>
        <v>#N/A</v>
      </c>
      <c r="D712" t="e">
        <f>Table15[[#This Row],[Site Area]] &amp; " " &amp; Table15[[#This Row],[Site Description]]</f>
        <v>#N/A</v>
      </c>
      <c r="E712" t="s">
        <v>9496</v>
      </c>
      <c r="F712" t="s">
        <v>9497</v>
      </c>
      <c r="G712" t="s">
        <v>8112</v>
      </c>
      <c r="H712" t="s">
        <v>8113</v>
      </c>
      <c r="J712" t="str">
        <f>Table15[[#This Row],[Server]]&amp;":"&amp;Table15[[#This Row],[DB_ADDR]]</f>
        <v>WASTE:E1635</v>
      </c>
    </row>
    <row r="713" spans="1:10" x14ac:dyDescent="0.3">
      <c r="A713">
        <v>13045</v>
      </c>
      <c r="B713" t="e">
        <f>_xlfn.XLOOKUP(Table15[[#This Row],[Site Id]],'All sites'!A:A,'All sites'!B:B)</f>
        <v>#N/A</v>
      </c>
      <c r="C713" t="e">
        <f>_xlfn.XLOOKUP(Table15[[#This Row],[Site Id]],'All sites'!A:A,'All sites'!C:C)</f>
        <v>#N/A</v>
      </c>
      <c r="D713" t="e">
        <f>Table15[[#This Row],[Site Area]] &amp; " " &amp; Table15[[#This Row],[Site Description]]</f>
        <v>#N/A</v>
      </c>
      <c r="E713" t="s">
        <v>9498</v>
      </c>
      <c r="F713" t="s">
        <v>9499</v>
      </c>
      <c r="G713" t="s">
        <v>8112</v>
      </c>
      <c r="H713" t="s">
        <v>8113</v>
      </c>
      <c r="J713" t="str">
        <f>Table15[[#This Row],[Server]]&amp;":"&amp;Table15[[#This Row],[DB_ADDR]]</f>
        <v>WASTE:E31430</v>
      </c>
    </row>
    <row r="714" spans="1:10" x14ac:dyDescent="0.3">
      <c r="A714">
        <v>13045</v>
      </c>
      <c r="B714" t="e">
        <f>_xlfn.XLOOKUP(Table15[[#This Row],[Site Id]],'All sites'!A:A,'All sites'!B:B)</f>
        <v>#N/A</v>
      </c>
      <c r="C714" t="e">
        <f>_xlfn.XLOOKUP(Table15[[#This Row],[Site Id]],'All sites'!A:A,'All sites'!C:C)</f>
        <v>#N/A</v>
      </c>
      <c r="D714" t="e">
        <f>Table15[[#This Row],[Site Area]] &amp; " " &amp; Table15[[#This Row],[Site Description]]</f>
        <v>#N/A</v>
      </c>
      <c r="E714" t="s">
        <v>9500</v>
      </c>
      <c r="F714" t="s">
        <v>9501</v>
      </c>
      <c r="G714" t="s">
        <v>8112</v>
      </c>
      <c r="H714" t="s">
        <v>8113</v>
      </c>
      <c r="J714" t="str">
        <f>Table15[[#This Row],[Server]]&amp;":"&amp;Table15[[#This Row],[DB_ADDR]]</f>
        <v>WASTE:E31431</v>
      </c>
    </row>
    <row r="715" spans="1:10" x14ac:dyDescent="0.3">
      <c r="A715">
        <v>13045</v>
      </c>
      <c r="B715" t="e">
        <f>_xlfn.XLOOKUP(Table15[[#This Row],[Site Id]],'All sites'!A:A,'All sites'!B:B)</f>
        <v>#N/A</v>
      </c>
      <c r="C715" t="e">
        <f>_xlfn.XLOOKUP(Table15[[#This Row],[Site Id]],'All sites'!A:A,'All sites'!C:C)</f>
        <v>#N/A</v>
      </c>
      <c r="D715" t="e">
        <f>Table15[[#This Row],[Site Area]] &amp; " " &amp; Table15[[#This Row],[Site Description]]</f>
        <v>#N/A</v>
      </c>
      <c r="E715" t="s">
        <v>9502</v>
      </c>
      <c r="F715" t="s">
        <v>9503</v>
      </c>
      <c r="G715" t="s">
        <v>8112</v>
      </c>
      <c r="H715" t="s">
        <v>8113</v>
      </c>
      <c r="J715" t="str">
        <f>Table15[[#This Row],[Server]]&amp;":"&amp;Table15[[#This Row],[DB_ADDR]]</f>
        <v>WASTE:E31432</v>
      </c>
    </row>
    <row r="716" spans="1:10" x14ac:dyDescent="0.3">
      <c r="A716">
        <v>13045</v>
      </c>
      <c r="B716" t="e">
        <f>_xlfn.XLOOKUP(Table15[[#This Row],[Site Id]],'All sites'!A:A,'All sites'!B:B)</f>
        <v>#N/A</v>
      </c>
      <c r="C716" t="e">
        <f>_xlfn.XLOOKUP(Table15[[#This Row],[Site Id]],'All sites'!A:A,'All sites'!C:C)</f>
        <v>#N/A</v>
      </c>
      <c r="D716" t="e">
        <f>Table15[[#This Row],[Site Area]] &amp; " " &amp; Table15[[#This Row],[Site Description]]</f>
        <v>#N/A</v>
      </c>
      <c r="E716" t="s">
        <v>9504</v>
      </c>
      <c r="F716" t="s">
        <v>9505</v>
      </c>
      <c r="G716" t="s">
        <v>8112</v>
      </c>
      <c r="H716" t="s">
        <v>8113</v>
      </c>
      <c r="J716" t="str">
        <f>Table15[[#This Row],[Server]]&amp;":"&amp;Table15[[#This Row],[DB_ADDR]]</f>
        <v>WASTE:E31433</v>
      </c>
    </row>
    <row r="717" spans="1:10" x14ac:dyDescent="0.3">
      <c r="A717">
        <v>13047</v>
      </c>
      <c r="B717" t="e">
        <f>_xlfn.XLOOKUP(Table15[[#This Row],[Site Id]],'All sites'!A:A,'All sites'!B:B)</f>
        <v>#N/A</v>
      </c>
      <c r="C717" t="e">
        <f>_xlfn.XLOOKUP(Table15[[#This Row],[Site Id]],'All sites'!A:A,'All sites'!C:C)</f>
        <v>#N/A</v>
      </c>
      <c r="D717" t="e">
        <f>Table15[[#This Row],[Site Area]] &amp; " " &amp; Table15[[#This Row],[Site Description]]</f>
        <v>#N/A</v>
      </c>
      <c r="E717" t="s">
        <v>9506</v>
      </c>
      <c r="F717" t="s">
        <v>9507</v>
      </c>
      <c r="G717" t="s">
        <v>8112</v>
      </c>
      <c r="H717" t="s">
        <v>8113</v>
      </c>
      <c r="J717" t="str">
        <f>Table15[[#This Row],[Server]]&amp;":"&amp;Table15[[#This Row],[DB_ADDR]]</f>
        <v>WASTE:E4486</v>
      </c>
    </row>
    <row r="718" spans="1:10" x14ac:dyDescent="0.3">
      <c r="A718">
        <v>13047</v>
      </c>
      <c r="B718" t="e">
        <f>_xlfn.XLOOKUP(Table15[[#This Row],[Site Id]],'All sites'!A:A,'All sites'!B:B)</f>
        <v>#N/A</v>
      </c>
      <c r="C718" t="e">
        <f>_xlfn.XLOOKUP(Table15[[#This Row],[Site Id]],'All sites'!A:A,'All sites'!C:C)</f>
        <v>#N/A</v>
      </c>
      <c r="D718" t="e">
        <f>Table15[[#This Row],[Site Area]] &amp; " " &amp; Table15[[#This Row],[Site Description]]</f>
        <v>#N/A</v>
      </c>
      <c r="E718" t="s">
        <v>9508</v>
      </c>
      <c r="F718" t="s">
        <v>9509</v>
      </c>
      <c r="G718" t="s">
        <v>8112</v>
      </c>
      <c r="H718" t="s">
        <v>8113</v>
      </c>
      <c r="J718" t="str">
        <f>Table15[[#This Row],[Server]]&amp;":"&amp;Table15[[#This Row],[DB_ADDR]]</f>
        <v>WASTE:E4487</v>
      </c>
    </row>
    <row r="719" spans="1:10" x14ac:dyDescent="0.3">
      <c r="A719">
        <v>13047</v>
      </c>
      <c r="B719" t="e">
        <f>_xlfn.XLOOKUP(Table15[[#This Row],[Site Id]],'All sites'!A:A,'All sites'!B:B)</f>
        <v>#N/A</v>
      </c>
      <c r="C719" t="e">
        <f>_xlfn.XLOOKUP(Table15[[#This Row],[Site Id]],'All sites'!A:A,'All sites'!C:C)</f>
        <v>#N/A</v>
      </c>
      <c r="D719" t="e">
        <f>Table15[[#This Row],[Site Area]] &amp; " " &amp; Table15[[#This Row],[Site Description]]</f>
        <v>#N/A</v>
      </c>
      <c r="E719" t="s">
        <v>9510</v>
      </c>
      <c r="F719" t="s">
        <v>9511</v>
      </c>
      <c r="G719" t="s">
        <v>8112</v>
      </c>
      <c r="H719" t="s">
        <v>8113</v>
      </c>
      <c r="J719" t="str">
        <f>Table15[[#This Row],[Server]]&amp;":"&amp;Table15[[#This Row],[DB_ADDR]]</f>
        <v>WASTE:E27531</v>
      </c>
    </row>
    <row r="720" spans="1:10" x14ac:dyDescent="0.3">
      <c r="A720">
        <v>13047</v>
      </c>
      <c r="B720" t="e">
        <f>_xlfn.XLOOKUP(Table15[[#This Row],[Site Id]],'All sites'!A:A,'All sites'!B:B)</f>
        <v>#N/A</v>
      </c>
      <c r="C720" t="e">
        <f>_xlfn.XLOOKUP(Table15[[#This Row],[Site Id]],'All sites'!A:A,'All sites'!C:C)</f>
        <v>#N/A</v>
      </c>
      <c r="D720" t="e">
        <f>Table15[[#This Row],[Site Area]] &amp; " " &amp; Table15[[#This Row],[Site Description]]</f>
        <v>#N/A</v>
      </c>
      <c r="E720" t="s">
        <v>9512</v>
      </c>
      <c r="F720" t="s">
        <v>9513</v>
      </c>
      <c r="G720" t="s">
        <v>8112</v>
      </c>
      <c r="H720" t="s">
        <v>8113</v>
      </c>
      <c r="J720" t="str">
        <f>Table15[[#This Row],[Server]]&amp;":"&amp;Table15[[#This Row],[DB_ADDR]]</f>
        <v>WASTE:E27532</v>
      </c>
    </row>
    <row r="721" spans="1:10" x14ac:dyDescent="0.3">
      <c r="A721">
        <v>13047</v>
      </c>
      <c r="B721" t="e">
        <f>_xlfn.XLOOKUP(Table15[[#This Row],[Site Id]],'All sites'!A:A,'All sites'!B:B)</f>
        <v>#N/A</v>
      </c>
      <c r="C721" t="e">
        <f>_xlfn.XLOOKUP(Table15[[#This Row],[Site Id]],'All sites'!A:A,'All sites'!C:C)</f>
        <v>#N/A</v>
      </c>
      <c r="D721" t="e">
        <f>Table15[[#This Row],[Site Area]] &amp; " " &amp; Table15[[#This Row],[Site Description]]</f>
        <v>#N/A</v>
      </c>
      <c r="E721" t="s">
        <v>9514</v>
      </c>
      <c r="F721" t="s">
        <v>9515</v>
      </c>
      <c r="G721" t="s">
        <v>8112</v>
      </c>
      <c r="H721" t="s">
        <v>8113</v>
      </c>
      <c r="J721" t="str">
        <f>Table15[[#This Row],[Server]]&amp;":"&amp;Table15[[#This Row],[DB_ADDR]]</f>
        <v>WASTE:E27537</v>
      </c>
    </row>
    <row r="722" spans="1:10" x14ac:dyDescent="0.3">
      <c r="A722">
        <v>13047</v>
      </c>
      <c r="B722" t="e">
        <f>_xlfn.XLOOKUP(Table15[[#This Row],[Site Id]],'All sites'!A:A,'All sites'!B:B)</f>
        <v>#N/A</v>
      </c>
      <c r="C722" t="e">
        <f>_xlfn.XLOOKUP(Table15[[#This Row],[Site Id]],'All sites'!A:A,'All sites'!C:C)</f>
        <v>#N/A</v>
      </c>
      <c r="D722" t="e">
        <f>Table15[[#This Row],[Site Area]] &amp; " " &amp; Table15[[#This Row],[Site Description]]</f>
        <v>#N/A</v>
      </c>
      <c r="E722" t="s">
        <v>9516</v>
      </c>
      <c r="F722" t="s">
        <v>9517</v>
      </c>
      <c r="G722" t="s">
        <v>8112</v>
      </c>
      <c r="H722" t="s">
        <v>8113</v>
      </c>
      <c r="J722" t="str">
        <f>Table15[[#This Row],[Server]]&amp;":"&amp;Table15[[#This Row],[DB_ADDR]]</f>
        <v>WASTE:E32173</v>
      </c>
    </row>
    <row r="723" spans="1:10" x14ac:dyDescent="0.3">
      <c r="A723">
        <v>13047</v>
      </c>
      <c r="B723" t="e">
        <f>_xlfn.XLOOKUP(Table15[[#This Row],[Site Id]],'All sites'!A:A,'All sites'!B:B)</f>
        <v>#N/A</v>
      </c>
      <c r="C723" t="e">
        <f>_xlfn.XLOOKUP(Table15[[#This Row],[Site Id]],'All sites'!A:A,'All sites'!C:C)</f>
        <v>#N/A</v>
      </c>
      <c r="D723" t="e">
        <f>Table15[[#This Row],[Site Area]] &amp; " " &amp; Table15[[#This Row],[Site Description]]</f>
        <v>#N/A</v>
      </c>
      <c r="E723" t="s">
        <v>9518</v>
      </c>
      <c r="F723" t="s">
        <v>9519</v>
      </c>
      <c r="G723" t="s">
        <v>8112</v>
      </c>
      <c r="H723" t="s">
        <v>8113</v>
      </c>
      <c r="J723" t="str">
        <f>Table15[[#This Row],[Server]]&amp;":"&amp;Table15[[#This Row],[DB_ADDR]]</f>
        <v>WASTE:E52667</v>
      </c>
    </row>
    <row r="724" spans="1:10" x14ac:dyDescent="0.3">
      <c r="A724">
        <v>13047</v>
      </c>
      <c r="B724" t="e">
        <f>_xlfn.XLOOKUP(Table15[[#This Row],[Site Id]],'All sites'!A:A,'All sites'!B:B)</f>
        <v>#N/A</v>
      </c>
      <c r="C724" t="e">
        <f>_xlfn.XLOOKUP(Table15[[#This Row],[Site Id]],'All sites'!A:A,'All sites'!C:C)</f>
        <v>#N/A</v>
      </c>
      <c r="D724" t="e">
        <f>Table15[[#This Row],[Site Area]] &amp; " " &amp; Table15[[#This Row],[Site Description]]</f>
        <v>#N/A</v>
      </c>
      <c r="E724" t="s">
        <v>9520</v>
      </c>
      <c r="F724" t="s">
        <v>9521</v>
      </c>
      <c r="G724" t="s">
        <v>8112</v>
      </c>
      <c r="H724" t="s">
        <v>8113</v>
      </c>
      <c r="J724" t="str">
        <f>Table15[[#This Row],[Server]]&amp;":"&amp;Table15[[#This Row],[DB_ADDR]]</f>
        <v>WASTE:E56310</v>
      </c>
    </row>
    <row r="725" spans="1:10" x14ac:dyDescent="0.3">
      <c r="A725">
        <v>13047</v>
      </c>
      <c r="B725" t="e">
        <f>_xlfn.XLOOKUP(Table15[[#This Row],[Site Id]],'All sites'!A:A,'All sites'!B:B)</f>
        <v>#N/A</v>
      </c>
      <c r="C725" t="e">
        <f>_xlfn.XLOOKUP(Table15[[#This Row],[Site Id]],'All sites'!A:A,'All sites'!C:C)</f>
        <v>#N/A</v>
      </c>
      <c r="D725" t="e">
        <f>Table15[[#This Row],[Site Area]] &amp; " " &amp; Table15[[#This Row],[Site Description]]</f>
        <v>#N/A</v>
      </c>
      <c r="E725" t="s">
        <v>9522</v>
      </c>
      <c r="F725" t="s">
        <v>9523</v>
      </c>
      <c r="G725" t="s">
        <v>8112</v>
      </c>
      <c r="H725" t="s">
        <v>8113</v>
      </c>
      <c r="J725" t="str">
        <f>Table15[[#This Row],[Server]]&amp;":"&amp;Table15[[#This Row],[DB_ADDR]]</f>
        <v>WASTE:E56311</v>
      </c>
    </row>
    <row r="726" spans="1:10" x14ac:dyDescent="0.3">
      <c r="A726">
        <v>13048</v>
      </c>
      <c r="B726" t="e">
        <f>_xlfn.XLOOKUP(Table15[[#This Row],[Site Id]],'All sites'!A:A,'All sites'!B:B)</f>
        <v>#N/A</v>
      </c>
      <c r="C726" t="e">
        <f>_xlfn.XLOOKUP(Table15[[#This Row],[Site Id]],'All sites'!A:A,'All sites'!C:C)</f>
        <v>#N/A</v>
      </c>
      <c r="D726" t="e">
        <f>Table15[[#This Row],[Site Area]] &amp; " " &amp; Table15[[#This Row],[Site Description]]</f>
        <v>#N/A</v>
      </c>
      <c r="E726" t="s">
        <v>9524</v>
      </c>
      <c r="F726" t="s">
        <v>9525</v>
      </c>
      <c r="G726" t="s">
        <v>8112</v>
      </c>
      <c r="H726" t="s">
        <v>8113</v>
      </c>
      <c r="J726" t="str">
        <f>Table15[[#This Row],[Server]]&amp;":"&amp;Table15[[#This Row],[DB_ADDR]]</f>
        <v>WASTE:E1760</v>
      </c>
    </row>
    <row r="727" spans="1:10" x14ac:dyDescent="0.3">
      <c r="A727">
        <v>13048</v>
      </c>
      <c r="B727" t="e">
        <f>_xlfn.XLOOKUP(Table15[[#This Row],[Site Id]],'All sites'!A:A,'All sites'!B:B)</f>
        <v>#N/A</v>
      </c>
      <c r="C727" t="e">
        <f>_xlfn.XLOOKUP(Table15[[#This Row],[Site Id]],'All sites'!A:A,'All sites'!C:C)</f>
        <v>#N/A</v>
      </c>
      <c r="D727" t="e">
        <f>Table15[[#This Row],[Site Area]] &amp; " " &amp; Table15[[#This Row],[Site Description]]</f>
        <v>#N/A</v>
      </c>
      <c r="E727" t="s">
        <v>9526</v>
      </c>
      <c r="F727" t="s">
        <v>9527</v>
      </c>
      <c r="G727" t="s">
        <v>8112</v>
      </c>
      <c r="H727" t="s">
        <v>8113</v>
      </c>
      <c r="J727" t="str">
        <f>Table15[[#This Row],[Server]]&amp;":"&amp;Table15[[#This Row],[DB_ADDR]]</f>
        <v>WASTE:E1761</v>
      </c>
    </row>
    <row r="728" spans="1:10" x14ac:dyDescent="0.3">
      <c r="A728">
        <v>13048</v>
      </c>
      <c r="B728" t="e">
        <f>_xlfn.XLOOKUP(Table15[[#This Row],[Site Id]],'All sites'!A:A,'All sites'!B:B)</f>
        <v>#N/A</v>
      </c>
      <c r="C728" t="e">
        <f>_xlfn.XLOOKUP(Table15[[#This Row],[Site Id]],'All sites'!A:A,'All sites'!C:C)</f>
        <v>#N/A</v>
      </c>
      <c r="D728" t="e">
        <f>Table15[[#This Row],[Site Area]] &amp; " " &amp; Table15[[#This Row],[Site Description]]</f>
        <v>#N/A</v>
      </c>
      <c r="E728" t="s">
        <v>9528</v>
      </c>
      <c r="F728" t="s">
        <v>9529</v>
      </c>
      <c r="G728" t="s">
        <v>8112</v>
      </c>
      <c r="H728" t="s">
        <v>8113</v>
      </c>
      <c r="J728" t="str">
        <f>Table15[[#This Row],[Server]]&amp;":"&amp;Table15[[#This Row],[DB_ADDR]]</f>
        <v>WASTE:E33099</v>
      </c>
    </row>
    <row r="729" spans="1:10" x14ac:dyDescent="0.3">
      <c r="A729">
        <v>13048</v>
      </c>
      <c r="B729" t="e">
        <f>_xlfn.XLOOKUP(Table15[[#This Row],[Site Id]],'All sites'!A:A,'All sites'!B:B)</f>
        <v>#N/A</v>
      </c>
      <c r="C729" t="e">
        <f>_xlfn.XLOOKUP(Table15[[#This Row],[Site Id]],'All sites'!A:A,'All sites'!C:C)</f>
        <v>#N/A</v>
      </c>
      <c r="D729" t="e">
        <f>Table15[[#This Row],[Site Area]] &amp; " " &amp; Table15[[#This Row],[Site Description]]</f>
        <v>#N/A</v>
      </c>
      <c r="E729" t="s">
        <v>9530</v>
      </c>
      <c r="F729" t="s">
        <v>9531</v>
      </c>
      <c r="G729" t="s">
        <v>8112</v>
      </c>
      <c r="H729" t="s">
        <v>8113</v>
      </c>
      <c r="J729" t="str">
        <f>Table15[[#This Row],[Server]]&amp;":"&amp;Table15[[#This Row],[DB_ADDR]]</f>
        <v>WASTE:E33100</v>
      </c>
    </row>
    <row r="730" spans="1:10" x14ac:dyDescent="0.3">
      <c r="A730">
        <v>13050</v>
      </c>
      <c r="B730" t="e">
        <f>_xlfn.XLOOKUP(Table15[[#This Row],[Site Id]],'All sites'!A:A,'All sites'!B:B)</f>
        <v>#N/A</v>
      </c>
      <c r="C730" t="e">
        <f>_xlfn.XLOOKUP(Table15[[#This Row],[Site Id]],'All sites'!A:A,'All sites'!C:C)</f>
        <v>#N/A</v>
      </c>
      <c r="D730" t="e">
        <f>Table15[[#This Row],[Site Area]] &amp; " " &amp; Table15[[#This Row],[Site Description]]</f>
        <v>#N/A</v>
      </c>
      <c r="E730" t="s">
        <v>9532</v>
      </c>
      <c r="F730" t="s">
        <v>9533</v>
      </c>
      <c r="G730" t="s">
        <v>8112</v>
      </c>
      <c r="H730" t="s">
        <v>8113</v>
      </c>
      <c r="J730" t="str">
        <f>Table15[[#This Row],[Server]]&amp;":"&amp;Table15[[#This Row],[DB_ADDR]]</f>
        <v>WASTE:E15487</v>
      </c>
    </row>
    <row r="731" spans="1:10" x14ac:dyDescent="0.3">
      <c r="A731">
        <v>13050</v>
      </c>
      <c r="B731" t="e">
        <f>_xlfn.XLOOKUP(Table15[[#This Row],[Site Id]],'All sites'!A:A,'All sites'!B:B)</f>
        <v>#N/A</v>
      </c>
      <c r="C731" t="e">
        <f>_xlfn.XLOOKUP(Table15[[#This Row],[Site Id]],'All sites'!A:A,'All sites'!C:C)</f>
        <v>#N/A</v>
      </c>
      <c r="D731" t="e">
        <f>Table15[[#This Row],[Site Area]] &amp; " " &amp; Table15[[#This Row],[Site Description]]</f>
        <v>#N/A</v>
      </c>
      <c r="E731" t="s">
        <v>9534</v>
      </c>
      <c r="F731" t="s">
        <v>9535</v>
      </c>
      <c r="G731" t="s">
        <v>8112</v>
      </c>
      <c r="H731" t="s">
        <v>8113</v>
      </c>
      <c r="J731" t="str">
        <f>Table15[[#This Row],[Server]]&amp;":"&amp;Table15[[#This Row],[DB_ADDR]]</f>
        <v>WASTE:E15489</v>
      </c>
    </row>
    <row r="732" spans="1:10" x14ac:dyDescent="0.3">
      <c r="A732">
        <v>13050</v>
      </c>
      <c r="B732" t="e">
        <f>_xlfn.XLOOKUP(Table15[[#This Row],[Site Id]],'All sites'!A:A,'All sites'!B:B)</f>
        <v>#N/A</v>
      </c>
      <c r="C732" t="e">
        <f>_xlfn.XLOOKUP(Table15[[#This Row],[Site Id]],'All sites'!A:A,'All sites'!C:C)</f>
        <v>#N/A</v>
      </c>
      <c r="D732" t="e">
        <f>Table15[[#This Row],[Site Area]] &amp; " " &amp; Table15[[#This Row],[Site Description]]</f>
        <v>#N/A</v>
      </c>
      <c r="E732" t="s">
        <v>9536</v>
      </c>
      <c r="F732" t="s">
        <v>9537</v>
      </c>
      <c r="G732" t="s">
        <v>8112</v>
      </c>
      <c r="H732" t="s">
        <v>8113</v>
      </c>
      <c r="J732" t="str">
        <f>Table15[[#This Row],[Server]]&amp;":"&amp;Table15[[#This Row],[DB_ADDR]]</f>
        <v>WASTE:E51081</v>
      </c>
    </row>
    <row r="733" spans="1:10" x14ac:dyDescent="0.3">
      <c r="A733">
        <v>13050</v>
      </c>
      <c r="B733" t="e">
        <f>_xlfn.XLOOKUP(Table15[[#This Row],[Site Id]],'All sites'!A:A,'All sites'!B:B)</f>
        <v>#N/A</v>
      </c>
      <c r="C733" t="e">
        <f>_xlfn.XLOOKUP(Table15[[#This Row],[Site Id]],'All sites'!A:A,'All sites'!C:C)</f>
        <v>#N/A</v>
      </c>
      <c r="D733" t="e">
        <f>Table15[[#This Row],[Site Area]] &amp; " " &amp; Table15[[#This Row],[Site Description]]</f>
        <v>#N/A</v>
      </c>
      <c r="E733" t="s">
        <v>9538</v>
      </c>
      <c r="F733" t="s">
        <v>9539</v>
      </c>
      <c r="G733" t="s">
        <v>8112</v>
      </c>
      <c r="H733" t="s">
        <v>8168</v>
      </c>
      <c r="J733" t="str">
        <f>Table15[[#This Row],[Server]]&amp;":"&amp;Table15[[#This Row],[DB_ADDR]]</f>
        <v>WASTE2:E6769</v>
      </c>
    </row>
    <row r="734" spans="1:10" x14ac:dyDescent="0.3">
      <c r="A734">
        <v>13050</v>
      </c>
      <c r="B734" t="e">
        <f>_xlfn.XLOOKUP(Table15[[#This Row],[Site Id]],'All sites'!A:A,'All sites'!B:B)</f>
        <v>#N/A</v>
      </c>
      <c r="C734" t="e">
        <f>_xlfn.XLOOKUP(Table15[[#This Row],[Site Id]],'All sites'!A:A,'All sites'!C:C)</f>
        <v>#N/A</v>
      </c>
      <c r="D734" t="e">
        <f>Table15[[#This Row],[Site Area]] &amp; " " &amp; Table15[[#This Row],[Site Description]]</f>
        <v>#N/A</v>
      </c>
      <c r="E734" t="s">
        <v>9540</v>
      </c>
      <c r="F734" t="s">
        <v>9541</v>
      </c>
      <c r="G734" t="s">
        <v>8112</v>
      </c>
      <c r="H734" t="s">
        <v>8168</v>
      </c>
      <c r="J734" t="str">
        <f>Table15[[#This Row],[Server]]&amp;":"&amp;Table15[[#This Row],[DB_ADDR]]</f>
        <v>WASTE2:E6774</v>
      </c>
    </row>
    <row r="735" spans="1:10" x14ac:dyDescent="0.3">
      <c r="A735">
        <v>13050</v>
      </c>
      <c r="B735" t="e">
        <f>_xlfn.XLOOKUP(Table15[[#This Row],[Site Id]],'All sites'!A:A,'All sites'!B:B)</f>
        <v>#N/A</v>
      </c>
      <c r="C735" t="e">
        <f>_xlfn.XLOOKUP(Table15[[#This Row],[Site Id]],'All sites'!A:A,'All sites'!C:C)</f>
        <v>#N/A</v>
      </c>
      <c r="D735" t="e">
        <f>Table15[[#This Row],[Site Area]] &amp; " " &amp; Table15[[#This Row],[Site Description]]</f>
        <v>#N/A</v>
      </c>
      <c r="E735" t="s">
        <v>9542</v>
      </c>
      <c r="F735" t="s">
        <v>9543</v>
      </c>
      <c r="G735" t="s">
        <v>8112</v>
      </c>
      <c r="H735" t="s">
        <v>8168</v>
      </c>
      <c r="J735" t="str">
        <f>Table15[[#This Row],[Server]]&amp;":"&amp;Table15[[#This Row],[DB_ADDR]]</f>
        <v>WASTE2:E7120</v>
      </c>
    </row>
    <row r="736" spans="1:10" x14ac:dyDescent="0.3">
      <c r="A736">
        <v>13050</v>
      </c>
      <c r="B736" t="e">
        <f>_xlfn.XLOOKUP(Table15[[#This Row],[Site Id]],'All sites'!A:A,'All sites'!B:B)</f>
        <v>#N/A</v>
      </c>
      <c r="C736" t="e">
        <f>_xlfn.XLOOKUP(Table15[[#This Row],[Site Id]],'All sites'!A:A,'All sites'!C:C)</f>
        <v>#N/A</v>
      </c>
      <c r="D736" t="e">
        <f>Table15[[#This Row],[Site Area]] &amp; " " &amp; Table15[[#This Row],[Site Description]]</f>
        <v>#N/A</v>
      </c>
      <c r="E736" t="s">
        <v>9544</v>
      </c>
      <c r="F736" t="s">
        <v>9545</v>
      </c>
      <c r="G736" t="s">
        <v>8112</v>
      </c>
      <c r="H736" t="s">
        <v>8168</v>
      </c>
      <c r="J736" t="str">
        <f>Table15[[#This Row],[Server]]&amp;":"&amp;Table15[[#This Row],[DB_ADDR]]</f>
        <v>WASTE2:E7125</v>
      </c>
    </row>
    <row r="737" spans="1:10" x14ac:dyDescent="0.3">
      <c r="A737">
        <v>13054</v>
      </c>
      <c r="B737" t="e">
        <f>_xlfn.XLOOKUP(Table15[[#This Row],[Site Id]],'All sites'!A:A,'All sites'!B:B)</f>
        <v>#N/A</v>
      </c>
      <c r="C737" t="e">
        <f>_xlfn.XLOOKUP(Table15[[#This Row],[Site Id]],'All sites'!A:A,'All sites'!C:C)</f>
        <v>#N/A</v>
      </c>
      <c r="D737" t="e">
        <f>Table15[[#This Row],[Site Area]] &amp; " " &amp; Table15[[#This Row],[Site Description]]</f>
        <v>#N/A</v>
      </c>
      <c r="E737" t="s">
        <v>9546</v>
      </c>
      <c r="F737" t="s">
        <v>9547</v>
      </c>
      <c r="G737" t="s">
        <v>8112</v>
      </c>
      <c r="H737" t="s">
        <v>8113</v>
      </c>
      <c r="J737" t="str">
        <f>Table15[[#This Row],[Server]]&amp;":"&amp;Table15[[#This Row],[DB_ADDR]]</f>
        <v>WASTE:E1050</v>
      </c>
    </row>
    <row r="738" spans="1:10" x14ac:dyDescent="0.3">
      <c r="A738">
        <v>13055</v>
      </c>
      <c r="B738" t="e">
        <f>_xlfn.XLOOKUP(Table15[[#This Row],[Site Id]],'All sites'!A:A,'All sites'!B:B)</f>
        <v>#N/A</v>
      </c>
      <c r="C738" t="e">
        <f>_xlfn.XLOOKUP(Table15[[#This Row],[Site Id]],'All sites'!A:A,'All sites'!C:C)</f>
        <v>#N/A</v>
      </c>
      <c r="D738" t="e">
        <f>Table15[[#This Row],[Site Area]] &amp; " " &amp; Table15[[#This Row],[Site Description]]</f>
        <v>#N/A</v>
      </c>
      <c r="E738" t="s">
        <v>9548</v>
      </c>
      <c r="F738" t="s">
        <v>9549</v>
      </c>
      <c r="G738" t="s">
        <v>8112</v>
      </c>
      <c r="H738" t="s">
        <v>8113</v>
      </c>
      <c r="J738" t="str">
        <f>Table15[[#This Row],[Server]]&amp;":"&amp;Table15[[#This Row],[DB_ADDR]]</f>
        <v>WASTE:E2380</v>
      </c>
    </row>
    <row r="739" spans="1:10" x14ac:dyDescent="0.3">
      <c r="A739">
        <v>13055</v>
      </c>
      <c r="B739" t="e">
        <f>_xlfn.XLOOKUP(Table15[[#This Row],[Site Id]],'All sites'!A:A,'All sites'!B:B)</f>
        <v>#N/A</v>
      </c>
      <c r="C739" t="e">
        <f>_xlfn.XLOOKUP(Table15[[#This Row],[Site Id]],'All sites'!A:A,'All sites'!C:C)</f>
        <v>#N/A</v>
      </c>
      <c r="D739" t="e">
        <f>Table15[[#This Row],[Site Area]] &amp; " " &amp; Table15[[#This Row],[Site Description]]</f>
        <v>#N/A</v>
      </c>
      <c r="E739" t="s">
        <v>9550</v>
      </c>
      <c r="F739" t="s">
        <v>9551</v>
      </c>
      <c r="G739" t="s">
        <v>8112</v>
      </c>
      <c r="H739" t="s">
        <v>8113</v>
      </c>
      <c r="J739" t="str">
        <f>Table15[[#This Row],[Server]]&amp;":"&amp;Table15[[#This Row],[DB_ADDR]]</f>
        <v>WASTE:E2381</v>
      </c>
    </row>
    <row r="740" spans="1:10" x14ac:dyDescent="0.3">
      <c r="A740">
        <v>13055</v>
      </c>
      <c r="B740" t="e">
        <f>_xlfn.XLOOKUP(Table15[[#This Row],[Site Id]],'All sites'!A:A,'All sites'!B:B)</f>
        <v>#N/A</v>
      </c>
      <c r="C740" t="e">
        <f>_xlfn.XLOOKUP(Table15[[#This Row],[Site Id]],'All sites'!A:A,'All sites'!C:C)</f>
        <v>#N/A</v>
      </c>
      <c r="D740" t="e">
        <f>Table15[[#This Row],[Site Area]] &amp; " " &amp; Table15[[#This Row],[Site Description]]</f>
        <v>#N/A</v>
      </c>
      <c r="E740" t="s">
        <v>9552</v>
      </c>
      <c r="F740" t="s">
        <v>9553</v>
      </c>
      <c r="G740" t="s">
        <v>8112</v>
      </c>
      <c r="H740" t="s">
        <v>8113</v>
      </c>
      <c r="J740" t="str">
        <f>Table15[[#This Row],[Server]]&amp;":"&amp;Table15[[#This Row],[DB_ADDR]]</f>
        <v>WASTE:E2386</v>
      </c>
    </row>
    <row r="741" spans="1:10" x14ac:dyDescent="0.3">
      <c r="A741">
        <v>13056</v>
      </c>
      <c r="B741" t="e">
        <f>_xlfn.XLOOKUP(Table15[[#This Row],[Site Id]],'All sites'!A:A,'All sites'!B:B)</f>
        <v>#N/A</v>
      </c>
      <c r="C741" t="e">
        <f>_xlfn.XLOOKUP(Table15[[#This Row],[Site Id]],'All sites'!A:A,'All sites'!C:C)</f>
        <v>#N/A</v>
      </c>
      <c r="D741" t="e">
        <f>Table15[[#This Row],[Site Area]] &amp; " " &amp; Table15[[#This Row],[Site Description]]</f>
        <v>#N/A</v>
      </c>
      <c r="E741" t="s">
        <v>9554</v>
      </c>
      <c r="F741" t="s">
        <v>9555</v>
      </c>
      <c r="G741" t="s">
        <v>8112</v>
      </c>
      <c r="H741" t="s">
        <v>8113</v>
      </c>
      <c r="J741" t="str">
        <f>Table15[[#This Row],[Server]]&amp;":"&amp;Table15[[#This Row],[DB_ADDR]]</f>
        <v>WASTE:E24394</v>
      </c>
    </row>
    <row r="742" spans="1:10" x14ac:dyDescent="0.3">
      <c r="A742">
        <v>13056</v>
      </c>
      <c r="B742" t="e">
        <f>_xlfn.XLOOKUP(Table15[[#This Row],[Site Id]],'All sites'!A:A,'All sites'!B:B)</f>
        <v>#N/A</v>
      </c>
      <c r="C742" t="e">
        <f>_xlfn.XLOOKUP(Table15[[#This Row],[Site Id]],'All sites'!A:A,'All sites'!C:C)</f>
        <v>#N/A</v>
      </c>
      <c r="D742" t="e">
        <f>Table15[[#This Row],[Site Area]] &amp; " " &amp; Table15[[#This Row],[Site Description]]</f>
        <v>#N/A</v>
      </c>
      <c r="E742" t="s">
        <v>9556</v>
      </c>
      <c r="F742" t="s">
        <v>9557</v>
      </c>
      <c r="G742" t="s">
        <v>8112</v>
      </c>
      <c r="H742" t="s">
        <v>8113</v>
      </c>
      <c r="J742" t="str">
        <f>Table15[[#This Row],[Server]]&amp;":"&amp;Table15[[#This Row],[DB_ADDR]]</f>
        <v>WASTE:E24395</v>
      </c>
    </row>
    <row r="743" spans="1:10" x14ac:dyDescent="0.3">
      <c r="A743">
        <v>13056</v>
      </c>
      <c r="B743" t="e">
        <f>_xlfn.XLOOKUP(Table15[[#This Row],[Site Id]],'All sites'!A:A,'All sites'!B:B)</f>
        <v>#N/A</v>
      </c>
      <c r="C743" t="e">
        <f>_xlfn.XLOOKUP(Table15[[#This Row],[Site Id]],'All sites'!A:A,'All sites'!C:C)</f>
        <v>#N/A</v>
      </c>
      <c r="D743" t="e">
        <f>Table15[[#This Row],[Site Area]] &amp; " " &amp; Table15[[#This Row],[Site Description]]</f>
        <v>#N/A</v>
      </c>
      <c r="E743" t="s">
        <v>9558</v>
      </c>
      <c r="F743" t="s">
        <v>9559</v>
      </c>
      <c r="G743" t="s">
        <v>8112</v>
      </c>
      <c r="H743" t="s">
        <v>8113</v>
      </c>
      <c r="J743" t="str">
        <f>Table15[[#This Row],[Server]]&amp;":"&amp;Table15[[#This Row],[DB_ADDR]]</f>
        <v>WASTE:E24430</v>
      </c>
    </row>
    <row r="744" spans="1:10" x14ac:dyDescent="0.3">
      <c r="A744">
        <v>13057</v>
      </c>
      <c r="B744" t="e">
        <f>_xlfn.XLOOKUP(Table15[[#This Row],[Site Id]],'All sites'!A:A,'All sites'!B:B)</f>
        <v>#N/A</v>
      </c>
      <c r="C744" t="e">
        <f>_xlfn.XLOOKUP(Table15[[#This Row],[Site Id]],'All sites'!A:A,'All sites'!C:C)</f>
        <v>#N/A</v>
      </c>
      <c r="D744" t="e">
        <f>Table15[[#This Row],[Site Area]] &amp; " " &amp; Table15[[#This Row],[Site Description]]</f>
        <v>#N/A</v>
      </c>
      <c r="E744" t="s">
        <v>9560</v>
      </c>
      <c r="F744" t="s">
        <v>9561</v>
      </c>
      <c r="G744" t="s">
        <v>8112</v>
      </c>
      <c r="H744" t="s">
        <v>8113</v>
      </c>
      <c r="J744" t="str">
        <f>Table15[[#This Row],[Server]]&amp;":"&amp;Table15[[#This Row],[DB_ADDR]]</f>
        <v>WASTE:E3660</v>
      </c>
    </row>
    <row r="745" spans="1:10" x14ac:dyDescent="0.3">
      <c r="A745">
        <v>13057</v>
      </c>
      <c r="B745" t="e">
        <f>_xlfn.XLOOKUP(Table15[[#This Row],[Site Id]],'All sites'!A:A,'All sites'!B:B)</f>
        <v>#N/A</v>
      </c>
      <c r="C745" t="e">
        <f>_xlfn.XLOOKUP(Table15[[#This Row],[Site Id]],'All sites'!A:A,'All sites'!C:C)</f>
        <v>#N/A</v>
      </c>
      <c r="D745" t="e">
        <f>Table15[[#This Row],[Site Area]] &amp; " " &amp; Table15[[#This Row],[Site Description]]</f>
        <v>#N/A</v>
      </c>
      <c r="E745" t="s">
        <v>9562</v>
      </c>
      <c r="F745" t="s">
        <v>9563</v>
      </c>
      <c r="G745" t="s">
        <v>8112</v>
      </c>
      <c r="H745" t="s">
        <v>8113</v>
      </c>
      <c r="J745" t="str">
        <f>Table15[[#This Row],[Server]]&amp;":"&amp;Table15[[#This Row],[DB_ADDR]]</f>
        <v>WASTE:E3665</v>
      </c>
    </row>
    <row r="746" spans="1:10" x14ac:dyDescent="0.3">
      <c r="A746">
        <v>13057</v>
      </c>
      <c r="B746" t="e">
        <f>_xlfn.XLOOKUP(Table15[[#This Row],[Site Id]],'All sites'!A:A,'All sites'!B:B)</f>
        <v>#N/A</v>
      </c>
      <c r="C746" t="e">
        <f>_xlfn.XLOOKUP(Table15[[#This Row],[Site Id]],'All sites'!A:A,'All sites'!C:C)</f>
        <v>#N/A</v>
      </c>
      <c r="D746" t="e">
        <f>Table15[[#This Row],[Site Area]] &amp; " " &amp; Table15[[#This Row],[Site Description]]</f>
        <v>#N/A</v>
      </c>
      <c r="E746" t="s">
        <v>9564</v>
      </c>
      <c r="F746" t="s">
        <v>9565</v>
      </c>
      <c r="G746" t="s">
        <v>8112</v>
      </c>
      <c r="H746" t="s">
        <v>8113</v>
      </c>
      <c r="J746" t="str">
        <f>Table15[[#This Row],[Server]]&amp;":"&amp;Table15[[#This Row],[DB_ADDR]]</f>
        <v>WASTE:E3666</v>
      </c>
    </row>
    <row r="747" spans="1:10" x14ac:dyDescent="0.3">
      <c r="A747">
        <v>13057</v>
      </c>
      <c r="B747" t="e">
        <f>_xlfn.XLOOKUP(Table15[[#This Row],[Site Id]],'All sites'!A:A,'All sites'!B:B)</f>
        <v>#N/A</v>
      </c>
      <c r="C747" t="e">
        <f>_xlfn.XLOOKUP(Table15[[#This Row],[Site Id]],'All sites'!A:A,'All sites'!C:C)</f>
        <v>#N/A</v>
      </c>
      <c r="D747" t="e">
        <f>Table15[[#This Row],[Site Area]] &amp; " " &amp; Table15[[#This Row],[Site Description]]</f>
        <v>#N/A</v>
      </c>
      <c r="E747" t="s">
        <v>9566</v>
      </c>
      <c r="F747" t="s">
        <v>9567</v>
      </c>
      <c r="G747" t="s">
        <v>8112</v>
      </c>
      <c r="H747" t="s">
        <v>8113</v>
      </c>
      <c r="J747" t="str">
        <f>Table15[[#This Row],[Server]]&amp;":"&amp;Table15[[#This Row],[DB_ADDR]]</f>
        <v>WASTE:E3667</v>
      </c>
    </row>
    <row r="748" spans="1:10" x14ac:dyDescent="0.3">
      <c r="A748">
        <v>13057</v>
      </c>
      <c r="B748" t="e">
        <f>_xlfn.XLOOKUP(Table15[[#This Row],[Site Id]],'All sites'!A:A,'All sites'!B:B)</f>
        <v>#N/A</v>
      </c>
      <c r="C748" t="e">
        <f>_xlfn.XLOOKUP(Table15[[#This Row],[Site Id]],'All sites'!A:A,'All sites'!C:C)</f>
        <v>#N/A</v>
      </c>
      <c r="D748" t="e">
        <f>Table15[[#This Row],[Site Area]] &amp; " " &amp; Table15[[#This Row],[Site Description]]</f>
        <v>#N/A</v>
      </c>
      <c r="E748" t="s">
        <v>9568</v>
      </c>
      <c r="F748" t="s">
        <v>9569</v>
      </c>
      <c r="G748" t="s">
        <v>8112</v>
      </c>
      <c r="H748" t="s">
        <v>8113</v>
      </c>
      <c r="J748" t="str">
        <f>Table15[[#This Row],[Server]]&amp;":"&amp;Table15[[#This Row],[DB_ADDR]]</f>
        <v>WASTE:E50213</v>
      </c>
    </row>
    <row r="749" spans="1:10" x14ac:dyDescent="0.3">
      <c r="A749">
        <v>13057</v>
      </c>
      <c r="B749" t="e">
        <f>_xlfn.XLOOKUP(Table15[[#This Row],[Site Id]],'All sites'!A:A,'All sites'!B:B)</f>
        <v>#N/A</v>
      </c>
      <c r="C749" t="e">
        <f>_xlfn.XLOOKUP(Table15[[#This Row],[Site Id]],'All sites'!A:A,'All sites'!C:C)</f>
        <v>#N/A</v>
      </c>
      <c r="D749" t="e">
        <f>Table15[[#This Row],[Site Area]] &amp; " " &amp; Table15[[#This Row],[Site Description]]</f>
        <v>#N/A</v>
      </c>
      <c r="E749" t="s">
        <v>9570</v>
      </c>
      <c r="F749" t="s">
        <v>9571</v>
      </c>
      <c r="G749" t="s">
        <v>8112</v>
      </c>
      <c r="H749" t="s">
        <v>8113</v>
      </c>
      <c r="J749" t="str">
        <f>Table15[[#This Row],[Server]]&amp;":"&amp;Table15[[#This Row],[DB_ADDR]]</f>
        <v>WASTE:E50214</v>
      </c>
    </row>
    <row r="750" spans="1:10" x14ac:dyDescent="0.3">
      <c r="A750">
        <v>13057</v>
      </c>
      <c r="B750" t="e">
        <f>_xlfn.XLOOKUP(Table15[[#This Row],[Site Id]],'All sites'!A:A,'All sites'!B:B)</f>
        <v>#N/A</v>
      </c>
      <c r="C750" t="e">
        <f>_xlfn.XLOOKUP(Table15[[#This Row],[Site Id]],'All sites'!A:A,'All sites'!C:C)</f>
        <v>#N/A</v>
      </c>
      <c r="D750" t="e">
        <f>Table15[[#This Row],[Site Area]] &amp; " " &amp; Table15[[#This Row],[Site Description]]</f>
        <v>#N/A</v>
      </c>
      <c r="E750" t="s">
        <v>9572</v>
      </c>
      <c r="F750" t="s">
        <v>9573</v>
      </c>
      <c r="G750" t="s">
        <v>8112</v>
      </c>
      <c r="H750" t="s">
        <v>8113</v>
      </c>
      <c r="J750" t="str">
        <f>Table15[[#This Row],[Server]]&amp;":"&amp;Table15[[#This Row],[DB_ADDR]]</f>
        <v>WASTE:E50250</v>
      </c>
    </row>
    <row r="751" spans="1:10" x14ac:dyDescent="0.3">
      <c r="A751">
        <v>13057</v>
      </c>
      <c r="B751" t="e">
        <f>_xlfn.XLOOKUP(Table15[[#This Row],[Site Id]],'All sites'!A:A,'All sites'!B:B)</f>
        <v>#N/A</v>
      </c>
      <c r="C751" t="e">
        <f>_xlfn.XLOOKUP(Table15[[#This Row],[Site Id]],'All sites'!A:A,'All sites'!C:C)</f>
        <v>#N/A</v>
      </c>
      <c r="D751" t="e">
        <f>Table15[[#This Row],[Site Area]] &amp; " " &amp; Table15[[#This Row],[Site Description]]</f>
        <v>#N/A</v>
      </c>
      <c r="E751" t="s">
        <v>9574</v>
      </c>
      <c r="F751" t="s">
        <v>9575</v>
      </c>
      <c r="G751" t="s">
        <v>8112</v>
      </c>
      <c r="H751" t="s">
        <v>8113</v>
      </c>
      <c r="J751" t="str">
        <f>Table15[[#This Row],[Server]]&amp;":"&amp;Table15[[#This Row],[DB_ADDR]]</f>
        <v>WASTE:E50255</v>
      </c>
    </row>
    <row r="752" spans="1:10" x14ac:dyDescent="0.3">
      <c r="A752">
        <v>13057</v>
      </c>
      <c r="B752" t="e">
        <f>_xlfn.XLOOKUP(Table15[[#This Row],[Site Id]],'All sites'!A:A,'All sites'!B:B)</f>
        <v>#N/A</v>
      </c>
      <c r="C752" t="e">
        <f>_xlfn.XLOOKUP(Table15[[#This Row],[Site Id]],'All sites'!A:A,'All sites'!C:C)</f>
        <v>#N/A</v>
      </c>
      <c r="D752" t="e">
        <f>Table15[[#This Row],[Site Area]] &amp; " " &amp; Table15[[#This Row],[Site Description]]</f>
        <v>#N/A</v>
      </c>
      <c r="E752" t="s">
        <v>9576</v>
      </c>
      <c r="F752" t="s">
        <v>9577</v>
      </c>
      <c r="G752" t="s">
        <v>8112</v>
      </c>
      <c r="H752" t="s">
        <v>8113</v>
      </c>
      <c r="J752" t="str">
        <f>Table15[[#This Row],[Server]]&amp;":"&amp;Table15[[#This Row],[DB_ADDR]]</f>
        <v>WASTE:E53501</v>
      </c>
    </row>
    <row r="753" spans="1:10" x14ac:dyDescent="0.3">
      <c r="A753">
        <v>13057</v>
      </c>
      <c r="B753" t="e">
        <f>_xlfn.XLOOKUP(Table15[[#This Row],[Site Id]],'All sites'!A:A,'All sites'!B:B)</f>
        <v>#N/A</v>
      </c>
      <c r="C753" t="e">
        <f>_xlfn.XLOOKUP(Table15[[#This Row],[Site Id]],'All sites'!A:A,'All sites'!C:C)</f>
        <v>#N/A</v>
      </c>
      <c r="D753" t="e">
        <f>Table15[[#This Row],[Site Area]] &amp; " " &amp; Table15[[#This Row],[Site Description]]</f>
        <v>#N/A</v>
      </c>
      <c r="E753" t="s">
        <v>9578</v>
      </c>
      <c r="F753" t="s">
        <v>9579</v>
      </c>
      <c r="G753" t="s">
        <v>8112</v>
      </c>
      <c r="H753" t="s">
        <v>8113</v>
      </c>
      <c r="J753" t="str">
        <f>Table15[[#This Row],[Server]]&amp;":"&amp;Table15[[#This Row],[DB_ADDR]]</f>
        <v>WASTE:E53509</v>
      </c>
    </row>
    <row r="754" spans="1:10" x14ac:dyDescent="0.3">
      <c r="A754">
        <v>13057</v>
      </c>
      <c r="B754" t="e">
        <f>_xlfn.XLOOKUP(Table15[[#This Row],[Site Id]],'All sites'!A:A,'All sites'!B:B)</f>
        <v>#N/A</v>
      </c>
      <c r="C754" t="e">
        <f>_xlfn.XLOOKUP(Table15[[#This Row],[Site Id]],'All sites'!A:A,'All sites'!C:C)</f>
        <v>#N/A</v>
      </c>
      <c r="D754" t="e">
        <f>Table15[[#This Row],[Site Area]] &amp; " " &amp; Table15[[#This Row],[Site Description]]</f>
        <v>#N/A</v>
      </c>
      <c r="E754" t="s">
        <v>9580</v>
      </c>
      <c r="F754" t="s">
        <v>9581</v>
      </c>
      <c r="G754" t="s">
        <v>8112</v>
      </c>
      <c r="H754" t="s">
        <v>8113</v>
      </c>
      <c r="J754" t="str">
        <f>Table15[[#This Row],[Server]]&amp;":"&amp;Table15[[#This Row],[DB_ADDR]]</f>
        <v>WASTE:E56870</v>
      </c>
    </row>
    <row r="755" spans="1:10" x14ac:dyDescent="0.3">
      <c r="A755">
        <v>13057</v>
      </c>
      <c r="B755" t="e">
        <f>_xlfn.XLOOKUP(Table15[[#This Row],[Site Id]],'All sites'!A:A,'All sites'!B:B)</f>
        <v>#N/A</v>
      </c>
      <c r="C755" t="e">
        <f>_xlfn.XLOOKUP(Table15[[#This Row],[Site Id]],'All sites'!A:A,'All sites'!C:C)</f>
        <v>#N/A</v>
      </c>
      <c r="D755" t="e">
        <f>Table15[[#This Row],[Site Area]] &amp; " " &amp; Table15[[#This Row],[Site Description]]</f>
        <v>#N/A</v>
      </c>
      <c r="E755" t="s">
        <v>9582</v>
      </c>
      <c r="F755" t="s">
        <v>9583</v>
      </c>
      <c r="G755" t="s">
        <v>8112</v>
      </c>
      <c r="H755" t="s">
        <v>8113</v>
      </c>
      <c r="J755" t="str">
        <f>Table15[[#This Row],[Server]]&amp;":"&amp;Table15[[#This Row],[DB_ADDR]]</f>
        <v>WASTE:E56871</v>
      </c>
    </row>
    <row r="756" spans="1:10" x14ac:dyDescent="0.3">
      <c r="A756">
        <v>13057</v>
      </c>
      <c r="B756" t="e">
        <f>_xlfn.XLOOKUP(Table15[[#This Row],[Site Id]],'All sites'!A:A,'All sites'!B:B)</f>
        <v>#N/A</v>
      </c>
      <c r="C756" t="e">
        <f>_xlfn.XLOOKUP(Table15[[#This Row],[Site Id]],'All sites'!A:A,'All sites'!C:C)</f>
        <v>#N/A</v>
      </c>
      <c r="D756" t="e">
        <f>Table15[[#This Row],[Site Area]] &amp; " " &amp; Table15[[#This Row],[Site Description]]</f>
        <v>#N/A</v>
      </c>
      <c r="E756" t="s">
        <v>9584</v>
      </c>
      <c r="F756" t="s">
        <v>9585</v>
      </c>
      <c r="G756" t="s">
        <v>8112</v>
      </c>
      <c r="H756" t="s">
        <v>8113</v>
      </c>
      <c r="J756" t="str">
        <f>Table15[[#This Row],[Server]]&amp;":"&amp;Table15[[#This Row],[DB_ADDR]]</f>
        <v>WASTE:E56875</v>
      </c>
    </row>
    <row r="757" spans="1:10" x14ac:dyDescent="0.3">
      <c r="A757">
        <v>13057</v>
      </c>
      <c r="B757" t="e">
        <f>_xlfn.XLOOKUP(Table15[[#This Row],[Site Id]],'All sites'!A:A,'All sites'!B:B)</f>
        <v>#N/A</v>
      </c>
      <c r="C757" t="e">
        <f>_xlfn.XLOOKUP(Table15[[#This Row],[Site Id]],'All sites'!A:A,'All sites'!C:C)</f>
        <v>#N/A</v>
      </c>
      <c r="D757" t="e">
        <f>Table15[[#This Row],[Site Area]] &amp; " " &amp; Table15[[#This Row],[Site Description]]</f>
        <v>#N/A</v>
      </c>
      <c r="E757" t="s">
        <v>9586</v>
      </c>
      <c r="F757" t="s">
        <v>9587</v>
      </c>
      <c r="G757" t="s">
        <v>8112</v>
      </c>
      <c r="H757" t="s">
        <v>8113</v>
      </c>
      <c r="J757" t="str">
        <f>Table15[[#This Row],[Server]]&amp;":"&amp;Table15[[#This Row],[DB_ADDR]]</f>
        <v>WASTE:E56877</v>
      </c>
    </row>
    <row r="758" spans="1:10" x14ac:dyDescent="0.3">
      <c r="A758">
        <v>13057</v>
      </c>
      <c r="B758" t="e">
        <f>_xlfn.XLOOKUP(Table15[[#This Row],[Site Id]],'All sites'!A:A,'All sites'!B:B)</f>
        <v>#N/A</v>
      </c>
      <c r="C758" t="e">
        <f>_xlfn.XLOOKUP(Table15[[#This Row],[Site Id]],'All sites'!A:A,'All sites'!C:C)</f>
        <v>#N/A</v>
      </c>
      <c r="D758" t="e">
        <f>Table15[[#This Row],[Site Area]] &amp; " " &amp; Table15[[#This Row],[Site Description]]</f>
        <v>#N/A</v>
      </c>
      <c r="E758" t="s">
        <v>9588</v>
      </c>
      <c r="F758" t="s">
        <v>9589</v>
      </c>
      <c r="G758" t="s">
        <v>8112</v>
      </c>
      <c r="H758" t="s">
        <v>8113</v>
      </c>
      <c r="J758" t="str">
        <f>Table15[[#This Row],[Server]]&amp;":"&amp;Table15[[#This Row],[DB_ADDR]]</f>
        <v>WASTE:E56924</v>
      </c>
    </row>
    <row r="759" spans="1:10" x14ac:dyDescent="0.3">
      <c r="A759">
        <v>13057</v>
      </c>
      <c r="B759" t="e">
        <f>_xlfn.XLOOKUP(Table15[[#This Row],[Site Id]],'All sites'!A:A,'All sites'!B:B)</f>
        <v>#N/A</v>
      </c>
      <c r="C759" t="e">
        <f>_xlfn.XLOOKUP(Table15[[#This Row],[Site Id]],'All sites'!A:A,'All sites'!C:C)</f>
        <v>#N/A</v>
      </c>
      <c r="D759" t="e">
        <f>Table15[[#This Row],[Site Area]] &amp; " " &amp; Table15[[#This Row],[Site Description]]</f>
        <v>#N/A</v>
      </c>
      <c r="E759" t="s">
        <v>9590</v>
      </c>
      <c r="F759" t="s">
        <v>9591</v>
      </c>
      <c r="G759" t="s">
        <v>8112</v>
      </c>
      <c r="H759" t="s">
        <v>8113</v>
      </c>
      <c r="J759" t="str">
        <f>Table15[[#This Row],[Server]]&amp;":"&amp;Table15[[#This Row],[DB_ADDR]]</f>
        <v>WASTE:E56931</v>
      </c>
    </row>
    <row r="760" spans="1:10" x14ac:dyDescent="0.3">
      <c r="A760">
        <v>13057</v>
      </c>
      <c r="B760" t="e">
        <f>_xlfn.XLOOKUP(Table15[[#This Row],[Site Id]],'All sites'!A:A,'All sites'!B:B)</f>
        <v>#N/A</v>
      </c>
      <c r="C760" t="e">
        <f>_xlfn.XLOOKUP(Table15[[#This Row],[Site Id]],'All sites'!A:A,'All sites'!C:C)</f>
        <v>#N/A</v>
      </c>
      <c r="D760" t="e">
        <f>Table15[[#This Row],[Site Area]] &amp; " " &amp; Table15[[#This Row],[Site Description]]</f>
        <v>#N/A</v>
      </c>
      <c r="E760" t="s">
        <v>9592</v>
      </c>
      <c r="F760" t="s">
        <v>9593</v>
      </c>
      <c r="G760" t="s">
        <v>8112</v>
      </c>
      <c r="H760" t="s">
        <v>8113</v>
      </c>
      <c r="J760" t="str">
        <f>Table15[[#This Row],[Server]]&amp;":"&amp;Table15[[#This Row],[DB_ADDR]]</f>
        <v>WASTE:E96559</v>
      </c>
    </row>
    <row r="761" spans="1:10" x14ac:dyDescent="0.3">
      <c r="A761">
        <v>13057</v>
      </c>
      <c r="B761" t="e">
        <f>_xlfn.XLOOKUP(Table15[[#This Row],[Site Id]],'All sites'!A:A,'All sites'!B:B)</f>
        <v>#N/A</v>
      </c>
      <c r="C761" t="e">
        <f>_xlfn.XLOOKUP(Table15[[#This Row],[Site Id]],'All sites'!A:A,'All sites'!C:C)</f>
        <v>#N/A</v>
      </c>
      <c r="D761" t="e">
        <f>Table15[[#This Row],[Site Area]] &amp; " " &amp; Table15[[#This Row],[Site Description]]</f>
        <v>#N/A</v>
      </c>
      <c r="E761" t="s">
        <v>9594</v>
      </c>
      <c r="F761" t="s">
        <v>9595</v>
      </c>
      <c r="G761" t="s">
        <v>8112</v>
      </c>
      <c r="H761" t="s">
        <v>8113</v>
      </c>
      <c r="J761" t="str">
        <f>Table15[[#This Row],[Server]]&amp;":"&amp;Table15[[#This Row],[DB_ADDR]]</f>
        <v>WASTE:E96562</v>
      </c>
    </row>
    <row r="762" spans="1:10" x14ac:dyDescent="0.3">
      <c r="A762">
        <v>13057</v>
      </c>
      <c r="B762" t="e">
        <f>_xlfn.XLOOKUP(Table15[[#This Row],[Site Id]],'All sites'!A:A,'All sites'!B:B)</f>
        <v>#N/A</v>
      </c>
      <c r="C762" t="e">
        <f>_xlfn.XLOOKUP(Table15[[#This Row],[Site Id]],'All sites'!A:A,'All sites'!C:C)</f>
        <v>#N/A</v>
      </c>
      <c r="D762" t="e">
        <f>Table15[[#This Row],[Site Area]] &amp; " " &amp; Table15[[#This Row],[Site Description]]</f>
        <v>#N/A</v>
      </c>
      <c r="E762" t="s">
        <v>9596</v>
      </c>
      <c r="F762" t="s">
        <v>9597</v>
      </c>
      <c r="G762" t="s">
        <v>8112</v>
      </c>
      <c r="H762" t="s">
        <v>8113</v>
      </c>
      <c r="J762" t="str">
        <f>Table15[[#This Row],[Server]]&amp;":"&amp;Table15[[#This Row],[DB_ADDR]]</f>
        <v>WASTE:E97866</v>
      </c>
    </row>
    <row r="763" spans="1:10" x14ac:dyDescent="0.3">
      <c r="A763">
        <v>13057</v>
      </c>
      <c r="B763" t="e">
        <f>_xlfn.XLOOKUP(Table15[[#This Row],[Site Id]],'All sites'!A:A,'All sites'!B:B)</f>
        <v>#N/A</v>
      </c>
      <c r="C763" t="e">
        <f>_xlfn.XLOOKUP(Table15[[#This Row],[Site Id]],'All sites'!A:A,'All sites'!C:C)</f>
        <v>#N/A</v>
      </c>
      <c r="D763" t="e">
        <f>Table15[[#This Row],[Site Area]] &amp; " " &amp; Table15[[#This Row],[Site Description]]</f>
        <v>#N/A</v>
      </c>
      <c r="E763" t="s">
        <v>9598</v>
      </c>
      <c r="F763" t="s">
        <v>9599</v>
      </c>
      <c r="G763" t="s">
        <v>8112</v>
      </c>
      <c r="H763" t="s">
        <v>8113</v>
      </c>
      <c r="J763" t="str">
        <f>Table15[[#This Row],[Server]]&amp;":"&amp;Table15[[#This Row],[DB_ADDR]]</f>
        <v>WASTE:E97867</v>
      </c>
    </row>
    <row r="764" spans="1:10" x14ac:dyDescent="0.3">
      <c r="A764">
        <v>13057</v>
      </c>
      <c r="B764" t="e">
        <f>_xlfn.XLOOKUP(Table15[[#This Row],[Site Id]],'All sites'!A:A,'All sites'!B:B)</f>
        <v>#N/A</v>
      </c>
      <c r="C764" t="e">
        <f>_xlfn.XLOOKUP(Table15[[#This Row],[Site Id]],'All sites'!A:A,'All sites'!C:C)</f>
        <v>#N/A</v>
      </c>
      <c r="D764" t="e">
        <f>Table15[[#This Row],[Site Area]] &amp; " " &amp; Table15[[#This Row],[Site Description]]</f>
        <v>#N/A</v>
      </c>
      <c r="E764" t="s">
        <v>9600</v>
      </c>
      <c r="F764" t="s">
        <v>9601</v>
      </c>
      <c r="G764" t="s">
        <v>8112</v>
      </c>
      <c r="H764" t="s">
        <v>8113</v>
      </c>
      <c r="J764" t="str">
        <f>Table15[[#This Row],[Server]]&amp;":"&amp;Table15[[#This Row],[DB_ADDR]]</f>
        <v>WASTE:E97868</v>
      </c>
    </row>
    <row r="765" spans="1:10" x14ac:dyDescent="0.3">
      <c r="A765">
        <v>13057</v>
      </c>
      <c r="B765" t="e">
        <f>_xlfn.XLOOKUP(Table15[[#This Row],[Site Id]],'All sites'!A:A,'All sites'!B:B)</f>
        <v>#N/A</v>
      </c>
      <c r="C765" t="e">
        <f>_xlfn.XLOOKUP(Table15[[#This Row],[Site Id]],'All sites'!A:A,'All sites'!C:C)</f>
        <v>#N/A</v>
      </c>
      <c r="D765" t="e">
        <f>Table15[[#This Row],[Site Area]] &amp; " " &amp; Table15[[#This Row],[Site Description]]</f>
        <v>#N/A</v>
      </c>
      <c r="E765" t="s">
        <v>9602</v>
      </c>
      <c r="F765" t="s">
        <v>9603</v>
      </c>
      <c r="G765" t="s">
        <v>8112</v>
      </c>
      <c r="H765" t="s">
        <v>8113</v>
      </c>
      <c r="J765" t="str">
        <f>Table15[[#This Row],[Server]]&amp;":"&amp;Table15[[#This Row],[DB_ADDR]]</f>
        <v>WASTE:E97869</v>
      </c>
    </row>
    <row r="766" spans="1:10" x14ac:dyDescent="0.3">
      <c r="A766">
        <v>13057</v>
      </c>
      <c r="B766" t="e">
        <f>_xlfn.XLOOKUP(Table15[[#This Row],[Site Id]],'All sites'!A:A,'All sites'!B:B)</f>
        <v>#N/A</v>
      </c>
      <c r="C766" t="e">
        <f>_xlfn.XLOOKUP(Table15[[#This Row],[Site Id]],'All sites'!A:A,'All sites'!C:C)</f>
        <v>#N/A</v>
      </c>
      <c r="D766" t="e">
        <f>Table15[[#This Row],[Site Area]] &amp; " " &amp; Table15[[#This Row],[Site Description]]</f>
        <v>#N/A</v>
      </c>
      <c r="E766" t="s">
        <v>9604</v>
      </c>
      <c r="F766" t="s">
        <v>9605</v>
      </c>
      <c r="G766" t="s">
        <v>8112</v>
      </c>
      <c r="H766" t="s">
        <v>8113</v>
      </c>
      <c r="J766" t="str">
        <f>Table15[[#This Row],[Server]]&amp;":"&amp;Table15[[#This Row],[DB_ADDR]]</f>
        <v>WASTE:E97870</v>
      </c>
    </row>
    <row r="767" spans="1:10" x14ac:dyDescent="0.3">
      <c r="A767">
        <v>13058</v>
      </c>
      <c r="B767" t="e">
        <f>_xlfn.XLOOKUP(Table15[[#This Row],[Site Id]],'All sites'!A:A,'All sites'!B:B)</f>
        <v>#N/A</v>
      </c>
      <c r="C767" t="e">
        <f>_xlfn.XLOOKUP(Table15[[#This Row],[Site Id]],'All sites'!A:A,'All sites'!C:C)</f>
        <v>#N/A</v>
      </c>
      <c r="D767" t="e">
        <f>Table15[[#This Row],[Site Area]] &amp; " " &amp; Table15[[#This Row],[Site Description]]</f>
        <v>#N/A</v>
      </c>
      <c r="E767" t="s">
        <v>9606</v>
      </c>
      <c r="F767" t="s">
        <v>9607</v>
      </c>
      <c r="G767" t="s">
        <v>8112</v>
      </c>
      <c r="H767" t="s">
        <v>8113</v>
      </c>
      <c r="J767" t="str">
        <f>Table15[[#This Row],[Server]]&amp;":"&amp;Table15[[#This Row],[DB_ADDR]]</f>
        <v>WASTE:E1350</v>
      </c>
    </row>
    <row r="768" spans="1:10" x14ac:dyDescent="0.3">
      <c r="A768">
        <v>13058</v>
      </c>
      <c r="B768" t="e">
        <f>_xlfn.XLOOKUP(Table15[[#This Row],[Site Id]],'All sites'!A:A,'All sites'!B:B)</f>
        <v>#N/A</v>
      </c>
      <c r="C768" t="e">
        <f>_xlfn.XLOOKUP(Table15[[#This Row],[Site Id]],'All sites'!A:A,'All sites'!C:C)</f>
        <v>#N/A</v>
      </c>
      <c r="D768" t="e">
        <f>Table15[[#This Row],[Site Area]] &amp; " " &amp; Table15[[#This Row],[Site Description]]</f>
        <v>#N/A</v>
      </c>
      <c r="E768" t="s">
        <v>9608</v>
      </c>
      <c r="F768" t="s">
        <v>9609</v>
      </c>
      <c r="G768" t="s">
        <v>8112</v>
      </c>
      <c r="H768" t="s">
        <v>8113</v>
      </c>
      <c r="J768" t="str">
        <f>Table15[[#This Row],[Server]]&amp;":"&amp;Table15[[#This Row],[DB_ADDR]]</f>
        <v>WASTE:E1353</v>
      </c>
    </row>
    <row r="769" spans="1:10" x14ac:dyDescent="0.3">
      <c r="A769">
        <v>13058</v>
      </c>
      <c r="B769" t="e">
        <f>_xlfn.XLOOKUP(Table15[[#This Row],[Site Id]],'All sites'!A:A,'All sites'!B:B)</f>
        <v>#N/A</v>
      </c>
      <c r="C769" t="e">
        <f>_xlfn.XLOOKUP(Table15[[#This Row],[Site Id]],'All sites'!A:A,'All sites'!C:C)</f>
        <v>#N/A</v>
      </c>
      <c r="D769" t="e">
        <f>Table15[[#This Row],[Site Area]] &amp; " " &amp; Table15[[#This Row],[Site Description]]</f>
        <v>#N/A</v>
      </c>
      <c r="E769" t="s">
        <v>9610</v>
      </c>
      <c r="F769" t="s">
        <v>9611</v>
      </c>
      <c r="G769" t="s">
        <v>8112</v>
      </c>
      <c r="H769" t="s">
        <v>8113</v>
      </c>
      <c r="J769" t="str">
        <f>Table15[[#This Row],[Server]]&amp;":"&amp;Table15[[#This Row],[DB_ADDR]]</f>
        <v>WASTE:E25962</v>
      </c>
    </row>
    <row r="770" spans="1:10" x14ac:dyDescent="0.3">
      <c r="A770">
        <v>13058</v>
      </c>
      <c r="B770" t="e">
        <f>_xlfn.XLOOKUP(Table15[[#This Row],[Site Id]],'All sites'!A:A,'All sites'!B:B)</f>
        <v>#N/A</v>
      </c>
      <c r="C770" t="e">
        <f>_xlfn.XLOOKUP(Table15[[#This Row],[Site Id]],'All sites'!A:A,'All sites'!C:C)</f>
        <v>#N/A</v>
      </c>
      <c r="D770" t="e">
        <f>Table15[[#This Row],[Site Area]] &amp; " " &amp; Table15[[#This Row],[Site Description]]</f>
        <v>#N/A</v>
      </c>
      <c r="E770" t="s">
        <v>9612</v>
      </c>
      <c r="F770" t="s">
        <v>9613</v>
      </c>
      <c r="G770" t="s">
        <v>8112</v>
      </c>
      <c r="H770" t="s">
        <v>8113</v>
      </c>
      <c r="J770" t="str">
        <f>Table15[[#This Row],[Server]]&amp;":"&amp;Table15[[#This Row],[DB_ADDR]]</f>
        <v>WASTE:E25966</v>
      </c>
    </row>
    <row r="771" spans="1:10" x14ac:dyDescent="0.3">
      <c r="A771">
        <v>13058</v>
      </c>
      <c r="B771" t="e">
        <f>_xlfn.XLOOKUP(Table15[[#This Row],[Site Id]],'All sites'!A:A,'All sites'!B:B)</f>
        <v>#N/A</v>
      </c>
      <c r="C771" t="e">
        <f>_xlfn.XLOOKUP(Table15[[#This Row],[Site Id]],'All sites'!A:A,'All sites'!C:C)</f>
        <v>#N/A</v>
      </c>
      <c r="D771" t="e">
        <f>Table15[[#This Row],[Site Area]] &amp; " " &amp; Table15[[#This Row],[Site Description]]</f>
        <v>#N/A</v>
      </c>
      <c r="E771" t="s">
        <v>9614</v>
      </c>
      <c r="F771" t="s">
        <v>9615</v>
      </c>
      <c r="G771" t="s">
        <v>8112</v>
      </c>
      <c r="H771" t="s">
        <v>8113</v>
      </c>
      <c r="J771" t="str">
        <f>Table15[[#This Row],[Server]]&amp;":"&amp;Table15[[#This Row],[DB_ADDR]]</f>
        <v>WASTE:E25972</v>
      </c>
    </row>
    <row r="772" spans="1:10" x14ac:dyDescent="0.3">
      <c r="A772">
        <v>13060</v>
      </c>
      <c r="B772" t="e">
        <f>_xlfn.XLOOKUP(Table15[[#This Row],[Site Id]],'All sites'!A:A,'All sites'!B:B)</f>
        <v>#N/A</v>
      </c>
      <c r="C772" t="e">
        <f>_xlfn.XLOOKUP(Table15[[#This Row],[Site Id]],'All sites'!A:A,'All sites'!C:C)</f>
        <v>#N/A</v>
      </c>
      <c r="D772" t="e">
        <f>Table15[[#This Row],[Site Area]] &amp; " " &amp; Table15[[#This Row],[Site Description]]</f>
        <v>#N/A</v>
      </c>
      <c r="E772" t="s">
        <v>8357</v>
      </c>
      <c r="F772" t="s">
        <v>8358</v>
      </c>
      <c r="G772" t="s">
        <v>8112</v>
      </c>
      <c r="H772" t="s">
        <v>8113</v>
      </c>
      <c r="J772" t="str">
        <f>Table15[[#This Row],[Server]]&amp;":"&amp;Table15[[#This Row],[DB_ADDR]]</f>
        <v>WASTE:E9603</v>
      </c>
    </row>
    <row r="773" spans="1:10" x14ac:dyDescent="0.3">
      <c r="A773">
        <v>13060</v>
      </c>
      <c r="B773" t="e">
        <f>_xlfn.XLOOKUP(Table15[[#This Row],[Site Id]],'All sites'!A:A,'All sites'!B:B)</f>
        <v>#N/A</v>
      </c>
      <c r="C773" t="e">
        <f>_xlfn.XLOOKUP(Table15[[#This Row],[Site Id]],'All sites'!A:A,'All sites'!C:C)</f>
        <v>#N/A</v>
      </c>
      <c r="D773" t="e">
        <f>Table15[[#This Row],[Site Area]] &amp; " " &amp; Table15[[#This Row],[Site Description]]</f>
        <v>#N/A</v>
      </c>
      <c r="E773" t="s">
        <v>9616</v>
      </c>
      <c r="F773" t="s">
        <v>9617</v>
      </c>
      <c r="G773" t="s">
        <v>8112</v>
      </c>
      <c r="H773" t="s">
        <v>8113</v>
      </c>
      <c r="J773" t="str">
        <f>Table15[[#This Row],[Server]]&amp;":"&amp;Table15[[#This Row],[DB_ADDR]]</f>
        <v>WASTE:E14047</v>
      </c>
    </row>
    <row r="774" spans="1:10" x14ac:dyDescent="0.3">
      <c r="A774">
        <v>13060</v>
      </c>
      <c r="B774" t="e">
        <f>_xlfn.XLOOKUP(Table15[[#This Row],[Site Id]],'All sites'!A:A,'All sites'!B:B)</f>
        <v>#N/A</v>
      </c>
      <c r="C774" t="e">
        <f>_xlfn.XLOOKUP(Table15[[#This Row],[Site Id]],'All sites'!A:A,'All sites'!C:C)</f>
        <v>#N/A</v>
      </c>
      <c r="D774" t="e">
        <f>Table15[[#This Row],[Site Area]] &amp; " " &amp; Table15[[#This Row],[Site Description]]</f>
        <v>#N/A</v>
      </c>
      <c r="E774" t="s">
        <v>9618</v>
      </c>
      <c r="F774" t="s">
        <v>9619</v>
      </c>
      <c r="G774" t="s">
        <v>8112</v>
      </c>
      <c r="H774" t="s">
        <v>8113</v>
      </c>
      <c r="J774" t="str">
        <f>Table15[[#This Row],[Server]]&amp;":"&amp;Table15[[#This Row],[DB_ADDR]]</f>
        <v>WASTE:E14048</v>
      </c>
    </row>
    <row r="775" spans="1:10" x14ac:dyDescent="0.3">
      <c r="A775">
        <v>13060</v>
      </c>
      <c r="B775" t="e">
        <f>_xlfn.XLOOKUP(Table15[[#This Row],[Site Id]],'All sites'!A:A,'All sites'!B:B)</f>
        <v>#N/A</v>
      </c>
      <c r="C775" t="e">
        <f>_xlfn.XLOOKUP(Table15[[#This Row],[Site Id]],'All sites'!A:A,'All sites'!C:C)</f>
        <v>#N/A</v>
      </c>
      <c r="D775" t="e">
        <f>Table15[[#This Row],[Site Area]] &amp; " " &amp; Table15[[#This Row],[Site Description]]</f>
        <v>#N/A</v>
      </c>
      <c r="E775" t="s">
        <v>9620</v>
      </c>
      <c r="F775" t="s">
        <v>9621</v>
      </c>
      <c r="G775" t="s">
        <v>8112</v>
      </c>
      <c r="H775" t="s">
        <v>8113</v>
      </c>
      <c r="J775" t="str">
        <f>Table15[[#This Row],[Server]]&amp;":"&amp;Table15[[#This Row],[DB_ADDR]]</f>
        <v>WASTE:E14054</v>
      </c>
    </row>
    <row r="776" spans="1:10" x14ac:dyDescent="0.3">
      <c r="A776">
        <v>13060</v>
      </c>
      <c r="B776" t="e">
        <f>_xlfn.XLOOKUP(Table15[[#This Row],[Site Id]],'All sites'!A:A,'All sites'!B:B)</f>
        <v>#N/A</v>
      </c>
      <c r="C776" t="e">
        <f>_xlfn.XLOOKUP(Table15[[#This Row],[Site Id]],'All sites'!A:A,'All sites'!C:C)</f>
        <v>#N/A</v>
      </c>
      <c r="D776" t="e">
        <f>Table15[[#This Row],[Site Area]] &amp; " " &amp; Table15[[#This Row],[Site Description]]</f>
        <v>#N/A</v>
      </c>
      <c r="E776" t="s">
        <v>9622</v>
      </c>
      <c r="F776" t="s">
        <v>9623</v>
      </c>
      <c r="G776" t="s">
        <v>8112</v>
      </c>
      <c r="H776" t="s">
        <v>8113</v>
      </c>
      <c r="J776" t="str">
        <f>Table15[[#This Row],[Server]]&amp;":"&amp;Table15[[#This Row],[DB_ADDR]]</f>
        <v>WASTE:E14056</v>
      </c>
    </row>
    <row r="777" spans="1:10" x14ac:dyDescent="0.3">
      <c r="A777">
        <v>13061</v>
      </c>
      <c r="B777" t="e">
        <f>_xlfn.XLOOKUP(Table15[[#This Row],[Site Id]],'All sites'!A:A,'All sites'!B:B)</f>
        <v>#N/A</v>
      </c>
      <c r="C777" t="e">
        <f>_xlfn.XLOOKUP(Table15[[#This Row],[Site Id]],'All sites'!A:A,'All sites'!C:C)</f>
        <v>#N/A</v>
      </c>
      <c r="D777" t="e">
        <f>Table15[[#This Row],[Site Area]] &amp; " " &amp; Table15[[#This Row],[Site Description]]</f>
        <v>#N/A</v>
      </c>
      <c r="E777" t="s">
        <v>9624</v>
      </c>
      <c r="F777" t="s">
        <v>9625</v>
      </c>
      <c r="G777" t="s">
        <v>8112</v>
      </c>
      <c r="H777" t="s">
        <v>8113</v>
      </c>
      <c r="J777" t="str">
        <f>Table15[[#This Row],[Server]]&amp;":"&amp;Table15[[#This Row],[DB_ADDR]]</f>
        <v>WASTE:E4066</v>
      </c>
    </row>
    <row r="778" spans="1:10" x14ac:dyDescent="0.3">
      <c r="A778">
        <v>13061</v>
      </c>
      <c r="B778" t="e">
        <f>_xlfn.XLOOKUP(Table15[[#This Row],[Site Id]],'All sites'!A:A,'All sites'!B:B)</f>
        <v>#N/A</v>
      </c>
      <c r="C778" t="e">
        <f>_xlfn.XLOOKUP(Table15[[#This Row],[Site Id]],'All sites'!A:A,'All sites'!C:C)</f>
        <v>#N/A</v>
      </c>
      <c r="D778" t="e">
        <f>Table15[[#This Row],[Site Area]] &amp; " " &amp; Table15[[#This Row],[Site Description]]</f>
        <v>#N/A</v>
      </c>
      <c r="E778" t="s">
        <v>9626</v>
      </c>
      <c r="F778" t="s">
        <v>9627</v>
      </c>
      <c r="G778" t="s">
        <v>8112</v>
      </c>
      <c r="H778" t="s">
        <v>8113</v>
      </c>
      <c r="J778" t="str">
        <f>Table15[[#This Row],[Server]]&amp;":"&amp;Table15[[#This Row],[DB_ADDR]]</f>
        <v>WASTE:E4067</v>
      </c>
    </row>
    <row r="779" spans="1:10" x14ac:dyDescent="0.3">
      <c r="A779">
        <v>13061</v>
      </c>
      <c r="B779" t="e">
        <f>_xlfn.XLOOKUP(Table15[[#This Row],[Site Id]],'All sites'!A:A,'All sites'!B:B)</f>
        <v>#N/A</v>
      </c>
      <c r="C779" t="e">
        <f>_xlfn.XLOOKUP(Table15[[#This Row],[Site Id]],'All sites'!A:A,'All sites'!C:C)</f>
        <v>#N/A</v>
      </c>
      <c r="D779" t="e">
        <f>Table15[[#This Row],[Site Area]] &amp; " " &amp; Table15[[#This Row],[Site Description]]</f>
        <v>#N/A</v>
      </c>
      <c r="E779" t="s">
        <v>9628</v>
      </c>
      <c r="F779" t="s">
        <v>9629</v>
      </c>
      <c r="G779" t="s">
        <v>8112</v>
      </c>
      <c r="H779" t="s">
        <v>8113</v>
      </c>
      <c r="J779" t="str">
        <f>Table15[[#This Row],[Server]]&amp;":"&amp;Table15[[#This Row],[DB_ADDR]]</f>
        <v>WASTE:E54029</v>
      </c>
    </row>
    <row r="780" spans="1:10" x14ac:dyDescent="0.3">
      <c r="A780">
        <v>13061</v>
      </c>
      <c r="B780" t="e">
        <f>_xlfn.XLOOKUP(Table15[[#This Row],[Site Id]],'All sites'!A:A,'All sites'!B:B)</f>
        <v>#N/A</v>
      </c>
      <c r="C780" t="e">
        <f>_xlfn.XLOOKUP(Table15[[#This Row],[Site Id]],'All sites'!A:A,'All sites'!C:C)</f>
        <v>#N/A</v>
      </c>
      <c r="D780" t="e">
        <f>Table15[[#This Row],[Site Area]] &amp; " " &amp; Table15[[#This Row],[Site Description]]</f>
        <v>#N/A</v>
      </c>
      <c r="E780" t="s">
        <v>9630</v>
      </c>
      <c r="F780" t="s">
        <v>9631</v>
      </c>
      <c r="G780" t="s">
        <v>8112</v>
      </c>
      <c r="H780" t="s">
        <v>8113</v>
      </c>
      <c r="J780" t="str">
        <f>Table15[[#This Row],[Server]]&amp;":"&amp;Table15[[#This Row],[DB_ADDR]]</f>
        <v>WASTE:E54034</v>
      </c>
    </row>
    <row r="781" spans="1:10" x14ac:dyDescent="0.3">
      <c r="A781">
        <v>13061</v>
      </c>
      <c r="B781" t="e">
        <f>_xlfn.XLOOKUP(Table15[[#This Row],[Site Id]],'All sites'!A:A,'All sites'!B:B)</f>
        <v>#N/A</v>
      </c>
      <c r="C781" t="e">
        <f>_xlfn.XLOOKUP(Table15[[#This Row],[Site Id]],'All sites'!A:A,'All sites'!C:C)</f>
        <v>#N/A</v>
      </c>
      <c r="D781" t="e">
        <f>Table15[[#This Row],[Site Area]] &amp; " " &amp; Table15[[#This Row],[Site Description]]</f>
        <v>#N/A</v>
      </c>
      <c r="E781" t="s">
        <v>9632</v>
      </c>
      <c r="F781" t="s">
        <v>9633</v>
      </c>
      <c r="G781" t="s">
        <v>8112</v>
      </c>
      <c r="H781" t="s">
        <v>8113</v>
      </c>
      <c r="J781" t="str">
        <f>Table15[[#This Row],[Server]]&amp;":"&amp;Table15[[#This Row],[DB_ADDR]]</f>
        <v>WASTE:E54042</v>
      </c>
    </row>
    <row r="782" spans="1:10" x14ac:dyDescent="0.3">
      <c r="A782">
        <v>13062</v>
      </c>
      <c r="B782" t="e">
        <f>_xlfn.XLOOKUP(Table15[[#This Row],[Site Id]],'All sites'!A:A,'All sites'!B:B)</f>
        <v>#N/A</v>
      </c>
      <c r="C782" t="e">
        <f>_xlfn.XLOOKUP(Table15[[#This Row],[Site Id]],'All sites'!A:A,'All sites'!C:C)</f>
        <v>#N/A</v>
      </c>
      <c r="D782" t="e">
        <f>Table15[[#This Row],[Site Area]] &amp; " " &amp; Table15[[#This Row],[Site Description]]</f>
        <v>#N/A</v>
      </c>
      <c r="E782" t="s">
        <v>9634</v>
      </c>
      <c r="F782" t="s">
        <v>9635</v>
      </c>
      <c r="G782" t="s">
        <v>8112</v>
      </c>
      <c r="H782" t="s">
        <v>8113</v>
      </c>
      <c r="J782" t="str">
        <f>Table15[[#This Row],[Server]]&amp;":"&amp;Table15[[#This Row],[DB_ADDR]]</f>
        <v>WASTE:E3460</v>
      </c>
    </row>
    <row r="783" spans="1:10" x14ac:dyDescent="0.3">
      <c r="A783">
        <v>13064</v>
      </c>
      <c r="B783" t="e">
        <f>_xlfn.XLOOKUP(Table15[[#This Row],[Site Id]],'All sites'!A:A,'All sites'!B:B)</f>
        <v>#N/A</v>
      </c>
      <c r="C783" t="e">
        <f>_xlfn.XLOOKUP(Table15[[#This Row],[Site Id]],'All sites'!A:A,'All sites'!C:C)</f>
        <v>#N/A</v>
      </c>
      <c r="D783" t="e">
        <f>Table15[[#This Row],[Site Area]] &amp; " " &amp; Table15[[#This Row],[Site Description]]</f>
        <v>#N/A</v>
      </c>
      <c r="E783" t="s">
        <v>9636</v>
      </c>
      <c r="F783" t="s">
        <v>9637</v>
      </c>
      <c r="G783" t="s">
        <v>8112</v>
      </c>
      <c r="H783" t="s">
        <v>8113</v>
      </c>
      <c r="J783" t="str">
        <f>Table15[[#This Row],[Server]]&amp;":"&amp;Table15[[#This Row],[DB_ADDR]]</f>
        <v>WASTE:E4384</v>
      </c>
    </row>
    <row r="784" spans="1:10" x14ac:dyDescent="0.3">
      <c r="A784">
        <v>13064</v>
      </c>
      <c r="B784" t="e">
        <f>_xlfn.XLOOKUP(Table15[[#This Row],[Site Id]],'All sites'!A:A,'All sites'!B:B)</f>
        <v>#N/A</v>
      </c>
      <c r="C784" t="e">
        <f>_xlfn.XLOOKUP(Table15[[#This Row],[Site Id]],'All sites'!A:A,'All sites'!C:C)</f>
        <v>#N/A</v>
      </c>
      <c r="D784" t="e">
        <f>Table15[[#This Row],[Site Area]] &amp; " " &amp; Table15[[#This Row],[Site Description]]</f>
        <v>#N/A</v>
      </c>
      <c r="E784" t="s">
        <v>9638</v>
      </c>
      <c r="F784" t="s">
        <v>9639</v>
      </c>
      <c r="G784" t="s">
        <v>8112</v>
      </c>
      <c r="H784" t="s">
        <v>8113</v>
      </c>
      <c r="J784" t="str">
        <f>Table15[[#This Row],[Server]]&amp;":"&amp;Table15[[#This Row],[DB_ADDR]]</f>
        <v>WASTE:E4393</v>
      </c>
    </row>
    <row r="785" spans="1:10" x14ac:dyDescent="0.3">
      <c r="A785">
        <v>13064</v>
      </c>
      <c r="B785" t="e">
        <f>_xlfn.XLOOKUP(Table15[[#This Row],[Site Id]],'All sites'!A:A,'All sites'!B:B)</f>
        <v>#N/A</v>
      </c>
      <c r="C785" t="e">
        <f>_xlfn.XLOOKUP(Table15[[#This Row],[Site Id]],'All sites'!A:A,'All sites'!C:C)</f>
        <v>#N/A</v>
      </c>
      <c r="D785" t="e">
        <f>Table15[[#This Row],[Site Area]] &amp; " " &amp; Table15[[#This Row],[Site Description]]</f>
        <v>#N/A</v>
      </c>
      <c r="E785" t="s">
        <v>9640</v>
      </c>
      <c r="F785" t="s">
        <v>9641</v>
      </c>
      <c r="G785" t="s">
        <v>8112</v>
      </c>
      <c r="H785" t="s">
        <v>8113</v>
      </c>
      <c r="J785" t="str">
        <f>Table15[[#This Row],[Server]]&amp;":"&amp;Table15[[#This Row],[DB_ADDR]]</f>
        <v>WASTE:E56631</v>
      </c>
    </row>
    <row r="786" spans="1:10" x14ac:dyDescent="0.3">
      <c r="A786">
        <v>13064</v>
      </c>
      <c r="B786" t="e">
        <f>_xlfn.XLOOKUP(Table15[[#This Row],[Site Id]],'All sites'!A:A,'All sites'!B:B)</f>
        <v>#N/A</v>
      </c>
      <c r="C786" t="e">
        <f>_xlfn.XLOOKUP(Table15[[#This Row],[Site Id]],'All sites'!A:A,'All sites'!C:C)</f>
        <v>#N/A</v>
      </c>
      <c r="D786" t="e">
        <f>Table15[[#This Row],[Site Area]] &amp; " " &amp; Table15[[#This Row],[Site Description]]</f>
        <v>#N/A</v>
      </c>
      <c r="E786" t="s">
        <v>9642</v>
      </c>
      <c r="F786" t="s">
        <v>9643</v>
      </c>
      <c r="G786" t="s">
        <v>8112</v>
      </c>
      <c r="H786" t="s">
        <v>8113</v>
      </c>
      <c r="J786" t="str">
        <f>Table15[[#This Row],[Server]]&amp;":"&amp;Table15[[#This Row],[DB_ADDR]]</f>
        <v>WASTE:E76038</v>
      </c>
    </row>
    <row r="787" spans="1:10" x14ac:dyDescent="0.3">
      <c r="A787">
        <v>13066</v>
      </c>
      <c r="B787" t="e">
        <f>_xlfn.XLOOKUP(Table15[[#This Row],[Site Id]],'All sites'!A:A,'All sites'!B:B)</f>
        <v>#N/A</v>
      </c>
      <c r="C787" t="e">
        <f>_xlfn.XLOOKUP(Table15[[#This Row],[Site Id]],'All sites'!A:A,'All sites'!C:C)</f>
        <v>#N/A</v>
      </c>
      <c r="D787" t="e">
        <f>Table15[[#This Row],[Site Area]] &amp; " " &amp; Table15[[#This Row],[Site Description]]</f>
        <v>#N/A</v>
      </c>
      <c r="E787" t="s">
        <v>9644</v>
      </c>
      <c r="F787" t="s">
        <v>9645</v>
      </c>
      <c r="G787" t="s">
        <v>8112</v>
      </c>
      <c r="H787" t="s">
        <v>8113</v>
      </c>
      <c r="J787" t="str">
        <f>Table15[[#This Row],[Server]]&amp;":"&amp;Table15[[#This Row],[DB_ADDR]]</f>
        <v>WASTE:E8297</v>
      </c>
    </row>
    <row r="788" spans="1:10" x14ac:dyDescent="0.3">
      <c r="A788">
        <v>13066</v>
      </c>
      <c r="B788" t="e">
        <f>_xlfn.XLOOKUP(Table15[[#This Row],[Site Id]],'All sites'!A:A,'All sites'!B:B)</f>
        <v>#N/A</v>
      </c>
      <c r="C788" t="e">
        <f>_xlfn.XLOOKUP(Table15[[#This Row],[Site Id]],'All sites'!A:A,'All sites'!C:C)</f>
        <v>#N/A</v>
      </c>
      <c r="D788" t="e">
        <f>Table15[[#This Row],[Site Area]] &amp; " " &amp; Table15[[#This Row],[Site Description]]</f>
        <v>#N/A</v>
      </c>
      <c r="E788" t="s">
        <v>9646</v>
      </c>
      <c r="F788" t="s">
        <v>9647</v>
      </c>
      <c r="G788" t="s">
        <v>8112</v>
      </c>
      <c r="H788" t="s">
        <v>8113</v>
      </c>
      <c r="J788" t="str">
        <f>Table15[[#This Row],[Server]]&amp;":"&amp;Table15[[#This Row],[DB_ADDR]]</f>
        <v>WASTE:E8298</v>
      </c>
    </row>
    <row r="789" spans="1:10" x14ac:dyDescent="0.3">
      <c r="A789">
        <v>13066</v>
      </c>
      <c r="B789" t="e">
        <f>_xlfn.XLOOKUP(Table15[[#This Row],[Site Id]],'All sites'!A:A,'All sites'!B:B)</f>
        <v>#N/A</v>
      </c>
      <c r="C789" t="e">
        <f>_xlfn.XLOOKUP(Table15[[#This Row],[Site Id]],'All sites'!A:A,'All sites'!C:C)</f>
        <v>#N/A</v>
      </c>
      <c r="D789" t="e">
        <f>Table15[[#This Row],[Site Area]] &amp; " " &amp; Table15[[#This Row],[Site Description]]</f>
        <v>#N/A</v>
      </c>
      <c r="E789" t="s">
        <v>9648</v>
      </c>
      <c r="F789" t="s">
        <v>9649</v>
      </c>
      <c r="G789" t="s">
        <v>8112</v>
      </c>
      <c r="H789" t="s">
        <v>8113</v>
      </c>
      <c r="J789" t="str">
        <f>Table15[[#This Row],[Server]]&amp;":"&amp;Table15[[#This Row],[DB_ADDR]]</f>
        <v>WASTE:E8299</v>
      </c>
    </row>
    <row r="790" spans="1:10" x14ac:dyDescent="0.3">
      <c r="A790">
        <v>13066</v>
      </c>
      <c r="B790" t="e">
        <f>_xlfn.XLOOKUP(Table15[[#This Row],[Site Id]],'All sites'!A:A,'All sites'!B:B)</f>
        <v>#N/A</v>
      </c>
      <c r="C790" t="e">
        <f>_xlfn.XLOOKUP(Table15[[#This Row],[Site Id]],'All sites'!A:A,'All sites'!C:C)</f>
        <v>#N/A</v>
      </c>
      <c r="D790" t="e">
        <f>Table15[[#This Row],[Site Area]] &amp; " " &amp; Table15[[#This Row],[Site Description]]</f>
        <v>#N/A</v>
      </c>
      <c r="E790" t="s">
        <v>9650</v>
      </c>
      <c r="F790" t="s">
        <v>9651</v>
      </c>
      <c r="G790" t="s">
        <v>8112</v>
      </c>
      <c r="H790" t="s">
        <v>8113</v>
      </c>
      <c r="J790" t="str">
        <f>Table15[[#This Row],[Server]]&amp;":"&amp;Table15[[#This Row],[DB_ADDR]]</f>
        <v>WASTE:E8300</v>
      </c>
    </row>
    <row r="791" spans="1:10" x14ac:dyDescent="0.3">
      <c r="A791">
        <v>13066</v>
      </c>
      <c r="B791" t="e">
        <f>_xlfn.XLOOKUP(Table15[[#This Row],[Site Id]],'All sites'!A:A,'All sites'!B:B)</f>
        <v>#N/A</v>
      </c>
      <c r="C791" t="e">
        <f>_xlfn.XLOOKUP(Table15[[#This Row],[Site Id]],'All sites'!A:A,'All sites'!C:C)</f>
        <v>#N/A</v>
      </c>
      <c r="D791" t="e">
        <f>Table15[[#This Row],[Site Area]] &amp; " " &amp; Table15[[#This Row],[Site Description]]</f>
        <v>#N/A</v>
      </c>
      <c r="E791" t="s">
        <v>9652</v>
      </c>
      <c r="F791" t="s">
        <v>9653</v>
      </c>
      <c r="G791" t="s">
        <v>8112</v>
      </c>
      <c r="H791" t="s">
        <v>8113</v>
      </c>
      <c r="J791" t="str">
        <f>Table15[[#This Row],[Server]]&amp;":"&amp;Table15[[#This Row],[DB_ADDR]]</f>
        <v>WASTE:E8301</v>
      </c>
    </row>
    <row r="792" spans="1:10" x14ac:dyDescent="0.3">
      <c r="A792">
        <v>13066</v>
      </c>
      <c r="B792" t="e">
        <f>_xlfn.XLOOKUP(Table15[[#This Row],[Site Id]],'All sites'!A:A,'All sites'!B:B)</f>
        <v>#N/A</v>
      </c>
      <c r="C792" t="e">
        <f>_xlfn.XLOOKUP(Table15[[#This Row],[Site Id]],'All sites'!A:A,'All sites'!C:C)</f>
        <v>#N/A</v>
      </c>
      <c r="D792" t="e">
        <f>Table15[[#This Row],[Site Area]] &amp; " " &amp; Table15[[#This Row],[Site Description]]</f>
        <v>#N/A</v>
      </c>
      <c r="E792" t="s">
        <v>9654</v>
      </c>
      <c r="F792" t="s">
        <v>9655</v>
      </c>
      <c r="G792" t="s">
        <v>8112</v>
      </c>
      <c r="H792" t="s">
        <v>8113</v>
      </c>
      <c r="J792" t="str">
        <f>Table15[[#This Row],[Server]]&amp;":"&amp;Table15[[#This Row],[DB_ADDR]]</f>
        <v>WASTE:E9896</v>
      </c>
    </row>
    <row r="793" spans="1:10" x14ac:dyDescent="0.3">
      <c r="A793">
        <v>13066</v>
      </c>
      <c r="B793" t="e">
        <f>_xlfn.XLOOKUP(Table15[[#This Row],[Site Id]],'All sites'!A:A,'All sites'!B:B)</f>
        <v>#N/A</v>
      </c>
      <c r="C793" t="e">
        <f>_xlfn.XLOOKUP(Table15[[#This Row],[Site Id]],'All sites'!A:A,'All sites'!C:C)</f>
        <v>#N/A</v>
      </c>
      <c r="D793" t="e">
        <f>Table15[[#This Row],[Site Area]] &amp; " " &amp; Table15[[#This Row],[Site Description]]</f>
        <v>#N/A</v>
      </c>
      <c r="E793" t="s">
        <v>9656</v>
      </c>
      <c r="F793" t="s">
        <v>9657</v>
      </c>
      <c r="G793" t="s">
        <v>8112</v>
      </c>
      <c r="H793" t="s">
        <v>8113</v>
      </c>
      <c r="J793" t="str">
        <f>Table15[[#This Row],[Server]]&amp;":"&amp;Table15[[#This Row],[DB_ADDR]]</f>
        <v>WASTE:E9897</v>
      </c>
    </row>
    <row r="794" spans="1:10" x14ac:dyDescent="0.3">
      <c r="A794">
        <v>13066</v>
      </c>
      <c r="B794" t="e">
        <f>_xlfn.XLOOKUP(Table15[[#This Row],[Site Id]],'All sites'!A:A,'All sites'!B:B)</f>
        <v>#N/A</v>
      </c>
      <c r="C794" t="e">
        <f>_xlfn.XLOOKUP(Table15[[#This Row],[Site Id]],'All sites'!A:A,'All sites'!C:C)</f>
        <v>#N/A</v>
      </c>
      <c r="D794" t="e">
        <f>Table15[[#This Row],[Site Area]] &amp; " " &amp; Table15[[#This Row],[Site Description]]</f>
        <v>#N/A</v>
      </c>
      <c r="E794" t="s">
        <v>9658</v>
      </c>
      <c r="F794" t="s">
        <v>9659</v>
      </c>
      <c r="G794" t="s">
        <v>8112</v>
      </c>
      <c r="H794" t="s">
        <v>8113</v>
      </c>
      <c r="J794" t="str">
        <f>Table15[[#This Row],[Server]]&amp;":"&amp;Table15[[#This Row],[DB_ADDR]]</f>
        <v>WASTE:E9902</v>
      </c>
    </row>
    <row r="795" spans="1:10" x14ac:dyDescent="0.3">
      <c r="A795">
        <v>13066</v>
      </c>
      <c r="B795" t="e">
        <f>_xlfn.XLOOKUP(Table15[[#This Row],[Site Id]],'All sites'!A:A,'All sites'!B:B)</f>
        <v>#N/A</v>
      </c>
      <c r="C795" t="e">
        <f>_xlfn.XLOOKUP(Table15[[#This Row],[Site Id]],'All sites'!A:A,'All sites'!C:C)</f>
        <v>#N/A</v>
      </c>
      <c r="D795" t="e">
        <f>Table15[[#This Row],[Site Area]] &amp; " " &amp; Table15[[#This Row],[Site Description]]</f>
        <v>#N/A</v>
      </c>
      <c r="E795" t="s">
        <v>9660</v>
      </c>
      <c r="F795" t="s">
        <v>9661</v>
      </c>
      <c r="G795" t="s">
        <v>8112</v>
      </c>
      <c r="H795" t="s">
        <v>8113</v>
      </c>
      <c r="J795" t="str">
        <f>Table15[[#This Row],[Server]]&amp;":"&amp;Table15[[#This Row],[DB_ADDR]]</f>
        <v>WASTE:E9903</v>
      </c>
    </row>
    <row r="796" spans="1:10" x14ac:dyDescent="0.3">
      <c r="A796">
        <v>13066</v>
      </c>
      <c r="B796" t="e">
        <f>_xlfn.XLOOKUP(Table15[[#This Row],[Site Id]],'All sites'!A:A,'All sites'!B:B)</f>
        <v>#N/A</v>
      </c>
      <c r="C796" t="e">
        <f>_xlfn.XLOOKUP(Table15[[#This Row],[Site Id]],'All sites'!A:A,'All sites'!C:C)</f>
        <v>#N/A</v>
      </c>
      <c r="D796" t="e">
        <f>Table15[[#This Row],[Site Area]] &amp; " " &amp; Table15[[#This Row],[Site Description]]</f>
        <v>#N/A</v>
      </c>
      <c r="E796" t="s">
        <v>9662</v>
      </c>
      <c r="F796" t="s">
        <v>9663</v>
      </c>
      <c r="G796" t="s">
        <v>8112</v>
      </c>
      <c r="H796" t="s">
        <v>8113</v>
      </c>
      <c r="J796" t="str">
        <f>Table15[[#This Row],[Server]]&amp;":"&amp;Table15[[#This Row],[DB_ADDR]]</f>
        <v>WASTE:E9917</v>
      </c>
    </row>
    <row r="797" spans="1:10" x14ac:dyDescent="0.3">
      <c r="A797">
        <v>13066</v>
      </c>
      <c r="B797" t="e">
        <f>_xlfn.XLOOKUP(Table15[[#This Row],[Site Id]],'All sites'!A:A,'All sites'!B:B)</f>
        <v>#N/A</v>
      </c>
      <c r="C797" t="e">
        <f>_xlfn.XLOOKUP(Table15[[#This Row],[Site Id]],'All sites'!A:A,'All sites'!C:C)</f>
        <v>#N/A</v>
      </c>
      <c r="D797" t="e">
        <f>Table15[[#This Row],[Site Area]] &amp; " " &amp; Table15[[#This Row],[Site Description]]</f>
        <v>#N/A</v>
      </c>
      <c r="E797" t="s">
        <v>9664</v>
      </c>
      <c r="F797" t="s">
        <v>9665</v>
      </c>
      <c r="G797" t="s">
        <v>8112</v>
      </c>
      <c r="H797" t="s">
        <v>8113</v>
      </c>
      <c r="J797" t="str">
        <f>Table15[[#This Row],[Server]]&amp;":"&amp;Table15[[#This Row],[DB_ADDR]]</f>
        <v>WASTE:E9920</v>
      </c>
    </row>
    <row r="798" spans="1:10" x14ac:dyDescent="0.3">
      <c r="A798">
        <v>13066</v>
      </c>
      <c r="B798" t="e">
        <f>_xlfn.XLOOKUP(Table15[[#This Row],[Site Id]],'All sites'!A:A,'All sites'!B:B)</f>
        <v>#N/A</v>
      </c>
      <c r="C798" t="e">
        <f>_xlfn.XLOOKUP(Table15[[#This Row],[Site Id]],'All sites'!A:A,'All sites'!C:C)</f>
        <v>#N/A</v>
      </c>
      <c r="D798" t="e">
        <f>Table15[[#This Row],[Site Area]] &amp; " " &amp; Table15[[#This Row],[Site Description]]</f>
        <v>#N/A</v>
      </c>
      <c r="E798" t="s">
        <v>9666</v>
      </c>
      <c r="F798" t="s">
        <v>9667</v>
      </c>
      <c r="G798" t="s">
        <v>8112</v>
      </c>
      <c r="H798" t="s">
        <v>8113</v>
      </c>
      <c r="J798" t="str">
        <f>Table15[[#This Row],[Server]]&amp;":"&amp;Table15[[#This Row],[DB_ADDR]]</f>
        <v>WASTE:E9921</v>
      </c>
    </row>
    <row r="799" spans="1:10" x14ac:dyDescent="0.3">
      <c r="A799">
        <v>13066</v>
      </c>
      <c r="B799" t="e">
        <f>_xlfn.XLOOKUP(Table15[[#This Row],[Site Id]],'All sites'!A:A,'All sites'!B:B)</f>
        <v>#N/A</v>
      </c>
      <c r="C799" t="e">
        <f>_xlfn.XLOOKUP(Table15[[#This Row],[Site Id]],'All sites'!A:A,'All sites'!C:C)</f>
        <v>#N/A</v>
      </c>
      <c r="D799" t="e">
        <f>Table15[[#This Row],[Site Area]] &amp; " " &amp; Table15[[#This Row],[Site Description]]</f>
        <v>#N/A</v>
      </c>
      <c r="E799" t="s">
        <v>9668</v>
      </c>
      <c r="F799" t="s">
        <v>9669</v>
      </c>
      <c r="G799" t="s">
        <v>8112</v>
      </c>
      <c r="H799" t="s">
        <v>8113</v>
      </c>
      <c r="J799" t="str">
        <f>Table15[[#This Row],[Server]]&amp;":"&amp;Table15[[#This Row],[DB_ADDR]]</f>
        <v>WASTE:E11190</v>
      </c>
    </row>
    <row r="800" spans="1:10" x14ac:dyDescent="0.3">
      <c r="A800">
        <v>13066</v>
      </c>
      <c r="B800" t="e">
        <f>_xlfn.XLOOKUP(Table15[[#This Row],[Site Id]],'All sites'!A:A,'All sites'!B:B)</f>
        <v>#N/A</v>
      </c>
      <c r="C800" t="e">
        <f>_xlfn.XLOOKUP(Table15[[#This Row],[Site Id]],'All sites'!A:A,'All sites'!C:C)</f>
        <v>#N/A</v>
      </c>
      <c r="D800" t="e">
        <f>Table15[[#This Row],[Site Area]] &amp; " " &amp; Table15[[#This Row],[Site Description]]</f>
        <v>#N/A</v>
      </c>
      <c r="E800" t="s">
        <v>9670</v>
      </c>
      <c r="F800" t="s">
        <v>9671</v>
      </c>
      <c r="G800" t="s">
        <v>8112</v>
      </c>
      <c r="H800" t="s">
        <v>8113</v>
      </c>
      <c r="J800" t="str">
        <f>Table15[[#This Row],[Server]]&amp;":"&amp;Table15[[#This Row],[DB_ADDR]]</f>
        <v>WASTE:E11193</v>
      </c>
    </row>
    <row r="801" spans="1:10" x14ac:dyDescent="0.3">
      <c r="A801">
        <v>13066</v>
      </c>
      <c r="B801" t="e">
        <f>_xlfn.XLOOKUP(Table15[[#This Row],[Site Id]],'All sites'!A:A,'All sites'!B:B)</f>
        <v>#N/A</v>
      </c>
      <c r="C801" t="e">
        <f>_xlfn.XLOOKUP(Table15[[#This Row],[Site Id]],'All sites'!A:A,'All sites'!C:C)</f>
        <v>#N/A</v>
      </c>
      <c r="D801" t="e">
        <f>Table15[[#This Row],[Site Area]] &amp; " " &amp; Table15[[#This Row],[Site Description]]</f>
        <v>#N/A</v>
      </c>
      <c r="E801" t="s">
        <v>9672</v>
      </c>
      <c r="F801" t="s">
        <v>9673</v>
      </c>
      <c r="G801" t="s">
        <v>8112</v>
      </c>
      <c r="H801" t="s">
        <v>8113</v>
      </c>
      <c r="J801" t="str">
        <f>Table15[[#This Row],[Server]]&amp;":"&amp;Table15[[#This Row],[DB_ADDR]]</f>
        <v>WASTE:E11194</v>
      </c>
    </row>
    <row r="802" spans="1:10" x14ac:dyDescent="0.3">
      <c r="A802">
        <v>13066</v>
      </c>
      <c r="B802" t="e">
        <f>_xlfn.XLOOKUP(Table15[[#This Row],[Site Id]],'All sites'!A:A,'All sites'!B:B)</f>
        <v>#N/A</v>
      </c>
      <c r="C802" t="e">
        <f>_xlfn.XLOOKUP(Table15[[#This Row],[Site Id]],'All sites'!A:A,'All sites'!C:C)</f>
        <v>#N/A</v>
      </c>
      <c r="D802" t="e">
        <f>Table15[[#This Row],[Site Area]] &amp; " " &amp; Table15[[#This Row],[Site Description]]</f>
        <v>#N/A</v>
      </c>
      <c r="E802" t="s">
        <v>9674</v>
      </c>
      <c r="F802" t="s">
        <v>9675</v>
      </c>
      <c r="G802" t="s">
        <v>8112</v>
      </c>
      <c r="H802" t="s">
        <v>8113</v>
      </c>
      <c r="J802" t="str">
        <f>Table15[[#This Row],[Server]]&amp;":"&amp;Table15[[#This Row],[DB_ADDR]]</f>
        <v>WASTE:E11197</v>
      </c>
    </row>
    <row r="803" spans="1:10" x14ac:dyDescent="0.3">
      <c r="A803">
        <v>13066</v>
      </c>
      <c r="B803" t="e">
        <f>_xlfn.XLOOKUP(Table15[[#This Row],[Site Id]],'All sites'!A:A,'All sites'!B:B)</f>
        <v>#N/A</v>
      </c>
      <c r="C803" t="e">
        <f>_xlfn.XLOOKUP(Table15[[#This Row],[Site Id]],'All sites'!A:A,'All sites'!C:C)</f>
        <v>#N/A</v>
      </c>
      <c r="D803" t="e">
        <f>Table15[[#This Row],[Site Area]] &amp; " " &amp; Table15[[#This Row],[Site Description]]</f>
        <v>#N/A</v>
      </c>
      <c r="E803" t="s">
        <v>9676</v>
      </c>
      <c r="F803" t="s">
        <v>9677</v>
      </c>
      <c r="G803" t="s">
        <v>8112</v>
      </c>
      <c r="H803" t="s">
        <v>8113</v>
      </c>
      <c r="J803" t="str">
        <f>Table15[[#This Row],[Server]]&amp;":"&amp;Table15[[#This Row],[DB_ADDR]]</f>
        <v>WASTE:E26779</v>
      </c>
    </row>
    <row r="804" spans="1:10" x14ac:dyDescent="0.3">
      <c r="A804">
        <v>13066</v>
      </c>
      <c r="B804" t="e">
        <f>_xlfn.XLOOKUP(Table15[[#This Row],[Site Id]],'All sites'!A:A,'All sites'!B:B)</f>
        <v>#N/A</v>
      </c>
      <c r="C804" t="e">
        <f>_xlfn.XLOOKUP(Table15[[#This Row],[Site Id]],'All sites'!A:A,'All sites'!C:C)</f>
        <v>#N/A</v>
      </c>
      <c r="D804" t="e">
        <f>Table15[[#This Row],[Site Area]] &amp; " " &amp; Table15[[#This Row],[Site Description]]</f>
        <v>#N/A</v>
      </c>
      <c r="E804" t="s">
        <v>9678</v>
      </c>
      <c r="F804" t="s">
        <v>9679</v>
      </c>
      <c r="G804" t="s">
        <v>8112</v>
      </c>
      <c r="H804" t="s">
        <v>8113</v>
      </c>
      <c r="J804" t="str">
        <f>Table15[[#This Row],[Server]]&amp;":"&amp;Table15[[#This Row],[DB_ADDR]]</f>
        <v>WASTE:E36357</v>
      </c>
    </row>
    <row r="805" spans="1:10" x14ac:dyDescent="0.3">
      <c r="A805">
        <v>13066</v>
      </c>
      <c r="B805" t="e">
        <f>_xlfn.XLOOKUP(Table15[[#This Row],[Site Id]],'All sites'!A:A,'All sites'!B:B)</f>
        <v>#N/A</v>
      </c>
      <c r="C805" t="e">
        <f>_xlfn.XLOOKUP(Table15[[#This Row],[Site Id]],'All sites'!A:A,'All sites'!C:C)</f>
        <v>#N/A</v>
      </c>
      <c r="D805" t="e">
        <f>Table15[[#This Row],[Site Area]] &amp; " " &amp; Table15[[#This Row],[Site Description]]</f>
        <v>#N/A</v>
      </c>
      <c r="E805" t="s">
        <v>9680</v>
      </c>
      <c r="F805" t="s">
        <v>9681</v>
      </c>
      <c r="G805" t="s">
        <v>8112</v>
      </c>
      <c r="H805" t="s">
        <v>8113</v>
      </c>
      <c r="J805" t="str">
        <f>Table15[[#This Row],[Server]]&amp;":"&amp;Table15[[#This Row],[DB_ADDR]]</f>
        <v>WASTE:E36360</v>
      </c>
    </row>
    <row r="806" spans="1:10" x14ac:dyDescent="0.3">
      <c r="A806">
        <v>13066</v>
      </c>
      <c r="B806" t="e">
        <f>_xlfn.XLOOKUP(Table15[[#This Row],[Site Id]],'All sites'!A:A,'All sites'!B:B)</f>
        <v>#N/A</v>
      </c>
      <c r="C806" t="e">
        <f>_xlfn.XLOOKUP(Table15[[#This Row],[Site Id]],'All sites'!A:A,'All sites'!C:C)</f>
        <v>#N/A</v>
      </c>
      <c r="D806" t="e">
        <f>Table15[[#This Row],[Site Area]] &amp; " " &amp; Table15[[#This Row],[Site Description]]</f>
        <v>#N/A</v>
      </c>
      <c r="E806" t="s">
        <v>9682</v>
      </c>
      <c r="F806" t="s">
        <v>9683</v>
      </c>
      <c r="G806" t="s">
        <v>8112</v>
      </c>
      <c r="H806" t="s">
        <v>8113</v>
      </c>
      <c r="J806" t="str">
        <f>Table15[[#This Row],[Server]]&amp;":"&amp;Table15[[#This Row],[DB_ADDR]]</f>
        <v>WASTE:E36362</v>
      </c>
    </row>
    <row r="807" spans="1:10" x14ac:dyDescent="0.3">
      <c r="A807">
        <v>13066</v>
      </c>
      <c r="B807" t="e">
        <f>_xlfn.XLOOKUP(Table15[[#This Row],[Site Id]],'All sites'!A:A,'All sites'!B:B)</f>
        <v>#N/A</v>
      </c>
      <c r="C807" t="e">
        <f>_xlfn.XLOOKUP(Table15[[#This Row],[Site Id]],'All sites'!A:A,'All sites'!C:C)</f>
        <v>#N/A</v>
      </c>
      <c r="D807" t="e">
        <f>Table15[[#This Row],[Site Area]] &amp; " " &amp; Table15[[#This Row],[Site Description]]</f>
        <v>#N/A</v>
      </c>
      <c r="E807" t="s">
        <v>9684</v>
      </c>
      <c r="F807" t="s">
        <v>9685</v>
      </c>
      <c r="G807" t="s">
        <v>8112</v>
      </c>
      <c r="H807" t="s">
        <v>8113</v>
      </c>
      <c r="J807" t="str">
        <f>Table15[[#This Row],[Server]]&amp;":"&amp;Table15[[#This Row],[DB_ADDR]]</f>
        <v>WASTE:E38876</v>
      </c>
    </row>
    <row r="808" spans="1:10" x14ac:dyDescent="0.3">
      <c r="A808">
        <v>13066</v>
      </c>
      <c r="B808" t="e">
        <f>_xlfn.XLOOKUP(Table15[[#This Row],[Site Id]],'All sites'!A:A,'All sites'!B:B)</f>
        <v>#N/A</v>
      </c>
      <c r="C808" t="e">
        <f>_xlfn.XLOOKUP(Table15[[#This Row],[Site Id]],'All sites'!A:A,'All sites'!C:C)</f>
        <v>#N/A</v>
      </c>
      <c r="D808" t="e">
        <f>Table15[[#This Row],[Site Area]] &amp; " " &amp; Table15[[#This Row],[Site Description]]</f>
        <v>#N/A</v>
      </c>
      <c r="E808" t="s">
        <v>9686</v>
      </c>
      <c r="F808" t="s">
        <v>9687</v>
      </c>
      <c r="G808" t="s">
        <v>8112</v>
      </c>
      <c r="H808" t="s">
        <v>8113</v>
      </c>
      <c r="J808" t="str">
        <f>Table15[[#This Row],[Server]]&amp;":"&amp;Table15[[#This Row],[DB_ADDR]]</f>
        <v>WASTE:E39193</v>
      </c>
    </row>
    <row r="809" spans="1:10" x14ac:dyDescent="0.3">
      <c r="A809">
        <v>13069</v>
      </c>
      <c r="B809" t="e">
        <f>_xlfn.XLOOKUP(Table15[[#This Row],[Site Id]],'All sites'!A:A,'All sites'!B:B)</f>
        <v>#N/A</v>
      </c>
      <c r="C809" t="e">
        <f>_xlfn.XLOOKUP(Table15[[#This Row],[Site Id]],'All sites'!A:A,'All sites'!C:C)</f>
        <v>#N/A</v>
      </c>
      <c r="D809" t="e">
        <f>Table15[[#This Row],[Site Area]] &amp; " " &amp; Table15[[#This Row],[Site Description]]</f>
        <v>#N/A</v>
      </c>
      <c r="E809" t="s">
        <v>9688</v>
      </c>
      <c r="F809" t="s">
        <v>9689</v>
      </c>
      <c r="G809" t="s">
        <v>8112</v>
      </c>
      <c r="H809" t="s">
        <v>8113</v>
      </c>
      <c r="J809" t="str">
        <f>Table15[[#This Row],[Server]]&amp;":"&amp;Table15[[#This Row],[DB_ADDR]]</f>
        <v>WASTE:E3341</v>
      </c>
    </row>
    <row r="810" spans="1:10" x14ac:dyDescent="0.3">
      <c r="A810">
        <v>13069</v>
      </c>
      <c r="B810" t="e">
        <f>_xlfn.XLOOKUP(Table15[[#This Row],[Site Id]],'All sites'!A:A,'All sites'!B:B)</f>
        <v>#N/A</v>
      </c>
      <c r="C810" t="e">
        <f>_xlfn.XLOOKUP(Table15[[#This Row],[Site Id]],'All sites'!A:A,'All sites'!C:C)</f>
        <v>#N/A</v>
      </c>
      <c r="D810" t="e">
        <f>Table15[[#This Row],[Site Area]] &amp; " " &amp; Table15[[#This Row],[Site Description]]</f>
        <v>#N/A</v>
      </c>
      <c r="E810" t="s">
        <v>9690</v>
      </c>
      <c r="F810" t="s">
        <v>9691</v>
      </c>
      <c r="G810" t="s">
        <v>8112</v>
      </c>
      <c r="H810" t="s">
        <v>8113</v>
      </c>
      <c r="J810" t="str">
        <f>Table15[[#This Row],[Server]]&amp;":"&amp;Table15[[#This Row],[DB_ADDR]]</f>
        <v>WASTE:E3343</v>
      </c>
    </row>
    <row r="811" spans="1:10" x14ac:dyDescent="0.3">
      <c r="A811">
        <v>13070</v>
      </c>
      <c r="B811" t="e">
        <f>_xlfn.XLOOKUP(Table15[[#This Row],[Site Id]],'All sites'!A:A,'All sites'!B:B)</f>
        <v>#N/A</v>
      </c>
      <c r="C811" t="e">
        <f>_xlfn.XLOOKUP(Table15[[#This Row],[Site Id]],'All sites'!A:A,'All sites'!C:C)</f>
        <v>#N/A</v>
      </c>
      <c r="D811" t="e">
        <f>Table15[[#This Row],[Site Area]] &amp; " " &amp; Table15[[#This Row],[Site Description]]</f>
        <v>#N/A</v>
      </c>
      <c r="E811" t="s">
        <v>9692</v>
      </c>
      <c r="F811" t="s">
        <v>9693</v>
      </c>
      <c r="G811" t="s">
        <v>8112</v>
      </c>
      <c r="H811" t="s">
        <v>8113</v>
      </c>
      <c r="J811" t="str">
        <f>Table15[[#This Row],[Server]]&amp;":"&amp;Table15[[#This Row],[DB_ADDR]]</f>
        <v>WASTE:E2870</v>
      </c>
    </row>
    <row r="812" spans="1:10" x14ac:dyDescent="0.3">
      <c r="A812">
        <v>13071</v>
      </c>
      <c r="B812" t="e">
        <f>_xlfn.XLOOKUP(Table15[[#This Row],[Site Id]],'All sites'!A:A,'All sites'!B:B)</f>
        <v>#N/A</v>
      </c>
      <c r="C812" t="e">
        <f>_xlfn.XLOOKUP(Table15[[#This Row],[Site Id]],'All sites'!A:A,'All sites'!C:C)</f>
        <v>#N/A</v>
      </c>
      <c r="D812" t="e">
        <f>Table15[[#This Row],[Site Area]] &amp; " " &amp; Table15[[#This Row],[Site Description]]</f>
        <v>#N/A</v>
      </c>
      <c r="E812" t="s">
        <v>9694</v>
      </c>
      <c r="F812" t="s">
        <v>9695</v>
      </c>
      <c r="G812" t="s">
        <v>8112</v>
      </c>
      <c r="H812" t="s">
        <v>8113</v>
      </c>
      <c r="J812" t="str">
        <f>Table15[[#This Row],[Server]]&amp;":"&amp;Table15[[#This Row],[DB_ADDR]]</f>
        <v>WASTE:E9604</v>
      </c>
    </row>
    <row r="813" spans="1:10" x14ac:dyDescent="0.3">
      <c r="A813">
        <v>13071</v>
      </c>
      <c r="B813" t="e">
        <f>_xlfn.XLOOKUP(Table15[[#This Row],[Site Id]],'All sites'!A:A,'All sites'!B:B)</f>
        <v>#N/A</v>
      </c>
      <c r="C813" t="e">
        <f>_xlfn.XLOOKUP(Table15[[#This Row],[Site Id]],'All sites'!A:A,'All sites'!C:C)</f>
        <v>#N/A</v>
      </c>
      <c r="D813" t="e">
        <f>Table15[[#This Row],[Site Area]] &amp; " " &amp; Table15[[#This Row],[Site Description]]</f>
        <v>#N/A</v>
      </c>
      <c r="E813" t="s">
        <v>9696</v>
      </c>
      <c r="F813" t="s">
        <v>9697</v>
      </c>
      <c r="G813" t="s">
        <v>8112</v>
      </c>
      <c r="H813" t="s">
        <v>8113</v>
      </c>
      <c r="J813" t="str">
        <f>Table15[[#This Row],[Server]]&amp;":"&amp;Table15[[#This Row],[DB_ADDR]]</f>
        <v>WASTE:E11051</v>
      </c>
    </row>
    <row r="814" spans="1:10" x14ac:dyDescent="0.3">
      <c r="A814">
        <v>13072</v>
      </c>
      <c r="B814" t="e">
        <f>_xlfn.XLOOKUP(Table15[[#This Row],[Site Id]],'All sites'!A:A,'All sites'!B:B)</f>
        <v>#N/A</v>
      </c>
      <c r="C814" t="e">
        <f>_xlfn.XLOOKUP(Table15[[#This Row],[Site Id]],'All sites'!A:A,'All sites'!C:C)</f>
        <v>#N/A</v>
      </c>
      <c r="D814" t="e">
        <f>Table15[[#This Row],[Site Area]] &amp; " " &amp; Table15[[#This Row],[Site Description]]</f>
        <v>#N/A</v>
      </c>
      <c r="E814" t="s">
        <v>9698</v>
      </c>
      <c r="F814" t="s">
        <v>9699</v>
      </c>
      <c r="G814" t="s">
        <v>8112</v>
      </c>
      <c r="H814" t="s">
        <v>8113</v>
      </c>
      <c r="J814" t="str">
        <f>Table15[[#This Row],[Server]]&amp;":"&amp;Table15[[#This Row],[DB_ADDR]]</f>
        <v>WASTE:E26065</v>
      </c>
    </row>
    <row r="815" spans="1:10" x14ac:dyDescent="0.3">
      <c r="A815">
        <v>13073</v>
      </c>
      <c r="B815" t="e">
        <f>_xlfn.XLOOKUP(Table15[[#This Row],[Site Id]],'All sites'!A:A,'All sites'!B:B)</f>
        <v>#N/A</v>
      </c>
      <c r="C815" t="e">
        <f>_xlfn.XLOOKUP(Table15[[#This Row],[Site Id]],'All sites'!A:A,'All sites'!C:C)</f>
        <v>#N/A</v>
      </c>
      <c r="D815" t="e">
        <f>Table15[[#This Row],[Site Area]] &amp; " " &amp; Table15[[#This Row],[Site Description]]</f>
        <v>#N/A</v>
      </c>
      <c r="E815" t="s">
        <v>9700</v>
      </c>
      <c r="F815" t="s">
        <v>9701</v>
      </c>
      <c r="G815" t="s">
        <v>8112</v>
      </c>
      <c r="H815" t="s">
        <v>8113</v>
      </c>
      <c r="J815" t="str">
        <f>Table15[[#This Row],[Server]]&amp;":"&amp;Table15[[#This Row],[DB_ADDR]]</f>
        <v>WASTE:E1890</v>
      </c>
    </row>
    <row r="816" spans="1:10" x14ac:dyDescent="0.3">
      <c r="A816">
        <v>13073</v>
      </c>
      <c r="B816" t="e">
        <f>_xlfn.XLOOKUP(Table15[[#This Row],[Site Id]],'All sites'!A:A,'All sites'!B:B)</f>
        <v>#N/A</v>
      </c>
      <c r="C816" t="e">
        <f>_xlfn.XLOOKUP(Table15[[#This Row],[Site Id]],'All sites'!A:A,'All sites'!C:C)</f>
        <v>#N/A</v>
      </c>
      <c r="D816" t="e">
        <f>Table15[[#This Row],[Site Area]] &amp; " " &amp; Table15[[#This Row],[Site Description]]</f>
        <v>#N/A</v>
      </c>
      <c r="E816" t="s">
        <v>9702</v>
      </c>
      <c r="F816" t="s">
        <v>9703</v>
      </c>
      <c r="G816" t="s">
        <v>8112</v>
      </c>
      <c r="H816" t="s">
        <v>8113</v>
      </c>
      <c r="J816" t="str">
        <f>Table15[[#This Row],[Server]]&amp;":"&amp;Table15[[#This Row],[DB_ADDR]]</f>
        <v>WASTE:E1898</v>
      </c>
    </row>
    <row r="817" spans="1:10" x14ac:dyDescent="0.3">
      <c r="A817">
        <v>13073</v>
      </c>
      <c r="B817" t="e">
        <f>_xlfn.XLOOKUP(Table15[[#This Row],[Site Id]],'All sites'!A:A,'All sites'!B:B)</f>
        <v>#N/A</v>
      </c>
      <c r="C817" t="e">
        <f>_xlfn.XLOOKUP(Table15[[#This Row],[Site Id]],'All sites'!A:A,'All sites'!C:C)</f>
        <v>#N/A</v>
      </c>
      <c r="D817" t="e">
        <f>Table15[[#This Row],[Site Area]] &amp; " " &amp; Table15[[#This Row],[Site Description]]</f>
        <v>#N/A</v>
      </c>
      <c r="E817" t="s">
        <v>9704</v>
      </c>
      <c r="F817" t="s">
        <v>9705</v>
      </c>
      <c r="G817" t="s">
        <v>8112</v>
      </c>
      <c r="H817" t="s">
        <v>8113</v>
      </c>
      <c r="J817" t="str">
        <f>Table15[[#This Row],[Server]]&amp;":"&amp;Table15[[#This Row],[DB_ADDR]]</f>
        <v>WASTE:E30327</v>
      </c>
    </row>
    <row r="818" spans="1:10" x14ac:dyDescent="0.3">
      <c r="A818">
        <v>13075</v>
      </c>
      <c r="B818" t="e">
        <f>_xlfn.XLOOKUP(Table15[[#This Row],[Site Id]],'All sites'!A:A,'All sites'!B:B)</f>
        <v>#N/A</v>
      </c>
      <c r="C818" t="e">
        <f>_xlfn.XLOOKUP(Table15[[#This Row],[Site Id]],'All sites'!A:A,'All sites'!C:C)</f>
        <v>#N/A</v>
      </c>
      <c r="D818" t="e">
        <f>Table15[[#This Row],[Site Area]] &amp; " " &amp; Table15[[#This Row],[Site Description]]</f>
        <v>#N/A</v>
      </c>
      <c r="E818" t="s">
        <v>9706</v>
      </c>
      <c r="F818" t="s">
        <v>9707</v>
      </c>
      <c r="G818" t="s">
        <v>8112</v>
      </c>
      <c r="H818" t="s">
        <v>8113</v>
      </c>
      <c r="J818" t="str">
        <f>Table15[[#This Row],[Server]]&amp;":"&amp;Table15[[#This Row],[DB_ADDR]]</f>
        <v>WASTE:E2890</v>
      </c>
    </row>
    <row r="819" spans="1:10" x14ac:dyDescent="0.3">
      <c r="A819">
        <v>13075</v>
      </c>
      <c r="B819" t="e">
        <f>_xlfn.XLOOKUP(Table15[[#This Row],[Site Id]],'All sites'!A:A,'All sites'!B:B)</f>
        <v>#N/A</v>
      </c>
      <c r="C819" t="e">
        <f>_xlfn.XLOOKUP(Table15[[#This Row],[Site Id]],'All sites'!A:A,'All sites'!C:C)</f>
        <v>#N/A</v>
      </c>
      <c r="D819" t="e">
        <f>Table15[[#This Row],[Site Area]] &amp; " " &amp; Table15[[#This Row],[Site Description]]</f>
        <v>#N/A</v>
      </c>
      <c r="E819" t="s">
        <v>9708</v>
      </c>
      <c r="F819" t="s">
        <v>9709</v>
      </c>
      <c r="G819" t="s">
        <v>8112</v>
      </c>
      <c r="H819" t="s">
        <v>8113</v>
      </c>
      <c r="J819" t="str">
        <f>Table15[[#This Row],[Server]]&amp;":"&amp;Table15[[#This Row],[DB_ADDR]]</f>
        <v>WASTE:E2894</v>
      </c>
    </row>
    <row r="820" spans="1:10" x14ac:dyDescent="0.3">
      <c r="A820">
        <v>13075</v>
      </c>
      <c r="B820" t="e">
        <f>_xlfn.XLOOKUP(Table15[[#This Row],[Site Id]],'All sites'!A:A,'All sites'!B:B)</f>
        <v>#N/A</v>
      </c>
      <c r="C820" t="e">
        <f>_xlfn.XLOOKUP(Table15[[#This Row],[Site Id]],'All sites'!A:A,'All sites'!C:C)</f>
        <v>#N/A</v>
      </c>
      <c r="D820" t="e">
        <f>Table15[[#This Row],[Site Area]] &amp; " " &amp; Table15[[#This Row],[Site Description]]</f>
        <v>#N/A</v>
      </c>
      <c r="E820" t="s">
        <v>9710</v>
      </c>
      <c r="F820" t="s">
        <v>9711</v>
      </c>
      <c r="G820" t="s">
        <v>8112</v>
      </c>
      <c r="H820" t="s">
        <v>8113</v>
      </c>
      <c r="J820" t="str">
        <f>Table15[[#This Row],[Server]]&amp;":"&amp;Table15[[#This Row],[DB_ADDR]]</f>
        <v>WASTE:E2897</v>
      </c>
    </row>
    <row r="821" spans="1:10" x14ac:dyDescent="0.3">
      <c r="A821">
        <v>13075</v>
      </c>
      <c r="B821" t="e">
        <f>_xlfn.XLOOKUP(Table15[[#This Row],[Site Id]],'All sites'!A:A,'All sites'!B:B)</f>
        <v>#N/A</v>
      </c>
      <c r="C821" t="e">
        <f>_xlfn.XLOOKUP(Table15[[#This Row],[Site Id]],'All sites'!A:A,'All sites'!C:C)</f>
        <v>#N/A</v>
      </c>
      <c r="D821" t="e">
        <f>Table15[[#This Row],[Site Area]] &amp; " " &amp; Table15[[#This Row],[Site Description]]</f>
        <v>#N/A</v>
      </c>
      <c r="E821" t="s">
        <v>9712</v>
      </c>
      <c r="F821" t="s">
        <v>9713</v>
      </c>
      <c r="G821" t="s">
        <v>8112</v>
      </c>
      <c r="H821" t="s">
        <v>8113</v>
      </c>
      <c r="J821" t="str">
        <f>Table15[[#This Row],[Server]]&amp;":"&amp;Table15[[#This Row],[DB_ADDR]]</f>
        <v>WASTE:E2901</v>
      </c>
    </row>
    <row r="822" spans="1:10" x14ac:dyDescent="0.3">
      <c r="A822">
        <v>13075</v>
      </c>
      <c r="B822" t="e">
        <f>_xlfn.XLOOKUP(Table15[[#This Row],[Site Id]],'All sites'!A:A,'All sites'!B:B)</f>
        <v>#N/A</v>
      </c>
      <c r="C822" t="e">
        <f>_xlfn.XLOOKUP(Table15[[#This Row],[Site Id]],'All sites'!A:A,'All sites'!C:C)</f>
        <v>#N/A</v>
      </c>
      <c r="D822" t="e">
        <f>Table15[[#This Row],[Site Area]] &amp; " " &amp; Table15[[#This Row],[Site Description]]</f>
        <v>#N/A</v>
      </c>
      <c r="E822" t="s">
        <v>9714</v>
      </c>
      <c r="F822" t="s">
        <v>9715</v>
      </c>
      <c r="G822" t="s">
        <v>8112</v>
      </c>
      <c r="H822" t="s">
        <v>8113</v>
      </c>
      <c r="J822" t="str">
        <f>Table15[[#This Row],[Server]]&amp;":"&amp;Table15[[#This Row],[DB_ADDR]]</f>
        <v>WASTE:E2902</v>
      </c>
    </row>
    <row r="823" spans="1:10" x14ac:dyDescent="0.3">
      <c r="A823">
        <v>13075</v>
      </c>
      <c r="B823" t="e">
        <f>_xlfn.XLOOKUP(Table15[[#This Row],[Site Id]],'All sites'!A:A,'All sites'!B:B)</f>
        <v>#N/A</v>
      </c>
      <c r="C823" t="e">
        <f>_xlfn.XLOOKUP(Table15[[#This Row],[Site Id]],'All sites'!A:A,'All sites'!C:C)</f>
        <v>#N/A</v>
      </c>
      <c r="D823" t="e">
        <f>Table15[[#This Row],[Site Area]] &amp; " " &amp; Table15[[#This Row],[Site Description]]</f>
        <v>#N/A</v>
      </c>
      <c r="E823" t="s">
        <v>9716</v>
      </c>
      <c r="F823" t="s">
        <v>9717</v>
      </c>
      <c r="G823" t="s">
        <v>8112</v>
      </c>
      <c r="H823" t="s">
        <v>8113</v>
      </c>
      <c r="J823" t="str">
        <f>Table15[[#This Row],[Server]]&amp;":"&amp;Table15[[#This Row],[DB_ADDR]]</f>
        <v>WASTE:E97817</v>
      </c>
    </row>
    <row r="824" spans="1:10" x14ac:dyDescent="0.3">
      <c r="A824">
        <v>13075</v>
      </c>
      <c r="B824" t="e">
        <f>_xlfn.XLOOKUP(Table15[[#This Row],[Site Id]],'All sites'!A:A,'All sites'!B:B)</f>
        <v>#N/A</v>
      </c>
      <c r="C824" t="e">
        <f>_xlfn.XLOOKUP(Table15[[#This Row],[Site Id]],'All sites'!A:A,'All sites'!C:C)</f>
        <v>#N/A</v>
      </c>
      <c r="D824" t="e">
        <f>Table15[[#This Row],[Site Area]] &amp; " " &amp; Table15[[#This Row],[Site Description]]</f>
        <v>#N/A</v>
      </c>
      <c r="E824" t="s">
        <v>9718</v>
      </c>
      <c r="F824" t="s">
        <v>9719</v>
      </c>
      <c r="G824" t="s">
        <v>8112</v>
      </c>
      <c r="H824" t="s">
        <v>8113</v>
      </c>
      <c r="J824" t="str">
        <f>Table15[[#This Row],[Server]]&amp;":"&amp;Table15[[#This Row],[DB_ADDR]]</f>
        <v>WASTE:E97820</v>
      </c>
    </row>
    <row r="825" spans="1:10" x14ac:dyDescent="0.3">
      <c r="A825">
        <v>13075</v>
      </c>
      <c r="B825" t="e">
        <f>_xlfn.XLOOKUP(Table15[[#This Row],[Site Id]],'All sites'!A:A,'All sites'!B:B)</f>
        <v>#N/A</v>
      </c>
      <c r="C825" t="e">
        <f>_xlfn.XLOOKUP(Table15[[#This Row],[Site Id]],'All sites'!A:A,'All sites'!C:C)</f>
        <v>#N/A</v>
      </c>
      <c r="D825" t="e">
        <f>Table15[[#This Row],[Site Area]] &amp; " " &amp; Table15[[#This Row],[Site Description]]</f>
        <v>#N/A</v>
      </c>
      <c r="E825" t="s">
        <v>9720</v>
      </c>
      <c r="F825" t="s">
        <v>9721</v>
      </c>
      <c r="G825" t="s">
        <v>8112</v>
      </c>
      <c r="H825" t="s">
        <v>8113</v>
      </c>
      <c r="J825" t="str">
        <f>Table15[[#This Row],[Server]]&amp;":"&amp;Table15[[#This Row],[DB_ADDR]]</f>
        <v>WASTE:E97827</v>
      </c>
    </row>
    <row r="826" spans="1:10" x14ac:dyDescent="0.3">
      <c r="A826">
        <v>13075</v>
      </c>
      <c r="B826" t="e">
        <f>_xlfn.XLOOKUP(Table15[[#This Row],[Site Id]],'All sites'!A:A,'All sites'!B:B)</f>
        <v>#N/A</v>
      </c>
      <c r="C826" t="e">
        <f>_xlfn.XLOOKUP(Table15[[#This Row],[Site Id]],'All sites'!A:A,'All sites'!C:C)</f>
        <v>#N/A</v>
      </c>
      <c r="D826" t="e">
        <f>Table15[[#This Row],[Site Area]] &amp; " " &amp; Table15[[#This Row],[Site Description]]</f>
        <v>#N/A</v>
      </c>
      <c r="E826" t="s">
        <v>9722</v>
      </c>
      <c r="F826" t="s">
        <v>9723</v>
      </c>
      <c r="G826" t="s">
        <v>8112</v>
      </c>
      <c r="H826" t="s">
        <v>8113</v>
      </c>
      <c r="J826" t="str">
        <f>Table15[[#This Row],[Server]]&amp;":"&amp;Table15[[#This Row],[DB_ADDR]]</f>
        <v>WASTE:E97830</v>
      </c>
    </row>
    <row r="827" spans="1:10" x14ac:dyDescent="0.3">
      <c r="A827">
        <v>13075</v>
      </c>
      <c r="B827" t="e">
        <f>_xlfn.XLOOKUP(Table15[[#This Row],[Site Id]],'All sites'!A:A,'All sites'!B:B)</f>
        <v>#N/A</v>
      </c>
      <c r="C827" t="e">
        <f>_xlfn.XLOOKUP(Table15[[#This Row],[Site Id]],'All sites'!A:A,'All sites'!C:C)</f>
        <v>#N/A</v>
      </c>
      <c r="D827" t="e">
        <f>Table15[[#This Row],[Site Area]] &amp; " " &amp; Table15[[#This Row],[Site Description]]</f>
        <v>#N/A</v>
      </c>
      <c r="E827" t="s">
        <v>9724</v>
      </c>
      <c r="F827" t="s">
        <v>9725</v>
      </c>
      <c r="G827" t="s">
        <v>8112</v>
      </c>
      <c r="H827" t="s">
        <v>8113</v>
      </c>
      <c r="J827" t="str">
        <f>Table15[[#This Row],[Server]]&amp;":"&amp;Table15[[#This Row],[DB_ADDR]]</f>
        <v>WASTE:E97842</v>
      </c>
    </row>
    <row r="828" spans="1:10" x14ac:dyDescent="0.3">
      <c r="A828">
        <v>13076</v>
      </c>
      <c r="B828" t="e">
        <f>_xlfn.XLOOKUP(Table15[[#This Row],[Site Id]],'All sites'!A:A,'All sites'!B:B)</f>
        <v>#N/A</v>
      </c>
      <c r="C828" t="e">
        <f>_xlfn.XLOOKUP(Table15[[#This Row],[Site Id]],'All sites'!A:A,'All sites'!C:C)</f>
        <v>#N/A</v>
      </c>
      <c r="D828" t="e">
        <f>Table15[[#This Row],[Site Area]] &amp; " " &amp; Table15[[#This Row],[Site Description]]</f>
        <v>#N/A</v>
      </c>
      <c r="E828" t="s">
        <v>9726</v>
      </c>
      <c r="F828" t="s">
        <v>9727</v>
      </c>
      <c r="G828" t="s">
        <v>8112</v>
      </c>
      <c r="H828" t="s">
        <v>8113</v>
      </c>
      <c r="J828" t="str">
        <f>Table15[[#This Row],[Server]]&amp;":"&amp;Table15[[#This Row],[DB_ADDR]]</f>
        <v>WASTE:E1381</v>
      </c>
    </row>
    <row r="829" spans="1:10" x14ac:dyDescent="0.3">
      <c r="A829">
        <v>13077</v>
      </c>
      <c r="B829" t="e">
        <f>_xlfn.XLOOKUP(Table15[[#This Row],[Site Id]],'All sites'!A:A,'All sites'!B:B)</f>
        <v>#N/A</v>
      </c>
      <c r="C829" t="e">
        <f>_xlfn.XLOOKUP(Table15[[#This Row],[Site Id]],'All sites'!A:A,'All sites'!C:C)</f>
        <v>#N/A</v>
      </c>
      <c r="D829" t="e">
        <f>Table15[[#This Row],[Site Area]] &amp; " " &amp; Table15[[#This Row],[Site Description]]</f>
        <v>#N/A</v>
      </c>
      <c r="E829" t="s">
        <v>9728</v>
      </c>
      <c r="F829" t="s">
        <v>9729</v>
      </c>
      <c r="G829" t="s">
        <v>8112</v>
      </c>
      <c r="H829" t="s">
        <v>8113</v>
      </c>
      <c r="J829" t="str">
        <f>Table15[[#This Row],[Server]]&amp;":"&amp;Table15[[#This Row],[DB_ADDR]]</f>
        <v>WASTE:E15968</v>
      </c>
    </row>
    <row r="830" spans="1:10" x14ac:dyDescent="0.3">
      <c r="A830">
        <v>13077</v>
      </c>
      <c r="B830" t="e">
        <f>_xlfn.XLOOKUP(Table15[[#This Row],[Site Id]],'All sites'!A:A,'All sites'!B:B)</f>
        <v>#N/A</v>
      </c>
      <c r="C830" t="e">
        <f>_xlfn.XLOOKUP(Table15[[#This Row],[Site Id]],'All sites'!A:A,'All sites'!C:C)</f>
        <v>#N/A</v>
      </c>
      <c r="D830" t="e">
        <f>Table15[[#This Row],[Site Area]] &amp; " " &amp; Table15[[#This Row],[Site Description]]</f>
        <v>#N/A</v>
      </c>
      <c r="E830" t="s">
        <v>9730</v>
      </c>
      <c r="F830" t="s">
        <v>9731</v>
      </c>
      <c r="G830" t="s">
        <v>8112</v>
      </c>
      <c r="H830" t="s">
        <v>8113</v>
      </c>
      <c r="J830" t="str">
        <f>Table15[[#This Row],[Server]]&amp;":"&amp;Table15[[#This Row],[DB_ADDR]]</f>
        <v>WASTE:E15969</v>
      </c>
    </row>
    <row r="831" spans="1:10" x14ac:dyDescent="0.3">
      <c r="A831">
        <v>13077</v>
      </c>
      <c r="B831" t="e">
        <f>_xlfn.XLOOKUP(Table15[[#This Row],[Site Id]],'All sites'!A:A,'All sites'!B:B)</f>
        <v>#N/A</v>
      </c>
      <c r="C831" t="e">
        <f>_xlfn.XLOOKUP(Table15[[#This Row],[Site Id]],'All sites'!A:A,'All sites'!C:C)</f>
        <v>#N/A</v>
      </c>
      <c r="D831" t="e">
        <f>Table15[[#This Row],[Site Area]] &amp; " " &amp; Table15[[#This Row],[Site Description]]</f>
        <v>#N/A</v>
      </c>
      <c r="E831" t="s">
        <v>9732</v>
      </c>
      <c r="F831" t="s">
        <v>9733</v>
      </c>
      <c r="G831" t="s">
        <v>8112</v>
      </c>
      <c r="H831" t="s">
        <v>8113</v>
      </c>
      <c r="J831" t="str">
        <f>Table15[[#This Row],[Server]]&amp;":"&amp;Table15[[#This Row],[DB_ADDR]]</f>
        <v>WASTE:E15972</v>
      </c>
    </row>
    <row r="832" spans="1:10" x14ac:dyDescent="0.3">
      <c r="A832">
        <v>13077</v>
      </c>
      <c r="B832" t="e">
        <f>_xlfn.XLOOKUP(Table15[[#This Row],[Site Id]],'All sites'!A:A,'All sites'!B:B)</f>
        <v>#N/A</v>
      </c>
      <c r="C832" t="e">
        <f>_xlfn.XLOOKUP(Table15[[#This Row],[Site Id]],'All sites'!A:A,'All sites'!C:C)</f>
        <v>#N/A</v>
      </c>
      <c r="D832" t="e">
        <f>Table15[[#This Row],[Site Area]] &amp; " " &amp; Table15[[#This Row],[Site Description]]</f>
        <v>#N/A</v>
      </c>
      <c r="E832" t="s">
        <v>9734</v>
      </c>
      <c r="F832" t="s">
        <v>9735</v>
      </c>
      <c r="G832" t="s">
        <v>8112</v>
      </c>
      <c r="H832" t="s">
        <v>8168</v>
      </c>
      <c r="J832" t="str">
        <f>Table15[[#This Row],[Server]]&amp;":"&amp;Table15[[#This Row],[DB_ADDR]]</f>
        <v>WASTE2:E6542</v>
      </c>
    </row>
    <row r="833" spans="1:10" x14ac:dyDescent="0.3">
      <c r="A833">
        <v>13077</v>
      </c>
      <c r="B833" t="e">
        <f>_xlfn.XLOOKUP(Table15[[#This Row],[Site Id]],'All sites'!A:A,'All sites'!B:B)</f>
        <v>#N/A</v>
      </c>
      <c r="C833" t="e">
        <f>_xlfn.XLOOKUP(Table15[[#This Row],[Site Id]],'All sites'!A:A,'All sites'!C:C)</f>
        <v>#N/A</v>
      </c>
      <c r="D833" t="e">
        <f>Table15[[#This Row],[Site Area]] &amp; " " &amp; Table15[[#This Row],[Site Description]]</f>
        <v>#N/A</v>
      </c>
      <c r="E833" t="s">
        <v>9736</v>
      </c>
      <c r="F833" t="s">
        <v>9737</v>
      </c>
      <c r="G833" t="s">
        <v>8112</v>
      </c>
      <c r="H833" t="s">
        <v>8168</v>
      </c>
      <c r="J833" t="str">
        <f>Table15[[#This Row],[Server]]&amp;":"&amp;Table15[[#This Row],[DB_ADDR]]</f>
        <v>WASTE2:E6353</v>
      </c>
    </row>
    <row r="834" spans="1:10" x14ac:dyDescent="0.3">
      <c r="A834">
        <v>13077</v>
      </c>
      <c r="B834" t="e">
        <f>_xlfn.XLOOKUP(Table15[[#This Row],[Site Id]],'All sites'!A:A,'All sites'!B:B)</f>
        <v>#N/A</v>
      </c>
      <c r="C834" t="e">
        <f>_xlfn.XLOOKUP(Table15[[#This Row],[Site Id]],'All sites'!A:A,'All sites'!C:C)</f>
        <v>#N/A</v>
      </c>
      <c r="D834" t="e">
        <f>Table15[[#This Row],[Site Area]] &amp; " " &amp; Table15[[#This Row],[Site Description]]</f>
        <v>#N/A</v>
      </c>
      <c r="E834" t="s">
        <v>9738</v>
      </c>
      <c r="F834" t="s">
        <v>9739</v>
      </c>
      <c r="G834" t="s">
        <v>8112</v>
      </c>
      <c r="H834" t="s">
        <v>8168</v>
      </c>
      <c r="J834" t="str">
        <f>Table15[[#This Row],[Server]]&amp;":"&amp;Table15[[#This Row],[DB_ADDR]]</f>
        <v>WASTE2:E6358</v>
      </c>
    </row>
    <row r="835" spans="1:10" x14ac:dyDescent="0.3">
      <c r="A835">
        <v>13077</v>
      </c>
      <c r="B835" t="e">
        <f>_xlfn.XLOOKUP(Table15[[#This Row],[Site Id]],'All sites'!A:A,'All sites'!B:B)</f>
        <v>#N/A</v>
      </c>
      <c r="C835" t="e">
        <f>_xlfn.XLOOKUP(Table15[[#This Row],[Site Id]],'All sites'!A:A,'All sites'!C:C)</f>
        <v>#N/A</v>
      </c>
      <c r="D835" t="e">
        <f>Table15[[#This Row],[Site Area]] &amp; " " &amp; Table15[[#This Row],[Site Description]]</f>
        <v>#N/A</v>
      </c>
      <c r="E835" t="s">
        <v>9740</v>
      </c>
      <c r="F835" t="s">
        <v>9741</v>
      </c>
      <c r="G835" t="s">
        <v>8112</v>
      </c>
      <c r="H835" t="s">
        <v>8168</v>
      </c>
      <c r="J835" t="str">
        <f>Table15[[#This Row],[Server]]&amp;":"&amp;Table15[[#This Row],[DB_ADDR]]</f>
        <v>WASTE2:E6518</v>
      </c>
    </row>
    <row r="836" spans="1:10" x14ac:dyDescent="0.3">
      <c r="A836">
        <v>13077</v>
      </c>
      <c r="B836" t="e">
        <f>_xlfn.XLOOKUP(Table15[[#This Row],[Site Id]],'All sites'!A:A,'All sites'!B:B)</f>
        <v>#N/A</v>
      </c>
      <c r="C836" t="e">
        <f>_xlfn.XLOOKUP(Table15[[#This Row],[Site Id]],'All sites'!A:A,'All sites'!C:C)</f>
        <v>#N/A</v>
      </c>
      <c r="D836" t="e">
        <f>Table15[[#This Row],[Site Area]] &amp; " " &amp; Table15[[#This Row],[Site Description]]</f>
        <v>#N/A</v>
      </c>
      <c r="E836" t="s">
        <v>9742</v>
      </c>
      <c r="F836" t="s">
        <v>9743</v>
      </c>
      <c r="G836" t="s">
        <v>8112</v>
      </c>
      <c r="H836" t="s">
        <v>8168</v>
      </c>
      <c r="J836" t="str">
        <f>Table15[[#This Row],[Server]]&amp;":"&amp;Table15[[#This Row],[DB_ADDR]]</f>
        <v>WASTE2:E6519</v>
      </c>
    </row>
    <row r="837" spans="1:10" x14ac:dyDescent="0.3">
      <c r="A837">
        <v>13077</v>
      </c>
      <c r="B837" t="e">
        <f>_xlfn.XLOOKUP(Table15[[#This Row],[Site Id]],'All sites'!A:A,'All sites'!B:B)</f>
        <v>#N/A</v>
      </c>
      <c r="C837" t="e">
        <f>_xlfn.XLOOKUP(Table15[[#This Row],[Site Id]],'All sites'!A:A,'All sites'!C:C)</f>
        <v>#N/A</v>
      </c>
      <c r="D837" t="e">
        <f>Table15[[#This Row],[Site Area]] &amp; " " &amp; Table15[[#This Row],[Site Description]]</f>
        <v>#N/A</v>
      </c>
      <c r="E837" t="s">
        <v>9744</v>
      </c>
      <c r="F837" t="s">
        <v>9745</v>
      </c>
      <c r="G837" t="s">
        <v>8112</v>
      </c>
      <c r="H837" t="s">
        <v>8168</v>
      </c>
      <c r="J837" t="str">
        <f>Table15[[#This Row],[Server]]&amp;":"&amp;Table15[[#This Row],[DB_ADDR]]</f>
        <v>WASTE2:E6523</v>
      </c>
    </row>
    <row r="838" spans="1:10" x14ac:dyDescent="0.3">
      <c r="A838">
        <v>13077</v>
      </c>
      <c r="B838" t="e">
        <f>_xlfn.XLOOKUP(Table15[[#This Row],[Site Id]],'All sites'!A:A,'All sites'!B:B)</f>
        <v>#N/A</v>
      </c>
      <c r="C838" t="e">
        <f>_xlfn.XLOOKUP(Table15[[#This Row],[Site Id]],'All sites'!A:A,'All sites'!C:C)</f>
        <v>#N/A</v>
      </c>
      <c r="D838" t="e">
        <f>Table15[[#This Row],[Site Area]] &amp; " " &amp; Table15[[#This Row],[Site Description]]</f>
        <v>#N/A</v>
      </c>
      <c r="E838" t="s">
        <v>9746</v>
      </c>
      <c r="F838" t="s">
        <v>9747</v>
      </c>
      <c r="G838" t="s">
        <v>8112</v>
      </c>
      <c r="H838" t="s">
        <v>8168</v>
      </c>
      <c r="J838" t="str">
        <f>Table15[[#This Row],[Server]]&amp;":"&amp;Table15[[#This Row],[DB_ADDR]]</f>
        <v>WASTE2:E6531</v>
      </c>
    </row>
    <row r="839" spans="1:10" x14ac:dyDescent="0.3">
      <c r="A839">
        <v>13077</v>
      </c>
      <c r="B839" t="e">
        <f>_xlfn.XLOOKUP(Table15[[#This Row],[Site Id]],'All sites'!A:A,'All sites'!B:B)</f>
        <v>#N/A</v>
      </c>
      <c r="C839" t="e">
        <f>_xlfn.XLOOKUP(Table15[[#This Row],[Site Id]],'All sites'!A:A,'All sites'!C:C)</f>
        <v>#N/A</v>
      </c>
      <c r="D839" t="e">
        <f>Table15[[#This Row],[Site Area]] &amp; " " &amp; Table15[[#This Row],[Site Description]]</f>
        <v>#N/A</v>
      </c>
      <c r="E839" t="s">
        <v>9748</v>
      </c>
      <c r="F839" t="s">
        <v>9749</v>
      </c>
      <c r="G839" t="s">
        <v>8112</v>
      </c>
      <c r="H839" t="s">
        <v>8168</v>
      </c>
      <c r="J839" t="str">
        <f>Table15[[#This Row],[Server]]&amp;":"&amp;Table15[[#This Row],[DB_ADDR]]</f>
        <v>WASTE2:E6536</v>
      </c>
    </row>
    <row r="840" spans="1:10" x14ac:dyDescent="0.3">
      <c r="A840">
        <v>13078</v>
      </c>
      <c r="B840" t="e">
        <f>_xlfn.XLOOKUP(Table15[[#This Row],[Site Id]],'All sites'!A:A,'All sites'!B:B)</f>
        <v>#N/A</v>
      </c>
      <c r="C840" t="e">
        <f>_xlfn.XLOOKUP(Table15[[#This Row],[Site Id]],'All sites'!A:A,'All sites'!C:C)</f>
        <v>#N/A</v>
      </c>
      <c r="D840" t="e">
        <f>Table15[[#This Row],[Site Area]] &amp; " " &amp; Table15[[#This Row],[Site Description]]</f>
        <v>#N/A</v>
      </c>
      <c r="E840" t="s">
        <v>9750</v>
      </c>
      <c r="F840" t="s">
        <v>9751</v>
      </c>
      <c r="G840" t="s">
        <v>8112</v>
      </c>
      <c r="H840" t="s">
        <v>8113</v>
      </c>
      <c r="J840" t="str">
        <f>Table15[[#This Row],[Server]]&amp;":"&amp;Table15[[#This Row],[DB_ADDR]]</f>
        <v>WASTE:E9383</v>
      </c>
    </row>
    <row r="841" spans="1:10" x14ac:dyDescent="0.3">
      <c r="A841">
        <v>13079</v>
      </c>
      <c r="B841" t="e">
        <f>_xlfn.XLOOKUP(Table15[[#This Row],[Site Id]],'All sites'!A:A,'All sites'!B:B)</f>
        <v>#N/A</v>
      </c>
      <c r="C841" t="e">
        <f>_xlfn.XLOOKUP(Table15[[#This Row],[Site Id]],'All sites'!A:A,'All sites'!C:C)</f>
        <v>#N/A</v>
      </c>
      <c r="D841" t="e">
        <f>Table15[[#This Row],[Site Area]] &amp; " " &amp; Table15[[#This Row],[Site Description]]</f>
        <v>#N/A</v>
      </c>
      <c r="E841" t="s">
        <v>9752</v>
      </c>
      <c r="F841" t="s">
        <v>9753</v>
      </c>
      <c r="G841" t="s">
        <v>8112</v>
      </c>
      <c r="H841" t="s">
        <v>8113</v>
      </c>
      <c r="J841" t="str">
        <f>Table15[[#This Row],[Server]]&amp;":"&amp;Table15[[#This Row],[DB_ADDR]]</f>
        <v>WASTE:E2400</v>
      </c>
    </row>
    <row r="842" spans="1:10" x14ac:dyDescent="0.3">
      <c r="A842">
        <v>13083</v>
      </c>
      <c r="B842" t="e">
        <f>_xlfn.XLOOKUP(Table15[[#This Row],[Site Id]],'All sites'!A:A,'All sites'!B:B)</f>
        <v>#N/A</v>
      </c>
      <c r="C842" t="e">
        <f>_xlfn.XLOOKUP(Table15[[#This Row],[Site Id]],'All sites'!A:A,'All sites'!C:C)</f>
        <v>#N/A</v>
      </c>
      <c r="D842" t="e">
        <f>Table15[[#This Row],[Site Area]] &amp; " " &amp; Table15[[#This Row],[Site Description]]</f>
        <v>#N/A</v>
      </c>
      <c r="E842" t="s">
        <v>9754</v>
      </c>
      <c r="F842" t="s">
        <v>9755</v>
      </c>
      <c r="G842" t="s">
        <v>8112</v>
      </c>
      <c r="H842" t="s">
        <v>8113</v>
      </c>
      <c r="J842" t="str">
        <f>Table15[[#This Row],[Server]]&amp;":"&amp;Table15[[#This Row],[DB_ADDR]]</f>
        <v>WASTE:E4086</v>
      </c>
    </row>
    <row r="843" spans="1:10" x14ac:dyDescent="0.3">
      <c r="A843">
        <v>13084</v>
      </c>
      <c r="B843" t="e">
        <f>_xlfn.XLOOKUP(Table15[[#This Row],[Site Id]],'All sites'!A:A,'All sites'!B:B)</f>
        <v>#N/A</v>
      </c>
      <c r="C843" t="e">
        <f>_xlfn.XLOOKUP(Table15[[#This Row],[Site Id]],'All sites'!A:A,'All sites'!C:C)</f>
        <v>#N/A</v>
      </c>
      <c r="D843" t="e">
        <f>Table15[[#This Row],[Site Area]] &amp; " " &amp; Table15[[#This Row],[Site Description]]</f>
        <v>#N/A</v>
      </c>
      <c r="E843" t="s">
        <v>9756</v>
      </c>
      <c r="F843" t="s">
        <v>9757</v>
      </c>
      <c r="G843" t="s">
        <v>8112</v>
      </c>
      <c r="H843" t="s">
        <v>8113</v>
      </c>
      <c r="J843" t="str">
        <f>Table15[[#This Row],[Server]]&amp;":"&amp;Table15[[#This Row],[DB_ADDR]]</f>
        <v>WASTE:E1900</v>
      </c>
    </row>
    <row r="844" spans="1:10" x14ac:dyDescent="0.3">
      <c r="A844">
        <v>13084</v>
      </c>
      <c r="B844" t="e">
        <f>_xlfn.XLOOKUP(Table15[[#This Row],[Site Id]],'All sites'!A:A,'All sites'!B:B)</f>
        <v>#N/A</v>
      </c>
      <c r="C844" t="e">
        <f>_xlfn.XLOOKUP(Table15[[#This Row],[Site Id]],'All sites'!A:A,'All sites'!C:C)</f>
        <v>#N/A</v>
      </c>
      <c r="D844" t="e">
        <f>Table15[[#This Row],[Site Area]] &amp; " " &amp; Table15[[#This Row],[Site Description]]</f>
        <v>#N/A</v>
      </c>
      <c r="E844" t="s">
        <v>9758</v>
      </c>
      <c r="F844" t="s">
        <v>9759</v>
      </c>
      <c r="G844" t="s">
        <v>8112</v>
      </c>
      <c r="H844" t="s">
        <v>8113</v>
      </c>
      <c r="J844" t="str">
        <f>Table15[[#This Row],[Server]]&amp;":"&amp;Table15[[#This Row],[DB_ADDR]]</f>
        <v>WASTE:E1902</v>
      </c>
    </row>
    <row r="845" spans="1:10" x14ac:dyDescent="0.3">
      <c r="A845">
        <v>13084</v>
      </c>
      <c r="B845" t="e">
        <f>_xlfn.XLOOKUP(Table15[[#This Row],[Site Id]],'All sites'!A:A,'All sites'!B:B)</f>
        <v>#N/A</v>
      </c>
      <c r="C845" t="e">
        <f>_xlfn.XLOOKUP(Table15[[#This Row],[Site Id]],'All sites'!A:A,'All sites'!C:C)</f>
        <v>#N/A</v>
      </c>
      <c r="D845" t="e">
        <f>Table15[[#This Row],[Site Area]] &amp; " " &amp; Table15[[#This Row],[Site Description]]</f>
        <v>#N/A</v>
      </c>
      <c r="E845" t="s">
        <v>9760</v>
      </c>
      <c r="F845" t="s">
        <v>9761</v>
      </c>
      <c r="G845" t="s">
        <v>8112</v>
      </c>
      <c r="H845" t="s">
        <v>8113</v>
      </c>
      <c r="J845" t="str">
        <f>Table15[[#This Row],[Server]]&amp;":"&amp;Table15[[#This Row],[DB_ADDR]]</f>
        <v>WASTE:E1903</v>
      </c>
    </row>
    <row r="846" spans="1:10" x14ac:dyDescent="0.3">
      <c r="A846">
        <v>13084</v>
      </c>
      <c r="B846" t="e">
        <f>_xlfn.XLOOKUP(Table15[[#This Row],[Site Id]],'All sites'!A:A,'All sites'!B:B)</f>
        <v>#N/A</v>
      </c>
      <c r="C846" t="e">
        <f>_xlfn.XLOOKUP(Table15[[#This Row],[Site Id]],'All sites'!A:A,'All sites'!C:C)</f>
        <v>#N/A</v>
      </c>
      <c r="D846" t="e">
        <f>Table15[[#This Row],[Site Area]] &amp; " " &amp; Table15[[#This Row],[Site Description]]</f>
        <v>#N/A</v>
      </c>
      <c r="E846" t="s">
        <v>9762</v>
      </c>
      <c r="F846" t="s">
        <v>9763</v>
      </c>
      <c r="G846" t="s">
        <v>8112</v>
      </c>
      <c r="H846" t="s">
        <v>8113</v>
      </c>
      <c r="J846" t="str">
        <f>Table15[[#This Row],[Server]]&amp;":"&amp;Table15[[#This Row],[DB_ADDR]]</f>
        <v>WASTE:E1908</v>
      </c>
    </row>
    <row r="847" spans="1:10" x14ac:dyDescent="0.3">
      <c r="A847">
        <v>13084</v>
      </c>
      <c r="B847" t="e">
        <f>_xlfn.XLOOKUP(Table15[[#This Row],[Site Id]],'All sites'!A:A,'All sites'!B:B)</f>
        <v>#N/A</v>
      </c>
      <c r="C847" t="e">
        <f>_xlfn.XLOOKUP(Table15[[#This Row],[Site Id]],'All sites'!A:A,'All sites'!C:C)</f>
        <v>#N/A</v>
      </c>
      <c r="D847" t="e">
        <f>Table15[[#This Row],[Site Area]] &amp; " " &amp; Table15[[#This Row],[Site Description]]</f>
        <v>#N/A</v>
      </c>
      <c r="E847" t="s">
        <v>9764</v>
      </c>
      <c r="F847" t="s">
        <v>9765</v>
      </c>
      <c r="G847" t="s">
        <v>8112</v>
      </c>
      <c r="H847" t="s">
        <v>8113</v>
      </c>
      <c r="J847" t="str">
        <f>Table15[[#This Row],[Server]]&amp;":"&amp;Table15[[#This Row],[DB_ADDR]]</f>
        <v>WASTE:E1910</v>
      </c>
    </row>
    <row r="848" spans="1:10" x14ac:dyDescent="0.3">
      <c r="A848">
        <v>13084</v>
      </c>
      <c r="B848" t="e">
        <f>_xlfn.XLOOKUP(Table15[[#This Row],[Site Id]],'All sites'!A:A,'All sites'!B:B)</f>
        <v>#N/A</v>
      </c>
      <c r="C848" t="e">
        <f>_xlfn.XLOOKUP(Table15[[#This Row],[Site Id]],'All sites'!A:A,'All sites'!C:C)</f>
        <v>#N/A</v>
      </c>
      <c r="D848" t="e">
        <f>Table15[[#This Row],[Site Area]] &amp; " " &amp; Table15[[#This Row],[Site Description]]</f>
        <v>#N/A</v>
      </c>
      <c r="E848" t="s">
        <v>9766</v>
      </c>
      <c r="F848" t="s">
        <v>9767</v>
      </c>
      <c r="G848" t="s">
        <v>8112</v>
      </c>
      <c r="H848" t="s">
        <v>8113</v>
      </c>
      <c r="J848" t="str">
        <f>Table15[[#This Row],[Server]]&amp;":"&amp;Table15[[#This Row],[DB_ADDR]]</f>
        <v>WASTE:E1912</v>
      </c>
    </row>
    <row r="849" spans="1:10" x14ac:dyDescent="0.3">
      <c r="A849">
        <v>13084</v>
      </c>
      <c r="B849" t="e">
        <f>_xlfn.XLOOKUP(Table15[[#This Row],[Site Id]],'All sites'!A:A,'All sites'!B:B)</f>
        <v>#N/A</v>
      </c>
      <c r="C849" t="e">
        <f>_xlfn.XLOOKUP(Table15[[#This Row],[Site Id]],'All sites'!A:A,'All sites'!C:C)</f>
        <v>#N/A</v>
      </c>
      <c r="D849" t="e">
        <f>Table15[[#This Row],[Site Area]] &amp; " " &amp; Table15[[#This Row],[Site Description]]</f>
        <v>#N/A</v>
      </c>
      <c r="E849" t="s">
        <v>9768</v>
      </c>
      <c r="F849" t="s">
        <v>9769</v>
      </c>
      <c r="G849" t="s">
        <v>8112</v>
      </c>
      <c r="H849" t="s">
        <v>8113</v>
      </c>
      <c r="J849" t="str">
        <f>Table15[[#This Row],[Server]]&amp;":"&amp;Table15[[#This Row],[DB_ADDR]]</f>
        <v>WASTE:E1914</v>
      </c>
    </row>
    <row r="850" spans="1:10" x14ac:dyDescent="0.3">
      <c r="A850">
        <v>13084</v>
      </c>
      <c r="B850" t="e">
        <f>_xlfn.XLOOKUP(Table15[[#This Row],[Site Id]],'All sites'!A:A,'All sites'!B:B)</f>
        <v>#N/A</v>
      </c>
      <c r="C850" t="e">
        <f>_xlfn.XLOOKUP(Table15[[#This Row],[Site Id]],'All sites'!A:A,'All sites'!C:C)</f>
        <v>#N/A</v>
      </c>
      <c r="D850" t="e">
        <f>Table15[[#This Row],[Site Area]] &amp; " " &amp; Table15[[#This Row],[Site Description]]</f>
        <v>#N/A</v>
      </c>
      <c r="E850" t="s">
        <v>9770</v>
      </c>
      <c r="F850" t="s">
        <v>9771</v>
      </c>
      <c r="G850" t="s">
        <v>8112</v>
      </c>
      <c r="H850" t="s">
        <v>8113</v>
      </c>
      <c r="J850" t="str">
        <f>Table15[[#This Row],[Server]]&amp;":"&amp;Table15[[#This Row],[DB_ADDR]]</f>
        <v>WASTE:E1917</v>
      </c>
    </row>
    <row r="851" spans="1:10" x14ac:dyDescent="0.3">
      <c r="A851">
        <v>13084</v>
      </c>
      <c r="B851" t="e">
        <f>_xlfn.XLOOKUP(Table15[[#This Row],[Site Id]],'All sites'!A:A,'All sites'!B:B)</f>
        <v>#N/A</v>
      </c>
      <c r="C851" t="e">
        <f>_xlfn.XLOOKUP(Table15[[#This Row],[Site Id]],'All sites'!A:A,'All sites'!C:C)</f>
        <v>#N/A</v>
      </c>
      <c r="D851" t="e">
        <f>Table15[[#This Row],[Site Area]] &amp; " " &amp; Table15[[#This Row],[Site Description]]</f>
        <v>#N/A</v>
      </c>
      <c r="E851" t="s">
        <v>9772</v>
      </c>
      <c r="F851" t="s">
        <v>9773</v>
      </c>
      <c r="G851" t="s">
        <v>8112</v>
      </c>
      <c r="H851" t="s">
        <v>8113</v>
      </c>
      <c r="J851" t="str">
        <f>Table15[[#This Row],[Server]]&amp;":"&amp;Table15[[#This Row],[DB_ADDR]]</f>
        <v>WASTE:E1922</v>
      </c>
    </row>
    <row r="852" spans="1:10" x14ac:dyDescent="0.3">
      <c r="A852">
        <v>13086</v>
      </c>
      <c r="B852" t="e">
        <f>_xlfn.XLOOKUP(Table15[[#This Row],[Site Id]],'All sites'!A:A,'All sites'!B:B)</f>
        <v>#N/A</v>
      </c>
      <c r="C852" t="e">
        <f>_xlfn.XLOOKUP(Table15[[#This Row],[Site Id]],'All sites'!A:A,'All sites'!C:C)</f>
        <v>#N/A</v>
      </c>
      <c r="D852" t="e">
        <f>Table15[[#This Row],[Site Area]] &amp; " " &amp; Table15[[#This Row],[Site Description]]</f>
        <v>#N/A</v>
      </c>
      <c r="E852" t="s">
        <v>9774</v>
      </c>
      <c r="F852" t="s">
        <v>9775</v>
      </c>
      <c r="G852" t="s">
        <v>8112</v>
      </c>
      <c r="H852" t="s">
        <v>8113</v>
      </c>
      <c r="J852" t="str">
        <f>Table15[[#This Row],[Server]]&amp;":"&amp;Table15[[#This Row],[DB_ADDR]]</f>
        <v>WASTE:E11928</v>
      </c>
    </row>
    <row r="853" spans="1:10" x14ac:dyDescent="0.3">
      <c r="A853">
        <v>13086</v>
      </c>
      <c r="B853" t="e">
        <f>_xlfn.XLOOKUP(Table15[[#This Row],[Site Id]],'All sites'!A:A,'All sites'!B:B)</f>
        <v>#N/A</v>
      </c>
      <c r="C853" t="e">
        <f>_xlfn.XLOOKUP(Table15[[#This Row],[Site Id]],'All sites'!A:A,'All sites'!C:C)</f>
        <v>#N/A</v>
      </c>
      <c r="D853" t="e">
        <f>Table15[[#This Row],[Site Area]] &amp; " " &amp; Table15[[#This Row],[Site Description]]</f>
        <v>#N/A</v>
      </c>
      <c r="E853" t="s">
        <v>9776</v>
      </c>
      <c r="F853" t="s">
        <v>9777</v>
      </c>
      <c r="G853" t="s">
        <v>8112</v>
      </c>
      <c r="H853" t="s">
        <v>8113</v>
      </c>
      <c r="J853" t="str">
        <f>Table15[[#This Row],[Server]]&amp;":"&amp;Table15[[#This Row],[DB_ADDR]]</f>
        <v>WASTE:E11931</v>
      </c>
    </row>
    <row r="854" spans="1:10" x14ac:dyDescent="0.3">
      <c r="A854">
        <v>13086</v>
      </c>
      <c r="B854" t="e">
        <f>_xlfn.XLOOKUP(Table15[[#This Row],[Site Id]],'All sites'!A:A,'All sites'!B:B)</f>
        <v>#N/A</v>
      </c>
      <c r="C854" t="e">
        <f>_xlfn.XLOOKUP(Table15[[#This Row],[Site Id]],'All sites'!A:A,'All sites'!C:C)</f>
        <v>#N/A</v>
      </c>
      <c r="D854" t="e">
        <f>Table15[[#This Row],[Site Area]] &amp; " " &amp; Table15[[#This Row],[Site Description]]</f>
        <v>#N/A</v>
      </c>
      <c r="E854" t="s">
        <v>9778</v>
      </c>
      <c r="F854" t="s">
        <v>9779</v>
      </c>
      <c r="G854" t="s">
        <v>8112</v>
      </c>
      <c r="H854" t="s">
        <v>8113</v>
      </c>
      <c r="J854" t="str">
        <f>Table15[[#This Row],[Server]]&amp;":"&amp;Table15[[#This Row],[DB_ADDR]]</f>
        <v>WASTE:E11932</v>
      </c>
    </row>
    <row r="855" spans="1:10" x14ac:dyDescent="0.3">
      <c r="A855">
        <v>13087</v>
      </c>
      <c r="B855" t="e">
        <f>_xlfn.XLOOKUP(Table15[[#This Row],[Site Id]],'All sites'!A:A,'All sites'!B:B)</f>
        <v>#N/A</v>
      </c>
      <c r="C855" t="e">
        <f>_xlfn.XLOOKUP(Table15[[#This Row],[Site Id]],'All sites'!A:A,'All sites'!C:C)</f>
        <v>#N/A</v>
      </c>
      <c r="D855" t="e">
        <f>Table15[[#This Row],[Site Area]] &amp; " " &amp; Table15[[#This Row],[Site Description]]</f>
        <v>#N/A</v>
      </c>
      <c r="E855" t="s">
        <v>9780</v>
      </c>
      <c r="F855" t="s">
        <v>9781</v>
      </c>
      <c r="G855" t="s">
        <v>8112</v>
      </c>
      <c r="H855" t="s">
        <v>8113</v>
      </c>
      <c r="J855" t="str">
        <f>Table15[[#This Row],[Server]]&amp;":"&amp;Table15[[#This Row],[DB_ADDR]]</f>
        <v>WASTE:E3140</v>
      </c>
    </row>
    <row r="856" spans="1:10" x14ac:dyDescent="0.3">
      <c r="A856">
        <v>13087</v>
      </c>
      <c r="B856" t="e">
        <f>_xlfn.XLOOKUP(Table15[[#This Row],[Site Id]],'All sites'!A:A,'All sites'!B:B)</f>
        <v>#N/A</v>
      </c>
      <c r="C856" t="e">
        <f>_xlfn.XLOOKUP(Table15[[#This Row],[Site Id]],'All sites'!A:A,'All sites'!C:C)</f>
        <v>#N/A</v>
      </c>
      <c r="D856" t="e">
        <f>Table15[[#This Row],[Site Area]] &amp; " " &amp; Table15[[#This Row],[Site Description]]</f>
        <v>#N/A</v>
      </c>
      <c r="E856" t="s">
        <v>9782</v>
      </c>
      <c r="F856" t="s">
        <v>9783</v>
      </c>
      <c r="G856" t="s">
        <v>8112</v>
      </c>
      <c r="H856" t="s">
        <v>8113</v>
      </c>
      <c r="J856" t="str">
        <f>Table15[[#This Row],[Server]]&amp;":"&amp;Table15[[#This Row],[DB_ADDR]]</f>
        <v>WASTE:E3141</v>
      </c>
    </row>
    <row r="857" spans="1:10" x14ac:dyDescent="0.3">
      <c r="A857">
        <v>13087</v>
      </c>
      <c r="B857" t="e">
        <f>_xlfn.XLOOKUP(Table15[[#This Row],[Site Id]],'All sites'!A:A,'All sites'!B:B)</f>
        <v>#N/A</v>
      </c>
      <c r="C857" t="e">
        <f>_xlfn.XLOOKUP(Table15[[#This Row],[Site Id]],'All sites'!A:A,'All sites'!C:C)</f>
        <v>#N/A</v>
      </c>
      <c r="D857" t="e">
        <f>Table15[[#This Row],[Site Area]] &amp; " " &amp; Table15[[#This Row],[Site Description]]</f>
        <v>#N/A</v>
      </c>
      <c r="E857" t="s">
        <v>9103</v>
      </c>
      <c r="F857" t="s">
        <v>9784</v>
      </c>
      <c r="G857" t="s">
        <v>8112</v>
      </c>
      <c r="H857" t="s">
        <v>8113</v>
      </c>
      <c r="J857" t="str">
        <f>Table15[[#This Row],[Server]]&amp;":"&amp;Table15[[#This Row],[DB_ADDR]]</f>
        <v>WASTE:E3142</v>
      </c>
    </row>
    <row r="858" spans="1:10" x14ac:dyDescent="0.3">
      <c r="A858">
        <v>13088</v>
      </c>
      <c r="B858" t="e">
        <f>_xlfn.XLOOKUP(Table15[[#This Row],[Site Id]],'All sites'!A:A,'All sites'!B:B)</f>
        <v>#N/A</v>
      </c>
      <c r="C858" t="e">
        <f>_xlfn.XLOOKUP(Table15[[#This Row],[Site Id]],'All sites'!A:A,'All sites'!C:C)</f>
        <v>#N/A</v>
      </c>
      <c r="D858" t="e">
        <f>Table15[[#This Row],[Site Area]] &amp; " " &amp; Table15[[#This Row],[Site Description]]</f>
        <v>#N/A</v>
      </c>
      <c r="E858" t="s">
        <v>9785</v>
      </c>
      <c r="F858" t="s">
        <v>9786</v>
      </c>
      <c r="G858" t="s">
        <v>8112</v>
      </c>
      <c r="H858" t="s">
        <v>8113</v>
      </c>
      <c r="J858" t="str">
        <f>Table15[[#This Row],[Server]]&amp;":"&amp;Table15[[#This Row],[DB_ADDR]]</f>
        <v>WASTE:E4526</v>
      </c>
    </row>
    <row r="859" spans="1:10" x14ac:dyDescent="0.3">
      <c r="A859">
        <v>13090</v>
      </c>
      <c r="B859" t="e">
        <f>_xlfn.XLOOKUP(Table15[[#This Row],[Site Id]],'All sites'!A:A,'All sites'!B:B)</f>
        <v>#N/A</v>
      </c>
      <c r="C859" t="e">
        <f>_xlfn.XLOOKUP(Table15[[#This Row],[Site Id]],'All sites'!A:A,'All sites'!C:C)</f>
        <v>#N/A</v>
      </c>
      <c r="D859" t="e">
        <f>Table15[[#This Row],[Site Area]] &amp; " " &amp; Table15[[#This Row],[Site Description]]</f>
        <v>#N/A</v>
      </c>
      <c r="E859" t="s">
        <v>9787</v>
      </c>
      <c r="F859" t="s">
        <v>9788</v>
      </c>
      <c r="G859" t="s">
        <v>8112</v>
      </c>
      <c r="H859" t="s">
        <v>8113</v>
      </c>
      <c r="J859" t="str">
        <f>Table15[[#This Row],[Server]]&amp;":"&amp;Table15[[#This Row],[DB_ADDR]]</f>
        <v>WASTE:E11210</v>
      </c>
    </row>
    <row r="860" spans="1:10" x14ac:dyDescent="0.3">
      <c r="A860">
        <v>13090</v>
      </c>
      <c r="B860" t="e">
        <f>_xlfn.XLOOKUP(Table15[[#This Row],[Site Id]],'All sites'!A:A,'All sites'!B:B)</f>
        <v>#N/A</v>
      </c>
      <c r="C860" t="e">
        <f>_xlfn.XLOOKUP(Table15[[#This Row],[Site Id]],'All sites'!A:A,'All sites'!C:C)</f>
        <v>#N/A</v>
      </c>
      <c r="D860" t="e">
        <f>Table15[[#This Row],[Site Area]] &amp; " " &amp; Table15[[#This Row],[Site Description]]</f>
        <v>#N/A</v>
      </c>
      <c r="E860" t="s">
        <v>9789</v>
      </c>
      <c r="F860" t="s">
        <v>9790</v>
      </c>
      <c r="G860" t="s">
        <v>8112</v>
      </c>
      <c r="H860" t="s">
        <v>8113</v>
      </c>
      <c r="J860" t="str">
        <f>Table15[[#This Row],[Server]]&amp;":"&amp;Table15[[#This Row],[DB_ADDR]]</f>
        <v>WASTE:E11212</v>
      </c>
    </row>
    <row r="861" spans="1:10" x14ac:dyDescent="0.3">
      <c r="A861">
        <v>13090</v>
      </c>
      <c r="B861" t="e">
        <f>_xlfn.XLOOKUP(Table15[[#This Row],[Site Id]],'All sites'!A:A,'All sites'!B:B)</f>
        <v>#N/A</v>
      </c>
      <c r="C861" t="e">
        <f>_xlfn.XLOOKUP(Table15[[#This Row],[Site Id]],'All sites'!A:A,'All sites'!C:C)</f>
        <v>#N/A</v>
      </c>
      <c r="D861" t="e">
        <f>Table15[[#This Row],[Site Area]] &amp; " " &amp; Table15[[#This Row],[Site Description]]</f>
        <v>#N/A</v>
      </c>
      <c r="E861" t="s">
        <v>9791</v>
      </c>
      <c r="F861" t="s">
        <v>9792</v>
      </c>
      <c r="G861" t="s">
        <v>8112</v>
      </c>
      <c r="H861" t="s">
        <v>8113</v>
      </c>
      <c r="J861" t="str">
        <f>Table15[[#This Row],[Server]]&amp;":"&amp;Table15[[#This Row],[DB_ADDR]]</f>
        <v>WASTE:E11213</v>
      </c>
    </row>
    <row r="862" spans="1:10" x14ac:dyDescent="0.3">
      <c r="A862">
        <v>13090</v>
      </c>
      <c r="B862" t="e">
        <f>_xlfn.XLOOKUP(Table15[[#This Row],[Site Id]],'All sites'!A:A,'All sites'!B:B)</f>
        <v>#N/A</v>
      </c>
      <c r="C862" t="e">
        <f>_xlfn.XLOOKUP(Table15[[#This Row],[Site Id]],'All sites'!A:A,'All sites'!C:C)</f>
        <v>#N/A</v>
      </c>
      <c r="D862" t="e">
        <f>Table15[[#This Row],[Site Area]] &amp; " " &amp; Table15[[#This Row],[Site Description]]</f>
        <v>#N/A</v>
      </c>
      <c r="E862" t="s">
        <v>9793</v>
      </c>
      <c r="F862" t="s">
        <v>9794</v>
      </c>
      <c r="G862" t="s">
        <v>8112</v>
      </c>
      <c r="H862" t="s">
        <v>8113</v>
      </c>
      <c r="J862" t="str">
        <f>Table15[[#This Row],[Server]]&amp;":"&amp;Table15[[#This Row],[DB_ADDR]]</f>
        <v>WASTE:E11280</v>
      </c>
    </row>
    <row r="863" spans="1:10" x14ac:dyDescent="0.3">
      <c r="A863">
        <v>13090</v>
      </c>
      <c r="B863" t="e">
        <f>_xlfn.XLOOKUP(Table15[[#This Row],[Site Id]],'All sites'!A:A,'All sites'!B:B)</f>
        <v>#N/A</v>
      </c>
      <c r="C863" t="e">
        <f>_xlfn.XLOOKUP(Table15[[#This Row],[Site Id]],'All sites'!A:A,'All sites'!C:C)</f>
        <v>#N/A</v>
      </c>
      <c r="D863" t="e">
        <f>Table15[[#This Row],[Site Area]] &amp; " " &amp; Table15[[#This Row],[Site Description]]</f>
        <v>#N/A</v>
      </c>
      <c r="E863" t="s">
        <v>9795</v>
      </c>
      <c r="F863" t="s">
        <v>9796</v>
      </c>
      <c r="G863" t="s">
        <v>8112</v>
      </c>
      <c r="H863" t="s">
        <v>8113</v>
      </c>
      <c r="J863" t="str">
        <f>Table15[[#This Row],[Server]]&amp;":"&amp;Table15[[#This Row],[DB_ADDR]]</f>
        <v>WASTE:E11281</v>
      </c>
    </row>
    <row r="864" spans="1:10" x14ac:dyDescent="0.3">
      <c r="A864">
        <v>13090</v>
      </c>
      <c r="B864" t="e">
        <f>_xlfn.XLOOKUP(Table15[[#This Row],[Site Id]],'All sites'!A:A,'All sites'!B:B)</f>
        <v>#N/A</v>
      </c>
      <c r="C864" t="e">
        <f>_xlfn.XLOOKUP(Table15[[#This Row],[Site Id]],'All sites'!A:A,'All sites'!C:C)</f>
        <v>#N/A</v>
      </c>
      <c r="D864" t="e">
        <f>Table15[[#This Row],[Site Area]] &amp; " " &amp; Table15[[#This Row],[Site Description]]</f>
        <v>#N/A</v>
      </c>
      <c r="E864" t="s">
        <v>9797</v>
      </c>
      <c r="F864" t="s">
        <v>9798</v>
      </c>
      <c r="G864" t="s">
        <v>8112</v>
      </c>
      <c r="H864" t="s">
        <v>8113</v>
      </c>
      <c r="J864" t="str">
        <f>Table15[[#This Row],[Server]]&amp;":"&amp;Table15[[#This Row],[DB_ADDR]]</f>
        <v>WASTE:E11282</v>
      </c>
    </row>
    <row r="865" spans="1:10" x14ac:dyDescent="0.3">
      <c r="A865">
        <v>13090</v>
      </c>
      <c r="B865" t="e">
        <f>_xlfn.XLOOKUP(Table15[[#This Row],[Site Id]],'All sites'!A:A,'All sites'!B:B)</f>
        <v>#N/A</v>
      </c>
      <c r="C865" t="e">
        <f>_xlfn.XLOOKUP(Table15[[#This Row],[Site Id]],'All sites'!A:A,'All sites'!C:C)</f>
        <v>#N/A</v>
      </c>
      <c r="D865" t="e">
        <f>Table15[[#This Row],[Site Area]] &amp; " " &amp; Table15[[#This Row],[Site Description]]</f>
        <v>#N/A</v>
      </c>
      <c r="E865" t="s">
        <v>9799</v>
      </c>
      <c r="F865" t="s">
        <v>9800</v>
      </c>
      <c r="G865" t="s">
        <v>8112</v>
      </c>
      <c r="H865" t="s">
        <v>8113</v>
      </c>
      <c r="J865" t="str">
        <f>Table15[[#This Row],[Server]]&amp;":"&amp;Table15[[#This Row],[DB_ADDR]]</f>
        <v>WASTE:E11283</v>
      </c>
    </row>
    <row r="866" spans="1:10" x14ac:dyDescent="0.3">
      <c r="A866">
        <v>13090</v>
      </c>
      <c r="B866" t="e">
        <f>_xlfn.XLOOKUP(Table15[[#This Row],[Site Id]],'All sites'!A:A,'All sites'!B:B)</f>
        <v>#N/A</v>
      </c>
      <c r="C866" t="e">
        <f>_xlfn.XLOOKUP(Table15[[#This Row],[Site Id]],'All sites'!A:A,'All sites'!C:C)</f>
        <v>#N/A</v>
      </c>
      <c r="D866" t="e">
        <f>Table15[[#This Row],[Site Area]] &amp; " " &amp; Table15[[#This Row],[Site Description]]</f>
        <v>#N/A</v>
      </c>
      <c r="E866" t="s">
        <v>9801</v>
      </c>
      <c r="F866" t="s">
        <v>9802</v>
      </c>
      <c r="G866" t="s">
        <v>8112</v>
      </c>
      <c r="H866" t="s">
        <v>8113</v>
      </c>
      <c r="J866" t="str">
        <f>Table15[[#This Row],[Server]]&amp;":"&amp;Table15[[#This Row],[DB_ADDR]]</f>
        <v>WASTE:E11284</v>
      </c>
    </row>
    <row r="867" spans="1:10" x14ac:dyDescent="0.3">
      <c r="A867">
        <v>13090</v>
      </c>
      <c r="B867" t="e">
        <f>_xlfn.XLOOKUP(Table15[[#This Row],[Site Id]],'All sites'!A:A,'All sites'!B:B)</f>
        <v>#N/A</v>
      </c>
      <c r="C867" t="e">
        <f>_xlfn.XLOOKUP(Table15[[#This Row],[Site Id]],'All sites'!A:A,'All sites'!C:C)</f>
        <v>#N/A</v>
      </c>
      <c r="D867" t="e">
        <f>Table15[[#This Row],[Site Area]] &amp; " " &amp; Table15[[#This Row],[Site Description]]</f>
        <v>#N/A</v>
      </c>
      <c r="E867" t="s">
        <v>9803</v>
      </c>
      <c r="F867" t="s">
        <v>9804</v>
      </c>
      <c r="G867" t="s">
        <v>8112</v>
      </c>
      <c r="H867" t="s">
        <v>8113</v>
      </c>
      <c r="J867" t="str">
        <f>Table15[[#This Row],[Server]]&amp;":"&amp;Table15[[#This Row],[DB_ADDR]]</f>
        <v>WASTE:E11285</v>
      </c>
    </row>
    <row r="868" spans="1:10" x14ac:dyDescent="0.3">
      <c r="A868">
        <v>13091</v>
      </c>
      <c r="B868" t="e">
        <f>_xlfn.XLOOKUP(Table15[[#This Row],[Site Id]],'All sites'!A:A,'All sites'!B:B)</f>
        <v>#N/A</v>
      </c>
      <c r="C868" t="e">
        <f>_xlfn.XLOOKUP(Table15[[#This Row],[Site Id]],'All sites'!A:A,'All sites'!C:C)</f>
        <v>#N/A</v>
      </c>
      <c r="D868" t="e">
        <f>Table15[[#This Row],[Site Area]] &amp; " " &amp; Table15[[#This Row],[Site Description]]</f>
        <v>#N/A</v>
      </c>
      <c r="E868" t="s">
        <v>9805</v>
      </c>
      <c r="F868" t="s">
        <v>9806</v>
      </c>
      <c r="G868" t="s">
        <v>8112</v>
      </c>
      <c r="H868" t="s">
        <v>8113</v>
      </c>
      <c r="J868" t="str">
        <f>Table15[[#This Row],[Server]]&amp;":"&amp;Table15[[#This Row],[DB_ADDR]]</f>
        <v>WASTE:E20734</v>
      </c>
    </row>
    <row r="869" spans="1:10" x14ac:dyDescent="0.3">
      <c r="A869">
        <v>13091</v>
      </c>
      <c r="B869" t="e">
        <f>_xlfn.XLOOKUP(Table15[[#This Row],[Site Id]],'All sites'!A:A,'All sites'!B:B)</f>
        <v>#N/A</v>
      </c>
      <c r="C869" t="e">
        <f>_xlfn.XLOOKUP(Table15[[#This Row],[Site Id]],'All sites'!A:A,'All sites'!C:C)</f>
        <v>#N/A</v>
      </c>
      <c r="D869" t="e">
        <f>Table15[[#This Row],[Site Area]] &amp; " " &amp; Table15[[#This Row],[Site Description]]</f>
        <v>#N/A</v>
      </c>
      <c r="E869" t="s">
        <v>9807</v>
      </c>
      <c r="F869" t="s">
        <v>9808</v>
      </c>
      <c r="G869" t="s">
        <v>8112</v>
      </c>
      <c r="H869" t="s">
        <v>8113</v>
      </c>
      <c r="J869" t="str">
        <f>Table15[[#This Row],[Server]]&amp;":"&amp;Table15[[#This Row],[DB_ADDR]]</f>
        <v>WASTE:E20735</v>
      </c>
    </row>
    <row r="870" spans="1:10" x14ac:dyDescent="0.3">
      <c r="A870">
        <v>13091</v>
      </c>
      <c r="B870" t="e">
        <f>_xlfn.XLOOKUP(Table15[[#This Row],[Site Id]],'All sites'!A:A,'All sites'!B:B)</f>
        <v>#N/A</v>
      </c>
      <c r="C870" t="e">
        <f>_xlfn.XLOOKUP(Table15[[#This Row],[Site Id]],'All sites'!A:A,'All sites'!C:C)</f>
        <v>#N/A</v>
      </c>
      <c r="D870" t="e">
        <f>Table15[[#This Row],[Site Area]] &amp; " " &amp; Table15[[#This Row],[Site Description]]</f>
        <v>#N/A</v>
      </c>
      <c r="E870" t="s">
        <v>9809</v>
      </c>
      <c r="F870" t="s">
        <v>9810</v>
      </c>
      <c r="G870" t="s">
        <v>8112</v>
      </c>
      <c r="H870" t="s">
        <v>8113</v>
      </c>
      <c r="J870" t="str">
        <f>Table15[[#This Row],[Server]]&amp;":"&amp;Table15[[#This Row],[DB_ADDR]]</f>
        <v>WASTE:E50001</v>
      </c>
    </row>
    <row r="871" spans="1:10" x14ac:dyDescent="0.3">
      <c r="A871">
        <v>13092</v>
      </c>
      <c r="B871" t="e">
        <f>_xlfn.XLOOKUP(Table15[[#This Row],[Site Id]],'All sites'!A:A,'All sites'!B:B)</f>
        <v>#N/A</v>
      </c>
      <c r="C871" t="e">
        <f>_xlfn.XLOOKUP(Table15[[#This Row],[Site Id]],'All sites'!A:A,'All sites'!C:C)</f>
        <v>#N/A</v>
      </c>
      <c r="D871" t="e">
        <f>Table15[[#This Row],[Site Area]] &amp; " " &amp; Table15[[#This Row],[Site Description]]</f>
        <v>#N/A</v>
      </c>
      <c r="E871" t="s">
        <v>9811</v>
      </c>
      <c r="F871" t="s">
        <v>9812</v>
      </c>
      <c r="G871" t="s">
        <v>8112</v>
      </c>
      <c r="H871" t="s">
        <v>8113</v>
      </c>
      <c r="J871" t="str">
        <f>Table15[[#This Row],[Server]]&amp;":"&amp;Table15[[#This Row],[DB_ADDR]]</f>
        <v>WASTE:E21783</v>
      </c>
    </row>
    <row r="872" spans="1:10" x14ac:dyDescent="0.3">
      <c r="A872">
        <v>13094</v>
      </c>
      <c r="B872" t="e">
        <f>_xlfn.XLOOKUP(Table15[[#This Row],[Site Id]],'All sites'!A:A,'All sites'!B:B)</f>
        <v>#N/A</v>
      </c>
      <c r="C872" t="e">
        <f>_xlfn.XLOOKUP(Table15[[#This Row],[Site Id]],'All sites'!A:A,'All sites'!C:C)</f>
        <v>#N/A</v>
      </c>
      <c r="D872" t="e">
        <f>Table15[[#This Row],[Site Area]] &amp; " " &amp; Table15[[#This Row],[Site Description]]</f>
        <v>#N/A</v>
      </c>
      <c r="E872" t="s">
        <v>9813</v>
      </c>
      <c r="F872" t="s">
        <v>9814</v>
      </c>
      <c r="G872" t="s">
        <v>8112</v>
      </c>
      <c r="H872" t="s">
        <v>8113</v>
      </c>
      <c r="J872" t="str">
        <f>Table15[[#This Row],[Server]]&amp;":"&amp;Table15[[#This Row],[DB_ADDR]]</f>
        <v>WASTE:E5535</v>
      </c>
    </row>
    <row r="873" spans="1:10" x14ac:dyDescent="0.3">
      <c r="A873">
        <v>13095</v>
      </c>
      <c r="B873" t="e">
        <f>_xlfn.XLOOKUP(Table15[[#This Row],[Site Id]],'All sites'!A:A,'All sites'!B:B)</f>
        <v>#N/A</v>
      </c>
      <c r="C873" t="e">
        <f>_xlfn.XLOOKUP(Table15[[#This Row],[Site Id]],'All sites'!A:A,'All sites'!C:C)</f>
        <v>#N/A</v>
      </c>
      <c r="D873" t="e">
        <f>Table15[[#This Row],[Site Area]] &amp; " " &amp; Table15[[#This Row],[Site Description]]</f>
        <v>#N/A</v>
      </c>
      <c r="E873" t="s">
        <v>9815</v>
      </c>
      <c r="F873" t="s">
        <v>9816</v>
      </c>
      <c r="G873" t="s">
        <v>8112</v>
      </c>
      <c r="H873" t="s">
        <v>8113</v>
      </c>
      <c r="J873" t="str">
        <f>Table15[[#This Row],[Server]]&amp;":"&amp;Table15[[#This Row],[DB_ADDR]]</f>
        <v>WASTE:E1935</v>
      </c>
    </row>
    <row r="874" spans="1:10" x14ac:dyDescent="0.3">
      <c r="A874">
        <v>13095</v>
      </c>
      <c r="B874" t="e">
        <f>_xlfn.XLOOKUP(Table15[[#This Row],[Site Id]],'All sites'!A:A,'All sites'!B:B)</f>
        <v>#N/A</v>
      </c>
      <c r="C874" t="e">
        <f>_xlfn.XLOOKUP(Table15[[#This Row],[Site Id]],'All sites'!A:A,'All sites'!C:C)</f>
        <v>#N/A</v>
      </c>
      <c r="D874" t="e">
        <f>Table15[[#This Row],[Site Area]] &amp; " " &amp; Table15[[#This Row],[Site Description]]</f>
        <v>#N/A</v>
      </c>
      <c r="E874" t="s">
        <v>9817</v>
      </c>
      <c r="F874" t="s">
        <v>9818</v>
      </c>
      <c r="G874" t="s">
        <v>8112</v>
      </c>
      <c r="H874" t="s">
        <v>8113</v>
      </c>
      <c r="J874" t="str">
        <f>Table15[[#This Row],[Server]]&amp;":"&amp;Table15[[#This Row],[DB_ADDR]]</f>
        <v>WASTE:E1936</v>
      </c>
    </row>
    <row r="875" spans="1:10" x14ac:dyDescent="0.3">
      <c r="A875">
        <v>13096</v>
      </c>
      <c r="B875" t="e">
        <f>_xlfn.XLOOKUP(Table15[[#This Row],[Site Id]],'All sites'!A:A,'All sites'!B:B)</f>
        <v>#N/A</v>
      </c>
      <c r="C875" t="e">
        <f>_xlfn.XLOOKUP(Table15[[#This Row],[Site Id]],'All sites'!A:A,'All sites'!C:C)</f>
        <v>#N/A</v>
      </c>
      <c r="D875" t="e">
        <f>Table15[[#This Row],[Site Area]] &amp; " " &amp; Table15[[#This Row],[Site Description]]</f>
        <v>#N/A</v>
      </c>
      <c r="E875" t="s">
        <v>9819</v>
      </c>
      <c r="F875" t="s">
        <v>9820</v>
      </c>
      <c r="G875" t="s">
        <v>8112</v>
      </c>
      <c r="H875" t="s">
        <v>8113</v>
      </c>
      <c r="J875" t="str">
        <f>Table15[[#This Row],[Server]]&amp;":"&amp;Table15[[#This Row],[DB_ADDR]]</f>
        <v>WASTE:E9840</v>
      </c>
    </row>
    <row r="876" spans="1:10" x14ac:dyDescent="0.3">
      <c r="A876">
        <v>13096</v>
      </c>
      <c r="B876" t="e">
        <f>_xlfn.XLOOKUP(Table15[[#This Row],[Site Id]],'All sites'!A:A,'All sites'!B:B)</f>
        <v>#N/A</v>
      </c>
      <c r="C876" t="e">
        <f>_xlfn.XLOOKUP(Table15[[#This Row],[Site Id]],'All sites'!A:A,'All sites'!C:C)</f>
        <v>#N/A</v>
      </c>
      <c r="D876" t="e">
        <f>Table15[[#This Row],[Site Area]] &amp; " " &amp; Table15[[#This Row],[Site Description]]</f>
        <v>#N/A</v>
      </c>
      <c r="E876" t="s">
        <v>9821</v>
      </c>
      <c r="F876" t="s">
        <v>9822</v>
      </c>
      <c r="G876" t="s">
        <v>8112</v>
      </c>
      <c r="H876" t="s">
        <v>8113</v>
      </c>
      <c r="J876" t="str">
        <f>Table15[[#This Row],[Server]]&amp;":"&amp;Table15[[#This Row],[DB_ADDR]]</f>
        <v>WASTE:E9841</v>
      </c>
    </row>
    <row r="877" spans="1:10" x14ac:dyDescent="0.3">
      <c r="A877">
        <v>13096</v>
      </c>
      <c r="B877" t="e">
        <f>_xlfn.XLOOKUP(Table15[[#This Row],[Site Id]],'All sites'!A:A,'All sites'!B:B)</f>
        <v>#N/A</v>
      </c>
      <c r="C877" t="e">
        <f>_xlfn.XLOOKUP(Table15[[#This Row],[Site Id]],'All sites'!A:A,'All sites'!C:C)</f>
        <v>#N/A</v>
      </c>
      <c r="D877" t="e">
        <f>Table15[[#This Row],[Site Area]] &amp; " " &amp; Table15[[#This Row],[Site Description]]</f>
        <v>#N/A</v>
      </c>
      <c r="E877" t="s">
        <v>9823</v>
      </c>
      <c r="F877" t="s">
        <v>9824</v>
      </c>
      <c r="G877" t="s">
        <v>8112</v>
      </c>
      <c r="H877" t="s">
        <v>8113</v>
      </c>
      <c r="J877" t="str">
        <f>Table15[[#This Row],[Server]]&amp;":"&amp;Table15[[#This Row],[DB_ADDR]]</f>
        <v>WASTE:E9843</v>
      </c>
    </row>
    <row r="878" spans="1:10" x14ac:dyDescent="0.3">
      <c r="A878">
        <v>13096</v>
      </c>
      <c r="B878" t="e">
        <f>_xlfn.XLOOKUP(Table15[[#This Row],[Site Id]],'All sites'!A:A,'All sites'!B:B)</f>
        <v>#N/A</v>
      </c>
      <c r="C878" t="e">
        <f>_xlfn.XLOOKUP(Table15[[#This Row],[Site Id]],'All sites'!A:A,'All sites'!C:C)</f>
        <v>#N/A</v>
      </c>
      <c r="D878" t="e">
        <f>Table15[[#This Row],[Site Area]] &amp; " " &amp; Table15[[#This Row],[Site Description]]</f>
        <v>#N/A</v>
      </c>
      <c r="E878" t="s">
        <v>9825</v>
      </c>
      <c r="F878" t="s">
        <v>9826</v>
      </c>
      <c r="G878" t="s">
        <v>8112</v>
      </c>
      <c r="H878" t="s">
        <v>8113</v>
      </c>
      <c r="J878" t="str">
        <f>Table15[[#This Row],[Server]]&amp;":"&amp;Table15[[#This Row],[DB_ADDR]]</f>
        <v>WASTE:E25529</v>
      </c>
    </row>
    <row r="879" spans="1:10" x14ac:dyDescent="0.3">
      <c r="A879">
        <v>13096</v>
      </c>
      <c r="B879" t="e">
        <f>_xlfn.XLOOKUP(Table15[[#This Row],[Site Id]],'All sites'!A:A,'All sites'!B:B)</f>
        <v>#N/A</v>
      </c>
      <c r="C879" t="e">
        <f>_xlfn.XLOOKUP(Table15[[#This Row],[Site Id]],'All sites'!A:A,'All sites'!C:C)</f>
        <v>#N/A</v>
      </c>
      <c r="D879" t="e">
        <f>Table15[[#This Row],[Site Area]] &amp; " " &amp; Table15[[#This Row],[Site Description]]</f>
        <v>#N/A</v>
      </c>
      <c r="E879" t="s">
        <v>9827</v>
      </c>
      <c r="F879" t="s">
        <v>9828</v>
      </c>
      <c r="G879" t="s">
        <v>8112</v>
      </c>
      <c r="H879" t="s">
        <v>8113</v>
      </c>
      <c r="J879" t="str">
        <f>Table15[[#This Row],[Server]]&amp;":"&amp;Table15[[#This Row],[DB_ADDR]]</f>
        <v>WASTE:E25530</v>
      </c>
    </row>
    <row r="880" spans="1:10" x14ac:dyDescent="0.3">
      <c r="A880">
        <v>13096</v>
      </c>
      <c r="B880" t="e">
        <f>_xlfn.XLOOKUP(Table15[[#This Row],[Site Id]],'All sites'!A:A,'All sites'!B:B)</f>
        <v>#N/A</v>
      </c>
      <c r="C880" t="e">
        <f>_xlfn.XLOOKUP(Table15[[#This Row],[Site Id]],'All sites'!A:A,'All sites'!C:C)</f>
        <v>#N/A</v>
      </c>
      <c r="D880" t="e">
        <f>Table15[[#This Row],[Site Area]] &amp; " " &amp; Table15[[#This Row],[Site Description]]</f>
        <v>#N/A</v>
      </c>
      <c r="E880" t="s">
        <v>9829</v>
      </c>
      <c r="F880" t="s">
        <v>9830</v>
      </c>
      <c r="G880" t="s">
        <v>8112</v>
      </c>
      <c r="H880" t="s">
        <v>8113</v>
      </c>
      <c r="J880" t="str">
        <f>Table15[[#This Row],[Server]]&amp;":"&amp;Table15[[#This Row],[DB_ADDR]]</f>
        <v>WASTE:E25531</v>
      </c>
    </row>
    <row r="881" spans="1:10" x14ac:dyDescent="0.3">
      <c r="A881">
        <v>13096</v>
      </c>
      <c r="B881" t="e">
        <f>_xlfn.XLOOKUP(Table15[[#This Row],[Site Id]],'All sites'!A:A,'All sites'!B:B)</f>
        <v>#N/A</v>
      </c>
      <c r="C881" t="e">
        <f>_xlfn.XLOOKUP(Table15[[#This Row],[Site Id]],'All sites'!A:A,'All sites'!C:C)</f>
        <v>#N/A</v>
      </c>
      <c r="D881" t="e">
        <f>Table15[[#This Row],[Site Area]] &amp; " " &amp; Table15[[#This Row],[Site Description]]</f>
        <v>#N/A</v>
      </c>
      <c r="E881" t="s">
        <v>9831</v>
      </c>
      <c r="F881" t="s">
        <v>9832</v>
      </c>
      <c r="G881" t="s">
        <v>8112</v>
      </c>
      <c r="H881" t="s">
        <v>8113</v>
      </c>
      <c r="J881" t="str">
        <f>Table15[[#This Row],[Server]]&amp;":"&amp;Table15[[#This Row],[DB_ADDR]]</f>
        <v>WASTE:E31236</v>
      </c>
    </row>
    <row r="882" spans="1:10" x14ac:dyDescent="0.3">
      <c r="A882">
        <v>13096</v>
      </c>
      <c r="B882" t="e">
        <f>_xlfn.XLOOKUP(Table15[[#This Row],[Site Id]],'All sites'!A:A,'All sites'!B:B)</f>
        <v>#N/A</v>
      </c>
      <c r="C882" t="e">
        <f>_xlfn.XLOOKUP(Table15[[#This Row],[Site Id]],'All sites'!A:A,'All sites'!C:C)</f>
        <v>#N/A</v>
      </c>
      <c r="D882" t="e">
        <f>Table15[[#This Row],[Site Area]] &amp; " " &amp; Table15[[#This Row],[Site Description]]</f>
        <v>#N/A</v>
      </c>
      <c r="E882" t="s">
        <v>9833</v>
      </c>
      <c r="F882" t="s">
        <v>9834</v>
      </c>
      <c r="G882" t="s">
        <v>8112</v>
      </c>
      <c r="H882" t="s">
        <v>8113</v>
      </c>
      <c r="J882" t="str">
        <f>Table15[[#This Row],[Server]]&amp;":"&amp;Table15[[#This Row],[DB_ADDR]]</f>
        <v>WASTE:E31237</v>
      </c>
    </row>
    <row r="883" spans="1:10" x14ac:dyDescent="0.3">
      <c r="A883">
        <v>13096</v>
      </c>
      <c r="B883" t="e">
        <f>_xlfn.XLOOKUP(Table15[[#This Row],[Site Id]],'All sites'!A:A,'All sites'!B:B)</f>
        <v>#N/A</v>
      </c>
      <c r="C883" t="e">
        <f>_xlfn.XLOOKUP(Table15[[#This Row],[Site Id]],'All sites'!A:A,'All sites'!C:C)</f>
        <v>#N/A</v>
      </c>
      <c r="D883" t="e">
        <f>Table15[[#This Row],[Site Area]] &amp; " " &amp; Table15[[#This Row],[Site Description]]</f>
        <v>#N/A</v>
      </c>
      <c r="E883" t="s">
        <v>9835</v>
      </c>
      <c r="F883" t="s">
        <v>9836</v>
      </c>
      <c r="G883" t="s">
        <v>8112</v>
      </c>
      <c r="H883" t="s">
        <v>8113</v>
      </c>
      <c r="J883" t="str">
        <f>Table15[[#This Row],[Server]]&amp;":"&amp;Table15[[#This Row],[DB_ADDR]]</f>
        <v>WASTE:E31366</v>
      </c>
    </row>
    <row r="884" spans="1:10" x14ac:dyDescent="0.3">
      <c r="A884">
        <v>13096</v>
      </c>
      <c r="B884" t="e">
        <f>_xlfn.XLOOKUP(Table15[[#This Row],[Site Id]],'All sites'!A:A,'All sites'!B:B)</f>
        <v>#N/A</v>
      </c>
      <c r="C884" t="e">
        <f>_xlfn.XLOOKUP(Table15[[#This Row],[Site Id]],'All sites'!A:A,'All sites'!C:C)</f>
        <v>#N/A</v>
      </c>
      <c r="D884" t="e">
        <f>Table15[[#This Row],[Site Area]] &amp; " " &amp; Table15[[#This Row],[Site Description]]</f>
        <v>#N/A</v>
      </c>
      <c r="E884" t="s">
        <v>9837</v>
      </c>
      <c r="F884" t="s">
        <v>9838</v>
      </c>
      <c r="G884" t="s">
        <v>8112</v>
      </c>
      <c r="H884" t="s">
        <v>8113</v>
      </c>
      <c r="J884" t="str">
        <f>Table15[[#This Row],[Server]]&amp;":"&amp;Table15[[#This Row],[DB_ADDR]]</f>
        <v>WASTE:E31368</v>
      </c>
    </row>
    <row r="885" spans="1:10" x14ac:dyDescent="0.3">
      <c r="A885">
        <v>13096</v>
      </c>
      <c r="B885" t="e">
        <f>_xlfn.XLOOKUP(Table15[[#This Row],[Site Id]],'All sites'!A:A,'All sites'!B:B)</f>
        <v>#N/A</v>
      </c>
      <c r="C885" t="e">
        <f>_xlfn.XLOOKUP(Table15[[#This Row],[Site Id]],'All sites'!A:A,'All sites'!C:C)</f>
        <v>#N/A</v>
      </c>
      <c r="D885" t="e">
        <f>Table15[[#This Row],[Site Area]] &amp; " " &amp; Table15[[#This Row],[Site Description]]</f>
        <v>#N/A</v>
      </c>
      <c r="E885" t="s">
        <v>9839</v>
      </c>
      <c r="F885" t="s">
        <v>9840</v>
      </c>
      <c r="G885" t="s">
        <v>8112</v>
      </c>
      <c r="H885" t="s">
        <v>8113</v>
      </c>
      <c r="J885" t="str">
        <f>Table15[[#This Row],[Server]]&amp;":"&amp;Table15[[#This Row],[DB_ADDR]]</f>
        <v>WASTE:E31370</v>
      </c>
    </row>
    <row r="886" spans="1:10" x14ac:dyDescent="0.3">
      <c r="A886">
        <v>13096</v>
      </c>
      <c r="B886" t="e">
        <f>_xlfn.XLOOKUP(Table15[[#This Row],[Site Id]],'All sites'!A:A,'All sites'!B:B)</f>
        <v>#N/A</v>
      </c>
      <c r="C886" t="e">
        <f>_xlfn.XLOOKUP(Table15[[#This Row],[Site Id]],'All sites'!A:A,'All sites'!C:C)</f>
        <v>#N/A</v>
      </c>
      <c r="D886" t="e">
        <f>Table15[[#This Row],[Site Area]] &amp; " " &amp; Table15[[#This Row],[Site Description]]</f>
        <v>#N/A</v>
      </c>
      <c r="E886" t="s">
        <v>9841</v>
      </c>
      <c r="F886" t="s">
        <v>9842</v>
      </c>
      <c r="G886" t="s">
        <v>8112</v>
      </c>
      <c r="H886" t="s">
        <v>8113</v>
      </c>
      <c r="J886" t="str">
        <f>Table15[[#This Row],[Server]]&amp;":"&amp;Table15[[#This Row],[DB_ADDR]]</f>
        <v>WASTE:E31373</v>
      </c>
    </row>
    <row r="887" spans="1:10" x14ac:dyDescent="0.3">
      <c r="A887">
        <v>13096</v>
      </c>
      <c r="B887" t="e">
        <f>_xlfn.XLOOKUP(Table15[[#This Row],[Site Id]],'All sites'!A:A,'All sites'!B:B)</f>
        <v>#N/A</v>
      </c>
      <c r="C887" t="e">
        <f>_xlfn.XLOOKUP(Table15[[#This Row],[Site Id]],'All sites'!A:A,'All sites'!C:C)</f>
        <v>#N/A</v>
      </c>
      <c r="D887" t="e">
        <f>Table15[[#This Row],[Site Area]] &amp; " " &amp; Table15[[#This Row],[Site Description]]</f>
        <v>#N/A</v>
      </c>
      <c r="E887" t="s">
        <v>9843</v>
      </c>
      <c r="F887" t="s">
        <v>9844</v>
      </c>
      <c r="G887" t="s">
        <v>8112</v>
      </c>
      <c r="H887" t="s">
        <v>8113</v>
      </c>
      <c r="J887" t="str">
        <f>Table15[[#This Row],[Server]]&amp;":"&amp;Table15[[#This Row],[DB_ADDR]]</f>
        <v>WASTE:E31374</v>
      </c>
    </row>
    <row r="888" spans="1:10" x14ac:dyDescent="0.3">
      <c r="A888">
        <v>13096</v>
      </c>
      <c r="B888" t="e">
        <f>_xlfn.XLOOKUP(Table15[[#This Row],[Site Id]],'All sites'!A:A,'All sites'!B:B)</f>
        <v>#N/A</v>
      </c>
      <c r="C888" t="e">
        <f>_xlfn.XLOOKUP(Table15[[#This Row],[Site Id]],'All sites'!A:A,'All sites'!C:C)</f>
        <v>#N/A</v>
      </c>
      <c r="D888" t="e">
        <f>Table15[[#This Row],[Site Area]] &amp; " " &amp; Table15[[#This Row],[Site Description]]</f>
        <v>#N/A</v>
      </c>
      <c r="E888" t="s">
        <v>9845</v>
      </c>
      <c r="F888" t="s">
        <v>9846</v>
      </c>
      <c r="G888" t="s">
        <v>8112</v>
      </c>
      <c r="H888" t="s">
        <v>8113</v>
      </c>
      <c r="J888" t="str">
        <f>Table15[[#This Row],[Server]]&amp;":"&amp;Table15[[#This Row],[DB_ADDR]]</f>
        <v>WASTE:E31375</v>
      </c>
    </row>
    <row r="889" spans="1:10" x14ac:dyDescent="0.3">
      <c r="A889">
        <v>13096</v>
      </c>
      <c r="B889" t="e">
        <f>_xlfn.XLOOKUP(Table15[[#This Row],[Site Id]],'All sites'!A:A,'All sites'!B:B)</f>
        <v>#N/A</v>
      </c>
      <c r="C889" t="e">
        <f>_xlfn.XLOOKUP(Table15[[#This Row],[Site Id]],'All sites'!A:A,'All sites'!C:C)</f>
        <v>#N/A</v>
      </c>
      <c r="D889" t="e">
        <f>Table15[[#This Row],[Site Area]] &amp; " " &amp; Table15[[#This Row],[Site Description]]</f>
        <v>#N/A</v>
      </c>
      <c r="E889" t="s">
        <v>9847</v>
      </c>
      <c r="F889" t="s">
        <v>9848</v>
      </c>
      <c r="G889" t="s">
        <v>8112</v>
      </c>
      <c r="H889" t="s">
        <v>8113</v>
      </c>
      <c r="J889" t="str">
        <f>Table15[[#This Row],[Server]]&amp;":"&amp;Table15[[#This Row],[DB_ADDR]]</f>
        <v>WASTE:E31376</v>
      </c>
    </row>
    <row r="890" spans="1:10" x14ac:dyDescent="0.3">
      <c r="A890">
        <v>13096</v>
      </c>
      <c r="B890" t="e">
        <f>_xlfn.XLOOKUP(Table15[[#This Row],[Site Id]],'All sites'!A:A,'All sites'!B:B)</f>
        <v>#N/A</v>
      </c>
      <c r="C890" t="e">
        <f>_xlfn.XLOOKUP(Table15[[#This Row],[Site Id]],'All sites'!A:A,'All sites'!C:C)</f>
        <v>#N/A</v>
      </c>
      <c r="D890" t="e">
        <f>Table15[[#This Row],[Site Area]] &amp; " " &amp; Table15[[#This Row],[Site Description]]</f>
        <v>#N/A</v>
      </c>
      <c r="E890" t="s">
        <v>9849</v>
      </c>
      <c r="F890" t="s">
        <v>9850</v>
      </c>
      <c r="G890" t="s">
        <v>8112</v>
      </c>
      <c r="H890" t="s">
        <v>8113</v>
      </c>
      <c r="J890" t="str">
        <f>Table15[[#This Row],[Server]]&amp;":"&amp;Table15[[#This Row],[DB_ADDR]]</f>
        <v>WASTE:E31598</v>
      </c>
    </row>
    <row r="891" spans="1:10" x14ac:dyDescent="0.3">
      <c r="A891">
        <v>13096</v>
      </c>
      <c r="B891" t="e">
        <f>_xlfn.XLOOKUP(Table15[[#This Row],[Site Id]],'All sites'!A:A,'All sites'!B:B)</f>
        <v>#N/A</v>
      </c>
      <c r="C891" t="e">
        <f>_xlfn.XLOOKUP(Table15[[#This Row],[Site Id]],'All sites'!A:A,'All sites'!C:C)</f>
        <v>#N/A</v>
      </c>
      <c r="D891" t="e">
        <f>Table15[[#This Row],[Site Area]] &amp; " " &amp; Table15[[#This Row],[Site Description]]</f>
        <v>#N/A</v>
      </c>
      <c r="E891" t="s">
        <v>9851</v>
      </c>
      <c r="F891" t="s">
        <v>9852</v>
      </c>
      <c r="G891" t="s">
        <v>8112</v>
      </c>
      <c r="H891" t="s">
        <v>8113</v>
      </c>
      <c r="J891" t="str">
        <f>Table15[[#This Row],[Server]]&amp;":"&amp;Table15[[#This Row],[DB_ADDR]]</f>
        <v>WASTE:E31602</v>
      </c>
    </row>
    <row r="892" spans="1:10" x14ac:dyDescent="0.3">
      <c r="A892">
        <v>13096</v>
      </c>
      <c r="B892" t="e">
        <f>_xlfn.XLOOKUP(Table15[[#This Row],[Site Id]],'All sites'!A:A,'All sites'!B:B)</f>
        <v>#N/A</v>
      </c>
      <c r="C892" t="e">
        <f>_xlfn.XLOOKUP(Table15[[#This Row],[Site Id]],'All sites'!A:A,'All sites'!C:C)</f>
        <v>#N/A</v>
      </c>
      <c r="D892" t="e">
        <f>Table15[[#This Row],[Site Area]] &amp; " " &amp; Table15[[#This Row],[Site Description]]</f>
        <v>#N/A</v>
      </c>
      <c r="E892" t="s">
        <v>9853</v>
      </c>
      <c r="F892" t="s">
        <v>9854</v>
      </c>
      <c r="G892" t="s">
        <v>8112</v>
      </c>
      <c r="H892" t="s">
        <v>8113</v>
      </c>
      <c r="J892" t="str">
        <f>Table15[[#This Row],[Server]]&amp;":"&amp;Table15[[#This Row],[DB_ADDR]]</f>
        <v>WASTE:E32047</v>
      </c>
    </row>
    <row r="893" spans="1:10" x14ac:dyDescent="0.3">
      <c r="A893">
        <v>13096</v>
      </c>
      <c r="B893" t="e">
        <f>_xlfn.XLOOKUP(Table15[[#This Row],[Site Id]],'All sites'!A:A,'All sites'!B:B)</f>
        <v>#N/A</v>
      </c>
      <c r="C893" t="e">
        <f>_xlfn.XLOOKUP(Table15[[#This Row],[Site Id]],'All sites'!A:A,'All sites'!C:C)</f>
        <v>#N/A</v>
      </c>
      <c r="D893" t="e">
        <f>Table15[[#This Row],[Site Area]] &amp; " " &amp; Table15[[#This Row],[Site Description]]</f>
        <v>#N/A</v>
      </c>
      <c r="E893" t="s">
        <v>9855</v>
      </c>
      <c r="F893" t="s">
        <v>9856</v>
      </c>
      <c r="G893" t="s">
        <v>8112</v>
      </c>
      <c r="H893" t="s">
        <v>8113</v>
      </c>
      <c r="J893" t="str">
        <f>Table15[[#This Row],[Server]]&amp;":"&amp;Table15[[#This Row],[DB_ADDR]]</f>
        <v>WASTE:E31599</v>
      </c>
    </row>
    <row r="894" spans="1:10" x14ac:dyDescent="0.3">
      <c r="A894">
        <v>13096</v>
      </c>
      <c r="B894" t="e">
        <f>_xlfn.XLOOKUP(Table15[[#This Row],[Site Id]],'All sites'!A:A,'All sites'!B:B)</f>
        <v>#N/A</v>
      </c>
      <c r="C894" t="e">
        <f>_xlfn.XLOOKUP(Table15[[#This Row],[Site Id]],'All sites'!A:A,'All sites'!C:C)</f>
        <v>#N/A</v>
      </c>
      <c r="D894" t="e">
        <f>Table15[[#This Row],[Site Area]] &amp; " " &amp; Table15[[#This Row],[Site Description]]</f>
        <v>#N/A</v>
      </c>
      <c r="E894" t="s">
        <v>9857</v>
      </c>
      <c r="F894" t="s">
        <v>9858</v>
      </c>
      <c r="G894" t="s">
        <v>8112</v>
      </c>
      <c r="H894" t="s">
        <v>8113</v>
      </c>
      <c r="J894" t="str">
        <f>Table15[[#This Row],[Server]]&amp;":"&amp;Table15[[#This Row],[DB_ADDR]]</f>
        <v>WASTE:E31600</v>
      </c>
    </row>
    <row r="895" spans="1:10" x14ac:dyDescent="0.3">
      <c r="A895">
        <v>13096</v>
      </c>
      <c r="B895" t="e">
        <f>_xlfn.XLOOKUP(Table15[[#This Row],[Site Id]],'All sites'!A:A,'All sites'!B:B)</f>
        <v>#N/A</v>
      </c>
      <c r="C895" t="e">
        <f>_xlfn.XLOOKUP(Table15[[#This Row],[Site Id]],'All sites'!A:A,'All sites'!C:C)</f>
        <v>#N/A</v>
      </c>
      <c r="D895" t="e">
        <f>Table15[[#This Row],[Site Area]] &amp; " " &amp; Table15[[#This Row],[Site Description]]</f>
        <v>#N/A</v>
      </c>
      <c r="E895" t="s">
        <v>9859</v>
      </c>
      <c r="F895" t="s">
        <v>9860</v>
      </c>
      <c r="G895" t="s">
        <v>8112</v>
      </c>
      <c r="H895" t="s">
        <v>8113</v>
      </c>
      <c r="J895" t="str">
        <f>Table15[[#This Row],[Server]]&amp;":"&amp;Table15[[#This Row],[DB_ADDR]]</f>
        <v>WASTE:E31601</v>
      </c>
    </row>
    <row r="896" spans="1:10" x14ac:dyDescent="0.3">
      <c r="A896">
        <v>13098</v>
      </c>
      <c r="B896" t="e">
        <f>_xlfn.XLOOKUP(Table15[[#This Row],[Site Id]],'All sites'!A:A,'All sites'!B:B)</f>
        <v>#N/A</v>
      </c>
      <c r="C896" t="e">
        <f>_xlfn.XLOOKUP(Table15[[#This Row],[Site Id]],'All sites'!A:A,'All sites'!C:C)</f>
        <v>#N/A</v>
      </c>
      <c r="D896" t="e">
        <f>Table15[[#This Row],[Site Area]] &amp; " " &amp; Table15[[#This Row],[Site Description]]</f>
        <v>#N/A</v>
      </c>
      <c r="E896" t="s">
        <v>9861</v>
      </c>
      <c r="F896" t="s">
        <v>9862</v>
      </c>
      <c r="G896" t="s">
        <v>8112</v>
      </c>
      <c r="H896" t="s">
        <v>8113</v>
      </c>
      <c r="J896" t="str">
        <f>Table15[[#This Row],[Server]]&amp;":"&amp;Table15[[#This Row],[DB_ADDR]]</f>
        <v>WASTE:E1953</v>
      </c>
    </row>
    <row r="897" spans="1:10" x14ac:dyDescent="0.3">
      <c r="A897">
        <v>13098</v>
      </c>
      <c r="B897" t="e">
        <f>_xlfn.XLOOKUP(Table15[[#This Row],[Site Id]],'All sites'!A:A,'All sites'!B:B)</f>
        <v>#N/A</v>
      </c>
      <c r="C897" t="e">
        <f>_xlfn.XLOOKUP(Table15[[#This Row],[Site Id]],'All sites'!A:A,'All sites'!C:C)</f>
        <v>#N/A</v>
      </c>
      <c r="D897" t="e">
        <f>Table15[[#This Row],[Site Area]] &amp; " " &amp; Table15[[#This Row],[Site Description]]</f>
        <v>#N/A</v>
      </c>
      <c r="E897" t="s">
        <v>9863</v>
      </c>
      <c r="F897" t="s">
        <v>9864</v>
      </c>
      <c r="G897" t="s">
        <v>8112</v>
      </c>
      <c r="H897" t="s">
        <v>8113</v>
      </c>
      <c r="J897" t="str">
        <f>Table15[[#This Row],[Server]]&amp;":"&amp;Table15[[#This Row],[DB_ADDR]]</f>
        <v>WASTE:E1958</v>
      </c>
    </row>
    <row r="898" spans="1:10" x14ac:dyDescent="0.3">
      <c r="A898">
        <v>13098</v>
      </c>
      <c r="B898" t="e">
        <f>_xlfn.XLOOKUP(Table15[[#This Row],[Site Id]],'All sites'!A:A,'All sites'!B:B)</f>
        <v>#N/A</v>
      </c>
      <c r="C898" t="e">
        <f>_xlfn.XLOOKUP(Table15[[#This Row],[Site Id]],'All sites'!A:A,'All sites'!C:C)</f>
        <v>#N/A</v>
      </c>
      <c r="D898" t="e">
        <f>Table15[[#This Row],[Site Area]] &amp; " " &amp; Table15[[#This Row],[Site Description]]</f>
        <v>#N/A</v>
      </c>
      <c r="E898" t="s">
        <v>9865</v>
      </c>
      <c r="F898" t="s">
        <v>9866</v>
      </c>
      <c r="G898" t="s">
        <v>8112</v>
      </c>
      <c r="H898" t="s">
        <v>8113</v>
      </c>
      <c r="J898" t="str">
        <f>Table15[[#This Row],[Server]]&amp;":"&amp;Table15[[#This Row],[DB_ADDR]]</f>
        <v>WASTE:E1959</v>
      </c>
    </row>
    <row r="899" spans="1:10" x14ac:dyDescent="0.3">
      <c r="A899">
        <v>13099</v>
      </c>
      <c r="B899" t="e">
        <f>_xlfn.XLOOKUP(Table15[[#This Row],[Site Id]],'All sites'!A:A,'All sites'!B:B)</f>
        <v>#N/A</v>
      </c>
      <c r="C899" t="e">
        <f>_xlfn.XLOOKUP(Table15[[#This Row],[Site Id]],'All sites'!A:A,'All sites'!C:C)</f>
        <v>#N/A</v>
      </c>
      <c r="D899" t="e">
        <f>Table15[[#This Row],[Site Area]] &amp; " " &amp; Table15[[#This Row],[Site Description]]</f>
        <v>#N/A</v>
      </c>
      <c r="E899" t="s">
        <v>9867</v>
      </c>
      <c r="F899" t="s">
        <v>9868</v>
      </c>
      <c r="G899" t="s">
        <v>8112</v>
      </c>
      <c r="H899" t="s">
        <v>8113</v>
      </c>
      <c r="J899" t="str">
        <f>Table15[[#This Row],[Server]]&amp;":"&amp;Table15[[#This Row],[DB_ADDR]]</f>
        <v>WASTE:E16201</v>
      </c>
    </row>
    <row r="900" spans="1:10" x14ac:dyDescent="0.3">
      <c r="A900">
        <v>13099</v>
      </c>
      <c r="B900" t="e">
        <f>_xlfn.XLOOKUP(Table15[[#This Row],[Site Id]],'All sites'!A:A,'All sites'!B:B)</f>
        <v>#N/A</v>
      </c>
      <c r="C900" t="e">
        <f>_xlfn.XLOOKUP(Table15[[#This Row],[Site Id]],'All sites'!A:A,'All sites'!C:C)</f>
        <v>#N/A</v>
      </c>
      <c r="D900" t="e">
        <f>Table15[[#This Row],[Site Area]] &amp; " " &amp; Table15[[#This Row],[Site Description]]</f>
        <v>#N/A</v>
      </c>
      <c r="E900" t="s">
        <v>9869</v>
      </c>
      <c r="F900" t="s">
        <v>9870</v>
      </c>
      <c r="G900" t="s">
        <v>8112</v>
      </c>
      <c r="H900" t="s">
        <v>8113</v>
      </c>
      <c r="J900" t="str">
        <f>Table15[[#This Row],[Server]]&amp;":"&amp;Table15[[#This Row],[DB_ADDR]]</f>
        <v>WASTE:E31654</v>
      </c>
    </row>
    <row r="901" spans="1:10" x14ac:dyDescent="0.3">
      <c r="A901">
        <v>13099</v>
      </c>
      <c r="B901" t="e">
        <f>_xlfn.XLOOKUP(Table15[[#This Row],[Site Id]],'All sites'!A:A,'All sites'!B:B)</f>
        <v>#N/A</v>
      </c>
      <c r="C901" t="e">
        <f>_xlfn.XLOOKUP(Table15[[#This Row],[Site Id]],'All sites'!A:A,'All sites'!C:C)</f>
        <v>#N/A</v>
      </c>
      <c r="D901" t="e">
        <f>Table15[[#This Row],[Site Area]] &amp; " " &amp; Table15[[#This Row],[Site Description]]</f>
        <v>#N/A</v>
      </c>
      <c r="E901" t="s">
        <v>9871</v>
      </c>
      <c r="F901" t="s">
        <v>9872</v>
      </c>
      <c r="G901" t="s">
        <v>8112</v>
      </c>
      <c r="H901" t="s">
        <v>8113</v>
      </c>
      <c r="J901" t="str">
        <f>Table15[[#This Row],[Server]]&amp;":"&amp;Table15[[#This Row],[DB_ADDR]]</f>
        <v>WASTE:E31655</v>
      </c>
    </row>
    <row r="902" spans="1:10" x14ac:dyDescent="0.3">
      <c r="A902">
        <v>13099</v>
      </c>
      <c r="B902" t="e">
        <f>_xlfn.XLOOKUP(Table15[[#This Row],[Site Id]],'All sites'!A:A,'All sites'!B:B)</f>
        <v>#N/A</v>
      </c>
      <c r="C902" t="e">
        <f>_xlfn.XLOOKUP(Table15[[#This Row],[Site Id]],'All sites'!A:A,'All sites'!C:C)</f>
        <v>#N/A</v>
      </c>
      <c r="D902" t="e">
        <f>Table15[[#This Row],[Site Area]] &amp; " " &amp; Table15[[#This Row],[Site Description]]</f>
        <v>#N/A</v>
      </c>
      <c r="E902" t="s">
        <v>9873</v>
      </c>
      <c r="F902" t="s">
        <v>9874</v>
      </c>
      <c r="G902" t="s">
        <v>8112</v>
      </c>
      <c r="H902" t="s">
        <v>8113</v>
      </c>
      <c r="J902" t="str">
        <f>Table15[[#This Row],[Server]]&amp;":"&amp;Table15[[#This Row],[DB_ADDR]]</f>
        <v>WASTE:E31656</v>
      </c>
    </row>
    <row r="903" spans="1:10" x14ac:dyDescent="0.3">
      <c r="A903">
        <v>13099</v>
      </c>
      <c r="B903" t="e">
        <f>_xlfn.XLOOKUP(Table15[[#This Row],[Site Id]],'All sites'!A:A,'All sites'!B:B)</f>
        <v>#N/A</v>
      </c>
      <c r="C903" t="e">
        <f>_xlfn.XLOOKUP(Table15[[#This Row],[Site Id]],'All sites'!A:A,'All sites'!C:C)</f>
        <v>#N/A</v>
      </c>
      <c r="D903" t="e">
        <f>Table15[[#This Row],[Site Area]] &amp; " " &amp; Table15[[#This Row],[Site Description]]</f>
        <v>#N/A</v>
      </c>
      <c r="E903" t="s">
        <v>9875</v>
      </c>
      <c r="F903" t="s">
        <v>9876</v>
      </c>
      <c r="G903" t="s">
        <v>8112</v>
      </c>
      <c r="H903" t="s">
        <v>8113</v>
      </c>
      <c r="J903" t="str">
        <f>Table15[[#This Row],[Server]]&amp;":"&amp;Table15[[#This Row],[DB_ADDR]]</f>
        <v>WASTE:E31657</v>
      </c>
    </row>
    <row r="904" spans="1:10" x14ac:dyDescent="0.3">
      <c r="A904">
        <v>13099</v>
      </c>
      <c r="B904" t="e">
        <f>_xlfn.XLOOKUP(Table15[[#This Row],[Site Id]],'All sites'!A:A,'All sites'!B:B)</f>
        <v>#N/A</v>
      </c>
      <c r="C904" t="e">
        <f>_xlfn.XLOOKUP(Table15[[#This Row],[Site Id]],'All sites'!A:A,'All sites'!C:C)</f>
        <v>#N/A</v>
      </c>
      <c r="D904" t="e">
        <f>Table15[[#This Row],[Site Area]] &amp; " " &amp; Table15[[#This Row],[Site Description]]</f>
        <v>#N/A</v>
      </c>
      <c r="E904" t="s">
        <v>9877</v>
      </c>
      <c r="F904" t="s">
        <v>9878</v>
      </c>
      <c r="G904" t="s">
        <v>8112</v>
      </c>
      <c r="H904" t="s">
        <v>8113</v>
      </c>
      <c r="J904" t="str">
        <f>Table15[[#This Row],[Server]]&amp;":"&amp;Table15[[#This Row],[DB_ADDR]]</f>
        <v>WASTE:E31659</v>
      </c>
    </row>
    <row r="905" spans="1:10" x14ac:dyDescent="0.3">
      <c r="A905">
        <v>13100</v>
      </c>
      <c r="B905" t="e">
        <f>_xlfn.XLOOKUP(Table15[[#This Row],[Site Id]],'All sites'!A:A,'All sites'!B:B)</f>
        <v>#N/A</v>
      </c>
      <c r="C905" t="e">
        <f>_xlfn.XLOOKUP(Table15[[#This Row],[Site Id]],'All sites'!A:A,'All sites'!C:C)</f>
        <v>#N/A</v>
      </c>
      <c r="D905" t="e">
        <f>Table15[[#This Row],[Site Area]] &amp; " " &amp; Table15[[#This Row],[Site Description]]</f>
        <v>#N/A</v>
      </c>
      <c r="E905" t="s">
        <v>9879</v>
      </c>
      <c r="F905" t="s">
        <v>9880</v>
      </c>
      <c r="G905" t="s">
        <v>8112</v>
      </c>
      <c r="H905" t="s">
        <v>8113</v>
      </c>
      <c r="J905" t="str">
        <f>Table15[[#This Row],[Server]]&amp;":"&amp;Table15[[#This Row],[DB_ADDR]]</f>
        <v>WASTE:E1401</v>
      </c>
    </row>
    <row r="906" spans="1:10" x14ac:dyDescent="0.3">
      <c r="A906">
        <v>13100</v>
      </c>
      <c r="B906" t="e">
        <f>_xlfn.XLOOKUP(Table15[[#This Row],[Site Id]],'All sites'!A:A,'All sites'!B:B)</f>
        <v>#N/A</v>
      </c>
      <c r="C906" t="e">
        <f>_xlfn.XLOOKUP(Table15[[#This Row],[Site Id]],'All sites'!A:A,'All sites'!C:C)</f>
        <v>#N/A</v>
      </c>
      <c r="D906" t="e">
        <f>Table15[[#This Row],[Site Area]] &amp; " " &amp; Table15[[#This Row],[Site Description]]</f>
        <v>#N/A</v>
      </c>
      <c r="E906" t="s">
        <v>9881</v>
      </c>
      <c r="F906" t="s">
        <v>9882</v>
      </c>
      <c r="G906" t="s">
        <v>8112</v>
      </c>
      <c r="H906" t="s">
        <v>8168</v>
      </c>
      <c r="J906" t="str">
        <f>Table15[[#This Row],[Server]]&amp;":"&amp;Table15[[#This Row],[DB_ADDR]]</f>
        <v>WASTE2:E5406</v>
      </c>
    </row>
    <row r="907" spans="1:10" x14ac:dyDescent="0.3">
      <c r="A907">
        <v>13101</v>
      </c>
      <c r="B907" t="e">
        <f>_xlfn.XLOOKUP(Table15[[#This Row],[Site Id]],'All sites'!A:A,'All sites'!B:B)</f>
        <v>#N/A</v>
      </c>
      <c r="C907" t="e">
        <f>_xlfn.XLOOKUP(Table15[[#This Row],[Site Id]],'All sites'!A:A,'All sites'!C:C)</f>
        <v>#N/A</v>
      </c>
      <c r="D907" t="e">
        <f>Table15[[#This Row],[Site Area]] &amp; " " &amp; Table15[[#This Row],[Site Description]]</f>
        <v>#N/A</v>
      </c>
      <c r="E907" t="s">
        <v>9883</v>
      </c>
      <c r="F907" t="s">
        <v>9884</v>
      </c>
      <c r="G907" t="s">
        <v>8112</v>
      </c>
      <c r="H907" t="s">
        <v>8113</v>
      </c>
      <c r="J907" t="str">
        <f>Table15[[#This Row],[Server]]&amp;":"&amp;Table15[[#This Row],[DB_ADDR]]</f>
        <v>WASTE:E3155</v>
      </c>
    </row>
    <row r="908" spans="1:10" x14ac:dyDescent="0.3">
      <c r="A908">
        <v>13101</v>
      </c>
      <c r="B908" t="e">
        <f>_xlfn.XLOOKUP(Table15[[#This Row],[Site Id]],'All sites'!A:A,'All sites'!B:B)</f>
        <v>#N/A</v>
      </c>
      <c r="C908" t="e">
        <f>_xlfn.XLOOKUP(Table15[[#This Row],[Site Id]],'All sites'!A:A,'All sites'!C:C)</f>
        <v>#N/A</v>
      </c>
      <c r="D908" t="e">
        <f>Table15[[#This Row],[Site Area]] &amp; " " &amp; Table15[[#This Row],[Site Description]]</f>
        <v>#N/A</v>
      </c>
      <c r="E908" t="s">
        <v>9032</v>
      </c>
      <c r="F908" t="s">
        <v>9885</v>
      </c>
      <c r="G908" t="s">
        <v>8112</v>
      </c>
      <c r="H908" t="s">
        <v>8113</v>
      </c>
      <c r="J908" t="str">
        <f>Table15[[#This Row],[Server]]&amp;":"&amp;Table15[[#This Row],[DB_ADDR]]</f>
        <v>WASTE:E3158</v>
      </c>
    </row>
    <row r="909" spans="1:10" x14ac:dyDescent="0.3">
      <c r="A909">
        <v>13101</v>
      </c>
      <c r="B909" t="e">
        <f>_xlfn.XLOOKUP(Table15[[#This Row],[Site Id]],'All sites'!A:A,'All sites'!B:B)</f>
        <v>#N/A</v>
      </c>
      <c r="C909" t="e">
        <f>_xlfn.XLOOKUP(Table15[[#This Row],[Site Id]],'All sites'!A:A,'All sites'!C:C)</f>
        <v>#N/A</v>
      </c>
      <c r="D909" t="e">
        <f>Table15[[#This Row],[Site Area]] &amp; " " &amp; Table15[[#This Row],[Site Description]]</f>
        <v>#N/A</v>
      </c>
      <c r="E909" t="s">
        <v>9886</v>
      </c>
      <c r="F909" t="s">
        <v>9887</v>
      </c>
      <c r="G909" t="s">
        <v>8112</v>
      </c>
      <c r="H909" t="s">
        <v>8113</v>
      </c>
      <c r="J909" t="str">
        <f>Table15[[#This Row],[Server]]&amp;":"&amp;Table15[[#This Row],[DB_ADDR]]</f>
        <v>WASTE:E30444</v>
      </c>
    </row>
    <row r="910" spans="1:10" x14ac:dyDescent="0.3">
      <c r="A910">
        <v>13101</v>
      </c>
      <c r="B910" t="e">
        <f>_xlfn.XLOOKUP(Table15[[#This Row],[Site Id]],'All sites'!A:A,'All sites'!B:B)</f>
        <v>#N/A</v>
      </c>
      <c r="C910" t="e">
        <f>_xlfn.XLOOKUP(Table15[[#This Row],[Site Id]],'All sites'!A:A,'All sites'!C:C)</f>
        <v>#N/A</v>
      </c>
      <c r="D910" t="e">
        <f>Table15[[#This Row],[Site Area]] &amp; " " &amp; Table15[[#This Row],[Site Description]]</f>
        <v>#N/A</v>
      </c>
      <c r="E910" t="s">
        <v>9888</v>
      </c>
      <c r="F910" t="s">
        <v>9889</v>
      </c>
      <c r="G910" t="s">
        <v>8112</v>
      </c>
      <c r="H910" t="s">
        <v>8113</v>
      </c>
      <c r="J910" t="str">
        <f>Table15[[#This Row],[Server]]&amp;":"&amp;Table15[[#This Row],[DB_ADDR]]</f>
        <v>WASTE:E30445</v>
      </c>
    </row>
    <row r="911" spans="1:10" x14ac:dyDescent="0.3">
      <c r="A911">
        <v>13101</v>
      </c>
      <c r="B911" t="e">
        <f>_xlfn.XLOOKUP(Table15[[#This Row],[Site Id]],'All sites'!A:A,'All sites'!B:B)</f>
        <v>#N/A</v>
      </c>
      <c r="C911" t="e">
        <f>_xlfn.XLOOKUP(Table15[[#This Row],[Site Id]],'All sites'!A:A,'All sites'!C:C)</f>
        <v>#N/A</v>
      </c>
      <c r="D911" t="e">
        <f>Table15[[#This Row],[Site Area]] &amp; " " &amp; Table15[[#This Row],[Site Description]]</f>
        <v>#N/A</v>
      </c>
      <c r="E911" t="s">
        <v>9890</v>
      </c>
      <c r="F911" t="s">
        <v>9891</v>
      </c>
      <c r="G911" t="s">
        <v>8112</v>
      </c>
      <c r="H911" t="s">
        <v>8113</v>
      </c>
      <c r="J911" t="str">
        <f>Table15[[#This Row],[Server]]&amp;":"&amp;Table15[[#This Row],[DB_ADDR]]</f>
        <v>WASTE:E31259</v>
      </c>
    </row>
    <row r="912" spans="1:10" x14ac:dyDescent="0.3">
      <c r="A912">
        <v>13101</v>
      </c>
      <c r="B912" t="e">
        <f>_xlfn.XLOOKUP(Table15[[#This Row],[Site Id]],'All sites'!A:A,'All sites'!B:B)</f>
        <v>#N/A</v>
      </c>
      <c r="C912" t="e">
        <f>_xlfn.XLOOKUP(Table15[[#This Row],[Site Id]],'All sites'!A:A,'All sites'!C:C)</f>
        <v>#N/A</v>
      </c>
      <c r="D912" t="e">
        <f>Table15[[#This Row],[Site Area]] &amp; " " &amp; Table15[[#This Row],[Site Description]]</f>
        <v>#N/A</v>
      </c>
      <c r="E912" t="s">
        <v>9892</v>
      </c>
      <c r="F912" t="s">
        <v>9893</v>
      </c>
      <c r="G912" t="s">
        <v>8112</v>
      </c>
      <c r="H912" t="s">
        <v>8113</v>
      </c>
      <c r="J912" t="str">
        <f>Table15[[#This Row],[Server]]&amp;":"&amp;Table15[[#This Row],[DB_ADDR]]</f>
        <v>WASTE:E31260</v>
      </c>
    </row>
    <row r="913" spans="1:10" x14ac:dyDescent="0.3">
      <c r="A913">
        <v>13101</v>
      </c>
      <c r="B913" t="e">
        <f>_xlfn.XLOOKUP(Table15[[#This Row],[Site Id]],'All sites'!A:A,'All sites'!B:B)</f>
        <v>#N/A</v>
      </c>
      <c r="C913" t="e">
        <f>_xlfn.XLOOKUP(Table15[[#This Row],[Site Id]],'All sites'!A:A,'All sites'!C:C)</f>
        <v>#N/A</v>
      </c>
      <c r="D913" t="e">
        <f>Table15[[#This Row],[Site Area]] &amp; " " &amp; Table15[[#This Row],[Site Description]]</f>
        <v>#N/A</v>
      </c>
      <c r="E913" t="s">
        <v>9894</v>
      </c>
      <c r="F913" t="s">
        <v>9895</v>
      </c>
      <c r="G913" t="s">
        <v>8112</v>
      </c>
      <c r="H913" t="s">
        <v>8113</v>
      </c>
      <c r="J913" t="str">
        <f>Table15[[#This Row],[Server]]&amp;":"&amp;Table15[[#This Row],[DB_ADDR]]</f>
        <v>WASTE:E97871</v>
      </c>
    </row>
    <row r="914" spans="1:10" x14ac:dyDescent="0.3">
      <c r="A914">
        <v>13104</v>
      </c>
      <c r="B914" t="e">
        <f>_xlfn.XLOOKUP(Table15[[#This Row],[Site Id]],'All sites'!A:A,'All sites'!B:B)</f>
        <v>#N/A</v>
      </c>
      <c r="C914" t="e">
        <f>_xlfn.XLOOKUP(Table15[[#This Row],[Site Id]],'All sites'!A:A,'All sites'!C:C)</f>
        <v>#N/A</v>
      </c>
      <c r="D914" t="e">
        <f>Table15[[#This Row],[Site Area]] &amp; " " &amp; Table15[[#This Row],[Site Description]]</f>
        <v>#N/A</v>
      </c>
      <c r="E914" t="s">
        <v>9896</v>
      </c>
      <c r="F914" t="s">
        <v>9897</v>
      </c>
      <c r="G914" t="s">
        <v>8112</v>
      </c>
      <c r="H914" t="s">
        <v>8113</v>
      </c>
      <c r="J914" t="str">
        <f>Table15[[#This Row],[Server]]&amp;":"&amp;Table15[[#This Row],[DB_ADDR]]</f>
        <v>WASTE:E3445</v>
      </c>
    </row>
    <row r="915" spans="1:10" x14ac:dyDescent="0.3">
      <c r="A915">
        <v>13104</v>
      </c>
      <c r="B915" t="e">
        <f>_xlfn.XLOOKUP(Table15[[#This Row],[Site Id]],'All sites'!A:A,'All sites'!B:B)</f>
        <v>#N/A</v>
      </c>
      <c r="C915" t="e">
        <f>_xlfn.XLOOKUP(Table15[[#This Row],[Site Id]],'All sites'!A:A,'All sites'!C:C)</f>
        <v>#N/A</v>
      </c>
      <c r="D915" t="e">
        <f>Table15[[#This Row],[Site Area]] &amp; " " &amp; Table15[[#This Row],[Site Description]]</f>
        <v>#N/A</v>
      </c>
      <c r="E915" t="s">
        <v>9898</v>
      </c>
      <c r="F915" t="s">
        <v>9899</v>
      </c>
      <c r="G915" t="s">
        <v>8112</v>
      </c>
      <c r="H915" t="s">
        <v>8113</v>
      </c>
      <c r="J915" t="str">
        <f>Table15[[#This Row],[Server]]&amp;":"&amp;Table15[[#This Row],[DB_ADDR]]</f>
        <v>WASTE:E3446</v>
      </c>
    </row>
    <row r="916" spans="1:10" x14ac:dyDescent="0.3">
      <c r="A916">
        <v>13104</v>
      </c>
      <c r="B916" t="e">
        <f>_xlfn.XLOOKUP(Table15[[#This Row],[Site Id]],'All sites'!A:A,'All sites'!B:B)</f>
        <v>#N/A</v>
      </c>
      <c r="C916" t="e">
        <f>_xlfn.XLOOKUP(Table15[[#This Row],[Site Id]],'All sites'!A:A,'All sites'!C:C)</f>
        <v>#N/A</v>
      </c>
      <c r="D916" t="e">
        <f>Table15[[#This Row],[Site Area]] &amp; " " &amp; Table15[[#This Row],[Site Description]]</f>
        <v>#N/A</v>
      </c>
      <c r="E916" t="s">
        <v>9900</v>
      </c>
      <c r="F916" t="s">
        <v>9901</v>
      </c>
      <c r="G916" t="s">
        <v>8112</v>
      </c>
      <c r="H916" t="s">
        <v>8113</v>
      </c>
      <c r="J916" t="str">
        <f>Table15[[#This Row],[Server]]&amp;":"&amp;Table15[[#This Row],[DB_ADDR]]</f>
        <v>WASTE:E3449</v>
      </c>
    </row>
    <row r="917" spans="1:10" x14ac:dyDescent="0.3">
      <c r="A917">
        <v>13104</v>
      </c>
      <c r="B917" t="e">
        <f>_xlfn.XLOOKUP(Table15[[#This Row],[Site Id]],'All sites'!A:A,'All sites'!B:B)</f>
        <v>#N/A</v>
      </c>
      <c r="C917" t="e">
        <f>_xlfn.XLOOKUP(Table15[[#This Row],[Site Id]],'All sites'!A:A,'All sites'!C:C)</f>
        <v>#N/A</v>
      </c>
      <c r="D917" t="e">
        <f>Table15[[#This Row],[Site Area]] &amp; " " &amp; Table15[[#This Row],[Site Description]]</f>
        <v>#N/A</v>
      </c>
      <c r="E917" t="s">
        <v>9902</v>
      </c>
      <c r="F917" t="s">
        <v>9903</v>
      </c>
      <c r="G917" t="s">
        <v>8112</v>
      </c>
      <c r="H917" t="s">
        <v>8113</v>
      </c>
      <c r="J917" t="str">
        <f>Table15[[#This Row],[Server]]&amp;":"&amp;Table15[[#This Row],[DB_ADDR]]</f>
        <v>WASTE:E98019</v>
      </c>
    </row>
    <row r="918" spans="1:10" x14ac:dyDescent="0.3">
      <c r="A918">
        <v>13104</v>
      </c>
      <c r="B918" t="e">
        <f>_xlfn.XLOOKUP(Table15[[#This Row],[Site Id]],'All sites'!A:A,'All sites'!B:B)</f>
        <v>#N/A</v>
      </c>
      <c r="C918" t="e">
        <f>_xlfn.XLOOKUP(Table15[[#This Row],[Site Id]],'All sites'!A:A,'All sites'!C:C)</f>
        <v>#N/A</v>
      </c>
      <c r="D918" t="e">
        <f>Table15[[#This Row],[Site Area]] &amp; " " &amp; Table15[[#This Row],[Site Description]]</f>
        <v>#N/A</v>
      </c>
      <c r="E918" t="s">
        <v>9904</v>
      </c>
      <c r="F918" t="s">
        <v>9905</v>
      </c>
      <c r="G918" t="s">
        <v>8112</v>
      </c>
      <c r="H918" t="s">
        <v>8113</v>
      </c>
      <c r="J918" t="str">
        <f>Table15[[#This Row],[Server]]&amp;":"&amp;Table15[[#This Row],[DB_ADDR]]</f>
        <v>WASTE:E98024</v>
      </c>
    </row>
    <row r="919" spans="1:10" x14ac:dyDescent="0.3">
      <c r="A919">
        <v>13104</v>
      </c>
      <c r="B919" t="e">
        <f>_xlfn.XLOOKUP(Table15[[#This Row],[Site Id]],'All sites'!A:A,'All sites'!B:B)</f>
        <v>#N/A</v>
      </c>
      <c r="C919" t="e">
        <f>_xlfn.XLOOKUP(Table15[[#This Row],[Site Id]],'All sites'!A:A,'All sites'!C:C)</f>
        <v>#N/A</v>
      </c>
      <c r="D919" t="e">
        <f>Table15[[#This Row],[Site Area]] &amp; " " &amp; Table15[[#This Row],[Site Description]]</f>
        <v>#N/A</v>
      </c>
      <c r="E919" t="s">
        <v>9906</v>
      </c>
      <c r="F919" t="s">
        <v>9907</v>
      </c>
      <c r="G919" t="s">
        <v>8112</v>
      </c>
      <c r="H919" t="s">
        <v>8113</v>
      </c>
      <c r="J919" t="str">
        <f>Table15[[#This Row],[Server]]&amp;":"&amp;Table15[[#This Row],[DB_ADDR]]</f>
        <v>WASTE:E98051</v>
      </c>
    </row>
    <row r="920" spans="1:10" x14ac:dyDescent="0.3">
      <c r="A920">
        <v>13105</v>
      </c>
      <c r="B920" t="e">
        <f>_xlfn.XLOOKUP(Table15[[#This Row],[Site Id]],'All sites'!A:A,'All sites'!B:B)</f>
        <v>#N/A</v>
      </c>
      <c r="C920" t="e">
        <f>_xlfn.XLOOKUP(Table15[[#This Row],[Site Id]],'All sites'!A:A,'All sites'!C:C)</f>
        <v>#N/A</v>
      </c>
      <c r="D920" t="e">
        <f>Table15[[#This Row],[Site Area]] &amp; " " &amp; Table15[[#This Row],[Site Description]]</f>
        <v>#N/A</v>
      </c>
      <c r="E920" t="s">
        <v>9908</v>
      </c>
      <c r="F920" t="s">
        <v>9909</v>
      </c>
      <c r="G920" t="s">
        <v>8112</v>
      </c>
      <c r="H920" t="s">
        <v>8113</v>
      </c>
      <c r="J920" t="str">
        <f>Table15[[#This Row],[Server]]&amp;":"&amp;Table15[[#This Row],[DB_ADDR]]</f>
        <v>WASTE:E2185</v>
      </c>
    </row>
    <row r="921" spans="1:10" x14ac:dyDescent="0.3">
      <c r="A921">
        <v>13105</v>
      </c>
      <c r="B921" t="e">
        <f>_xlfn.XLOOKUP(Table15[[#This Row],[Site Id]],'All sites'!A:A,'All sites'!B:B)</f>
        <v>#N/A</v>
      </c>
      <c r="C921" t="e">
        <f>_xlfn.XLOOKUP(Table15[[#This Row],[Site Id]],'All sites'!A:A,'All sites'!C:C)</f>
        <v>#N/A</v>
      </c>
      <c r="D921" t="e">
        <f>Table15[[#This Row],[Site Area]] &amp; " " &amp; Table15[[#This Row],[Site Description]]</f>
        <v>#N/A</v>
      </c>
      <c r="E921" t="s">
        <v>9910</v>
      </c>
      <c r="F921" t="s">
        <v>9911</v>
      </c>
      <c r="G921" t="s">
        <v>8112</v>
      </c>
      <c r="H921" t="s">
        <v>8113</v>
      </c>
      <c r="J921" t="str">
        <f>Table15[[#This Row],[Server]]&amp;":"&amp;Table15[[#This Row],[DB_ADDR]]</f>
        <v>WASTE:E2186</v>
      </c>
    </row>
    <row r="922" spans="1:10" x14ac:dyDescent="0.3">
      <c r="A922">
        <v>13105</v>
      </c>
      <c r="B922" t="e">
        <f>_xlfn.XLOOKUP(Table15[[#This Row],[Site Id]],'All sites'!A:A,'All sites'!B:B)</f>
        <v>#N/A</v>
      </c>
      <c r="C922" t="e">
        <f>_xlfn.XLOOKUP(Table15[[#This Row],[Site Id]],'All sites'!A:A,'All sites'!C:C)</f>
        <v>#N/A</v>
      </c>
      <c r="D922" t="e">
        <f>Table15[[#This Row],[Site Area]] &amp; " " &amp; Table15[[#This Row],[Site Description]]</f>
        <v>#N/A</v>
      </c>
      <c r="E922" t="s">
        <v>9912</v>
      </c>
      <c r="F922" t="s">
        <v>9913</v>
      </c>
      <c r="G922" t="s">
        <v>8112</v>
      </c>
      <c r="H922" t="s">
        <v>8113</v>
      </c>
      <c r="J922" t="str">
        <f>Table15[[#This Row],[Server]]&amp;":"&amp;Table15[[#This Row],[DB_ADDR]]</f>
        <v>WASTE:E2191</v>
      </c>
    </row>
    <row r="923" spans="1:10" x14ac:dyDescent="0.3">
      <c r="A923">
        <v>13106</v>
      </c>
      <c r="B923" t="e">
        <f>_xlfn.XLOOKUP(Table15[[#This Row],[Site Id]],'All sites'!A:A,'All sites'!B:B)</f>
        <v>#N/A</v>
      </c>
      <c r="C923" t="e">
        <f>_xlfn.XLOOKUP(Table15[[#This Row],[Site Id]],'All sites'!A:A,'All sites'!C:C)</f>
        <v>#N/A</v>
      </c>
      <c r="D923" t="e">
        <f>Table15[[#This Row],[Site Area]] &amp; " " &amp; Table15[[#This Row],[Site Description]]</f>
        <v>#N/A</v>
      </c>
      <c r="E923" t="s">
        <v>9914</v>
      </c>
      <c r="F923" t="s">
        <v>9915</v>
      </c>
      <c r="G923" t="s">
        <v>8112</v>
      </c>
      <c r="H923" t="s">
        <v>8113</v>
      </c>
      <c r="J923" t="str">
        <f>Table15[[#This Row],[Server]]&amp;":"&amp;Table15[[#This Row],[DB_ADDR]]</f>
        <v>WASTE:E1410</v>
      </c>
    </row>
    <row r="924" spans="1:10" x14ac:dyDescent="0.3">
      <c r="A924">
        <v>13106</v>
      </c>
      <c r="B924" t="e">
        <f>_xlfn.XLOOKUP(Table15[[#This Row],[Site Id]],'All sites'!A:A,'All sites'!B:B)</f>
        <v>#N/A</v>
      </c>
      <c r="C924" t="e">
        <f>_xlfn.XLOOKUP(Table15[[#This Row],[Site Id]],'All sites'!A:A,'All sites'!C:C)</f>
        <v>#N/A</v>
      </c>
      <c r="D924" t="e">
        <f>Table15[[#This Row],[Site Area]] &amp; " " &amp; Table15[[#This Row],[Site Description]]</f>
        <v>#N/A</v>
      </c>
      <c r="E924" t="s">
        <v>9916</v>
      </c>
      <c r="F924" t="s">
        <v>9917</v>
      </c>
      <c r="G924" t="s">
        <v>8112</v>
      </c>
      <c r="H924" t="s">
        <v>8113</v>
      </c>
      <c r="J924" t="str">
        <f>Table15[[#This Row],[Server]]&amp;":"&amp;Table15[[#This Row],[DB_ADDR]]</f>
        <v>WASTE:E1411</v>
      </c>
    </row>
    <row r="925" spans="1:10" x14ac:dyDescent="0.3">
      <c r="A925">
        <v>13106</v>
      </c>
      <c r="B925" t="e">
        <f>_xlfn.XLOOKUP(Table15[[#This Row],[Site Id]],'All sites'!A:A,'All sites'!B:B)</f>
        <v>#N/A</v>
      </c>
      <c r="C925" t="e">
        <f>_xlfn.XLOOKUP(Table15[[#This Row],[Site Id]],'All sites'!A:A,'All sites'!C:C)</f>
        <v>#N/A</v>
      </c>
      <c r="D925" t="e">
        <f>Table15[[#This Row],[Site Area]] &amp; " " &amp; Table15[[#This Row],[Site Description]]</f>
        <v>#N/A</v>
      </c>
      <c r="E925" t="s">
        <v>9918</v>
      </c>
      <c r="F925" t="s">
        <v>9919</v>
      </c>
      <c r="G925" t="s">
        <v>8112</v>
      </c>
      <c r="H925" t="s">
        <v>8113</v>
      </c>
      <c r="J925" t="str">
        <f>Table15[[#This Row],[Server]]&amp;":"&amp;Table15[[#This Row],[DB_ADDR]]</f>
        <v>WASTE:E1428</v>
      </c>
    </row>
    <row r="926" spans="1:10" x14ac:dyDescent="0.3">
      <c r="A926">
        <v>13107</v>
      </c>
      <c r="B926" t="e">
        <f>_xlfn.XLOOKUP(Table15[[#This Row],[Site Id]],'All sites'!A:A,'All sites'!B:B)</f>
        <v>#N/A</v>
      </c>
      <c r="C926" t="e">
        <f>_xlfn.XLOOKUP(Table15[[#This Row],[Site Id]],'All sites'!A:A,'All sites'!C:C)</f>
        <v>#N/A</v>
      </c>
      <c r="D926" t="e">
        <f>Table15[[#This Row],[Site Area]] &amp; " " &amp; Table15[[#This Row],[Site Description]]</f>
        <v>#N/A</v>
      </c>
      <c r="E926" t="s">
        <v>9920</v>
      </c>
      <c r="F926" t="s">
        <v>9921</v>
      </c>
      <c r="G926" t="s">
        <v>8112</v>
      </c>
      <c r="H926" t="s">
        <v>8113</v>
      </c>
      <c r="J926" t="str">
        <f>Table15[[#This Row],[Server]]&amp;":"&amp;Table15[[#This Row],[DB_ADDR]]</f>
        <v>WASTE:E54920</v>
      </c>
    </row>
    <row r="927" spans="1:10" x14ac:dyDescent="0.3">
      <c r="A927">
        <v>13107</v>
      </c>
      <c r="B927" t="e">
        <f>_xlfn.XLOOKUP(Table15[[#This Row],[Site Id]],'All sites'!A:A,'All sites'!B:B)</f>
        <v>#N/A</v>
      </c>
      <c r="C927" t="e">
        <f>_xlfn.XLOOKUP(Table15[[#This Row],[Site Id]],'All sites'!A:A,'All sites'!C:C)</f>
        <v>#N/A</v>
      </c>
      <c r="D927" t="e">
        <f>Table15[[#This Row],[Site Area]] &amp; " " &amp; Table15[[#This Row],[Site Description]]</f>
        <v>#N/A</v>
      </c>
      <c r="E927" t="s">
        <v>9922</v>
      </c>
      <c r="F927" t="s">
        <v>9923</v>
      </c>
      <c r="G927" t="s">
        <v>8112</v>
      </c>
      <c r="H927" t="s">
        <v>8113</v>
      </c>
      <c r="J927" t="str">
        <f>Table15[[#This Row],[Server]]&amp;":"&amp;Table15[[#This Row],[DB_ADDR]]</f>
        <v>WASTE:E54922</v>
      </c>
    </row>
    <row r="928" spans="1:10" x14ac:dyDescent="0.3">
      <c r="A928">
        <v>13107</v>
      </c>
      <c r="B928" t="e">
        <f>_xlfn.XLOOKUP(Table15[[#This Row],[Site Id]],'All sites'!A:A,'All sites'!B:B)</f>
        <v>#N/A</v>
      </c>
      <c r="C928" t="e">
        <f>_xlfn.XLOOKUP(Table15[[#This Row],[Site Id]],'All sites'!A:A,'All sites'!C:C)</f>
        <v>#N/A</v>
      </c>
      <c r="D928" t="e">
        <f>Table15[[#This Row],[Site Area]] &amp; " " &amp; Table15[[#This Row],[Site Description]]</f>
        <v>#N/A</v>
      </c>
      <c r="E928" t="s">
        <v>9924</v>
      </c>
      <c r="F928" t="s">
        <v>9925</v>
      </c>
      <c r="G928" t="s">
        <v>8112</v>
      </c>
      <c r="H928" t="s">
        <v>8113</v>
      </c>
      <c r="J928" t="str">
        <f>Table15[[#This Row],[Server]]&amp;":"&amp;Table15[[#This Row],[DB_ADDR]]</f>
        <v>WASTE:E54932</v>
      </c>
    </row>
    <row r="929" spans="1:10" x14ac:dyDescent="0.3">
      <c r="A929">
        <v>13107</v>
      </c>
      <c r="B929" t="e">
        <f>_xlfn.XLOOKUP(Table15[[#This Row],[Site Id]],'All sites'!A:A,'All sites'!B:B)</f>
        <v>#N/A</v>
      </c>
      <c r="C929" t="e">
        <f>_xlfn.XLOOKUP(Table15[[#This Row],[Site Id]],'All sites'!A:A,'All sites'!C:C)</f>
        <v>#N/A</v>
      </c>
      <c r="D929" t="e">
        <f>Table15[[#This Row],[Site Area]] &amp; " " &amp; Table15[[#This Row],[Site Description]]</f>
        <v>#N/A</v>
      </c>
      <c r="E929" t="s">
        <v>9926</v>
      </c>
      <c r="F929" t="s">
        <v>9927</v>
      </c>
      <c r="G929" t="s">
        <v>8112</v>
      </c>
      <c r="H929" t="s">
        <v>8113</v>
      </c>
      <c r="J929" t="str">
        <f>Table15[[#This Row],[Server]]&amp;":"&amp;Table15[[#This Row],[DB_ADDR]]</f>
        <v>WASTE:E54944</v>
      </c>
    </row>
    <row r="930" spans="1:10" x14ac:dyDescent="0.3">
      <c r="A930">
        <v>13111</v>
      </c>
      <c r="B930" t="e">
        <f>_xlfn.XLOOKUP(Table15[[#This Row],[Site Id]],'All sites'!A:A,'All sites'!B:B)</f>
        <v>#N/A</v>
      </c>
      <c r="C930" t="e">
        <f>_xlfn.XLOOKUP(Table15[[#This Row],[Site Id]],'All sites'!A:A,'All sites'!C:C)</f>
        <v>#N/A</v>
      </c>
      <c r="D930" t="e">
        <f>Table15[[#This Row],[Site Area]] &amp; " " &amp; Table15[[#This Row],[Site Description]]</f>
        <v>#N/A</v>
      </c>
      <c r="E930" t="s">
        <v>9928</v>
      </c>
      <c r="F930" t="s">
        <v>9929</v>
      </c>
      <c r="G930" t="s">
        <v>8112</v>
      </c>
      <c r="H930" t="s">
        <v>8113</v>
      </c>
      <c r="J930" t="str">
        <f>Table15[[#This Row],[Server]]&amp;":"&amp;Table15[[#This Row],[DB_ADDR]]</f>
        <v>WASTE:E13919</v>
      </c>
    </row>
    <row r="931" spans="1:10" x14ac:dyDescent="0.3">
      <c r="A931">
        <v>13111</v>
      </c>
      <c r="B931" t="e">
        <f>_xlfn.XLOOKUP(Table15[[#This Row],[Site Id]],'All sites'!A:A,'All sites'!B:B)</f>
        <v>#N/A</v>
      </c>
      <c r="C931" t="e">
        <f>_xlfn.XLOOKUP(Table15[[#This Row],[Site Id]],'All sites'!A:A,'All sites'!C:C)</f>
        <v>#N/A</v>
      </c>
      <c r="D931" t="e">
        <f>Table15[[#This Row],[Site Area]] &amp; " " &amp; Table15[[#This Row],[Site Description]]</f>
        <v>#N/A</v>
      </c>
      <c r="E931" t="s">
        <v>9930</v>
      </c>
      <c r="F931" t="s">
        <v>9931</v>
      </c>
      <c r="G931" t="s">
        <v>8112</v>
      </c>
      <c r="H931" t="s">
        <v>8113</v>
      </c>
      <c r="J931" t="str">
        <f>Table15[[#This Row],[Server]]&amp;":"&amp;Table15[[#This Row],[DB_ADDR]]</f>
        <v>WASTE:E13920</v>
      </c>
    </row>
    <row r="932" spans="1:10" x14ac:dyDescent="0.3">
      <c r="A932">
        <v>13113</v>
      </c>
      <c r="B932" t="e">
        <f>_xlfn.XLOOKUP(Table15[[#This Row],[Site Id]],'All sites'!A:A,'All sites'!B:B)</f>
        <v>#N/A</v>
      </c>
      <c r="C932" t="e">
        <f>_xlfn.XLOOKUP(Table15[[#This Row],[Site Id]],'All sites'!A:A,'All sites'!C:C)</f>
        <v>#N/A</v>
      </c>
      <c r="D932" t="e">
        <f>Table15[[#This Row],[Site Area]] &amp; " " &amp; Table15[[#This Row],[Site Description]]</f>
        <v>#N/A</v>
      </c>
      <c r="E932" t="s">
        <v>9932</v>
      </c>
      <c r="F932" t="s">
        <v>9933</v>
      </c>
      <c r="G932" t="s">
        <v>8112</v>
      </c>
      <c r="H932" t="s">
        <v>8113</v>
      </c>
      <c r="J932" t="str">
        <f>Table15[[#This Row],[Server]]&amp;":"&amp;Table15[[#This Row],[DB_ADDR]]</f>
        <v>WASTE:E5456</v>
      </c>
    </row>
    <row r="933" spans="1:10" x14ac:dyDescent="0.3">
      <c r="A933">
        <v>13116</v>
      </c>
      <c r="B933" t="e">
        <f>_xlfn.XLOOKUP(Table15[[#This Row],[Site Id]],'All sites'!A:A,'All sites'!B:B)</f>
        <v>#N/A</v>
      </c>
      <c r="C933" t="e">
        <f>_xlfn.XLOOKUP(Table15[[#This Row],[Site Id]],'All sites'!A:A,'All sites'!C:C)</f>
        <v>#N/A</v>
      </c>
      <c r="D933" t="e">
        <f>Table15[[#This Row],[Site Area]] &amp; " " &amp; Table15[[#This Row],[Site Description]]</f>
        <v>#N/A</v>
      </c>
      <c r="E933" t="s">
        <v>9934</v>
      </c>
      <c r="F933" t="s">
        <v>9935</v>
      </c>
      <c r="G933" t="s">
        <v>8112</v>
      </c>
      <c r="H933" t="s">
        <v>8113</v>
      </c>
      <c r="J933" t="str">
        <f>Table15[[#This Row],[Server]]&amp;":"&amp;Table15[[#This Row],[DB_ADDR]]</f>
        <v>WASTE:E9239</v>
      </c>
    </row>
    <row r="934" spans="1:10" x14ac:dyDescent="0.3">
      <c r="A934">
        <v>13116</v>
      </c>
      <c r="B934" t="e">
        <f>_xlfn.XLOOKUP(Table15[[#This Row],[Site Id]],'All sites'!A:A,'All sites'!B:B)</f>
        <v>#N/A</v>
      </c>
      <c r="C934" t="e">
        <f>_xlfn.XLOOKUP(Table15[[#This Row],[Site Id]],'All sites'!A:A,'All sites'!C:C)</f>
        <v>#N/A</v>
      </c>
      <c r="D934" t="e">
        <f>Table15[[#This Row],[Site Area]] &amp; " " &amp; Table15[[#This Row],[Site Description]]</f>
        <v>#N/A</v>
      </c>
      <c r="E934" t="s">
        <v>9936</v>
      </c>
      <c r="F934" t="s">
        <v>9937</v>
      </c>
      <c r="G934" t="s">
        <v>8112</v>
      </c>
      <c r="H934" t="s">
        <v>8113</v>
      </c>
      <c r="J934" t="str">
        <f>Table15[[#This Row],[Server]]&amp;":"&amp;Table15[[#This Row],[DB_ADDR]]</f>
        <v>WASTE:E10859</v>
      </c>
    </row>
    <row r="935" spans="1:10" x14ac:dyDescent="0.3">
      <c r="A935">
        <v>13116</v>
      </c>
      <c r="B935" t="e">
        <f>_xlfn.XLOOKUP(Table15[[#This Row],[Site Id]],'All sites'!A:A,'All sites'!B:B)</f>
        <v>#N/A</v>
      </c>
      <c r="C935" t="e">
        <f>_xlfn.XLOOKUP(Table15[[#This Row],[Site Id]],'All sites'!A:A,'All sites'!C:C)</f>
        <v>#N/A</v>
      </c>
      <c r="D935" t="e">
        <f>Table15[[#This Row],[Site Area]] &amp; " " &amp; Table15[[#This Row],[Site Description]]</f>
        <v>#N/A</v>
      </c>
      <c r="E935" t="s">
        <v>9938</v>
      </c>
      <c r="F935" t="s">
        <v>9939</v>
      </c>
      <c r="G935" t="s">
        <v>8112</v>
      </c>
      <c r="H935" t="s">
        <v>8113</v>
      </c>
      <c r="J935" t="str">
        <f>Table15[[#This Row],[Server]]&amp;":"&amp;Table15[[#This Row],[DB_ADDR]]</f>
        <v>WASTE:E10860</v>
      </c>
    </row>
    <row r="936" spans="1:10" x14ac:dyDescent="0.3">
      <c r="A936">
        <v>13116</v>
      </c>
      <c r="B936" t="e">
        <f>_xlfn.XLOOKUP(Table15[[#This Row],[Site Id]],'All sites'!A:A,'All sites'!B:B)</f>
        <v>#N/A</v>
      </c>
      <c r="C936" t="e">
        <f>_xlfn.XLOOKUP(Table15[[#This Row],[Site Id]],'All sites'!A:A,'All sites'!C:C)</f>
        <v>#N/A</v>
      </c>
      <c r="D936" t="e">
        <f>Table15[[#This Row],[Site Area]] &amp; " " &amp; Table15[[#This Row],[Site Description]]</f>
        <v>#N/A</v>
      </c>
      <c r="E936" t="s">
        <v>9940</v>
      </c>
      <c r="F936" t="s">
        <v>9941</v>
      </c>
      <c r="G936" t="s">
        <v>8112</v>
      </c>
      <c r="H936" t="s">
        <v>8113</v>
      </c>
      <c r="J936" t="str">
        <f>Table15[[#This Row],[Server]]&amp;":"&amp;Table15[[#This Row],[DB_ADDR]]</f>
        <v>WASTE:E53987</v>
      </c>
    </row>
    <row r="937" spans="1:10" x14ac:dyDescent="0.3">
      <c r="A937">
        <v>13116</v>
      </c>
      <c r="B937" t="e">
        <f>_xlfn.XLOOKUP(Table15[[#This Row],[Site Id]],'All sites'!A:A,'All sites'!B:B)</f>
        <v>#N/A</v>
      </c>
      <c r="C937" t="e">
        <f>_xlfn.XLOOKUP(Table15[[#This Row],[Site Id]],'All sites'!A:A,'All sites'!C:C)</f>
        <v>#N/A</v>
      </c>
      <c r="D937" t="e">
        <f>Table15[[#This Row],[Site Area]] &amp; " " &amp; Table15[[#This Row],[Site Description]]</f>
        <v>#N/A</v>
      </c>
      <c r="E937" t="s">
        <v>9942</v>
      </c>
      <c r="F937" t="s">
        <v>9943</v>
      </c>
      <c r="G937" t="s">
        <v>8112</v>
      </c>
      <c r="H937" t="s">
        <v>8113</v>
      </c>
      <c r="J937" t="str">
        <f>Table15[[#This Row],[Server]]&amp;":"&amp;Table15[[#This Row],[DB_ADDR]]</f>
        <v>WASTE:E53995</v>
      </c>
    </row>
    <row r="938" spans="1:10" x14ac:dyDescent="0.3">
      <c r="A938">
        <v>13118</v>
      </c>
      <c r="B938" t="e">
        <f>_xlfn.XLOOKUP(Table15[[#This Row],[Site Id]],'All sites'!A:A,'All sites'!B:B)</f>
        <v>#N/A</v>
      </c>
      <c r="C938" t="e">
        <f>_xlfn.XLOOKUP(Table15[[#This Row],[Site Id]],'All sites'!A:A,'All sites'!C:C)</f>
        <v>#N/A</v>
      </c>
      <c r="D938" t="e">
        <f>Table15[[#This Row],[Site Area]] &amp; " " &amp; Table15[[#This Row],[Site Description]]</f>
        <v>#N/A</v>
      </c>
      <c r="E938" t="s">
        <v>9944</v>
      </c>
      <c r="F938" t="s">
        <v>9945</v>
      </c>
      <c r="G938" t="s">
        <v>8112</v>
      </c>
      <c r="H938" t="s">
        <v>8113</v>
      </c>
      <c r="J938" t="str">
        <f>Table15[[#This Row],[Server]]&amp;":"&amp;Table15[[#This Row],[DB_ADDR]]</f>
        <v>WASTE:E5356</v>
      </c>
    </row>
    <row r="939" spans="1:10" x14ac:dyDescent="0.3">
      <c r="A939">
        <v>13118</v>
      </c>
      <c r="B939" t="e">
        <f>_xlfn.XLOOKUP(Table15[[#This Row],[Site Id]],'All sites'!A:A,'All sites'!B:B)</f>
        <v>#N/A</v>
      </c>
      <c r="C939" t="e">
        <f>_xlfn.XLOOKUP(Table15[[#This Row],[Site Id]],'All sites'!A:A,'All sites'!C:C)</f>
        <v>#N/A</v>
      </c>
      <c r="D939" t="e">
        <f>Table15[[#This Row],[Site Area]] &amp; " " &amp; Table15[[#This Row],[Site Description]]</f>
        <v>#N/A</v>
      </c>
      <c r="E939" t="s">
        <v>9946</v>
      </c>
      <c r="F939" t="s">
        <v>9947</v>
      </c>
      <c r="G939" t="s">
        <v>8112</v>
      </c>
      <c r="H939" t="s">
        <v>8113</v>
      </c>
      <c r="J939" t="str">
        <f>Table15[[#This Row],[Server]]&amp;":"&amp;Table15[[#This Row],[DB_ADDR]]</f>
        <v>WASTE:E5357</v>
      </c>
    </row>
    <row r="940" spans="1:10" x14ac:dyDescent="0.3">
      <c r="A940">
        <v>13118</v>
      </c>
      <c r="B940" t="e">
        <f>_xlfn.XLOOKUP(Table15[[#This Row],[Site Id]],'All sites'!A:A,'All sites'!B:B)</f>
        <v>#N/A</v>
      </c>
      <c r="C940" t="e">
        <f>_xlfn.XLOOKUP(Table15[[#This Row],[Site Id]],'All sites'!A:A,'All sites'!C:C)</f>
        <v>#N/A</v>
      </c>
      <c r="D940" t="e">
        <f>Table15[[#This Row],[Site Area]] &amp; " " &amp; Table15[[#This Row],[Site Description]]</f>
        <v>#N/A</v>
      </c>
      <c r="E940" t="s">
        <v>9948</v>
      </c>
      <c r="F940" t="s">
        <v>9949</v>
      </c>
      <c r="G940" t="s">
        <v>8112</v>
      </c>
      <c r="H940" t="s">
        <v>8113</v>
      </c>
      <c r="J940" t="str">
        <f>Table15[[#This Row],[Server]]&amp;":"&amp;Table15[[#This Row],[DB_ADDR]]</f>
        <v>WASTE:E35953</v>
      </c>
    </row>
    <row r="941" spans="1:10" x14ac:dyDescent="0.3">
      <c r="A941">
        <v>13118</v>
      </c>
      <c r="B941" t="e">
        <f>_xlfn.XLOOKUP(Table15[[#This Row],[Site Id]],'All sites'!A:A,'All sites'!B:B)</f>
        <v>#N/A</v>
      </c>
      <c r="C941" t="e">
        <f>_xlfn.XLOOKUP(Table15[[#This Row],[Site Id]],'All sites'!A:A,'All sites'!C:C)</f>
        <v>#N/A</v>
      </c>
      <c r="D941" t="e">
        <f>Table15[[#This Row],[Site Area]] &amp; " " &amp; Table15[[#This Row],[Site Description]]</f>
        <v>#N/A</v>
      </c>
      <c r="E941" t="s">
        <v>9950</v>
      </c>
      <c r="F941" t="s">
        <v>9951</v>
      </c>
      <c r="G941" t="s">
        <v>8112</v>
      </c>
      <c r="H941" t="s">
        <v>8113</v>
      </c>
      <c r="J941" t="str">
        <f>Table15[[#This Row],[Server]]&amp;":"&amp;Table15[[#This Row],[DB_ADDR]]</f>
        <v>WASTE:E35959</v>
      </c>
    </row>
    <row r="942" spans="1:10" x14ac:dyDescent="0.3">
      <c r="A942">
        <v>13120</v>
      </c>
      <c r="B942" t="e">
        <f>_xlfn.XLOOKUP(Table15[[#This Row],[Site Id]],'All sites'!A:A,'All sites'!B:B)</f>
        <v>#N/A</v>
      </c>
      <c r="C942" t="e">
        <f>_xlfn.XLOOKUP(Table15[[#This Row],[Site Id]],'All sites'!A:A,'All sites'!C:C)</f>
        <v>#N/A</v>
      </c>
      <c r="D942" t="e">
        <f>Table15[[#This Row],[Site Area]] &amp; " " &amp; Table15[[#This Row],[Site Description]]</f>
        <v>#N/A</v>
      </c>
      <c r="E942" t="s">
        <v>9952</v>
      </c>
      <c r="F942" t="s">
        <v>9953</v>
      </c>
      <c r="G942" t="s">
        <v>8112</v>
      </c>
      <c r="H942" t="s">
        <v>8113</v>
      </c>
      <c r="J942" t="str">
        <f>Table15[[#This Row],[Server]]&amp;":"&amp;Table15[[#This Row],[DB_ADDR]]</f>
        <v>WASTE:E9403</v>
      </c>
    </row>
    <row r="943" spans="1:10" x14ac:dyDescent="0.3">
      <c r="A943">
        <v>13120</v>
      </c>
      <c r="B943" t="e">
        <f>_xlfn.XLOOKUP(Table15[[#This Row],[Site Id]],'All sites'!A:A,'All sites'!B:B)</f>
        <v>#N/A</v>
      </c>
      <c r="C943" t="e">
        <f>_xlfn.XLOOKUP(Table15[[#This Row],[Site Id]],'All sites'!A:A,'All sites'!C:C)</f>
        <v>#N/A</v>
      </c>
      <c r="D943" t="e">
        <f>Table15[[#This Row],[Site Area]] &amp; " " &amp; Table15[[#This Row],[Site Description]]</f>
        <v>#N/A</v>
      </c>
      <c r="E943" t="s">
        <v>9954</v>
      </c>
      <c r="F943" t="s">
        <v>9955</v>
      </c>
      <c r="G943" t="s">
        <v>8112</v>
      </c>
      <c r="H943" t="s">
        <v>8113</v>
      </c>
      <c r="J943" t="str">
        <f>Table15[[#This Row],[Server]]&amp;":"&amp;Table15[[#This Row],[DB_ADDR]]</f>
        <v>WASTE:E9404</v>
      </c>
    </row>
    <row r="944" spans="1:10" x14ac:dyDescent="0.3">
      <c r="A944">
        <v>13120</v>
      </c>
      <c r="B944" t="e">
        <f>_xlfn.XLOOKUP(Table15[[#This Row],[Site Id]],'All sites'!A:A,'All sites'!B:B)</f>
        <v>#N/A</v>
      </c>
      <c r="C944" t="e">
        <f>_xlfn.XLOOKUP(Table15[[#This Row],[Site Id]],'All sites'!A:A,'All sites'!C:C)</f>
        <v>#N/A</v>
      </c>
      <c r="D944" t="e">
        <f>Table15[[#This Row],[Site Area]] &amp; " " &amp; Table15[[#This Row],[Site Description]]</f>
        <v>#N/A</v>
      </c>
      <c r="E944" t="s">
        <v>9956</v>
      </c>
      <c r="F944" t="s">
        <v>9957</v>
      </c>
      <c r="G944" t="s">
        <v>8112</v>
      </c>
      <c r="H944" t="s">
        <v>8113</v>
      </c>
      <c r="J944" t="str">
        <f>Table15[[#This Row],[Server]]&amp;":"&amp;Table15[[#This Row],[DB_ADDR]]</f>
        <v>WASTE:E32595</v>
      </c>
    </row>
    <row r="945" spans="1:10" x14ac:dyDescent="0.3">
      <c r="A945">
        <v>13121</v>
      </c>
      <c r="B945" t="e">
        <f>_xlfn.XLOOKUP(Table15[[#This Row],[Site Id]],'All sites'!A:A,'All sites'!B:B)</f>
        <v>#N/A</v>
      </c>
      <c r="C945" t="e">
        <f>_xlfn.XLOOKUP(Table15[[#This Row],[Site Id]],'All sites'!A:A,'All sites'!C:C)</f>
        <v>#N/A</v>
      </c>
      <c r="D945" t="e">
        <f>Table15[[#This Row],[Site Area]] &amp; " " &amp; Table15[[#This Row],[Site Description]]</f>
        <v>#N/A</v>
      </c>
      <c r="E945" t="s">
        <v>9958</v>
      </c>
      <c r="F945" t="s">
        <v>9959</v>
      </c>
      <c r="G945" t="s">
        <v>8112</v>
      </c>
      <c r="H945" t="s">
        <v>8113</v>
      </c>
      <c r="J945" t="str">
        <f>Table15[[#This Row],[Server]]&amp;":"&amp;Table15[[#This Row],[DB_ADDR]]</f>
        <v>WASTE:E1430</v>
      </c>
    </row>
    <row r="946" spans="1:10" x14ac:dyDescent="0.3">
      <c r="A946">
        <v>13124</v>
      </c>
      <c r="B946" t="e">
        <f>_xlfn.XLOOKUP(Table15[[#This Row],[Site Id]],'All sites'!A:A,'All sites'!B:B)</f>
        <v>#N/A</v>
      </c>
      <c r="C946" t="e">
        <f>_xlfn.XLOOKUP(Table15[[#This Row],[Site Id]],'All sites'!A:A,'All sites'!C:C)</f>
        <v>#N/A</v>
      </c>
      <c r="D946" t="e">
        <f>Table15[[#This Row],[Site Area]] &amp; " " &amp; Table15[[#This Row],[Site Description]]</f>
        <v>#N/A</v>
      </c>
      <c r="E946" t="s">
        <v>9960</v>
      </c>
      <c r="F946" t="s">
        <v>9961</v>
      </c>
      <c r="G946" t="s">
        <v>8112</v>
      </c>
      <c r="H946" t="s">
        <v>8113</v>
      </c>
      <c r="J946" t="str">
        <f>Table15[[#This Row],[Server]]&amp;":"&amp;Table15[[#This Row],[DB_ADDR]]</f>
        <v>WASTE:E4601</v>
      </c>
    </row>
    <row r="947" spans="1:10" x14ac:dyDescent="0.3">
      <c r="A947">
        <v>13125</v>
      </c>
      <c r="B947" t="e">
        <f>_xlfn.XLOOKUP(Table15[[#This Row],[Site Id]],'All sites'!A:A,'All sites'!B:B)</f>
        <v>#N/A</v>
      </c>
      <c r="C947" t="e">
        <f>_xlfn.XLOOKUP(Table15[[#This Row],[Site Id]],'All sites'!A:A,'All sites'!C:C)</f>
        <v>#N/A</v>
      </c>
      <c r="D947" t="e">
        <f>Table15[[#This Row],[Site Area]] &amp; " " &amp; Table15[[#This Row],[Site Description]]</f>
        <v>#N/A</v>
      </c>
      <c r="E947" t="s">
        <v>9962</v>
      </c>
      <c r="F947" t="s">
        <v>9963</v>
      </c>
      <c r="G947" t="s">
        <v>8112</v>
      </c>
      <c r="H947" t="s">
        <v>8113</v>
      </c>
      <c r="J947" t="str">
        <f>Table15[[#This Row],[Server]]&amp;":"&amp;Table15[[#This Row],[DB_ADDR]]</f>
        <v>WASTE:E1790</v>
      </c>
    </row>
    <row r="948" spans="1:10" x14ac:dyDescent="0.3">
      <c r="A948">
        <v>13128</v>
      </c>
      <c r="B948" t="e">
        <f>_xlfn.XLOOKUP(Table15[[#This Row],[Site Id]],'All sites'!A:A,'All sites'!B:B)</f>
        <v>#N/A</v>
      </c>
      <c r="C948" t="e">
        <f>_xlfn.XLOOKUP(Table15[[#This Row],[Site Id]],'All sites'!A:A,'All sites'!C:C)</f>
        <v>#N/A</v>
      </c>
      <c r="D948" t="e">
        <f>Table15[[#This Row],[Site Area]] &amp; " " &amp; Table15[[#This Row],[Site Description]]</f>
        <v>#N/A</v>
      </c>
      <c r="E948" t="s">
        <v>9964</v>
      </c>
      <c r="F948" t="s">
        <v>9965</v>
      </c>
      <c r="G948" t="s">
        <v>8112</v>
      </c>
      <c r="H948" t="s">
        <v>8113</v>
      </c>
      <c r="J948" t="str">
        <f>Table15[[#This Row],[Server]]&amp;":"&amp;Table15[[#This Row],[DB_ADDR]]</f>
        <v>WASTE:E9573</v>
      </c>
    </row>
    <row r="949" spans="1:10" x14ac:dyDescent="0.3">
      <c r="A949">
        <v>13128</v>
      </c>
      <c r="B949" t="e">
        <f>_xlfn.XLOOKUP(Table15[[#This Row],[Site Id]],'All sites'!A:A,'All sites'!B:B)</f>
        <v>#N/A</v>
      </c>
      <c r="C949" t="e">
        <f>_xlfn.XLOOKUP(Table15[[#This Row],[Site Id]],'All sites'!A:A,'All sites'!C:C)</f>
        <v>#N/A</v>
      </c>
      <c r="D949" t="e">
        <f>Table15[[#This Row],[Site Area]] &amp; " " &amp; Table15[[#This Row],[Site Description]]</f>
        <v>#N/A</v>
      </c>
      <c r="E949" t="s">
        <v>9966</v>
      </c>
      <c r="F949" t="s">
        <v>9967</v>
      </c>
      <c r="G949" t="s">
        <v>8112</v>
      </c>
      <c r="H949" t="s">
        <v>8113</v>
      </c>
      <c r="J949" t="str">
        <f>Table15[[#This Row],[Server]]&amp;":"&amp;Table15[[#This Row],[DB_ADDR]]</f>
        <v>WASTE:E9575</v>
      </c>
    </row>
    <row r="950" spans="1:10" x14ac:dyDescent="0.3">
      <c r="A950">
        <v>13128</v>
      </c>
      <c r="B950" t="e">
        <f>_xlfn.XLOOKUP(Table15[[#This Row],[Site Id]],'All sites'!A:A,'All sites'!B:B)</f>
        <v>#N/A</v>
      </c>
      <c r="C950" t="e">
        <f>_xlfn.XLOOKUP(Table15[[#This Row],[Site Id]],'All sites'!A:A,'All sites'!C:C)</f>
        <v>#N/A</v>
      </c>
      <c r="D950" t="e">
        <f>Table15[[#This Row],[Site Area]] &amp; " " &amp; Table15[[#This Row],[Site Description]]</f>
        <v>#N/A</v>
      </c>
      <c r="E950" t="s">
        <v>9968</v>
      </c>
      <c r="F950" t="s">
        <v>9969</v>
      </c>
      <c r="G950" t="s">
        <v>8112</v>
      </c>
      <c r="H950" t="s">
        <v>8113</v>
      </c>
      <c r="J950" t="str">
        <f>Table15[[#This Row],[Server]]&amp;":"&amp;Table15[[#This Row],[DB_ADDR]]</f>
        <v>WASTE:E9582</v>
      </c>
    </row>
    <row r="951" spans="1:10" x14ac:dyDescent="0.3">
      <c r="A951">
        <v>13128</v>
      </c>
      <c r="B951" t="e">
        <f>_xlfn.XLOOKUP(Table15[[#This Row],[Site Id]],'All sites'!A:A,'All sites'!B:B)</f>
        <v>#N/A</v>
      </c>
      <c r="C951" t="e">
        <f>_xlfn.XLOOKUP(Table15[[#This Row],[Site Id]],'All sites'!A:A,'All sites'!C:C)</f>
        <v>#N/A</v>
      </c>
      <c r="D951" t="e">
        <f>Table15[[#This Row],[Site Area]] &amp; " " &amp; Table15[[#This Row],[Site Description]]</f>
        <v>#N/A</v>
      </c>
      <c r="E951" t="s">
        <v>9970</v>
      </c>
      <c r="F951" t="s">
        <v>9971</v>
      </c>
      <c r="G951" t="s">
        <v>8112</v>
      </c>
      <c r="H951" t="s">
        <v>8113</v>
      </c>
      <c r="J951" t="str">
        <f>Table15[[#This Row],[Server]]&amp;":"&amp;Table15[[#This Row],[DB_ADDR]]</f>
        <v>WASTE:E9583</v>
      </c>
    </row>
    <row r="952" spans="1:10" x14ac:dyDescent="0.3">
      <c r="A952">
        <v>13128</v>
      </c>
      <c r="B952" t="e">
        <f>_xlfn.XLOOKUP(Table15[[#This Row],[Site Id]],'All sites'!A:A,'All sites'!B:B)</f>
        <v>#N/A</v>
      </c>
      <c r="C952" t="e">
        <f>_xlfn.XLOOKUP(Table15[[#This Row],[Site Id]],'All sites'!A:A,'All sites'!C:C)</f>
        <v>#N/A</v>
      </c>
      <c r="D952" t="e">
        <f>Table15[[#This Row],[Site Area]] &amp; " " &amp; Table15[[#This Row],[Site Description]]</f>
        <v>#N/A</v>
      </c>
      <c r="E952" t="s">
        <v>9972</v>
      </c>
      <c r="F952" t="s">
        <v>9973</v>
      </c>
      <c r="G952" t="s">
        <v>8112</v>
      </c>
      <c r="H952" t="s">
        <v>8113</v>
      </c>
      <c r="J952" t="str">
        <f>Table15[[#This Row],[Server]]&amp;":"&amp;Table15[[#This Row],[DB_ADDR]]</f>
        <v>WASTE:E30567</v>
      </c>
    </row>
    <row r="953" spans="1:10" x14ac:dyDescent="0.3">
      <c r="A953">
        <v>13128</v>
      </c>
      <c r="B953" t="e">
        <f>_xlfn.XLOOKUP(Table15[[#This Row],[Site Id]],'All sites'!A:A,'All sites'!B:B)</f>
        <v>#N/A</v>
      </c>
      <c r="C953" t="e">
        <f>_xlfn.XLOOKUP(Table15[[#This Row],[Site Id]],'All sites'!A:A,'All sites'!C:C)</f>
        <v>#N/A</v>
      </c>
      <c r="D953" t="e">
        <f>Table15[[#This Row],[Site Area]] &amp; " " &amp; Table15[[#This Row],[Site Description]]</f>
        <v>#N/A</v>
      </c>
      <c r="E953" t="s">
        <v>9974</v>
      </c>
      <c r="F953" t="s">
        <v>9975</v>
      </c>
      <c r="G953" t="s">
        <v>8112</v>
      </c>
      <c r="H953" t="s">
        <v>8113</v>
      </c>
      <c r="J953" t="str">
        <f>Table15[[#This Row],[Server]]&amp;":"&amp;Table15[[#This Row],[DB_ADDR]]</f>
        <v>WASTE:E30568</v>
      </c>
    </row>
    <row r="954" spans="1:10" x14ac:dyDescent="0.3">
      <c r="A954">
        <v>13128</v>
      </c>
      <c r="B954" t="e">
        <f>_xlfn.XLOOKUP(Table15[[#This Row],[Site Id]],'All sites'!A:A,'All sites'!B:B)</f>
        <v>#N/A</v>
      </c>
      <c r="C954" t="e">
        <f>_xlfn.XLOOKUP(Table15[[#This Row],[Site Id]],'All sites'!A:A,'All sites'!C:C)</f>
        <v>#N/A</v>
      </c>
      <c r="D954" t="e">
        <f>Table15[[#This Row],[Site Area]] &amp; " " &amp; Table15[[#This Row],[Site Description]]</f>
        <v>#N/A</v>
      </c>
      <c r="E954" t="s">
        <v>9976</v>
      </c>
      <c r="F954" t="s">
        <v>9977</v>
      </c>
      <c r="G954" t="s">
        <v>8112</v>
      </c>
      <c r="H954" t="s">
        <v>8113</v>
      </c>
      <c r="J954" t="str">
        <f>Table15[[#This Row],[Server]]&amp;":"&amp;Table15[[#This Row],[DB_ADDR]]</f>
        <v>WASTE:E30575</v>
      </c>
    </row>
    <row r="955" spans="1:10" x14ac:dyDescent="0.3">
      <c r="A955">
        <v>13128</v>
      </c>
      <c r="B955" t="e">
        <f>_xlfn.XLOOKUP(Table15[[#This Row],[Site Id]],'All sites'!A:A,'All sites'!B:B)</f>
        <v>#N/A</v>
      </c>
      <c r="C955" t="e">
        <f>_xlfn.XLOOKUP(Table15[[#This Row],[Site Id]],'All sites'!A:A,'All sites'!C:C)</f>
        <v>#N/A</v>
      </c>
      <c r="D955" t="e">
        <f>Table15[[#This Row],[Site Area]] &amp; " " &amp; Table15[[#This Row],[Site Description]]</f>
        <v>#N/A</v>
      </c>
      <c r="E955" t="s">
        <v>9978</v>
      </c>
      <c r="F955" t="s">
        <v>9979</v>
      </c>
      <c r="G955" t="s">
        <v>8112</v>
      </c>
      <c r="H955" t="s">
        <v>8113</v>
      </c>
      <c r="J955" t="str">
        <f>Table15[[#This Row],[Server]]&amp;":"&amp;Table15[[#This Row],[DB_ADDR]]</f>
        <v>WASTE:E30678</v>
      </c>
    </row>
    <row r="956" spans="1:10" x14ac:dyDescent="0.3">
      <c r="A956">
        <v>13129</v>
      </c>
      <c r="B956" t="e">
        <f>_xlfn.XLOOKUP(Table15[[#This Row],[Site Id]],'All sites'!A:A,'All sites'!B:B)</f>
        <v>#N/A</v>
      </c>
      <c r="C956" t="e">
        <f>_xlfn.XLOOKUP(Table15[[#This Row],[Site Id]],'All sites'!A:A,'All sites'!C:C)</f>
        <v>#N/A</v>
      </c>
      <c r="D956" t="e">
        <f>Table15[[#This Row],[Site Area]] &amp; " " &amp; Table15[[#This Row],[Site Description]]</f>
        <v>#N/A</v>
      </c>
      <c r="E956" t="s">
        <v>9980</v>
      </c>
      <c r="F956" t="s">
        <v>9981</v>
      </c>
      <c r="G956" t="s">
        <v>8112</v>
      </c>
      <c r="H956" t="s">
        <v>8113</v>
      </c>
      <c r="J956" t="str">
        <f>Table15[[#This Row],[Server]]&amp;":"&amp;Table15[[#This Row],[DB_ADDR]]</f>
        <v>WASTE:E4207</v>
      </c>
    </row>
    <row r="957" spans="1:10" x14ac:dyDescent="0.3">
      <c r="A957">
        <v>13129</v>
      </c>
      <c r="B957" t="e">
        <f>_xlfn.XLOOKUP(Table15[[#This Row],[Site Id]],'All sites'!A:A,'All sites'!B:B)</f>
        <v>#N/A</v>
      </c>
      <c r="C957" t="e">
        <f>_xlfn.XLOOKUP(Table15[[#This Row],[Site Id]],'All sites'!A:A,'All sites'!C:C)</f>
        <v>#N/A</v>
      </c>
      <c r="D957" t="e">
        <f>Table15[[#This Row],[Site Area]] &amp; " " &amp; Table15[[#This Row],[Site Description]]</f>
        <v>#N/A</v>
      </c>
      <c r="E957" t="s">
        <v>9982</v>
      </c>
      <c r="F957" t="s">
        <v>9983</v>
      </c>
      <c r="G957" t="s">
        <v>8112</v>
      </c>
      <c r="H957" t="s">
        <v>8113</v>
      </c>
      <c r="J957" t="str">
        <f>Table15[[#This Row],[Server]]&amp;":"&amp;Table15[[#This Row],[DB_ADDR]]</f>
        <v>WASTE:E5305</v>
      </c>
    </row>
    <row r="958" spans="1:10" x14ac:dyDescent="0.3">
      <c r="A958">
        <v>13129</v>
      </c>
      <c r="B958" t="e">
        <f>_xlfn.XLOOKUP(Table15[[#This Row],[Site Id]],'All sites'!A:A,'All sites'!B:B)</f>
        <v>#N/A</v>
      </c>
      <c r="C958" t="e">
        <f>_xlfn.XLOOKUP(Table15[[#This Row],[Site Id]],'All sites'!A:A,'All sites'!C:C)</f>
        <v>#N/A</v>
      </c>
      <c r="D958" t="e">
        <f>Table15[[#This Row],[Site Area]] &amp; " " &amp; Table15[[#This Row],[Site Description]]</f>
        <v>#N/A</v>
      </c>
      <c r="E958" t="s">
        <v>9984</v>
      </c>
      <c r="F958" t="s">
        <v>9985</v>
      </c>
      <c r="G958" t="s">
        <v>8112</v>
      </c>
      <c r="H958" t="s">
        <v>8113</v>
      </c>
      <c r="J958" t="str">
        <f>Table15[[#This Row],[Server]]&amp;":"&amp;Table15[[#This Row],[DB_ADDR]]</f>
        <v>WASTE:E6161</v>
      </c>
    </row>
    <row r="959" spans="1:10" x14ac:dyDescent="0.3">
      <c r="A959">
        <v>13129</v>
      </c>
      <c r="B959" t="e">
        <f>_xlfn.XLOOKUP(Table15[[#This Row],[Site Id]],'All sites'!A:A,'All sites'!B:B)</f>
        <v>#N/A</v>
      </c>
      <c r="C959" t="e">
        <f>_xlfn.XLOOKUP(Table15[[#This Row],[Site Id]],'All sites'!A:A,'All sites'!C:C)</f>
        <v>#N/A</v>
      </c>
      <c r="D959" t="e">
        <f>Table15[[#This Row],[Site Area]] &amp; " " &amp; Table15[[#This Row],[Site Description]]</f>
        <v>#N/A</v>
      </c>
      <c r="E959" t="s">
        <v>9986</v>
      </c>
      <c r="F959" t="s">
        <v>9987</v>
      </c>
      <c r="G959" t="s">
        <v>8112</v>
      </c>
      <c r="H959" t="s">
        <v>8113</v>
      </c>
      <c r="J959" t="str">
        <f>Table15[[#This Row],[Server]]&amp;":"&amp;Table15[[#This Row],[DB_ADDR]]</f>
        <v>WASTE:E31695</v>
      </c>
    </row>
    <row r="960" spans="1:10" x14ac:dyDescent="0.3">
      <c r="A960">
        <v>13129</v>
      </c>
      <c r="B960" t="e">
        <f>_xlfn.XLOOKUP(Table15[[#This Row],[Site Id]],'All sites'!A:A,'All sites'!B:B)</f>
        <v>#N/A</v>
      </c>
      <c r="C960" t="e">
        <f>_xlfn.XLOOKUP(Table15[[#This Row],[Site Id]],'All sites'!A:A,'All sites'!C:C)</f>
        <v>#N/A</v>
      </c>
      <c r="D960" t="e">
        <f>Table15[[#This Row],[Site Area]] &amp; " " &amp; Table15[[#This Row],[Site Description]]</f>
        <v>#N/A</v>
      </c>
      <c r="E960" t="s">
        <v>9988</v>
      </c>
      <c r="F960" t="s">
        <v>9989</v>
      </c>
      <c r="G960" t="s">
        <v>8112</v>
      </c>
      <c r="H960" t="s">
        <v>8113</v>
      </c>
      <c r="J960" t="str">
        <f>Table15[[#This Row],[Server]]&amp;":"&amp;Table15[[#This Row],[DB_ADDR]]</f>
        <v>WASTE:E31699</v>
      </c>
    </row>
    <row r="961" spans="1:10" x14ac:dyDescent="0.3">
      <c r="A961">
        <v>13129</v>
      </c>
      <c r="B961" t="e">
        <f>_xlfn.XLOOKUP(Table15[[#This Row],[Site Id]],'All sites'!A:A,'All sites'!B:B)</f>
        <v>#N/A</v>
      </c>
      <c r="C961" t="e">
        <f>_xlfn.XLOOKUP(Table15[[#This Row],[Site Id]],'All sites'!A:A,'All sites'!C:C)</f>
        <v>#N/A</v>
      </c>
      <c r="D961" t="e">
        <f>Table15[[#This Row],[Site Area]] &amp; " " &amp; Table15[[#This Row],[Site Description]]</f>
        <v>#N/A</v>
      </c>
      <c r="E961" t="s">
        <v>9990</v>
      </c>
      <c r="F961" t="s">
        <v>9991</v>
      </c>
      <c r="G961" t="s">
        <v>8112</v>
      </c>
      <c r="H961" t="s">
        <v>8113</v>
      </c>
      <c r="J961" t="str">
        <f>Table15[[#This Row],[Server]]&amp;":"&amp;Table15[[#This Row],[DB_ADDR]]</f>
        <v>WASTE:E31701</v>
      </c>
    </row>
    <row r="962" spans="1:10" x14ac:dyDescent="0.3">
      <c r="A962">
        <v>13129</v>
      </c>
      <c r="B962" t="e">
        <f>_xlfn.XLOOKUP(Table15[[#This Row],[Site Id]],'All sites'!A:A,'All sites'!B:B)</f>
        <v>#N/A</v>
      </c>
      <c r="C962" t="e">
        <f>_xlfn.XLOOKUP(Table15[[#This Row],[Site Id]],'All sites'!A:A,'All sites'!C:C)</f>
        <v>#N/A</v>
      </c>
      <c r="D962" t="e">
        <f>Table15[[#This Row],[Site Area]] &amp; " " &amp; Table15[[#This Row],[Site Description]]</f>
        <v>#N/A</v>
      </c>
      <c r="E962" t="s">
        <v>9992</v>
      </c>
      <c r="F962" t="s">
        <v>9993</v>
      </c>
      <c r="G962" t="s">
        <v>8112</v>
      </c>
      <c r="H962" t="s">
        <v>8113</v>
      </c>
      <c r="J962" t="str">
        <f>Table15[[#This Row],[Server]]&amp;":"&amp;Table15[[#This Row],[DB_ADDR]]</f>
        <v>WASTE:E31705</v>
      </c>
    </row>
    <row r="963" spans="1:10" x14ac:dyDescent="0.3">
      <c r="A963">
        <v>13129</v>
      </c>
      <c r="B963" t="e">
        <f>_xlfn.XLOOKUP(Table15[[#This Row],[Site Id]],'All sites'!A:A,'All sites'!B:B)</f>
        <v>#N/A</v>
      </c>
      <c r="C963" t="e">
        <f>_xlfn.XLOOKUP(Table15[[#This Row],[Site Id]],'All sites'!A:A,'All sites'!C:C)</f>
        <v>#N/A</v>
      </c>
      <c r="D963" t="e">
        <f>Table15[[#This Row],[Site Area]] &amp; " " &amp; Table15[[#This Row],[Site Description]]</f>
        <v>#N/A</v>
      </c>
      <c r="E963" t="s">
        <v>9994</v>
      </c>
      <c r="F963" t="s">
        <v>9995</v>
      </c>
      <c r="G963" t="s">
        <v>8112</v>
      </c>
      <c r="H963" t="s">
        <v>8113</v>
      </c>
      <c r="J963" t="str">
        <f>Table15[[#This Row],[Server]]&amp;":"&amp;Table15[[#This Row],[DB_ADDR]]</f>
        <v>WASTE:E31708</v>
      </c>
    </row>
    <row r="964" spans="1:10" x14ac:dyDescent="0.3">
      <c r="A964">
        <v>13129</v>
      </c>
      <c r="B964" t="e">
        <f>_xlfn.XLOOKUP(Table15[[#This Row],[Site Id]],'All sites'!A:A,'All sites'!B:B)</f>
        <v>#N/A</v>
      </c>
      <c r="C964" t="e">
        <f>_xlfn.XLOOKUP(Table15[[#This Row],[Site Id]],'All sites'!A:A,'All sites'!C:C)</f>
        <v>#N/A</v>
      </c>
      <c r="D964" t="e">
        <f>Table15[[#This Row],[Site Area]] &amp; " " &amp; Table15[[#This Row],[Site Description]]</f>
        <v>#N/A</v>
      </c>
      <c r="E964" t="s">
        <v>9996</v>
      </c>
      <c r="F964" t="s">
        <v>9997</v>
      </c>
      <c r="G964" t="s">
        <v>8112</v>
      </c>
      <c r="H964" t="s">
        <v>8113</v>
      </c>
      <c r="J964" t="str">
        <f>Table15[[#This Row],[Server]]&amp;":"&amp;Table15[[#This Row],[DB_ADDR]]</f>
        <v>WASTE:E31715</v>
      </c>
    </row>
    <row r="965" spans="1:10" x14ac:dyDescent="0.3">
      <c r="A965">
        <v>13129</v>
      </c>
      <c r="B965" t="e">
        <f>_xlfn.XLOOKUP(Table15[[#This Row],[Site Id]],'All sites'!A:A,'All sites'!B:B)</f>
        <v>#N/A</v>
      </c>
      <c r="C965" t="e">
        <f>_xlfn.XLOOKUP(Table15[[#This Row],[Site Id]],'All sites'!A:A,'All sites'!C:C)</f>
        <v>#N/A</v>
      </c>
      <c r="D965" t="e">
        <f>Table15[[#This Row],[Site Area]] &amp; " " &amp; Table15[[#This Row],[Site Description]]</f>
        <v>#N/A</v>
      </c>
      <c r="E965" t="s">
        <v>9998</v>
      </c>
      <c r="F965" t="s">
        <v>9999</v>
      </c>
      <c r="G965" t="s">
        <v>8112</v>
      </c>
      <c r="H965" t="s">
        <v>8113</v>
      </c>
      <c r="J965" t="str">
        <f>Table15[[#This Row],[Server]]&amp;":"&amp;Table15[[#This Row],[DB_ADDR]]</f>
        <v>WASTE:E31901</v>
      </c>
    </row>
    <row r="966" spans="1:10" x14ac:dyDescent="0.3">
      <c r="A966">
        <v>13129</v>
      </c>
      <c r="B966" t="e">
        <f>_xlfn.XLOOKUP(Table15[[#This Row],[Site Id]],'All sites'!A:A,'All sites'!B:B)</f>
        <v>#N/A</v>
      </c>
      <c r="C966" t="e">
        <f>_xlfn.XLOOKUP(Table15[[#This Row],[Site Id]],'All sites'!A:A,'All sites'!C:C)</f>
        <v>#N/A</v>
      </c>
      <c r="D966" t="e">
        <f>Table15[[#This Row],[Site Area]] &amp; " " &amp; Table15[[#This Row],[Site Description]]</f>
        <v>#N/A</v>
      </c>
      <c r="E966" t="s">
        <v>10000</v>
      </c>
      <c r="F966" t="s">
        <v>10001</v>
      </c>
      <c r="G966" t="s">
        <v>8112</v>
      </c>
      <c r="H966" t="s">
        <v>8113</v>
      </c>
      <c r="J966" t="str">
        <f>Table15[[#This Row],[Server]]&amp;":"&amp;Table15[[#This Row],[DB_ADDR]]</f>
        <v>WASTE:E31902</v>
      </c>
    </row>
    <row r="967" spans="1:10" x14ac:dyDescent="0.3">
      <c r="A967">
        <v>13130</v>
      </c>
      <c r="B967" t="e">
        <f>_xlfn.XLOOKUP(Table15[[#This Row],[Site Id]],'All sites'!A:A,'All sites'!B:B)</f>
        <v>#N/A</v>
      </c>
      <c r="C967" t="e">
        <f>_xlfn.XLOOKUP(Table15[[#This Row],[Site Id]],'All sites'!A:A,'All sites'!C:C)</f>
        <v>#N/A</v>
      </c>
      <c r="D967" t="e">
        <f>Table15[[#This Row],[Site Area]] &amp; " " &amp; Table15[[#This Row],[Site Description]]</f>
        <v>#N/A</v>
      </c>
      <c r="E967" t="s">
        <v>10002</v>
      </c>
      <c r="F967" t="s">
        <v>10003</v>
      </c>
      <c r="G967" t="s">
        <v>8112</v>
      </c>
      <c r="H967" t="s">
        <v>8113</v>
      </c>
      <c r="J967" t="str">
        <f>Table15[[#This Row],[Server]]&amp;":"&amp;Table15[[#This Row],[DB_ADDR]]</f>
        <v>WASTE:E3891</v>
      </c>
    </row>
    <row r="968" spans="1:10" x14ac:dyDescent="0.3">
      <c r="A968">
        <v>13130</v>
      </c>
      <c r="B968" t="e">
        <f>_xlfn.XLOOKUP(Table15[[#This Row],[Site Id]],'All sites'!A:A,'All sites'!B:B)</f>
        <v>#N/A</v>
      </c>
      <c r="C968" t="e">
        <f>_xlfn.XLOOKUP(Table15[[#This Row],[Site Id]],'All sites'!A:A,'All sites'!C:C)</f>
        <v>#N/A</v>
      </c>
      <c r="D968" t="e">
        <f>Table15[[#This Row],[Site Area]] &amp; " " &amp; Table15[[#This Row],[Site Description]]</f>
        <v>#N/A</v>
      </c>
      <c r="E968" t="s">
        <v>10004</v>
      </c>
      <c r="F968" t="s">
        <v>10005</v>
      </c>
      <c r="G968" t="s">
        <v>8112</v>
      </c>
      <c r="H968" t="s">
        <v>8113</v>
      </c>
      <c r="J968" t="str">
        <f>Table15[[#This Row],[Server]]&amp;":"&amp;Table15[[#This Row],[DB_ADDR]]</f>
        <v>WASTE:E31917</v>
      </c>
    </row>
    <row r="969" spans="1:10" x14ac:dyDescent="0.3">
      <c r="A969">
        <v>13130</v>
      </c>
      <c r="B969" t="e">
        <f>_xlfn.XLOOKUP(Table15[[#This Row],[Site Id]],'All sites'!A:A,'All sites'!B:B)</f>
        <v>#N/A</v>
      </c>
      <c r="C969" t="e">
        <f>_xlfn.XLOOKUP(Table15[[#This Row],[Site Id]],'All sites'!A:A,'All sites'!C:C)</f>
        <v>#N/A</v>
      </c>
      <c r="D969" t="e">
        <f>Table15[[#This Row],[Site Area]] &amp; " " &amp; Table15[[#This Row],[Site Description]]</f>
        <v>#N/A</v>
      </c>
      <c r="E969" t="s">
        <v>10006</v>
      </c>
      <c r="F969" t="s">
        <v>10007</v>
      </c>
      <c r="G969" t="s">
        <v>8112</v>
      </c>
      <c r="H969" t="s">
        <v>8113</v>
      </c>
      <c r="J969" t="str">
        <f>Table15[[#This Row],[Server]]&amp;":"&amp;Table15[[#This Row],[DB_ADDR]]</f>
        <v>WASTE:E31918</v>
      </c>
    </row>
    <row r="970" spans="1:10" x14ac:dyDescent="0.3">
      <c r="A970">
        <v>13131</v>
      </c>
      <c r="B970" t="e">
        <f>_xlfn.XLOOKUP(Table15[[#This Row],[Site Id]],'All sites'!A:A,'All sites'!B:B)</f>
        <v>#N/A</v>
      </c>
      <c r="C970" t="e">
        <f>_xlfn.XLOOKUP(Table15[[#This Row],[Site Id]],'All sites'!A:A,'All sites'!C:C)</f>
        <v>#N/A</v>
      </c>
      <c r="D970" t="e">
        <f>Table15[[#This Row],[Site Area]] &amp; " " &amp; Table15[[#This Row],[Site Description]]</f>
        <v>#N/A</v>
      </c>
      <c r="E970" t="s">
        <v>10008</v>
      </c>
      <c r="F970" t="s">
        <v>10009</v>
      </c>
      <c r="G970" t="s">
        <v>8112</v>
      </c>
      <c r="H970" t="s">
        <v>8113</v>
      </c>
      <c r="J970" t="str">
        <f>Table15[[#This Row],[Server]]&amp;":"&amp;Table15[[#This Row],[DB_ADDR]]</f>
        <v>WASTE:E4106</v>
      </c>
    </row>
    <row r="971" spans="1:10" x14ac:dyDescent="0.3">
      <c r="A971">
        <v>13131</v>
      </c>
      <c r="B971" t="e">
        <f>_xlfn.XLOOKUP(Table15[[#This Row],[Site Id]],'All sites'!A:A,'All sites'!B:B)</f>
        <v>#N/A</v>
      </c>
      <c r="C971" t="e">
        <f>_xlfn.XLOOKUP(Table15[[#This Row],[Site Id]],'All sites'!A:A,'All sites'!C:C)</f>
        <v>#N/A</v>
      </c>
      <c r="D971" t="e">
        <f>Table15[[#This Row],[Site Area]] &amp; " " &amp; Table15[[#This Row],[Site Description]]</f>
        <v>#N/A</v>
      </c>
      <c r="E971" t="s">
        <v>10010</v>
      </c>
      <c r="F971" t="s">
        <v>10011</v>
      </c>
      <c r="G971" t="s">
        <v>8112</v>
      </c>
      <c r="H971" t="s">
        <v>8113</v>
      </c>
      <c r="J971" t="str">
        <f>Table15[[#This Row],[Server]]&amp;":"&amp;Table15[[#This Row],[DB_ADDR]]</f>
        <v>WASTE:E4107</v>
      </c>
    </row>
    <row r="972" spans="1:10" x14ac:dyDescent="0.3">
      <c r="A972">
        <v>13131</v>
      </c>
      <c r="B972" t="e">
        <f>_xlfn.XLOOKUP(Table15[[#This Row],[Site Id]],'All sites'!A:A,'All sites'!B:B)</f>
        <v>#N/A</v>
      </c>
      <c r="C972" t="e">
        <f>_xlfn.XLOOKUP(Table15[[#This Row],[Site Id]],'All sites'!A:A,'All sites'!C:C)</f>
        <v>#N/A</v>
      </c>
      <c r="D972" t="e">
        <f>Table15[[#This Row],[Site Area]] &amp; " " &amp; Table15[[#This Row],[Site Description]]</f>
        <v>#N/A</v>
      </c>
      <c r="E972" t="s">
        <v>10012</v>
      </c>
      <c r="F972" t="s">
        <v>10013</v>
      </c>
      <c r="G972" t="s">
        <v>8112</v>
      </c>
      <c r="H972" t="s">
        <v>8113</v>
      </c>
      <c r="J972" t="str">
        <f>Table15[[#This Row],[Server]]&amp;":"&amp;Table15[[#This Row],[DB_ADDR]]</f>
        <v>WASTE:E4113</v>
      </c>
    </row>
    <row r="973" spans="1:10" x14ac:dyDescent="0.3">
      <c r="A973">
        <v>13131</v>
      </c>
      <c r="B973" t="e">
        <f>_xlfn.XLOOKUP(Table15[[#This Row],[Site Id]],'All sites'!A:A,'All sites'!B:B)</f>
        <v>#N/A</v>
      </c>
      <c r="C973" t="e">
        <f>_xlfn.XLOOKUP(Table15[[#This Row],[Site Id]],'All sites'!A:A,'All sites'!C:C)</f>
        <v>#N/A</v>
      </c>
      <c r="D973" t="e">
        <f>Table15[[#This Row],[Site Area]] &amp; " " &amp; Table15[[#This Row],[Site Description]]</f>
        <v>#N/A</v>
      </c>
      <c r="E973" t="s">
        <v>10014</v>
      </c>
      <c r="F973" t="s">
        <v>10015</v>
      </c>
      <c r="G973" t="s">
        <v>8112</v>
      </c>
      <c r="H973" t="s">
        <v>8113</v>
      </c>
      <c r="J973" t="str">
        <f>Table15[[#This Row],[Server]]&amp;":"&amp;Table15[[#This Row],[DB_ADDR]]</f>
        <v>WASTE:E4117</v>
      </c>
    </row>
    <row r="974" spans="1:10" x14ac:dyDescent="0.3">
      <c r="A974">
        <v>13131</v>
      </c>
      <c r="B974" t="e">
        <f>_xlfn.XLOOKUP(Table15[[#This Row],[Site Id]],'All sites'!A:A,'All sites'!B:B)</f>
        <v>#N/A</v>
      </c>
      <c r="C974" t="e">
        <f>_xlfn.XLOOKUP(Table15[[#This Row],[Site Id]],'All sites'!A:A,'All sites'!C:C)</f>
        <v>#N/A</v>
      </c>
      <c r="D974" t="e">
        <f>Table15[[#This Row],[Site Area]] &amp; " " &amp; Table15[[#This Row],[Site Description]]</f>
        <v>#N/A</v>
      </c>
      <c r="E974" t="s">
        <v>10016</v>
      </c>
      <c r="F974" t="s">
        <v>10017</v>
      </c>
      <c r="G974" t="s">
        <v>8112</v>
      </c>
      <c r="H974" t="s">
        <v>8113</v>
      </c>
      <c r="J974" t="str">
        <f>Table15[[#This Row],[Server]]&amp;":"&amp;Table15[[#This Row],[DB_ADDR]]</f>
        <v>WASTE:E4118</v>
      </c>
    </row>
    <row r="975" spans="1:10" x14ac:dyDescent="0.3">
      <c r="A975">
        <v>13131</v>
      </c>
      <c r="B975" t="e">
        <f>_xlfn.XLOOKUP(Table15[[#This Row],[Site Id]],'All sites'!A:A,'All sites'!B:B)</f>
        <v>#N/A</v>
      </c>
      <c r="C975" t="e">
        <f>_xlfn.XLOOKUP(Table15[[#This Row],[Site Id]],'All sites'!A:A,'All sites'!C:C)</f>
        <v>#N/A</v>
      </c>
      <c r="D975" t="e">
        <f>Table15[[#This Row],[Site Area]] &amp; " " &amp; Table15[[#This Row],[Site Description]]</f>
        <v>#N/A</v>
      </c>
      <c r="E975" t="s">
        <v>10018</v>
      </c>
      <c r="F975" t="s">
        <v>10019</v>
      </c>
      <c r="G975" t="s">
        <v>8112</v>
      </c>
      <c r="H975" t="s">
        <v>8113</v>
      </c>
      <c r="J975" t="str">
        <f>Table15[[#This Row],[Server]]&amp;":"&amp;Table15[[#This Row],[DB_ADDR]]</f>
        <v>WASTE:E4119</v>
      </c>
    </row>
    <row r="976" spans="1:10" x14ac:dyDescent="0.3">
      <c r="A976">
        <v>13131</v>
      </c>
      <c r="B976" t="e">
        <f>_xlfn.XLOOKUP(Table15[[#This Row],[Site Id]],'All sites'!A:A,'All sites'!B:B)</f>
        <v>#N/A</v>
      </c>
      <c r="C976" t="e">
        <f>_xlfn.XLOOKUP(Table15[[#This Row],[Site Id]],'All sites'!A:A,'All sites'!C:C)</f>
        <v>#N/A</v>
      </c>
      <c r="D976" t="e">
        <f>Table15[[#This Row],[Site Area]] &amp; " " &amp; Table15[[#This Row],[Site Description]]</f>
        <v>#N/A</v>
      </c>
      <c r="E976" t="s">
        <v>10020</v>
      </c>
      <c r="F976" t="s">
        <v>10021</v>
      </c>
      <c r="G976" t="s">
        <v>8112</v>
      </c>
      <c r="H976" t="s">
        <v>8113</v>
      </c>
      <c r="J976" t="str">
        <f>Table15[[#This Row],[Server]]&amp;":"&amp;Table15[[#This Row],[DB_ADDR]]</f>
        <v>WASTE:E5211</v>
      </c>
    </row>
    <row r="977" spans="1:10" x14ac:dyDescent="0.3">
      <c r="A977">
        <v>13131</v>
      </c>
      <c r="B977" t="e">
        <f>_xlfn.XLOOKUP(Table15[[#This Row],[Site Id]],'All sites'!A:A,'All sites'!B:B)</f>
        <v>#N/A</v>
      </c>
      <c r="C977" t="e">
        <f>_xlfn.XLOOKUP(Table15[[#This Row],[Site Id]],'All sites'!A:A,'All sites'!C:C)</f>
        <v>#N/A</v>
      </c>
      <c r="D977" t="e">
        <f>Table15[[#This Row],[Site Area]] &amp; " " &amp; Table15[[#This Row],[Site Description]]</f>
        <v>#N/A</v>
      </c>
      <c r="E977" t="s">
        <v>10022</v>
      </c>
      <c r="F977" t="s">
        <v>10023</v>
      </c>
      <c r="G977" t="s">
        <v>8112</v>
      </c>
      <c r="H977" t="s">
        <v>8113</v>
      </c>
      <c r="J977" t="str">
        <f>Table15[[#This Row],[Server]]&amp;":"&amp;Table15[[#This Row],[DB_ADDR]]</f>
        <v>WASTE:E22515</v>
      </c>
    </row>
    <row r="978" spans="1:10" x14ac:dyDescent="0.3">
      <c r="A978">
        <v>13131</v>
      </c>
      <c r="B978" t="e">
        <f>_xlfn.XLOOKUP(Table15[[#This Row],[Site Id]],'All sites'!A:A,'All sites'!B:B)</f>
        <v>#N/A</v>
      </c>
      <c r="C978" t="e">
        <f>_xlfn.XLOOKUP(Table15[[#This Row],[Site Id]],'All sites'!A:A,'All sites'!C:C)</f>
        <v>#N/A</v>
      </c>
      <c r="D978" t="e">
        <f>Table15[[#This Row],[Site Area]] &amp; " " &amp; Table15[[#This Row],[Site Description]]</f>
        <v>#N/A</v>
      </c>
      <c r="E978" t="s">
        <v>10024</v>
      </c>
      <c r="F978" t="s">
        <v>10025</v>
      </c>
      <c r="G978" t="s">
        <v>8112</v>
      </c>
      <c r="H978" t="s">
        <v>8113</v>
      </c>
      <c r="J978" t="str">
        <f>Table15[[#This Row],[Server]]&amp;":"&amp;Table15[[#This Row],[DB_ADDR]]</f>
        <v>WASTE:E31253</v>
      </c>
    </row>
    <row r="979" spans="1:10" x14ac:dyDescent="0.3">
      <c r="A979">
        <v>13131</v>
      </c>
      <c r="B979" t="e">
        <f>_xlfn.XLOOKUP(Table15[[#This Row],[Site Id]],'All sites'!A:A,'All sites'!B:B)</f>
        <v>#N/A</v>
      </c>
      <c r="C979" t="e">
        <f>_xlfn.XLOOKUP(Table15[[#This Row],[Site Id]],'All sites'!A:A,'All sites'!C:C)</f>
        <v>#N/A</v>
      </c>
      <c r="D979" t="e">
        <f>Table15[[#This Row],[Site Area]] &amp; " " &amp; Table15[[#This Row],[Site Description]]</f>
        <v>#N/A</v>
      </c>
      <c r="E979" t="s">
        <v>10026</v>
      </c>
      <c r="F979" t="s">
        <v>10027</v>
      </c>
      <c r="G979" t="s">
        <v>8112</v>
      </c>
      <c r="H979" t="s">
        <v>8113</v>
      </c>
      <c r="J979" t="str">
        <f>Table15[[#This Row],[Server]]&amp;":"&amp;Table15[[#This Row],[DB_ADDR]]</f>
        <v>WASTE:E22522</v>
      </c>
    </row>
    <row r="980" spans="1:10" x14ac:dyDescent="0.3">
      <c r="A980">
        <v>13132</v>
      </c>
      <c r="B980" t="e">
        <f>_xlfn.XLOOKUP(Table15[[#This Row],[Site Id]],'All sites'!A:A,'All sites'!B:B)</f>
        <v>#N/A</v>
      </c>
      <c r="C980" t="e">
        <f>_xlfn.XLOOKUP(Table15[[#This Row],[Site Id]],'All sites'!A:A,'All sites'!C:C)</f>
        <v>#N/A</v>
      </c>
      <c r="D980" t="e">
        <f>Table15[[#This Row],[Site Area]] &amp; " " &amp; Table15[[#This Row],[Site Description]]</f>
        <v>#N/A</v>
      </c>
      <c r="E980" t="s">
        <v>10028</v>
      </c>
      <c r="F980" t="s">
        <v>10029</v>
      </c>
      <c r="G980" t="s">
        <v>8112</v>
      </c>
      <c r="H980" t="s">
        <v>8113</v>
      </c>
      <c r="J980" t="str">
        <f>Table15[[#This Row],[Server]]&amp;":"&amp;Table15[[#This Row],[DB_ADDR]]</f>
        <v>WASTE:E11839</v>
      </c>
    </row>
    <row r="981" spans="1:10" x14ac:dyDescent="0.3">
      <c r="A981">
        <v>13132</v>
      </c>
      <c r="B981" t="e">
        <f>_xlfn.XLOOKUP(Table15[[#This Row],[Site Id]],'All sites'!A:A,'All sites'!B:B)</f>
        <v>#N/A</v>
      </c>
      <c r="C981" t="e">
        <f>_xlfn.XLOOKUP(Table15[[#This Row],[Site Id]],'All sites'!A:A,'All sites'!C:C)</f>
        <v>#N/A</v>
      </c>
      <c r="D981" t="e">
        <f>Table15[[#This Row],[Site Area]] &amp; " " &amp; Table15[[#This Row],[Site Description]]</f>
        <v>#N/A</v>
      </c>
      <c r="E981" t="s">
        <v>10030</v>
      </c>
      <c r="F981" t="s">
        <v>10031</v>
      </c>
      <c r="G981" t="s">
        <v>8112</v>
      </c>
      <c r="H981" t="s">
        <v>8113</v>
      </c>
      <c r="J981" t="str">
        <f>Table15[[#This Row],[Server]]&amp;":"&amp;Table15[[#This Row],[DB_ADDR]]</f>
        <v>WASTE:E11850</v>
      </c>
    </row>
    <row r="982" spans="1:10" x14ac:dyDescent="0.3">
      <c r="A982">
        <v>13132</v>
      </c>
      <c r="B982" t="e">
        <f>_xlfn.XLOOKUP(Table15[[#This Row],[Site Id]],'All sites'!A:A,'All sites'!B:B)</f>
        <v>#N/A</v>
      </c>
      <c r="C982" t="e">
        <f>_xlfn.XLOOKUP(Table15[[#This Row],[Site Id]],'All sites'!A:A,'All sites'!C:C)</f>
        <v>#N/A</v>
      </c>
      <c r="D982" t="e">
        <f>Table15[[#This Row],[Site Area]] &amp; " " &amp; Table15[[#This Row],[Site Description]]</f>
        <v>#N/A</v>
      </c>
      <c r="E982" t="s">
        <v>10032</v>
      </c>
      <c r="F982" t="s">
        <v>10033</v>
      </c>
      <c r="G982" t="s">
        <v>8112</v>
      </c>
      <c r="H982" t="s">
        <v>8113</v>
      </c>
      <c r="J982" t="str">
        <f>Table15[[#This Row],[Server]]&amp;":"&amp;Table15[[#This Row],[DB_ADDR]]</f>
        <v>WASTE:E24292</v>
      </c>
    </row>
    <row r="983" spans="1:10" x14ac:dyDescent="0.3">
      <c r="A983">
        <v>13132</v>
      </c>
      <c r="B983" t="e">
        <f>_xlfn.XLOOKUP(Table15[[#This Row],[Site Id]],'All sites'!A:A,'All sites'!B:B)</f>
        <v>#N/A</v>
      </c>
      <c r="C983" t="e">
        <f>_xlfn.XLOOKUP(Table15[[#This Row],[Site Id]],'All sites'!A:A,'All sites'!C:C)</f>
        <v>#N/A</v>
      </c>
      <c r="D983" t="e">
        <f>Table15[[#This Row],[Site Area]] &amp; " " &amp; Table15[[#This Row],[Site Description]]</f>
        <v>#N/A</v>
      </c>
      <c r="E983" t="s">
        <v>10034</v>
      </c>
      <c r="F983" t="s">
        <v>10035</v>
      </c>
      <c r="G983" t="s">
        <v>8112</v>
      </c>
      <c r="H983" t="s">
        <v>8113</v>
      </c>
      <c r="J983" t="str">
        <f>Table15[[#This Row],[Server]]&amp;":"&amp;Table15[[#This Row],[DB_ADDR]]</f>
        <v>WASTE:E24293</v>
      </c>
    </row>
    <row r="984" spans="1:10" x14ac:dyDescent="0.3">
      <c r="A984">
        <v>13132</v>
      </c>
      <c r="B984" t="e">
        <f>_xlfn.XLOOKUP(Table15[[#This Row],[Site Id]],'All sites'!A:A,'All sites'!B:B)</f>
        <v>#N/A</v>
      </c>
      <c r="C984" t="e">
        <f>_xlfn.XLOOKUP(Table15[[#This Row],[Site Id]],'All sites'!A:A,'All sites'!C:C)</f>
        <v>#N/A</v>
      </c>
      <c r="D984" t="e">
        <f>Table15[[#This Row],[Site Area]] &amp; " " &amp; Table15[[#This Row],[Site Description]]</f>
        <v>#N/A</v>
      </c>
      <c r="E984" t="s">
        <v>10036</v>
      </c>
      <c r="F984" t="s">
        <v>10037</v>
      </c>
      <c r="G984" t="s">
        <v>8112</v>
      </c>
      <c r="H984" t="s">
        <v>8113</v>
      </c>
      <c r="J984" t="str">
        <f>Table15[[#This Row],[Server]]&amp;":"&amp;Table15[[#This Row],[DB_ADDR]]</f>
        <v>WASTE:E24300</v>
      </c>
    </row>
    <row r="985" spans="1:10" x14ac:dyDescent="0.3">
      <c r="A985">
        <v>13132</v>
      </c>
      <c r="B985" t="e">
        <f>_xlfn.XLOOKUP(Table15[[#This Row],[Site Id]],'All sites'!A:A,'All sites'!B:B)</f>
        <v>#N/A</v>
      </c>
      <c r="C985" t="e">
        <f>_xlfn.XLOOKUP(Table15[[#This Row],[Site Id]],'All sites'!A:A,'All sites'!C:C)</f>
        <v>#N/A</v>
      </c>
      <c r="D985" t="e">
        <f>Table15[[#This Row],[Site Area]] &amp; " " &amp; Table15[[#This Row],[Site Description]]</f>
        <v>#N/A</v>
      </c>
      <c r="E985" t="s">
        <v>10038</v>
      </c>
      <c r="F985" t="s">
        <v>10039</v>
      </c>
      <c r="G985" t="s">
        <v>8112</v>
      </c>
      <c r="H985" t="s">
        <v>8113</v>
      </c>
      <c r="J985" t="str">
        <f>Table15[[#This Row],[Server]]&amp;":"&amp;Table15[[#This Row],[DB_ADDR]]</f>
        <v>WASTE:E24315</v>
      </c>
    </row>
    <row r="986" spans="1:10" x14ac:dyDescent="0.3">
      <c r="A986">
        <v>13132</v>
      </c>
      <c r="B986" t="e">
        <f>_xlfn.XLOOKUP(Table15[[#This Row],[Site Id]],'All sites'!A:A,'All sites'!B:B)</f>
        <v>#N/A</v>
      </c>
      <c r="C986" t="e">
        <f>_xlfn.XLOOKUP(Table15[[#This Row],[Site Id]],'All sites'!A:A,'All sites'!C:C)</f>
        <v>#N/A</v>
      </c>
      <c r="D986" t="e">
        <f>Table15[[#This Row],[Site Area]] &amp; " " &amp; Table15[[#This Row],[Site Description]]</f>
        <v>#N/A</v>
      </c>
      <c r="E986" t="s">
        <v>10040</v>
      </c>
      <c r="F986" t="s">
        <v>10041</v>
      </c>
      <c r="G986" t="s">
        <v>8112</v>
      </c>
      <c r="H986" t="s">
        <v>8113</v>
      </c>
      <c r="J986" t="str">
        <f>Table15[[#This Row],[Server]]&amp;":"&amp;Table15[[#This Row],[DB_ADDR]]</f>
        <v>WASTE:E24317</v>
      </c>
    </row>
    <row r="987" spans="1:10" x14ac:dyDescent="0.3">
      <c r="A987">
        <v>13132</v>
      </c>
      <c r="B987" t="e">
        <f>_xlfn.XLOOKUP(Table15[[#This Row],[Site Id]],'All sites'!A:A,'All sites'!B:B)</f>
        <v>#N/A</v>
      </c>
      <c r="C987" t="e">
        <f>_xlfn.XLOOKUP(Table15[[#This Row],[Site Id]],'All sites'!A:A,'All sites'!C:C)</f>
        <v>#N/A</v>
      </c>
      <c r="D987" t="e">
        <f>Table15[[#This Row],[Site Area]] &amp; " " &amp; Table15[[#This Row],[Site Description]]</f>
        <v>#N/A</v>
      </c>
      <c r="E987" t="s">
        <v>10042</v>
      </c>
      <c r="F987" t="s">
        <v>10043</v>
      </c>
      <c r="G987" t="s">
        <v>8112</v>
      </c>
      <c r="H987" t="s">
        <v>8113</v>
      </c>
      <c r="J987" t="str">
        <f>Table15[[#This Row],[Server]]&amp;":"&amp;Table15[[#This Row],[DB_ADDR]]</f>
        <v>WASTE:E55049</v>
      </c>
    </row>
    <row r="988" spans="1:10" x14ac:dyDescent="0.3">
      <c r="A988">
        <v>13132</v>
      </c>
      <c r="B988" t="e">
        <f>_xlfn.XLOOKUP(Table15[[#This Row],[Site Id]],'All sites'!A:A,'All sites'!B:B)</f>
        <v>#N/A</v>
      </c>
      <c r="C988" t="e">
        <f>_xlfn.XLOOKUP(Table15[[#This Row],[Site Id]],'All sites'!A:A,'All sites'!C:C)</f>
        <v>#N/A</v>
      </c>
      <c r="D988" t="e">
        <f>Table15[[#This Row],[Site Area]] &amp; " " &amp; Table15[[#This Row],[Site Description]]</f>
        <v>#N/A</v>
      </c>
      <c r="E988" t="s">
        <v>10044</v>
      </c>
      <c r="F988" t="s">
        <v>10045</v>
      </c>
      <c r="G988" t="s">
        <v>8112</v>
      </c>
      <c r="H988" t="s">
        <v>8113</v>
      </c>
      <c r="J988" t="str">
        <f>Table15[[#This Row],[Server]]&amp;":"&amp;Table15[[#This Row],[DB_ADDR]]</f>
        <v>WASTE:E55585</v>
      </c>
    </row>
    <row r="989" spans="1:10" x14ac:dyDescent="0.3">
      <c r="A989">
        <v>13132</v>
      </c>
      <c r="B989" t="e">
        <f>_xlfn.XLOOKUP(Table15[[#This Row],[Site Id]],'All sites'!A:A,'All sites'!B:B)</f>
        <v>#N/A</v>
      </c>
      <c r="C989" t="e">
        <f>_xlfn.XLOOKUP(Table15[[#This Row],[Site Id]],'All sites'!A:A,'All sites'!C:C)</f>
        <v>#N/A</v>
      </c>
      <c r="D989" t="e">
        <f>Table15[[#This Row],[Site Area]] &amp; " " &amp; Table15[[#This Row],[Site Description]]</f>
        <v>#N/A</v>
      </c>
      <c r="E989" t="s">
        <v>10046</v>
      </c>
      <c r="F989" t="s">
        <v>10047</v>
      </c>
      <c r="G989" t="s">
        <v>8112</v>
      </c>
      <c r="H989" t="s">
        <v>8113</v>
      </c>
      <c r="J989" t="str">
        <f>Table15[[#This Row],[Server]]&amp;":"&amp;Table15[[#This Row],[DB_ADDR]]</f>
        <v>WASTE:E55593</v>
      </c>
    </row>
    <row r="990" spans="1:10" x14ac:dyDescent="0.3">
      <c r="A990">
        <v>13132</v>
      </c>
      <c r="B990" t="e">
        <f>_xlfn.XLOOKUP(Table15[[#This Row],[Site Id]],'All sites'!A:A,'All sites'!B:B)</f>
        <v>#N/A</v>
      </c>
      <c r="C990" t="e">
        <f>_xlfn.XLOOKUP(Table15[[#This Row],[Site Id]],'All sites'!A:A,'All sites'!C:C)</f>
        <v>#N/A</v>
      </c>
      <c r="D990" t="e">
        <f>Table15[[#This Row],[Site Area]] &amp; " " &amp; Table15[[#This Row],[Site Description]]</f>
        <v>#N/A</v>
      </c>
      <c r="E990" t="s">
        <v>10048</v>
      </c>
      <c r="F990" t="s">
        <v>10049</v>
      </c>
      <c r="G990" t="s">
        <v>8112</v>
      </c>
      <c r="H990" t="s">
        <v>8113</v>
      </c>
      <c r="J990" t="str">
        <f>Table15[[#This Row],[Server]]&amp;":"&amp;Table15[[#This Row],[DB_ADDR]]</f>
        <v>WASTE:E55598</v>
      </c>
    </row>
    <row r="991" spans="1:10" x14ac:dyDescent="0.3">
      <c r="A991">
        <v>13134</v>
      </c>
      <c r="B991" t="e">
        <f>_xlfn.XLOOKUP(Table15[[#This Row],[Site Id]],'All sites'!A:A,'All sites'!B:B)</f>
        <v>#N/A</v>
      </c>
      <c r="C991" t="e">
        <f>_xlfn.XLOOKUP(Table15[[#This Row],[Site Id]],'All sites'!A:A,'All sites'!C:C)</f>
        <v>#N/A</v>
      </c>
      <c r="D991" t="e">
        <f>Table15[[#This Row],[Site Area]] &amp; " " &amp; Table15[[#This Row],[Site Description]]</f>
        <v>#N/A</v>
      </c>
      <c r="E991" t="s">
        <v>10050</v>
      </c>
      <c r="F991" t="s">
        <v>10051</v>
      </c>
      <c r="G991" t="s">
        <v>8112</v>
      </c>
      <c r="H991" t="s">
        <v>8113</v>
      </c>
      <c r="J991" t="str">
        <f>Table15[[#This Row],[Server]]&amp;":"&amp;Table15[[#This Row],[DB_ADDR]]</f>
        <v>WASTE:E3315</v>
      </c>
    </row>
    <row r="992" spans="1:10" x14ac:dyDescent="0.3">
      <c r="A992">
        <v>13134</v>
      </c>
      <c r="B992" t="e">
        <f>_xlfn.XLOOKUP(Table15[[#This Row],[Site Id]],'All sites'!A:A,'All sites'!B:B)</f>
        <v>#N/A</v>
      </c>
      <c r="C992" t="e">
        <f>_xlfn.XLOOKUP(Table15[[#This Row],[Site Id]],'All sites'!A:A,'All sites'!C:C)</f>
        <v>#N/A</v>
      </c>
      <c r="D992" t="e">
        <f>Table15[[#This Row],[Site Area]] &amp; " " &amp; Table15[[#This Row],[Site Description]]</f>
        <v>#N/A</v>
      </c>
      <c r="E992" t="s">
        <v>10052</v>
      </c>
      <c r="F992" t="s">
        <v>10053</v>
      </c>
      <c r="G992" t="s">
        <v>8112</v>
      </c>
      <c r="H992" t="s">
        <v>8113</v>
      </c>
      <c r="J992" t="str">
        <f>Table15[[#This Row],[Server]]&amp;":"&amp;Table15[[#This Row],[DB_ADDR]]</f>
        <v>WASTE:E3316</v>
      </c>
    </row>
    <row r="993" spans="1:10" x14ac:dyDescent="0.3">
      <c r="A993">
        <v>13134</v>
      </c>
      <c r="B993" t="e">
        <f>_xlfn.XLOOKUP(Table15[[#This Row],[Site Id]],'All sites'!A:A,'All sites'!B:B)</f>
        <v>#N/A</v>
      </c>
      <c r="C993" t="e">
        <f>_xlfn.XLOOKUP(Table15[[#This Row],[Site Id]],'All sites'!A:A,'All sites'!C:C)</f>
        <v>#N/A</v>
      </c>
      <c r="D993" t="e">
        <f>Table15[[#This Row],[Site Area]] &amp; " " &amp; Table15[[#This Row],[Site Description]]</f>
        <v>#N/A</v>
      </c>
      <c r="E993" t="s">
        <v>10054</v>
      </c>
      <c r="F993" t="s">
        <v>10055</v>
      </c>
      <c r="G993" t="s">
        <v>8112</v>
      </c>
      <c r="H993" t="s">
        <v>8113</v>
      </c>
      <c r="J993" t="str">
        <f>Table15[[#This Row],[Server]]&amp;":"&amp;Table15[[#This Row],[DB_ADDR]]</f>
        <v>WASTE:E3317</v>
      </c>
    </row>
    <row r="994" spans="1:10" x14ac:dyDescent="0.3">
      <c r="A994">
        <v>13134</v>
      </c>
      <c r="B994" t="e">
        <f>_xlfn.XLOOKUP(Table15[[#This Row],[Site Id]],'All sites'!A:A,'All sites'!B:B)</f>
        <v>#N/A</v>
      </c>
      <c r="C994" t="e">
        <f>_xlfn.XLOOKUP(Table15[[#This Row],[Site Id]],'All sites'!A:A,'All sites'!C:C)</f>
        <v>#N/A</v>
      </c>
      <c r="D994" t="e">
        <f>Table15[[#This Row],[Site Area]] &amp; " " &amp; Table15[[#This Row],[Site Description]]</f>
        <v>#N/A</v>
      </c>
      <c r="E994" t="s">
        <v>10056</v>
      </c>
      <c r="F994" t="s">
        <v>10057</v>
      </c>
      <c r="G994" t="s">
        <v>8112</v>
      </c>
      <c r="H994" t="s">
        <v>8113</v>
      </c>
      <c r="J994" t="str">
        <f>Table15[[#This Row],[Server]]&amp;":"&amp;Table15[[#This Row],[DB_ADDR]]</f>
        <v>WASTE:E38388</v>
      </c>
    </row>
    <row r="995" spans="1:10" x14ac:dyDescent="0.3">
      <c r="A995">
        <v>13134</v>
      </c>
      <c r="B995" t="e">
        <f>_xlfn.XLOOKUP(Table15[[#This Row],[Site Id]],'All sites'!A:A,'All sites'!B:B)</f>
        <v>#N/A</v>
      </c>
      <c r="C995" t="e">
        <f>_xlfn.XLOOKUP(Table15[[#This Row],[Site Id]],'All sites'!A:A,'All sites'!C:C)</f>
        <v>#N/A</v>
      </c>
      <c r="D995" t="e">
        <f>Table15[[#This Row],[Site Area]] &amp; " " &amp; Table15[[#This Row],[Site Description]]</f>
        <v>#N/A</v>
      </c>
      <c r="E995" t="s">
        <v>10058</v>
      </c>
      <c r="F995" t="s">
        <v>10059</v>
      </c>
      <c r="G995" t="s">
        <v>8112</v>
      </c>
      <c r="H995" t="s">
        <v>8113</v>
      </c>
      <c r="J995" t="str">
        <f>Table15[[#This Row],[Server]]&amp;":"&amp;Table15[[#This Row],[DB_ADDR]]</f>
        <v>WASTE:E38395</v>
      </c>
    </row>
    <row r="996" spans="1:10" x14ac:dyDescent="0.3">
      <c r="A996">
        <v>13134</v>
      </c>
      <c r="B996" t="e">
        <f>_xlfn.XLOOKUP(Table15[[#This Row],[Site Id]],'All sites'!A:A,'All sites'!B:B)</f>
        <v>#N/A</v>
      </c>
      <c r="C996" t="e">
        <f>_xlfn.XLOOKUP(Table15[[#This Row],[Site Id]],'All sites'!A:A,'All sites'!C:C)</f>
        <v>#N/A</v>
      </c>
      <c r="D996" t="e">
        <f>Table15[[#This Row],[Site Area]] &amp; " " &amp; Table15[[#This Row],[Site Description]]</f>
        <v>#N/A</v>
      </c>
      <c r="E996" t="s">
        <v>10060</v>
      </c>
      <c r="F996" t="s">
        <v>10061</v>
      </c>
      <c r="G996" t="s">
        <v>8112</v>
      </c>
      <c r="H996" t="s">
        <v>8113</v>
      </c>
      <c r="J996" t="str">
        <f>Table15[[#This Row],[Server]]&amp;":"&amp;Table15[[#This Row],[DB_ADDR]]</f>
        <v>WASTE:E38400</v>
      </c>
    </row>
    <row r="997" spans="1:10" x14ac:dyDescent="0.3">
      <c r="A997">
        <v>13134</v>
      </c>
      <c r="B997" t="e">
        <f>_xlfn.XLOOKUP(Table15[[#This Row],[Site Id]],'All sites'!A:A,'All sites'!B:B)</f>
        <v>#N/A</v>
      </c>
      <c r="C997" t="e">
        <f>_xlfn.XLOOKUP(Table15[[#This Row],[Site Id]],'All sites'!A:A,'All sites'!C:C)</f>
        <v>#N/A</v>
      </c>
      <c r="D997" t="e">
        <f>Table15[[#This Row],[Site Area]] &amp; " " &amp; Table15[[#This Row],[Site Description]]</f>
        <v>#N/A</v>
      </c>
      <c r="E997" t="s">
        <v>10062</v>
      </c>
      <c r="F997" t="s">
        <v>10063</v>
      </c>
      <c r="G997" t="s">
        <v>8112</v>
      </c>
      <c r="H997" t="s">
        <v>8113</v>
      </c>
      <c r="J997" t="str">
        <f>Table15[[#This Row],[Server]]&amp;":"&amp;Table15[[#This Row],[DB_ADDR]]</f>
        <v>WASTE:E38402</v>
      </c>
    </row>
    <row r="998" spans="1:10" x14ac:dyDescent="0.3">
      <c r="A998">
        <v>13134</v>
      </c>
      <c r="B998" t="e">
        <f>_xlfn.XLOOKUP(Table15[[#This Row],[Site Id]],'All sites'!A:A,'All sites'!B:B)</f>
        <v>#N/A</v>
      </c>
      <c r="C998" t="e">
        <f>_xlfn.XLOOKUP(Table15[[#This Row],[Site Id]],'All sites'!A:A,'All sites'!C:C)</f>
        <v>#N/A</v>
      </c>
      <c r="D998" t="e">
        <f>Table15[[#This Row],[Site Area]] &amp; " " &amp; Table15[[#This Row],[Site Description]]</f>
        <v>#N/A</v>
      </c>
      <c r="E998" t="s">
        <v>10064</v>
      </c>
      <c r="F998" t="s">
        <v>10065</v>
      </c>
      <c r="G998" t="s">
        <v>8112</v>
      </c>
      <c r="H998" t="s">
        <v>8113</v>
      </c>
      <c r="J998" t="str">
        <f>Table15[[#This Row],[Server]]&amp;":"&amp;Table15[[#This Row],[DB_ADDR]]</f>
        <v>WASTE:E38403</v>
      </c>
    </row>
    <row r="999" spans="1:10" x14ac:dyDescent="0.3">
      <c r="A999">
        <v>13134</v>
      </c>
      <c r="B999" t="e">
        <f>_xlfn.XLOOKUP(Table15[[#This Row],[Site Id]],'All sites'!A:A,'All sites'!B:B)</f>
        <v>#N/A</v>
      </c>
      <c r="C999" t="e">
        <f>_xlfn.XLOOKUP(Table15[[#This Row],[Site Id]],'All sites'!A:A,'All sites'!C:C)</f>
        <v>#N/A</v>
      </c>
      <c r="D999" t="e">
        <f>Table15[[#This Row],[Site Area]] &amp; " " &amp; Table15[[#This Row],[Site Description]]</f>
        <v>#N/A</v>
      </c>
      <c r="E999" t="s">
        <v>10066</v>
      </c>
      <c r="F999" t="s">
        <v>10067</v>
      </c>
      <c r="G999" t="s">
        <v>8112</v>
      </c>
      <c r="H999" t="s">
        <v>8113</v>
      </c>
      <c r="J999" t="str">
        <f>Table15[[#This Row],[Server]]&amp;":"&amp;Table15[[#This Row],[DB_ADDR]]</f>
        <v>WASTE:E38413</v>
      </c>
    </row>
    <row r="1000" spans="1:10" x14ac:dyDescent="0.3">
      <c r="A1000">
        <v>13134</v>
      </c>
      <c r="B1000" t="e">
        <f>_xlfn.XLOOKUP(Table15[[#This Row],[Site Id]],'All sites'!A:A,'All sites'!B:B)</f>
        <v>#N/A</v>
      </c>
      <c r="C1000" t="e">
        <f>_xlfn.XLOOKUP(Table15[[#This Row],[Site Id]],'All sites'!A:A,'All sites'!C:C)</f>
        <v>#N/A</v>
      </c>
      <c r="D1000" t="e">
        <f>Table15[[#This Row],[Site Area]] &amp; " " &amp; Table15[[#This Row],[Site Description]]</f>
        <v>#N/A</v>
      </c>
      <c r="E1000" t="s">
        <v>10068</v>
      </c>
      <c r="F1000" t="s">
        <v>10069</v>
      </c>
      <c r="G1000" t="s">
        <v>8112</v>
      </c>
      <c r="H1000" t="s">
        <v>8113</v>
      </c>
      <c r="J1000" t="str">
        <f>Table15[[#This Row],[Server]]&amp;":"&amp;Table15[[#This Row],[DB_ADDR]]</f>
        <v>WASTE:E38418</v>
      </c>
    </row>
    <row r="1001" spans="1:10" x14ac:dyDescent="0.3">
      <c r="A1001">
        <v>13134</v>
      </c>
      <c r="B1001" t="e">
        <f>_xlfn.XLOOKUP(Table15[[#This Row],[Site Id]],'All sites'!A:A,'All sites'!B:B)</f>
        <v>#N/A</v>
      </c>
      <c r="C1001" t="e">
        <f>_xlfn.XLOOKUP(Table15[[#This Row],[Site Id]],'All sites'!A:A,'All sites'!C:C)</f>
        <v>#N/A</v>
      </c>
      <c r="D1001" t="e">
        <f>Table15[[#This Row],[Site Area]] &amp; " " &amp; Table15[[#This Row],[Site Description]]</f>
        <v>#N/A</v>
      </c>
      <c r="E1001" t="s">
        <v>10070</v>
      </c>
      <c r="F1001" t="s">
        <v>10071</v>
      </c>
      <c r="G1001" t="s">
        <v>8112</v>
      </c>
      <c r="H1001" t="s">
        <v>8113</v>
      </c>
      <c r="J1001" t="str">
        <f>Table15[[#This Row],[Server]]&amp;":"&amp;Table15[[#This Row],[DB_ADDR]]</f>
        <v>WASTE:E52174</v>
      </c>
    </row>
    <row r="1002" spans="1:10" x14ac:dyDescent="0.3">
      <c r="A1002">
        <v>13134</v>
      </c>
      <c r="B1002" t="e">
        <f>_xlfn.XLOOKUP(Table15[[#This Row],[Site Id]],'All sites'!A:A,'All sites'!B:B)</f>
        <v>#N/A</v>
      </c>
      <c r="C1002" t="e">
        <f>_xlfn.XLOOKUP(Table15[[#This Row],[Site Id]],'All sites'!A:A,'All sites'!C:C)</f>
        <v>#N/A</v>
      </c>
      <c r="D1002" t="e">
        <f>Table15[[#This Row],[Site Area]] &amp; " " &amp; Table15[[#This Row],[Site Description]]</f>
        <v>#N/A</v>
      </c>
      <c r="E1002" t="s">
        <v>10072</v>
      </c>
      <c r="F1002" t="s">
        <v>10073</v>
      </c>
      <c r="G1002" t="s">
        <v>8112</v>
      </c>
      <c r="H1002" t="s">
        <v>8113</v>
      </c>
      <c r="J1002" t="str">
        <f>Table15[[#This Row],[Server]]&amp;":"&amp;Table15[[#This Row],[DB_ADDR]]</f>
        <v>WASTE:E52766</v>
      </c>
    </row>
    <row r="1003" spans="1:10" x14ac:dyDescent="0.3">
      <c r="A1003">
        <v>13134</v>
      </c>
      <c r="B1003" t="e">
        <f>_xlfn.XLOOKUP(Table15[[#This Row],[Site Id]],'All sites'!A:A,'All sites'!B:B)</f>
        <v>#N/A</v>
      </c>
      <c r="C1003" t="e">
        <f>_xlfn.XLOOKUP(Table15[[#This Row],[Site Id]],'All sites'!A:A,'All sites'!C:C)</f>
        <v>#N/A</v>
      </c>
      <c r="D1003" t="e">
        <f>Table15[[#This Row],[Site Area]] &amp; " " &amp; Table15[[#This Row],[Site Description]]</f>
        <v>#N/A</v>
      </c>
      <c r="E1003" t="s">
        <v>10074</v>
      </c>
      <c r="F1003" t="s">
        <v>10075</v>
      </c>
      <c r="G1003" t="s">
        <v>8112</v>
      </c>
      <c r="H1003" t="s">
        <v>8113</v>
      </c>
      <c r="J1003" t="str">
        <f>Table15[[#This Row],[Server]]&amp;":"&amp;Table15[[#This Row],[DB_ADDR]]</f>
        <v>WASTE:E52767</v>
      </c>
    </row>
    <row r="1004" spans="1:10" x14ac:dyDescent="0.3">
      <c r="A1004">
        <v>13134</v>
      </c>
      <c r="B1004" t="e">
        <f>_xlfn.XLOOKUP(Table15[[#This Row],[Site Id]],'All sites'!A:A,'All sites'!B:B)</f>
        <v>#N/A</v>
      </c>
      <c r="C1004" t="e">
        <f>_xlfn.XLOOKUP(Table15[[#This Row],[Site Id]],'All sites'!A:A,'All sites'!C:C)</f>
        <v>#N/A</v>
      </c>
      <c r="D1004" t="e">
        <f>Table15[[#This Row],[Site Area]] &amp; " " &amp; Table15[[#This Row],[Site Description]]</f>
        <v>#N/A</v>
      </c>
      <c r="E1004" t="s">
        <v>10076</v>
      </c>
      <c r="F1004" t="s">
        <v>10077</v>
      </c>
      <c r="G1004" t="s">
        <v>8112</v>
      </c>
      <c r="H1004" t="s">
        <v>8113</v>
      </c>
      <c r="J1004" t="str">
        <f>Table15[[#This Row],[Server]]&amp;":"&amp;Table15[[#This Row],[DB_ADDR]]</f>
        <v>WASTE:E52768</v>
      </c>
    </row>
    <row r="1005" spans="1:10" x14ac:dyDescent="0.3">
      <c r="A1005">
        <v>13134</v>
      </c>
      <c r="B1005" t="e">
        <f>_xlfn.XLOOKUP(Table15[[#This Row],[Site Id]],'All sites'!A:A,'All sites'!B:B)</f>
        <v>#N/A</v>
      </c>
      <c r="C1005" t="e">
        <f>_xlfn.XLOOKUP(Table15[[#This Row],[Site Id]],'All sites'!A:A,'All sites'!C:C)</f>
        <v>#N/A</v>
      </c>
      <c r="D1005" t="e">
        <f>Table15[[#This Row],[Site Area]] &amp; " " &amp; Table15[[#This Row],[Site Description]]</f>
        <v>#N/A</v>
      </c>
      <c r="E1005" t="s">
        <v>10078</v>
      </c>
      <c r="F1005" t="s">
        <v>10079</v>
      </c>
      <c r="G1005" t="s">
        <v>8112</v>
      </c>
      <c r="H1005" t="s">
        <v>8113</v>
      </c>
      <c r="J1005" t="str">
        <f>Table15[[#This Row],[Server]]&amp;":"&amp;Table15[[#This Row],[DB_ADDR]]</f>
        <v>WASTE:E52769</v>
      </c>
    </row>
    <row r="1006" spans="1:10" x14ac:dyDescent="0.3">
      <c r="A1006">
        <v>13134</v>
      </c>
      <c r="B1006" t="e">
        <f>_xlfn.XLOOKUP(Table15[[#This Row],[Site Id]],'All sites'!A:A,'All sites'!B:B)</f>
        <v>#N/A</v>
      </c>
      <c r="C1006" t="e">
        <f>_xlfn.XLOOKUP(Table15[[#This Row],[Site Id]],'All sites'!A:A,'All sites'!C:C)</f>
        <v>#N/A</v>
      </c>
      <c r="D1006" t="e">
        <f>Table15[[#This Row],[Site Area]] &amp; " " &amp; Table15[[#This Row],[Site Description]]</f>
        <v>#N/A</v>
      </c>
      <c r="E1006" t="s">
        <v>10080</v>
      </c>
      <c r="F1006" t="s">
        <v>10081</v>
      </c>
      <c r="G1006" t="s">
        <v>8112</v>
      </c>
      <c r="H1006" t="s">
        <v>8113</v>
      </c>
      <c r="J1006" t="str">
        <f>Table15[[#This Row],[Server]]&amp;":"&amp;Table15[[#This Row],[DB_ADDR]]</f>
        <v>WASTE:E52770</v>
      </c>
    </row>
    <row r="1007" spans="1:10" x14ac:dyDescent="0.3">
      <c r="A1007">
        <v>13134</v>
      </c>
      <c r="B1007" t="e">
        <f>_xlfn.XLOOKUP(Table15[[#This Row],[Site Id]],'All sites'!A:A,'All sites'!B:B)</f>
        <v>#N/A</v>
      </c>
      <c r="C1007" t="e">
        <f>_xlfn.XLOOKUP(Table15[[#This Row],[Site Id]],'All sites'!A:A,'All sites'!C:C)</f>
        <v>#N/A</v>
      </c>
      <c r="D1007" t="e">
        <f>Table15[[#This Row],[Site Area]] &amp; " " &amp; Table15[[#This Row],[Site Description]]</f>
        <v>#N/A</v>
      </c>
      <c r="E1007" t="s">
        <v>10082</v>
      </c>
      <c r="F1007" t="s">
        <v>10083</v>
      </c>
      <c r="G1007" t="s">
        <v>8112</v>
      </c>
      <c r="H1007" t="s">
        <v>8113</v>
      </c>
      <c r="J1007" t="str">
        <f>Table15[[#This Row],[Server]]&amp;":"&amp;Table15[[#This Row],[DB_ADDR]]</f>
        <v>WASTE:E52771</v>
      </c>
    </row>
    <row r="1008" spans="1:10" x14ac:dyDescent="0.3">
      <c r="A1008">
        <v>13134</v>
      </c>
      <c r="B1008" t="e">
        <f>_xlfn.XLOOKUP(Table15[[#This Row],[Site Id]],'All sites'!A:A,'All sites'!B:B)</f>
        <v>#N/A</v>
      </c>
      <c r="C1008" t="e">
        <f>_xlfn.XLOOKUP(Table15[[#This Row],[Site Id]],'All sites'!A:A,'All sites'!C:C)</f>
        <v>#N/A</v>
      </c>
      <c r="D1008" t="e">
        <f>Table15[[#This Row],[Site Area]] &amp; " " &amp; Table15[[#This Row],[Site Description]]</f>
        <v>#N/A</v>
      </c>
      <c r="E1008" t="s">
        <v>10084</v>
      </c>
      <c r="F1008" t="s">
        <v>10085</v>
      </c>
      <c r="G1008" t="s">
        <v>8112</v>
      </c>
      <c r="H1008" t="s">
        <v>8113</v>
      </c>
      <c r="J1008" t="str">
        <f>Table15[[#This Row],[Server]]&amp;":"&amp;Table15[[#This Row],[DB_ADDR]]</f>
        <v>WASTE:E52772</v>
      </c>
    </row>
    <row r="1009" spans="1:10" x14ac:dyDescent="0.3">
      <c r="A1009">
        <v>13134</v>
      </c>
      <c r="B1009" t="e">
        <f>_xlfn.XLOOKUP(Table15[[#This Row],[Site Id]],'All sites'!A:A,'All sites'!B:B)</f>
        <v>#N/A</v>
      </c>
      <c r="C1009" t="e">
        <f>_xlfn.XLOOKUP(Table15[[#This Row],[Site Id]],'All sites'!A:A,'All sites'!C:C)</f>
        <v>#N/A</v>
      </c>
      <c r="D1009" t="e">
        <f>Table15[[#This Row],[Site Area]] &amp; " " &amp; Table15[[#This Row],[Site Description]]</f>
        <v>#N/A</v>
      </c>
      <c r="E1009" t="s">
        <v>10086</v>
      </c>
      <c r="F1009" t="s">
        <v>10087</v>
      </c>
      <c r="G1009" t="s">
        <v>8112</v>
      </c>
      <c r="H1009" t="s">
        <v>8113</v>
      </c>
      <c r="J1009" t="str">
        <f>Table15[[#This Row],[Server]]&amp;":"&amp;Table15[[#This Row],[DB_ADDR]]</f>
        <v>WASTE:E52773</v>
      </c>
    </row>
    <row r="1010" spans="1:10" x14ac:dyDescent="0.3">
      <c r="A1010">
        <v>13134</v>
      </c>
      <c r="B1010" t="e">
        <f>_xlfn.XLOOKUP(Table15[[#This Row],[Site Id]],'All sites'!A:A,'All sites'!B:B)</f>
        <v>#N/A</v>
      </c>
      <c r="C1010" t="e">
        <f>_xlfn.XLOOKUP(Table15[[#This Row],[Site Id]],'All sites'!A:A,'All sites'!C:C)</f>
        <v>#N/A</v>
      </c>
      <c r="D1010" t="e">
        <f>Table15[[#This Row],[Site Area]] &amp; " " &amp; Table15[[#This Row],[Site Description]]</f>
        <v>#N/A</v>
      </c>
      <c r="E1010" t="s">
        <v>10088</v>
      </c>
      <c r="F1010" t="s">
        <v>10089</v>
      </c>
      <c r="G1010" t="s">
        <v>8112</v>
      </c>
      <c r="H1010" t="s">
        <v>8113</v>
      </c>
      <c r="J1010" t="str">
        <f>Table15[[#This Row],[Server]]&amp;":"&amp;Table15[[#This Row],[DB_ADDR]]</f>
        <v>WASTE:E52923</v>
      </c>
    </row>
    <row r="1011" spans="1:10" x14ac:dyDescent="0.3">
      <c r="A1011">
        <v>13134</v>
      </c>
      <c r="B1011" t="e">
        <f>_xlfn.XLOOKUP(Table15[[#This Row],[Site Id]],'All sites'!A:A,'All sites'!B:B)</f>
        <v>#N/A</v>
      </c>
      <c r="C1011" t="e">
        <f>_xlfn.XLOOKUP(Table15[[#This Row],[Site Id]],'All sites'!A:A,'All sites'!C:C)</f>
        <v>#N/A</v>
      </c>
      <c r="D1011" t="e">
        <f>Table15[[#This Row],[Site Area]] &amp; " " &amp; Table15[[#This Row],[Site Description]]</f>
        <v>#N/A</v>
      </c>
      <c r="E1011" t="s">
        <v>10090</v>
      </c>
      <c r="F1011" t="s">
        <v>10091</v>
      </c>
      <c r="G1011" t="s">
        <v>8112</v>
      </c>
      <c r="H1011" t="s">
        <v>8113</v>
      </c>
      <c r="J1011" t="str">
        <f>Table15[[#This Row],[Server]]&amp;":"&amp;Table15[[#This Row],[DB_ADDR]]</f>
        <v>WASTE:E52936</v>
      </c>
    </row>
    <row r="1012" spans="1:10" x14ac:dyDescent="0.3">
      <c r="A1012">
        <v>13134</v>
      </c>
      <c r="B1012" t="e">
        <f>_xlfn.XLOOKUP(Table15[[#This Row],[Site Id]],'All sites'!A:A,'All sites'!B:B)</f>
        <v>#N/A</v>
      </c>
      <c r="C1012" t="e">
        <f>_xlfn.XLOOKUP(Table15[[#This Row],[Site Id]],'All sites'!A:A,'All sites'!C:C)</f>
        <v>#N/A</v>
      </c>
      <c r="D1012" t="e">
        <f>Table15[[#This Row],[Site Area]] &amp; " " &amp; Table15[[#This Row],[Site Description]]</f>
        <v>#N/A</v>
      </c>
      <c r="E1012" t="s">
        <v>10092</v>
      </c>
      <c r="F1012" t="s">
        <v>10093</v>
      </c>
      <c r="G1012" t="s">
        <v>8112</v>
      </c>
      <c r="H1012" t="s">
        <v>8113</v>
      </c>
      <c r="J1012" t="str">
        <f>Table15[[#This Row],[Server]]&amp;":"&amp;Table15[[#This Row],[DB_ADDR]]</f>
        <v>WASTE:E52937</v>
      </c>
    </row>
    <row r="1013" spans="1:10" x14ac:dyDescent="0.3">
      <c r="A1013">
        <v>13134</v>
      </c>
      <c r="B1013" t="e">
        <f>_xlfn.XLOOKUP(Table15[[#This Row],[Site Id]],'All sites'!A:A,'All sites'!B:B)</f>
        <v>#N/A</v>
      </c>
      <c r="C1013" t="e">
        <f>_xlfn.XLOOKUP(Table15[[#This Row],[Site Id]],'All sites'!A:A,'All sites'!C:C)</f>
        <v>#N/A</v>
      </c>
      <c r="D1013" t="e">
        <f>Table15[[#This Row],[Site Area]] &amp; " " &amp; Table15[[#This Row],[Site Description]]</f>
        <v>#N/A</v>
      </c>
      <c r="E1013" t="s">
        <v>10094</v>
      </c>
      <c r="F1013" t="s">
        <v>10095</v>
      </c>
      <c r="G1013" t="s">
        <v>8112</v>
      </c>
      <c r="H1013" t="s">
        <v>8113</v>
      </c>
      <c r="J1013" t="str">
        <f>Table15[[#This Row],[Server]]&amp;":"&amp;Table15[[#This Row],[DB_ADDR]]</f>
        <v>WASTE:E55910</v>
      </c>
    </row>
    <row r="1014" spans="1:10" x14ac:dyDescent="0.3">
      <c r="A1014">
        <v>13134</v>
      </c>
      <c r="B1014" t="e">
        <f>_xlfn.XLOOKUP(Table15[[#This Row],[Site Id]],'All sites'!A:A,'All sites'!B:B)</f>
        <v>#N/A</v>
      </c>
      <c r="C1014" t="e">
        <f>_xlfn.XLOOKUP(Table15[[#This Row],[Site Id]],'All sites'!A:A,'All sites'!C:C)</f>
        <v>#N/A</v>
      </c>
      <c r="D1014" t="e">
        <f>Table15[[#This Row],[Site Area]] &amp; " " &amp; Table15[[#This Row],[Site Description]]</f>
        <v>#N/A</v>
      </c>
      <c r="E1014" t="s">
        <v>10096</v>
      </c>
      <c r="F1014" t="s">
        <v>10097</v>
      </c>
      <c r="G1014" t="s">
        <v>8112</v>
      </c>
      <c r="H1014" t="s">
        <v>8113</v>
      </c>
      <c r="J1014" t="str">
        <f>Table15[[#This Row],[Server]]&amp;":"&amp;Table15[[#This Row],[DB_ADDR]]</f>
        <v>WASTE:E52786</v>
      </c>
    </row>
    <row r="1015" spans="1:10" x14ac:dyDescent="0.3">
      <c r="A1015">
        <v>13136</v>
      </c>
      <c r="B1015" t="e">
        <f>_xlfn.XLOOKUP(Table15[[#This Row],[Site Id]],'All sites'!A:A,'All sites'!B:B)</f>
        <v>#N/A</v>
      </c>
      <c r="C1015" t="e">
        <f>_xlfn.XLOOKUP(Table15[[#This Row],[Site Id]],'All sites'!A:A,'All sites'!C:C)</f>
        <v>#N/A</v>
      </c>
      <c r="D1015" t="e">
        <f>Table15[[#This Row],[Site Area]] &amp; " " &amp; Table15[[#This Row],[Site Description]]</f>
        <v>#N/A</v>
      </c>
      <c r="E1015" t="s">
        <v>10098</v>
      </c>
      <c r="F1015" t="s">
        <v>10099</v>
      </c>
      <c r="G1015" t="s">
        <v>8112</v>
      </c>
      <c r="H1015" t="s">
        <v>8113</v>
      </c>
      <c r="J1015" t="str">
        <f>Table15[[#This Row],[Server]]&amp;":"&amp;Table15[[#This Row],[DB_ADDR]]</f>
        <v>WASTE:E8194</v>
      </c>
    </row>
    <row r="1016" spans="1:10" x14ac:dyDescent="0.3">
      <c r="A1016">
        <v>13136</v>
      </c>
      <c r="B1016" t="e">
        <f>_xlfn.XLOOKUP(Table15[[#This Row],[Site Id]],'All sites'!A:A,'All sites'!B:B)</f>
        <v>#N/A</v>
      </c>
      <c r="C1016" t="e">
        <f>_xlfn.XLOOKUP(Table15[[#This Row],[Site Id]],'All sites'!A:A,'All sites'!C:C)</f>
        <v>#N/A</v>
      </c>
      <c r="D1016" t="e">
        <f>Table15[[#This Row],[Site Area]] &amp; " " &amp; Table15[[#This Row],[Site Description]]</f>
        <v>#N/A</v>
      </c>
      <c r="E1016" t="s">
        <v>10100</v>
      </c>
      <c r="F1016" t="s">
        <v>10101</v>
      </c>
      <c r="G1016" t="s">
        <v>8112</v>
      </c>
      <c r="H1016" t="s">
        <v>8113</v>
      </c>
      <c r="J1016" t="str">
        <f>Table15[[#This Row],[Server]]&amp;":"&amp;Table15[[#This Row],[DB_ADDR]]</f>
        <v>WASTE:E10682</v>
      </c>
    </row>
    <row r="1017" spans="1:10" x14ac:dyDescent="0.3">
      <c r="A1017">
        <v>13137</v>
      </c>
      <c r="B1017" t="e">
        <f>_xlfn.XLOOKUP(Table15[[#This Row],[Site Id]],'All sites'!A:A,'All sites'!B:B)</f>
        <v>#N/A</v>
      </c>
      <c r="C1017" t="e">
        <f>_xlfn.XLOOKUP(Table15[[#This Row],[Site Id]],'All sites'!A:A,'All sites'!C:C)</f>
        <v>#N/A</v>
      </c>
      <c r="D1017" t="e">
        <f>Table15[[#This Row],[Site Area]] &amp; " " &amp; Table15[[#This Row],[Site Description]]</f>
        <v>#N/A</v>
      </c>
      <c r="E1017" t="s">
        <v>10102</v>
      </c>
      <c r="F1017" t="s">
        <v>10103</v>
      </c>
      <c r="G1017" t="s">
        <v>8112</v>
      </c>
      <c r="H1017" t="s">
        <v>8113</v>
      </c>
      <c r="J1017" t="str">
        <f>Table15[[#This Row],[Server]]&amp;":"&amp;Table15[[#This Row],[DB_ADDR]]</f>
        <v>WASTE:E2920</v>
      </c>
    </row>
    <row r="1018" spans="1:10" x14ac:dyDescent="0.3">
      <c r="A1018">
        <v>13140</v>
      </c>
      <c r="B1018" t="e">
        <f>_xlfn.XLOOKUP(Table15[[#This Row],[Site Id]],'All sites'!A:A,'All sites'!B:B)</f>
        <v>#N/A</v>
      </c>
      <c r="C1018" t="e">
        <f>_xlfn.XLOOKUP(Table15[[#This Row],[Site Id]],'All sites'!A:A,'All sites'!C:C)</f>
        <v>#N/A</v>
      </c>
      <c r="D1018" t="e">
        <f>Table15[[#This Row],[Site Area]] &amp; " " &amp; Table15[[#This Row],[Site Description]]</f>
        <v>#N/A</v>
      </c>
      <c r="E1018" t="s">
        <v>10104</v>
      </c>
      <c r="F1018" t="s">
        <v>10105</v>
      </c>
      <c r="G1018" t="s">
        <v>8112</v>
      </c>
      <c r="H1018" t="s">
        <v>8113</v>
      </c>
      <c r="J1018" t="str">
        <f>Table15[[#This Row],[Server]]&amp;":"&amp;Table15[[#This Row],[DB_ADDR]]</f>
        <v>WASTE:E2430</v>
      </c>
    </row>
    <row r="1019" spans="1:10" x14ac:dyDescent="0.3">
      <c r="A1019">
        <v>13142</v>
      </c>
      <c r="B1019" t="e">
        <f>_xlfn.XLOOKUP(Table15[[#This Row],[Site Id]],'All sites'!A:A,'All sites'!B:B)</f>
        <v>#N/A</v>
      </c>
      <c r="C1019" t="e">
        <f>_xlfn.XLOOKUP(Table15[[#This Row],[Site Id]],'All sites'!A:A,'All sites'!C:C)</f>
        <v>#N/A</v>
      </c>
      <c r="D1019" t="e">
        <f>Table15[[#This Row],[Site Area]] &amp; " " &amp; Table15[[#This Row],[Site Description]]</f>
        <v>#N/A</v>
      </c>
      <c r="E1019" t="s">
        <v>10106</v>
      </c>
      <c r="F1019" t="s">
        <v>10107</v>
      </c>
      <c r="G1019" t="s">
        <v>8112</v>
      </c>
      <c r="H1019" t="s">
        <v>8113</v>
      </c>
      <c r="J1019" t="str">
        <f>Table15[[#This Row],[Server]]&amp;":"&amp;Table15[[#This Row],[DB_ADDR]]</f>
        <v>WASTE:E2205</v>
      </c>
    </row>
    <row r="1020" spans="1:10" x14ac:dyDescent="0.3">
      <c r="A1020">
        <v>13142</v>
      </c>
      <c r="B1020" t="e">
        <f>_xlfn.XLOOKUP(Table15[[#This Row],[Site Id]],'All sites'!A:A,'All sites'!B:B)</f>
        <v>#N/A</v>
      </c>
      <c r="C1020" t="e">
        <f>_xlfn.XLOOKUP(Table15[[#This Row],[Site Id]],'All sites'!A:A,'All sites'!C:C)</f>
        <v>#N/A</v>
      </c>
      <c r="D1020" t="e">
        <f>Table15[[#This Row],[Site Area]] &amp; " " &amp; Table15[[#This Row],[Site Description]]</f>
        <v>#N/A</v>
      </c>
      <c r="E1020" t="s">
        <v>10108</v>
      </c>
      <c r="F1020" t="s">
        <v>10109</v>
      </c>
      <c r="G1020" t="s">
        <v>8112</v>
      </c>
      <c r="H1020" t="s">
        <v>8113</v>
      </c>
      <c r="J1020" t="str">
        <f>Table15[[#This Row],[Server]]&amp;":"&amp;Table15[[#This Row],[DB_ADDR]]</f>
        <v>WASTE:E2206</v>
      </c>
    </row>
    <row r="1021" spans="1:10" x14ac:dyDescent="0.3">
      <c r="A1021">
        <v>13143</v>
      </c>
      <c r="B1021" t="e">
        <f>_xlfn.XLOOKUP(Table15[[#This Row],[Site Id]],'All sites'!A:A,'All sites'!B:B)</f>
        <v>#N/A</v>
      </c>
      <c r="C1021" t="e">
        <f>_xlfn.XLOOKUP(Table15[[#This Row],[Site Id]],'All sites'!A:A,'All sites'!C:C)</f>
        <v>#N/A</v>
      </c>
      <c r="D1021" t="e">
        <f>Table15[[#This Row],[Site Area]] &amp; " " &amp; Table15[[#This Row],[Site Description]]</f>
        <v>#N/A</v>
      </c>
      <c r="E1021" t="s">
        <v>10110</v>
      </c>
      <c r="F1021" t="s">
        <v>10111</v>
      </c>
      <c r="G1021" t="s">
        <v>8112</v>
      </c>
      <c r="H1021" t="s">
        <v>8113</v>
      </c>
      <c r="J1021" t="str">
        <f>Table15[[#This Row],[Server]]&amp;":"&amp;Table15[[#This Row],[DB_ADDR]]</f>
        <v>WASTE:E16526</v>
      </c>
    </row>
    <row r="1022" spans="1:10" x14ac:dyDescent="0.3">
      <c r="A1022">
        <v>13143</v>
      </c>
      <c r="B1022" t="e">
        <f>_xlfn.XLOOKUP(Table15[[#This Row],[Site Id]],'All sites'!A:A,'All sites'!B:B)</f>
        <v>#N/A</v>
      </c>
      <c r="C1022" t="e">
        <f>_xlfn.XLOOKUP(Table15[[#This Row],[Site Id]],'All sites'!A:A,'All sites'!C:C)</f>
        <v>#N/A</v>
      </c>
      <c r="D1022" t="e">
        <f>Table15[[#This Row],[Site Area]] &amp; " " &amp; Table15[[#This Row],[Site Description]]</f>
        <v>#N/A</v>
      </c>
      <c r="E1022" t="s">
        <v>10112</v>
      </c>
      <c r="F1022" t="s">
        <v>10113</v>
      </c>
      <c r="G1022" t="s">
        <v>8112</v>
      </c>
      <c r="H1022" t="s">
        <v>8113</v>
      </c>
      <c r="J1022" t="str">
        <f>Table15[[#This Row],[Server]]&amp;":"&amp;Table15[[#This Row],[DB_ADDR]]</f>
        <v>WASTE:E16528</v>
      </c>
    </row>
    <row r="1023" spans="1:10" x14ac:dyDescent="0.3">
      <c r="A1023">
        <v>13144</v>
      </c>
      <c r="B1023" t="e">
        <f>_xlfn.XLOOKUP(Table15[[#This Row],[Site Id]],'All sites'!A:A,'All sites'!B:B)</f>
        <v>#N/A</v>
      </c>
      <c r="C1023" t="e">
        <f>_xlfn.XLOOKUP(Table15[[#This Row],[Site Id]],'All sites'!A:A,'All sites'!C:C)</f>
        <v>#N/A</v>
      </c>
      <c r="D1023" t="e">
        <f>Table15[[#This Row],[Site Area]] &amp; " " &amp; Table15[[#This Row],[Site Description]]</f>
        <v>#N/A</v>
      </c>
      <c r="E1023" t="s">
        <v>10114</v>
      </c>
      <c r="F1023" t="s">
        <v>10115</v>
      </c>
      <c r="G1023" t="s">
        <v>8112</v>
      </c>
      <c r="H1023" t="s">
        <v>8113</v>
      </c>
      <c r="J1023" t="str">
        <f>Table15[[#This Row],[Server]]&amp;":"&amp;Table15[[#This Row],[DB_ADDR]]</f>
        <v>WASTE:E1967</v>
      </c>
    </row>
    <row r="1024" spans="1:10" x14ac:dyDescent="0.3">
      <c r="A1024">
        <v>13144</v>
      </c>
      <c r="B1024" t="e">
        <f>_xlfn.XLOOKUP(Table15[[#This Row],[Site Id]],'All sites'!A:A,'All sites'!B:B)</f>
        <v>#N/A</v>
      </c>
      <c r="C1024" t="e">
        <f>_xlfn.XLOOKUP(Table15[[#This Row],[Site Id]],'All sites'!A:A,'All sites'!C:C)</f>
        <v>#N/A</v>
      </c>
      <c r="D1024" t="e">
        <f>Table15[[#This Row],[Site Area]] &amp; " " &amp; Table15[[#This Row],[Site Description]]</f>
        <v>#N/A</v>
      </c>
      <c r="E1024" t="s">
        <v>10116</v>
      </c>
      <c r="F1024" t="s">
        <v>10117</v>
      </c>
      <c r="G1024" t="s">
        <v>8112</v>
      </c>
      <c r="H1024" t="s">
        <v>8113</v>
      </c>
      <c r="J1024" t="str">
        <f>Table15[[#This Row],[Server]]&amp;":"&amp;Table15[[#This Row],[DB_ADDR]]</f>
        <v>WASTE:E1968</v>
      </c>
    </row>
    <row r="1025" spans="1:10" x14ac:dyDescent="0.3">
      <c r="A1025">
        <v>13146</v>
      </c>
      <c r="B1025" t="e">
        <f>_xlfn.XLOOKUP(Table15[[#This Row],[Site Id]],'All sites'!A:A,'All sites'!B:B)</f>
        <v>#N/A</v>
      </c>
      <c r="C1025" t="e">
        <f>_xlfn.XLOOKUP(Table15[[#This Row],[Site Id]],'All sites'!A:A,'All sites'!C:C)</f>
        <v>#N/A</v>
      </c>
      <c r="D1025" t="e">
        <f>Table15[[#This Row],[Site Area]] &amp; " " &amp; Table15[[#This Row],[Site Description]]</f>
        <v>#N/A</v>
      </c>
      <c r="E1025" t="s">
        <v>10118</v>
      </c>
      <c r="F1025" t="s">
        <v>10119</v>
      </c>
      <c r="G1025" t="s">
        <v>8112</v>
      </c>
      <c r="H1025" t="s">
        <v>8113</v>
      </c>
      <c r="J1025" t="str">
        <f>Table15[[#This Row],[Server]]&amp;":"&amp;Table15[[#This Row],[DB_ADDR]]</f>
        <v>WASTE:E16540</v>
      </c>
    </row>
    <row r="1026" spans="1:10" x14ac:dyDescent="0.3">
      <c r="A1026">
        <v>13146</v>
      </c>
      <c r="B1026" t="e">
        <f>_xlfn.XLOOKUP(Table15[[#This Row],[Site Id]],'All sites'!A:A,'All sites'!B:B)</f>
        <v>#N/A</v>
      </c>
      <c r="C1026" t="e">
        <f>_xlfn.XLOOKUP(Table15[[#This Row],[Site Id]],'All sites'!A:A,'All sites'!C:C)</f>
        <v>#N/A</v>
      </c>
      <c r="D1026" t="e">
        <f>Table15[[#This Row],[Site Area]] &amp; " " &amp; Table15[[#This Row],[Site Description]]</f>
        <v>#N/A</v>
      </c>
      <c r="E1026" t="s">
        <v>10120</v>
      </c>
      <c r="F1026" t="s">
        <v>10121</v>
      </c>
      <c r="G1026" t="s">
        <v>8112</v>
      </c>
      <c r="H1026" t="s">
        <v>8113</v>
      </c>
      <c r="J1026" t="str">
        <f>Table15[[#This Row],[Server]]&amp;":"&amp;Table15[[#This Row],[DB_ADDR]]</f>
        <v>WASTE:E33455</v>
      </c>
    </row>
    <row r="1027" spans="1:10" x14ac:dyDescent="0.3">
      <c r="A1027">
        <v>13146</v>
      </c>
      <c r="B1027" t="e">
        <f>_xlfn.XLOOKUP(Table15[[#This Row],[Site Id]],'All sites'!A:A,'All sites'!B:B)</f>
        <v>#N/A</v>
      </c>
      <c r="C1027" t="e">
        <f>_xlfn.XLOOKUP(Table15[[#This Row],[Site Id]],'All sites'!A:A,'All sites'!C:C)</f>
        <v>#N/A</v>
      </c>
      <c r="D1027" t="e">
        <f>Table15[[#This Row],[Site Area]] &amp; " " &amp; Table15[[#This Row],[Site Description]]</f>
        <v>#N/A</v>
      </c>
      <c r="E1027" t="s">
        <v>10122</v>
      </c>
      <c r="F1027" t="s">
        <v>10123</v>
      </c>
      <c r="G1027" t="s">
        <v>8112</v>
      </c>
      <c r="H1027" t="s">
        <v>8168</v>
      </c>
      <c r="J1027" t="str">
        <f>Table15[[#This Row],[Server]]&amp;":"&amp;Table15[[#This Row],[DB_ADDR]]</f>
        <v>WASTE2:E6186</v>
      </c>
    </row>
    <row r="1028" spans="1:10" x14ac:dyDescent="0.3">
      <c r="A1028">
        <v>13146</v>
      </c>
      <c r="B1028" t="e">
        <f>_xlfn.XLOOKUP(Table15[[#This Row],[Site Id]],'All sites'!A:A,'All sites'!B:B)</f>
        <v>#N/A</v>
      </c>
      <c r="C1028" t="e">
        <f>_xlfn.XLOOKUP(Table15[[#This Row],[Site Id]],'All sites'!A:A,'All sites'!C:C)</f>
        <v>#N/A</v>
      </c>
      <c r="D1028" t="e">
        <f>Table15[[#This Row],[Site Area]] &amp; " " &amp; Table15[[#This Row],[Site Description]]</f>
        <v>#N/A</v>
      </c>
      <c r="E1028" t="s">
        <v>10124</v>
      </c>
      <c r="F1028" t="s">
        <v>10125</v>
      </c>
      <c r="G1028" t="s">
        <v>8112</v>
      </c>
      <c r="H1028" t="s">
        <v>8168</v>
      </c>
      <c r="J1028" t="str">
        <f>Table15[[#This Row],[Server]]&amp;":"&amp;Table15[[#This Row],[DB_ADDR]]</f>
        <v>WASTE2:E6191</v>
      </c>
    </row>
    <row r="1029" spans="1:10" x14ac:dyDescent="0.3">
      <c r="A1029">
        <v>13148</v>
      </c>
      <c r="B1029" t="e">
        <f>_xlfn.XLOOKUP(Table15[[#This Row],[Site Id]],'All sites'!A:A,'All sites'!B:B)</f>
        <v>#N/A</v>
      </c>
      <c r="C1029" t="e">
        <f>_xlfn.XLOOKUP(Table15[[#This Row],[Site Id]],'All sites'!A:A,'All sites'!C:C)</f>
        <v>#N/A</v>
      </c>
      <c r="D1029" t="e">
        <f>Table15[[#This Row],[Site Area]] &amp; " " &amp; Table15[[#This Row],[Site Description]]</f>
        <v>#N/A</v>
      </c>
      <c r="E1029" t="s">
        <v>10126</v>
      </c>
      <c r="F1029" t="s">
        <v>10127</v>
      </c>
      <c r="G1029" t="s">
        <v>8112</v>
      </c>
      <c r="H1029" t="s">
        <v>8113</v>
      </c>
      <c r="J1029" t="str">
        <f>Table15[[#This Row],[Server]]&amp;":"&amp;Table15[[#This Row],[DB_ADDR]]</f>
        <v>WASTE:E2950</v>
      </c>
    </row>
    <row r="1030" spans="1:10" x14ac:dyDescent="0.3">
      <c r="A1030">
        <v>13149</v>
      </c>
      <c r="B1030" t="e">
        <f>_xlfn.XLOOKUP(Table15[[#This Row],[Site Id]],'All sites'!A:A,'All sites'!B:B)</f>
        <v>#N/A</v>
      </c>
      <c r="C1030" t="e">
        <f>_xlfn.XLOOKUP(Table15[[#This Row],[Site Id]],'All sites'!A:A,'All sites'!C:C)</f>
        <v>#N/A</v>
      </c>
      <c r="D1030" t="e">
        <f>Table15[[#This Row],[Site Area]] &amp; " " &amp; Table15[[#This Row],[Site Description]]</f>
        <v>#N/A</v>
      </c>
      <c r="E1030" t="s">
        <v>10128</v>
      </c>
      <c r="F1030" t="s">
        <v>10129</v>
      </c>
      <c r="G1030" t="s">
        <v>8112</v>
      </c>
      <c r="H1030" t="s">
        <v>8113</v>
      </c>
      <c r="J1030" t="str">
        <f>Table15[[#This Row],[Server]]&amp;":"&amp;Table15[[#This Row],[DB_ADDR]]</f>
        <v>WASTE:E8169</v>
      </c>
    </row>
    <row r="1031" spans="1:10" x14ac:dyDescent="0.3">
      <c r="A1031">
        <v>13150</v>
      </c>
      <c r="B1031" t="e">
        <f>_xlfn.XLOOKUP(Table15[[#This Row],[Site Id]],'All sites'!A:A,'All sites'!B:B)</f>
        <v>#N/A</v>
      </c>
      <c r="C1031" t="e">
        <f>_xlfn.XLOOKUP(Table15[[#This Row],[Site Id]],'All sites'!A:A,'All sites'!C:C)</f>
        <v>#N/A</v>
      </c>
      <c r="D1031" t="e">
        <f>Table15[[#This Row],[Site Area]] &amp; " " &amp; Table15[[#This Row],[Site Description]]</f>
        <v>#N/A</v>
      </c>
      <c r="E1031" t="s">
        <v>10130</v>
      </c>
      <c r="F1031" t="s">
        <v>10131</v>
      </c>
      <c r="G1031" t="s">
        <v>8112</v>
      </c>
      <c r="H1031" t="s">
        <v>8113</v>
      </c>
      <c r="J1031" t="str">
        <f>Table15[[#This Row],[Server]]&amp;":"&amp;Table15[[#This Row],[DB_ADDR]]</f>
        <v>WASTE:E1440</v>
      </c>
    </row>
    <row r="1032" spans="1:10" x14ac:dyDescent="0.3">
      <c r="A1032">
        <v>13152</v>
      </c>
      <c r="B1032" t="e">
        <f>_xlfn.XLOOKUP(Table15[[#This Row],[Site Id]],'All sites'!A:A,'All sites'!B:B)</f>
        <v>#N/A</v>
      </c>
      <c r="C1032" t="e">
        <f>_xlfn.XLOOKUP(Table15[[#This Row],[Site Id]],'All sites'!A:A,'All sites'!C:C)</f>
        <v>#N/A</v>
      </c>
      <c r="D1032" t="e">
        <f>Table15[[#This Row],[Site Area]] &amp; " " &amp; Table15[[#This Row],[Site Description]]</f>
        <v>#N/A</v>
      </c>
      <c r="E1032" t="s">
        <v>10132</v>
      </c>
      <c r="F1032" t="s">
        <v>10133</v>
      </c>
      <c r="G1032" t="s">
        <v>8112</v>
      </c>
      <c r="H1032" t="s">
        <v>8113</v>
      </c>
      <c r="J1032" t="str">
        <f>Table15[[#This Row],[Server]]&amp;":"&amp;Table15[[#This Row],[DB_ADDR]]</f>
        <v>WASTE:E968</v>
      </c>
    </row>
    <row r="1033" spans="1:10" x14ac:dyDescent="0.3">
      <c r="A1033">
        <v>13152</v>
      </c>
      <c r="B1033" t="e">
        <f>_xlfn.XLOOKUP(Table15[[#This Row],[Site Id]],'All sites'!A:A,'All sites'!B:B)</f>
        <v>#N/A</v>
      </c>
      <c r="C1033" t="e">
        <f>_xlfn.XLOOKUP(Table15[[#This Row],[Site Id]],'All sites'!A:A,'All sites'!C:C)</f>
        <v>#N/A</v>
      </c>
      <c r="D1033" t="e">
        <f>Table15[[#This Row],[Site Area]] &amp; " " &amp; Table15[[#This Row],[Site Description]]</f>
        <v>#N/A</v>
      </c>
      <c r="E1033" t="s">
        <v>10134</v>
      </c>
      <c r="F1033" t="s">
        <v>10135</v>
      </c>
      <c r="G1033" t="s">
        <v>8112</v>
      </c>
      <c r="H1033" t="s">
        <v>8113</v>
      </c>
      <c r="J1033" t="str">
        <f>Table15[[#This Row],[Server]]&amp;":"&amp;Table15[[#This Row],[DB_ADDR]]</f>
        <v>WASTE:E971</v>
      </c>
    </row>
    <row r="1034" spans="1:10" x14ac:dyDescent="0.3">
      <c r="A1034">
        <v>13152</v>
      </c>
      <c r="B1034" t="e">
        <f>_xlfn.XLOOKUP(Table15[[#This Row],[Site Id]],'All sites'!A:A,'All sites'!B:B)</f>
        <v>#N/A</v>
      </c>
      <c r="C1034" t="e">
        <f>_xlfn.XLOOKUP(Table15[[#This Row],[Site Id]],'All sites'!A:A,'All sites'!C:C)</f>
        <v>#N/A</v>
      </c>
      <c r="D1034" t="e">
        <f>Table15[[#This Row],[Site Area]] &amp; " " &amp; Table15[[#This Row],[Site Description]]</f>
        <v>#N/A</v>
      </c>
      <c r="E1034" t="s">
        <v>10136</v>
      </c>
      <c r="F1034" t="s">
        <v>10137</v>
      </c>
      <c r="G1034" t="s">
        <v>8112</v>
      </c>
      <c r="H1034" t="s">
        <v>8113</v>
      </c>
      <c r="J1034" t="str">
        <f>Table15[[#This Row],[Server]]&amp;":"&amp;Table15[[#This Row],[DB_ADDR]]</f>
        <v>WASTE:E975</v>
      </c>
    </row>
    <row r="1035" spans="1:10" x14ac:dyDescent="0.3">
      <c r="A1035">
        <v>13152</v>
      </c>
      <c r="B1035" t="e">
        <f>_xlfn.XLOOKUP(Table15[[#This Row],[Site Id]],'All sites'!A:A,'All sites'!B:B)</f>
        <v>#N/A</v>
      </c>
      <c r="C1035" t="e">
        <f>_xlfn.XLOOKUP(Table15[[#This Row],[Site Id]],'All sites'!A:A,'All sites'!C:C)</f>
        <v>#N/A</v>
      </c>
      <c r="D1035" t="e">
        <f>Table15[[#This Row],[Site Area]] &amp; " " &amp; Table15[[#This Row],[Site Description]]</f>
        <v>#N/A</v>
      </c>
      <c r="E1035" t="s">
        <v>10138</v>
      </c>
      <c r="F1035" t="s">
        <v>10139</v>
      </c>
      <c r="G1035" t="s">
        <v>8112</v>
      </c>
      <c r="H1035" t="s">
        <v>8113</v>
      </c>
      <c r="J1035" t="str">
        <f>Table15[[#This Row],[Server]]&amp;":"&amp;Table15[[#This Row],[DB_ADDR]]</f>
        <v>WASTE:E980</v>
      </c>
    </row>
    <row r="1036" spans="1:10" x14ac:dyDescent="0.3">
      <c r="A1036">
        <v>13152</v>
      </c>
      <c r="B1036" t="e">
        <f>_xlfn.XLOOKUP(Table15[[#This Row],[Site Id]],'All sites'!A:A,'All sites'!B:B)</f>
        <v>#N/A</v>
      </c>
      <c r="C1036" t="e">
        <f>_xlfn.XLOOKUP(Table15[[#This Row],[Site Id]],'All sites'!A:A,'All sites'!C:C)</f>
        <v>#N/A</v>
      </c>
      <c r="D1036" t="e">
        <f>Table15[[#This Row],[Site Area]] &amp; " " &amp; Table15[[#This Row],[Site Description]]</f>
        <v>#N/A</v>
      </c>
      <c r="E1036" t="s">
        <v>10140</v>
      </c>
      <c r="F1036" t="s">
        <v>10141</v>
      </c>
      <c r="G1036" t="s">
        <v>8112</v>
      </c>
      <c r="H1036" t="s">
        <v>8113</v>
      </c>
      <c r="J1036" t="str">
        <f>Table15[[#This Row],[Server]]&amp;":"&amp;Table15[[#This Row],[DB_ADDR]]</f>
        <v>WASTE:E981</v>
      </c>
    </row>
    <row r="1037" spans="1:10" x14ac:dyDescent="0.3">
      <c r="A1037">
        <v>13152</v>
      </c>
      <c r="B1037" t="e">
        <f>_xlfn.XLOOKUP(Table15[[#This Row],[Site Id]],'All sites'!A:A,'All sites'!B:B)</f>
        <v>#N/A</v>
      </c>
      <c r="C1037" t="e">
        <f>_xlfn.XLOOKUP(Table15[[#This Row],[Site Id]],'All sites'!A:A,'All sites'!C:C)</f>
        <v>#N/A</v>
      </c>
      <c r="D1037" t="e">
        <f>Table15[[#This Row],[Site Area]] &amp; " " &amp; Table15[[#This Row],[Site Description]]</f>
        <v>#N/A</v>
      </c>
      <c r="E1037" t="s">
        <v>10142</v>
      </c>
      <c r="F1037" t="s">
        <v>10143</v>
      </c>
      <c r="G1037" t="s">
        <v>8112</v>
      </c>
      <c r="H1037" t="s">
        <v>8113</v>
      </c>
      <c r="J1037" t="str">
        <f>Table15[[#This Row],[Server]]&amp;":"&amp;Table15[[#This Row],[DB_ADDR]]</f>
        <v>WASTE:E983</v>
      </c>
    </row>
    <row r="1038" spans="1:10" x14ac:dyDescent="0.3">
      <c r="A1038">
        <v>13152</v>
      </c>
      <c r="B1038" t="e">
        <f>_xlfn.XLOOKUP(Table15[[#This Row],[Site Id]],'All sites'!A:A,'All sites'!B:B)</f>
        <v>#N/A</v>
      </c>
      <c r="C1038" t="e">
        <f>_xlfn.XLOOKUP(Table15[[#This Row],[Site Id]],'All sites'!A:A,'All sites'!C:C)</f>
        <v>#N/A</v>
      </c>
      <c r="D1038" t="e">
        <f>Table15[[#This Row],[Site Area]] &amp; " " &amp; Table15[[#This Row],[Site Description]]</f>
        <v>#N/A</v>
      </c>
      <c r="E1038" t="s">
        <v>10144</v>
      </c>
      <c r="F1038" t="s">
        <v>10145</v>
      </c>
      <c r="G1038" t="s">
        <v>8112</v>
      </c>
      <c r="H1038" t="s">
        <v>8113</v>
      </c>
      <c r="J1038" t="str">
        <f>Table15[[#This Row],[Server]]&amp;":"&amp;Table15[[#This Row],[DB_ADDR]]</f>
        <v>WASTE:E984</v>
      </c>
    </row>
    <row r="1039" spans="1:10" x14ac:dyDescent="0.3">
      <c r="A1039">
        <v>13152</v>
      </c>
      <c r="B1039" t="e">
        <f>_xlfn.XLOOKUP(Table15[[#This Row],[Site Id]],'All sites'!A:A,'All sites'!B:B)</f>
        <v>#N/A</v>
      </c>
      <c r="C1039" t="e">
        <f>_xlfn.XLOOKUP(Table15[[#This Row],[Site Id]],'All sites'!A:A,'All sites'!C:C)</f>
        <v>#N/A</v>
      </c>
      <c r="D1039" t="e">
        <f>Table15[[#This Row],[Site Area]] &amp; " " &amp; Table15[[#This Row],[Site Description]]</f>
        <v>#N/A</v>
      </c>
      <c r="E1039" t="s">
        <v>10146</v>
      </c>
      <c r="F1039" t="s">
        <v>10147</v>
      </c>
      <c r="G1039" t="s">
        <v>8112</v>
      </c>
      <c r="H1039" t="s">
        <v>8113</v>
      </c>
      <c r="J1039" t="str">
        <f>Table15[[#This Row],[Server]]&amp;":"&amp;Table15[[#This Row],[DB_ADDR]]</f>
        <v>WASTE:E8558</v>
      </c>
    </row>
    <row r="1040" spans="1:10" x14ac:dyDescent="0.3">
      <c r="A1040">
        <v>13152</v>
      </c>
      <c r="B1040" t="e">
        <f>_xlfn.XLOOKUP(Table15[[#This Row],[Site Id]],'All sites'!A:A,'All sites'!B:B)</f>
        <v>#N/A</v>
      </c>
      <c r="C1040" t="e">
        <f>_xlfn.XLOOKUP(Table15[[#This Row],[Site Id]],'All sites'!A:A,'All sites'!C:C)</f>
        <v>#N/A</v>
      </c>
      <c r="D1040" t="e">
        <f>Table15[[#This Row],[Site Area]] &amp; " " &amp; Table15[[#This Row],[Site Description]]</f>
        <v>#N/A</v>
      </c>
      <c r="E1040" t="s">
        <v>10148</v>
      </c>
      <c r="F1040" t="s">
        <v>10149</v>
      </c>
      <c r="G1040" t="s">
        <v>8112</v>
      </c>
      <c r="H1040" t="s">
        <v>8113</v>
      </c>
      <c r="J1040" t="str">
        <f>Table15[[#This Row],[Server]]&amp;":"&amp;Table15[[#This Row],[DB_ADDR]]</f>
        <v>WASTE:E8559</v>
      </c>
    </row>
    <row r="1041" spans="1:10" x14ac:dyDescent="0.3">
      <c r="A1041">
        <v>13152</v>
      </c>
      <c r="B1041" t="e">
        <f>_xlfn.XLOOKUP(Table15[[#This Row],[Site Id]],'All sites'!A:A,'All sites'!B:B)</f>
        <v>#N/A</v>
      </c>
      <c r="C1041" t="e">
        <f>_xlfn.XLOOKUP(Table15[[#This Row],[Site Id]],'All sites'!A:A,'All sites'!C:C)</f>
        <v>#N/A</v>
      </c>
      <c r="D1041" t="e">
        <f>Table15[[#This Row],[Site Area]] &amp; " " &amp; Table15[[#This Row],[Site Description]]</f>
        <v>#N/A</v>
      </c>
      <c r="E1041" t="s">
        <v>10150</v>
      </c>
      <c r="F1041" t="s">
        <v>10151</v>
      </c>
      <c r="G1041" t="s">
        <v>8112</v>
      </c>
      <c r="H1041" t="s">
        <v>8113</v>
      </c>
      <c r="J1041" t="str">
        <f>Table15[[#This Row],[Server]]&amp;":"&amp;Table15[[#This Row],[DB_ADDR]]</f>
        <v>WASTE:E9335</v>
      </c>
    </row>
    <row r="1042" spans="1:10" x14ac:dyDescent="0.3">
      <c r="A1042">
        <v>13152</v>
      </c>
      <c r="B1042" t="e">
        <f>_xlfn.XLOOKUP(Table15[[#This Row],[Site Id]],'All sites'!A:A,'All sites'!B:B)</f>
        <v>#N/A</v>
      </c>
      <c r="C1042" t="e">
        <f>_xlfn.XLOOKUP(Table15[[#This Row],[Site Id]],'All sites'!A:A,'All sites'!C:C)</f>
        <v>#N/A</v>
      </c>
      <c r="D1042" t="e">
        <f>Table15[[#This Row],[Site Area]] &amp; " " &amp; Table15[[#This Row],[Site Description]]</f>
        <v>#N/A</v>
      </c>
      <c r="E1042" t="s">
        <v>10152</v>
      </c>
      <c r="F1042" t="s">
        <v>10153</v>
      </c>
      <c r="G1042" t="s">
        <v>8112</v>
      </c>
      <c r="H1042" t="s">
        <v>8113</v>
      </c>
      <c r="J1042" t="str">
        <f>Table15[[#This Row],[Server]]&amp;":"&amp;Table15[[#This Row],[DB_ADDR]]</f>
        <v>WASTE:E9336</v>
      </c>
    </row>
    <row r="1043" spans="1:10" x14ac:dyDescent="0.3">
      <c r="A1043">
        <v>13152</v>
      </c>
      <c r="B1043" t="e">
        <f>_xlfn.XLOOKUP(Table15[[#This Row],[Site Id]],'All sites'!A:A,'All sites'!B:B)</f>
        <v>#N/A</v>
      </c>
      <c r="C1043" t="e">
        <f>_xlfn.XLOOKUP(Table15[[#This Row],[Site Id]],'All sites'!A:A,'All sites'!C:C)</f>
        <v>#N/A</v>
      </c>
      <c r="D1043" t="e">
        <f>Table15[[#This Row],[Site Area]] &amp; " " &amp; Table15[[#This Row],[Site Description]]</f>
        <v>#N/A</v>
      </c>
      <c r="E1043" t="s">
        <v>10154</v>
      </c>
      <c r="F1043" t="s">
        <v>10155</v>
      </c>
      <c r="G1043" t="s">
        <v>8112</v>
      </c>
      <c r="H1043" t="s">
        <v>8113</v>
      </c>
      <c r="J1043" t="str">
        <f>Table15[[#This Row],[Server]]&amp;":"&amp;Table15[[#This Row],[DB_ADDR]]</f>
        <v>WASTE:E9337</v>
      </c>
    </row>
    <row r="1044" spans="1:10" x14ac:dyDescent="0.3">
      <c r="A1044">
        <v>13152</v>
      </c>
      <c r="B1044" t="e">
        <f>_xlfn.XLOOKUP(Table15[[#This Row],[Site Id]],'All sites'!A:A,'All sites'!B:B)</f>
        <v>#N/A</v>
      </c>
      <c r="C1044" t="e">
        <f>_xlfn.XLOOKUP(Table15[[#This Row],[Site Id]],'All sites'!A:A,'All sites'!C:C)</f>
        <v>#N/A</v>
      </c>
      <c r="D1044" t="e">
        <f>Table15[[#This Row],[Site Area]] &amp; " " &amp; Table15[[#This Row],[Site Description]]</f>
        <v>#N/A</v>
      </c>
      <c r="E1044" t="s">
        <v>10156</v>
      </c>
      <c r="F1044" t="s">
        <v>10157</v>
      </c>
      <c r="G1044" t="s">
        <v>8112</v>
      </c>
      <c r="H1044" t="s">
        <v>8113</v>
      </c>
      <c r="J1044" t="str">
        <f>Table15[[#This Row],[Server]]&amp;":"&amp;Table15[[#This Row],[DB_ADDR]]</f>
        <v>WASTE:E10020</v>
      </c>
    </row>
    <row r="1045" spans="1:10" x14ac:dyDescent="0.3">
      <c r="A1045">
        <v>13152</v>
      </c>
      <c r="B1045" t="e">
        <f>_xlfn.XLOOKUP(Table15[[#This Row],[Site Id]],'All sites'!A:A,'All sites'!B:B)</f>
        <v>#N/A</v>
      </c>
      <c r="C1045" t="e">
        <f>_xlfn.XLOOKUP(Table15[[#This Row],[Site Id]],'All sites'!A:A,'All sites'!C:C)</f>
        <v>#N/A</v>
      </c>
      <c r="D1045" t="e">
        <f>Table15[[#This Row],[Site Area]] &amp; " " &amp; Table15[[#This Row],[Site Description]]</f>
        <v>#N/A</v>
      </c>
      <c r="E1045" t="s">
        <v>10158</v>
      </c>
      <c r="F1045" t="s">
        <v>10159</v>
      </c>
      <c r="G1045" t="s">
        <v>8112</v>
      </c>
      <c r="H1045" t="s">
        <v>8113</v>
      </c>
      <c r="J1045" t="str">
        <f>Table15[[#This Row],[Server]]&amp;":"&amp;Table15[[#This Row],[DB_ADDR]]</f>
        <v>WASTE:E10049</v>
      </c>
    </row>
    <row r="1046" spans="1:10" x14ac:dyDescent="0.3">
      <c r="A1046">
        <v>13152</v>
      </c>
      <c r="B1046" t="e">
        <f>_xlfn.XLOOKUP(Table15[[#This Row],[Site Id]],'All sites'!A:A,'All sites'!B:B)</f>
        <v>#N/A</v>
      </c>
      <c r="C1046" t="e">
        <f>_xlfn.XLOOKUP(Table15[[#This Row],[Site Id]],'All sites'!A:A,'All sites'!C:C)</f>
        <v>#N/A</v>
      </c>
      <c r="D1046" t="e">
        <f>Table15[[#This Row],[Site Area]] &amp; " " &amp; Table15[[#This Row],[Site Description]]</f>
        <v>#N/A</v>
      </c>
      <c r="E1046" t="s">
        <v>10160</v>
      </c>
      <c r="F1046" t="s">
        <v>10161</v>
      </c>
      <c r="G1046" t="s">
        <v>8112</v>
      </c>
      <c r="H1046" t="s">
        <v>8113</v>
      </c>
      <c r="J1046" t="str">
        <f>Table15[[#This Row],[Server]]&amp;":"&amp;Table15[[#This Row],[DB_ADDR]]</f>
        <v>WASTE:E10050</v>
      </c>
    </row>
    <row r="1047" spans="1:10" x14ac:dyDescent="0.3">
      <c r="A1047">
        <v>13152</v>
      </c>
      <c r="B1047" t="e">
        <f>_xlfn.XLOOKUP(Table15[[#This Row],[Site Id]],'All sites'!A:A,'All sites'!B:B)</f>
        <v>#N/A</v>
      </c>
      <c r="C1047" t="e">
        <f>_xlfn.XLOOKUP(Table15[[#This Row],[Site Id]],'All sites'!A:A,'All sites'!C:C)</f>
        <v>#N/A</v>
      </c>
      <c r="D1047" t="e">
        <f>Table15[[#This Row],[Site Area]] &amp; " " &amp; Table15[[#This Row],[Site Description]]</f>
        <v>#N/A</v>
      </c>
      <c r="E1047" t="s">
        <v>10162</v>
      </c>
      <c r="F1047" t="s">
        <v>10163</v>
      </c>
      <c r="G1047" t="s">
        <v>8112</v>
      </c>
      <c r="H1047" t="s">
        <v>8113</v>
      </c>
      <c r="J1047" t="str">
        <f>Table15[[#This Row],[Server]]&amp;":"&amp;Table15[[#This Row],[DB_ADDR]]</f>
        <v>WASTE:E10056</v>
      </c>
    </row>
    <row r="1048" spans="1:10" x14ac:dyDescent="0.3">
      <c r="A1048">
        <v>13152</v>
      </c>
      <c r="B1048" t="e">
        <f>_xlfn.XLOOKUP(Table15[[#This Row],[Site Id]],'All sites'!A:A,'All sites'!B:B)</f>
        <v>#N/A</v>
      </c>
      <c r="C1048" t="e">
        <f>_xlfn.XLOOKUP(Table15[[#This Row],[Site Id]],'All sites'!A:A,'All sites'!C:C)</f>
        <v>#N/A</v>
      </c>
      <c r="D1048" t="e">
        <f>Table15[[#This Row],[Site Area]] &amp; " " &amp; Table15[[#This Row],[Site Description]]</f>
        <v>#N/A</v>
      </c>
      <c r="E1048" t="s">
        <v>10164</v>
      </c>
      <c r="F1048" t="s">
        <v>10165</v>
      </c>
      <c r="G1048" t="s">
        <v>8112</v>
      </c>
      <c r="H1048" t="s">
        <v>8113</v>
      </c>
      <c r="J1048" t="str">
        <f>Table15[[#This Row],[Server]]&amp;":"&amp;Table15[[#This Row],[DB_ADDR]]</f>
        <v>WASTE:E10057</v>
      </c>
    </row>
    <row r="1049" spans="1:10" x14ac:dyDescent="0.3">
      <c r="A1049">
        <v>13152</v>
      </c>
      <c r="B1049" t="e">
        <f>_xlfn.XLOOKUP(Table15[[#This Row],[Site Id]],'All sites'!A:A,'All sites'!B:B)</f>
        <v>#N/A</v>
      </c>
      <c r="C1049" t="e">
        <f>_xlfn.XLOOKUP(Table15[[#This Row],[Site Id]],'All sites'!A:A,'All sites'!C:C)</f>
        <v>#N/A</v>
      </c>
      <c r="D1049" t="e">
        <f>Table15[[#This Row],[Site Area]] &amp; " " &amp; Table15[[#This Row],[Site Description]]</f>
        <v>#N/A</v>
      </c>
      <c r="E1049" t="s">
        <v>10166</v>
      </c>
      <c r="F1049" t="s">
        <v>10167</v>
      </c>
      <c r="G1049" t="s">
        <v>8112</v>
      </c>
      <c r="H1049" t="s">
        <v>8113</v>
      </c>
      <c r="J1049" t="str">
        <f>Table15[[#This Row],[Server]]&amp;":"&amp;Table15[[#This Row],[DB_ADDR]]</f>
        <v>WASTE:E10058</v>
      </c>
    </row>
    <row r="1050" spans="1:10" x14ac:dyDescent="0.3">
      <c r="A1050">
        <v>13152</v>
      </c>
      <c r="B1050" t="e">
        <f>_xlfn.XLOOKUP(Table15[[#This Row],[Site Id]],'All sites'!A:A,'All sites'!B:B)</f>
        <v>#N/A</v>
      </c>
      <c r="C1050" t="e">
        <f>_xlfn.XLOOKUP(Table15[[#This Row],[Site Id]],'All sites'!A:A,'All sites'!C:C)</f>
        <v>#N/A</v>
      </c>
      <c r="D1050" t="e">
        <f>Table15[[#This Row],[Site Area]] &amp; " " &amp; Table15[[#This Row],[Site Description]]</f>
        <v>#N/A</v>
      </c>
      <c r="E1050" t="s">
        <v>10168</v>
      </c>
      <c r="F1050" t="s">
        <v>10169</v>
      </c>
      <c r="G1050" t="s">
        <v>8112</v>
      </c>
      <c r="H1050" t="s">
        <v>8113</v>
      </c>
      <c r="J1050" t="str">
        <f>Table15[[#This Row],[Server]]&amp;":"&amp;Table15[[#This Row],[DB_ADDR]]</f>
        <v>WASTE:E29561</v>
      </c>
    </row>
    <row r="1051" spans="1:10" x14ac:dyDescent="0.3">
      <c r="A1051">
        <v>13152</v>
      </c>
      <c r="B1051" t="e">
        <f>_xlfn.XLOOKUP(Table15[[#This Row],[Site Id]],'All sites'!A:A,'All sites'!B:B)</f>
        <v>#N/A</v>
      </c>
      <c r="C1051" t="e">
        <f>_xlfn.XLOOKUP(Table15[[#This Row],[Site Id]],'All sites'!A:A,'All sites'!C:C)</f>
        <v>#N/A</v>
      </c>
      <c r="D1051" t="e">
        <f>Table15[[#This Row],[Site Area]] &amp; " " &amp; Table15[[#This Row],[Site Description]]</f>
        <v>#N/A</v>
      </c>
      <c r="E1051" t="s">
        <v>10170</v>
      </c>
      <c r="F1051" t="s">
        <v>10171</v>
      </c>
      <c r="G1051" t="s">
        <v>8112</v>
      </c>
      <c r="H1051" t="s">
        <v>8113</v>
      </c>
      <c r="J1051" t="str">
        <f>Table15[[#This Row],[Server]]&amp;":"&amp;Table15[[#This Row],[DB_ADDR]]</f>
        <v>WASTE:E29568</v>
      </c>
    </row>
    <row r="1052" spans="1:10" x14ac:dyDescent="0.3">
      <c r="A1052">
        <v>13152</v>
      </c>
      <c r="B1052" t="e">
        <f>_xlfn.XLOOKUP(Table15[[#This Row],[Site Id]],'All sites'!A:A,'All sites'!B:B)</f>
        <v>#N/A</v>
      </c>
      <c r="C1052" t="e">
        <f>_xlfn.XLOOKUP(Table15[[#This Row],[Site Id]],'All sites'!A:A,'All sites'!C:C)</f>
        <v>#N/A</v>
      </c>
      <c r="D1052" t="e">
        <f>Table15[[#This Row],[Site Area]] &amp; " " &amp; Table15[[#This Row],[Site Description]]</f>
        <v>#N/A</v>
      </c>
      <c r="E1052" t="s">
        <v>10172</v>
      </c>
      <c r="F1052" t="s">
        <v>10173</v>
      </c>
      <c r="G1052" t="s">
        <v>8112</v>
      </c>
      <c r="H1052" t="s">
        <v>8113</v>
      </c>
      <c r="J1052" t="str">
        <f>Table15[[#This Row],[Server]]&amp;":"&amp;Table15[[#This Row],[DB_ADDR]]</f>
        <v>WASTE:E29569</v>
      </c>
    </row>
    <row r="1053" spans="1:10" x14ac:dyDescent="0.3">
      <c r="A1053">
        <v>13152</v>
      </c>
      <c r="B1053" t="e">
        <f>_xlfn.XLOOKUP(Table15[[#This Row],[Site Id]],'All sites'!A:A,'All sites'!B:B)</f>
        <v>#N/A</v>
      </c>
      <c r="C1053" t="e">
        <f>_xlfn.XLOOKUP(Table15[[#This Row],[Site Id]],'All sites'!A:A,'All sites'!C:C)</f>
        <v>#N/A</v>
      </c>
      <c r="D1053" t="e">
        <f>Table15[[#This Row],[Site Area]] &amp; " " &amp; Table15[[#This Row],[Site Description]]</f>
        <v>#N/A</v>
      </c>
      <c r="E1053" t="s">
        <v>10174</v>
      </c>
      <c r="F1053" t="s">
        <v>10175</v>
      </c>
      <c r="G1053" t="s">
        <v>8112</v>
      </c>
      <c r="H1053" t="s">
        <v>8113</v>
      </c>
      <c r="J1053" t="str">
        <f>Table15[[#This Row],[Server]]&amp;":"&amp;Table15[[#This Row],[DB_ADDR]]</f>
        <v>WASTE:E29571</v>
      </c>
    </row>
    <row r="1054" spans="1:10" x14ac:dyDescent="0.3">
      <c r="A1054">
        <v>13152</v>
      </c>
      <c r="B1054" t="e">
        <f>_xlfn.XLOOKUP(Table15[[#This Row],[Site Id]],'All sites'!A:A,'All sites'!B:B)</f>
        <v>#N/A</v>
      </c>
      <c r="C1054" t="e">
        <f>_xlfn.XLOOKUP(Table15[[#This Row],[Site Id]],'All sites'!A:A,'All sites'!C:C)</f>
        <v>#N/A</v>
      </c>
      <c r="D1054" t="e">
        <f>Table15[[#This Row],[Site Area]] &amp; " " &amp; Table15[[#This Row],[Site Description]]</f>
        <v>#N/A</v>
      </c>
      <c r="E1054" t="s">
        <v>10176</v>
      </c>
      <c r="F1054" t="s">
        <v>10177</v>
      </c>
      <c r="G1054" t="s">
        <v>8112</v>
      </c>
      <c r="H1054" t="s">
        <v>8113</v>
      </c>
      <c r="J1054" t="str">
        <f>Table15[[#This Row],[Server]]&amp;":"&amp;Table15[[#This Row],[DB_ADDR]]</f>
        <v>WASTE:E29574</v>
      </c>
    </row>
    <row r="1055" spans="1:10" x14ac:dyDescent="0.3">
      <c r="A1055">
        <v>13152</v>
      </c>
      <c r="B1055" t="e">
        <f>_xlfn.XLOOKUP(Table15[[#This Row],[Site Id]],'All sites'!A:A,'All sites'!B:B)</f>
        <v>#N/A</v>
      </c>
      <c r="C1055" t="e">
        <f>_xlfn.XLOOKUP(Table15[[#This Row],[Site Id]],'All sites'!A:A,'All sites'!C:C)</f>
        <v>#N/A</v>
      </c>
      <c r="D1055" t="e">
        <f>Table15[[#This Row],[Site Area]] &amp; " " &amp; Table15[[#This Row],[Site Description]]</f>
        <v>#N/A</v>
      </c>
      <c r="E1055" t="s">
        <v>10178</v>
      </c>
      <c r="F1055" t="s">
        <v>10179</v>
      </c>
      <c r="G1055" t="s">
        <v>8112</v>
      </c>
      <c r="H1055" t="s">
        <v>8113</v>
      </c>
      <c r="J1055" t="str">
        <f>Table15[[#This Row],[Server]]&amp;":"&amp;Table15[[#This Row],[DB_ADDR]]</f>
        <v>WASTE:E29575</v>
      </c>
    </row>
    <row r="1056" spans="1:10" x14ac:dyDescent="0.3">
      <c r="A1056">
        <v>13152</v>
      </c>
      <c r="B1056" t="e">
        <f>_xlfn.XLOOKUP(Table15[[#This Row],[Site Id]],'All sites'!A:A,'All sites'!B:B)</f>
        <v>#N/A</v>
      </c>
      <c r="C1056" t="e">
        <f>_xlfn.XLOOKUP(Table15[[#This Row],[Site Id]],'All sites'!A:A,'All sites'!C:C)</f>
        <v>#N/A</v>
      </c>
      <c r="D1056" t="e">
        <f>Table15[[#This Row],[Site Area]] &amp; " " &amp; Table15[[#This Row],[Site Description]]</f>
        <v>#N/A</v>
      </c>
      <c r="E1056" t="s">
        <v>10180</v>
      </c>
      <c r="F1056" t="s">
        <v>10181</v>
      </c>
      <c r="G1056" t="s">
        <v>8112</v>
      </c>
      <c r="H1056" t="s">
        <v>8113</v>
      </c>
      <c r="J1056" t="str">
        <f>Table15[[#This Row],[Server]]&amp;":"&amp;Table15[[#This Row],[DB_ADDR]]</f>
        <v>WASTE:E32198</v>
      </c>
    </row>
    <row r="1057" spans="1:10" x14ac:dyDescent="0.3">
      <c r="A1057">
        <v>13152</v>
      </c>
      <c r="B1057" t="e">
        <f>_xlfn.XLOOKUP(Table15[[#This Row],[Site Id]],'All sites'!A:A,'All sites'!B:B)</f>
        <v>#N/A</v>
      </c>
      <c r="C1057" t="e">
        <f>_xlfn.XLOOKUP(Table15[[#This Row],[Site Id]],'All sites'!A:A,'All sites'!C:C)</f>
        <v>#N/A</v>
      </c>
      <c r="D1057" t="e">
        <f>Table15[[#This Row],[Site Area]] &amp; " " &amp; Table15[[#This Row],[Site Description]]</f>
        <v>#N/A</v>
      </c>
      <c r="E1057" t="s">
        <v>10182</v>
      </c>
      <c r="F1057" t="s">
        <v>10183</v>
      </c>
      <c r="G1057" t="s">
        <v>8112</v>
      </c>
      <c r="H1057" t="s">
        <v>8113</v>
      </c>
      <c r="J1057" t="str">
        <f>Table15[[#This Row],[Server]]&amp;":"&amp;Table15[[#This Row],[DB_ADDR]]</f>
        <v>WASTE:E33133</v>
      </c>
    </row>
    <row r="1058" spans="1:10" x14ac:dyDescent="0.3">
      <c r="A1058">
        <v>13152</v>
      </c>
      <c r="B1058" t="e">
        <f>_xlfn.XLOOKUP(Table15[[#This Row],[Site Id]],'All sites'!A:A,'All sites'!B:B)</f>
        <v>#N/A</v>
      </c>
      <c r="C1058" t="e">
        <f>_xlfn.XLOOKUP(Table15[[#This Row],[Site Id]],'All sites'!A:A,'All sites'!C:C)</f>
        <v>#N/A</v>
      </c>
      <c r="D1058" t="e">
        <f>Table15[[#This Row],[Site Area]] &amp; " " &amp; Table15[[#This Row],[Site Description]]</f>
        <v>#N/A</v>
      </c>
      <c r="E1058" t="s">
        <v>10184</v>
      </c>
      <c r="F1058" t="s">
        <v>10185</v>
      </c>
      <c r="G1058" t="s">
        <v>8112</v>
      </c>
      <c r="H1058" t="s">
        <v>8113</v>
      </c>
      <c r="J1058" t="str">
        <f>Table15[[#This Row],[Server]]&amp;":"&amp;Table15[[#This Row],[DB_ADDR]]</f>
        <v>WASTE:E56610</v>
      </c>
    </row>
    <row r="1059" spans="1:10" x14ac:dyDescent="0.3">
      <c r="A1059">
        <v>13152</v>
      </c>
      <c r="B1059" t="e">
        <f>_xlfn.XLOOKUP(Table15[[#This Row],[Site Id]],'All sites'!A:A,'All sites'!B:B)</f>
        <v>#N/A</v>
      </c>
      <c r="C1059" t="e">
        <f>_xlfn.XLOOKUP(Table15[[#This Row],[Site Id]],'All sites'!A:A,'All sites'!C:C)</f>
        <v>#N/A</v>
      </c>
      <c r="D1059" t="e">
        <f>Table15[[#This Row],[Site Area]] &amp; " " &amp; Table15[[#This Row],[Site Description]]</f>
        <v>#N/A</v>
      </c>
      <c r="E1059" t="s">
        <v>10186</v>
      </c>
      <c r="F1059" t="s">
        <v>10187</v>
      </c>
      <c r="G1059" t="s">
        <v>8112</v>
      </c>
      <c r="H1059" t="s">
        <v>8113</v>
      </c>
      <c r="J1059" t="str">
        <f>Table15[[#This Row],[Server]]&amp;":"&amp;Table15[[#This Row],[DB_ADDR]]</f>
        <v>WASTE:E982</v>
      </c>
    </row>
    <row r="1060" spans="1:10" x14ac:dyDescent="0.3">
      <c r="A1060">
        <v>13156</v>
      </c>
      <c r="B1060" t="e">
        <f>_xlfn.XLOOKUP(Table15[[#This Row],[Site Id]],'All sites'!A:A,'All sites'!B:B)</f>
        <v>#N/A</v>
      </c>
      <c r="C1060" t="e">
        <f>_xlfn.XLOOKUP(Table15[[#This Row],[Site Id]],'All sites'!A:A,'All sites'!C:C)</f>
        <v>#N/A</v>
      </c>
      <c r="D1060" t="e">
        <f>Table15[[#This Row],[Site Area]] &amp; " " &amp; Table15[[#This Row],[Site Description]]</f>
        <v>#N/A</v>
      </c>
      <c r="E1060" t="s">
        <v>10188</v>
      </c>
      <c r="F1060" t="s">
        <v>10189</v>
      </c>
      <c r="G1060" t="s">
        <v>8112</v>
      </c>
      <c r="H1060" t="s">
        <v>8113</v>
      </c>
      <c r="J1060" t="str">
        <f>Table15[[#This Row],[Server]]&amp;":"&amp;Table15[[#This Row],[DB_ADDR]]</f>
        <v>WASTE:E2216</v>
      </c>
    </row>
    <row r="1061" spans="1:10" x14ac:dyDescent="0.3">
      <c r="A1061">
        <v>13156</v>
      </c>
      <c r="B1061" t="e">
        <f>_xlfn.XLOOKUP(Table15[[#This Row],[Site Id]],'All sites'!A:A,'All sites'!B:B)</f>
        <v>#N/A</v>
      </c>
      <c r="C1061" t="e">
        <f>_xlfn.XLOOKUP(Table15[[#This Row],[Site Id]],'All sites'!A:A,'All sites'!C:C)</f>
        <v>#N/A</v>
      </c>
      <c r="D1061" t="e">
        <f>Table15[[#This Row],[Site Area]] &amp; " " &amp; Table15[[#This Row],[Site Description]]</f>
        <v>#N/A</v>
      </c>
      <c r="E1061" t="s">
        <v>10190</v>
      </c>
      <c r="F1061" t="s">
        <v>10191</v>
      </c>
      <c r="G1061" t="s">
        <v>8112</v>
      </c>
      <c r="H1061" t="s">
        <v>8168</v>
      </c>
      <c r="J1061" t="str">
        <f>Table15[[#This Row],[Server]]&amp;":"&amp;Table15[[#This Row],[DB_ADDR]]</f>
        <v>WASTE2:E7495</v>
      </c>
    </row>
    <row r="1062" spans="1:10" x14ac:dyDescent="0.3">
      <c r="A1062">
        <v>13156</v>
      </c>
      <c r="B1062" t="e">
        <f>_xlfn.XLOOKUP(Table15[[#This Row],[Site Id]],'All sites'!A:A,'All sites'!B:B)</f>
        <v>#N/A</v>
      </c>
      <c r="C1062" t="e">
        <f>_xlfn.XLOOKUP(Table15[[#This Row],[Site Id]],'All sites'!A:A,'All sites'!C:C)</f>
        <v>#N/A</v>
      </c>
      <c r="D1062" t="e">
        <f>Table15[[#This Row],[Site Area]] &amp; " " &amp; Table15[[#This Row],[Site Description]]</f>
        <v>#N/A</v>
      </c>
      <c r="E1062" t="s">
        <v>10192</v>
      </c>
      <c r="F1062" t="s">
        <v>10193</v>
      </c>
      <c r="G1062" t="s">
        <v>8112</v>
      </c>
      <c r="H1062" t="s">
        <v>8168</v>
      </c>
      <c r="J1062" t="str">
        <f>Table15[[#This Row],[Server]]&amp;":"&amp;Table15[[#This Row],[DB_ADDR]]</f>
        <v>WASTE2:E7496</v>
      </c>
    </row>
    <row r="1063" spans="1:10" x14ac:dyDescent="0.3">
      <c r="A1063">
        <v>13156</v>
      </c>
      <c r="B1063" t="e">
        <f>_xlfn.XLOOKUP(Table15[[#This Row],[Site Id]],'All sites'!A:A,'All sites'!B:B)</f>
        <v>#N/A</v>
      </c>
      <c r="C1063" t="e">
        <f>_xlfn.XLOOKUP(Table15[[#This Row],[Site Id]],'All sites'!A:A,'All sites'!C:C)</f>
        <v>#N/A</v>
      </c>
      <c r="D1063" t="e">
        <f>Table15[[#This Row],[Site Area]] &amp; " " &amp; Table15[[#This Row],[Site Description]]</f>
        <v>#N/A</v>
      </c>
      <c r="E1063" t="s">
        <v>10194</v>
      </c>
      <c r="F1063" t="s">
        <v>10195</v>
      </c>
      <c r="G1063" t="s">
        <v>8112</v>
      </c>
      <c r="H1063" t="s">
        <v>8168</v>
      </c>
      <c r="J1063" t="str">
        <f>Table15[[#This Row],[Server]]&amp;":"&amp;Table15[[#This Row],[DB_ADDR]]</f>
        <v>WASTE2:E7497</v>
      </c>
    </row>
    <row r="1064" spans="1:10" x14ac:dyDescent="0.3">
      <c r="A1064">
        <v>13156</v>
      </c>
      <c r="B1064" t="e">
        <f>_xlfn.XLOOKUP(Table15[[#This Row],[Site Id]],'All sites'!A:A,'All sites'!B:B)</f>
        <v>#N/A</v>
      </c>
      <c r="C1064" t="e">
        <f>_xlfn.XLOOKUP(Table15[[#This Row],[Site Id]],'All sites'!A:A,'All sites'!C:C)</f>
        <v>#N/A</v>
      </c>
      <c r="D1064" t="e">
        <f>Table15[[#This Row],[Site Area]] &amp; " " &amp; Table15[[#This Row],[Site Description]]</f>
        <v>#N/A</v>
      </c>
      <c r="E1064" t="s">
        <v>10196</v>
      </c>
      <c r="F1064" t="s">
        <v>10197</v>
      </c>
      <c r="G1064" t="s">
        <v>8112</v>
      </c>
      <c r="H1064" t="s">
        <v>8168</v>
      </c>
      <c r="J1064" t="str">
        <f>Table15[[#This Row],[Server]]&amp;":"&amp;Table15[[#This Row],[DB_ADDR]]</f>
        <v>WASTE2:E7498</v>
      </c>
    </row>
    <row r="1065" spans="1:10" x14ac:dyDescent="0.3">
      <c r="A1065">
        <v>13157</v>
      </c>
      <c r="B1065" t="e">
        <f>_xlfn.XLOOKUP(Table15[[#This Row],[Site Id]],'All sites'!A:A,'All sites'!B:B)</f>
        <v>#N/A</v>
      </c>
      <c r="C1065" t="e">
        <f>_xlfn.XLOOKUP(Table15[[#This Row],[Site Id]],'All sites'!A:A,'All sites'!C:C)</f>
        <v>#N/A</v>
      </c>
      <c r="D1065" t="e">
        <f>Table15[[#This Row],[Site Area]] &amp; " " &amp; Table15[[#This Row],[Site Description]]</f>
        <v>#N/A</v>
      </c>
      <c r="E1065" t="s">
        <v>10198</v>
      </c>
      <c r="F1065" t="s">
        <v>10199</v>
      </c>
      <c r="G1065" t="s">
        <v>8112</v>
      </c>
      <c r="H1065" t="s">
        <v>8113</v>
      </c>
      <c r="J1065" t="str">
        <f>Table15[[#This Row],[Server]]&amp;":"&amp;Table15[[#This Row],[DB_ADDR]]</f>
        <v>WASTE:E12976</v>
      </c>
    </row>
    <row r="1066" spans="1:10" x14ac:dyDescent="0.3">
      <c r="A1066">
        <v>13157</v>
      </c>
      <c r="B1066" t="e">
        <f>_xlfn.XLOOKUP(Table15[[#This Row],[Site Id]],'All sites'!A:A,'All sites'!B:B)</f>
        <v>#N/A</v>
      </c>
      <c r="C1066" t="e">
        <f>_xlfn.XLOOKUP(Table15[[#This Row],[Site Id]],'All sites'!A:A,'All sites'!C:C)</f>
        <v>#N/A</v>
      </c>
      <c r="D1066" t="e">
        <f>Table15[[#This Row],[Site Area]] &amp; " " &amp; Table15[[#This Row],[Site Description]]</f>
        <v>#N/A</v>
      </c>
      <c r="E1066" t="s">
        <v>10200</v>
      </c>
      <c r="F1066" t="s">
        <v>10201</v>
      </c>
      <c r="G1066" t="s">
        <v>8112</v>
      </c>
      <c r="H1066" t="s">
        <v>8113</v>
      </c>
      <c r="J1066" t="str">
        <f>Table15[[#This Row],[Server]]&amp;":"&amp;Table15[[#This Row],[DB_ADDR]]</f>
        <v>WASTE:E12978</v>
      </c>
    </row>
    <row r="1067" spans="1:10" x14ac:dyDescent="0.3">
      <c r="A1067">
        <v>13158</v>
      </c>
      <c r="B1067" t="e">
        <f>_xlfn.XLOOKUP(Table15[[#This Row],[Site Id]],'All sites'!A:A,'All sites'!B:B)</f>
        <v>#N/A</v>
      </c>
      <c r="C1067" t="e">
        <f>_xlfn.XLOOKUP(Table15[[#This Row],[Site Id]],'All sites'!A:A,'All sites'!C:C)</f>
        <v>#N/A</v>
      </c>
      <c r="D1067" t="e">
        <f>Table15[[#This Row],[Site Area]] &amp; " " &amp; Table15[[#This Row],[Site Description]]</f>
        <v>#N/A</v>
      </c>
      <c r="E1067" t="s">
        <v>10202</v>
      </c>
      <c r="F1067" t="s">
        <v>10203</v>
      </c>
      <c r="G1067" t="s">
        <v>8112</v>
      </c>
      <c r="H1067" t="s">
        <v>8113</v>
      </c>
      <c r="J1067" t="str">
        <f>Table15[[#This Row],[Server]]&amp;":"&amp;Table15[[#This Row],[DB_ADDR]]</f>
        <v>WASTE:E16578</v>
      </c>
    </row>
    <row r="1068" spans="1:10" x14ac:dyDescent="0.3">
      <c r="A1068">
        <v>13158</v>
      </c>
      <c r="B1068" t="e">
        <f>_xlfn.XLOOKUP(Table15[[#This Row],[Site Id]],'All sites'!A:A,'All sites'!B:B)</f>
        <v>#N/A</v>
      </c>
      <c r="C1068" t="e">
        <f>_xlfn.XLOOKUP(Table15[[#This Row],[Site Id]],'All sites'!A:A,'All sites'!C:C)</f>
        <v>#N/A</v>
      </c>
      <c r="D1068" t="e">
        <f>Table15[[#This Row],[Site Area]] &amp; " " &amp; Table15[[#This Row],[Site Description]]</f>
        <v>#N/A</v>
      </c>
      <c r="E1068" t="s">
        <v>10204</v>
      </c>
      <c r="F1068" t="s">
        <v>10205</v>
      </c>
      <c r="G1068" t="s">
        <v>8112</v>
      </c>
      <c r="H1068" t="s">
        <v>8113</v>
      </c>
      <c r="J1068" t="str">
        <f>Table15[[#This Row],[Server]]&amp;":"&amp;Table15[[#This Row],[DB_ADDR]]</f>
        <v>WASTE:E30333</v>
      </c>
    </row>
    <row r="1069" spans="1:10" x14ac:dyDescent="0.3">
      <c r="A1069">
        <v>13158</v>
      </c>
      <c r="B1069" t="e">
        <f>_xlfn.XLOOKUP(Table15[[#This Row],[Site Id]],'All sites'!A:A,'All sites'!B:B)</f>
        <v>#N/A</v>
      </c>
      <c r="C1069" t="e">
        <f>_xlfn.XLOOKUP(Table15[[#This Row],[Site Id]],'All sites'!A:A,'All sites'!C:C)</f>
        <v>#N/A</v>
      </c>
      <c r="D1069" t="e">
        <f>Table15[[#This Row],[Site Area]] &amp; " " &amp; Table15[[#This Row],[Site Description]]</f>
        <v>#N/A</v>
      </c>
      <c r="E1069" t="s">
        <v>10206</v>
      </c>
      <c r="F1069" t="s">
        <v>10207</v>
      </c>
      <c r="G1069" t="s">
        <v>8112</v>
      </c>
      <c r="H1069" t="s">
        <v>8113</v>
      </c>
      <c r="J1069" t="str">
        <f>Table15[[#This Row],[Server]]&amp;":"&amp;Table15[[#This Row],[DB_ADDR]]</f>
        <v>WASTE:E30334</v>
      </c>
    </row>
    <row r="1070" spans="1:10" x14ac:dyDescent="0.3">
      <c r="A1070">
        <v>13158</v>
      </c>
      <c r="B1070" t="e">
        <f>_xlfn.XLOOKUP(Table15[[#This Row],[Site Id]],'All sites'!A:A,'All sites'!B:B)</f>
        <v>#N/A</v>
      </c>
      <c r="C1070" t="e">
        <f>_xlfn.XLOOKUP(Table15[[#This Row],[Site Id]],'All sites'!A:A,'All sites'!C:C)</f>
        <v>#N/A</v>
      </c>
      <c r="D1070" t="e">
        <f>Table15[[#This Row],[Site Area]] &amp; " " &amp; Table15[[#This Row],[Site Description]]</f>
        <v>#N/A</v>
      </c>
      <c r="E1070" t="s">
        <v>10208</v>
      </c>
      <c r="F1070" t="s">
        <v>10209</v>
      </c>
      <c r="G1070" t="s">
        <v>8112</v>
      </c>
      <c r="H1070" t="s">
        <v>8113</v>
      </c>
      <c r="J1070" t="str">
        <f>Table15[[#This Row],[Server]]&amp;":"&amp;Table15[[#This Row],[DB_ADDR]]</f>
        <v>WASTE:E30337</v>
      </c>
    </row>
    <row r="1071" spans="1:10" x14ac:dyDescent="0.3">
      <c r="A1071">
        <v>13158</v>
      </c>
      <c r="B1071" t="e">
        <f>_xlfn.XLOOKUP(Table15[[#This Row],[Site Id]],'All sites'!A:A,'All sites'!B:B)</f>
        <v>#N/A</v>
      </c>
      <c r="C1071" t="e">
        <f>_xlfn.XLOOKUP(Table15[[#This Row],[Site Id]],'All sites'!A:A,'All sites'!C:C)</f>
        <v>#N/A</v>
      </c>
      <c r="D1071" t="e">
        <f>Table15[[#This Row],[Site Area]] &amp; " " &amp; Table15[[#This Row],[Site Description]]</f>
        <v>#N/A</v>
      </c>
      <c r="E1071" t="s">
        <v>10210</v>
      </c>
      <c r="F1071" t="s">
        <v>10211</v>
      </c>
      <c r="G1071" t="s">
        <v>8112</v>
      </c>
      <c r="H1071" t="s">
        <v>8113</v>
      </c>
      <c r="J1071" t="str">
        <f>Table15[[#This Row],[Server]]&amp;":"&amp;Table15[[#This Row],[DB_ADDR]]</f>
        <v>WASTE:E30348</v>
      </c>
    </row>
    <row r="1072" spans="1:10" x14ac:dyDescent="0.3">
      <c r="A1072">
        <v>13158</v>
      </c>
      <c r="B1072" t="e">
        <f>_xlfn.XLOOKUP(Table15[[#This Row],[Site Id]],'All sites'!A:A,'All sites'!B:B)</f>
        <v>#N/A</v>
      </c>
      <c r="C1072" t="e">
        <f>_xlfn.XLOOKUP(Table15[[#This Row],[Site Id]],'All sites'!A:A,'All sites'!C:C)</f>
        <v>#N/A</v>
      </c>
      <c r="D1072" t="e">
        <f>Table15[[#This Row],[Site Area]] &amp; " " &amp; Table15[[#This Row],[Site Description]]</f>
        <v>#N/A</v>
      </c>
      <c r="E1072" t="s">
        <v>10212</v>
      </c>
      <c r="F1072" t="s">
        <v>10213</v>
      </c>
      <c r="G1072" t="s">
        <v>8112</v>
      </c>
      <c r="H1072" t="s">
        <v>8113</v>
      </c>
      <c r="J1072" t="str">
        <f>Table15[[#This Row],[Server]]&amp;":"&amp;Table15[[#This Row],[DB_ADDR]]</f>
        <v>WASTE:E30349</v>
      </c>
    </row>
    <row r="1073" spans="1:10" x14ac:dyDescent="0.3">
      <c r="A1073">
        <v>13158</v>
      </c>
      <c r="B1073" t="e">
        <f>_xlfn.XLOOKUP(Table15[[#This Row],[Site Id]],'All sites'!A:A,'All sites'!B:B)</f>
        <v>#N/A</v>
      </c>
      <c r="C1073" t="e">
        <f>_xlfn.XLOOKUP(Table15[[#This Row],[Site Id]],'All sites'!A:A,'All sites'!C:C)</f>
        <v>#N/A</v>
      </c>
      <c r="D1073" t="e">
        <f>Table15[[#This Row],[Site Area]] &amp; " " &amp; Table15[[#This Row],[Site Description]]</f>
        <v>#N/A</v>
      </c>
      <c r="E1073" t="s">
        <v>10214</v>
      </c>
      <c r="F1073" t="s">
        <v>10215</v>
      </c>
      <c r="G1073" t="s">
        <v>8112</v>
      </c>
      <c r="H1073" t="s">
        <v>8113</v>
      </c>
      <c r="J1073" t="str">
        <f>Table15[[#This Row],[Server]]&amp;":"&amp;Table15[[#This Row],[DB_ADDR]]</f>
        <v>WASTE:E31239</v>
      </c>
    </row>
    <row r="1074" spans="1:10" x14ac:dyDescent="0.3">
      <c r="A1074">
        <v>13158</v>
      </c>
      <c r="B1074" t="e">
        <f>_xlfn.XLOOKUP(Table15[[#This Row],[Site Id]],'All sites'!A:A,'All sites'!B:B)</f>
        <v>#N/A</v>
      </c>
      <c r="C1074" t="e">
        <f>_xlfn.XLOOKUP(Table15[[#This Row],[Site Id]],'All sites'!A:A,'All sites'!C:C)</f>
        <v>#N/A</v>
      </c>
      <c r="D1074" t="e">
        <f>Table15[[#This Row],[Site Area]] &amp; " " &amp; Table15[[#This Row],[Site Description]]</f>
        <v>#N/A</v>
      </c>
      <c r="E1074" t="s">
        <v>10216</v>
      </c>
      <c r="F1074" t="s">
        <v>10217</v>
      </c>
      <c r="G1074" t="s">
        <v>8112</v>
      </c>
      <c r="H1074" t="s">
        <v>8113</v>
      </c>
      <c r="J1074" t="str">
        <f>Table15[[#This Row],[Server]]&amp;":"&amp;Table15[[#This Row],[DB_ADDR]]</f>
        <v>WASTE:E31243</v>
      </c>
    </row>
    <row r="1075" spans="1:10" x14ac:dyDescent="0.3">
      <c r="A1075">
        <v>13158</v>
      </c>
      <c r="B1075" t="e">
        <f>_xlfn.XLOOKUP(Table15[[#This Row],[Site Id]],'All sites'!A:A,'All sites'!B:B)</f>
        <v>#N/A</v>
      </c>
      <c r="C1075" t="e">
        <f>_xlfn.XLOOKUP(Table15[[#This Row],[Site Id]],'All sites'!A:A,'All sites'!C:C)</f>
        <v>#N/A</v>
      </c>
      <c r="D1075" t="e">
        <f>Table15[[#This Row],[Site Area]] &amp; " " &amp; Table15[[#This Row],[Site Description]]</f>
        <v>#N/A</v>
      </c>
      <c r="E1075" t="s">
        <v>10218</v>
      </c>
      <c r="F1075" t="s">
        <v>10219</v>
      </c>
      <c r="G1075" t="s">
        <v>8112</v>
      </c>
      <c r="H1075" t="s">
        <v>8113</v>
      </c>
      <c r="J1075" t="str">
        <f>Table15[[#This Row],[Server]]&amp;":"&amp;Table15[[#This Row],[DB_ADDR]]</f>
        <v>WASTE:E31244</v>
      </c>
    </row>
    <row r="1076" spans="1:10" x14ac:dyDescent="0.3">
      <c r="A1076">
        <v>13158</v>
      </c>
      <c r="B1076" t="e">
        <f>_xlfn.XLOOKUP(Table15[[#This Row],[Site Id]],'All sites'!A:A,'All sites'!B:B)</f>
        <v>#N/A</v>
      </c>
      <c r="C1076" t="e">
        <f>_xlfn.XLOOKUP(Table15[[#This Row],[Site Id]],'All sites'!A:A,'All sites'!C:C)</f>
        <v>#N/A</v>
      </c>
      <c r="D1076" t="e">
        <f>Table15[[#This Row],[Site Area]] &amp; " " &amp; Table15[[#This Row],[Site Description]]</f>
        <v>#N/A</v>
      </c>
      <c r="E1076" t="s">
        <v>10220</v>
      </c>
      <c r="F1076" t="s">
        <v>10221</v>
      </c>
      <c r="G1076" t="s">
        <v>8112</v>
      </c>
      <c r="H1076" t="s">
        <v>8113</v>
      </c>
      <c r="J1076" t="str">
        <f>Table15[[#This Row],[Server]]&amp;":"&amp;Table15[[#This Row],[DB_ADDR]]</f>
        <v>WASTE:E31245</v>
      </c>
    </row>
    <row r="1077" spans="1:10" x14ac:dyDescent="0.3">
      <c r="A1077">
        <v>13158</v>
      </c>
      <c r="B1077" t="e">
        <f>_xlfn.XLOOKUP(Table15[[#This Row],[Site Id]],'All sites'!A:A,'All sites'!B:B)</f>
        <v>#N/A</v>
      </c>
      <c r="C1077" t="e">
        <f>_xlfn.XLOOKUP(Table15[[#This Row],[Site Id]],'All sites'!A:A,'All sites'!C:C)</f>
        <v>#N/A</v>
      </c>
      <c r="D1077" t="e">
        <f>Table15[[#This Row],[Site Area]] &amp; " " &amp; Table15[[#This Row],[Site Description]]</f>
        <v>#N/A</v>
      </c>
      <c r="E1077" t="s">
        <v>10222</v>
      </c>
      <c r="F1077" t="s">
        <v>10223</v>
      </c>
      <c r="G1077" t="s">
        <v>8112</v>
      </c>
      <c r="H1077" t="s">
        <v>8113</v>
      </c>
      <c r="J1077" t="str">
        <f>Table15[[#This Row],[Server]]&amp;":"&amp;Table15[[#This Row],[DB_ADDR]]</f>
        <v>WASTE:E31263</v>
      </c>
    </row>
    <row r="1078" spans="1:10" x14ac:dyDescent="0.3">
      <c r="A1078">
        <v>13160</v>
      </c>
      <c r="B1078" t="e">
        <f>_xlfn.XLOOKUP(Table15[[#This Row],[Site Id]],'All sites'!A:A,'All sites'!B:B)</f>
        <v>#N/A</v>
      </c>
      <c r="C1078" t="e">
        <f>_xlfn.XLOOKUP(Table15[[#This Row],[Site Id]],'All sites'!A:A,'All sites'!C:C)</f>
        <v>#N/A</v>
      </c>
      <c r="D1078" t="e">
        <f>Table15[[#This Row],[Site Area]] &amp; " " &amp; Table15[[#This Row],[Site Description]]</f>
        <v>#N/A</v>
      </c>
      <c r="E1078" t="s">
        <v>10224</v>
      </c>
      <c r="F1078" t="s">
        <v>10225</v>
      </c>
      <c r="G1078" t="s">
        <v>8112</v>
      </c>
      <c r="H1078" t="s">
        <v>8113</v>
      </c>
      <c r="J1078" t="str">
        <f>Table15[[#This Row],[Server]]&amp;":"&amp;Table15[[#This Row],[DB_ADDR]]</f>
        <v>WASTE:E2236</v>
      </c>
    </row>
    <row r="1079" spans="1:10" x14ac:dyDescent="0.3">
      <c r="A1079">
        <v>13160</v>
      </c>
      <c r="B1079" t="e">
        <f>_xlfn.XLOOKUP(Table15[[#This Row],[Site Id]],'All sites'!A:A,'All sites'!B:B)</f>
        <v>#N/A</v>
      </c>
      <c r="C1079" t="e">
        <f>_xlfn.XLOOKUP(Table15[[#This Row],[Site Id]],'All sites'!A:A,'All sites'!C:C)</f>
        <v>#N/A</v>
      </c>
      <c r="D1079" t="e">
        <f>Table15[[#This Row],[Site Area]] &amp; " " &amp; Table15[[#This Row],[Site Description]]</f>
        <v>#N/A</v>
      </c>
      <c r="E1079" t="s">
        <v>10226</v>
      </c>
      <c r="F1079" t="s">
        <v>10227</v>
      </c>
      <c r="G1079" t="s">
        <v>8112</v>
      </c>
      <c r="H1079" t="s">
        <v>8113</v>
      </c>
      <c r="J1079" t="str">
        <f>Table15[[#This Row],[Server]]&amp;":"&amp;Table15[[#This Row],[DB_ADDR]]</f>
        <v>WASTE:E2239</v>
      </c>
    </row>
    <row r="1080" spans="1:10" x14ac:dyDescent="0.3">
      <c r="A1080">
        <v>13160</v>
      </c>
      <c r="B1080" t="e">
        <f>_xlfn.XLOOKUP(Table15[[#This Row],[Site Id]],'All sites'!A:A,'All sites'!B:B)</f>
        <v>#N/A</v>
      </c>
      <c r="C1080" t="e">
        <f>_xlfn.XLOOKUP(Table15[[#This Row],[Site Id]],'All sites'!A:A,'All sites'!C:C)</f>
        <v>#N/A</v>
      </c>
      <c r="D1080" t="e">
        <f>Table15[[#This Row],[Site Area]] &amp; " " &amp; Table15[[#This Row],[Site Description]]</f>
        <v>#N/A</v>
      </c>
      <c r="E1080" t="s">
        <v>10228</v>
      </c>
      <c r="F1080" t="s">
        <v>10229</v>
      </c>
      <c r="G1080" t="s">
        <v>8112</v>
      </c>
      <c r="H1080" t="s">
        <v>8113</v>
      </c>
      <c r="J1080" t="str">
        <f>Table15[[#This Row],[Server]]&amp;":"&amp;Table15[[#This Row],[DB_ADDR]]</f>
        <v>WASTE:E54770</v>
      </c>
    </row>
    <row r="1081" spans="1:10" x14ac:dyDescent="0.3">
      <c r="A1081">
        <v>13160</v>
      </c>
      <c r="B1081" t="e">
        <f>_xlfn.XLOOKUP(Table15[[#This Row],[Site Id]],'All sites'!A:A,'All sites'!B:B)</f>
        <v>#N/A</v>
      </c>
      <c r="C1081" t="e">
        <f>_xlfn.XLOOKUP(Table15[[#This Row],[Site Id]],'All sites'!A:A,'All sites'!C:C)</f>
        <v>#N/A</v>
      </c>
      <c r="D1081" t="e">
        <f>Table15[[#This Row],[Site Area]] &amp; " " &amp; Table15[[#This Row],[Site Description]]</f>
        <v>#N/A</v>
      </c>
      <c r="E1081" t="s">
        <v>10230</v>
      </c>
      <c r="F1081" t="s">
        <v>10231</v>
      </c>
      <c r="G1081" t="s">
        <v>8112</v>
      </c>
      <c r="H1081" t="s">
        <v>8113</v>
      </c>
      <c r="J1081" t="str">
        <f>Table15[[#This Row],[Server]]&amp;":"&amp;Table15[[#This Row],[DB_ADDR]]</f>
        <v>WASTE:E54778</v>
      </c>
    </row>
    <row r="1082" spans="1:10" x14ac:dyDescent="0.3">
      <c r="A1082">
        <v>13161</v>
      </c>
      <c r="B1082" t="e">
        <f>_xlfn.XLOOKUP(Table15[[#This Row],[Site Id]],'All sites'!A:A,'All sites'!B:B)</f>
        <v>#N/A</v>
      </c>
      <c r="C1082" t="e">
        <f>_xlfn.XLOOKUP(Table15[[#This Row],[Site Id]],'All sites'!A:A,'All sites'!C:C)</f>
        <v>#N/A</v>
      </c>
      <c r="D1082" t="e">
        <f>Table15[[#This Row],[Site Area]] &amp; " " &amp; Table15[[#This Row],[Site Description]]</f>
        <v>#N/A</v>
      </c>
      <c r="E1082" t="s">
        <v>10232</v>
      </c>
      <c r="F1082" t="s">
        <v>10233</v>
      </c>
      <c r="G1082" t="s">
        <v>8112</v>
      </c>
      <c r="H1082" t="s">
        <v>8113</v>
      </c>
      <c r="J1082" t="str">
        <f>Table15[[#This Row],[Server]]&amp;":"&amp;Table15[[#This Row],[DB_ADDR]]</f>
        <v>WASTE:E2130</v>
      </c>
    </row>
    <row r="1083" spans="1:10" x14ac:dyDescent="0.3">
      <c r="A1083">
        <v>13161</v>
      </c>
      <c r="B1083" t="e">
        <f>_xlfn.XLOOKUP(Table15[[#This Row],[Site Id]],'All sites'!A:A,'All sites'!B:B)</f>
        <v>#N/A</v>
      </c>
      <c r="C1083" t="e">
        <f>_xlfn.XLOOKUP(Table15[[#This Row],[Site Id]],'All sites'!A:A,'All sites'!C:C)</f>
        <v>#N/A</v>
      </c>
      <c r="D1083" t="e">
        <f>Table15[[#This Row],[Site Area]] &amp; " " &amp; Table15[[#This Row],[Site Description]]</f>
        <v>#N/A</v>
      </c>
      <c r="E1083" t="s">
        <v>10234</v>
      </c>
      <c r="F1083" t="s">
        <v>10235</v>
      </c>
      <c r="G1083" t="s">
        <v>8112</v>
      </c>
      <c r="H1083" t="s">
        <v>8113</v>
      </c>
      <c r="J1083" t="str">
        <f>Table15[[#This Row],[Server]]&amp;":"&amp;Table15[[#This Row],[DB_ADDR]]</f>
        <v>WASTE:E2148</v>
      </c>
    </row>
    <row r="1084" spans="1:10" x14ac:dyDescent="0.3">
      <c r="A1084">
        <v>13162</v>
      </c>
      <c r="B1084" t="e">
        <f>_xlfn.XLOOKUP(Table15[[#This Row],[Site Id]],'All sites'!A:A,'All sites'!B:B)</f>
        <v>#N/A</v>
      </c>
      <c r="C1084" t="e">
        <f>_xlfn.XLOOKUP(Table15[[#This Row],[Site Id]],'All sites'!A:A,'All sites'!C:C)</f>
        <v>#N/A</v>
      </c>
      <c r="D1084" t="e">
        <f>Table15[[#This Row],[Site Area]] &amp; " " &amp; Table15[[#This Row],[Site Description]]</f>
        <v>#N/A</v>
      </c>
      <c r="E1084" t="s">
        <v>10236</v>
      </c>
      <c r="F1084" t="s">
        <v>10237</v>
      </c>
      <c r="G1084" t="s">
        <v>8112</v>
      </c>
      <c r="H1084" t="s">
        <v>8113</v>
      </c>
      <c r="J1084" t="str">
        <f>Table15[[#This Row],[Server]]&amp;":"&amp;Table15[[#This Row],[DB_ADDR]]</f>
        <v>WASTE:E55404</v>
      </c>
    </row>
    <row r="1085" spans="1:10" x14ac:dyDescent="0.3">
      <c r="A1085">
        <v>13162</v>
      </c>
      <c r="B1085" t="e">
        <f>_xlfn.XLOOKUP(Table15[[#This Row],[Site Id]],'All sites'!A:A,'All sites'!B:B)</f>
        <v>#N/A</v>
      </c>
      <c r="C1085" t="e">
        <f>_xlfn.XLOOKUP(Table15[[#This Row],[Site Id]],'All sites'!A:A,'All sites'!C:C)</f>
        <v>#N/A</v>
      </c>
      <c r="D1085" t="e">
        <f>Table15[[#This Row],[Site Area]] &amp; " " &amp; Table15[[#This Row],[Site Description]]</f>
        <v>#N/A</v>
      </c>
      <c r="E1085" t="s">
        <v>10238</v>
      </c>
      <c r="F1085" t="s">
        <v>10239</v>
      </c>
      <c r="G1085" t="s">
        <v>8112</v>
      </c>
      <c r="H1085" t="s">
        <v>8113</v>
      </c>
      <c r="J1085" t="str">
        <f>Table15[[#This Row],[Server]]&amp;":"&amp;Table15[[#This Row],[DB_ADDR]]</f>
        <v>WASTE:E55409</v>
      </c>
    </row>
    <row r="1086" spans="1:10" x14ac:dyDescent="0.3">
      <c r="A1086">
        <v>13162</v>
      </c>
      <c r="B1086" t="e">
        <f>_xlfn.XLOOKUP(Table15[[#This Row],[Site Id]],'All sites'!A:A,'All sites'!B:B)</f>
        <v>#N/A</v>
      </c>
      <c r="C1086" t="e">
        <f>_xlfn.XLOOKUP(Table15[[#This Row],[Site Id]],'All sites'!A:A,'All sites'!C:C)</f>
        <v>#N/A</v>
      </c>
      <c r="D1086" t="e">
        <f>Table15[[#This Row],[Site Area]] &amp; " " &amp; Table15[[#This Row],[Site Description]]</f>
        <v>#N/A</v>
      </c>
      <c r="E1086" t="s">
        <v>10240</v>
      </c>
      <c r="F1086" t="s">
        <v>10241</v>
      </c>
      <c r="G1086" t="s">
        <v>8112</v>
      </c>
      <c r="H1086" t="s">
        <v>8113</v>
      </c>
      <c r="J1086" t="str">
        <f>Table15[[#This Row],[Server]]&amp;":"&amp;Table15[[#This Row],[DB_ADDR]]</f>
        <v>WASTE:E55410</v>
      </c>
    </row>
    <row r="1087" spans="1:10" x14ac:dyDescent="0.3">
      <c r="A1087">
        <v>13162</v>
      </c>
      <c r="B1087" t="e">
        <f>_xlfn.XLOOKUP(Table15[[#This Row],[Site Id]],'All sites'!A:A,'All sites'!B:B)</f>
        <v>#N/A</v>
      </c>
      <c r="C1087" t="e">
        <f>_xlfn.XLOOKUP(Table15[[#This Row],[Site Id]],'All sites'!A:A,'All sites'!C:C)</f>
        <v>#N/A</v>
      </c>
      <c r="D1087" t="e">
        <f>Table15[[#This Row],[Site Area]] &amp; " " &amp; Table15[[#This Row],[Site Description]]</f>
        <v>#N/A</v>
      </c>
      <c r="E1087" t="s">
        <v>10242</v>
      </c>
      <c r="F1087" t="s">
        <v>10243</v>
      </c>
      <c r="G1087" t="s">
        <v>8112</v>
      </c>
      <c r="H1087" t="s">
        <v>8113</v>
      </c>
      <c r="J1087" t="str">
        <f>Table15[[#This Row],[Server]]&amp;":"&amp;Table15[[#This Row],[DB_ADDR]]</f>
        <v>WASTE:E55413</v>
      </c>
    </row>
    <row r="1088" spans="1:10" x14ac:dyDescent="0.3">
      <c r="A1088">
        <v>13162</v>
      </c>
      <c r="B1088" t="e">
        <f>_xlfn.XLOOKUP(Table15[[#This Row],[Site Id]],'All sites'!A:A,'All sites'!B:B)</f>
        <v>#N/A</v>
      </c>
      <c r="C1088" t="e">
        <f>_xlfn.XLOOKUP(Table15[[#This Row],[Site Id]],'All sites'!A:A,'All sites'!C:C)</f>
        <v>#N/A</v>
      </c>
      <c r="D1088" t="e">
        <f>Table15[[#This Row],[Site Area]] &amp; " " &amp; Table15[[#This Row],[Site Description]]</f>
        <v>#N/A</v>
      </c>
      <c r="E1088" t="s">
        <v>10244</v>
      </c>
      <c r="F1088" t="s">
        <v>10245</v>
      </c>
      <c r="G1088" t="s">
        <v>8112</v>
      </c>
      <c r="H1088" t="s">
        <v>8113</v>
      </c>
      <c r="J1088" t="str">
        <f>Table15[[#This Row],[Server]]&amp;":"&amp;Table15[[#This Row],[DB_ADDR]]</f>
        <v>WASTE:E55415</v>
      </c>
    </row>
    <row r="1089" spans="1:10" x14ac:dyDescent="0.3">
      <c r="A1089">
        <v>13162</v>
      </c>
      <c r="B1089" t="e">
        <f>_xlfn.XLOOKUP(Table15[[#This Row],[Site Id]],'All sites'!A:A,'All sites'!B:B)</f>
        <v>#N/A</v>
      </c>
      <c r="C1089" t="e">
        <f>_xlfn.XLOOKUP(Table15[[#This Row],[Site Id]],'All sites'!A:A,'All sites'!C:C)</f>
        <v>#N/A</v>
      </c>
      <c r="D1089" t="e">
        <f>Table15[[#This Row],[Site Area]] &amp; " " &amp; Table15[[#This Row],[Site Description]]</f>
        <v>#N/A</v>
      </c>
      <c r="E1089" t="s">
        <v>10246</v>
      </c>
      <c r="F1089" t="s">
        <v>10247</v>
      </c>
      <c r="G1089" t="s">
        <v>8112</v>
      </c>
      <c r="H1089" t="s">
        <v>8113</v>
      </c>
      <c r="J1089" t="str">
        <f>Table15[[#This Row],[Server]]&amp;":"&amp;Table15[[#This Row],[DB_ADDR]]</f>
        <v>WASTE:E55427</v>
      </c>
    </row>
    <row r="1090" spans="1:10" x14ac:dyDescent="0.3">
      <c r="A1090">
        <v>13162</v>
      </c>
      <c r="B1090" t="e">
        <f>_xlfn.XLOOKUP(Table15[[#This Row],[Site Id]],'All sites'!A:A,'All sites'!B:B)</f>
        <v>#N/A</v>
      </c>
      <c r="C1090" t="e">
        <f>_xlfn.XLOOKUP(Table15[[#This Row],[Site Id]],'All sites'!A:A,'All sites'!C:C)</f>
        <v>#N/A</v>
      </c>
      <c r="D1090" t="e">
        <f>Table15[[#This Row],[Site Area]] &amp; " " &amp; Table15[[#This Row],[Site Description]]</f>
        <v>#N/A</v>
      </c>
      <c r="E1090" t="s">
        <v>10248</v>
      </c>
      <c r="F1090" t="s">
        <v>10249</v>
      </c>
      <c r="G1090" t="s">
        <v>8112</v>
      </c>
      <c r="H1090" t="s">
        <v>8113</v>
      </c>
      <c r="J1090" t="str">
        <f>Table15[[#This Row],[Server]]&amp;":"&amp;Table15[[#This Row],[DB_ADDR]]</f>
        <v>WASTE:E55435</v>
      </c>
    </row>
    <row r="1091" spans="1:10" x14ac:dyDescent="0.3">
      <c r="A1091">
        <v>13162</v>
      </c>
      <c r="B1091" t="e">
        <f>_xlfn.XLOOKUP(Table15[[#This Row],[Site Id]],'All sites'!A:A,'All sites'!B:B)</f>
        <v>#N/A</v>
      </c>
      <c r="C1091" t="e">
        <f>_xlfn.XLOOKUP(Table15[[#This Row],[Site Id]],'All sites'!A:A,'All sites'!C:C)</f>
        <v>#N/A</v>
      </c>
      <c r="D1091" t="e">
        <f>Table15[[#This Row],[Site Area]] &amp; " " &amp; Table15[[#This Row],[Site Description]]</f>
        <v>#N/A</v>
      </c>
      <c r="E1091" t="s">
        <v>10250</v>
      </c>
      <c r="F1091" t="s">
        <v>10251</v>
      </c>
      <c r="G1091" t="s">
        <v>8112</v>
      </c>
      <c r="H1091" t="s">
        <v>8168</v>
      </c>
      <c r="J1091" t="str">
        <f>Table15[[#This Row],[Server]]&amp;":"&amp;Table15[[#This Row],[DB_ADDR]]</f>
        <v>WASTE2:E3300</v>
      </c>
    </row>
    <row r="1092" spans="1:10" x14ac:dyDescent="0.3">
      <c r="A1092">
        <v>13163</v>
      </c>
      <c r="B1092" t="e">
        <f>_xlfn.XLOOKUP(Table15[[#This Row],[Site Id]],'All sites'!A:A,'All sites'!B:B)</f>
        <v>#N/A</v>
      </c>
      <c r="C1092" t="e">
        <f>_xlfn.XLOOKUP(Table15[[#This Row],[Site Id]],'All sites'!A:A,'All sites'!C:C)</f>
        <v>#N/A</v>
      </c>
      <c r="D1092" t="e">
        <f>Table15[[#This Row],[Site Area]] &amp; " " &amp; Table15[[#This Row],[Site Description]]</f>
        <v>#N/A</v>
      </c>
      <c r="E1092" t="s">
        <v>10252</v>
      </c>
      <c r="F1092" t="s">
        <v>10253</v>
      </c>
      <c r="G1092" t="s">
        <v>8112</v>
      </c>
      <c r="H1092" t="s">
        <v>8113</v>
      </c>
      <c r="J1092" t="str">
        <f>Table15[[#This Row],[Server]]&amp;":"&amp;Table15[[#This Row],[DB_ADDR]]</f>
        <v>WASTE:E9007</v>
      </c>
    </row>
    <row r="1093" spans="1:10" x14ac:dyDescent="0.3">
      <c r="A1093">
        <v>13163</v>
      </c>
      <c r="B1093" t="e">
        <f>_xlfn.XLOOKUP(Table15[[#This Row],[Site Id]],'All sites'!A:A,'All sites'!B:B)</f>
        <v>#N/A</v>
      </c>
      <c r="C1093" t="e">
        <f>_xlfn.XLOOKUP(Table15[[#This Row],[Site Id]],'All sites'!A:A,'All sites'!C:C)</f>
        <v>#N/A</v>
      </c>
      <c r="D1093" t="e">
        <f>Table15[[#This Row],[Site Area]] &amp; " " &amp; Table15[[#This Row],[Site Description]]</f>
        <v>#N/A</v>
      </c>
      <c r="E1093" t="s">
        <v>10254</v>
      </c>
      <c r="F1093" t="s">
        <v>10255</v>
      </c>
      <c r="G1093" t="s">
        <v>8112</v>
      </c>
      <c r="H1093" t="s">
        <v>8113</v>
      </c>
      <c r="J1093" t="str">
        <f>Table15[[#This Row],[Server]]&amp;":"&amp;Table15[[#This Row],[DB_ADDR]]</f>
        <v>WASTE:E9008</v>
      </c>
    </row>
    <row r="1094" spans="1:10" x14ac:dyDescent="0.3">
      <c r="A1094">
        <v>13163</v>
      </c>
      <c r="B1094" t="e">
        <f>_xlfn.XLOOKUP(Table15[[#This Row],[Site Id]],'All sites'!A:A,'All sites'!B:B)</f>
        <v>#N/A</v>
      </c>
      <c r="C1094" t="e">
        <f>_xlfn.XLOOKUP(Table15[[#This Row],[Site Id]],'All sites'!A:A,'All sites'!C:C)</f>
        <v>#N/A</v>
      </c>
      <c r="D1094" t="e">
        <f>Table15[[#This Row],[Site Area]] &amp; " " &amp; Table15[[#This Row],[Site Description]]</f>
        <v>#N/A</v>
      </c>
      <c r="E1094" t="s">
        <v>10256</v>
      </c>
      <c r="F1094" t="s">
        <v>10257</v>
      </c>
      <c r="G1094" t="s">
        <v>8112</v>
      </c>
      <c r="H1094" t="s">
        <v>8113</v>
      </c>
      <c r="J1094" t="str">
        <f>Table15[[#This Row],[Server]]&amp;":"&amp;Table15[[#This Row],[DB_ADDR]]</f>
        <v>WASTE:E36738</v>
      </c>
    </row>
    <row r="1095" spans="1:10" x14ac:dyDescent="0.3">
      <c r="A1095">
        <v>13163</v>
      </c>
      <c r="B1095" t="e">
        <f>_xlfn.XLOOKUP(Table15[[#This Row],[Site Id]],'All sites'!A:A,'All sites'!B:B)</f>
        <v>#N/A</v>
      </c>
      <c r="C1095" t="e">
        <f>_xlfn.XLOOKUP(Table15[[#This Row],[Site Id]],'All sites'!A:A,'All sites'!C:C)</f>
        <v>#N/A</v>
      </c>
      <c r="D1095" t="e">
        <f>Table15[[#This Row],[Site Area]] &amp; " " &amp; Table15[[#This Row],[Site Description]]</f>
        <v>#N/A</v>
      </c>
      <c r="E1095" t="s">
        <v>10258</v>
      </c>
      <c r="F1095" t="s">
        <v>10259</v>
      </c>
      <c r="G1095" t="s">
        <v>8112</v>
      </c>
      <c r="H1095" t="s">
        <v>8113</v>
      </c>
      <c r="J1095" t="str">
        <f>Table15[[#This Row],[Server]]&amp;":"&amp;Table15[[#This Row],[DB_ADDR]]</f>
        <v>WASTE:E36739</v>
      </c>
    </row>
    <row r="1096" spans="1:10" x14ac:dyDescent="0.3">
      <c r="A1096">
        <v>13163</v>
      </c>
      <c r="B1096" t="e">
        <f>_xlfn.XLOOKUP(Table15[[#This Row],[Site Id]],'All sites'!A:A,'All sites'!B:B)</f>
        <v>#N/A</v>
      </c>
      <c r="C1096" t="e">
        <f>_xlfn.XLOOKUP(Table15[[#This Row],[Site Id]],'All sites'!A:A,'All sites'!C:C)</f>
        <v>#N/A</v>
      </c>
      <c r="D1096" t="e">
        <f>Table15[[#This Row],[Site Area]] &amp; " " &amp; Table15[[#This Row],[Site Description]]</f>
        <v>#N/A</v>
      </c>
      <c r="E1096" t="s">
        <v>10260</v>
      </c>
      <c r="F1096" t="s">
        <v>10261</v>
      </c>
      <c r="G1096" t="s">
        <v>8112</v>
      </c>
      <c r="H1096" t="s">
        <v>8113</v>
      </c>
      <c r="J1096" t="str">
        <f>Table15[[#This Row],[Server]]&amp;":"&amp;Table15[[#This Row],[DB_ADDR]]</f>
        <v>WASTE:E36743</v>
      </c>
    </row>
    <row r="1097" spans="1:10" x14ac:dyDescent="0.3">
      <c r="A1097">
        <v>13163</v>
      </c>
      <c r="B1097" t="e">
        <f>_xlfn.XLOOKUP(Table15[[#This Row],[Site Id]],'All sites'!A:A,'All sites'!B:B)</f>
        <v>#N/A</v>
      </c>
      <c r="C1097" t="e">
        <f>_xlfn.XLOOKUP(Table15[[#This Row],[Site Id]],'All sites'!A:A,'All sites'!C:C)</f>
        <v>#N/A</v>
      </c>
      <c r="D1097" t="e">
        <f>Table15[[#This Row],[Site Area]] &amp; " " &amp; Table15[[#This Row],[Site Description]]</f>
        <v>#N/A</v>
      </c>
      <c r="E1097" t="s">
        <v>10262</v>
      </c>
      <c r="F1097" t="s">
        <v>10263</v>
      </c>
      <c r="G1097" t="s">
        <v>8112</v>
      </c>
      <c r="H1097" t="s">
        <v>8113</v>
      </c>
      <c r="J1097" t="str">
        <f>Table15[[#This Row],[Server]]&amp;":"&amp;Table15[[#This Row],[DB_ADDR]]</f>
        <v>WASTE:E36753</v>
      </c>
    </row>
    <row r="1098" spans="1:10" x14ac:dyDescent="0.3">
      <c r="A1098">
        <v>13163</v>
      </c>
      <c r="B1098" t="e">
        <f>_xlfn.XLOOKUP(Table15[[#This Row],[Site Id]],'All sites'!A:A,'All sites'!B:B)</f>
        <v>#N/A</v>
      </c>
      <c r="C1098" t="e">
        <f>_xlfn.XLOOKUP(Table15[[#This Row],[Site Id]],'All sites'!A:A,'All sites'!C:C)</f>
        <v>#N/A</v>
      </c>
      <c r="D1098" t="e">
        <f>Table15[[#This Row],[Site Area]] &amp; " " &amp; Table15[[#This Row],[Site Description]]</f>
        <v>#N/A</v>
      </c>
      <c r="E1098" t="s">
        <v>10264</v>
      </c>
      <c r="F1098" t="s">
        <v>10265</v>
      </c>
      <c r="G1098" t="s">
        <v>8112</v>
      </c>
      <c r="H1098" t="s">
        <v>8113</v>
      </c>
      <c r="J1098" t="str">
        <f>Table15[[#This Row],[Server]]&amp;":"&amp;Table15[[#This Row],[DB_ADDR]]</f>
        <v>WASTE:E96317</v>
      </c>
    </row>
    <row r="1099" spans="1:10" x14ac:dyDescent="0.3">
      <c r="A1099">
        <v>13163</v>
      </c>
      <c r="B1099" t="e">
        <f>_xlfn.XLOOKUP(Table15[[#This Row],[Site Id]],'All sites'!A:A,'All sites'!B:B)</f>
        <v>#N/A</v>
      </c>
      <c r="C1099" t="e">
        <f>_xlfn.XLOOKUP(Table15[[#This Row],[Site Id]],'All sites'!A:A,'All sites'!C:C)</f>
        <v>#N/A</v>
      </c>
      <c r="D1099" t="e">
        <f>Table15[[#This Row],[Site Area]] &amp; " " &amp; Table15[[#This Row],[Site Description]]</f>
        <v>#N/A</v>
      </c>
      <c r="E1099" t="s">
        <v>10266</v>
      </c>
      <c r="F1099" t="s">
        <v>10267</v>
      </c>
      <c r="G1099" t="s">
        <v>8112</v>
      </c>
      <c r="H1099" t="s">
        <v>8113</v>
      </c>
      <c r="J1099" t="str">
        <f>Table15[[#This Row],[Server]]&amp;":"&amp;Table15[[#This Row],[DB_ADDR]]</f>
        <v>WASTE:E96322</v>
      </c>
    </row>
    <row r="1100" spans="1:10" x14ac:dyDescent="0.3">
      <c r="A1100">
        <v>13164</v>
      </c>
      <c r="B1100" t="e">
        <f>_xlfn.XLOOKUP(Table15[[#This Row],[Site Id]],'All sites'!A:A,'All sites'!B:B)</f>
        <v>#N/A</v>
      </c>
      <c r="C1100" t="e">
        <f>_xlfn.XLOOKUP(Table15[[#This Row],[Site Id]],'All sites'!A:A,'All sites'!C:C)</f>
        <v>#N/A</v>
      </c>
      <c r="D1100" t="e">
        <f>Table15[[#This Row],[Site Area]] &amp; " " &amp; Table15[[#This Row],[Site Description]]</f>
        <v>#N/A</v>
      </c>
      <c r="E1100" t="s">
        <v>10268</v>
      </c>
      <c r="F1100" t="s">
        <v>10269</v>
      </c>
      <c r="G1100" t="s">
        <v>8112</v>
      </c>
      <c r="H1100" t="s">
        <v>8113</v>
      </c>
      <c r="J1100" t="str">
        <f>Table15[[#This Row],[Server]]&amp;":"&amp;Table15[[#This Row],[DB_ADDR]]</f>
        <v>WASTE:E1245</v>
      </c>
    </row>
    <row r="1101" spans="1:10" x14ac:dyDescent="0.3">
      <c r="A1101">
        <v>13165</v>
      </c>
      <c r="B1101" t="e">
        <f>_xlfn.XLOOKUP(Table15[[#This Row],[Site Id]],'All sites'!A:A,'All sites'!B:B)</f>
        <v>#N/A</v>
      </c>
      <c r="C1101" t="e">
        <f>_xlfn.XLOOKUP(Table15[[#This Row],[Site Id]],'All sites'!A:A,'All sites'!C:C)</f>
        <v>#N/A</v>
      </c>
      <c r="D1101" t="e">
        <f>Table15[[#This Row],[Site Area]] &amp; " " &amp; Table15[[#This Row],[Site Description]]</f>
        <v>#N/A</v>
      </c>
      <c r="E1101" t="s">
        <v>10270</v>
      </c>
      <c r="F1101" t="s">
        <v>10271</v>
      </c>
      <c r="G1101" t="s">
        <v>8112</v>
      </c>
      <c r="H1101" t="s">
        <v>8113</v>
      </c>
      <c r="J1101" t="str">
        <f>Table15[[#This Row],[Server]]&amp;":"&amp;Table15[[#This Row],[DB_ADDR]]</f>
        <v>WASTE:E1455</v>
      </c>
    </row>
    <row r="1102" spans="1:10" x14ac:dyDescent="0.3">
      <c r="A1102">
        <v>13165</v>
      </c>
      <c r="B1102" t="e">
        <f>_xlfn.XLOOKUP(Table15[[#This Row],[Site Id]],'All sites'!A:A,'All sites'!B:B)</f>
        <v>#N/A</v>
      </c>
      <c r="C1102" t="e">
        <f>_xlfn.XLOOKUP(Table15[[#This Row],[Site Id]],'All sites'!A:A,'All sites'!C:C)</f>
        <v>#N/A</v>
      </c>
      <c r="D1102" t="e">
        <f>Table15[[#This Row],[Site Area]] &amp; " " &amp; Table15[[#This Row],[Site Description]]</f>
        <v>#N/A</v>
      </c>
      <c r="E1102" t="s">
        <v>10272</v>
      </c>
      <c r="F1102" t="s">
        <v>10273</v>
      </c>
      <c r="G1102" t="s">
        <v>8112</v>
      </c>
      <c r="H1102" t="s">
        <v>8113</v>
      </c>
      <c r="J1102" t="str">
        <f>Table15[[#This Row],[Server]]&amp;":"&amp;Table15[[#This Row],[DB_ADDR]]</f>
        <v>WASTE:E1456</v>
      </c>
    </row>
    <row r="1103" spans="1:10" x14ac:dyDescent="0.3">
      <c r="A1103">
        <v>13165</v>
      </c>
      <c r="B1103" t="e">
        <f>_xlfn.XLOOKUP(Table15[[#This Row],[Site Id]],'All sites'!A:A,'All sites'!B:B)</f>
        <v>#N/A</v>
      </c>
      <c r="C1103" t="e">
        <f>_xlfn.XLOOKUP(Table15[[#This Row],[Site Id]],'All sites'!A:A,'All sites'!C:C)</f>
        <v>#N/A</v>
      </c>
      <c r="D1103" t="e">
        <f>Table15[[#This Row],[Site Area]] &amp; " " &amp; Table15[[#This Row],[Site Description]]</f>
        <v>#N/A</v>
      </c>
      <c r="E1103" t="s">
        <v>10274</v>
      </c>
      <c r="F1103" t="s">
        <v>10275</v>
      </c>
      <c r="G1103" t="s">
        <v>8112</v>
      </c>
      <c r="H1103" t="s">
        <v>8113</v>
      </c>
      <c r="J1103" t="str">
        <f>Table15[[#This Row],[Server]]&amp;":"&amp;Table15[[#This Row],[DB_ADDR]]</f>
        <v>WASTE:E1457</v>
      </c>
    </row>
    <row r="1104" spans="1:10" x14ac:dyDescent="0.3">
      <c r="A1104">
        <v>13165</v>
      </c>
      <c r="B1104" t="e">
        <f>_xlfn.XLOOKUP(Table15[[#This Row],[Site Id]],'All sites'!A:A,'All sites'!B:B)</f>
        <v>#N/A</v>
      </c>
      <c r="C1104" t="e">
        <f>_xlfn.XLOOKUP(Table15[[#This Row],[Site Id]],'All sites'!A:A,'All sites'!C:C)</f>
        <v>#N/A</v>
      </c>
      <c r="D1104" t="e">
        <f>Table15[[#This Row],[Site Area]] &amp; " " &amp; Table15[[#This Row],[Site Description]]</f>
        <v>#N/A</v>
      </c>
      <c r="E1104" t="s">
        <v>10276</v>
      </c>
      <c r="F1104" t="s">
        <v>10277</v>
      </c>
      <c r="G1104" t="s">
        <v>8112</v>
      </c>
      <c r="H1104" t="s">
        <v>8113</v>
      </c>
      <c r="J1104" t="str">
        <f>Table15[[#This Row],[Server]]&amp;":"&amp;Table15[[#This Row],[DB_ADDR]]</f>
        <v>WASTE:E1458</v>
      </c>
    </row>
    <row r="1105" spans="1:10" x14ac:dyDescent="0.3">
      <c r="A1105">
        <v>13165</v>
      </c>
      <c r="B1105" t="e">
        <f>_xlfn.XLOOKUP(Table15[[#This Row],[Site Id]],'All sites'!A:A,'All sites'!B:B)</f>
        <v>#N/A</v>
      </c>
      <c r="C1105" t="e">
        <f>_xlfn.XLOOKUP(Table15[[#This Row],[Site Id]],'All sites'!A:A,'All sites'!C:C)</f>
        <v>#N/A</v>
      </c>
      <c r="D1105" t="e">
        <f>Table15[[#This Row],[Site Area]] &amp; " " &amp; Table15[[#This Row],[Site Description]]</f>
        <v>#N/A</v>
      </c>
      <c r="E1105" t="s">
        <v>10278</v>
      </c>
      <c r="F1105" t="s">
        <v>10279</v>
      </c>
      <c r="G1105" t="s">
        <v>8112</v>
      </c>
      <c r="H1105" t="s">
        <v>8113</v>
      </c>
      <c r="J1105" t="str">
        <f>Table15[[#This Row],[Server]]&amp;":"&amp;Table15[[#This Row],[DB_ADDR]]</f>
        <v>WASTE:E1459</v>
      </c>
    </row>
    <row r="1106" spans="1:10" x14ac:dyDescent="0.3">
      <c r="A1106">
        <v>13165</v>
      </c>
      <c r="B1106" t="e">
        <f>_xlfn.XLOOKUP(Table15[[#This Row],[Site Id]],'All sites'!A:A,'All sites'!B:B)</f>
        <v>#N/A</v>
      </c>
      <c r="C1106" t="e">
        <f>_xlfn.XLOOKUP(Table15[[#This Row],[Site Id]],'All sites'!A:A,'All sites'!C:C)</f>
        <v>#N/A</v>
      </c>
      <c r="D1106" t="e">
        <f>Table15[[#This Row],[Site Area]] &amp; " " &amp; Table15[[#This Row],[Site Description]]</f>
        <v>#N/A</v>
      </c>
      <c r="E1106" t="s">
        <v>10280</v>
      </c>
      <c r="F1106" t="s">
        <v>10281</v>
      </c>
      <c r="G1106" t="s">
        <v>8112</v>
      </c>
      <c r="H1106" t="s">
        <v>8113</v>
      </c>
      <c r="J1106" t="str">
        <f>Table15[[#This Row],[Server]]&amp;":"&amp;Table15[[#This Row],[DB_ADDR]]</f>
        <v>WASTE:E1460</v>
      </c>
    </row>
    <row r="1107" spans="1:10" x14ac:dyDescent="0.3">
      <c r="A1107">
        <v>13165</v>
      </c>
      <c r="B1107" t="e">
        <f>_xlfn.XLOOKUP(Table15[[#This Row],[Site Id]],'All sites'!A:A,'All sites'!B:B)</f>
        <v>#N/A</v>
      </c>
      <c r="C1107" t="e">
        <f>_xlfn.XLOOKUP(Table15[[#This Row],[Site Id]],'All sites'!A:A,'All sites'!C:C)</f>
        <v>#N/A</v>
      </c>
      <c r="D1107" t="e">
        <f>Table15[[#This Row],[Site Area]] &amp; " " &amp; Table15[[#This Row],[Site Description]]</f>
        <v>#N/A</v>
      </c>
      <c r="E1107" t="s">
        <v>10282</v>
      </c>
      <c r="F1107" t="s">
        <v>10283</v>
      </c>
      <c r="G1107" t="s">
        <v>8112</v>
      </c>
      <c r="H1107" t="s">
        <v>8113</v>
      </c>
      <c r="J1107" t="str">
        <f>Table15[[#This Row],[Server]]&amp;":"&amp;Table15[[#This Row],[DB_ADDR]]</f>
        <v>WASTE:E1461</v>
      </c>
    </row>
    <row r="1108" spans="1:10" x14ac:dyDescent="0.3">
      <c r="A1108">
        <v>13165</v>
      </c>
      <c r="B1108" t="e">
        <f>_xlfn.XLOOKUP(Table15[[#This Row],[Site Id]],'All sites'!A:A,'All sites'!B:B)</f>
        <v>#N/A</v>
      </c>
      <c r="C1108" t="e">
        <f>_xlfn.XLOOKUP(Table15[[#This Row],[Site Id]],'All sites'!A:A,'All sites'!C:C)</f>
        <v>#N/A</v>
      </c>
      <c r="D1108" t="e">
        <f>Table15[[#This Row],[Site Area]] &amp; " " &amp; Table15[[#This Row],[Site Description]]</f>
        <v>#N/A</v>
      </c>
      <c r="E1108" t="s">
        <v>10284</v>
      </c>
      <c r="F1108" t="s">
        <v>10285</v>
      </c>
      <c r="G1108" t="s">
        <v>8112</v>
      </c>
      <c r="H1108" t="s">
        <v>8113</v>
      </c>
      <c r="J1108" t="str">
        <f>Table15[[#This Row],[Server]]&amp;":"&amp;Table15[[#This Row],[DB_ADDR]]</f>
        <v>WASTE:E1464</v>
      </c>
    </row>
    <row r="1109" spans="1:10" x14ac:dyDescent="0.3">
      <c r="A1109">
        <v>13165</v>
      </c>
      <c r="B1109" t="e">
        <f>_xlfn.XLOOKUP(Table15[[#This Row],[Site Id]],'All sites'!A:A,'All sites'!B:B)</f>
        <v>#N/A</v>
      </c>
      <c r="C1109" t="e">
        <f>_xlfn.XLOOKUP(Table15[[#This Row],[Site Id]],'All sites'!A:A,'All sites'!C:C)</f>
        <v>#N/A</v>
      </c>
      <c r="D1109" t="e">
        <f>Table15[[#This Row],[Site Area]] &amp; " " &amp; Table15[[#This Row],[Site Description]]</f>
        <v>#N/A</v>
      </c>
      <c r="E1109" t="s">
        <v>10286</v>
      </c>
      <c r="F1109" t="s">
        <v>10287</v>
      </c>
      <c r="G1109" t="s">
        <v>8112</v>
      </c>
      <c r="H1109" t="s">
        <v>8113</v>
      </c>
      <c r="J1109" t="str">
        <f>Table15[[#This Row],[Server]]&amp;":"&amp;Table15[[#This Row],[DB_ADDR]]</f>
        <v>WASTE:E1485</v>
      </c>
    </row>
    <row r="1110" spans="1:10" x14ac:dyDescent="0.3">
      <c r="A1110">
        <v>13165</v>
      </c>
      <c r="B1110" t="e">
        <f>_xlfn.XLOOKUP(Table15[[#This Row],[Site Id]],'All sites'!A:A,'All sites'!B:B)</f>
        <v>#N/A</v>
      </c>
      <c r="C1110" t="e">
        <f>_xlfn.XLOOKUP(Table15[[#This Row],[Site Id]],'All sites'!A:A,'All sites'!C:C)</f>
        <v>#N/A</v>
      </c>
      <c r="D1110" t="e">
        <f>Table15[[#This Row],[Site Area]] &amp; " " &amp; Table15[[#This Row],[Site Description]]</f>
        <v>#N/A</v>
      </c>
      <c r="E1110" t="s">
        <v>10288</v>
      </c>
      <c r="F1110" t="s">
        <v>10289</v>
      </c>
      <c r="G1110" t="s">
        <v>8112</v>
      </c>
      <c r="H1110" t="s">
        <v>8113</v>
      </c>
      <c r="J1110" t="str">
        <f>Table15[[#This Row],[Server]]&amp;":"&amp;Table15[[#This Row],[DB_ADDR]]</f>
        <v>WASTE:E1486</v>
      </c>
    </row>
    <row r="1111" spans="1:10" x14ac:dyDescent="0.3">
      <c r="A1111">
        <v>13168</v>
      </c>
      <c r="B1111" t="e">
        <f>_xlfn.XLOOKUP(Table15[[#This Row],[Site Id]],'All sites'!A:A,'All sites'!B:B)</f>
        <v>#N/A</v>
      </c>
      <c r="C1111" t="e">
        <f>_xlfn.XLOOKUP(Table15[[#This Row],[Site Id]],'All sites'!A:A,'All sites'!C:C)</f>
        <v>#N/A</v>
      </c>
      <c r="D1111" t="e">
        <f>Table15[[#This Row],[Site Area]] &amp; " " &amp; Table15[[#This Row],[Site Description]]</f>
        <v>#N/A</v>
      </c>
      <c r="E1111" t="s">
        <v>10290</v>
      </c>
      <c r="F1111" t="s">
        <v>10291</v>
      </c>
      <c r="G1111" t="s">
        <v>8112</v>
      </c>
      <c r="H1111" t="s">
        <v>8113</v>
      </c>
      <c r="J1111" t="str">
        <f>Table15[[#This Row],[Server]]&amp;":"&amp;Table15[[#This Row],[DB_ADDR]]</f>
        <v>WASTE:E26075</v>
      </c>
    </row>
    <row r="1112" spans="1:10" x14ac:dyDescent="0.3">
      <c r="A1112">
        <v>13168</v>
      </c>
      <c r="B1112" t="e">
        <f>_xlfn.XLOOKUP(Table15[[#This Row],[Site Id]],'All sites'!A:A,'All sites'!B:B)</f>
        <v>#N/A</v>
      </c>
      <c r="C1112" t="e">
        <f>_xlfn.XLOOKUP(Table15[[#This Row],[Site Id]],'All sites'!A:A,'All sites'!C:C)</f>
        <v>#N/A</v>
      </c>
      <c r="D1112" t="e">
        <f>Table15[[#This Row],[Site Area]] &amp; " " &amp; Table15[[#This Row],[Site Description]]</f>
        <v>#N/A</v>
      </c>
      <c r="E1112" t="s">
        <v>10292</v>
      </c>
      <c r="F1112" t="s">
        <v>10293</v>
      </c>
      <c r="G1112" t="s">
        <v>8112</v>
      </c>
      <c r="H1112" t="s">
        <v>8113</v>
      </c>
      <c r="J1112" t="str">
        <f>Table15[[#This Row],[Server]]&amp;":"&amp;Table15[[#This Row],[DB_ADDR]]</f>
        <v>WASTE:E26076</v>
      </c>
    </row>
    <row r="1113" spans="1:10" x14ac:dyDescent="0.3">
      <c r="A1113">
        <v>13168</v>
      </c>
      <c r="B1113" t="e">
        <f>_xlfn.XLOOKUP(Table15[[#This Row],[Site Id]],'All sites'!A:A,'All sites'!B:B)</f>
        <v>#N/A</v>
      </c>
      <c r="C1113" t="e">
        <f>_xlfn.XLOOKUP(Table15[[#This Row],[Site Id]],'All sites'!A:A,'All sites'!C:C)</f>
        <v>#N/A</v>
      </c>
      <c r="D1113" t="e">
        <f>Table15[[#This Row],[Site Area]] &amp; " " &amp; Table15[[#This Row],[Site Description]]</f>
        <v>#N/A</v>
      </c>
      <c r="E1113" t="s">
        <v>10294</v>
      </c>
      <c r="F1113" t="s">
        <v>10295</v>
      </c>
      <c r="G1113" t="s">
        <v>8112</v>
      </c>
      <c r="H1113" t="s">
        <v>8113</v>
      </c>
      <c r="J1113" t="str">
        <f>Table15[[#This Row],[Server]]&amp;":"&amp;Table15[[#This Row],[DB_ADDR]]</f>
        <v>WASTE:E26088</v>
      </c>
    </row>
    <row r="1114" spans="1:10" x14ac:dyDescent="0.3">
      <c r="A1114">
        <v>13171</v>
      </c>
      <c r="B1114" t="e">
        <f>_xlfn.XLOOKUP(Table15[[#This Row],[Site Id]],'All sites'!A:A,'All sites'!B:B)</f>
        <v>#N/A</v>
      </c>
      <c r="C1114" t="e">
        <f>_xlfn.XLOOKUP(Table15[[#This Row],[Site Id]],'All sites'!A:A,'All sites'!C:C)</f>
        <v>#N/A</v>
      </c>
      <c r="D1114" t="e">
        <f>Table15[[#This Row],[Site Area]] &amp; " " &amp; Table15[[#This Row],[Site Description]]</f>
        <v>#N/A</v>
      </c>
      <c r="E1114" t="s">
        <v>10296</v>
      </c>
      <c r="F1114" t="s">
        <v>10297</v>
      </c>
      <c r="G1114" t="s">
        <v>8112</v>
      </c>
      <c r="H1114" t="s">
        <v>8113</v>
      </c>
      <c r="J1114" t="str">
        <f>Table15[[#This Row],[Server]]&amp;":"&amp;Table15[[#This Row],[DB_ADDR]]</f>
        <v>WASTE:E2720</v>
      </c>
    </row>
    <row r="1115" spans="1:10" x14ac:dyDescent="0.3">
      <c r="A1115">
        <v>13171</v>
      </c>
      <c r="B1115" t="e">
        <f>_xlfn.XLOOKUP(Table15[[#This Row],[Site Id]],'All sites'!A:A,'All sites'!B:B)</f>
        <v>#N/A</v>
      </c>
      <c r="C1115" t="e">
        <f>_xlfn.XLOOKUP(Table15[[#This Row],[Site Id]],'All sites'!A:A,'All sites'!C:C)</f>
        <v>#N/A</v>
      </c>
      <c r="D1115" t="e">
        <f>Table15[[#This Row],[Site Area]] &amp; " " &amp; Table15[[#This Row],[Site Description]]</f>
        <v>#N/A</v>
      </c>
      <c r="E1115" t="s">
        <v>10298</v>
      </c>
      <c r="F1115" t="s">
        <v>10299</v>
      </c>
      <c r="G1115" t="s">
        <v>8112</v>
      </c>
      <c r="H1115" t="s">
        <v>8113</v>
      </c>
      <c r="J1115" t="str">
        <f>Table15[[#This Row],[Server]]&amp;":"&amp;Table15[[#This Row],[DB_ADDR]]</f>
        <v>WASTE:E2726</v>
      </c>
    </row>
    <row r="1116" spans="1:10" x14ac:dyDescent="0.3">
      <c r="A1116">
        <v>13171</v>
      </c>
      <c r="B1116" t="e">
        <f>_xlfn.XLOOKUP(Table15[[#This Row],[Site Id]],'All sites'!A:A,'All sites'!B:B)</f>
        <v>#N/A</v>
      </c>
      <c r="C1116" t="e">
        <f>_xlfn.XLOOKUP(Table15[[#This Row],[Site Id]],'All sites'!A:A,'All sites'!C:C)</f>
        <v>#N/A</v>
      </c>
      <c r="D1116" t="e">
        <f>Table15[[#This Row],[Site Area]] &amp; " " &amp; Table15[[#This Row],[Site Description]]</f>
        <v>#N/A</v>
      </c>
      <c r="E1116" t="s">
        <v>10300</v>
      </c>
      <c r="F1116" t="s">
        <v>10301</v>
      </c>
      <c r="G1116" t="s">
        <v>8112</v>
      </c>
      <c r="H1116" t="s">
        <v>8113</v>
      </c>
      <c r="J1116" t="str">
        <f>Table15[[#This Row],[Server]]&amp;":"&amp;Table15[[#This Row],[DB_ADDR]]</f>
        <v>WASTE:E2727</v>
      </c>
    </row>
    <row r="1117" spans="1:10" x14ac:dyDescent="0.3">
      <c r="A1117">
        <v>13171</v>
      </c>
      <c r="B1117" t="e">
        <f>_xlfn.XLOOKUP(Table15[[#This Row],[Site Id]],'All sites'!A:A,'All sites'!B:B)</f>
        <v>#N/A</v>
      </c>
      <c r="C1117" t="e">
        <f>_xlfn.XLOOKUP(Table15[[#This Row],[Site Id]],'All sites'!A:A,'All sites'!C:C)</f>
        <v>#N/A</v>
      </c>
      <c r="D1117" t="e">
        <f>Table15[[#This Row],[Site Area]] &amp; " " &amp; Table15[[#This Row],[Site Description]]</f>
        <v>#N/A</v>
      </c>
      <c r="E1117" t="s">
        <v>10302</v>
      </c>
      <c r="F1117" t="s">
        <v>10303</v>
      </c>
      <c r="G1117" t="s">
        <v>8112</v>
      </c>
      <c r="H1117" t="s">
        <v>8113</v>
      </c>
      <c r="J1117" t="str">
        <f>Table15[[#This Row],[Server]]&amp;":"&amp;Table15[[#This Row],[DB_ADDR]]</f>
        <v>WASTE:E12688</v>
      </c>
    </row>
    <row r="1118" spans="1:10" x14ac:dyDescent="0.3">
      <c r="A1118">
        <v>13171</v>
      </c>
      <c r="B1118" t="e">
        <f>_xlfn.XLOOKUP(Table15[[#This Row],[Site Id]],'All sites'!A:A,'All sites'!B:B)</f>
        <v>#N/A</v>
      </c>
      <c r="C1118" t="e">
        <f>_xlfn.XLOOKUP(Table15[[#This Row],[Site Id]],'All sites'!A:A,'All sites'!C:C)</f>
        <v>#N/A</v>
      </c>
      <c r="D1118" t="e">
        <f>Table15[[#This Row],[Site Area]] &amp; " " &amp; Table15[[#This Row],[Site Description]]</f>
        <v>#N/A</v>
      </c>
      <c r="E1118" t="s">
        <v>10304</v>
      </c>
      <c r="F1118" t="s">
        <v>10305</v>
      </c>
      <c r="G1118" t="s">
        <v>8112</v>
      </c>
      <c r="H1118" t="s">
        <v>8113</v>
      </c>
      <c r="J1118" t="str">
        <f>Table15[[#This Row],[Server]]&amp;":"&amp;Table15[[#This Row],[DB_ADDR]]</f>
        <v>WASTE:E12693</v>
      </c>
    </row>
    <row r="1119" spans="1:10" x14ac:dyDescent="0.3">
      <c r="A1119">
        <v>13171</v>
      </c>
      <c r="B1119" t="e">
        <f>_xlfn.XLOOKUP(Table15[[#This Row],[Site Id]],'All sites'!A:A,'All sites'!B:B)</f>
        <v>#N/A</v>
      </c>
      <c r="C1119" t="e">
        <f>_xlfn.XLOOKUP(Table15[[#This Row],[Site Id]],'All sites'!A:A,'All sites'!C:C)</f>
        <v>#N/A</v>
      </c>
      <c r="D1119" t="e">
        <f>Table15[[#This Row],[Site Area]] &amp; " " &amp; Table15[[#This Row],[Site Description]]</f>
        <v>#N/A</v>
      </c>
      <c r="E1119" t="s">
        <v>10306</v>
      </c>
      <c r="F1119" t="s">
        <v>10307</v>
      </c>
      <c r="G1119" t="s">
        <v>8112</v>
      </c>
      <c r="H1119" t="s">
        <v>8113</v>
      </c>
      <c r="J1119" t="str">
        <f>Table15[[#This Row],[Server]]&amp;":"&amp;Table15[[#This Row],[DB_ADDR]]</f>
        <v>WASTE:E26897</v>
      </c>
    </row>
    <row r="1120" spans="1:10" x14ac:dyDescent="0.3">
      <c r="A1120">
        <v>13171</v>
      </c>
      <c r="B1120" t="e">
        <f>_xlfn.XLOOKUP(Table15[[#This Row],[Site Id]],'All sites'!A:A,'All sites'!B:B)</f>
        <v>#N/A</v>
      </c>
      <c r="C1120" t="e">
        <f>_xlfn.XLOOKUP(Table15[[#This Row],[Site Id]],'All sites'!A:A,'All sites'!C:C)</f>
        <v>#N/A</v>
      </c>
      <c r="D1120" t="e">
        <f>Table15[[#This Row],[Site Area]] &amp; " " &amp; Table15[[#This Row],[Site Description]]</f>
        <v>#N/A</v>
      </c>
      <c r="E1120" t="s">
        <v>10308</v>
      </c>
      <c r="F1120" t="s">
        <v>10309</v>
      </c>
      <c r="G1120" t="s">
        <v>8112</v>
      </c>
      <c r="H1120" t="s">
        <v>8113</v>
      </c>
      <c r="J1120" t="str">
        <f>Table15[[#This Row],[Server]]&amp;":"&amp;Table15[[#This Row],[DB_ADDR]]</f>
        <v>WASTE:E29208</v>
      </c>
    </row>
    <row r="1121" spans="1:10" x14ac:dyDescent="0.3">
      <c r="A1121">
        <v>13171</v>
      </c>
      <c r="B1121" t="e">
        <f>_xlfn.XLOOKUP(Table15[[#This Row],[Site Id]],'All sites'!A:A,'All sites'!B:B)</f>
        <v>#N/A</v>
      </c>
      <c r="C1121" t="e">
        <f>_xlfn.XLOOKUP(Table15[[#This Row],[Site Id]],'All sites'!A:A,'All sites'!C:C)</f>
        <v>#N/A</v>
      </c>
      <c r="D1121" t="e">
        <f>Table15[[#This Row],[Site Area]] &amp; " " &amp; Table15[[#This Row],[Site Description]]</f>
        <v>#N/A</v>
      </c>
      <c r="E1121" t="s">
        <v>10310</v>
      </c>
      <c r="F1121" t="s">
        <v>10311</v>
      </c>
      <c r="G1121" t="s">
        <v>8112</v>
      </c>
      <c r="H1121" t="s">
        <v>8113</v>
      </c>
      <c r="J1121" t="str">
        <f>Table15[[#This Row],[Server]]&amp;":"&amp;Table15[[#This Row],[DB_ADDR]]</f>
        <v>WASTE:E29209</v>
      </c>
    </row>
    <row r="1122" spans="1:10" x14ac:dyDescent="0.3">
      <c r="A1122">
        <v>13171</v>
      </c>
      <c r="B1122" t="e">
        <f>_xlfn.XLOOKUP(Table15[[#This Row],[Site Id]],'All sites'!A:A,'All sites'!B:B)</f>
        <v>#N/A</v>
      </c>
      <c r="C1122" t="e">
        <f>_xlfn.XLOOKUP(Table15[[#This Row],[Site Id]],'All sites'!A:A,'All sites'!C:C)</f>
        <v>#N/A</v>
      </c>
      <c r="D1122" t="e">
        <f>Table15[[#This Row],[Site Area]] &amp; " " &amp; Table15[[#This Row],[Site Description]]</f>
        <v>#N/A</v>
      </c>
      <c r="E1122" t="s">
        <v>10312</v>
      </c>
      <c r="F1122" t="s">
        <v>10313</v>
      </c>
      <c r="G1122" t="s">
        <v>8112</v>
      </c>
      <c r="H1122" t="s">
        <v>8113</v>
      </c>
      <c r="J1122" t="str">
        <f>Table15[[#This Row],[Server]]&amp;":"&amp;Table15[[#This Row],[DB_ADDR]]</f>
        <v>WASTE:E29210</v>
      </c>
    </row>
    <row r="1123" spans="1:10" x14ac:dyDescent="0.3">
      <c r="A1123">
        <v>13171</v>
      </c>
      <c r="B1123" t="e">
        <f>_xlfn.XLOOKUP(Table15[[#This Row],[Site Id]],'All sites'!A:A,'All sites'!B:B)</f>
        <v>#N/A</v>
      </c>
      <c r="C1123" t="e">
        <f>_xlfn.XLOOKUP(Table15[[#This Row],[Site Id]],'All sites'!A:A,'All sites'!C:C)</f>
        <v>#N/A</v>
      </c>
      <c r="D1123" t="e">
        <f>Table15[[#This Row],[Site Area]] &amp; " " &amp; Table15[[#This Row],[Site Description]]</f>
        <v>#N/A</v>
      </c>
      <c r="E1123" t="s">
        <v>10314</v>
      </c>
      <c r="F1123" t="s">
        <v>10315</v>
      </c>
      <c r="G1123" t="s">
        <v>8112</v>
      </c>
      <c r="H1123" t="s">
        <v>8113</v>
      </c>
      <c r="J1123" t="str">
        <f>Table15[[#This Row],[Server]]&amp;":"&amp;Table15[[#This Row],[DB_ADDR]]</f>
        <v>WASTE:E29211</v>
      </c>
    </row>
    <row r="1124" spans="1:10" x14ac:dyDescent="0.3">
      <c r="A1124">
        <v>13171</v>
      </c>
      <c r="B1124" t="e">
        <f>_xlfn.XLOOKUP(Table15[[#This Row],[Site Id]],'All sites'!A:A,'All sites'!B:B)</f>
        <v>#N/A</v>
      </c>
      <c r="C1124" t="e">
        <f>_xlfn.XLOOKUP(Table15[[#This Row],[Site Id]],'All sites'!A:A,'All sites'!C:C)</f>
        <v>#N/A</v>
      </c>
      <c r="D1124" t="e">
        <f>Table15[[#This Row],[Site Area]] &amp; " " &amp; Table15[[#This Row],[Site Description]]</f>
        <v>#N/A</v>
      </c>
      <c r="E1124" t="s">
        <v>10316</v>
      </c>
      <c r="F1124" t="s">
        <v>10317</v>
      </c>
      <c r="G1124" t="s">
        <v>8112</v>
      </c>
      <c r="H1124" t="s">
        <v>8113</v>
      </c>
      <c r="J1124" t="str">
        <f>Table15[[#This Row],[Server]]&amp;":"&amp;Table15[[#This Row],[DB_ADDR]]</f>
        <v>WASTE:E29212</v>
      </c>
    </row>
    <row r="1125" spans="1:10" x14ac:dyDescent="0.3">
      <c r="A1125">
        <v>13171</v>
      </c>
      <c r="B1125" t="e">
        <f>_xlfn.XLOOKUP(Table15[[#This Row],[Site Id]],'All sites'!A:A,'All sites'!B:B)</f>
        <v>#N/A</v>
      </c>
      <c r="C1125" t="e">
        <f>_xlfn.XLOOKUP(Table15[[#This Row],[Site Id]],'All sites'!A:A,'All sites'!C:C)</f>
        <v>#N/A</v>
      </c>
      <c r="D1125" t="e">
        <f>Table15[[#This Row],[Site Area]] &amp; " " &amp; Table15[[#This Row],[Site Description]]</f>
        <v>#N/A</v>
      </c>
      <c r="E1125" t="s">
        <v>10318</v>
      </c>
      <c r="F1125" t="s">
        <v>10319</v>
      </c>
      <c r="G1125" t="s">
        <v>8112</v>
      </c>
      <c r="H1125" t="s">
        <v>8113</v>
      </c>
      <c r="J1125" t="str">
        <f>Table15[[#This Row],[Server]]&amp;":"&amp;Table15[[#This Row],[DB_ADDR]]</f>
        <v>WASTE:E96706</v>
      </c>
    </row>
    <row r="1126" spans="1:10" x14ac:dyDescent="0.3">
      <c r="A1126">
        <v>13172</v>
      </c>
      <c r="B1126" t="e">
        <f>_xlfn.XLOOKUP(Table15[[#This Row],[Site Id]],'All sites'!A:A,'All sites'!B:B)</f>
        <v>#N/A</v>
      </c>
      <c r="C1126" t="e">
        <f>_xlfn.XLOOKUP(Table15[[#This Row],[Site Id]],'All sites'!A:A,'All sites'!C:C)</f>
        <v>#N/A</v>
      </c>
      <c r="D1126" t="e">
        <f>Table15[[#This Row],[Site Area]] &amp; " " &amp; Table15[[#This Row],[Site Description]]</f>
        <v>#N/A</v>
      </c>
      <c r="E1126" t="s">
        <v>10320</v>
      </c>
      <c r="F1126" t="s">
        <v>10321</v>
      </c>
      <c r="G1126" t="s">
        <v>8112</v>
      </c>
      <c r="H1126" t="s">
        <v>8113</v>
      </c>
      <c r="J1126" t="str">
        <f>Table15[[#This Row],[Server]]&amp;":"&amp;Table15[[#This Row],[DB_ADDR]]</f>
        <v>WASTE:E10582</v>
      </c>
    </row>
    <row r="1127" spans="1:10" x14ac:dyDescent="0.3">
      <c r="A1127">
        <v>13172</v>
      </c>
      <c r="B1127" t="e">
        <f>_xlfn.XLOOKUP(Table15[[#This Row],[Site Id]],'All sites'!A:A,'All sites'!B:B)</f>
        <v>#N/A</v>
      </c>
      <c r="C1127" t="e">
        <f>_xlfn.XLOOKUP(Table15[[#This Row],[Site Id]],'All sites'!A:A,'All sites'!C:C)</f>
        <v>#N/A</v>
      </c>
      <c r="D1127" t="e">
        <f>Table15[[#This Row],[Site Area]] &amp; " " &amp; Table15[[#This Row],[Site Description]]</f>
        <v>#N/A</v>
      </c>
      <c r="E1127" t="s">
        <v>10322</v>
      </c>
      <c r="F1127" t="s">
        <v>10323</v>
      </c>
      <c r="G1127" t="s">
        <v>8112</v>
      </c>
      <c r="H1127" t="s">
        <v>8113</v>
      </c>
      <c r="J1127" t="str">
        <f>Table15[[#This Row],[Server]]&amp;":"&amp;Table15[[#This Row],[DB_ADDR]]</f>
        <v>WASTE:E20177</v>
      </c>
    </row>
    <row r="1128" spans="1:10" x14ac:dyDescent="0.3">
      <c r="A1128">
        <v>13172</v>
      </c>
      <c r="B1128" t="e">
        <f>_xlfn.XLOOKUP(Table15[[#This Row],[Site Id]],'All sites'!A:A,'All sites'!B:B)</f>
        <v>#N/A</v>
      </c>
      <c r="C1128" t="e">
        <f>_xlfn.XLOOKUP(Table15[[#This Row],[Site Id]],'All sites'!A:A,'All sites'!C:C)</f>
        <v>#N/A</v>
      </c>
      <c r="D1128" t="e">
        <f>Table15[[#This Row],[Site Area]] &amp; " " &amp; Table15[[#This Row],[Site Description]]</f>
        <v>#N/A</v>
      </c>
      <c r="E1128" t="s">
        <v>10324</v>
      </c>
      <c r="F1128" t="s">
        <v>10325</v>
      </c>
      <c r="G1128" t="s">
        <v>8112</v>
      </c>
      <c r="H1128" t="s">
        <v>8113</v>
      </c>
      <c r="J1128" t="str">
        <f>Table15[[#This Row],[Server]]&amp;":"&amp;Table15[[#This Row],[DB_ADDR]]</f>
        <v>WASTE:E50047</v>
      </c>
    </row>
    <row r="1129" spans="1:10" x14ac:dyDescent="0.3">
      <c r="A1129">
        <v>13172</v>
      </c>
      <c r="B1129" t="e">
        <f>_xlfn.XLOOKUP(Table15[[#This Row],[Site Id]],'All sites'!A:A,'All sites'!B:B)</f>
        <v>#N/A</v>
      </c>
      <c r="C1129" t="e">
        <f>_xlfn.XLOOKUP(Table15[[#This Row],[Site Id]],'All sites'!A:A,'All sites'!C:C)</f>
        <v>#N/A</v>
      </c>
      <c r="D1129" t="e">
        <f>Table15[[#This Row],[Site Area]] &amp; " " &amp; Table15[[#This Row],[Site Description]]</f>
        <v>#N/A</v>
      </c>
      <c r="E1129" t="s">
        <v>10326</v>
      </c>
      <c r="F1129" t="s">
        <v>10327</v>
      </c>
      <c r="G1129" t="s">
        <v>8112</v>
      </c>
      <c r="H1129" t="s">
        <v>8113</v>
      </c>
      <c r="J1129" t="str">
        <f>Table15[[#This Row],[Server]]&amp;":"&amp;Table15[[#This Row],[DB_ADDR]]</f>
        <v>WASTE:E50048</v>
      </c>
    </row>
    <row r="1130" spans="1:10" x14ac:dyDescent="0.3">
      <c r="A1130">
        <v>13172</v>
      </c>
      <c r="B1130" t="e">
        <f>_xlfn.XLOOKUP(Table15[[#This Row],[Site Id]],'All sites'!A:A,'All sites'!B:B)</f>
        <v>#N/A</v>
      </c>
      <c r="C1130" t="e">
        <f>_xlfn.XLOOKUP(Table15[[#This Row],[Site Id]],'All sites'!A:A,'All sites'!C:C)</f>
        <v>#N/A</v>
      </c>
      <c r="D1130" t="e">
        <f>Table15[[#This Row],[Site Area]] &amp; " " &amp; Table15[[#This Row],[Site Description]]</f>
        <v>#N/A</v>
      </c>
      <c r="E1130" t="s">
        <v>10328</v>
      </c>
      <c r="F1130" t="s">
        <v>10329</v>
      </c>
      <c r="G1130" t="s">
        <v>8112</v>
      </c>
      <c r="H1130" t="s">
        <v>8113</v>
      </c>
      <c r="J1130" t="str">
        <f>Table15[[#This Row],[Server]]&amp;":"&amp;Table15[[#This Row],[DB_ADDR]]</f>
        <v>WASTE:E9672</v>
      </c>
    </row>
    <row r="1131" spans="1:10" x14ac:dyDescent="0.3">
      <c r="A1131">
        <v>13172</v>
      </c>
      <c r="B1131" t="e">
        <f>_xlfn.XLOOKUP(Table15[[#This Row],[Site Id]],'All sites'!A:A,'All sites'!B:B)</f>
        <v>#N/A</v>
      </c>
      <c r="C1131" t="e">
        <f>_xlfn.XLOOKUP(Table15[[#This Row],[Site Id]],'All sites'!A:A,'All sites'!C:C)</f>
        <v>#N/A</v>
      </c>
      <c r="D1131" t="e">
        <f>Table15[[#This Row],[Site Area]] &amp; " " &amp; Table15[[#This Row],[Site Description]]</f>
        <v>#N/A</v>
      </c>
      <c r="E1131" t="s">
        <v>10330</v>
      </c>
      <c r="F1131" t="s">
        <v>10331</v>
      </c>
      <c r="G1131" t="s">
        <v>8112</v>
      </c>
      <c r="H1131" t="s">
        <v>8113</v>
      </c>
      <c r="J1131" t="str">
        <f>Table15[[#This Row],[Server]]&amp;":"&amp;Table15[[#This Row],[DB_ADDR]]</f>
        <v>WASTE:E9675</v>
      </c>
    </row>
    <row r="1132" spans="1:10" x14ac:dyDescent="0.3">
      <c r="A1132">
        <v>13173</v>
      </c>
      <c r="B1132" t="e">
        <f>_xlfn.XLOOKUP(Table15[[#This Row],[Site Id]],'All sites'!A:A,'All sites'!B:B)</f>
        <v>#N/A</v>
      </c>
      <c r="C1132" t="e">
        <f>_xlfn.XLOOKUP(Table15[[#This Row],[Site Id]],'All sites'!A:A,'All sites'!C:C)</f>
        <v>#N/A</v>
      </c>
      <c r="D1132" t="e">
        <f>Table15[[#This Row],[Site Area]] &amp; " " &amp; Table15[[#This Row],[Site Description]]</f>
        <v>#N/A</v>
      </c>
      <c r="E1132" t="s">
        <v>10332</v>
      </c>
      <c r="F1132" t="s">
        <v>10333</v>
      </c>
      <c r="G1132" t="s">
        <v>8112</v>
      </c>
      <c r="H1132" t="s">
        <v>8113</v>
      </c>
      <c r="J1132" t="str">
        <f>Table15[[#This Row],[Server]]&amp;":"&amp;Table15[[#This Row],[DB_ADDR]]</f>
        <v>WASTE:E8886</v>
      </c>
    </row>
    <row r="1133" spans="1:10" x14ac:dyDescent="0.3">
      <c r="A1133">
        <v>13174</v>
      </c>
      <c r="B1133" t="e">
        <f>_xlfn.XLOOKUP(Table15[[#This Row],[Site Id]],'All sites'!A:A,'All sites'!B:B)</f>
        <v>#N/A</v>
      </c>
      <c r="C1133" t="e">
        <f>_xlfn.XLOOKUP(Table15[[#This Row],[Site Id]],'All sites'!A:A,'All sites'!C:C)</f>
        <v>#N/A</v>
      </c>
      <c r="D1133" t="e">
        <f>Table15[[#This Row],[Site Area]] &amp; " " &amp; Table15[[#This Row],[Site Description]]</f>
        <v>#N/A</v>
      </c>
      <c r="E1133" t="s">
        <v>10334</v>
      </c>
      <c r="F1133" t="s">
        <v>10335</v>
      </c>
      <c r="G1133" t="s">
        <v>8112</v>
      </c>
      <c r="H1133" t="s">
        <v>8113</v>
      </c>
      <c r="J1133" t="str">
        <f>Table15[[#This Row],[Server]]&amp;":"&amp;Table15[[#This Row],[DB_ADDR]]</f>
        <v>WASTE:E4676</v>
      </c>
    </row>
    <row r="1134" spans="1:10" x14ac:dyDescent="0.3">
      <c r="A1134">
        <v>13174</v>
      </c>
      <c r="B1134" t="e">
        <f>_xlfn.XLOOKUP(Table15[[#This Row],[Site Id]],'All sites'!A:A,'All sites'!B:B)</f>
        <v>#N/A</v>
      </c>
      <c r="C1134" t="e">
        <f>_xlfn.XLOOKUP(Table15[[#This Row],[Site Id]],'All sites'!A:A,'All sites'!C:C)</f>
        <v>#N/A</v>
      </c>
      <c r="D1134" t="e">
        <f>Table15[[#This Row],[Site Area]] &amp; " " &amp; Table15[[#This Row],[Site Description]]</f>
        <v>#N/A</v>
      </c>
      <c r="E1134" t="s">
        <v>10336</v>
      </c>
      <c r="F1134" t="s">
        <v>10337</v>
      </c>
      <c r="G1134" t="s">
        <v>8112</v>
      </c>
      <c r="H1134" t="s">
        <v>8113</v>
      </c>
      <c r="J1134" t="str">
        <f>Table15[[#This Row],[Server]]&amp;":"&amp;Table15[[#This Row],[DB_ADDR]]</f>
        <v>WASTE:E4677</v>
      </c>
    </row>
    <row r="1135" spans="1:10" x14ac:dyDescent="0.3">
      <c r="A1135">
        <v>13175</v>
      </c>
      <c r="B1135" t="e">
        <f>_xlfn.XLOOKUP(Table15[[#This Row],[Site Id]],'All sites'!A:A,'All sites'!B:B)</f>
        <v>#N/A</v>
      </c>
      <c r="C1135" t="e">
        <f>_xlfn.XLOOKUP(Table15[[#This Row],[Site Id]],'All sites'!A:A,'All sites'!C:C)</f>
        <v>#N/A</v>
      </c>
      <c r="D1135" t="e">
        <f>Table15[[#This Row],[Site Area]] &amp; " " &amp; Table15[[#This Row],[Site Description]]</f>
        <v>#N/A</v>
      </c>
      <c r="E1135" t="s">
        <v>10338</v>
      </c>
      <c r="F1135" t="s">
        <v>10339</v>
      </c>
      <c r="G1135" t="s">
        <v>8112</v>
      </c>
      <c r="H1135" t="s">
        <v>8113</v>
      </c>
      <c r="J1135" t="str">
        <f>Table15[[#This Row],[Server]]&amp;":"&amp;Table15[[#This Row],[DB_ADDR]]</f>
        <v>WASTE:E1820</v>
      </c>
    </row>
    <row r="1136" spans="1:10" x14ac:dyDescent="0.3">
      <c r="A1136">
        <v>13175</v>
      </c>
      <c r="B1136" t="e">
        <f>_xlfn.XLOOKUP(Table15[[#This Row],[Site Id]],'All sites'!A:A,'All sites'!B:B)</f>
        <v>#N/A</v>
      </c>
      <c r="C1136" t="e">
        <f>_xlfn.XLOOKUP(Table15[[#This Row],[Site Id]],'All sites'!A:A,'All sites'!C:C)</f>
        <v>#N/A</v>
      </c>
      <c r="D1136" t="e">
        <f>Table15[[#This Row],[Site Area]] &amp; " " &amp; Table15[[#This Row],[Site Description]]</f>
        <v>#N/A</v>
      </c>
      <c r="E1136" t="s">
        <v>10340</v>
      </c>
      <c r="F1136" t="s">
        <v>10341</v>
      </c>
      <c r="G1136" t="s">
        <v>8112</v>
      </c>
      <c r="H1136" t="s">
        <v>8113</v>
      </c>
      <c r="J1136" t="str">
        <f>Table15[[#This Row],[Server]]&amp;":"&amp;Table15[[#This Row],[DB_ADDR]]</f>
        <v>WASTE:E1822</v>
      </c>
    </row>
    <row r="1137" spans="1:10" x14ac:dyDescent="0.3">
      <c r="A1137">
        <v>13177</v>
      </c>
      <c r="B1137" t="e">
        <f>_xlfn.XLOOKUP(Table15[[#This Row],[Site Id]],'All sites'!A:A,'All sites'!B:B)</f>
        <v>#N/A</v>
      </c>
      <c r="C1137" t="e">
        <f>_xlfn.XLOOKUP(Table15[[#This Row],[Site Id]],'All sites'!A:A,'All sites'!C:C)</f>
        <v>#N/A</v>
      </c>
      <c r="D1137" t="e">
        <f>Table15[[#This Row],[Site Area]] &amp; " " &amp; Table15[[#This Row],[Site Description]]</f>
        <v>#N/A</v>
      </c>
      <c r="E1137" t="s">
        <v>10342</v>
      </c>
      <c r="F1137" t="s">
        <v>10343</v>
      </c>
      <c r="G1137" t="s">
        <v>8112</v>
      </c>
      <c r="H1137" t="s">
        <v>8113</v>
      </c>
      <c r="J1137" t="str">
        <f>Table15[[#This Row],[Server]]&amp;":"&amp;Table15[[#This Row],[DB_ADDR]]</f>
        <v>WASTE:E1320</v>
      </c>
    </row>
    <row r="1138" spans="1:10" x14ac:dyDescent="0.3">
      <c r="A1138">
        <v>13177</v>
      </c>
      <c r="B1138" t="e">
        <f>_xlfn.XLOOKUP(Table15[[#This Row],[Site Id]],'All sites'!A:A,'All sites'!B:B)</f>
        <v>#N/A</v>
      </c>
      <c r="C1138" t="e">
        <f>_xlfn.XLOOKUP(Table15[[#This Row],[Site Id]],'All sites'!A:A,'All sites'!C:C)</f>
        <v>#N/A</v>
      </c>
      <c r="D1138" t="e">
        <f>Table15[[#This Row],[Site Area]] &amp; " " &amp; Table15[[#This Row],[Site Description]]</f>
        <v>#N/A</v>
      </c>
      <c r="E1138" t="s">
        <v>10344</v>
      </c>
      <c r="F1138" t="s">
        <v>10345</v>
      </c>
      <c r="G1138" t="s">
        <v>8112</v>
      </c>
      <c r="H1138" t="s">
        <v>8113</v>
      </c>
      <c r="J1138" t="str">
        <f>Table15[[#This Row],[Server]]&amp;":"&amp;Table15[[#This Row],[DB_ADDR]]</f>
        <v>WASTE:E1321</v>
      </c>
    </row>
    <row r="1139" spans="1:10" x14ac:dyDescent="0.3">
      <c r="A1139">
        <v>13177</v>
      </c>
      <c r="B1139" t="e">
        <f>_xlfn.XLOOKUP(Table15[[#This Row],[Site Id]],'All sites'!A:A,'All sites'!B:B)</f>
        <v>#N/A</v>
      </c>
      <c r="C1139" t="e">
        <f>_xlfn.XLOOKUP(Table15[[#This Row],[Site Id]],'All sites'!A:A,'All sites'!C:C)</f>
        <v>#N/A</v>
      </c>
      <c r="D1139" t="e">
        <f>Table15[[#This Row],[Site Area]] &amp; " " &amp; Table15[[#This Row],[Site Description]]</f>
        <v>#N/A</v>
      </c>
      <c r="E1139" t="s">
        <v>10346</v>
      </c>
      <c r="F1139" t="s">
        <v>10347</v>
      </c>
      <c r="G1139" t="s">
        <v>8112</v>
      </c>
      <c r="H1139" t="s">
        <v>8113</v>
      </c>
      <c r="J1139" t="str">
        <f>Table15[[#This Row],[Server]]&amp;":"&amp;Table15[[#This Row],[DB_ADDR]]</f>
        <v>WASTE:E1323</v>
      </c>
    </row>
    <row r="1140" spans="1:10" x14ac:dyDescent="0.3">
      <c r="A1140">
        <v>13177</v>
      </c>
      <c r="B1140" t="e">
        <f>_xlfn.XLOOKUP(Table15[[#This Row],[Site Id]],'All sites'!A:A,'All sites'!B:B)</f>
        <v>#N/A</v>
      </c>
      <c r="C1140" t="e">
        <f>_xlfn.XLOOKUP(Table15[[#This Row],[Site Id]],'All sites'!A:A,'All sites'!C:C)</f>
        <v>#N/A</v>
      </c>
      <c r="D1140" t="e">
        <f>Table15[[#This Row],[Site Area]] &amp; " " &amp; Table15[[#This Row],[Site Description]]</f>
        <v>#N/A</v>
      </c>
      <c r="E1140" t="s">
        <v>10348</v>
      </c>
      <c r="F1140" t="s">
        <v>10349</v>
      </c>
      <c r="G1140" t="s">
        <v>8112</v>
      </c>
      <c r="H1140" t="s">
        <v>8113</v>
      </c>
      <c r="J1140" t="str">
        <f>Table15[[#This Row],[Server]]&amp;":"&amp;Table15[[#This Row],[DB_ADDR]]</f>
        <v>WASTE:E1338</v>
      </c>
    </row>
    <row r="1141" spans="1:10" x14ac:dyDescent="0.3">
      <c r="A1141">
        <v>13178</v>
      </c>
      <c r="B1141" t="e">
        <f>_xlfn.XLOOKUP(Table15[[#This Row],[Site Id]],'All sites'!A:A,'All sites'!B:B)</f>
        <v>#N/A</v>
      </c>
      <c r="C1141" t="e">
        <f>_xlfn.XLOOKUP(Table15[[#This Row],[Site Id]],'All sites'!A:A,'All sites'!C:C)</f>
        <v>#N/A</v>
      </c>
      <c r="D1141" t="e">
        <f>Table15[[#This Row],[Site Area]] &amp; " " &amp; Table15[[#This Row],[Site Description]]</f>
        <v>#N/A</v>
      </c>
      <c r="E1141" t="s">
        <v>10350</v>
      </c>
      <c r="F1141" t="s">
        <v>10351</v>
      </c>
      <c r="G1141" t="s">
        <v>8112</v>
      </c>
      <c r="H1141" t="s">
        <v>8113</v>
      </c>
      <c r="J1141" t="str">
        <f>Table15[[#This Row],[Server]]&amp;":"&amp;Table15[[#This Row],[DB_ADDR]]</f>
        <v>WASTE:E4141</v>
      </c>
    </row>
    <row r="1142" spans="1:10" x14ac:dyDescent="0.3">
      <c r="A1142">
        <v>13180</v>
      </c>
      <c r="B1142" t="e">
        <f>_xlfn.XLOOKUP(Table15[[#This Row],[Site Id]],'All sites'!A:A,'All sites'!B:B)</f>
        <v>#N/A</v>
      </c>
      <c r="C1142" t="e">
        <f>_xlfn.XLOOKUP(Table15[[#This Row],[Site Id]],'All sites'!A:A,'All sites'!C:C)</f>
        <v>#N/A</v>
      </c>
      <c r="D1142" t="e">
        <f>Table15[[#This Row],[Site Area]] &amp; " " &amp; Table15[[#This Row],[Site Description]]</f>
        <v>#N/A</v>
      </c>
      <c r="E1142" t="s">
        <v>10352</v>
      </c>
      <c r="F1142" t="s">
        <v>10353</v>
      </c>
      <c r="G1142" t="s">
        <v>8112</v>
      </c>
      <c r="H1142" t="s">
        <v>8113</v>
      </c>
      <c r="J1142" t="str">
        <f>Table15[[#This Row],[Server]]&amp;":"&amp;Table15[[#This Row],[DB_ADDR]]</f>
        <v>WASTE:E2980</v>
      </c>
    </row>
    <row r="1143" spans="1:10" x14ac:dyDescent="0.3">
      <c r="A1143">
        <v>13181</v>
      </c>
      <c r="B1143" t="e">
        <f>_xlfn.XLOOKUP(Table15[[#This Row],[Site Id]],'All sites'!A:A,'All sites'!B:B)</f>
        <v>#N/A</v>
      </c>
      <c r="C1143" t="e">
        <f>_xlfn.XLOOKUP(Table15[[#This Row],[Site Id]],'All sites'!A:A,'All sites'!C:C)</f>
        <v>#N/A</v>
      </c>
      <c r="D1143" t="e">
        <f>Table15[[#This Row],[Site Area]] &amp; " " &amp; Table15[[#This Row],[Site Description]]</f>
        <v>#N/A</v>
      </c>
      <c r="E1143" t="s">
        <v>10354</v>
      </c>
      <c r="F1143" t="s">
        <v>10355</v>
      </c>
      <c r="G1143" t="s">
        <v>8112</v>
      </c>
      <c r="H1143" t="s">
        <v>8113</v>
      </c>
      <c r="J1143" t="str">
        <f>Table15[[#This Row],[Server]]&amp;":"&amp;Table15[[#This Row],[DB_ADDR]]</f>
        <v>WASTE:E17370</v>
      </c>
    </row>
    <row r="1144" spans="1:10" x14ac:dyDescent="0.3">
      <c r="A1144">
        <v>13181</v>
      </c>
      <c r="B1144" t="e">
        <f>_xlfn.XLOOKUP(Table15[[#This Row],[Site Id]],'All sites'!A:A,'All sites'!B:B)</f>
        <v>#N/A</v>
      </c>
      <c r="C1144" t="e">
        <f>_xlfn.XLOOKUP(Table15[[#This Row],[Site Id]],'All sites'!A:A,'All sites'!C:C)</f>
        <v>#N/A</v>
      </c>
      <c r="D1144" t="e">
        <f>Table15[[#This Row],[Site Area]] &amp; " " &amp; Table15[[#This Row],[Site Description]]</f>
        <v>#N/A</v>
      </c>
      <c r="E1144" t="s">
        <v>10356</v>
      </c>
      <c r="F1144" t="s">
        <v>10357</v>
      </c>
      <c r="G1144" t="s">
        <v>8112</v>
      </c>
      <c r="H1144" t="s">
        <v>8113</v>
      </c>
      <c r="J1144" t="str">
        <f>Table15[[#This Row],[Server]]&amp;":"&amp;Table15[[#This Row],[DB_ADDR]]</f>
        <v>WASTE:E17388</v>
      </c>
    </row>
    <row r="1145" spans="1:10" x14ac:dyDescent="0.3">
      <c r="A1145">
        <v>13181</v>
      </c>
      <c r="B1145" t="e">
        <f>_xlfn.XLOOKUP(Table15[[#This Row],[Site Id]],'All sites'!A:A,'All sites'!B:B)</f>
        <v>#N/A</v>
      </c>
      <c r="C1145" t="e">
        <f>_xlfn.XLOOKUP(Table15[[#This Row],[Site Id]],'All sites'!A:A,'All sites'!C:C)</f>
        <v>#N/A</v>
      </c>
      <c r="D1145" t="e">
        <f>Table15[[#This Row],[Site Area]] &amp; " " &amp; Table15[[#This Row],[Site Description]]</f>
        <v>#N/A</v>
      </c>
      <c r="E1145" t="s">
        <v>10358</v>
      </c>
      <c r="F1145" t="s">
        <v>10359</v>
      </c>
      <c r="G1145" t="s">
        <v>8112</v>
      </c>
      <c r="H1145" t="s">
        <v>8113</v>
      </c>
      <c r="J1145" t="str">
        <f>Table15[[#This Row],[Server]]&amp;":"&amp;Table15[[#This Row],[DB_ADDR]]</f>
        <v>WASTE:E17390</v>
      </c>
    </row>
    <row r="1146" spans="1:10" x14ac:dyDescent="0.3">
      <c r="A1146">
        <v>13181</v>
      </c>
      <c r="B1146" t="e">
        <f>_xlfn.XLOOKUP(Table15[[#This Row],[Site Id]],'All sites'!A:A,'All sites'!B:B)</f>
        <v>#N/A</v>
      </c>
      <c r="C1146" t="e">
        <f>_xlfn.XLOOKUP(Table15[[#This Row],[Site Id]],'All sites'!A:A,'All sites'!C:C)</f>
        <v>#N/A</v>
      </c>
      <c r="D1146" t="e">
        <f>Table15[[#This Row],[Site Area]] &amp; " " &amp; Table15[[#This Row],[Site Description]]</f>
        <v>#N/A</v>
      </c>
      <c r="E1146" t="s">
        <v>10360</v>
      </c>
      <c r="F1146" t="s">
        <v>10361</v>
      </c>
      <c r="G1146" t="s">
        <v>8112</v>
      </c>
      <c r="H1146" t="s">
        <v>8113</v>
      </c>
      <c r="J1146" t="str">
        <f>Table15[[#This Row],[Server]]&amp;":"&amp;Table15[[#This Row],[DB_ADDR]]</f>
        <v>WASTE:E17391</v>
      </c>
    </row>
    <row r="1147" spans="1:10" x14ac:dyDescent="0.3">
      <c r="A1147">
        <v>13181</v>
      </c>
      <c r="B1147" t="e">
        <f>_xlfn.XLOOKUP(Table15[[#This Row],[Site Id]],'All sites'!A:A,'All sites'!B:B)</f>
        <v>#N/A</v>
      </c>
      <c r="C1147" t="e">
        <f>_xlfn.XLOOKUP(Table15[[#This Row],[Site Id]],'All sites'!A:A,'All sites'!C:C)</f>
        <v>#N/A</v>
      </c>
      <c r="D1147" t="e">
        <f>Table15[[#This Row],[Site Area]] &amp; " " &amp; Table15[[#This Row],[Site Description]]</f>
        <v>#N/A</v>
      </c>
      <c r="E1147" t="s">
        <v>10362</v>
      </c>
      <c r="F1147" t="s">
        <v>10363</v>
      </c>
      <c r="G1147" t="s">
        <v>8112</v>
      </c>
      <c r="H1147" t="s">
        <v>8113</v>
      </c>
      <c r="J1147" t="str">
        <f>Table15[[#This Row],[Server]]&amp;":"&amp;Table15[[#This Row],[DB_ADDR]]</f>
        <v>WASTE:E17392</v>
      </c>
    </row>
    <row r="1148" spans="1:10" x14ac:dyDescent="0.3">
      <c r="A1148">
        <v>13181</v>
      </c>
      <c r="B1148" t="e">
        <f>_xlfn.XLOOKUP(Table15[[#This Row],[Site Id]],'All sites'!A:A,'All sites'!B:B)</f>
        <v>#N/A</v>
      </c>
      <c r="C1148" t="e">
        <f>_xlfn.XLOOKUP(Table15[[#This Row],[Site Id]],'All sites'!A:A,'All sites'!C:C)</f>
        <v>#N/A</v>
      </c>
      <c r="D1148" t="e">
        <f>Table15[[#This Row],[Site Area]] &amp; " " &amp; Table15[[#This Row],[Site Description]]</f>
        <v>#N/A</v>
      </c>
      <c r="E1148" t="s">
        <v>10364</v>
      </c>
      <c r="F1148" t="s">
        <v>10365</v>
      </c>
      <c r="G1148" t="s">
        <v>8112</v>
      </c>
      <c r="H1148" t="s">
        <v>8113</v>
      </c>
      <c r="J1148" t="str">
        <f>Table15[[#This Row],[Server]]&amp;":"&amp;Table15[[#This Row],[DB_ADDR]]</f>
        <v>WASTE:E17393</v>
      </c>
    </row>
    <row r="1149" spans="1:10" x14ac:dyDescent="0.3">
      <c r="A1149">
        <v>13181</v>
      </c>
      <c r="B1149" t="e">
        <f>_xlfn.XLOOKUP(Table15[[#This Row],[Site Id]],'All sites'!A:A,'All sites'!B:B)</f>
        <v>#N/A</v>
      </c>
      <c r="C1149" t="e">
        <f>_xlfn.XLOOKUP(Table15[[#This Row],[Site Id]],'All sites'!A:A,'All sites'!C:C)</f>
        <v>#N/A</v>
      </c>
      <c r="D1149" t="e">
        <f>Table15[[#This Row],[Site Area]] &amp; " " &amp; Table15[[#This Row],[Site Description]]</f>
        <v>#N/A</v>
      </c>
      <c r="E1149" t="s">
        <v>10366</v>
      </c>
      <c r="F1149" t="s">
        <v>10367</v>
      </c>
      <c r="G1149" t="s">
        <v>8112</v>
      </c>
      <c r="H1149" t="s">
        <v>8113</v>
      </c>
      <c r="J1149" t="str">
        <f>Table15[[#This Row],[Server]]&amp;":"&amp;Table15[[#This Row],[DB_ADDR]]</f>
        <v>WASTE:E17394</v>
      </c>
    </row>
    <row r="1150" spans="1:10" x14ac:dyDescent="0.3">
      <c r="A1150">
        <v>13181</v>
      </c>
      <c r="B1150" t="e">
        <f>_xlfn.XLOOKUP(Table15[[#This Row],[Site Id]],'All sites'!A:A,'All sites'!B:B)</f>
        <v>#N/A</v>
      </c>
      <c r="C1150" t="e">
        <f>_xlfn.XLOOKUP(Table15[[#This Row],[Site Id]],'All sites'!A:A,'All sites'!C:C)</f>
        <v>#N/A</v>
      </c>
      <c r="D1150" t="e">
        <f>Table15[[#This Row],[Site Area]] &amp; " " &amp; Table15[[#This Row],[Site Description]]</f>
        <v>#N/A</v>
      </c>
      <c r="E1150" t="s">
        <v>10368</v>
      </c>
      <c r="F1150" t="s">
        <v>10369</v>
      </c>
      <c r="G1150" t="s">
        <v>8112</v>
      </c>
      <c r="H1150" t="s">
        <v>8113</v>
      </c>
      <c r="J1150" t="str">
        <f>Table15[[#This Row],[Server]]&amp;":"&amp;Table15[[#This Row],[DB_ADDR]]</f>
        <v>WASTE:E17395</v>
      </c>
    </row>
    <row r="1151" spans="1:10" x14ac:dyDescent="0.3">
      <c r="A1151">
        <v>13181</v>
      </c>
      <c r="B1151" t="e">
        <f>_xlfn.XLOOKUP(Table15[[#This Row],[Site Id]],'All sites'!A:A,'All sites'!B:B)</f>
        <v>#N/A</v>
      </c>
      <c r="C1151" t="e">
        <f>_xlfn.XLOOKUP(Table15[[#This Row],[Site Id]],'All sites'!A:A,'All sites'!C:C)</f>
        <v>#N/A</v>
      </c>
      <c r="D1151" t="e">
        <f>Table15[[#This Row],[Site Area]] &amp; " " &amp; Table15[[#This Row],[Site Description]]</f>
        <v>#N/A</v>
      </c>
      <c r="E1151" t="s">
        <v>10370</v>
      </c>
      <c r="F1151" t="s">
        <v>10371</v>
      </c>
      <c r="G1151" t="s">
        <v>8112</v>
      </c>
      <c r="H1151" t="s">
        <v>8113</v>
      </c>
      <c r="J1151" t="str">
        <f>Table15[[#This Row],[Server]]&amp;":"&amp;Table15[[#This Row],[DB_ADDR]]</f>
        <v>WASTE:E17396</v>
      </c>
    </row>
    <row r="1152" spans="1:10" x14ac:dyDescent="0.3">
      <c r="A1152">
        <v>13181</v>
      </c>
      <c r="B1152" t="e">
        <f>_xlfn.XLOOKUP(Table15[[#This Row],[Site Id]],'All sites'!A:A,'All sites'!B:B)</f>
        <v>#N/A</v>
      </c>
      <c r="C1152" t="e">
        <f>_xlfn.XLOOKUP(Table15[[#This Row],[Site Id]],'All sites'!A:A,'All sites'!C:C)</f>
        <v>#N/A</v>
      </c>
      <c r="D1152" t="e">
        <f>Table15[[#This Row],[Site Area]] &amp; " " &amp; Table15[[#This Row],[Site Description]]</f>
        <v>#N/A</v>
      </c>
      <c r="E1152" t="s">
        <v>10372</v>
      </c>
      <c r="F1152" t="s">
        <v>10373</v>
      </c>
      <c r="G1152" t="s">
        <v>8112</v>
      </c>
      <c r="H1152" t="s">
        <v>8113</v>
      </c>
      <c r="J1152" t="str">
        <f>Table15[[#This Row],[Server]]&amp;":"&amp;Table15[[#This Row],[DB_ADDR]]</f>
        <v>WASTE:E17397</v>
      </c>
    </row>
    <row r="1153" spans="1:10" x14ac:dyDescent="0.3">
      <c r="A1153">
        <v>13181</v>
      </c>
      <c r="B1153" t="e">
        <f>_xlfn.XLOOKUP(Table15[[#This Row],[Site Id]],'All sites'!A:A,'All sites'!B:B)</f>
        <v>#N/A</v>
      </c>
      <c r="C1153" t="e">
        <f>_xlfn.XLOOKUP(Table15[[#This Row],[Site Id]],'All sites'!A:A,'All sites'!C:C)</f>
        <v>#N/A</v>
      </c>
      <c r="D1153" t="e">
        <f>Table15[[#This Row],[Site Area]] &amp; " " &amp; Table15[[#This Row],[Site Description]]</f>
        <v>#N/A</v>
      </c>
      <c r="E1153" t="s">
        <v>10374</v>
      </c>
      <c r="F1153" t="s">
        <v>10375</v>
      </c>
      <c r="G1153" t="s">
        <v>8112</v>
      </c>
      <c r="H1153" t="s">
        <v>8113</v>
      </c>
      <c r="J1153" t="str">
        <f>Table15[[#This Row],[Server]]&amp;":"&amp;Table15[[#This Row],[DB_ADDR]]</f>
        <v>WASTE:E17398</v>
      </c>
    </row>
    <row r="1154" spans="1:10" x14ac:dyDescent="0.3">
      <c r="A1154">
        <v>13181</v>
      </c>
      <c r="B1154" t="e">
        <f>_xlfn.XLOOKUP(Table15[[#This Row],[Site Id]],'All sites'!A:A,'All sites'!B:B)</f>
        <v>#N/A</v>
      </c>
      <c r="C1154" t="e">
        <f>_xlfn.XLOOKUP(Table15[[#This Row],[Site Id]],'All sites'!A:A,'All sites'!C:C)</f>
        <v>#N/A</v>
      </c>
      <c r="D1154" t="e">
        <f>Table15[[#This Row],[Site Area]] &amp; " " &amp; Table15[[#This Row],[Site Description]]</f>
        <v>#N/A</v>
      </c>
      <c r="E1154" t="s">
        <v>10376</v>
      </c>
      <c r="F1154" t="s">
        <v>10377</v>
      </c>
      <c r="G1154" t="s">
        <v>8112</v>
      </c>
      <c r="H1154" t="s">
        <v>8113</v>
      </c>
      <c r="J1154" t="str">
        <f>Table15[[#This Row],[Server]]&amp;":"&amp;Table15[[#This Row],[DB_ADDR]]</f>
        <v>WASTE:E17413</v>
      </c>
    </row>
    <row r="1155" spans="1:10" x14ac:dyDescent="0.3">
      <c r="A1155">
        <v>13181</v>
      </c>
      <c r="B1155" t="e">
        <f>_xlfn.XLOOKUP(Table15[[#This Row],[Site Id]],'All sites'!A:A,'All sites'!B:B)</f>
        <v>#N/A</v>
      </c>
      <c r="C1155" t="e">
        <f>_xlfn.XLOOKUP(Table15[[#This Row],[Site Id]],'All sites'!A:A,'All sites'!C:C)</f>
        <v>#N/A</v>
      </c>
      <c r="D1155" t="e">
        <f>Table15[[#This Row],[Site Area]] &amp; " " &amp; Table15[[#This Row],[Site Description]]</f>
        <v>#N/A</v>
      </c>
      <c r="E1155" t="s">
        <v>10378</v>
      </c>
      <c r="F1155" t="s">
        <v>10379</v>
      </c>
      <c r="G1155" t="s">
        <v>8112</v>
      </c>
      <c r="H1155" t="s">
        <v>8113</v>
      </c>
      <c r="J1155" t="str">
        <f>Table15[[#This Row],[Server]]&amp;":"&amp;Table15[[#This Row],[DB_ADDR]]</f>
        <v>WASTE:E17389</v>
      </c>
    </row>
    <row r="1156" spans="1:10" x14ac:dyDescent="0.3">
      <c r="A1156">
        <v>13181</v>
      </c>
      <c r="B1156" t="e">
        <f>_xlfn.XLOOKUP(Table15[[#This Row],[Site Id]],'All sites'!A:A,'All sites'!B:B)</f>
        <v>#N/A</v>
      </c>
      <c r="C1156" t="e">
        <f>_xlfn.XLOOKUP(Table15[[#This Row],[Site Id]],'All sites'!A:A,'All sites'!C:C)</f>
        <v>#N/A</v>
      </c>
      <c r="D1156" t="e">
        <f>Table15[[#This Row],[Site Area]] &amp; " " &amp; Table15[[#This Row],[Site Description]]</f>
        <v>#N/A</v>
      </c>
      <c r="E1156" t="s">
        <v>10380</v>
      </c>
      <c r="F1156" t="s">
        <v>10381</v>
      </c>
      <c r="G1156" t="s">
        <v>8112</v>
      </c>
      <c r="H1156" t="s">
        <v>8113</v>
      </c>
      <c r="J1156" t="str">
        <f>Table15[[#This Row],[Server]]&amp;":"&amp;Table15[[#This Row],[DB_ADDR]]</f>
        <v>WASTE:E17399</v>
      </c>
    </row>
    <row r="1157" spans="1:10" x14ac:dyDescent="0.3">
      <c r="A1157">
        <v>13182</v>
      </c>
      <c r="B1157" t="e">
        <f>_xlfn.XLOOKUP(Table15[[#This Row],[Site Id]],'All sites'!A:A,'All sites'!B:B)</f>
        <v>#N/A</v>
      </c>
      <c r="C1157" t="e">
        <f>_xlfn.XLOOKUP(Table15[[#This Row],[Site Id]],'All sites'!A:A,'All sites'!C:C)</f>
        <v>#N/A</v>
      </c>
      <c r="D1157" t="e">
        <f>Table15[[#This Row],[Site Area]] &amp; " " &amp; Table15[[#This Row],[Site Description]]</f>
        <v>#N/A</v>
      </c>
      <c r="E1157" t="s">
        <v>10382</v>
      </c>
      <c r="F1157" t="s">
        <v>10383</v>
      </c>
      <c r="G1157" t="s">
        <v>8112</v>
      </c>
      <c r="H1157" t="s">
        <v>8113</v>
      </c>
      <c r="J1157" t="str">
        <f>Table15[[#This Row],[Server]]&amp;":"&amp;Table15[[#This Row],[DB_ADDR]]</f>
        <v>WASTE:E2451</v>
      </c>
    </row>
    <row r="1158" spans="1:10" x14ac:dyDescent="0.3">
      <c r="A1158">
        <v>13182</v>
      </c>
      <c r="B1158" t="e">
        <f>_xlfn.XLOOKUP(Table15[[#This Row],[Site Id]],'All sites'!A:A,'All sites'!B:B)</f>
        <v>#N/A</v>
      </c>
      <c r="C1158" t="e">
        <f>_xlfn.XLOOKUP(Table15[[#This Row],[Site Id]],'All sites'!A:A,'All sites'!C:C)</f>
        <v>#N/A</v>
      </c>
      <c r="D1158" t="e">
        <f>Table15[[#This Row],[Site Area]] &amp; " " &amp; Table15[[#This Row],[Site Description]]</f>
        <v>#N/A</v>
      </c>
      <c r="E1158" t="s">
        <v>10384</v>
      </c>
      <c r="F1158" t="s">
        <v>10385</v>
      </c>
      <c r="G1158" t="s">
        <v>8112</v>
      </c>
      <c r="H1158" t="s">
        <v>8113</v>
      </c>
      <c r="J1158" t="str">
        <f>Table15[[#This Row],[Server]]&amp;":"&amp;Table15[[#This Row],[DB_ADDR]]</f>
        <v>WASTE:E7613</v>
      </c>
    </row>
    <row r="1159" spans="1:10" x14ac:dyDescent="0.3">
      <c r="A1159">
        <v>13184</v>
      </c>
      <c r="B1159" t="e">
        <f>_xlfn.XLOOKUP(Table15[[#This Row],[Site Id]],'All sites'!A:A,'All sites'!B:B)</f>
        <v>#N/A</v>
      </c>
      <c r="C1159" t="e">
        <f>_xlfn.XLOOKUP(Table15[[#This Row],[Site Id]],'All sites'!A:A,'All sites'!C:C)</f>
        <v>#N/A</v>
      </c>
      <c r="D1159" t="e">
        <f>Table15[[#This Row],[Site Area]] &amp; " " &amp; Table15[[#This Row],[Site Description]]</f>
        <v>#N/A</v>
      </c>
      <c r="E1159" t="s">
        <v>10386</v>
      </c>
      <c r="F1159" t="s">
        <v>10387</v>
      </c>
      <c r="G1159" t="s">
        <v>8112</v>
      </c>
      <c r="H1159" t="s">
        <v>8113</v>
      </c>
      <c r="J1159" t="str">
        <f>Table15[[#This Row],[Server]]&amp;":"&amp;Table15[[#This Row],[DB_ADDR]]</f>
        <v>WASTE:E2995</v>
      </c>
    </row>
    <row r="1160" spans="1:10" x14ac:dyDescent="0.3">
      <c r="A1160">
        <v>13187</v>
      </c>
      <c r="B1160" t="e">
        <f>_xlfn.XLOOKUP(Table15[[#This Row],[Site Id]],'All sites'!A:A,'All sites'!B:B)</f>
        <v>#N/A</v>
      </c>
      <c r="C1160" t="e">
        <f>_xlfn.XLOOKUP(Table15[[#This Row],[Site Id]],'All sites'!A:A,'All sites'!C:C)</f>
        <v>#N/A</v>
      </c>
      <c r="D1160" t="e">
        <f>Table15[[#This Row],[Site Area]] &amp; " " &amp; Table15[[#This Row],[Site Description]]</f>
        <v>#N/A</v>
      </c>
      <c r="E1160" t="s">
        <v>10388</v>
      </c>
      <c r="F1160" t="s">
        <v>10389</v>
      </c>
      <c r="G1160" t="s">
        <v>8112</v>
      </c>
      <c r="H1160" t="s">
        <v>8113</v>
      </c>
      <c r="J1160" t="str">
        <f>Table15[[#This Row],[Server]]&amp;":"&amp;Table15[[#This Row],[DB_ADDR]]</f>
        <v>WASTE:E5630</v>
      </c>
    </row>
    <row r="1161" spans="1:10" x14ac:dyDescent="0.3">
      <c r="A1161">
        <v>13188</v>
      </c>
      <c r="B1161" t="e">
        <f>_xlfn.XLOOKUP(Table15[[#This Row],[Site Id]],'All sites'!A:A,'All sites'!B:B)</f>
        <v>#N/A</v>
      </c>
      <c r="C1161" t="e">
        <f>_xlfn.XLOOKUP(Table15[[#This Row],[Site Id]],'All sites'!A:A,'All sites'!C:C)</f>
        <v>#N/A</v>
      </c>
      <c r="D1161" t="e">
        <f>Table15[[#This Row],[Site Area]] &amp; " " &amp; Table15[[#This Row],[Site Description]]</f>
        <v>#N/A</v>
      </c>
      <c r="E1161" t="s">
        <v>10390</v>
      </c>
      <c r="F1161" t="s">
        <v>10391</v>
      </c>
      <c r="G1161" t="s">
        <v>8112</v>
      </c>
      <c r="H1161" t="s">
        <v>8113</v>
      </c>
      <c r="J1161" t="str">
        <f>Table15[[#This Row],[Server]]&amp;":"&amp;Table15[[#This Row],[DB_ADDR]]</f>
        <v>WASTE:E16774</v>
      </c>
    </row>
    <row r="1162" spans="1:10" x14ac:dyDescent="0.3">
      <c r="A1162">
        <v>13190</v>
      </c>
      <c r="B1162" t="e">
        <f>_xlfn.XLOOKUP(Table15[[#This Row],[Site Id]],'All sites'!A:A,'All sites'!B:B)</f>
        <v>#N/A</v>
      </c>
      <c r="C1162" t="e">
        <f>_xlfn.XLOOKUP(Table15[[#This Row],[Site Id]],'All sites'!A:A,'All sites'!C:C)</f>
        <v>#N/A</v>
      </c>
      <c r="D1162" t="e">
        <f>Table15[[#This Row],[Site Area]] &amp; " " &amp; Table15[[#This Row],[Site Description]]</f>
        <v>#N/A</v>
      </c>
      <c r="E1162" t="s">
        <v>10392</v>
      </c>
      <c r="F1162" t="s">
        <v>10393</v>
      </c>
      <c r="G1162" t="s">
        <v>8112</v>
      </c>
      <c r="H1162" t="s">
        <v>8113</v>
      </c>
      <c r="J1162" t="str">
        <f>Table15[[#This Row],[Server]]&amp;":"&amp;Table15[[#This Row],[DB_ADDR]]</f>
        <v>WASTE:E9332</v>
      </c>
    </row>
    <row r="1163" spans="1:10" x14ac:dyDescent="0.3">
      <c r="A1163">
        <v>13190</v>
      </c>
      <c r="B1163" t="e">
        <f>_xlfn.XLOOKUP(Table15[[#This Row],[Site Id]],'All sites'!A:A,'All sites'!B:B)</f>
        <v>#N/A</v>
      </c>
      <c r="C1163" t="e">
        <f>_xlfn.XLOOKUP(Table15[[#This Row],[Site Id]],'All sites'!A:A,'All sites'!C:C)</f>
        <v>#N/A</v>
      </c>
      <c r="D1163" t="e">
        <f>Table15[[#This Row],[Site Area]] &amp; " " &amp; Table15[[#This Row],[Site Description]]</f>
        <v>#N/A</v>
      </c>
      <c r="E1163" t="s">
        <v>10394</v>
      </c>
      <c r="F1163" t="s">
        <v>10395</v>
      </c>
      <c r="G1163" t="s">
        <v>8112</v>
      </c>
      <c r="H1163" t="s">
        <v>8113</v>
      </c>
      <c r="J1163" t="str">
        <f>Table15[[#This Row],[Server]]&amp;":"&amp;Table15[[#This Row],[DB_ADDR]]</f>
        <v>WASTE:E9411</v>
      </c>
    </row>
    <row r="1164" spans="1:10" x14ac:dyDescent="0.3">
      <c r="A1164">
        <v>13190</v>
      </c>
      <c r="B1164" t="e">
        <f>_xlfn.XLOOKUP(Table15[[#This Row],[Site Id]],'All sites'!A:A,'All sites'!B:B)</f>
        <v>#N/A</v>
      </c>
      <c r="C1164" t="e">
        <f>_xlfn.XLOOKUP(Table15[[#This Row],[Site Id]],'All sites'!A:A,'All sites'!C:C)</f>
        <v>#N/A</v>
      </c>
      <c r="D1164" t="e">
        <f>Table15[[#This Row],[Site Area]] &amp; " " &amp; Table15[[#This Row],[Site Description]]</f>
        <v>#N/A</v>
      </c>
      <c r="E1164" t="s">
        <v>10396</v>
      </c>
      <c r="F1164" t="s">
        <v>10397</v>
      </c>
      <c r="G1164" t="s">
        <v>8112</v>
      </c>
      <c r="H1164" t="s">
        <v>8113</v>
      </c>
      <c r="J1164" t="str">
        <f>Table15[[#This Row],[Server]]&amp;":"&amp;Table15[[#This Row],[DB_ADDR]]</f>
        <v>WASTE:E9412</v>
      </c>
    </row>
    <row r="1165" spans="1:10" x14ac:dyDescent="0.3">
      <c r="A1165">
        <v>13190</v>
      </c>
      <c r="B1165" t="e">
        <f>_xlfn.XLOOKUP(Table15[[#This Row],[Site Id]],'All sites'!A:A,'All sites'!B:B)</f>
        <v>#N/A</v>
      </c>
      <c r="C1165" t="e">
        <f>_xlfn.XLOOKUP(Table15[[#This Row],[Site Id]],'All sites'!A:A,'All sites'!C:C)</f>
        <v>#N/A</v>
      </c>
      <c r="D1165" t="e">
        <f>Table15[[#This Row],[Site Area]] &amp; " " &amp; Table15[[#This Row],[Site Description]]</f>
        <v>#N/A</v>
      </c>
      <c r="E1165" t="s">
        <v>10398</v>
      </c>
      <c r="F1165" t="s">
        <v>10399</v>
      </c>
      <c r="G1165" t="s">
        <v>8112</v>
      </c>
      <c r="H1165" t="s">
        <v>8113</v>
      </c>
      <c r="J1165" t="str">
        <f>Table15[[#This Row],[Server]]&amp;":"&amp;Table15[[#This Row],[DB_ADDR]]</f>
        <v>WASTE:E9415</v>
      </c>
    </row>
    <row r="1166" spans="1:10" x14ac:dyDescent="0.3">
      <c r="A1166">
        <v>13190</v>
      </c>
      <c r="B1166" t="e">
        <f>_xlfn.XLOOKUP(Table15[[#This Row],[Site Id]],'All sites'!A:A,'All sites'!B:B)</f>
        <v>#N/A</v>
      </c>
      <c r="C1166" t="e">
        <f>_xlfn.XLOOKUP(Table15[[#This Row],[Site Id]],'All sites'!A:A,'All sites'!C:C)</f>
        <v>#N/A</v>
      </c>
      <c r="D1166" t="e">
        <f>Table15[[#This Row],[Site Area]] &amp; " " &amp; Table15[[#This Row],[Site Description]]</f>
        <v>#N/A</v>
      </c>
      <c r="E1166" t="s">
        <v>10400</v>
      </c>
      <c r="F1166" t="s">
        <v>10401</v>
      </c>
      <c r="G1166" t="s">
        <v>8112</v>
      </c>
      <c r="H1166" t="s">
        <v>8113</v>
      </c>
      <c r="J1166" t="str">
        <f>Table15[[#This Row],[Server]]&amp;":"&amp;Table15[[#This Row],[DB_ADDR]]</f>
        <v>WASTE:E17315</v>
      </c>
    </row>
    <row r="1167" spans="1:10" x14ac:dyDescent="0.3">
      <c r="A1167">
        <v>13191</v>
      </c>
      <c r="B1167" t="e">
        <f>_xlfn.XLOOKUP(Table15[[#This Row],[Site Id]],'All sites'!A:A,'All sites'!B:B)</f>
        <v>#N/A</v>
      </c>
      <c r="C1167" t="e">
        <f>_xlfn.XLOOKUP(Table15[[#This Row],[Site Id]],'All sites'!A:A,'All sites'!C:C)</f>
        <v>#N/A</v>
      </c>
      <c r="D1167" t="e">
        <f>Table15[[#This Row],[Site Area]] &amp; " " &amp; Table15[[#This Row],[Site Description]]</f>
        <v>#N/A</v>
      </c>
      <c r="E1167" t="s">
        <v>10402</v>
      </c>
      <c r="F1167" t="s">
        <v>10403</v>
      </c>
      <c r="G1167" t="s">
        <v>8112</v>
      </c>
      <c r="H1167" t="s">
        <v>8113</v>
      </c>
      <c r="J1167" t="str">
        <f>Table15[[#This Row],[Server]]&amp;":"&amp;Table15[[#This Row],[DB_ADDR]]</f>
        <v>WASTE:E16878</v>
      </c>
    </row>
    <row r="1168" spans="1:10" x14ac:dyDescent="0.3">
      <c r="A1168">
        <v>13192</v>
      </c>
      <c r="B1168" t="e">
        <f>_xlfn.XLOOKUP(Table15[[#This Row],[Site Id]],'All sites'!A:A,'All sites'!B:B)</f>
        <v>#N/A</v>
      </c>
      <c r="C1168" t="e">
        <f>_xlfn.XLOOKUP(Table15[[#This Row],[Site Id]],'All sites'!A:A,'All sites'!C:C)</f>
        <v>#N/A</v>
      </c>
      <c r="D1168" t="e">
        <f>Table15[[#This Row],[Site Area]] &amp; " " &amp; Table15[[#This Row],[Site Description]]</f>
        <v>#N/A</v>
      </c>
      <c r="E1168" t="s">
        <v>10404</v>
      </c>
      <c r="F1168" t="s">
        <v>10405</v>
      </c>
      <c r="G1168" t="s">
        <v>8112</v>
      </c>
      <c r="H1168" t="s">
        <v>8113</v>
      </c>
      <c r="J1168" t="str">
        <f>Table15[[#This Row],[Server]]&amp;":"&amp;Table15[[#This Row],[DB_ADDR]]</f>
        <v>WASTE:E16903</v>
      </c>
    </row>
    <row r="1169" spans="1:10" x14ac:dyDescent="0.3">
      <c r="A1169">
        <v>13192</v>
      </c>
      <c r="B1169" t="e">
        <f>_xlfn.XLOOKUP(Table15[[#This Row],[Site Id]],'All sites'!A:A,'All sites'!B:B)</f>
        <v>#N/A</v>
      </c>
      <c r="C1169" t="e">
        <f>_xlfn.XLOOKUP(Table15[[#This Row],[Site Id]],'All sites'!A:A,'All sites'!C:C)</f>
        <v>#N/A</v>
      </c>
      <c r="D1169" t="e">
        <f>Table15[[#This Row],[Site Area]] &amp; " " &amp; Table15[[#This Row],[Site Description]]</f>
        <v>#N/A</v>
      </c>
      <c r="E1169" t="s">
        <v>10406</v>
      </c>
      <c r="F1169" t="s">
        <v>10407</v>
      </c>
      <c r="G1169" t="s">
        <v>8112</v>
      </c>
      <c r="H1169" t="s">
        <v>8113</v>
      </c>
      <c r="J1169" t="str">
        <f>Table15[[#This Row],[Server]]&amp;":"&amp;Table15[[#This Row],[DB_ADDR]]</f>
        <v>WASTE:E55091</v>
      </c>
    </row>
    <row r="1170" spans="1:10" x14ac:dyDescent="0.3">
      <c r="A1170">
        <v>13192</v>
      </c>
      <c r="B1170" t="e">
        <f>_xlfn.XLOOKUP(Table15[[#This Row],[Site Id]],'All sites'!A:A,'All sites'!B:B)</f>
        <v>#N/A</v>
      </c>
      <c r="C1170" t="e">
        <f>_xlfn.XLOOKUP(Table15[[#This Row],[Site Id]],'All sites'!A:A,'All sites'!C:C)</f>
        <v>#N/A</v>
      </c>
      <c r="D1170" t="e">
        <f>Table15[[#This Row],[Site Area]] &amp; " " &amp; Table15[[#This Row],[Site Description]]</f>
        <v>#N/A</v>
      </c>
      <c r="E1170" t="s">
        <v>10408</v>
      </c>
      <c r="F1170" t="s">
        <v>10409</v>
      </c>
      <c r="G1170" t="s">
        <v>8112</v>
      </c>
      <c r="H1170" t="s">
        <v>8113</v>
      </c>
      <c r="J1170" t="str">
        <f>Table15[[#This Row],[Server]]&amp;":"&amp;Table15[[#This Row],[DB_ADDR]]</f>
        <v>WASTE:E55094</v>
      </c>
    </row>
    <row r="1171" spans="1:10" x14ac:dyDescent="0.3">
      <c r="A1171">
        <v>13192</v>
      </c>
      <c r="B1171" t="e">
        <f>_xlfn.XLOOKUP(Table15[[#This Row],[Site Id]],'All sites'!A:A,'All sites'!B:B)</f>
        <v>#N/A</v>
      </c>
      <c r="C1171" t="e">
        <f>_xlfn.XLOOKUP(Table15[[#This Row],[Site Id]],'All sites'!A:A,'All sites'!C:C)</f>
        <v>#N/A</v>
      </c>
      <c r="D1171" t="e">
        <f>Table15[[#This Row],[Site Area]] &amp; " " &amp; Table15[[#This Row],[Site Description]]</f>
        <v>#N/A</v>
      </c>
      <c r="E1171" t="s">
        <v>10410</v>
      </c>
      <c r="F1171" t="s">
        <v>10411</v>
      </c>
      <c r="G1171" t="s">
        <v>8112</v>
      </c>
      <c r="H1171" t="s">
        <v>8113</v>
      </c>
      <c r="J1171" t="str">
        <f>Table15[[#This Row],[Server]]&amp;":"&amp;Table15[[#This Row],[DB_ADDR]]</f>
        <v>WASTE:E55102</v>
      </c>
    </row>
    <row r="1172" spans="1:10" x14ac:dyDescent="0.3">
      <c r="A1172">
        <v>13192</v>
      </c>
      <c r="B1172" t="e">
        <f>_xlfn.XLOOKUP(Table15[[#This Row],[Site Id]],'All sites'!A:A,'All sites'!B:B)</f>
        <v>#N/A</v>
      </c>
      <c r="C1172" t="e">
        <f>_xlfn.XLOOKUP(Table15[[#This Row],[Site Id]],'All sites'!A:A,'All sites'!C:C)</f>
        <v>#N/A</v>
      </c>
      <c r="D1172" t="e">
        <f>Table15[[#This Row],[Site Area]] &amp; " " &amp; Table15[[#This Row],[Site Description]]</f>
        <v>#N/A</v>
      </c>
      <c r="E1172" t="s">
        <v>10412</v>
      </c>
      <c r="F1172" t="s">
        <v>10413</v>
      </c>
      <c r="G1172" t="s">
        <v>8112</v>
      </c>
      <c r="H1172" t="s">
        <v>8113</v>
      </c>
      <c r="J1172" t="str">
        <f>Table15[[#This Row],[Server]]&amp;":"&amp;Table15[[#This Row],[DB_ADDR]]</f>
        <v>WASTE:E55110</v>
      </c>
    </row>
    <row r="1173" spans="1:10" x14ac:dyDescent="0.3">
      <c r="A1173">
        <v>13193</v>
      </c>
      <c r="B1173" t="e">
        <f>_xlfn.XLOOKUP(Table15[[#This Row],[Site Id]],'All sites'!A:A,'All sites'!B:B)</f>
        <v>#N/A</v>
      </c>
      <c r="C1173" t="e">
        <f>_xlfn.XLOOKUP(Table15[[#This Row],[Site Id]],'All sites'!A:A,'All sites'!C:C)</f>
        <v>#N/A</v>
      </c>
      <c r="D1173" t="e">
        <f>Table15[[#This Row],[Site Area]] &amp; " " &amp; Table15[[#This Row],[Site Description]]</f>
        <v>#N/A</v>
      </c>
      <c r="E1173" t="s">
        <v>10414</v>
      </c>
      <c r="F1173" t="s">
        <v>10415</v>
      </c>
      <c r="G1173" t="s">
        <v>8112</v>
      </c>
      <c r="H1173" t="s">
        <v>8113</v>
      </c>
      <c r="J1173" t="str">
        <f>Table15[[#This Row],[Server]]&amp;":"&amp;Table15[[#This Row],[DB_ADDR]]</f>
        <v>WASTE:E3015</v>
      </c>
    </row>
    <row r="1174" spans="1:10" x14ac:dyDescent="0.3">
      <c r="A1174">
        <v>13193</v>
      </c>
      <c r="B1174" t="e">
        <f>_xlfn.XLOOKUP(Table15[[#This Row],[Site Id]],'All sites'!A:A,'All sites'!B:B)</f>
        <v>#N/A</v>
      </c>
      <c r="C1174" t="e">
        <f>_xlfn.XLOOKUP(Table15[[#This Row],[Site Id]],'All sites'!A:A,'All sites'!C:C)</f>
        <v>#N/A</v>
      </c>
      <c r="D1174" t="e">
        <f>Table15[[#This Row],[Site Area]] &amp; " " &amp; Table15[[#This Row],[Site Description]]</f>
        <v>#N/A</v>
      </c>
      <c r="E1174" t="s">
        <v>10416</v>
      </c>
      <c r="F1174" t="s">
        <v>10417</v>
      </c>
      <c r="G1174" t="s">
        <v>8112</v>
      </c>
      <c r="H1174" t="s">
        <v>8113</v>
      </c>
      <c r="J1174" t="str">
        <f>Table15[[#This Row],[Server]]&amp;":"&amp;Table15[[#This Row],[DB_ADDR]]</f>
        <v>WASTE:E3031</v>
      </c>
    </row>
    <row r="1175" spans="1:10" x14ac:dyDescent="0.3">
      <c r="A1175">
        <v>13193</v>
      </c>
      <c r="B1175" t="e">
        <f>_xlfn.XLOOKUP(Table15[[#This Row],[Site Id]],'All sites'!A:A,'All sites'!B:B)</f>
        <v>#N/A</v>
      </c>
      <c r="C1175" t="e">
        <f>_xlfn.XLOOKUP(Table15[[#This Row],[Site Id]],'All sites'!A:A,'All sites'!C:C)</f>
        <v>#N/A</v>
      </c>
      <c r="D1175" t="e">
        <f>Table15[[#This Row],[Site Area]] &amp; " " &amp; Table15[[#This Row],[Site Description]]</f>
        <v>#N/A</v>
      </c>
      <c r="E1175" t="s">
        <v>10418</v>
      </c>
      <c r="F1175" t="s">
        <v>10419</v>
      </c>
      <c r="G1175" t="s">
        <v>8112</v>
      </c>
      <c r="H1175" t="s">
        <v>8113</v>
      </c>
      <c r="J1175" t="str">
        <f>Table15[[#This Row],[Server]]&amp;":"&amp;Table15[[#This Row],[DB_ADDR]]</f>
        <v>WASTE:E3032</v>
      </c>
    </row>
    <row r="1176" spans="1:10" x14ac:dyDescent="0.3">
      <c r="A1176">
        <v>13193</v>
      </c>
      <c r="B1176" t="e">
        <f>_xlfn.XLOOKUP(Table15[[#This Row],[Site Id]],'All sites'!A:A,'All sites'!B:B)</f>
        <v>#N/A</v>
      </c>
      <c r="C1176" t="e">
        <f>_xlfn.XLOOKUP(Table15[[#This Row],[Site Id]],'All sites'!A:A,'All sites'!C:C)</f>
        <v>#N/A</v>
      </c>
      <c r="D1176" t="e">
        <f>Table15[[#This Row],[Site Area]] &amp; " " &amp; Table15[[#This Row],[Site Description]]</f>
        <v>#N/A</v>
      </c>
      <c r="E1176" t="s">
        <v>10420</v>
      </c>
      <c r="F1176" t="s">
        <v>10421</v>
      </c>
      <c r="G1176" t="s">
        <v>8112</v>
      </c>
      <c r="H1176" t="s">
        <v>8113</v>
      </c>
      <c r="J1176" t="str">
        <f>Table15[[#This Row],[Server]]&amp;":"&amp;Table15[[#This Row],[DB_ADDR]]</f>
        <v>WASTE:E3033</v>
      </c>
    </row>
    <row r="1177" spans="1:10" x14ac:dyDescent="0.3">
      <c r="A1177">
        <v>13193</v>
      </c>
      <c r="B1177" t="e">
        <f>_xlfn.XLOOKUP(Table15[[#This Row],[Site Id]],'All sites'!A:A,'All sites'!B:B)</f>
        <v>#N/A</v>
      </c>
      <c r="C1177" t="e">
        <f>_xlfn.XLOOKUP(Table15[[#This Row],[Site Id]],'All sites'!A:A,'All sites'!C:C)</f>
        <v>#N/A</v>
      </c>
      <c r="D1177" t="e">
        <f>Table15[[#This Row],[Site Area]] &amp; " " &amp; Table15[[#This Row],[Site Description]]</f>
        <v>#N/A</v>
      </c>
      <c r="E1177" t="s">
        <v>10422</v>
      </c>
      <c r="F1177" t="s">
        <v>10423</v>
      </c>
      <c r="G1177" t="s">
        <v>8112</v>
      </c>
      <c r="H1177" t="s">
        <v>8113</v>
      </c>
      <c r="J1177" t="str">
        <f>Table15[[#This Row],[Server]]&amp;":"&amp;Table15[[#This Row],[DB_ADDR]]</f>
        <v>WASTE:E3034</v>
      </c>
    </row>
    <row r="1178" spans="1:10" x14ac:dyDescent="0.3">
      <c r="A1178">
        <v>13193</v>
      </c>
      <c r="B1178" t="e">
        <f>_xlfn.XLOOKUP(Table15[[#This Row],[Site Id]],'All sites'!A:A,'All sites'!B:B)</f>
        <v>#N/A</v>
      </c>
      <c r="C1178" t="e">
        <f>_xlfn.XLOOKUP(Table15[[#This Row],[Site Id]],'All sites'!A:A,'All sites'!C:C)</f>
        <v>#N/A</v>
      </c>
      <c r="D1178" t="e">
        <f>Table15[[#This Row],[Site Area]] &amp; " " &amp; Table15[[#This Row],[Site Description]]</f>
        <v>#N/A</v>
      </c>
      <c r="E1178" t="s">
        <v>10424</v>
      </c>
      <c r="F1178" t="s">
        <v>10425</v>
      </c>
      <c r="G1178" t="s">
        <v>8112</v>
      </c>
      <c r="H1178" t="s">
        <v>8113</v>
      </c>
      <c r="J1178" t="str">
        <f>Table15[[#This Row],[Server]]&amp;":"&amp;Table15[[#This Row],[DB_ADDR]]</f>
        <v>WASTE:E26412</v>
      </c>
    </row>
    <row r="1179" spans="1:10" x14ac:dyDescent="0.3">
      <c r="A1179">
        <v>13196</v>
      </c>
      <c r="B1179" t="e">
        <f>_xlfn.XLOOKUP(Table15[[#This Row],[Site Id]],'All sites'!A:A,'All sites'!B:B)</f>
        <v>#N/A</v>
      </c>
      <c r="C1179" t="e">
        <f>_xlfn.XLOOKUP(Table15[[#This Row],[Site Id]],'All sites'!A:A,'All sites'!C:C)</f>
        <v>#N/A</v>
      </c>
      <c r="D1179" t="e">
        <f>Table15[[#This Row],[Site Area]] &amp; " " &amp; Table15[[#This Row],[Site Description]]</f>
        <v>#N/A</v>
      </c>
      <c r="E1179" t="s">
        <v>10426</v>
      </c>
      <c r="F1179" t="s">
        <v>10427</v>
      </c>
      <c r="G1179" t="s">
        <v>8112</v>
      </c>
      <c r="H1179" t="s">
        <v>8113</v>
      </c>
      <c r="J1179" t="str">
        <f>Table15[[#This Row],[Server]]&amp;":"&amp;Table15[[#This Row],[DB_ADDR]]</f>
        <v>WASTE:E22884</v>
      </c>
    </row>
    <row r="1180" spans="1:10" x14ac:dyDescent="0.3">
      <c r="A1180">
        <v>13196</v>
      </c>
      <c r="B1180" t="e">
        <f>_xlfn.XLOOKUP(Table15[[#This Row],[Site Id]],'All sites'!A:A,'All sites'!B:B)</f>
        <v>#N/A</v>
      </c>
      <c r="C1180" t="e">
        <f>_xlfn.XLOOKUP(Table15[[#This Row],[Site Id]],'All sites'!A:A,'All sites'!C:C)</f>
        <v>#N/A</v>
      </c>
      <c r="D1180" t="e">
        <f>Table15[[#This Row],[Site Area]] &amp; " " &amp; Table15[[#This Row],[Site Description]]</f>
        <v>#N/A</v>
      </c>
      <c r="E1180" t="s">
        <v>10428</v>
      </c>
      <c r="F1180" t="s">
        <v>10429</v>
      </c>
      <c r="G1180" t="s">
        <v>8112</v>
      </c>
      <c r="H1180" t="s">
        <v>8113</v>
      </c>
      <c r="J1180" t="str">
        <f>Table15[[#This Row],[Server]]&amp;":"&amp;Table15[[#This Row],[DB_ADDR]]</f>
        <v>WASTE:E32094</v>
      </c>
    </row>
    <row r="1181" spans="1:10" x14ac:dyDescent="0.3">
      <c r="A1181">
        <v>13198</v>
      </c>
      <c r="B1181" t="e">
        <f>_xlfn.XLOOKUP(Table15[[#This Row],[Site Id]],'All sites'!A:A,'All sites'!B:B)</f>
        <v>#N/A</v>
      </c>
      <c r="C1181" t="e">
        <f>_xlfn.XLOOKUP(Table15[[#This Row],[Site Id]],'All sites'!A:A,'All sites'!C:C)</f>
        <v>#N/A</v>
      </c>
      <c r="D1181" t="e">
        <f>Table15[[#This Row],[Site Area]] &amp; " " &amp; Table15[[#This Row],[Site Description]]</f>
        <v>#N/A</v>
      </c>
      <c r="E1181" t="s">
        <v>10430</v>
      </c>
      <c r="F1181" t="s">
        <v>10431</v>
      </c>
      <c r="G1181" t="s">
        <v>8112</v>
      </c>
      <c r="H1181" t="s">
        <v>8113</v>
      </c>
      <c r="J1181" t="str">
        <f>Table15[[#This Row],[Server]]&amp;":"&amp;Table15[[#This Row],[DB_ADDR]]</f>
        <v>WASTE:E56654</v>
      </c>
    </row>
    <row r="1182" spans="1:10" x14ac:dyDescent="0.3">
      <c r="A1182">
        <v>13198</v>
      </c>
      <c r="B1182" t="e">
        <f>_xlfn.XLOOKUP(Table15[[#This Row],[Site Id]],'All sites'!A:A,'All sites'!B:B)</f>
        <v>#N/A</v>
      </c>
      <c r="C1182" t="e">
        <f>_xlfn.XLOOKUP(Table15[[#This Row],[Site Id]],'All sites'!A:A,'All sites'!C:C)</f>
        <v>#N/A</v>
      </c>
      <c r="D1182" t="e">
        <f>Table15[[#This Row],[Site Area]] &amp; " " &amp; Table15[[#This Row],[Site Description]]</f>
        <v>#N/A</v>
      </c>
      <c r="E1182" t="s">
        <v>10432</v>
      </c>
      <c r="F1182" t="s">
        <v>10433</v>
      </c>
      <c r="G1182" t="s">
        <v>8112</v>
      </c>
      <c r="H1182" t="s">
        <v>8113</v>
      </c>
      <c r="J1182" t="str">
        <f>Table15[[#This Row],[Server]]&amp;":"&amp;Table15[[#This Row],[DB_ADDR]]</f>
        <v>WASTE:E56655</v>
      </c>
    </row>
    <row r="1183" spans="1:10" x14ac:dyDescent="0.3">
      <c r="A1183">
        <v>13198</v>
      </c>
      <c r="B1183" t="e">
        <f>_xlfn.XLOOKUP(Table15[[#This Row],[Site Id]],'All sites'!A:A,'All sites'!B:B)</f>
        <v>#N/A</v>
      </c>
      <c r="C1183" t="e">
        <f>_xlfn.XLOOKUP(Table15[[#This Row],[Site Id]],'All sites'!A:A,'All sites'!C:C)</f>
        <v>#N/A</v>
      </c>
      <c r="D1183" t="e">
        <f>Table15[[#This Row],[Site Area]] &amp; " " &amp; Table15[[#This Row],[Site Description]]</f>
        <v>#N/A</v>
      </c>
      <c r="E1183" t="s">
        <v>10434</v>
      </c>
      <c r="F1183" t="s">
        <v>10435</v>
      </c>
      <c r="G1183" t="s">
        <v>8112</v>
      </c>
      <c r="H1183" t="s">
        <v>8113</v>
      </c>
      <c r="J1183" t="str">
        <f>Table15[[#This Row],[Server]]&amp;":"&amp;Table15[[#This Row],[DB_ADDR]]</f>
        <v>WASTE:E56656</v>
      </c>
    </row>
    <row r="1184" spans="1:10" x14ac:dyDescent="0.3">
      <c r="A1184">
        <v>13198</v>
      </c>
      <c r="B1184" t="e">
        <f>_xlfn.XLOOKUP(Table15[[#This Row],[Site Id]],'All sites'!A:A,'All sites'!B:B)</f>
        <v>#N/A</v>
      </c>
      <c r="C1184" t="e">
        <f>_xlfn.XLOOKUP(Table15[[#This Row],[Site Id]],'All sites'!A:A,'All sites'!C:C)</f>
        <v>#N/A</v>
      </c>
      <c r="D1184" t="e">
        <f>Table15[[#This Row],[Site Area]] &amp; " " &amp; Table15[[#This Row],[Site Description]]</f>
        <v>#N/A</v>
      </c>
      <c r="E1184" t="s">
        <v>10436</v>
      </c>
      <c r="F1184" t="s">
        <v>10437</v>
      </c>
      <c r="G1184" t="s">
        <v>8112</v>
      </c>
      <c r="H1184" t="s">
        <v>8113</v>
      </c>
      <c r="J1184" t="str">
        <f>Table15[[#This Row],[Server]]&amp;":"&amp;Table15[[#This Row],[DB_ADDR]]</f>
        <v>WASTE:E56662</v>
      </c>
    </row>
    <row r="1185" spans="1:10" x14ac:dyDescent="0.3">
      <c r="A1185">
        <v>13198</v>
      </c>
      <c r="B1185" t="e">
        <f>_xlfn.XLOOKUP(Table15[[#This Row],[Site Id]],'All sites'!A:A,'All sites'!B:B)</f>
        <v>#N/A</v>
      </c>
      <c r="C1185" t="e">
        <f>_xlfn.XLOOKUP(Table15[[#This Row],[Site Id]],'All sites'!A:A,'All sites'!C:C)</f>
        <v>#N/A</v>
      </c>
      <c r="D1185" t="e">
        <f>Table15[[#This Row],[Site Area]] &amp; " " &amp; Table15[[#This Row],[Site Description]]</f>
        <v>#N/A</v>
      </c>
      <c r="E1185" t="s">
        <v>10438</v>
      </c>
      <c r="F1185" t="s">
        <v>10439</v>
      </c>
      <c r="G1185" t="s">
        <v>8112</v>
      </c>
      <c r="H1185" t="s">
        <v>8113</v>
      </c>
      <c r="J1185" t="str">
        <f>Table15[[#This Row],[Server]]&amp;":"&amp;Table15[[#This Row],[DB_ADDR]]</f>
        <v>WASTE:E56663</v>
      </c>
    </row>
    <row r="1186" spans="1:10" x14ac:dyDescent="0.3">
      <c r="A1186">
        <v>13198</v>
      </c>
      <c r="B1186" t="e">
        <f>_xlfn.XLOOKUP(Table15[[#This Row],[Site Id]],'All sites'!A:A,'All sites'!B:B)</f>
        <v>#N/A</v>
      </c>
      <c r="C1186" t="e">
        <f>_xlfn.XLOOKUP(Table15[[#This Row],[Site Id]],'All sites'!A:A,'All sites'!C:C)</f>
        <v>#N/A</v>
      </c>
      <c r="D1186" t="e">
        <f>Table15[[#This Row],[Site Area]] &amp; " " &amp; Table15[[#This Row],[Site Description]]</f>
        <v>#N/A</v>
      </c>
      <c r="E1186" t="s">
        <v>10440</v>
      </c>
      <c r="F1186" t="s">
        <v>10441</v>
      </c>
      <c r="G1186" t="s">
        <v>8112</v>
      </c>
      <c r="H1186" t="s">
        <v>8113</v>
      </c>
      <c r="J1186" t="str">
        <f>Table15[[#This Row],[Server]]&amp;":"&amp;Table15[[#This Row],[DB_ADDR]]</f>
        <v>WASTE:E96397</v>
      </c>
    </row>
    <row r="1187" spans="1:10" x14ac:dyDescent="0.3">
      <c r="A1187">
        <v>13198</v>
      </c>
      <c r="B1187" t="e">
        <f>_xlfn.XLOOKUP(Table15[[#This Row],[Site Id]],'All sites'!A:A,'All sites'!B:B)</f>
        <v>#N/A</v>
      </c>
      <c r="C1187" t="e">
        <f>_xlfn.XLOOKUP(Table15[[#This Row],[Site Id]],'All sites'!A:A,'All sites'!C:C)</f>
        <v>#N/A</v>
      </c>
      <c r="D1187" t="e">
        <f>Table15[[#This Row],[Site Area]] &amp; " " &amp; Table15[[#This Row],[Site Description]]</f>
        <v>#N/A</v>
      </c>
      <c r="E1187" t="s">
        <v>10442</v>
      </c>
      <c r="F1187" t="s">
        <v>10443</v>
      </c>
      <c r="G1187" t="s">
        <v>8112</v>
      </c>
      <c r="H1187" t="s">
        <v>8113</v>
      </c>
      <c r="J1187" t="str">
        <f>Table15[[#This Row],[Server]]&amp;":"&amp;Table15[[#This Row],[DB_ADDR]]</f>
        <v>WASTE:E96402</v>
      </c>
    </row>
    <row r="1188" spans="1:10" x14ac:dyDescent="0.3">
      <c r="A1188">
        <v>13199</v>
      </c>
      <c r="B1188" t="e">
        <f>_xlfn.XLOOKUP(Table15[[#This Row],[Site Id]],'All sites'!A:A,'All sites'!B:B)</f>
        <v>#N/A</v>
      </c>
      <c r="C1188" t="e">
        <f>_xlfn.XLOOKUP(Table15[[#This Row],[Site Id]],'All sites'!A:A,'All sites'!C:C)</f>
        <v>#N/A</v>
      </c>
      <c r="D1188" t="e">
        <f>Table15[[#This Row],[Site Area]] &amp; " " &amp; Table15[[#This Row],[Site Description]]</f>
        <v>#N/A</v>
      </c>
      <c r="E1188" t="s">
        <v>10444</v>
      </c>
      <c r="F1188" t="s">
        <v>10445</v>
      </c>
      <c r="G1188" t="s">
        <v>8112</v>
      </c>
      <c r="H1188" t="s">
        <v>8113</v>
      </c>
      <c r="J1188" t="str">
        <f>Table15[[#This Row],[Server]]&amp;":"&amp;Table15[[#This Row],[DB_ADDR]]</f>
        <v>WASTE:E19517</v>
      </c>
    </row>
    <row r="1189" spans="1:10" x14ac:dyDescent="0.3">
      <c r="A1189">
        <v>13199</v>
      </c>
      <c r="B1189" t="e">
        <f>_xlfn.XLOOKUP(Table15[[#This Row],[Site Id]],'All sites'!A:A,'All sites'!B:B)</f>
        <v>#N/A</v>
      </c>
      <c r="C1189" t="e">
        <f>_xlfn.XLOOKUP(Table15[[#This Row],[Site Id]],'All sites'!A:A,'All sites'!C:C)</f>
        <v>#N/A</v>
      </c>
      <c r="D1189" t="e">
        <f>Table15[[#This Row],[Site Area]] &amp; " " &amp; Table15[[#This Row],[Site Description]]</f>
        <v>#N/A</v>
      </c>
      <c r="E1189" t="s">
        <v>10446</v>
      </c>
      <c r="F1189" t="s">
        <v>10447</v>
      </c>
      <c r="G1189" t="s">
        <v>8112</v>
      </c>
      <c r="H1189" t="s">
        <v>8113</v>
      </c>
      <c r="J1189" t="str">
        <f>Table15[[#This Row],[Server]]&amp;":"&amp;Table15[[#This Row],[DB_ADDR]]</f>
        <v>WASTE:E19521</v>
      </c>
    </row>
    <row r="1190" spans="1:10" x14ac:dyDescent="0.3">
      <c r="A1190">
        <v>13199</v>
      </c>
      <c r="B1190" t="e">
        <f>_xlfn.XLOOKUP(Table15[[#This Row],[Site Id]],'All sites'!A:A,'All sites'!B:B)</f>
        <v>#N/A</v>
      </c>
      <c r="C1190" t="e">
        <f>_xlfn.XLOOKUP(Table15[[#This Row],[Site Id]],'All sites'!A:A,'All sites'!C:C)</f>
        <v>#N/A</v>
      </c>
      <c r="D1190" t="e">
        <f>Table15[[#This Row],[Site Area]] &amp; " " &amp; Table15[[#This Row],[Site Description]]</f>
        <v>#N/A</v>
      </c>
      <c r="E1190" t="s">
        <v>10448</v>
      </c>
      <c r="F1190" t="s">
        <v>10449</v>
      </c>
      <c r="G1190" t="s">
        <v>8112</v>
      </c>
      <c r="H1190" t="s">
        <v>8168</v>
      </c>
      <c r="J1190" t="str">
        <f>Table15[[#This Row],[Server]]&amp;":"&amp;Table15[[#This Row],[DB_ADDR]]</f>
        <v>WASTE2:E7563</v>
      </c>
    </row>
    <row r="1191" spans="1:10" x14ac:dyDescent="0.3">
      <c r="A1191">
        <v>13199</v>
      </c>
      <c r="B1191" t="e">
        <f>_xlfn.XLOOKUP(Table15[[#This Row],[Site Id]],'All sites'!A:A,'All sites'!B:B)</f>
        <v>#N/A</v>
      </c>
      <c r="C1191" t="e">
        <f>_xlfn.XLOOKUP(Table15[[#This Row],[Site Id]],'All sites'!A:A,'All sites'!C:C)</f>
        <v>#N/A</v>
      </c>
      <c r="D1191" t="e">
        <f>Table15[[#This Row],[Site Area]] &amp; " " &amp; Table15[[#This Row],[Site Description]]</f>
        <v>#N/A</v>
      </c>
      <c r="E1191" t="s">
        <v>10450</v>
      </c>
      <c r="F1191" t="s">
        <v>10451</v>
      </c>
      <c r="G1191" t="s">
        <v>8112</v>
      </c>
      <c r="H1191" t="s">
        <v>8168</v>
      </c>
      <c r="J1191" t="str">
        <f>Table15[[#This Row],[Server]]&amp;":"&amp;Table15[[#This Row],[DB_ADDR]]</f>
        <v>WASTE2:E7568</v>
      </c>
    </row>
    <row r="1192" spans="1:10" x14ac:dyDescent="0.3">
      <c r="A1192">
        <v>13199</v>
      </c>
      <c r="B1192" t="e">
        <f>_xlfn.XLOOKUP(Table15[[#This Row],[Site Id]],'All sites'!A:A,'All sites'!B:B)</f>
        <v>#N/A</v>
      </c>
      <c r="C1192" t="e">
        <f>_xlfn.XLOOKUP(Table15[[#This Row],[Site Id]],'All sites'!A:A,'All sites'!C:C)</f>
        <v>#N/A</v>
      </c>
      <c r="D1192" t="e">
        <f>Table15[[#This Row],[Site Area]] &amp; " " &amp; Table15[[#This Row],[Site Description]]</f>
        <v>#N/A</v>
      </c>
      <c r="E1192" t="s">
        <v>10452</v>
      </c>
      <c r="F1192" t="s">
        <v>10453</v>
      </c>
      <c r="G1192" t="s">
        <v>8112</v>
      </c>
      <c r="H1192" t="s">
        <v>8168</v>
      </c>
      <c r="J1192" t="str">
        <f>Table15[[#This Row],[Server]]&amp;":"&amp;Table15[[#This Row],[DB_ADDR]]</f>
        <v>WASTE2:E7624</v>
      </c>
    </row>
    <row r="1193" spans="1:10" x14ac:dyDescent="0.3">
      <c r="A1193">
        <v>13199</v>
      </c>
      <c r="B1193" t="e">
        <f>_xlfn.XLOOKUP(Table15[[#This Row],[Site Id]],'All sites'!A:A,'All sites'!B:B)</f>
        <v>#N/A</v>
      </c>
      <c r="C1193" t="e">
        <f>_xlfn.XLOOKUP(Table15[[#This Row],[Site Id]],'All sites'!A:A,'All sites'!C:C)</f>
        <v>#N/A</v>
      </c>
      <c r="D1193" t="e">
        <f>Table15[[#This Row],[Site Area]] &amp; " " &amp; Table15[[#This Row],[Site Description]]</f>
        <v>#N/A</v>
      </c>
      <c r="E1193" t="s">
        <v>10454</v>
      </c>
      <c r="F1193" t="s">
        <v>10455</v>
      </c>
      <c r="G1193" t="s">
        <v>8112</v>
      </c>
      <c r="H1193" t="s">
        <v>8168</v>
      </c>
      <c r="J1193" t="str">
        <f>Table15[[#This Row],[Server]]&amp;":"&amp;Table15[[#This Row],[DB_ADDR]]</f>
        <v>WASTE2:E7629</v>
      </c>
    </row>
    <row r="1194" spans="1:10" x14ac:dyDescent="0.3">
      <c r="A1194">
        <v>13200</v>
      </c>
      <c r="B1194" t="e">
        <f>_xlfn.XLOOKUP(Table15[[#This Row],[Site Id]],'All sites'!A:A,'All sites'!B:B)</f>
        <v>#N/A</v>
      </c>
      <c r="C1194" t="e">
        <f>_xlfn.XLOOKUP(Table15[[#This Row],[Site Id]],'All sites'!A:A,'All sites'!C:C)</f>
        <v>#N/A</v>
      </c>
      <c r="D1194" t="e">
        <f>Table15[[#This Row],[Site Area]] &amp; " " &amp; Table15[[#This Row],[Site Description]]</f>
        <v>#N/A</v>
      </c>
      <c r="E1194" t="s">
        <v>10456</v>
      </c>
      <c r="F1194" t="s">
        <v>10457</v>
      </c>
      <c r="G1194" t="s">
        <v>8112</v>
      </c>
      <c r="H1194" t="s">
        <v>8113</v>
      </c>
      <c r="J1194" t="str">
        <f>Table15[[#This Row],[Server]]&amp;":"&amp;Table15[[#This Row],[DB_ADDR]]</f>
        <v>WASTE:E23720</v>
      </c>
    </row>
    <row r="1195" spans="1:10" x14ac:dyDescent="0.3">
      <c r="A1195">
        <v>13200</v>
      </c>
      <c r="B1195" t="e">
        <f>_xlfn.XLOOKUP(Table15[[#This Row],[Site Id]],'All sites'!A:A,'All sites'!B:B)</f>
        <v>#N/A</v>
      </c>
      <c r="C1195" t="e">
        <f>_xlfn.XLOOKUP(Table15[[#This Row],[Site Id]],'All sites'!A:A,'All sites'!C:C)</f>
        <v>#N/A</v>
      </c>
      <c r="D1195" t="e">
        <f>Table15[[#This Row],[Site Area]] &amp; " " &amp; Table15[[#This Row],[Site Description]]</f>
        <v>#N/A</v>
      </c>
      <c r="E1195" t="s">
        <v>10458</v>
      </c>
      <c r="F1195" t="s">
        <v>10459</v>
      </c>
      <c r="G1195" t="s">
        <v>8112</v>
      </c>
      <c r="H1195" t="s">
        <v>8113</v>
      </c>
      <c r="J1195" t="str">
        <f>Table15[[#This Row],[Server]]&amp;":"&amp;Table15[[#This Row],[DB_ADDR]]</f>
        <v>WASTE:E23727</v>
      </c>
    </row>
    <row r="1196" spans="1:10" x14ac:dyDescent="0.3">
      <c r="A1196">
        <v>13200</v>
      </c>
      <c r="B1196" t="e">
        <f>_xlfn.XLOOKUP(Table15[[#This Row],[Site Id]],'All sites'!A:A,'All sites'!B:B)</f>
        <v>#N/A</v>
      </c>
      <c r="C1196" t="e">
        <f>_xlfn.XLOOKUP(Table15[[#This Row],[Site Id]],'All sites'!A:A,'All sites'!C:C)</f>
        <v>#N/A</v>
      </c>
      <c r="D1196" t="e">
        <f>Table15[[#This Row],[Site Area]] &amp; " " &amp; Table15[[#This Row],[Site Description]]</f>
        <v>#N/A</v>
      </c>
      <c r="E1196" t="s">
        <v>10460</v>
      </c>
      <c r="F1196" t="s">
        <v>10461</v>
      </c>
      <c r="G1196" t="s">
        <v>8112</v>
      </c>
      <c r="H1196" t="s">
        <v>8113</v>
      </c>
      <c r="J1196" t="str">
        <f>Table15[[#This Row],[Server]]&amp;":"&amp;Table15[[#This Row],[DB_ADDR]]</f>
        <v>WASTE:E23766</v>
      </c>
    </row>
    <row r="1197" spans="1:10" x14ac:dyDescent="0.3">
      <c r="A1197">
        <v>13200</v>
      </c>
      <c r="B1197" t="e">
        <f>_xlfn.XLOOKUP(Table15[[#This Row],[Site Id]],'All sites'!A:A,'All sites'!B:B)</f>
        <v>#N/A</v>
      </c>
      <c r="C1197" t="e">
        <f>_xlfn.XLOOKUP(Table15[[#This Row],[Site Id]],'All sites'!A:A,'All sites'!C:C)</f>
        <v>#N/A</v>
      </c>
      <c r="D1197" t="e">
        <f>Table15[[#This Row],[Site Area]] &amp; " " &amp; Table15[[#This Row],[Site Description]]</f>
        <v>#N/A</v>
      </c>
      <c r="E1197" t="s">
        <v>10462</v>
      </c>
      <c r="F1197" t="s">
        <v>10463</v>
      </c>
      <c r="G1197" t="s">
        <v>8112</v>
      </c>
      <c r="H1197" t="s">
        <v>8113</v>
      </c>
      <c r="J1197" t="str">
        <f>Table15[[#This Row],[Server]]&amp;":"&amp;Table15[[#This Row],[DB_ADDR]]</f>
        <v>WASTE:E23775</v>
      </c>
    </row>
    <row r="1198" spans="1:10" x14ac:dyDescent="0.3">
      <c r="A1198">
        <v>13201</v>
      </c>
      <c r="B1198" t="e">
        <f>_xlfn.XLOOKUP(Table15[[#This Row],[Site Id]],'All sites'!A:A,'All sites'!B:B)</f>
        <v>#N/A</v>
      </c>
      <c r="C1198" t="e">
        <f>_xlfn.XLOOKUP(Table15[[#This Row],[Site Id]],'All sites'!A:A,'All sites'!C:C)</f>
        <v>#N/A</v>
      </c>
      <c r="D1198" t="e">
        <f>Table15[[#This Row],[Site Area]] &amp; " " &amp; Table15[[#This Row],[Site Description]]</f>
        <v>#N/A</v>
      </c>
      <c r="E1198" t="s">
        <v>10464</v>
      </c>
      <c r="F1198" t="s">
        <v>10465</v>
      </c>
      <c r="G1198" t="s">
        <v>8112</v>
      </c>
      <c r="H1198" t="s">
        <v>8113</v>
      </c>
      <c r="J1198" t="str">
        <f>Table15[[#This Row],[Server]]&amp;":"&amp;Table15[[#This Row],[DB_ADDR]]</f>
        <v>WASTE:E2020</v>
      </c>
    </row>
    <row r="1199" spans="1:10" x14ac:dyDescent="0.3">
      <c r="A1199">
        <v>13201</v>
      </c>
      <c r="B1199" t="e">
        <f>_xlfn.XLOOKUP(Table15[[#This Row],[Site Id]],'All sites'!A:A,'All sites'!B:B)</f>
        <v>#N/A</v>
      </c>
      <c r="C1199" t="e">
        <f>_xlfn.XLOOKUP(Table15[[#This Row],[Site Id]],'All sites'!A:A,'All sites'!C:C)</f>
        <v>#N/A</v>
      </c>
      <c r="D1199" t="e">
        <f>Table15[[#This Row],[Site Area]] &amp; " " &amp; Table15[[#This Row],[Site Description]]</f>
        <v>#N/A</v>
      </c>
      <c r="E1199" t="s">
        <v>10466</v>
      </c>
      <c r="F1199" t="s">
        <v>10467</v>
      </c>
      <c r="G1199" t="s">
        <v>8112</v>
      </c>
      <c r="H1199" t="s">
        <v>8113</v>
      </c>
      <c r="J1199" t="str">
        <f>Table15[[#This Row],[Server]]&amp;":"&amp;Table15[[#This Row],[DB_ADDR]]</f>
        <v>WASTE:E2022</v>
      </c>
    </row>
    <row r="1200" spans="1:10" x14ac:dyDescent="0.3">
      <c r="A1200">
        <v>13202</v>
      </c>
      <c r="B1200" t="e">
        <f>_xlfn.XLOOKUP(Table15[[#This Row],[Site Id]],'All sites'!A:A,'All sites'!B:B)</f>
        <v>#N/A</v>
      </c>
      <c r="C1200" t="e">
        <f>_xlfn.XLOOKUP(Table15[[#This Row],[Site Id]],'All sites'!A:A,'All sites'!C:C)</f>
        <v>#N/A</v>
      </c>
      <c r="D1200" t="e">
        <f>Table15[[#This Row],[Site Area]] &amp; " " &amp; Table15[[#This Row],[Site Description]]</f>
        <v>#N/A</v>
      </c>
      <c r="E1200" t="s">
        <v>10468</v>
      </c>
      <c r="F1200" t="s">
        <v>10469</v>
      </c>
      <c r="G1200" t="s">
        <v>8112</v>
      </c>
      <c r="H1200" t="s">
        <v>8113</v>
      </c>
      <c r="J1200" t="str">
        <f>Table15[[#This Row],[Server]]&amp;":"&amp;Table15[[#This Row],[DB_ADDR]]</f>
        <v>WASTE:E11749</v>
      </c>
    </row>
    <row r="1201" spans="1:10" x14ac:dyDescent="0.3">
      <c r="A1201">
        <v>13202</v>
      </c>
      <c r="B1201" t="e">
        <f>_xlfn.XLOOKUP(Table15[[#This Row],[Site Id]],'All sites'!A:A,'All sites'!B:B)</f>
        <v>#N/A</v>
      </c>
      <c r="C1201" t="e">
        <f>_xlfn.XLOOKUP(Table15[[#This Row],[Site Id]],'All sites'!A:A,'All sites'!C:C)</f>
        <v>#N/A</v>
      </c>
      <c r="D1201" t="e">
        <f>Table15[[#This Row],[Site Area]] &amp; " " &amp; Table15[[#This Row],[Site Description]]</f>
        <v>#N/A</v>
      </c>
      <c r="E1201" t="s">
        <v>10470</v>
      </c>
      <c r="F1201" t="s">
        <v>10471</v>
      </c>
      <c r="G1201" t="s">
        <v>8112</v>
      </c>
      <c r="H1201" t="s">
        <v>8113</v>
      </c>
      <c r="J1201" t="str">
        <f>Table15[[#This Row],[Server]]&amp;":"&amp;Table15[[#This Row],[DB_ADDR]]</f>
        <v>WASTE:E11750</v>
      </c>
    </row>
    <row r="1202" spans="1:10" x14ac:dyDescent="0.3">
      <c r="A1202">
        <v>13204</v>
      </c>
      <c r="B1202" t="e">
        <f>_xlfn.XLOOKUP(Table15[[#This Row],[Site Id]],'All sites'!A:A,'All sites'!B:B)</f>
        <v>#N/A</v>
      </c>
      <c r="C1202" t="e">
        <f>_xlfn.XLOOKUP(Table15[[#This Row],[Site Id]],'All sites'!A:A,'All sites'!C:C)</f>
        <v>#N/A</v>
      </c>
      <c r="D1202" t="e">
        <f>Table15[[#This Row],[Site Area]] &amp; " " &amp; Table15[[#This Row],[Site Description]]</f>
        <v>#N/A</v>
      </c>
      <c r="E1202" t="s">
        <v>10472</v>
      </c>
      <c r="F1202" t="s">
        <v>10473</v>
      </c>
      <c r="G1202" t="s">
        <v>8112</v>
      </c>
      <c r="H1202" t="s">
        <v>8113</v>
      </c>
      <c r="J1202" t="str">
        <f>Table15[[#This Row],[Server]]&amp;":"&amp;Table15[[#This Row],[DB_ADDR]]</f>
        <v>WASTE:E1260</v>
      </c>
    </row>
    <row r="1203" spans="1:10" x14ac:dyDescent="0.3">
      <c r="A1203">
        <v>13204</v>
      </c>
      <c r="B1203" t="e">
        <f>_xlfn.XLOOKUP(Table15[[#This Row],[Site Id]],'All sites'!A:A,'All sites'!B:B)</f>
        <v>#N/A</v>
      </c>
      <c r="C1203" t="e">
        <f>_xlfn.XLOOKUP(Table15[[#This Row],[Site Id]],'All sites'!A:A,'All sites'!C:C)</f>
        <v>#N/A</v>
      </c>
      <c r="D1203" t="e">
        <f>Table15[[#This Row],[Site Area]] &amp; " " &amp; Table15[[#This Row],[Site Description]]</f>
        <v>#N/A</v>
      </c>
      <c r="E1203" t="s">
        <v>10474</v>
      </c>
      <c r="F1203" t="s">
        <v>10475</v>
      </c>
      <c r="G1203" t="s">
        <v>8112</v>
      </c>
      <c r="H1203" t="s">
        <v>8113</v>
      </c>
      <c r="J1203" t="str">
        <f>Table15[[#This Row],[Server]]&amp;":"&amp;Table15[[#This Row],[DB_ADDR]]</f>
        <v>WASTE:E1262</v>
      </c>
    </row>
    <row r="1204" spans="1:10" x14ac:dyDescent="0.3">
      <c r="A1204">
        <v>13204</v>
      </c>
      <c r="B1204" t="e">
        <f>_xlfn.XLOOKUP(Table15[[#This Row],[Site Id]],'All sites'!A:A,'All sites'!B:B)</f>
        <v>#N/A</v>
      </c>
      <c r="C1204" t="e">
        <f>_xlfn.XLOOKUP(Table15[[#This Row],[Site Id]],'All sites'!A:A,'All sites'!C:C)</f>
        <v>#N/A</v>
      </c>
      <c r="D1204" t="e">
        <f>Table15[[#This Row],[Site Area]] &amp; " " &amp; Table15[[#This Row],[Site Description]]</f>
        <v>#N/A</v>
      </c>
      <c r="E1204" t="s">
        <v>10476</v>
      </c>
      <c r="F1204" t="s">
        <v>10477</v>
      </c>
      <c r="G1204" t="s">
        <v>8112</v>
      </c>
      <c r="H1204" t="s">
        <v>8113</v>
      </c>
      <c r="J1204" t="str">
        <f>Table15[[#This Row],[Server]]&amp;":"&amp;Table15[[#This Row],[DB_ADDR]]</f>
        <v>WASTE:E9366</v>
      </c>
    </row>
    <row r="1205" spans="1:10" x14ac:dyDescent="0.3">
      <c r="A1205">
        <v>13204</v>
      </c>
      <c r="B1205" t="e">
        <f>_xlfn.XLOOKUP(Table15[[#This Row],[Site Id]],'All sites'!A:A,'All sites'!B:B)</f>
        <v>#N/A</v>
      </c>
      <c r="C1205" t="e">
        <f>_xlfn.XLOOKUP(Table15[[#This Row],[Site Id]],'All sites'!A:A,'All sites'!C:C)</f>
        <v>#N/A</v>
      </c>
      <c r="D1205" t="e">
        <f>Table15[[#This Row],[Site Area]] &amp; " " &amp; Table15[[#This Row],[Site Description]]</f>
        <v>#N/A</v>
      </c>
      <c r="E1205" t="s">
        <v>10478</v>
      </c>
      <c r="F1205" t="s">
        <v>10479</v>
      </c>
      <c r="G1205" t="s">
        <v>8112</v>
      </c>
      <c r="H1205" t="s">
        <v>8113</v>
      </c>
      <c r="J1205" t="str">
        <f>Table15[[#This Row],[Server]]&amp;":"&amp;Table15[[#This Row],[DB_ADDR]]</f>
        <v>WASTE:E38636</v>
      </c>
    </row>
    <row r="1206" spans="1:10" x14ac:dyDescent="0.3">
      <c r="A1206">
        <v>13204</v>
      </c>
      <c r="B1206" t="e">
        <f>_xlfn.XLOOKUP(Table15[[#This Row],[Site Id]],'All sites'!A:A,'All sites'!B:B)</f>
        <v>#N/A</v>
      </c>
      <c r="C1206" t="e">
        <f>_xlfn.XLOOKUP(Table15[[#This Row],[Site Id]],'All sites'!A:A,'All sites'!C:C)</f>
        <v>#N/A</v>
      </c>
      <c r="D1206" t="e">
        <f>Table15[[#This Row],[Site Area]] &amp; " " &amp; Table15[[#This Row],[Site Description]]</f>
        <v>#N/A</v>
      </c>
      <c r="E1206" t="s">
        <v>10480</v>
      </c>
      <c r="F1206" t="s">
        <v>10481</v>
      </c>
      <c r="G1206" t="s">
        <v>8112</v>
      </c>
      <c r="H1206" t="s">
        <v>8113</v>
      </c>
      <c r="J1206" t="str">
        <f>Table15[[#This Row],[Server]]&amp;":"&amp;Table15[[#This Row],[DB_ADDR]]</f>
        <v>WASTE:E38637</v>
      </c>
    </row>
    <row r="1207" spans="1:10" x14ac:dyDescent="0.3">
      <c r="A1207">
        <v>13204</v>
      </c>
      <c r="B1207" t="e">
        <f>_xlfn.XLOOKUP(Table15[[#This Row],[Site Id]],'All sites'!A:A,'All sites'!B:B)</f>
        <v>#N/A</v>
      </c>
      <c r="C1207" t="e">
        <f>_xlfn.XLOOKUP(Table15[[#This Row],[Site Id]],'All sites'!A:A,'All sites'!C:C)</f>
        <v>#N/A</v>
      </c>
      <c r="D1207" t="e">
        <f>Table15[[#This Row],[Site Area]] &amp; " " &amp; Table15[[#This Row],[Site Description]]</f>
        <v>#N/A</v>
      </c>
      <c r="E1207" t="s">
        <v>10482</v>
      </c>
      <c r="F1207" t="s">
        <v>10483</v>
      </c>
      <c r="G1207" t="s">
        <v>8112</v>
      </c>
      <c r="H1207" t="s">
        <v>8113</v>
      </c>
      <c r="J1207" t="str">
        <f>Table15[[#This Row],[Server]]&amp;":"&amp;Table15[[#This Row],[DB_ADDR]]</f>
        <v>WASTE:E38639</v>
      </c>
    </row>
    <row r="1208" spans="1:10" x14ac:dyDescent="0.3">
      <c r="A1208">
        <v>13204</v>
      </c>
      <c r="B1208" t="e">
        <f>_xlfn.XLOOKUP(Table15[[#This Row],[Site Id]],'All sites'!A:A,'All sites'!B:B)</f>
        <v>#N/A</v>
      </c>
      <c r="C1208" t="e">
        <f>_xlfn.XLOOKUP(Table15[[#This Row],[Site Id]],'All sites'!A:A,'All sites'!C:C)</f>
        <v>#N/A</v>
      </c>
      <c r="D1208" t="e">
        <f>Table15[[#This Row],[Site Area]] &amp; " " &amp; Table15[[#This Row],[Site Description]]</f>
        <v>#N/A</v>
      </c>
      <c r="E1208" t="s">
        <v>10484</v>
      </c>
      <c r="F1208" t="s">
        <v>10485</v>
      </c>
      <c r="G1208" t="s">
        <v>8112</v>
      </c>
      <c r="H1208" t="s">
        <v>8113</v>
      </c>
      <c r="J1208" t="str">
        <f>Table15[[#This Row],[Server]]&amp;":"&amp;Table15[[#This Row],[DB_ADDR]]</f>
        <v>WASTE:E38650</v>
      </c>
    </row>
    <row r="1209" spans="1:10" x14ac:dyDescent="0.3">
      <c r="A1209">
        <v>13205</v>
      </c>
      <c r="B1209" t="e">
        <f>_xlfn.XLOOKUP(Table15[[#This Row],[Site Id]],'All sites'!A:A,'All sites'!B:B)</f>
        <v>#N/A</v>
      </c>
      <c r="C1209" t="e">
        <f>_xlfn.XLOOKUP(Table15[[#This Row],[Site Id]],'All sites'!A:A,'All sites'!C:C)</f>
        <v>#N/A</v>
      </c>
      <c r="D1209" t="e">
        <f>Table15[[#This Row],[Site Area]] &amp; " " &amp; Table15[[#This Row],[Site Description]]</f>
        <v>#N/A</v>
      </c>
      <c r="E1209" t="s">
        <v>10486</v>
      </c>
      <c r="F1209" t="s">
        <v>10487</v>
      </c>
      <c r="G1209" t="s">
        <v>8112</v>
      </c>
      <c r="H1209" t="s">
        <v>8113</v>
      </c>
      <c r="J1209" t="str">
        <f>Table15[[#This Row],[Server]]&amp;":"&amp;Table15[[#This Row],[DB_ADDR]]</f>
        <v>WASTE:E4161</v>
      </c>
    </row>
    <row r="1210" spans="1:10" x14ac:dyDescent="0.3">
      <c r="A1210">
        <v>13205</v>
      </c>
      <c r="B1210" t="e">
        <f>_xlfn.XLOOKUP(Table15[[#This Row],[Site Id]],'All sites'!A:A,'All sites'!B:B)</f>
        <v>#N/A</v>
      </c>
      <c r="C1210" t="e">
        <f>_xlfn.XLOOKUP(Table15[[#This Row],[Site Id]],'All sites'!A:A,'All sites'!C:C)</f>
        <v>#N/A</v>
      </c>
      <c r="D1210" t="e">
        <f>Table15[[#This Row],[Site Area]] &amp; " " &amp; Table15[[#This Row],[Site Description]]</f>
        <v>#N/A</v>
      </c>
      <c r="E1210" t="s">
        <v>10488</v>
      </c>
      <c r="F1210" t="s">
        <v>10489</v>
      </c>
      <c r="G1210" t="s">
        <v>8112</v>
      </c>
      <c r="H1210" t="s">
        <v>8113</v>
      </c>
      <c r="J1210" t="str">
        <f>Table15[[#This Row],[Server]]&amp;":"&amp;Table15[[#This Row],[DB_ADDR]]</f>
        <v>WASTE:E4164</v>
      </c>
    </row>
    <row r="1211" spans="1:10" x14ac:dyDescent="0.3">
      <c r="A1211">
        <v>13207</v>
      </c>
      <c r="B1211" t="e">
        <f>_xlfn.XLOOKUP(Table15[[#This Row],[Site Id]],'All sites'!A:A,'All sites'!B:B)</f>
        <v>#N/A</v>
      </c>
      <c r="C1211" t="e">
        <f>_xlfn.XLOOKUP(Table15[[#This Row],[Site Id]],'All sites'!A:A,'All sites'!C:C)</f>
        <v>#N/A</v>
      </c>
      <c r="D1211" t="e">
        <f>Table15[[#This Row],[Site Area]] &amp; " " &amp; Table15[[#This Row],[Site Description]]</f>
        <v>#N/A</v>
      </c>
      <c r="E1211" t="s">
        <v>10490</v>
      </c>
      <c r="F1211" t="s">
        <v>10491</v>
      </c>
      <c r="G1211" t="s">
        <v>8112</v>
      </c>
      <c r="H1211" t="s">
        <v>8113</v>
      </c>
      <c r="J1211" t="str">
        <f>Table15[[#This Row],[Server]]&amp;":"&amp;Table15[[#This Row],[DB_ADDR]]</f>
        <v>WASTE:E9430</v>
      </c>
    </row>
    <row r="1212" spans="1:10" x14ac:dyDescent="0.3">
      <c r="A1212">
        <v>13207</v>
      </c>
      <c r="B1212" t="e">
        <f>_xlfn.XLOOKUP(Table15[[#This Row],[Site Id]],'All sites'!A:A,'All sites'!B:B)</f>
        <v>#N/A</v>
      </c>
      <c r="C1212" t="e">
        <f>_xlfn.XLOOKUP(Table15[[#This Row],[Site Id]],'All sites'!A:A,'All sites'!C:C)</f>
        <v>#N/A</v>
      </c>
      <c r="D1212" t="e">
        <f>Table15[[#This Row],[Site Area]] &amp; " " &amp; Table15[[#This Row],[Site Description]]</f>
        <v>#N/A</v>
      </c>
      <c r="E1212" t="s">
        <v>10492</v>
      </c>
      <c r="F1212" t="s">
        <v>10493</v>
      </c>
      <c r="G1212" t="s">
        <v>8112</v>
      </c>
      <c r="H1212" t="s">
        <v>8113</v>
      </c>
      <c r="J1212" t="str">
        <f>Table15[[#This Row],[Server]]&amp;":"&amp;Table15[[#This Row],[DB_ADDR]]</f>
        <v>WASTE:E36151</v>
      </c>
    </row>
    <row r="1213" spans="1:10" x14ac:dyDescent="0.3">
      <c r="A1213">
        <v>13207</v>
      </c>
      <c r="B1213" t="e">
        <f>_xlfn.XLOOKUP(Table15[[#This Row],[Site Id]],'All sites'!A:A,'All sites'!B:B)</f>
        <v>#N/A</v>
      </c>
      <c r="C1213" t="e">
        <f>_xlfn.XLOOKUP(Table15[[#This Row],[Site Id]],'All sites'!A:A,'All sites'!C:C)</f>
        <v>#N/A</v>
      </c>
      <c r="D1213" t="e">
        <f>Table15[[#This Row],[Site Area]] &amp; " " &amp; Table15[[#This Row],[Site Description]]</f>
        <v>#N/A</v>
      </c>
      <c r="E1213" t="s">
        <v>10494</v>
      </c>
      <c r="F1213" t="s">
        <v>10495</v>
      </c>
      <c r="G1213" t="s">
        <v>8112</v>
      </c>
      <c r="H1213" t="s">
        <v>8113</v>
      </c>
      <c r="J1213" t="str">
        <f>Table15[[#This Row],[Server]]&amp;":"&amp;Table15[[#This Row],[DB_ADDR]]</f>
        <v>WASTE:E36153</v>
      </c>
    </row>
    <row r="1214" spans="1:10" x14ac:dyDescent="0.3">
      <c r="A1214">
        <v>13208</v>
      </c>
      <c r="B1214" t="e">
        <f>_xlfn.XLOOKUP(Table15[[#This Row],[Site Id]],'All sites'!A:A,'All sites'!B:B)</f>
        <v>#N/A</v>
      </c>
      <c r="C1214" t="e">
        <f>_xlfn.XLOOKUP(Table15[[#This Row],[Site Id]],'All sites'!A:A,'All sites'!C:C)</f>
        <v>#N/A</v>
      </c>
      <c r="D1214" t="e">
        <f>Table15[[#This Row],[Site Area]] &amp; " " &amp; Table15[[#This Row],[Site Description]]</f>
        <v>#N/A</v>
      </c>
      <c r="E1214" t="s">
        <v>10496</v>
      </c>
      <c r="F1214" t="s">
        <v>10497</v>
      </c>
      <c r="G1214" t="s">
        <v>8112</v>
      </c>
      <c r="H1214" t="s">
        <v>8113</v>
      </c>
      <c r="J1214" t="str">
        <f>Table15[[#This Row],[Server]]&amp;":"&amp;Table15[[#This Row],[DB_ADDR]]</f>
        <v>WASTE:E2045</v>
      </c>
    </row>
    <row r="1215" spans="1:10" x14ac:dyDescent="0.3">
      <c r="A1215">
        <v>13208</v>
      </c>
      <c r="B1215" t="e">
        <f>_xlfn.XLOOKUP(Table15[[#This Row],[Site Id]],'All sites'!A:A,'All sites'!B:B)</f>
        <v>#N/A</v>
      </c>
      <c r="C1215" t="e">
        <f>_xlfn.XLOOKUP(Table15[[#This Row],[Site Id]],'All sites'!A:A,'All sites'!C:C)</f>
        <v>#N/A</v>
      </c>
      <c r="D1215" t="e">
        <f>Table15[[#This Row],[Site Area]] &amp; " " &amp; Table15[[#This Row],[Site Description]]</f>
        <v>#N/A</v>
      </c>
      <c r="E1215" t="s">
        <v>10498</v>
      </c>
      <c r="F1215" t="s">
        <v>10499</v>
      </c>
      <c r="G1215" t="s">
        <v>8112</v>
      </c>
      <c r="H1215" t="s">
        <v>8113</v>
      </c>
      <c r="J1215" t="str">
        <f>Table15[[#This Row],[Server]]&amp;":"&amp;Table15[[#This Row],[DB_ADDR]]</f>
        <v>WASTE:E2046</v>
      </c>
    </row>
    <row r="1216" spans="1:10" x14ac:dyDescent="0.3">
      <c r="A1216">
        <v>13208</v>
      </c>
      <c r="B1216" t="e">
        <f>_xlfn.XLOOKUP(Table15[[#This Row],[Site Id]],'All sites'!A:A,'All sites'!B:B)</f>
        <v>#N/A</v>
      </c>
      <c r="C1216" t="e">
        <f>_xlfn.XLOOKUP(Table15[[#This Row],[Site Id]],'All sites'!A:A,'All sites'!C:C)</f>
        <v>#N/A</v>
      </c>
      <c r="D1216" t="e">
        <f>Table15[[#This Row],[Site Area]] &amp; " " &amp; Table15[[#This Row],[Site Description]]</f>
        <v>#N/A</v>
      </c>
      <c r="E1216" t="s">
        <v>10500</v>
      </c>
      <c r="F1216" t="s">
        <v>10501</v>
      </c>
      <c r="G1216" t="s">
        <v>8112</v>
      </c>
      <c r="H1216" t="s">
        <v>8113</v>
      </c>
      <c r="J1216" t="str">
        <f>Table15[[#This Row],[Server]]&amp;":"&amp;Table15[[#This Row],[DB_ADDR]]</f>
        <v>WASTE:E21847</v>
      </c>
    </row>
    <row r="1217" spans="1:10" x14ac:dyDescent="0.3">
      <c r="A1217">
        <v>13208</v>
      </c>
      <c r="B1217" t="e">
        <f>_xlfn.XLOOKUP(Table15[[#This Row],[Site Id]],'All sites'!A:A,'All sites'!B:B)</f>
        <v>#N/A</v>
      </c>
      <c r="C1217" t="e">
        <f>_xlfn.XLOOKUP(Table15[[#This Row],[Site Id]],'All sites'!A:A,'All sites'!C:C)</f>
        <v>#N/A</v>
      </c>
      <c r="D1217" t="e">
        <f>Table15[[#This Row],[Site Area]] &amp; " " &amp; Table15[[#This Row],[Site Description]]</f>
        <v>#N/A</v>
      </c>
      <c r="E1217" t="s">
        <v>10502</v>
      </c>
      <c r="F1217" t="s">
        <v>10503</v>
      </c>
      <c r="G1217" t="s">
        <v>8112</v>
      </c>
      <c r="H1217" t="s">
        <v>8113</v>
      </c>
      <c r="J1217" t="str">
        <f>Table15[[#This Row],[Server]]&amp;":"&amp;Table15[[#This Row],[DB_ADDR]]</f>
        <v>WASTE:E21832</v>
      </c>
    </row>
    <row r="1218" spans="1:10" x14ac:dyDescent="0.3">
      <c r="A1218">
        <v>13208</v>
      </c>
      <c r="B1218" t="e">
        <f>_xlfn.XLOOKUP(Table15[[#This Row],[Site Id]],'All sites'!A:A,'All sites'!B:B)</f>
        <v>#N/A</v>
      </c>
      <c r="C1218" t="e">
        <f>_xlfn.XLOOKUP(Table15[[#This Row],[Site Id]],'All sites'!A:A,'All sites'!C:C)</f>
        <v>#N/A</v>
      </c>
      <c r="D1218" t="e">
        <f>Table15[[#This Row],[Site Area]] &amp; " " &amp; Table15[[#This Row],[Site Description]]</f>
        <v>#N/A</v>
      </c>
      <c r="E1218" t="s">
        <v>10504</v>
      </c>
      <c r="F1218" t="s">
        <v>10505</v>
      </c>
      <c r="G1218" t="s">
        <v>8112</v>
      </c>
      <c r="H1218" t="s">
        <v>8113</v>
      </c>
      <c r="J1218" t="str">
        <f>Table15[[#This Row],[Server]]&amp;":"&amp;Table15[[#This Row],[DB_ADDR]]</f>
        <v>WASTE:E21834</v>
      </c>
    </row>
    <row r="1219" spans="1:10" x14ac:dyDescent="0.3">
      <c r="A1219">
        <v>13209</v>
      </c>
      <c r="B1219" t="e">
        <f>_xlfn.XLOOKUP(Table15[[#This Row],[Site Id]],'All sites'!A:A,'All sites'!B:B)</f>
        <v>#N/A</v>
      </c>
      <c r="C1219" t="e">
        <f>_xlfn.XLOOKUP(Table15[[#This Row],[Site Id]],'All sites'!A:A,'All sites'!C:C)</f>
        <v>#N/A</v>
      </c>
      <c r="D1219" t="e">
        <f>Table15[[#This Row],[Site Area]] &amp; " " &amp; Table15[[#This Row],[Site Description]]</f>
        <v>#N/A</v>
      </c>
      <c r="E1219" t="s">
        <v>10506</v>
      </c>
      <c r="F1219" t="s">
        <v>10507</v>
      </c>
      <c r="G1219" t="s">
        <v>8112</v>
      </c>
      <c r="H1219" t="s">
        <v>8113</v>
      </c>
      <c r="J1219" t="str">
        <f>Table15[[#This Row],[Server]]&amp;":"&amp;Table15[[#This Row],[DB_ADDR]]</f>
        <v>WASTE:E1081</v>
      </c>
    </row>
    <row r="1220" spans="1:10" x14ac:dyDescent="0.3">
      <c r="A1220">
        <v>13211</v>
      </c>
      <c r="B1220" t="e">
        <f>_xlfn.XLOOKUP(Table15[[#This Row],[Site Id]],'All sites'!A:A,'All sites'!B:B)</f>
        <v>#N/A</v>
      </c>
      <c r="C1220" t="e">
        <f>_xlfn.XLOOKUP(Table15[[#This Row],[Site Id]],'All sites'!A:A,'All sites'!C:C)</f>
        <v>#N/A</v>
      </c>
      <c r="D1220" t="e">
        <f>Table15[[#This Row],[Site Area]] &amp; " " &amp; Table15[[#This Row],[Site Description]]</f>
        <v>#N/A</v>
      </c>
      <c r="E1220" t="s">
        <v>10508</v>
      </c>
      <c r="F1220" t="s">
        <v>10509</v>
      </c>
      <c r="G1220" t="s">
        <v>8112</v>
      </c>
      <c r="H1220" t="s">
        <v>8113</v>
      </c>
      <c r="J1220" t="str">
        <f>Table15[[#This Row],[Server]]&amp;":"&amp;Table15[[#This Row],[DB_ADDR]]</f>
        <v>WASTE:E2465</v>
      </c>
    </row>
    <row r="1221" spans="1:10" x14ac:dyDescent="0.3">
      <c r="A1221">
        <v>13211</v>
      </c>
      <c r="B1221" t="e">
        <f>_xlfn.XLOOKUP(Table15[[#This Row],[Site Id]],'All sites'!A:A,'All sites'!B:B)</f>
        <v>#N/A</v>
      </c>
      <c r="C1221" t="e">
        <f>_xlfn.XLOOKUP(Table15[[#This Row],[Site Id]],'All sites'!A:A,'All sites'!C:C)</f>
        <v>#N/A</v>
      </c>
      <c r="D1221" t="e">
        <f>Table15[[#This Row],[Site Area]] &amp; " " &amp; Table15[[#This Row],[Site Description]]</f>
        <v>#N/A</v>
      </c>
      <c r="E1221" t="s">
        <v>10510</v>
      </c>
      <c r="F1221" t="s">
        <v>10511</v>
      </c>
      <c r="G1221" t="s">
        <v>8112</v>
      </c>
      <c r="H1221" t="s">
        <v>8113</v>
      </c>
      <c r="J1221" t="str">
        <f>Table15[[#This Row],[Server]]&amp;":"&amp;Table15[[#This Row],[DB_ADDR]]</f>
        <v>WASTE:E2466</v>
      </c>
    </row>
    <row r="1222" spans="1:10" x14ac:dyDescent="0.3">
      <c r="A1222">
        <v>13212</v>
      </c>
      <c r="B1222" t="e">
        <f>_xlfn.XLOOKUP(Table15[[#This Row],[Site Id]],'All sites'!A:A,'All sites'!B:B)</f>
        <v>#N/A</v>
      </c>
      <c r="C1222" t="e">
        <f>_xlfn.XLOOKUP(Table15[[#This Row],[Site Id]],'All sites'!A:A,'All sites'!C:C)</f>
        <v>#N/A</v>
      </c>
      <c r="D1222" t="e">
        <f>Table15[[#This Row],[Site Area]] &amp; " " &amp; Table15[[#This Row],[Site Description]]</f>
        <v>#N/A</v>
      </c>
      <c r="E1222" t="s">
        <v>10512</v>
      </c>
      <c r="F1222" t="s">
        <v>10513</v>
      </c>
      <c r="G1222" t="s">
        <v>8112</v>
      </c>
      <c r="H1222" t="s">
        <v>8113</v>
      </c>
      <c r="J1222" t="str">
        <f>Table15[[#This Row],[Server]]&amp;":"&amp;Table15[[#This Row],[DB_ADDR]]</f>
        <v>WASTE:E56579</v>
      </c>
    </row>
    <row r="1223" spans="1:10" x14ac:dyDescent="0.3">
      <c r="A1223">
        <v>13214</v>
      </c>
      <c r="B1223" t="e">
        <f>_xlfn.XLOOKUP(Table15[[#This Row],[Site Id]],'All sites'!A:A,'All sites'!B:B)</f>
        <v>#N/A</v>
      </c>
      <c r="C1223" t="e">
        <f>_xlfn.XLOOKUP(Table15[[#This Row],[Site Id]],'All sites'!A:A,'All sites'!C:C)</f>
        <v>#N/A</v>
      </c>
      <c r="D1223" t="e">
        <f>Table15[[#This Row],[Site Area]] &amp; " " &amp; Table15[[#This Row],[Site Description]]</f>
        <v>#N/A</v>
      </c>
      <c r="E1223" t="s">
        <v>10514</v>
      </c>
      <c r="F1223" t="s">
        <v>10515</v>
      </c>
      <c r="G1223" t="s">
        <v>8112</v>
      </c>
      <c r="H1223" t="s">
        <v>8113</v>
      </c>
      <c r="J1223" t="str">
        <f>Table15[[#This Row],[Server]]&amp;":"&amp;Table15[[#This Row],[DB_ADDR]]</f>
        <v>WASTE:E4706</v>
      </c>
    </row>
    <row r="1224" spans="1:10" x14ac:dyDescent="0.3">
      <c r="A1224">
        <v>13214</v>
      </c>
      <c r="B1224" t="e">
        <f>_xlfn.XLOOKUP(Table15[[#This Row],[Site Id]],'All sites'!A:A,'All sites'!B:B)</f>
        <v>#N/A</v>
      </c>
      <c r="C1224" t="e">
        <f>_xlfn.XLOOKUP(Table15[[#This Row],[Site Id]],'All sites'!A:A,'All sites'!C:C)</f>
        <v>#N/A</v>
      </c>
      <c r="D1224" t="e">
        <f>Table15[[#This Row],[Site Area]] &amp; " " &amp; Table15[[#This Row],[Site Description]]</f>
        <v>#N/A</v>
      </c>
      <c r="E1224" t="s">
        <v>10516</v>
      </c>
      <c r="F1224" t="s">
        <v>10517</v>
      </c>
      <c r="G1224" t="s">
        <v>8112</v>
      </c>
      <c r="H1224" t="s">
        <v>8113</v>
      </c>
      <c r="J1224" t="str">
        <f>Table15[[#This Row],[Server]]&amp;":"&amp;Table15[[#This Row],[DB_ADDR]]</f>
        <v>WASTE:E4708</v>
      </c>
    </row>
    <row r="1225" spans="1:10" x14ac:dyDescent="0.3">
      <c r="A1225">
        <v>13215</v>
      </c>
      <c r="B1225" t="e">
        <f>_xlfn.XLOOKUP(Table15[[#This Row],[Site Id]],'All sites'!A:A,'All sites'!B:B)</f>
        <v>#N/A</v>
      </c>
      <c r="C1225" t="e">
        <f>_xlfn.XLOOKUP(Table15[[#This Row],[Site Id]],'All sites'!A:A,'All sites'!C:C)</f>
        <v>#N/A</v>
      </c>
      <c r="D1225" t="e">
        <f>Table15[[#This Row],[Site Area]] &amp; " " &amp; Table15[[#This Row],[Site Description]]</f>
        <v>#N/A</v>
      </c>
      <c r="E1225" t="s">
        <v>10518</v>
      </c>
      <c r="F1225" t="s">
        <v>10519</v>
      </c>
      <c r="G1225" t="s">
        <v>8112</v>
      </c>
      <c r="H1225" t="s">
        <v>8113</v>
      </c>
      <c r="J1225" t="str">
        <f>Table15[[#This Row],[Server]]&amp;":"&amp;Table15[[#This Row],[DB_ADDR]]</f>
        <v>WASTE:E8892</v>
      </c>
    </row>
    <row r="1226" spans="1:10" x14ac:dyDescent="0.3">
      <c r="A1226">
        <v>13215</v>
      </c>
      <c r="B1226" t="e">
        <f>_xlfn.XLOOKUP(Table15[[#This Row],[Site Id]],'All sites'!A:A,'All sites'!B:B)</f>
        <v>#N/A</v>
      </c>
      <c r="C1226" t="e">
        <f>_xlfn.XLOOKUP(Table15[[#This Row],[Site Id]],'All sites'!A:A,'All sites'!C:C)</f>
        <v>#N/A</v>
      </c>
      <c r="D1226" t="e">
        <f>Table15[[#This Row],[Site Area]] &amp; " " &amp; Table15[[#This Row],[Site Description]]</f>
        <v>#N/A</v>
      </c>
      <c r="E1226" t="s">
        <v>10520</v>
      </c>
      <c r="F1226" t="s">
        <v>10521</v>
      </c>
      <c r="G1226" t="s">
        <v>8112</v>
      </c>
      <c r="H1226" t="s">
        <v>8113</v>
      </c>
      <c r="J1226" t="str">
        <f>Table15[[#This Row],[Server]]&amp;":"&amp;Table15[[#This Row],[DB_ADDR]]</f>
        <v>WASTE:E8899</v>
      </c>
    </row>
    <row r="1227" spans="1:10" x14ac:dyDescent="0.3">
      <c r="A1227">
        <v>13215</v>
      </c>
      <c r="B1227" t="e">
        <f>_xlfn.XLOOKUP(Table15[[#This Row],[Site Id]],'All sites'!A:A,'All sites'!B:B)</f>
        <v>#N/A</v>
      </c>
      <c r="C1227" t="e">
        <f>_xlfn.XLOOKUP(Table15[[#This Row],[Site Id]],'All sites'!A:A,'All sites'!C:C)</f>
        <v>#N/A</v>
      </c>
      <c r="D1227" t="e">
        <f>Table15[[#This Row],[Site Area]] &amp; " " &amp; Table15[[#This Row],[Site Description]]</f>
        <v>#N/A</v>
      </c>
      <c r="E1227" t="s">
        <v>10522</v>
      </c>
      <c r="F1227" t="s">
        <v>10523</v>
      </c>
      <c r="G1227" t="s">
        <v>8112</v>
      </c>
      <c r="H1227" t="s">
        <v>8113</v>
      </c>
      <c r="J1227" t="str">
        <f>Table15[[#This Row],[Server]]&amp;":"&amp;Table15[[#This Row],[DB_ADDR]]</f>
        <v>WASTE:E8900</v>
      </c>
    </row>
    <row r="1228" spans="1:10" x14ac:dyDescent="0.3">
      <c r="A1228">
        <v>13215</v>
      </c>
      <c r="B1228" t="e">
        <f>_xlfn.XLOOKUP(Table15[[#This Row],[Site Id]],'All sites'!A:A,'All sites'!B:B)</f>
        <v>#N/A</v>
      </c>
      <c r="C1228" t="e">
        <f>_xlfn.XLOOKUP(Table15[[#This Row],[Site Id]],'All sites'!A:A,'All sites'!C:C)</f>
        <v>#N/A</v>
      </c>
      <c r="D1228" t="e">
        <f>Table15[[#This Row],[Site Area]] &amp; " " &amp; Table15[[#This Row],[Site Description]]</f>
        <v>#N/A</v>
      </c>
      <c r="E1228" t="s">
        <v>10524</v>
      </c>
      <c r="F1228" t="s">
        <v>10525</v>
      </c>
      <c r="G1228" t="s">
        <v>8112</v>
      </c>
      <c r="H1228" t="s">
        <v>8113</v>
      </c>
      <c r="J1228" t="str">
        <f>Table15[[#This Row],[Server]]&amp;":"&amp;Table15[[#This Row],[DB_ADDR]]</f>
        <v>WASTE:E8901</v>
      </c>
    </row>
    <row r="1229" spans="1:10" x14ac:dyDescent="0.3">
      <c r="A1229">
        <v>13215</v>
      </c>
      <c r="B1229" t="e">
        <f>_xlfn.XLOOKUP(Table15[[#This Row],[Site Id]],'All sites'!A:A,'All sites'!B:B)</f>
        <v>#N/A</v>
      </c>
      <c r="C1229" t="e">
        <f>_xlfn.XLOOKUP(Table15[[#This Row],[Site Id]],'All sites'!A:A,'All sites'!C:C)</f>
        <v>#N/A</v>
      </c>
      <c r="D1229" t="e">
        <f>Table15[[#This Row],[Site Area]] &amp; " " &amp; Table15[[#This Row],[Site Description]]</f>
        <v>#N/A</v>
      </c>
      <c r="E1229" t="s">
        <v>10526</v>
      </c>
      <c r="F1229" t="s">
        <v>10527</v>
      </c>
      <c r="G1229" t="s">
        <v>8112</v>
      </c>
      <c r="H1229" t="s">
        <v>8113</v>
      </c>
      <c r="J1229" t="str">
        <f>Table15[[#This Row],[Server]]&amp;":"&amp;Table15[[#This Row],[DB_ADDR]]</f>
        <v>WASTE:E8902</v>
      </c>
    </row>
    <row r="1230" spans="1:10" x14ac:dyDescent="0.3">
      <c r="A1230">
        <v>13215</v>
      </c>
      <c r="B1230" t="e">
        <f>_xlfn.XLOOKUP(Table15[[#This Row],[Site Id]],'All sites'!A:A,'All sites'!B:B)</f>
        <v>#N/A</v>
      </c>
      <c r="C1230" t="e">
        <f>_xlfn.XLOOKUP(Table15[[#This Row],[Site Id]],'All sites'!A:A,'All sites'!C:C)</f>
        <v>#N/A</v>
      </c>
      <c r="D1230" t="e">
        <f>Table15[[#This Row],[Site Area]] &amp; " " &amp; Table15[[#This Row],[Site Description]]</f>
        <v>#N/A</v>
      </c>
      <c r="E1230" t="s">
        <v>10528</v>
      </c>
      <c r="F1230" t="s">
        <v>10529</v>
      </c>
      <c r="G1230" t="s">
        <v>8112</v>
      </c>
      <c r="H1230" t="s">
        <v>8113</v>
      </c>
      <c r="J1230" t="str">
        <f>Table15[[#This Row],[Server]]&amp;":"&amp;Table15[[#This Row],[DB_ADDR]]</f>
        <v>WASTE:E8938</v>
      </c>
    </row>
    <row r="1231" spans="1:10" x14ac:dyDescent="0.3">
      <c r="A1231">
        <v>13215</v>
      </c>
      <c r="B1231" t="e">
        <f>_xlfn.XLOOKUP(Table15[[#This Row],[Site Id]],'All sites'!A:A,'All sites'!B:B)</f>
        <v>#N/A</v>
      </c>
      <c r="C1231" t="e">
        <f>_xlfn.XLOOKUP(Table15[[#This Row],[Site Id]],'All sites'!A:A,'All sites'!C:C)</f>
        <v>#N/A</v>
      </c>
      <c r="D1231" t="e">
        <f>Table15[[#This Row],[Site Area]] &amp; " " &amp; Table15[[#This Row],[Site Description]]</f>
        <v>#N/A</v>
      </c>
      <c r="E1231" t="s">
        <v>10530</v>
      </c>
      <c r="F1231" t="s">
        <v>10531</v>
      </c>
      <c r="G1231" t="s">
        <v>8112</v>
      </c>
      <c r="H1231" t="s">
        <v>8113</v>
      </c>
      <c r="J1231" t="str">
        <f>Table15[[#This Row],[Server]]&amp;":"&amp;Table15[[#This Row],[DB_ADDR]]</f>
        <v>WASTE:E8943</v>
      </c>
    </row>
    <row r="1232" spans="1:10" x14ac:dyDescent="0.3">
      <c r="A1232">
        <v>13215</v>
      </c>
      <c r="B1232" t="e">
        <f>_xlfn.XLOOKUP(Table15[[#This Row],[Site Id]],'All sites'!A:A,'All sites'!B:B)</f>
        <v>#N/A</v>
      </c>
      <c r="C1232" t="e">
        <f>_xlfn.XLOOKUP(Table15[[#This Row],[Site Id]],'All sites'!A:A,'All sites'!C:C)</f>
        <v>#N/A</v>
      </c>
      <c r="D1232" t="e">
        <f>Table15[[#This Row],[Site Area]] &amp; " " &amp; Table15[[#This Row],[Site Description]]</f>
        <v>#N/A</v>
      </c>
      <c r="E1232" t="s">
        <v>10532</v>
      </c>
      <c r="F1232" t="s">
        <v>10533</v>
      </c>
      <c r="G1232" t="s">
        <v>8112</v>
      </c>
      <c r="H1232" t="s">
        <v>8113</v>
      </c>
      <c r="J1232" t="str">
        <f>Table15[[#This Row],[Server]]&amp;":"&amp;Table15[[#This Row],[DB_ADDR]]</f>
        <v>WASTE:E8944</v>
      </c>
    </row>
    <row r="1233" spans="1:10" x14ac:dyDescent="0.3">
      <c r="A1233">
        <v>13215</v>
      </c>
      <c r="B1233" t="e">
        <f>_xlfn.XLOOKUP(Table15[[#This Row],[Site Id]],'All sites'!A:A,'All sites'!B:B)</f>
        <v>#N/A</v>
      </c>
      <c r="C1233" t="e">
        <f>_xlfn.XLOOKUP(Table15[[#This Row],[Site Id]],'All sites'!A:A,'All sites'!C:C)</f>
        <v>#N/A</v>
      </c>
      <c r="D1233" t="e">
        <f>Table15[[#This Row],[Site Area]] &amp; " " &amp; Table15[[#This Row],[Site Description]]</f>
        <v>#N/A</v>
      </c>
      <c r="E1233" t="s">
        <v>10534</v>
      </c>
      <c r="F1233" t="s">
        <v>10535</v>
      </c>
      <c r="G1233" t="s">
        <v>8112</v>
      </c>
      <c r="H1233" t="s">
        <v>8113</v>
      </c>
      <c r="J1233" t="str">
        <f>Table15[[#This Row],[Server]]&amp;":"&amp;Table15[[#This Row],[DB_ADDR]]</f>
        <v>WASTE:E8950</v>
      </c>
    </row>
    <row r="1234" spans="1:10" x14ac:dyDescent="0.3">
      <c r="A1234">
        <v>13215</v>
      </c>
      <c r="B1234" t="e">
        <f>_xlfn.XLOOKUP(Table15[[#This Row],[Site Id]],'All sites'!A:A,'All sites'!B:B)</f>
        <v>#N/A</v>
      </c>
      <c r="C1234" t="e">
        <f>_xlfn.XLOOKUP(Table15[[#This Row],[Site Id]],'All sites'!A:A,'All sites'!C:C)</f>
        <v>#N/A</v>
      </c>
      <c r="D1234" t="e">
        <f>Table15[[#This Row],[Site Area]] &amp; " " &amp; Table15[[#This Row],[Site Description]]</f>
        <v>#N/A</v>
      </c>
      <c r="E1234" t="s">
        <v>10536</v>
      </c>
      <c r="F1234" t="s">
        <v>10537</v>
      </c>
      <c r="G1234" t="s">
        <v>8112</v>
      </c>
      <c r="H1234" t="s">
        <v>8113</v>
      </c>
      <c r="J1234" t="str">
        <f>Table15[[#This Row],[Server]]&amp;":"&amp;Table15[[#This Row],[DB_ADDR]]</f>
        <v>WASTE:E8951</v>
      </c>
    </row>
    <row r="1235" spans="1:10" x14ac:dyDescent="0.3">
      <c r="A1235">
        <v>13215</v>
      </c>
      <c r="B1235" t="e">
        <f>_xlfn.XLOOKUP(Table15[[#This Row],[Site Id]],'All sites'!A:A,'All sites'!B:B)</f>
        <v>#N/A</v>
      </c>
      <c r="C1235" t="e">
        <f>_xlfn.XLOOKUP(Table15[[#This Row],[Site Id]],'All sites'!A:A,'All sites'!C:C)</f>
        <v>#N/A</v>
      </c>
      <c r="D1235" t="e">
        <f>Table15[[#This Row],[Site Area]] &amp; " " &amp; Table15[[#This Row],[Site Description]]</f>
        <v>#N/A</v>
      </c>
      <c r="E1235" t="s">
        <v>10538</v>
      </c>
      <c r="F1235" t="s">
        <v>10539</v>
      </c>
      <c r="G1235" t="s">
        <v>8112</v>
      </c>
      <c r="H1235" t="s">
        <v>8113</v>
      </c>
      <c r="J1235" t="str">
        <f>Table15[[#This Row],[Server]]&amp;":"&amp;Table15[[#This Row],[DB_ADDR]]</f>
        <v>WASTE:E8952</v>
      </c>
    </row>
    <row r="1236" spans="1:10" x14ac:dyDescent="0.3">
      <c r="A1236">
        <v>13215</v>
      </c>
      <c r="B1236" t="e">
        <f>_xlfn.XLOOKUP(Table15[[#This Row],[Site Id]],'All sites'!A:A,'All sites'!B:B)</f>
        <v>#N/A</v>
      </c>
      <c r="C1236" t="e">
        <f>_xlfn.XLOOKUP(Table15[[#This Row],[Site Id]],'All sites'!A:A,'All sites'!C:C)</f>
        <v>#N/A</v>
      </c>
      <c r="D1236" t="e">
        <f>Table15[[#This Row],[Site Area]] &amp; " " &amp; Table15[[#This Row],[Site Description]]</f>
        <v>#N/A</v>
      </c>
      <c r="E1236" t="s">
        <v>10540</v>
      </c>
      <c r="F1236" t="s">
        <v>10541</v>
      </c>
      <c r="G1236" t="s">
        <v>8112</v>
      </c>
      <c r="H1236" t="s">
        <v>8113</v>
      </c>
      <c r="J1236" t="str">
        <f>Table15[[#This Row],[Server]]&amp;":"&amp;Table15[[#This Row],[DB_ADDR]]</f>
        <v>WASTE:E8966</v>
      </c>
    </row>
    <row r="1237" spans="1:10" x14ac:dyDescent="0.3">
      <c r="A1237">
        <v>13215</v>
      </c>
      <c r="B1237" t="e">
        <f>_xlfn.XLOOKUP(Table15[[#This Row],[Site Id]],'All sites'!A:A,'All sites'!B:B)</f>
        <v>#N/A</v>
      </c>
      <c r="C1237" t="e">
        <f>_xlfn.XLOOKUP(Table15[[#This Row],[Site Id]],'All sites'!A:A,'All sites'!C:C)</f>
        <v>#N/A</v>
      </c>
      <c r="D1237" t="e">
        <f>Table15[[#This Row],[Site Area]] &amp; " " &amp; Table15[[#This Row],[Site Description]]</f>
        <v>#N/A</v>
      </c>
      <c r="E1237" t="s">
        <v>10542</v>
      </c>
      <c r="F1237" t="s">
        <v>10543</v>
      </c>
      <c r="G1237" t="s">
        <v>8112</v>
      </c>
      <c r="H1237" t="s">
        <v>8113</v>
      </c>
      <c r="J1237" t="str">
        <f>Table15[[#This Row],[Server]]&amp;":"&amp;Table15[[#This Row],[DB_ADDR]]</f>
        <v>WASTE:E8978</v>
      </c>
    </row>
    <row r="1238" spans="1:10" x14ac:dyDescent="0.3">
      <c r="A1238">
        <v>13215</v>
      </c>
      <c r="B1238" t="e">
        <f>_xlfn.XLOOKUP(Table15[[#This Row],[Site Id]],'All sites'!A:A,'All sites'!B:B)</f>
        <v>#N/A</v>
      </c>
      <c r="C1238" t="e">
        <f>_xlfn.XLOOKUP(Table15[[#This Row],[Site Id]],'All sites'!A:A,'All sites'!C:C)</f>
        <v>#N/A</v>
      </c>
      <c r="D1238" t="e">
        <f>Table15[[#This Row],[Site Area]] &amp; " " &amp; Table15[[#This Row],[Site Description]]</f>
        <v>#N/A</v>
      </c>
      <c r="E1238" t="s">
        <v>10544</v>
      </c>
      <c r="F1238" t="s">
        <v>10545</v>
      </c>
      <c r="G1238" t="s">
        <v>8112</v>
      </c>
      <c r="H1238" t="s">
        <v>8113</v>
      </c>
      <c r="J1238" t="str">
        <f>Table15[[#This Row],[Server]]&amp;":"&amp;Table15[[#This Row],[DB_ADDR]]</f>
        <v>WASTE:E53793</v>
      </c>
    </row>
    <row r="1239" spans="1:10" x14ac:dyDescent="0.3">
      <c r="A1239">
        <v>13215</v>
      </c>
      <c r="B1239" t="e">
        <f>_xlfn.XLOOKUP(Table15[[#This Row],[Site Id]],'All sites'!A:A,'All sites'!B:B)</f>
        <v>#N/A</v>
      </c>
      <c r="C1239" t="e">
        <f>_xlfn.XLOOKUP(Table15[[#This Row],[Site Id]],'All sites'!A:A,'All sites'!C:C)</f>
        <v>#N/A</v>
      </c>
      <c r="D1239" t="e">
        <f>Table15[[#This Row],[Site Area]] &amp; " " &amp; Table15[[#This Row],[Site Description]]</f>
        <v>#N/A</v>
      </c>
      <c r="E1239" t="s">
        <v>10546</v>
      </c>
      <c r="F1239" t="s">
        <v>10547</v>
      </c>
      <c r="G1239" t="s">
        <v>8112</v>
      </c>
      <c r="H1239" t="s">
        <v>8113</v>
      </c>
      <c r="J1239" t="str">
        <f>Table15[[#This Row],[Server]]&amp;":"&amp;Table15[[#This Row],[DB_ADDR]]</f>
        <v>WASTE:E53795</v>
      </c>
    </row>
    <row r="1240" spans="1:10" x14ac:dyDescent="0.3">
      <c r="A1240">
        <v>13215</v>
      </c>
      <c r="B1240" t="e">
        <f>_xlfn.XLOOKUP(Table15[[#This Row],[Site Id]],'All sites'!A:A,'All sites'!B:B)</f>
        <v>#N/A</v>
      </c>
      <c r="C1240" t="e">
        <f>_xlfn.XLOOKUP(Table15[[#This Row],[Site Id]],'All sites'!A:A,'All sites'!C:C)</f>
        <v>#N/A</v>
      </c>
      <c r="D1240" t="e">
        <f>Table15[[#This Row],[Site Area]] &amp; " " &amp; Table15[[#This Row],[Site Description]]</f>
        <v>#N/A</v>
      </c>
      <c r="E1240" t="s">
        <v>10548</v>
      </c>
      <c r="F1240" t="s">
        <v>10549</v>
      </c>
      <c r="G1240" t="s">
        <v>8112</v>
      </c>
      <c r="H1240" t="s">
        <v>8113</v>
      </c>
      <c r="J1240" t="str">
        <f>Table15[[#This Row],[Server]]&amp;":"&amp;Table15[[#This Row],[DB_ADDR]]</f>
        <v>WASTE:E54232</v>
      </c>
    </row>
    <row r="1241" spans="1:10" x14ac:dyDescent="0.3">
      <c r="A1241">
        <v>13215</v>
      </c>
      <c r="B1241" t="e">
        <f>_xlfn.XLOOKUP(Table15[[#This Row],[Site Id]],'All sites'!A:A,'All sites'!B:B)</f>
        <v>#N/A</v>
      </c>
      <c r="C1241" t="e">
        <f>_xlfn.XLOOKUP(Table15[[#This Row],[Site Id]],'All sites'!A:A,'All sites'!C:C)</f>
        <v>#N/A</v>
      </c>
      <c r="D1241" t="e">
        <f>Table15[[#This Row],[Site Area]] &amp; " " &amp; Table15[[#This Row],[Site Description]]</f>
        <v>#N/A</v>
      </c>
      <c r="E1241" t="s">
        <v>10550</v>
      </c>
      <c r="F1241" t="s">
        <v>10551</v>
      </c>
      <c r="G1241" t="s">
        <v>8112</v>
      </c>
      <c r="H1241" t="s">
        <v>8113</v>
      </c>
      <c r="J1241" t="str">
        <f>Table15[[#This Row],[Server]]&amp;":"&amp;Table15[[#This Row],[DB_ADDR]]</f>
        <v>WASTE:E54234</v>
      </c>
    </row>
    <row r="1242" spans="1:10" x14ac:dyDescent="0.3">
      <c r="A1242">
        <v>13215</v>
      </c>
      <c r="B1242" t="e">
        <f>_xlfn.XLOOKUP(Table15[[#This Row],[Site Id]],'All sites'!A:A,'All sites'!B:B)</f>
        <v>#N/A</v>
      </c>
      <c r="C1242" t="e">
        <f>_xlfn.XLOOKUP(Table15[[#This Row],[Site Id]],'All sites'!A:A,'All sites'!C:C)</f>
        <v>#N/A</v>
      </c>
      <c r="D1242" t="e">
        <f>Table15[[#This Row],[Site Area]] &amp; " " &amp; Table15[[#This Row],[Site Description]]</f>
        <v>#N/A</v>
      </c>
      <c r="E1242" t="s">
        <v>10552</v>
      </c>
      <c r="F1242" t="s">
        <v>10553</v>
      </c>
      <c r="G1242" t="s">
        <v>8112</v>
      </c>
      <c r="H1242" t="s">
        <v>8113</v>
      </c>
      <c r="J1242" t="str">
        <f>Table15[[#This Row],[Server]]&amp;":"&amp;Table15[[#This Row],[DB_ADDR]]</f>
        <v>WASTE:E96502</v>
      </c>
    </row>
    <row r="1243" spans="1:10" x14ac:dyDescent="0.3">
      <c r="A1243">
        <v>13215</v>
      </c>
      <c r="B1243" t="e">
        <f>_xlfn.XLOOKUP(Table15[[#This Row],[Site Id]],'All sites'!A:A,'All sites'!B:B)</f>
        <v>#N/A</v>
      </c>
      <c r="C1243" t="e">
        <f>_xlfn.XLOOKUP(Table15[[#This Row],[Site Id]],'All sites'!A:A,'All sites'!C:C)</f>
        <v>#N/A</v>
      </c>
      <c r="D1243" t="e">
        <f>Table15[[#This Row],[Site Area]] &amp; " " &amp; Table15[[#This Row],[Site Description]]</f>
        <v>#N/A</v>
      </c>
      <c r="E1243" t="s">
        <v>10554</v>
      </c>
      <c r="F1243" t="s">
        <v>10555</v>
      </c>
      <c r="G1243" t="s">
        <v>8112</v>
      </c>
      <c r="H1243" t="s">
        <v>8113</v>
      </c>
      <c r="J1243" t="str">
        <f>Table15[[#This Row],[Server]]&amp;":"&amp;Table15[[#This Row],[DB_ADDR]]</f>
        <v>WASTE:E8916</v>
      </c>
    </row>
    <row r="1244" spans="1:10" x14ac:dyDescent="0.3">
      <c r="A1244">
        <v>13219</v>
      </c>
      <c r="B1244" t="e">
        <f>_xlfn.XLOOKUP(Table15[[#This Row],[Site Id]],'All sites'!A:A,'All sites'!B:B)</f>
        <v>#N/A</v>
      </c>
      <c r="C1244" t="e">
        <f>_xlfn.XLOOKUP(Table15[[#This Row],[Site Id]],'All sites'!A:A,'All sites'!C:C)</f>
        <v>#N/A</v>
      </c>
      <c r="D1244" t="e">
        <f>Table15[[#This Row],[Site Area]] &amp; " " &amp; Table15[[#This Row],[Site Description]]</f>
        <v>#N/A</v>
      </c>
      <c r="E1244" t="s">
        <v>10556</v>
      </c>
      <c r="F1244" t="s">
        <v>10557</v>
      </c>
      <c r="G1244" t="s">
        <v>8112</v>
      </c>
      <c r="H1244" t="s">
        <v>8113</v>
      </c>
      <c r="J1244" t="str">
        <f>Table15[[#This Row],[Server]]&amp;":"&amp;Table15[[#This Row],[DB_ADDR]]</f>
        <v>WASTE:E4741</v>
      </c>
    </row>
    <row r="1245" spans="1:10" x14ac:dyDescent="0.3">
      <c r="A1245">
        <v>13219</v>
      </c>
      <c r="B1245" t="e">
        <f>_xlfn.XLOOKUP(Table15[[#This Row],[Site Id]],'All sites'!A:A,'All sites'!B:B)</f>
        <v>#N/A</v>
      </c>
      <c r="C1245" t="e">
        <f>_xlfn.XLOOKUP(Table15[[#This Row],[Site Id]],'All sites'!A:A,'All sites'!C:C)</f>
        <v>#N/A</v>
      </c>
      <c r="D1245" t="e">
        <f>Table15[[#This Row],[Site Area]] &amp; " " &amp; Table15[[#This Row],[Site Description]]</f>
        <v>#N/A</v>
      </c>
      <c r="E1245" t="s">
        <v>10558</v>
      </c>
      <c r="F1245" t="s">
        <v>10559</v>
      </c>
      <c r="G1245" t="s">
        <v>8112</v>
      </c>
      <c r="H1245" t="s">
        <v>8113</v>
      </c>
      <c r="J1245" t="str">
        <f>Table15[[#This Row],[Server]]&amp;":"&amp;Table15[[#This Row],[DB_ADDR]]</f>
        <v>WASTE:E20570</v>
      </c>
    </row>
    <row r="1246" spans="1:10" x14ac:dyDescent="0.3">
      <c r="A1246">
        <v>13220</v>
      </c>
      <c r="B1246" t="e">
        <f>_xlfn.XLOOKUP(Table15[[#This Row],[Site Id]],'All sites'!A:A,'All sites'!B:B)</f>
        <v>#N/A</v>
      </c>
      <c r="C1246" t="e">
        <f>_xlfn.XLOOKUP(Table15[[#This Row],[Site Id]],'All sites'!A:A,'All sites'!C:C)</f>
        <v>#N/A</v>
      </c>
      <c r="D1246" t="e">
        <f>Table15[[#This Row],[Site Area]] &amp; " " &amp; Table15[[#This Row],[Site Description]]</f>
        <v>#N/A</v>
      </c>
      <c r="E1246" t="s">
        <v>10560</v>
      </c>
      <c r="F1246" t="s">
        <v>10561</v>
      </c>
      <c r="G1246" t="s">
        <v>8112</v>
      </c>
      <c r="H1246" t="s">
        <v>8113</v>
      </c>
      <c r="J1246" t="str">
        <f>Table15[[#This Row],[Server]]&amp;":"&amp;Table15[[#This Row],[DB_ADDR]]</f>
        <v>WASTE:E19526</v>
      </c>
    </row>
    <row r="1247" spans="1:10" x14ac:dyDescent="0.3">
      <c r="A1247">
        <v>13220</v>
      </c>
      <c r="B1247" t="e">
        <f>_xlfn.XLOOKUP(Table15[[#This Row],[Site Id]],'All sites'!A:A,'All sites'!B:B)</f>
        <v>#N/A</v>
      </c>
      <c r="C1247" t="e">
        <f>_xlfn.XLOOKUP(Table15[[#This Row],[Site Id]],'All sites'!A:A,'All sites'!C:C)</f>
        <v>#N/A</v>
      </c>
      <c r="D1247" t="e">
        <f>Table15[[#This Row],[Site Area]] &amp; " " &amp; Table15[[#This Row],[Site Description]]</f>
        <v>#N/A</v>
      </c>
      <c r="E1247" t="s">
        <v>10562</v>
      </c>
      <c r="F1247" t="s">
        <v>10563</v>
      </c>
      <c r="G1247" t="s">
        <v>8112</v>
      </c>
      <c r="H1247" t="s">
        <v>8113</v>
      </c>
      <c r="J1247" t="str">
        <f>Table15[[#This Row],[Server]]&amp;":"&amp;Table15[[#This Row],[DB_ADDR]]</f>
        <v>WASTE:E19993</v>
      </c>
    </row>
    <row r="1248" spans="1:10" x14ac:dyDescent="0.3">
      <c r="A1248">
        <v>13220</v>
      </c>
      <c r="B1248" t="e">
        <f>_xlfn.XLOOKUP(Table15[[#This Row],[Site Id]],'All sites'!A:A,'All sites'!B:B)</f>
        <v>#N/A</v>
      </c>
      <c r="C1248" t="e">
        <f>_xlfn.XLOOKUP(Table15[[#This Row],[Site Id]],'All sites'!A:A,'All sites'!C:C)</f>
        <v>#N/A</v>
      </c>
      <c r="D1248" t="e">
        <f>Table15[[#This Row],[Site Area]] &amp; " " &amp; Table15[[#This Row],[Site Description]]</f>
        <v>#N/A</v>
      </c>
      <c r="E1248" t="s">
        <v>10564</v>
      </c>
      <c r="F1248" t="s">
        <v>10565</v>
      </c>
      <c r="G1248" t="s">
        <v>8112</v>
      </c>
      <c r="H1248" t="s">
        <v>8113</v>
      </c>
      <c r="J1248" t="str">
        <f>Table15[[#This Row],[Server]]&amp;":"&amp;Table15[[#This Row],[DB_ADDR]]</f>
        <v>WASTE:E50015</v>
      </c>
    </row>
    <row r="1249" spans="1:10" x14ac:dyDescent="0.3">
      <c r="A1249">
        <v>13221</v>
      </c>
      <c r="B1249" t="e">
        <f>_xlfn.XLOOKUP(Table15[[#This Row],[Site Id]],'All sites'!A:A,'All sites'!B:B)</f>
        <v>#N/A</v>
      </c>
      <c r="C1249" t="e">
        <f>_xlfn.XLOOKUP(Table15[[#This Row],[Site Id]],'All sites'!A:A,'All sites'!C:C)</f>
        <v>#N/A</v>
      </c>
      <c r="D1249" t="e">
        <f>Table15[[#This Row],[Site Area]] &amp; " " &amp; Table15[[#This Row],[Site Description]]</f>
        <v>#N/A</v>
      </c>
      <c r="E1249" t="s">
        <v>10566</v>
      </c>
      <c r="F1249" t="s">
        <v>10567</v>
      </c>
      <c r="G1249" t="s">
        <v>8112</v>
      </c>
      <c r="H1249" t="s">
        <v>8113</v>
      </c>
      <c r="J1249" t="str">
        <f>Table15[[#This Row],[Server]]&amp;":"&amp;Table15[[#This Row],[DB_ADDR]]</f>
        <v>WASTE:E3394</v>
      </c>
    </row>
    <row r="1250" spans="1:10" x14ac:dyDescent="0.3">
      <c r="A1250">
        <v>13222</v>
      </c>
      <c r="B1250" t="e">
        <f>_xlfn.XLOOKUP(Table15[[#This Row],[Site Id]],'All sites'!A:A,'All sites'!B:B)</f>
        <v>#N/A</v>
      </c>
      <c r="C1250" t="e">
        <f>_xlfn.XLOOKUP(Table15[[#This Row],[Site Id]],'All sites'!A:A,'All sites'!C:C)</f>
        <v>#N/A</v>
      </c>
      <c r="D1250" t="e">
        <f>Table15[[#This Row],[Site Area]] &amp; " " &amp; Table15[[#This Row],[Site Description]]</f>
        <v>#N/A</v>
      </c>
      <c r="E1250" t="s">
        <v>10568</v>
      </c>
      <c r="F1250" t="s">
        <v>10569</v>
      </c>
      <c r="G1250" t="s">
        <v>8112</v>
      </c>
      <c r="H1250" t="s">
        <v>8113</v>
      </c>
      <c r="J1250" t="str">
        <f>Table15[[#This Row],[Server]]&amp;":"&amp;Table15[[#This Row],[DB_ADDR]]</f>
        <v>WASTE:E1100</v>
      </c>
    </row>
    <row r="1251" spans="1:10" x14ac:dyDescent="0.3">
      <c r="A1251">
        <v>13222</v>
      </c>
      <c r="B1251" t="e">
        <f>_xlfn.XLOOKUP(Table15[[#This Row],[Site Id]],'All sites'!A:A,'All sites'!B:B)</f>
        <v>#N/A</v>
      </c>
      <c r="C1251" t="e">
        <f>_xlfn.XLOOKUP(Table15[[#This Row],[Site Id]],'All sites'!A:A,'All sites'!C:C)</f>
        <v>#N/A</v>
      </c>
      <c r="D1251" t="e">
        <f>Table15[[#This Row],[Site Area]] &amp; " " &amp; Table15[[#This Row],[Site Description]]</f>
        <v>#N/A</v>
      </c>
      <c r="E1251" t="s">
        <v>10570</v>
      </c>
      <c r="F1251" t="s">
        <v>10571</v>
      </c>
      <c r="G1251" t="s">
        <v>8112</v>
      </c>
      <c r="H1251" t="s">
        <v>8113</v>
      </c>
      <c r="J1251" t="str">
        <f>Table15[[#This Row],[Server]]&amp;":"&amp;Table15[[#This Row],[DB_ADDR]]</f>
        <v>WASTE:E96782</v>
      </c>
    </row>
    <row r="1252" spans="1:10" x14ac:dyDescent="0.3">
      <c r="A1252">
        <v>13222</v>
      </c>
      <c r="B1252" t="e">
        <f>_xlfn.XLOOKUP(Table15[[#This Row],[Site Id]],'All sites'!A:A,'All sites'!B:B)</f>
        <v>#N/A</v>
      </c>
      <c r="C1252" t="e">
        <f>_xlfn.XLOOKUP(Table15[[#This Row],[Site Id]],'All sites'!A:A,'All sites'!C:C)</f>
        <v>#N/A</v>
      </c>
      <c r="D1252" t="e">
        <f>Table15[[#This Row],[Site Area]] &amp; " " &amp; Table15[[#This Row],[Site Description]]</f>
        <v>#N/A</v>
      </c>
      <c r="E1252" t="s">
        <v>10572</v>
      </c>
      <c r="F1252" t="s">
        <v>10573</v>
      </c>
      <c r="G1252" t="s">
        <v>8112</v>
      </c>
      <c r="H1252" t="s">
        <v>8113</v>
      </c>
      <c r="J1252" t="str">
        <f>Table15[[#This Row],[Server]]&amp;":"&amp;Table15[[#This Row],[DB_ADDR]]</f>
        <v>WASTE:E96787</v>
      </c>
    </row>
    <row r="1253" spans="1:10" x14ac:dyDescent="0.3">
      <c r="A1253">
        <v>13223</v>
      </c>
      <c r="B1253" t="e">
        <f>_xlfn.XLOOKUP(Table15[[#This Row],[Site Id]],'All sites'!A:A,'All sites'!B:B)</f>
        <v>#N/A</v>
      </c>
      <c r="C1253" t="e">
        <f>_xlfn.XLOOKUP(Table15[[#This Row],[Site Id]],'All sites'!A:A,'All sites'!C:C)</f>
        <v>#N/A</v>
      </c>
      <c r="D1253" t="e">
        <f>Table15[[#This Row],[Site Area]] &amp; " " &amp; Table15[[#This Row],[Site Description]]</f>
        <v>#N/A</v>
      </c>
      <c r="E1253" t="s">
        <v>10574</v>
      </c>
      <c r="F1253" t="s">
        <v>10575</v>
      </c>
      <c r="G1253" t="s">
        <v>8112</v>
      </c>
      <c r="H1253" t="s">
        <v>8113</v>
      </c>
      <c r="J1253" t="str">
        <f>Table15[[#This Row],[Server]]&amp;":"&amp;Table15[[#This Row],[DB_ADDR]]</f>
        <v>WASTE:E13192</v>
      </c>
    </row>
    <row r="1254" spans="1:10" x14ac:dyDescent="0.3">
      <c r="A1254">
        <v>13223</v>
      </c>
      <c r="B1254" t="e">
        <f>_xlfn.XLOOKUP(Table15[[#This Row],[Site Id]],'All sites'!A:A,'All sites'!B:B)</f>
        <v>#N/A</v>
      </c>
      <c r="C1254" t="e">
        <f>_xlfn.XLOOKUP(Table15[[#This Row],[Site Id]],'All sites'!A:A,'All sites'!C:C)</f>
        <v>#N/A</v>
      </c>
      <c r="D1254" t="e">
        <f>Table15[[#This Row],[Site Area]] &amp; " " &amp; Table15[[#This Row],[Site Description]]</f>
        <v>#N/A</v>
      </c>
      <c r="E1254" t="s">
        <v>10576</v>
      </c>
      <c r="F1254" t="s">
        <v>10577</v>
      </c>
      <c r="G1254" t="s">
        <v>8112</v>
      </c>
      <c r="H1254" t="s">
        <v>8113</v>
      </c>
      <c r="J1254" t="str">
        <f>Table15[[#This Row],[Server]]&amp;":"&amp;Table15[[#This Row],[DB_ADDR]]</f>
        <v>WASTE:E13193</v>
      </c>
    </row>
    <row r="1255" spans="1:10" x14ac:dyDescent="0.3">
      <c r="A1255">
        <v>13226</v>
      </c>
      <c r="B1255" t="e">
        <f>_xlfn.XLOOKUP(Table15[[#This Row],[Site Id]],'All sites'!A:A,'All sites'!B:B)</f>
        <v>#N/A</v>
      </c>
      <c r="C1255" t="e">
        <f>_xlfn.XLOOKUP(Table15[[#This Row],[Site Id]],'All sites'!A:A,'All sites'!C:C)</f>
        <v>#N/A</v>
      </c>
      <c r="D1255" t="e">
        <f>Table15[[#This Row],[Site Area]] &amp; " " &amp; Table15[[#This Row],[Site Description]]</f>
        <v>#N/A</v>
      </c>
      <c r="E1255" t="s">
        <v>10578</v>
      </c>
      <c r="F1255" t="s">
        <v>10579</v>
      </c>
      <c r="G1255" t="s">
        <v>8112</v>
      </c>
      <c r="H1255" t="s">
        <v>8113</v>
      </c>
      <c r="J1255" t="str">
        <f>Table15[[#This Row],[Server]]&amp;":"&amp;Table15[[#This Row],[DB_ADDR]]</f>
        <v>WASTE:E12326</v>
      </c>
    </row>
    <row r="1256" spans="1:10" x14ac:dyDescent="0.3">
      <c r="A1256">
        <v>13226</v>
      </c>
      <c r="B1256" t="e">
        <f>_xlfn.XLOOKUP(Table15[[#This Row],[Site Id]],'All sites'!A:A,'All sites'!B:B)</f>
        <v>#N/A</v>
      </c>
      <c r="C1256" t="e">
        <f>_xlfn.XLOOKUP(Table15[[#This Row],[Site Id]],'All sites'!A:A,'All sites'!C:C)</f>
        <v>#N/A</v>
      </c>
      <c r="D1256" t="e">
        <f>Table15[[#This Row],[Site Area]] &amp; " " &amp; Table15[[#This Row],[Site Description]]</f>
        <v>#N/A</v>
      </c>
      <c r="E1256" t="s">
        <v>10580</v>
      </c>
      <c r="F1256" t="s">
        <v>10581</v>
      </c>
      <c r="G1256" t="s">
        <v>8112</v>
      </c>
      <c r="H1256" t="s">
        <v>8113</v>
      </c>
      <c r="J1256" t="str">
        <f>Table15[[#This Row],[Server]]&amp;":"&amp;Table15[[#This Row],[DB_ADDR]]</f>
        <v>WASTE:E28428</v>
      </c>
    </row>
    <row r="1257" spans="1:10" x14ac:dyDescent="0.3">
      <c r="A1257">
        <v>13226</v>
      </c>
      <c r="B1257" t="e">
        <f>_xlfn.XLOOKUP(Table15[[#This Row],[Site Id]],'All sites'!A:A,'All sites'!B:B)</f>
        <v>#N/A</v>
      </c>
      <c r="C1257" t="e">
        <f>_xlfn.XLOOKUP(Table15[[#This Row],[Site Id]],'All sites'!A:A,'All sites'!C:C)</f>
        <v>#N/A</v>
      </c>
      <c r="D1257" t="e">
        <f>Table15[[#This Row],[Site Area]] &amp; " " &amp; Table15[[#This Row],[Site Description]]</f>
        <v>#N/A</v>
      </c>
      <c r="E1257" t="s">
        <v>10582</v>
      </c>
      <c r="F1257" t="s">
        <v>10583</v>
      </c>
      <c r="G1257" t="s">
        <v>8112</v>
      </c>
      <c r="H1257" t="s">
        <v>8113</v>
      </c>
      <c r="J1257" t="str">
        <f>Table15[[#This Row],[Server]]&amp;":"&amp;Table15[[#This Row],[DB_ADDR]]</f>
        <v>WASTE:E28429</v>
      </c>
    </row>
    <row r="1258" spans="1:10" x14ac:dyDescent="0.3">
      <c r="A1258">
        <v>13227</v>
      </c>
      <c r="B1258" t="e">
        <f>_xlfn.XLOOKUP(Table15[[#This Row],[Site Id]],'All sites'!A:A,'All sites'!B:B)</f>
        <v>#N/A</v>
      </c>
      <c r="C1258" t="e">
        <f>_xlfn.XLOOKUP(Table15[[#This Row],[Site Id]],'All sites'!A:A,'All sites'!C:C)</f>
        <v>#N/A</v>
      </c>
      <c r="D1258" t="e">
        <f>Table15[[#This Row],[Site Area]] &amp; " " &amp; Table15[[#This Row],[Site Description]]</f>
        <v>#N/A</v>
      </c>
      <c r="E1258" t="s">
        <v>10584</v>
      </c>
      <c r="F1258" t="s">
        <v>10585</v>
      </c>
      <c r="G1258" t="s">
        <v>8112</v>
      </c>
      <c r="H1258" t="s">
        <v>8113</v>
      </c>
      <c r="J1258" t="str">
        <f>Table15[[#This Row],[Server]]&amp;":"&amp;Table15[[#This Row],[DB_ADDR]]</f>
        <v>WASTE:E4171</v>
      </c>
    </row>
    <row r="1259" spans="1:10" x14ac:dyDescent="0.3">
      <c r="A1259">
        <v>13229</v>
      </c>
      <c r="B1259" t="e">
        <f>_xlfn.XLOOKUP(Table15[[#This Row],[Site Id]],'All sites'!A:A,'All sites'!B:B)</f>
        <v>#N/A</v>
      </c>
      <c r="C1259" t="e">
        <f>_xlfn.XLOOKUP(Table15[[#This Row],[Site Id]],'All sites'!A:A,'All sites'!C:C)</f>
        <v>#N/A</v>
      </c>
      <c r="D1259" t="e">
        <f>Table15[[#This Row],[Site Area]] &amp; " " &amp; Table15[[#This Row],[Site Description]]</f>
        <v>#N/A</v>
      </c>
      <c r="E1259" t="s">
        <v>10586</v>
      </c>
      <c r="F1259" t="s">
        <v>10587</v>
      </c>
      <c r="G1259" t="s">
        <v>8112</v>
      </c>
      <c r="H1259" t="s">
        <v>8113</v>
      </c>
      <c r="J1259" t="str">
        <f>Table15[[#This Row],[Server]]&amp;":"&amp;Table15[[#This Row],[DB_ADDR]]</f>
        <v>WASTE:E4186</v>
      </c>
    </row>
    <row r="1260" spans="1:10" x14ac:dyDescent="0.3">
      <c r="A1260">
        <v>13229</v>
      </c>
      <c r="B1260" t="e">
        <f>_xlfn.XLOOKUP(Table15[[#This Row],[Site Id]],'All sites'!A:A,'All sites'!B:B)</f>
        <v>#N/A</v>
      </c>
      <c r="C1260" t="e">
        <f>_xlfn.XLOOKUP(Table15[[#This Row],[Site Id]],'All sites'!A:A,'All sites'!C:C)</f>
        <v>#N/A</v>
      </c>
      <c r="D1260" t="e">
        <f>Table15[[#This Row],[Site Area]] &amp; " " &amp; Table15[[#This Row],[Site Description]]</f>
        <v>#N/A</v>
      </c>
      <c r="E1260" t="s">
        <v>10588</v>
      </c>
      <c r="F1260" t="s">
        <v>10589</v>
      </c>
      <c r="G1260" t="s">
        <v>8112</v>
      </c>
      <c r="H1260" t="s">
        <v>8113</v>
      </c>
      <c r="J1260" t="str">
        <f>Table15[[#This Row],[Server]]&amp;":"&amp;Table15[[#This Row],[DB_ADDR]]</f>
        <v>WASTE:E4187</v>
      </c>
    </row>
    <row r="1261" spans="1:10" x14ac:dyDescent="0.3">
      <c r="A1261">
        <v>13230</v>
      </c>
      <c r="B1261" t="e">
        <f>_xlfn.XLOOKUP(Table15[[#This Row],[Site Id]],'All sites'!A:A,'All sites'!B:B)</f>
        <v>#N/A</v>
      </c>
      <c r="C1261" t="e">
        <f>_xlfn.XLOOKUP(Table15[[#This Row],[Site Id]],'All sites'!A:A,'All sites'!C:C)</f>
        <v>#N/A</v>
      </c>
      <c r="D1261" t="e">
        <f>Table15[[#This Row],[Site Area]] &amp; " " &amp; Table15[[#This Row],[Site Description]]</f>
        <v>#N/A</v>
      </c>
      <c r="E1261" t="s">
        <v>10590</v>
      </c>
      <c r="F1261" t="s">
        <v>10591</v>
      </c>
      <c r="G1261" t="s">
        <v>8112</v>
      </c>
      <c r="H1261" t="s">
        <v>8113</v>
      </c>
      <c r="J1261" t="str">
        <f>Table15[[#This Row],[Server]]&amp;":"&amp;Table15[[#This Row],[DB_ADDR]]</f>
        <v>WASTE:E14235</v>
      </c>
    </row>
    <row r="1262" spans="1:10" x14ac:dyDescent="0.3">
      <c r="A1262">
        <v>13231</v>
      </c>
      <c r="B1262" t="e">
        <f>_xlfn.XLOOKUP(Table15[[#This Row],[Site Id]],'All sites'!A:A,'All sites'!B:B)</f>
        <v>#N/A</v>
      </c>
      <c r="C1262" t="e">
        <f>_xlfn.XLOOKUP(Table15[[#This Row],[Site Id]],'All sites'!A:A,'All sites'!C:C)</f>
        <v>#N/A</v>
      </c>
      <c r="D1262" t="e">
        <f>Table15[[#This Row],[Site Area]] &amp; " " &amp; Table15[[#This Row],[Site Description]]</f>
        <v>#N/A</v>
      </c>
      <c r="E1262" t="s">
        <v>10592</v>
      </c>
      <c r="F1262" t="s">
        <v>10593</v>
      </c>
      <c r="G1262" t="s">
        <v>8112</v>
      </c>
      <c r="H1262" t="s">
        <v>8113</v>
      </c>
      <c r="J1262" t="str">
        <f>Table15[[#This Row],[Server]]&amp;":"&amp;Table15[[#This Row],[DB_ADDR]]</f>
        <v>WASTE:E2065</v>
      </c>
    </row>
    <row r="1263" spans="1:10" x14ac:dyDescent="0.3">
      <c r="A1263">
        <v>13232</v>
      </c>
      <c r="B1263" t="e">
        <f>_xlfn.XLOOKUP(Table15[[#This Row],[Site Id]],'All sites'!A:A,'All sites'!B:B)</f>
        <v>#N/A</v>
      </c>
      <c r="C1263" t="e">
        <f>_xlfn.XLOOKUP(Table15[[#This Row],[Site Id]],'All sites'!A:A,'All sites'!C:C)</f>
        <v>#N/A</v>
      </c>
      <c r="D1263" t="e">
        <f>Table15[[#This Row],[Site Area]] &amp; " " &amp; Table15[[#This Row],[Site Description]]</f>
        <v>#N/A</v>
      </c>
      <c r="E1263" t="s">
        <v>10594</v>
      </c>
      <c r="F1263" t="s">
        <v>10595</v>
      </c>
      <c r="G1263" t="s">
        <v>8112</v>
      </c>
      <c r="H1263" t="s">
        <v>8113</v>
      </c>
      <c r="J1263" t="str">
        <f>Table15[[#This Row],[Server]]&amp;":"&amp;Table15[[#This Row],[DB_ADDR]]</f>
        <v>WASTE:E7338</v>
      </c>
    </row>
    <row r="1264" spans="1:10" x14ac:dyDescent="0.3">
      <c r="A1264">
        <v>13232</v>
      </c>
      <c r="B1264" t="e">
        <f>_xlfn.XLOOKUP(Table15[[#This Row],[Site Id]],'All sites'!A:A,'All sites'!B:B)</f>
        <v>#N/A</v>
      </c>
      <c r="C1264" t="e">
        <f>_xlfn.XLOOKUP(Table15[[#This Row],[Site Id]],'All sites'!A:A,'All sites'!C:C)</f>
        <v>#N/A</v>
      </c>
      <c r="D1264" t="e">
        <f>Table15[[#This Row],[Site Area]] &amp; " " &amp; Table15[[#This Row],[Site Description]]</f>
        <v>#N/A</v>
      </c>
      <c r="E1264" t="s">
        <v>10596</v>
      </c>
      <c r="F1264" t="s">
        <v>10597</v>
      </c>
      <c r="G1264" t="s">
        <v>8112</v>
      </c>
      <c r="H1264" t="s">
        <v>8113</v>
      </c>
      <c r="J1264" t="str">
        <f>Table15[[#This Row],[Server]]&amp;":"&amp;Table15[[#This Row],[DB_ADDR]]</f>
        <v>WASTE:E9231</v>
      </c>
    </row>
    <row r="1265" spans="1:10" x14ac:dyDescent="0.3">
      <c r="A1265">
        <v>13232</v>
      </c>
      <c r="B1265" t="e">
        <f>_xlfn.XLOOKUP(Table15[[#This Row],[Site Id]],'All sites'!A:A,'All sites'!B:B)</f>
        <v>#N/A</v>
      </c>
      <c r="C1265" t="e">
        <f>_xlfn.XLOOKUP(Table15[[#This Row],[Site Id]],'All sites'!A:A,'All sites'!C:C)</f>
        <v>#N/A</v>
      </c>
      <c r="D1265" t="e">
        <f>Table15[[#This Row],[Site Area]] &amp; " " &amp; Table15[[#This Row],[Site Description]]</f>
        <v>#N/A</v>
      </c>
      <c r="E1265" t="s">
        <v>10598</v>
      </c>
      <c r="F1265" t="s">
        <v>10599</v>
      </c>
      <c r="G1265" t="s">
        <v>8112</v>
      </c>
      <c r="H1265" t="s">
        <v>8113</v>
      </c>
      <c r="J1265" t="str">
        <f>Table15[[#This Row],[Server]]&amp;":"&amp;Table15[[#This Row],[DB_ADDR]]</f>
        <v>WASTE:E9855</v>
      </c>
    </row>
    <row r="1266" spans="1:10" x14ac:dyDescent="0.3">
      <c r="A1266">
        <v>13232</v>
      </c>
      <c r="B1266" t="e">
        <f>_xlfn.XLOOKUP(Table15[[#This Row],[Site Id]],'All sites'!A:A,'All sites'!B:B)</f>
        <v>#N/A</v>
      </c>
      <c r="C1266" t="e">
        <f>_xlfn.XLOOKUP(Table15[[#This Row],[Site Id]],'All sites'!A:A,'All sites'!C:C)</f>
        <v>#N/A</v>
      </c>
      <c r="D1266" t="e">
        <f>Table15[[#This Row],[Site Area]] &amp; " " &amp; Table15[[#This Row],[Site Description]]</f>
        <v>#N/A</v>
      </c>
      <c r="E1266" t="s">
        <v>10600</v>
      </c>
      <c r="F1266" t="s">
        <v>10601</v>
      </c>
      <c r="G1266" t="s">
        <v>8112</v>
      </c>
      <c r="H1266" t="s">
        <v>8113</v>
      </c>
      <c r="J1266" t="str">
        <f>Table15[[#This Row],[Server]]&amp;":"&amp;Table15[[#This Row],[DB_ADDR]]</f>
        <v>WASTE:E9856</v>
      </c>
    </row>
    <row r="1267" spans="1:10" x14ac:dyDescent="0.3">
      <c r="A1267">
        <v>13232</v>
      </c>
      <c r="B1267" t="e">
        <f>_xlfn.XLOOKUP(Table15[[#This Row],[Site Id]],'All sites'!A:A,'All sites'!B:B)</f>
        <v>#N/A</v>
      </c>
      <c r="C1267" t="e">
        <f>_xlfn.XLOOKUP(Table15[[#This Row],[Site Id]],'All sites'!A:A,'All sites'!C:C)</f>
        <v>#N/A</v>
      </c>
      <c r="D1267" t="e">
        <f>Table15[[#This Row],[Site Area]] &amp; " " &amp; Table15[[#This Row],[Site Description]]</f>
        <v>#N/A</v>
      </c>
      <c r="E1267" t="s">
        <v>10602</v>
      </c>
      <c r="F1267" t="s">
        <v>10603</v>
      </c>
      <c r="G1267" t="s">
        <v>8112</v>
      </c>
      <c r="H1267" t="s">
        <v>8113</v>
      </c>
      <c r="J1267" t="str">
        <f>Table15[[#This Row],[Server]]&amp;":"&amp;Table15[[#This Row],[DB_ADDR]]</f>
        <v>WASTE:E9857</v>
      </c>
    </row>
    <row r="1268" spans="1:10" x14ac:dyDescent="0.3">
      <c r="A1268">
        <v>13232</v>
      </c>
      <c r="B1268" t="e">
        <f>_xlfn.XLOOKUP(Table15[[#This Row],[Site Id]],'All sites'!A:A,'All sites'!B:B)</f>
        <v>#N/A</v>
      </c>
      <c r="C1268" t="e">
        <f>_xlfn.XLOOKUP(Table15[[#This Row],[Site Id]],'All sites'!A:A,'All sites'!C:C)</f>
        <v>#N/A</v>
      </c>
      <c r="D1268" t="e">
        <f>Table15[[#This Row],[Site Area]] &amp; " " &amp; Table15[[#This Row],[Site Description]]</f>
        <v>#N/A</v>
      </c>
      <c r="E1268" t="s">
        <v>10604</v>
      </c>
      <c r="F1268" t="s">
        <v>10605</v>
      </c>
      <c r="G1268" t="s">
        <v>8112</v>
      </c>
      <c r="H1268" t="s">
        <v>8113</v>
      </c>
      <c r="J1268" t="str">
        <f>Table15[[#This Row],[Server]]&amp;":"&amp;Table15[[#This Row],[DB_ADDR]]</f>
        <v>WASTE:E9858</v>
      </c>
    </row>
    <row r="1269" spans="1:10" x14ac:dyDescent="0.3">
      <c r="A1269">
        <v>13232</v>
      </c>
      <c r="B1269" t="e">
        <f>_xlfn.XLOOKUP(Table15[[#This Row],[Site Id]],'All sites'!A:A,'All sites'!B:B)</f>
        <v>#N/A</v>
      </c>
      <c r="C1269" t="e">
        <f>_xlfn.XLOOKUP(Table15[[#This Row],[Site Id]],'All sites'!A:A,'All sites'!C:C)</f>
        <v>#N/A</v>
      </c>
      <c r="D1269" t="e">
        <f>Table15[[#This Row],[Site Area]] &amp; " " &amp; Table15[[#This Row],[Site Description]]</f>
        <v>#N/A</v>
      </c>
      <c r="E1269" t="s">
        <v>10606</v>
      </c>
      <c r="F1269" t="s">
        <v>10607</v>
      </c>
      <c r="G1269" t="s">
        <v>8112</v>
      </c>
      <c r="H1269" t="s">
        <v>8113</v>
      </c>
      <c r="J1269" t="str">
        <f>Table15[[#This Row],[Server]]&amp;":"&amp;Table15[[#This Row],[DB_ADDR]]</f>
        <v>WASTE:E9859</v>
      </c>
    </row>
    <row r="1270" spans="1:10" x14ac:dyDescent="0.3">
      <c r="A1270">
        <v>13232</v>
      </c>
      <c r="B1270" t="e">
        <f>_xlfn.XLOOKUP(Table15[[#This Row],[Site Id]],'All sites'!A:A,'All sites'!B:B)</f>
        <v>#N/A</v>
      </c>
      <c r="C1270" t="e">
        <f>_xlfn.XLOOKUP(Table15[[#This Row],[Site Id]],'All sites'!A:A,'All sites'!C:C)</f>
        <v>#N/A</v>
      </c>
      <c r="D1270" t="e">
        <f>Table15[[#This Row],[Site Area]] &amp; " " &amp; Table15[[#This Row],[Site Description]]</f>
        <v>#N/A</v>
      </c>
      <c r="E1270" t="s">
        <v>10608</v>
      </c>
      <c r="F1270" t="s">
        <v>10609</v>
      </c>
      <c r="G1270" t="s">
        <v>8112</v>
      </c>
      <c r="H1270" t="s">
        <v>8113</v>
      </c>
      <c r="J1270" t="str">
        <f>Table15[[#This Row],[Server]]&amp;":"&amp;Table15[[#This Row],[DB_ADDR]]</f>
        <v>WASTE:E9877</v>
      </c>
    </row>
    <row r="1271" spans="1:10" x14ac:dyDescent="0.3">
      <c r="A1271">
        <v>13232</v>
      </c>
      <c r="B1271" t="e">
        <f>_xlfn.XLOOKUP(Table15[[#This Row],[Site Id]],'All sites'!A:A,'All sites'!B:B)</f>
        <v>#N/A</v>
      </c>
      <c r="C1271" t="e">
        <f>_xlfn.XLOOKUP(Table15[[#This Row],[Site Id]],'All sites'!A:A,'All sites'!C:C)</f>
        <v>#N/A</v>
      </c>
      <c r="D1271" t="e">
        <f>Table15[[#This Row],[Site Area]] &amp; " " &amp; Table15[[#This Row],[Site Description]]</f>
        <v>#N/A</v>
      </c>
      <c r="E1271" t="s">
        <v>10610</v>
      </c>
      <c r="F1271" t="s">
        <v>10611</v>
      </c>
      <c r="G1271" t="s">
        <v>8112</v>
      </c>
      <c r="H1271" t="s">
        <v>8113</v>
      </c>
      <c r="J1271" t="str">
        <f>Table15[[#This Row],[Server]]&amp;":"&amp;Table15[[#This Row],[DB_ADDR]]</f>
        <v>WASTE:E9878</v>
      </c>
    </row>
    <row r="1272" spans="1:10" x14ac:dyDescent="0.3">
      <c r="A1272">
        <v>13232</v>
      </c>
      <c r="B1272" t="e">
        <f>_xlfn.XLOOKUP(Table15[[#This Row],[Site Id]],'All sites'!A:A,'All sites'!B:B)</f>
        <v>#N/A</v>
      </c>
      <c r="C1272" t="e">
        <f>_xlfn.XLOOKUP(Table15[[#This Row],[Site Id]],'All sites'!A:A,'All sites'!C:C)</f>
        <v>#N/A</v>
      </c>
      <c r="D1272" t="e">
        <f>Table15[[#This Row],[Site Area]] &amp; " " &amp; Table15[[#This Row],[Site Description]]</f>
        <v>#N/A</v>
      </c>
      <c r="E1272" t="s">
        <v>10612</v>
      </c>
      <c r="F1272" t="s">
        <v>10613</v>
      </c>
      <c r="G1272" t="s">
        <v>8112</v>
      </c>
      <c r="H1272" t="s">
        <v>8113</v>
      </c>
      <c r="J1272" t="str">
        <f>Table15[[#This Row],[Server]]&amp;":"&amp;Table15[[#This Row],[DB_ADDR]]</f>
        <v>WASTE:E9880</v>
      </c>
    </row>
    <row r="1273" spans="1:10" x14ac:dyDescent="0.3">
      <c r="A1273">
        <v>13232</v>
      </c>
      <c r="B1273" t="e">
        <f>_xlfn.XLOOKUP(Table15[[#This Row],[Site Id]],'All sites'!A:A,'All sites'!B:B)</f>
        <v>#N/A</v>
      </c>
      <c r="C1273" t="e">
        <f>_xlfn.XLOOKUP(Table15[[#This Row],[Site Id]],'All sites'!A:A,'All sites'!C:C)</f>
        <v>#N/A</v>
      </c>
      <c r="D1273" t="e">
        <f>Table15[[#This Row],[Site Area]] &amp; " " &amp; Table15[[#This Row],[Site Description]]</f>
        <v>#N/A</v>
      </c>
      <c r="E1273" t="s">
        <v>10614</v>
      </c>
      <c r="F1273" t="s">
        <v>10615</v>
      </c>
      <c r="G1273" t="s">
        <v>8112</v>
      </c>
      <c r="H1273" t="s">
        <v>8113</v>
      </c>
      <c r="J1273" t="str">
        <f>Table15[[#This Row],[Server]]&amp;":"&amp;Table15[[#This Row],[DB_ADDR]]</f>
        <v>WASTE:E14396</v>
      </c>
    </row>
    <row r="1274" spans="1:10" x14ac:dyDescent="0.3">
      <c r="A1274">
        <v>13232</v>
      </c>
      <c r="B1274" t="e">
        <f>_xlfn.XLOOKUP(Table15[[#This Row],[Site Id]],'All sites'!A:A,'All sites'!B:B)</f>
        <v>#N/A</v>
      </c>
      <c r="C1274" t="e">
        <f>_xlfn.XLOOKUP(Table15[[#This Row],[Site Id]],'All sites'!A:A,'All sites'!C:C)</f>
        <v>#N/A</v>
      </c>
      <c r="D1274" t="e">
        <f>Table15[[#This Row],[Site Area]] &amp; " " &amp; Table15[[#This Row],[Site Description]]</f>
        <v>#N/A</v>
      </c>
      <c r="E1274" t="s">
        <v>10616</v>
      </c>
      <c r="F1274" t="s">
        <v>10617</v>
      </c>
      <c r="G1274" t="s">
        <v>8112</v>
      </c>
      <c r="H1274" t="s">
        <v>8113</v>
      </c>
      <c r="J1274" t="str">
        <f>Table15[[#This Row],[Server]]&amp;":"&amp;Table15[[#This Row],[DB_ADDR]]</f>
        <v>WASTE:E18846</v>
      </c>
    </row>
    <row r="1275" spans="1:10" x14ac:dyDescent="0.3">
      <c r="A1275">
        <v>13232</v>
      </c>
      <c r="B1275" t="e">
        <f>_xlfn.XLOOKUP(Table15[[#This Row],[Site Id]],'All sites'!A:A,'All sites'!B:B)</f>
        <v>#N/A</v>
      </c>
      <c r="C1275" t="e">
        <f>_xlfn.XLOOKUP(Table15[[#This Row],[Site Id]],'All sites'!A:A,'All sites'!C:C)</f>
        <v>#N/A</v>
      </c>
      <c r="D1275" t="e">
        <f>Table15[[#This Row],[Site Area]] &amp; " " &amp; Table15[[#This Row],[Site Description]]</f>
        <v>#N/A</v>
      </c>
      <c r="E1275" t="s">
        <v>10618</v>
      </c>
      <c r="F1275" t="s">
        <v>10619</v>
      </c>
      <c r="G1275" t="s">
        <v>8112</v>
      </c>
      <c r="H1275" t="s">
        <v>8113</v>
      </c>
      <c r="J1275" t="str">
        <f>Table15[[#This Row],[Server]]&amp;":"&amp;Table15[[#This Row],[DB_ADDR]]</f>
        <v>WASTE:E18847</v>
      </c>
    </row>
    <row r="1276" spans="1:10" x14ac:dyDescent="0.3">
      <c r="A1276">
        <v>13232</v>
      </c>
      <c r="B1276" t="e">
        <f>_xlfn.XLOOKUP(Table15[[#This Row],[Site Id]],'All sites'!A:A,'All sites'!B:B)</f>
        <v>#N/A</v>
      </c>
      <c r="C1276" t="e">
        <f>_xlfn.XLOOKUP(Table15[[#This Row],[Site Id]],'All sites'!A:A,'All sites'!C:C)</f>
        <v>#N/A</v>
      </c>
      <c r="D1276" t="e">
        <f>Table15[[#This Row],[Site Area]] &amp; " " &amp; Table15[[#This Row],[Site Description]]</f>
        <v>#N/A</v>
      </c>
      <c r="E1276" t="s">
        <v>10620</v>
      </c>
      <c r="F1276" t="s">
        <v>10621</v>
      </c>
      <c r="G1276" t="s">
        <v>8112</v>
      </c>
      <c r="H1276" t="s">
        <v>8113</v>
      </c>
      <c r="J1276" t="str">
        <f>Table15[[#This Row],[Server]]&amp;":"&amp;Table15[[#This Row],[DB_ADDR]]</f>
        <v>WASTE:E18853</v>
      </c>
    </row>
    <row r="1277" spans="1:10" x14ac:dyDescent="0.3">
      <c r="A1277">
        <v>13232</v>
      </c>
      <c r="B1277" t="e">
        <f>_xlfn.XLOOKUP(Table15[[#This Row],[Site Id]],'All sites'!A:A,'All sites'!B:B)</f>
        <v>#N/A</v>
      </c>
      <c r="C1277" t="e">
        <f>_xlfn.XLOOKUP(Table15[[#This Row],[Site Id]],'All sites'!A:A,'All sites'!C:C)</f>
        <v>#N/A</v>
      </c>
      <c r="D1277" t="e">
        <f>Table15[[#This Row],[Site Area]] &amp; " " &amp; Table15[[#This Row],[Site Description]]</f>
        <v>#N/A</v>
      </c>
      <c r="E1277" t="s">
        <v>10622</v>
      </c>
      <c r="F1277" t="s">
        <v>10623</v>
      </c>
      <c r="G1277" t="s">
        <v>8112</v>
      </c>
      <c r="H1277" t="s">
        <v>8113</v>
      </c>
      <c r="J1277" t="str">
        <f>Table15[[#This Row],[Server]]&amp;":"&amp;Table15[[#This Row],[DB_ADDR]]</f>
        <v>WASTE:E18854</v>
      </c>
    </row>
    <row r="1278" spans="1:10" x14ac:dyDescent="0.3">
      <c r="A1278">
        <v>13235</v>
      </c>
      <c r="B1278" t="e">
        <f>_xlfn.XLOOKUP(Table15[[#This Row],[Site Id]],'All sites'!A:A,'All sites'!B:B)</f>
        <v>#N/A</v>
      </c>
      <c r="C1278" t="e">
        <f>_xlfn.XLOOKUP(Table15[[#This Row],[Site Id]],'All sites'!A:A,'All sites'!C:C)</f>
        <v>#N/A</v>
      </c>
      <c r="D1278" t="e">
        <f>Table15[[#This Row],[Site Area]] &amp; " " &amp; Table15[[#This Row],[Site Description]]</f>
        <v>#N/A</v>
      </c>
      <c r="E1278" t="s">
        <v>10624</v>
      </c>
      <c r="F1278" t="s">
        <v>10625</v>
      </c>
      <c r="G1278" t="s">
        <v>8112</v>
      </c>
      <c r="H1278" t="s">
        <v>8113</v>
      </c>
      <c r="J1278" t="str">
        <f>Table15[[#This Row],[Server]]&amp;":"&amp;Table15[[#This Row],[DB_ADDR]]</f>
        <v>WASTE:E1715</v>
      </c>
    </row>
    <row r="1279" spans="1:10" x14ac:dyDescent="0.3">
      <c r="A1279">
        <v>13235</v>
      </c>
      <c r="B1279" t="e">
        <f>_xlfn.XLOOKUP(Table15[[#This Row],[Site Id]],'All sites'!A:A,'All sites'!B:B)</f>
        <v>#N/A</v>
      </c>
      <c r="C1279" t="e">
        <f>_xlfn.XLOOKUP(Table15[[#This Row],[Site Id]],'All sites'!A:A,'All sites'!C:C)</f>
        <v>#N/A</v>
      </c>
      <c r="D1279" t="e">
        <f>Table15[[#This Row],[Site Area]] &amp; " " &amp; Table15[[#This Row],[Site Description]]</f>
        <v>#N/A</v>
      </c>
      <c r="E1279" t="s">
        <v>10626</v>
      </c>
      <c r="F1279" t="s">
        <v>10627</v>
      </c>
      <c r="G1279" t="s">
        <v>8112</v>
      </c>
      <c r="H1279" t="s">
        <v>8113</v>
      </c>
      <c r="J1279" t="str">
        <f>Table15[[#This Row],[Server]]&amp;":"&amp;Table15[[#This Row],[DB_ADDR]]</f>
        <v>WASTE:E1716</v>
      </c>
    </row>
    <row r="1280" spans="1:10" x14ac:dyDescent="0.3">
      <c r="A1280">
        <v>13235</v>
      </c>
      <c r="B1280" t="e">
        <f>_xlfn.XLOOKUP(Table15[[#This Row],[Site Id]],'All sites'!A:A,'All sites'!B:B)</f>
        <v>#N/A</v>
      </c>
      <c r="C1280" t="e">
        <f>_xlfn.XLOOKUP(Table15[[#This Row],[Site Id]],'All sites'!A:A,'All sites'!C:C)</f>
        <v>#N/A</v>
      </c>
      <c r="D1280" t="e">
        <f>Table15[[#This Row],[Site Area]] &amp; " " &amp; Table15[[#This Row],[Site Description]]</f>
        <v>#N/A</v>
      </c>
      <c r="E1280" t="s">
        <v>10628</v>
      </c>
      <c r="F1280" t="s">
        <v>10629</v>
      </c>
      <c r="G1280" t="s">
        <v>8112</v>
      </c>
      <c r="H1280" t="s">
        <v>8113</v>
      </c>
      <c r="J1280" t="str">
        <f>Table15[[#This Row],[Server]]&amp;":"&amp;Table15[[#This Row],[DB_ADDR]]</f>
        <v>WASTE:E1717</v>
      </c>
    </row>
    <row r="1281" spans="1:10" x14ac:dyDescent="0.3">
      <c r="A1281">
        <v>13235</v>
      </c>
      <c r="B1281" t="e">
        <f>_xlfn.XLOOKUP(Table15[[#This Row],[Site Id]],'All sites'!A:A,'All sites'!B:B)</f>
        <v>#N/A</v>
      </c>
      <c r="C1281" t="e">
        <f>_xlfn.XLOOKUP(Table15[[#This Row],[Site Id]],'All sites'!A:A,'All sites'!C:C)</f>
        <v>#N/A</v>
      </c>
      <c r="D1281" t="e">
        <f>Table15[[#This Row],[Site Area]] &amp; " " &amp; Table15[[#This Row],[Site Description]]</f>
        <v>#N/A</v>
      </c>
      <c r="E1281" t="s">
        <v>10630</v>
      </c>
      <c r="F1281" t="s">
        <v>10631</v>
      </c>
      <c r="G1281" t="s">
        <v>8112</v>
      </c>
      <c r="H1281" t="s">
        <v>8113</v>
      </c>
      <c r="J1281" t="str">
        <f>Table15[[#This Row],[Server]]&amp;":"&amp;Table15[[#This Row],[DB_ADDR]]</f>
        <v>WASTE:E1724</v>
      </c>
    </row>
    <row r="1282" spans="1:10" x14ac:dyDescent="0.3">
      <c r="A1282">
        <v>13235</v>
      </c>
      <c r="B1282" t="e">
        <f>_xlfn.XLOOKUP(Table15[[#This Row],[Site Id]],'All sites'!A:A,'All sites'!B:B)</f>
        <v>#N/A</v>
      </c>
      <c r="C1282" t="e">
        <f>_xlfn.XLOOKUP(Table15[[#This Row],[Site Id]],'All sites'!A:A,'All sites'!C:C)</f>
        <v>#N/A</v>
      </c>
      <c r="D1282" t="e">
        <f>Table15[[#This Row],[Site Area]] &amp; " " &amp; Table15[[#This Row],[Site Description]]</f>
        <v>#N/A</v>
      </c>
      <c r="E1282" t="s">
        <v>10632</v>
      </c>
      <c r="F1282" t="s">
        <v>10633</v>
      </c>
      <c r="G1282" t="s">
        <v>8112</v>
      </c>
      <c r="H1282" t="s">
        <v>8113</v>
      </c>
      <c r="J1282" t="str">
        <f>Table15[[#This Row],[Server]]&amp;":"&amp;Table15[[#This Row],[DB_ADDR]]</f>
        <v>WASTE:E38720</v>
      </c>
    </row>
    <row r="1283" spans="1:10" x14ac:dyDescent="0.3">
      <c r="A1283">
        <v>13235</v>
      </c>
      <c r="B1283" t="e">
        <f>_xlfn.XLOOKUP(Table15[[#This Row],[Site Id]],'All sites'!A:A,'All sites'!B:B)</f>
        <v>#N/A</v>
      </c>
      <c r="C1283" t="e">
        <f>_xlfn.XLOOKUP(Table15[[#This Row],[Site Id]],'All sites'!A:A,'All sites'!C:C)</f>
        <v>#N/A</v>
      </c>
      <c r="D1283" t="e">
        <f>Table15[[#This Row],[Site Area]] &amp; " " &amp; Table15[[#This Row],[Site Description]]</f>
        <v>#N/A</v>
      </c>
      <c r="E1283" t="s">
        <v>10634</v>
      </c>
      <c r="F1283" t="s">
        <v>10635</v>
      </c>
      <c r="G1283" t="s">
        <v>8112</v>
      </c>
      <c r="H1283" t="s">
        <v>8113</v>
      </c>
      <c r="J1283" t="str">
        <f>Table15[[#This Row],[Server]]&amp;":"&amp;Table15[[#This Row],[DB_ADDR]]</f>
        <v>WASTE:E38731</v>
      </c>
    </row>
    <row r="1284" spans="1:10" x14ac:dyDescent="0.3">
      <c r="A1284">
        <v>13235</v>
      </c>
      <c r="B1284" t="e">
        <f>_xlfn.XLOOKUP(Table15[[#This Row],[Site Id]],'All sites'!A:A,'All sites'!B:B)</f>
        <v>#N/A</v>
      </c>
      <c r="C1284" t="e">
        <f>_xlfn.XLOOKUP(Table15[[#This Row],[Site Id]],'All sites'!A:A,'All sites'!C:C)</f>
        <v>#N/A</v>
      </c>
      <c r="D1284" t="e">
        <f>Table15[[#This Row],[Site Area]] &amp; " " &amp; Table15[[#This Row],[Site Description]]</f>
        <v>#N/A</v>
      </c>
      <c r="E1284" t="s">
        <v>10636</v>
      </c>
      <c r="F1284" t="s">
        <v>10637</v>
      </c>
      <c r="G1284" t="s">
        <v>8112</v>
      </c>
      <c r="H1284" t="s">
        <v>8113</v>
      </c>
      <c r="J1284" t="str">
        <f>Table15[[#This Row],[Server]]&amp;":"&amp;Table15[[#This Row],[DB_ADDR]]</f>
        <v>WASTE:E96482</v>
      </c>
    </row>
    <row r="1285" spans="1:10" x14ac:dyDescent="0.3">
      <c r="A1285">
        <v>13237</v>
      </c>
      <c r="B1285" t="e">
        <f>_xlfn.XLOOKUP(Table15[[#This Row],[Site Id]],'All sites'!A:A,'All sites'!B:B)</f>
        <v>#N/A</v>
      </c>
      <c r="C1285" t="e">
        <f>_xlfn.XLOOKUP(Table15[[#This Row],[Site Id]],'All sites'!A:A,'All sites'!C:C)</f>
        <v>#N/A</v>
      </c>
      <c r="D1285" t="e">
        <f>Table15[[#This Row],[Site Area]] &amp; " " &amp; Table15[[#This Row],[Site Description]]</f>
        <v>#N/A</v>
      </c>
      <c r="E1285" t="s">
        <v>10638</v>
      </c>
      <c r="F1285" t="s">
        <v>10639</v>
      </c>
      <c r="G1285" t="s">
        <v>8112</v>
      </c>
      <c r="H1285" t="s">
        <v>8113</v>
      </c>
      <c r="J1285" t="str">
        <f>Table15[[#This Row],[Server]]&amp;":"&amp;Table15[[#This Row],[DB_ADDR]]</f>
        <v>WASTE:E12732</v>
      </c>
    </row>
    <row r="1286" spans="1:10" x14ac:dyDescent="0.3">
      <c r="A1286">
        <v>13237</v>
      </c>
      <c r="B1286" t="e">
        <f>_xlfn.XLOOKUP(Table15[[#This Row],[Site Id]],'All sites'!A:A,'All sites'!B:B)</f>
        <v>#N/A</v>
      </c>
      <c r="C1286" t="e">
        <f>_xlfn.XLOOKUP(Table15[[#This Row],[Site Id]],'All sites'!A:A,'All sites'!C:C)</f>
        <v>#N/A</v>
      </c>
      <c r="D1286" t="e">
        <f>Table15[[#This Row],[Site Area]] &amp; " " &amp; Table15[[#This Row],[Site Description]]</f>
        <v>#N/A</v>
      </c>
      <c r="E1286" t="s">
        <v>10640</v>
      </c>
      <c r="F1286" t="s">
        <v>10641</v>
      </c>
      <c r="G1286" t="s">
        <v>8112</v>
      </c>
      <c r="H1286" t="s">
        <v>8113</v>
      </c>
      <c r="J1286" t="str">
        <f>Table15[[#This Row],[Server]]&amp;":"&amp;Table15[[#This Row],[DB_ADDR]]</f>
        <v>WASTE:E12733</v>
      </c>
    </row>
    <row r="1287" spans="1:10" x14ac:dyDescent="0.3">
      <c r="A1287">
        <v>13237</v>
      </c>
      <c r="B1287" t="e">
        <f>_xlfn.XLOOKUP(Table15[[#This Row],[Site Id]],'All sites'!A:A,'All sites'!B:B)</f>
        <v>#N/A</v>
      </c>
      <c r="C1287" t="e">
        <f>_xlfn.XLOOKUP(Table15[[#This Row],[Site Id]],'All sites'!A:A,'All sites'!C:C)</f>
        <v>#N/A</v>
      </c>
      <c r="D1287" t="e">
        <f>Table15[[#This Row],[Site Area]] &amp; " " &amp; Table15[[#This Row],[Site Description]]</f>
        <v>#N/A</v>
      </c>
      <c r="E1287" t="s">
        <v>10642</v>
      </c>
      <c r="F1287" t="s">
        <v>10643</v>
      </c>
      <c r="G1287" t="s">
        <v>8112</v>
      </c>
      <c r="H1287" t="s">
        <v>8113</v>
      </c>
      <c r="J1287" t="str">
        <f>Table15[[#This Row],[Server]]&amp;":"&amp;Table15[[#This Row],[DB_ADDR]]</f>
        <v>WASTE:E12739</v>
      </c>
    </row>
    <row r="1288" spans="1:10" x14ac:dyDescent="0.3">
      <c r="A1288">
        <v>13237</v>
      </c>
      <c r="B1288" t="e">
        <f>_xlfn.XLOOKUP(Table15[[#This Row],[Site Id]],'All sites'!A:A,'All sites'!B:B)</f>
        <v>#N/A</v>
      </c>
      <c r="C1288" t="e">
        <f>_xlfn.XLOOKUP(Table15[[#This Row],[Site Id]],'All sites'!A:A,'All sites'!C:C)</f>
        <v>#N/A</v>
      </c>
      <c r="D1288" t="e">
        <f>Table15[[#This Row],[Site Area]] &amp; " " &amp; Table15[[#This Row],[Site Description]]</f>
        <v>#N/A</v>
      </c>
      <c r="E1288" t="s">
        <v>10644</v>
      </c>
      <c r="F1288" t="s">
        <v>10645</v>
      </c>
      <c r="G1288" t="s">
        <v>8112</v>
      </c>
      <c r="H1288" t="s">
        <v>8113</v>
      </c>
      <c r="J1288" t="str">
        <f>Table15[[#This Row],[Server]]&amp;":"&amp;Table15[[#This Row],[DB_ADDR]]</f>
        <v>WASTE:E12742</v>
      </c>
    </row>
    <row r="1289" spans="1:10" x14ac:dyDescent="0.3">
      <c r="A1289">
        <v>13237</v>
      </c>
      <c r="B1289" t="e">
        <f>_xlfn.XLOOKUP(Table15[[#This Row],[Site Id]],'All sites'!A:A,'All sites'!B:B)</f>
        <v>#N/A</v>
      </c>
      <c r="C1289" t="e">
        <f>_xlfn.XLOOKUP(Table15[[#This Row],[Site Id]],'All sites'!A:A,'All sites'!C:C)</f>
        <v>#N/A</v>
      </c>
      <c r="D1289" t="e">
        <f>Table15[[#This Row],[Site Area]] &amp; " " &amp; Table15[[#This Row],[Site Description]]</f>
        <v>#N/A</v>
      </c>
      <c r="E1289" t="s">
        <v>10646</v>
      </c>
      <c r="F1289" t="s">
        <v>10647</v>
      </c>
      <c r="G1289" t="s">
        <v>8112</v>
      </c>
      <c r="H1289" t="s">
        <v>8113</v>
      </c>
      <c r="J1289" t="str">
        <f>Table15[[#This Row],[Server]]&amp;":"&amp;Table15[[#This Row],[DB_ADDR]]</f>
        <v>WASTE:E30472</v>
      </c>
    </row>
    <row r="1290" spans="1:10" x14ac:dyDescent="0.3">
      <c r="A1290">
        <v>13237</v>
      </c>
      <c r="B1290" t="e">
        <f>_xlfn.XLOOKUP(Table15[[#This Row],[Site Id]],'All sites'!A:A,'All sites'!B:B)</f>
        <v>#N/A</v>
      </c>
      <c r="C1290" t="e">
        <f>_xlfn.XLOOKUP(Table15[[#This Row],[Site Id]],'All sites'!A:A,'All sites'!C:C)</f>
        <v>#N/A</v>
      </c>
      <c r="D1290" t="e">
        <f>Table15[[#This Row],[Site Area]] &amp; " " &amp; Table15[[#This Row],[Site Description]]</f>
        <v>#N/A</v>
      </c>
      <c r="E1290" t="s">
        <v>10648</v>
      </c>
      <c r="F1290" t="s">
        <v>10649</v>
      </c>
      <c r="G1290" t="s">
        <v>8112</v>
      </c>
      <c r="H1290" t="s">
        <v>8113</v>
      </c>
      <c r="J1290" t="str">
        <f>Table15[[#This Row],[Server]]&amp;":"&amp;Table15[[#This Row],[DB_ADDR]]</f>
        <v>WASTE:E30930</v>
      </c>
    </row>
    <row r="1291" spans="1:10" x14ac:dyDescent="0.3">
      <c r="A1291">
        <v>13237</v>
      </c>
      <c r="B1291" t="e">
        <f>_xlfn.XLOOKUP(Table15[[#This Row],[Site Id]],'All sites'!A:A,'All sites'!B:B)</f>
        <v>#N/A</v>
      </c>
      <c r="C1291" t="e">
        <f>_xlfn.XLOOKUP(Table15[[#This Row],[Site Id]],'All sites'!A:A,'All sites'!C:C)</f>
        <v>#N/A</v>
      </c>
      <c r="D1291" t="e">
        <f>Table15[[#This Row],[Site Area]] &amp; " " &amp; Table15[[#This Row],[Site Description]]</f>
        <v>#N/A</v>
      </c>
      <c r="E1291" t="s">
        <v>10650</v>
      </c>
      <c r="F1291" t="s">
        <v>10651</v>
      </c>
      <c r="G1291" t="s">
        <v>8112</v>
      </c>
      <c r="H1291" t="s">
        <v>8113</v>
      </c>
      <c r="J1291" t="str">
        <f>Table15[[#This Row],[Server]]&amp;":"&amp;Table15[[#This Row],[DB_ADDR]]</f>
        <v>WASTE:E30932</v>
      </c>
    </row>
    <row r="1292" spans="1:10" x14ac:dyDescent="0.3">
      <c r="A1292">
        <v>13237</v>
      </c>
      <c r="B1292" t="e">
        <f>_xlfn.XLOOKUP(Table15[[#This Row],[Site Id]],'All sites'!A:A,'All sites'!B:B)</f>
        <v>#N/A</v>
      </c>
      <c r="C1292" t="e">
        <f>_xlfn.XLOOKUP(Table15[[#This Row],[Site Id]],'All sites'!A:A,'All sites'!C:C)</f>
        <v>#N/A</v>
      </c>
      <c r="D1292" t="e">
        <f>Table15[[#This Row],[Site Area]] &amp; " " &amp; Table15[[#This Row],[Site Description]]</f>
        <v>#N/A</v>
      </c>
      <c r="E1292" t="s">
        <v>10652</v>
      </c>
      <c r="F1292" t="s">
        <v>10653</v>
      </c>
      <c r="G1292" t="s">
        <v>8112</v>
      </c>
      <c r="H1292" t="s">
        <v>8113</v>
      </c>
      <c r="J1292" t="str">
        <f>Table15[[#This Row],[Server]]&amp;":"&amp;Table15[[#This Row],[DB_ADDR]]</f>
        <v>WASTE:E30934</v>
      </c>
    </row>
    <row r="1293" spans="1:10" x14ac:dyDescent="0.3">
      <c r="A1293">
        <v>13237</v>
      </c>
      <c r="B1293" t="e">
        <f>_xlfn.XLOOKUP(Table15[[#This Row],[Site Id]],'All sites'!A:A,'All sites'!B:B)</f>
        <v>#N/A</v>
      </c>
      <c r="C1293" t="e">
        <f>_xlfn.XLOOKUP(Table15[[#This Row],[Site Id]],'All sites'!A:A,'All sites'!C:C)</f>
        <v>#N/A</v>
      </c>
      <c r="D1293" t="e">
        <f>Table15[[#This Row],[Site Area]] &amp; " " &amp; Table15[[#This Row],[Site Description]]</f>
        <v>#N/A</v>
      </c>
      <c r="E1293" t="s">
        <v>10654</v>
      </c>
      <c r="F1293" t="s">
        <v>10655</v>
      </c>
      <c r="G1293" t="s">
        <v>8112</v>
      </c>
      <c r="H1293" t="s">
        <v>8113</v>
      </c>
      <c r="J1293" t="str">
        <f>Table15[[#This Row],[Server]]&amp;":"&amp;Table15[[#This Row],[DB_ADDR]]</f>
        <v>WASTE:E30936</v>
      </c>
    </row>
    <row r="1294" spans="1:10" x14ac:dyDescent="0.3">
      <c r="A1294">
        <v>13237</v>
      </c>
      <c r="B1294" t="e">
        <f>_xlfn.XLOOKUP(Table15[[#This Row],[Site Id]],'All sites'!A:A,'All sites'!B:B)</f>
        <v>#N/A</v>
      </c>
      <c r="C1294" t="e">
        <f>_xlfn.XLOOKUP(Table15[[#This Row],[Site Id]],'All sites'!A:A,'All sites'!C:C)</f>
        <v>#N/A</v>
      </c>
      <c r="D1294" t="e">
        <f>Table15[[#This Row],[Site Area]] &amp; " " &amp; Table15[[#This Row],[Site Description]]</f>
        <v>#N/A</v>
      </c>
      <c r="E1294" t="s">
        <v>10656</v>
      </c>
      <c r="F1294" t="s">
        <v>10657</v>
      </c>
      <c r="G1294" t="s">
        <v>8112</v>
      </c>
      <c r="H1294" t="s">
        <v>8113</v>
      </c>
      <c r="J1294" t="str">
        <f>Table15[[#This Row],[Server]]&amp;":"&amp;Table15[[#This Row],[DB_ADDR]]</f>
        <v>WASTE:E30942</v>
      </c>
    </row>
    <row r="1295" spans="1:10" x14ac:dyDescent="0.3">
      <c r="A1295">
        <v>13237</v>
      </c>
      <c r="B1295" t="e">
        <f>_xlfn.XLOOKUP(Table15[[#This Row],[Site Id]],'All sites'!A:A,'All sites'!B:B)</f>
        <v>#N/A</v>
      </c>
      <c r="C1295" t="e">
        <f>_xlfn.XLOOKUP(Table15[[#This Row],[Site Id]],'All sites'!A:A,'All sites'!C:C)</f>
        <v>#N/A</v>
      </c>
      <c r="D1295" t="e">
        <f>Table15[[#This Row],[Site Area]] &amp; " " &amp; Table15[[#This Row],[Site Description]]</f>
        <v>#N/A</v>
      </c>
      <c r="E1295" t="s">
        <v>10658</v>
      </c>
      <c r="F1295" t="s">
        <v>10659</v>
      </c>
      <c r="G1295" t="s">
        <v>8112</v>
      </c>
      <c r="H1295" t="s">
        <v>8113</v>
      </c>
      <c r="J1295" t="str">
        <f>Table15[[#This Row],[Server]]&amp;":"&amp;Table15[[#This Row],[DB_ADDR]]</f>
        <v>WASTE:E30946</v>
      </c>
    </row>
    <row r="1296" spans="1:10" x14ac:dyDescent="0.3">
      <c r="A1296">
        <v>13237</v>
      </c>
      <c r="B1296" t="e">
        <f>_xlfn.XLOOKUP(Table15[[#This Row],[Site Id]],'All sites'!A:A,'All sites'!B:B)</f>
        <v>#N/A</v>
      </c>
      <c r="C1296" t="e">
        <f>_xlfn.XLOOKUP(Table15[[#This Row],[Site Id]],'All sites'!A:A,'All sites'!C:C)</f>
        <v>#N/A</v>
      </c>
      <c r="D1296" t="e">
        <f>Table15[[#This Row],[Site Area]] &amp; " " &amp; Table15[[#This Row],[Site Description]]</f>
        <v>#N/A</v>
      </c>
      <c r="E1296" t="s">
        <v>10660</v>
      </c>
      <c r="F1296" t="s">
        <v>10661</v>
      </c>
      <c r="G1296" t="s">
        <v>8112</v>
      </c>
      <c r="H1296" t="s">
        <v>8113</v>
      </c>
      <c r="J1296" t="str">
        <f>Table15[[#This Row],[Server]]&amp;":"&amp;Table15[[#This Row],[DB_ADDR]]</f>
        <v>WASTE:E31079</v>
      </c>
    </row>
    <row r="1297" spans="1:10" x14ac:dyDescent="0.3">
      <c r="A1297">
        <v>13238</v>
      </c>
      <c r="B1297" t="e">
        <f>_xlfn.XLOOKUP(Table15[[#This Row],[Site Id]],'All sites'!A:A,'All sites'!B:B)</f>
        <v>#N/A</v>
      </c>
      <c r="C1297" t="e">
        <f>_xlfn.XLOOKUP(Table15[[#This Row],[Site Id]],'All sites'!A:A,'All sites'!C:C)</f>
        <v>#N/A</v>
      </c>
      <c r="D1297" t="e">
        <f>Table15[[#This Row],[Site Area]] &amp; " " &amp; Table15[[#This Row],[Site Description]]</f>
        <v>#N/A</v>
      </c>
      <c r="E1297" t="s">
        <v>10662</v>
      </c>
      <c r="F1297" t="s">
        <v>10663</v>
      </c>
      <c r="G1297" t="s">
        <v>8112</v>
      </c>
      <c r="H1297" t="s">
        <v>8113</v>
      </c>
      <c r="J1297" t="str">
        <f>Table15[[#This Row],[Server]]&amp;":"&amp;Table15[[#This Row],[DB_ADDR]]</f>
        <v>WASTE:E17202</v>
      </c>
    </row>
    <row r="1298" spans="1:10" x14ac:dyDescent="0.3">
      <c r="A1298">
        <v>13239</v>
      </c>
      <c r="B1298" t="e">
        <f>_xlfn.XLOOKUP(Table15[[#This Row],[Site Id]],'All sites'!A:A,'All sites'!B:B)</f>
        <v>#N/A</v>
      </c>
      <c r="C1298" t="e">
        <f>_xlfn.XLOOKUP(Table15[[#This Row],[Site Id]],'All sites'!A:A,'All sites'!C:C)</f>
        <v>#N/A</v>
      </c>
      <c r="D1298" t="e">
        <f>Table15[[#This Row],[Site Area]] &amp; " " &amp; Table15[[#This Row],[Site Description]]</f>
        <v>#N/A</v>
      </c>
      <c r="E1298" t="s">
        <v>10664</v>
      </c>
      <c r="F1298" t="s">
        <v>10665</v>
      </c>
      <c r="G1298" t="s">
        <v>8112</v>
      </c>
      <c r="H1298" t="s">
        <v>8113</v>
      </c>
      <c r="J1298" t="str">
        <f>Table15[[#This Row],[Server]]&amp;":"&amp;Table15[[#This Row],[DB_ADDR]]</f>
        <v>WASTE:E5646</v>
      </c>
    </row>
    <row r="1299" spans="1:10" x14ac:dyDescent="0.3">
      <c r="A1299">
        <v>13239</v>
      </c>
      <c r="B1299" t="e">
        <f>_xlfn.XLOOKUP(Table15[[#This Row],[Site Id]],'All sites'!A:A,'All sites'!B:B)</f>
        <v>#N/A</v>
      </c>
      <c r="C1299" t="e">
        <f>_xlfn.XLOOKUP(Table15[[#This Row],[Site Id]],'All sites'!A:A,'All sites'!C:C)</f>
        <v>#N/A</v>
      </c>
      <c r="D1299" t="e">
        <f>Table15[[#This Row],[Site Area]] &amp; " " &amp; Table15[[#This Row],[Site Description]]</f>
        <v>#N/A</v>
      </c>
      <c r="E1299" t="s">
        <v>10666</v>
      </c>
      <c r="F1299" t="s">
        <v>10667</v>
      </c>
      <c r="G1299" t="s">
        <v>8112</v>
      </c>
      <c r="H1299" t="s">
        <v>8113</v>
      </c>
      <c r="J1299" t="str">
        <f>Table15[[#This Row],[Server]]&amp;":"&amp;Table15[[#This Row],[DB_ADDR]]</f>
        <v>WASTE:E55707</v>
      </c>
    </row>
    <row r="1300" spans="1:10" x14ac:dyDescent="0.3">
      <c r="A1300">
        <v>13239</v>
      </c>
      <c r="B1300" t="e">
        <f>_xlfn.XLOOKUP(Table15[[#This Row],[Site Id]],'All sites'!A:A,'All sites'!B:B)</f>
        <v>#N/A</v>
      </c>
      <c r="C1300" t="e">
        <f>_xlfn.XLOOKUP(Table15[[#This Row],[Site Id]],'All sites'!A:A,'All sites'!C:C)</f>
        <v>#N/A</v>
      </c>
      <c r="D1300" t="e">
        <f>Table15[[#This Row],[Site Area]] &amp; " " &amp; Table15[[#This Row],[Site Description]]</f>
        <v>#N/A</v>
      </c>
      <c r="E1300" t="s">
        <v>10668</v>
      </c>
      <c r="F1300" t="s">
        <v>10669</v>
      </c>
      <c r="G1300" t="s">
        <v>8112</v>
      </c>
      <c r="H1300" t="s">
        <v>8113</v>
      </c>
      <c r="J1300" t="str">
        <f>Table15[[#This Row],[Server]]&amp;":"&amp;Table15[[#This Row],[DB_ADDR]]</f>
        <v>WASTE:E55715</v>
      </c>
    </row>
    <row r="1301" spans="1:10" x14ac:dyDescent="0.3">
      <c r="A1301">
        <v>13242</v>
      </c>
      <c r="B1301" t="e">
        <f>_xlfn.XLOOKUP(Table15[[#This Row],[Site Id]],'All sites'!A:A,'All sites'!B:B)</f>
        <v>#N/A</v>
      </c>
      <c r="C1301" t="e">
        <f>_xlfn.XLOOKUP(Table15[[#This Row],[Site Id]],'All sites'!A:A,'All sites'!C:C)</f>
        <v>#N/A</v>
      </c>
      <c r="D1301" t="e">
        <f>Table15[[#This Row],[Site Area]] &amp; " " &amp; Table15[[#This Row],[Site Description]]</f>
        <v>#N/A</v>
      </c>
      <c r="E1301" t="s">
        <v>10670</v>
      </c>
      <c r="F1301" t="s">
        <v>10671</v>
      </c>
      <c r="G1301" t="s">
        <v>8112</v>
      </c>
      <c r="H1301" t="s">
        <v>8113</v>
      </c>
      <c r="J1301" t="str">
        <f>Table15[[#This Row],[Server]]&amp;":"&amp;Table15[[#This Row],[DB_ADDR]]</f>
        <v>WASTE:E5199</v>
      </c>
    </row>
    <row r="1302" spans="1:10" x14ac:dyDescent="0.3">
      <c r="A1302">
        <v>13242</v>
      </c>
      <c r="B1302" t="e">
        <f>_xlfn.XLOOKUP(Table15[[#This Row],[Site Id]],'All sites'!A:A,'All sites'!B:B)</f>
        <v>#N/A</v>
      </c>
      <c r="C1302" t="e">
        <f>_xlfn.XLOOKUP(Table15[[#This Row],[Site Id]],'All sites'!A:A,'All sites'!C:C)</f>
        <v>#N/A</v>
      </c>
      <c r="D1302" t="e">
        <f>Table15[[#This Row],[Site Area]] &amp; " " &amp; Table15[[#This Row],[Site Description]]</f>
        <v>#N/A</v>
      </c>
      <c r="E1302" t="s">
        <v>10672</v>
      </c>
      <c r="F1302" t="s">
        <v>10673</v>
      </c>
      <c r="G1302" t="s">
        <v>8112</v>
      </c>
      <c r="H1302" t="s">
        <v>8113</v>
      </c>
      <c r="J1302" t="str">
        <f>Table15[[#This Row],[Server]]&amp;":"&amp;Table15[[#This Row],[DB_ADDR]]</f>
        <v>WASTE:E5200</v>
      </c>
    </row>
    <row r="1303" spans="1:10" x14ac:dyDescent="0.3">
      <c r="A1303">
        <v>13242</v>
      </c>
      <c r="B1303" t="e">
        <f>_xlfn.XLOOKUP(Table15[[#This Row],[Site Id]],'All sites'!A:A,'All sites'!B:B)</f>
        <v>#N/A</v>
      </c>
      <c r="C1303" t="e">
        <f>_xlfn.XLOOKUP(Table15[[#This Row],[Site Id]],'All sites'!A:A,'All sites'!C:C)</f>
        <v>#N/A</v>
      </c>
      <c r="D1303" t="e">
        <f>Table15[[#This Row],[Site Area]] &amp; " " &amp; Table15[[#This Row],[Site Description]]</f>
        <v>#N/A</v>
      </c>
      <c r="E1303" t="s">
        <v>10674</v>
      </c>
      <c r="F1303" t="s">
        <v>10675</v>
      </c>
      <c r="G1303" t="s">
        <v>8112</v>
      </c>
      <c r="H1303" t="s">
        <v>8113</v>
      </c>
      <c r="J1303" t="str">
        <f>Table15[[#This Row],[Server]]&amp;":"&amp;Table15[[#This Row],[DB_ADDR]]</f>
        <v>WASTE:E5202</v>
      </c>
    </row>
    <row r="1304" spans="1:10" x14ac:dyDescent="0.3">
      <c r="A1304">
        <v>13242</v>
      </c>
      <c r="B1304" t="e">
        <f>_xlfn.XLOOKUP(Table15[[#This Row],[Site Id]],'All sites'!A:A,'All sites'!B:B)</f>
        <v>#N/A</v>
      </c>
      <c r="C1304" t="e">
        <f>_xlfn.XLOOKUP(Table15[[#This Row],[Site Id]],'All sites'!A:A,'All sites'!C:C)</f>
        <v>#N/A</v>
      </c>
      <c r="D1304" t="e">
        <f>Table15[[#This Row],[Site Area]] &amp; " " &amp; Table15[[#This Row],[Site Description]]</f>
        <v>#N/A</v>
      </c>
      <c r="E1304" t="s">
        <v>10676</v>
      </c>
      <c r="F1304" t="s">
        <v>10677</v>
      </c>
      <c r="G1304" t="s">
        <v>8112</v>
      </c>
      <c r="H1304" t="s">
        <v>8113</v>
      </c>
      <c r="J1304" t="str">
        <f>Table15[[#This Row],[Server]]&amp;":"&amp;Table15[[#This Row],[DB_ADDR]]</f>
        <v>WASTE:E5276</v>
      </c>
    </row>
    <row r="1305" spans="1:10" x14ac:dyDescent="0.3">
      <c r="A1305">
        <v>13242</v>
      </c>
      <c r="B1305" t="e">
        <f>_xlfn.XLOOKUP(Table15[[#This Row],[Site Id]],'All sites'!A:A,'All sites'!B:B)</f>
        <v>#N/A</v>
      </c>
      <c r="C1305" t="e">
        <f>_xlfn.XLOOKUP(Table15[[#This Row],[Site Id]],'All sites'!A:A,'All sites'!C:C)</f>
        <v>#N/A</v>
      </c>
      <c r="D1305" t="e">
        <f>Table15[[#This Row],[Site Area]] &amp; " " &amp; Table15[[#This Row],[Site Description]]</f>
        <v>#N/A</v>
      </c>
      <c r="E1305" t="s">
        <v>10678</v>
      </c>
      <c r="F1305" t="s">
        <v>10679</v>
      </c>
      <c r="G1305" t="s">
        <v>8112</v>
      </c>
      <c r="H1305" t="s">
        <v>8113</v>
      </c>
      <c r="J1305" t="str">
        <f>Table15[[#This Row],[Server]]&amp;":"&amp;Table15[[#This Row],[DB_ADDR]]</f>
        <v>WASTE:E5277</v>
      </c>
    </row>
    <row r="1306" spans="1:10" x14ac:dyDescent="0.3">
      <c r="A1306">
        <v>13242</v>
      </c>
      <c r="B1306" t="e">
        <f>_xlfn.XLOOKUP(Table15[[#This Row],[Site Id]],'All sites'!A:A,'All sites'!B:B)</f>
        <v>#N/A</v>
      </c>
      <c r="C1306" t="e">
        <f>_xlfn.XLOOKUP(Table15[[#This Row],[Site Id]],'All sites'!A:A,'All sites'!C:C)</f>
        <v>#N/A</v>
      </c>
      <c r="D1306" t="e">
        <f>Table15[[#This Row],[Site Area]] &amp; " " &amp; Table15[[#This Row],[Site Description]]</f>
        <v>#N/A</v>
      </c>
      <c r="E1306" t="s">
        <v>10680</v>
      </c>
      <c r="F1306" t="s">
        <v>10681</v>
      </c>
      <c r="G1306" t="s">
        <v>8112</v>
      </c>
      <c r="H1306" t="s">
        <v>8113</v>
      </c>
      <c r="J1306" t="str">
        <f>Table15[[#This Row],[Server]]&amp;":"&amp;Table15[[#This Row],[DB_ADDR]]</f>
        <v>WASTE:E9993</v>
      </c>
    </row>
    <row r="1307" spans="1:10" x14ac:dyDescent="0.3">
      <c r="A1307">
        <v>13242</v>
      </c>
      <c r="B1307" t="e">
        <f>_xlfn.XLOOKUP(Table15[[#This Row],[Site Id]],'All sites'!A:A,'All sites'!B:B)</f>
        <v>#N/A</v>
      </c>
      <c r="C1307" t="e">
        <f>_xlfn.XLOOKUP(Table15[[#This Row],[Site Id]],'All sites'!A:A,'All sites'!C:C)</f>
        <v>#N/A</v>
      </c>
      <c r="D1307" t="e">
        <f>Table15[[#This Row],[Site Area]] &amp; " " &amp; Table15[[#This Row],[Site Description]]</f>
        <v>#N/A</v>
      </c>
      <c r="E1307" t="s">
        <v>10682</v>
      </c>
      <c r="F1307" t="s">
        <v>10683</v>
      </c>
      <c r="G1307" t="s">
        <v>8112</v>
      </c>
      <c r="H1307" t="s">
        <v>8113</v>
      </c>
      <c r="J1307" t="str">
        <f>Table15[[#This Row],[Server]]&amp;":"&amp;Table15[[#This Row],[DB_ADDR]]</f>
        <v>WASTE:E14527</v>
      </c>
    </row>
    <row r="1308" spans="1:10" x14ac:dyDescent="0.3">
      <c r="A1308">
        <v>13242</v>
      </c>
      <c r="B1308" t="e">
        <f>_xlfn.XLOOKUP(Table15[[#This Row],[Site Id]],'All sites'!A:A,'All sites'!B:B)</f>
        <v>#N/A</v>
      </c>
      <c r="C1308" t="e">
        <f>_xlfn.XLOOKUP(Table15[[#This Row],[Site Id]],'All sites'!A:A,'All sites'!C:C)</f>
        <v>#N/A</v>
      </c>
      <c r="D1308" t="e">
        <f>Table15[[#This Row],[Site Area]] &amp; " " &amp; Table15[[#This Row],[Site Description]]</f>
        <v>#N/A</v>
      </c>
      <c r="E1308" t="s">
        <v>10684</v>
      </c>
      <c r="F1308" t="s">
        <v>10685</v>
      </c>
      <c r="G1308" t="s">
        <v>8112</v>
      </c>
      <c r="H1308" t="s">
        <v>8113</v>
      </c>
      <c r="J1308" t="str">
        <f>Table15[[#This Row],[Server]]&amp;":"&amp;Table15[[#This Row],[DB_ADDR]]</f>
        <v>WASTE:E28597</v>
      </c>
    </row>
    <row r="1309" spans="1:10" x14ac:dyDescent="0.3">
      <c r="A1309">
        <v>13242</v>
      </c>
      <c r="B1309" t="e">
        <f>_xlfn.XLOOKUP(Table15[[#This Row],[Site Id]],'All sites'!A:A,'All sites'!B:B)</f>
        <v>#N/A</v>
      </c>
      <c r="C1309" t="e">
        <f>_xlfn.XLOOKUP(Table15[[#This Row],[Site Id]],'All sites'!A:A,'All sites'!C:C)</f>
        <v>#N/A</v>
      </c>
      <c r="D1309" t="e">
        <f>Table15[[#This Row],[Site Area]] &amp; " " &amp; Table15[[#This Row],[Site Description]]</f>
        <v>#N/A</v>
      </c>
      <c r="E1309" t="s">
        <v>10686</v>
      </c>
      <c r="F1309" t="s">
        <v>10687</v>
      </c>
      <c r="G1309" t="s">
        <v>8112</v>
      </c>
      <c r="H1309" t="s">
        <v>8113</v>
      </c>
      <c r="J1309" t="str">
        <f>Table15[[#This Row],[Server]]&amp;":"&amp;Table15[[#This Row],[DB_ADDR]]</f>
        <v>WASTE:E28598</v>
      </c>
    </row>
    <row r="1310" spans="1:10" x14ac:dyDescent="0.3">
      <c r="A1310">
        <v>13242</v>
      </c>
      <c r="B1310" t="e">
        <f>_xlfn.XLOOKUP(Table15[[#This Row],[Site Id]],'All sites'!A:A,'All sites'!B:B)</f>
        <v>#N/A</v>
      </c>
      <c r="C1310" t="e">
        <f>_xlfn.XLOOKUP(Table15[[#This Row],[Site Id]],'All sites'!A:A,'All sites'!C:C)</f>
        <v>#N/A</v>
      </c>
      <c r="D1310" t="e">
        <f>Table15[[#This Row],[Site Area]] &amp; " " &amp; Table15[[#This Row],[Site Description]]</f>
        <v>#N/A</v>
      </c>
      <c r="E1310" t="s">
        <v>10688</v>
      </c>
      <c r="F1310" t="s">
        <v>10689</v>
      </c>
      <c r="G1310" t="s">
        <v>8112</v>
      </c>
      <c r="H1310" t="s">
        <v>8113</v>
      </c>
      <c r="J1310" t="str">
        <f>Table15[[#This Row],[Server]]&amp;":"&amp;Table15[[#This Row],[DB_ADDR]]</f>
        <v>WASTE:E28599</v>
      </c>
    </row>
    <row r="1311" spans="1:10" x14ac:dyDescent="0.3">
      <c r="A1311">
        <v>13242</v>
      </c>
      <c r="B1311" t="e">
        <f>_xlfn.XLOOKUP(Table15[[#This Row],[Site Id]],'All sites'!A:A,'All sites'!B:B)</f>
        <v>#N/A</v>
      </c>
      <c r="C1311" t="e">
        <f>_xlfn.XLOOKUP(Table15[[#This Row],[Site Id]],'All sites'!A:A,'All sites'!C:C)</f>
        <v>#N/A</v>
      </c>
      <c r="D1311" t="e">
        <f>Table15[[#This Row],[Site Area]] &amp; " " &amp; Table15[[#This Row],[Site Description]]</f>
        <v>#N/A</v>
      </c>
      <c r="E1311" t="s">
        <v>10690</v>
      </c>
      <c r="F1311" t="s">
        <v>10691</v>
      </c>
      <c r="G1311" t="s">
        <v>8112</v>
      </c>
      <c r="H1311" t="s">
        <v>8113</v>
      </c>
      <c r="J1311" t="str">
        <f>Table15[[#This Row],[Server]]&amp;":"&amp;Table15[[#This Row],[DB_ADDR]]</f>
        <v>WASTE:E28602</v>
      </c>
    </row>
    <row r="1312" spans="1:10" x14ac:dyDescent="0.3">
      <c r="A1312">
        <v>13242</v>
      </c>
      <c r="B1312" t="e">
        <f>_xlfn.XLOOKUP(Table15[[#This Row],[Site Id]],'All sites'!A:A,'All sites'!B:B)</f>
        <v>#N/A</v>
      </c>
      <c r="C1312" t="e">
        <f>_xlfn.XLOOKUP(Table15[[#This Row],[Site Id]],'All sites'!A:A,'All sites'!C:C)</f>
        <v>#N/A</v>
      </c>
      <c r="D1312" t="e">
        <f>Table15[[#This Row],[Site Area]] &amp; " " &amp; Table15[[#This Row],[Site Description]]</f>
        <v>#N/A</v>
      </c>
      <c r="E1312" t="s">
        <v>10692</v>
      </c>
      <c r="F1312" t="s">
        <v>10693</v>
      </c>
      <c r="G1312" t="s">
        <v>8112</v>
      </c>
      <c r="H1312" t="s">
        <v>8113</v>
      </c>
      <c r="J1312" t="str">
        <f>Table15[[#This Row],[Server]]&amp;":"&amp;Table15[[#This Row],[DB_ADDR]]</f>
        <v>WASTE:E28701</v>
      </c>
    </row>
    <row r="1313" spans="1:10" x14ac:dyDescent="0.3">
      <c r="A1313">
        <v>13242</v>
      </c>
      <c r="B1313" t="e">
        <f>_xlfn.XLOOKUP(Table15[[#This Row],[Site Id]],'All sites'!A:A,'All sites'!B:B)</f>
        <v>#N/A</v>
      </c>
      <c r="C1313" t="e">
        <f>_xlfn.XLOOKUP(Table15[[#This Row],[Site Id]],'All sites'!A:A,'All sites'!C:C)</f>
        <v>#N/A</v>
      </c>
      <c r="D1313" t="e">
        <f>Table15[[#This Row],[Site Area]] &amp; " " &amp; Table15[[#This Row],[Site Description]]</f>
        <v>#N/A</v>
      </c>
      <c r="E1313" t="s">
        <v>10694</v>
      </c>
      <c r="F1313" t="s">
        <v>10695</v>
      </c>
      <c r="G1313" t="s">
        <v>8112</v>
      </c>
      <c r="H1313" t="s">
        <v>8113</v>
      </c>
      <c r="J1313" t="str">
        <f>Table15[[#This Row],[Server]]&amp;":"&amp;Table15[[#This Row],[DB_ADDR]]</f>
        <v>WASTE:E28702</v>
      </c>
    </row>
    <row r="1314" spans="1:10" x14ac:dyDescent="0.3">
      <c r="A1314">
        <v>13242</v>
      </c>
      <c r="B1314" t="e">
        <f>_xlfn.XLOOKUP(Table15[[#This Row],[Site Id]],'All sites'!A:A,'All sites'!B:B)</f>
        <v>#N/A</v>
      </c>
      <c r="C1314" t="e">
        <f>_xlfn.XLOOKUP(Table15[[#This Row],[Site Id]],'All sites'!A:A,'All sites'!C:C)</f>
        <v>#N/A</v>
      </c>
      <c r="D1314" t="e">
        <f>Table15[[#This Row],[Site Area]] &amp; " " &amp; Table15[[#This Row],[Site Description]]</f>
        <v>#N/A</v>
      </c>
      <c r="E1314" t="s">
        <v>10696</v>
      </c>
      <c r="F1314" t="s">
        <v>10697</v>
      </c>
      <c r="G1314" t="s">
        <v>8112</v>
      </c>
      <c r="H1314" t="s">
        <v>8113</v>
      </c>
      <c r="J1314" t="str">
        <f>Table15[[#This Row],[Server]]&amp;":"&amp;Table15[[#This Row],[DB_ADDR]]</f>
        <v>WASTE:E28703</v>
      </c>
    </row>
    <row r="1315" spans="1:10" x14ac:dyDescent="0.3">
      <c r="A1315">
        <v>13242</v>
      </c>
      <c r="B1315" t="e">
        <f>_xlfn.XLOOKUP(Table15[[#This Row],[Site Id]],'All sites'!A:A,'All sites'!B:B)</f>
        <v>#N/A</v>
      </c>
      <c r="C1315" t="e">
        <f>_xlfn.XLOOKUP(Table15[[#This Row],[Site Id]],'All sites'!A:A,'All sites'!C:C)</f>
        <v>#N/A</v>
      </c>
      <c r="D1315" t="e">
        <f>Table15[[#This Row],[Site Area]] &amp; " " &amp; Table15[[#This Row],[Site Description]]</f>
        <v>#N/A</v>
      </c>
      <c r="E1315" t="s">
        <v>10698</v>
      </c>
      <c r="F1315" t="s">
        <v>10699</v>
      </c>
      <c r="G1315" t="s">
        <v>8112</v>
      </c>
      <c r="H1315" t="s">
        <v>8113</v>
      </c>
      <c r="J1315" t="str">
        <f>Table15[[#This Row],[Server]]&amp;":"&amp;Table15[[#This Row],[DB_ADDR]]</f>
        <v>WASTE:E28825</v>
      </c>
    </row>
    <row r="1316" spans="1:10" x14ac:dyDescent="0.3">
      <c r="A1316">
        <v>13242</v>
      </c>
      <c r="B1316" t="e">
        <f>_xlfn.XLOOKUP(Table15[[#This Row],[Site Id]],'All sites'!A:A,'All sites'!B:B)</f>
        <v>#N/A</v>
      </c>
      <c r="C1316" t="e">
        <f>_xlfn.XLOOKUP(Table15[[#This Row],[Site Id]],'All sites'!A:A,'All sites'!C:C)</f>
        <v>#N/A</v>
      </c>
      <c r="D1316" t="e">
        <f>Table15[[#This Row],[Site Area]] &amp; " " &amp; Table15[[#This Row],[Site Description]]</f>
        <v>#N/A</v>
      </c>
      <c r="E1316" t="s">
        <v>10700</v>
      </c>
      <c r="F1316" t="s">
        <v>10701</v>
      </c>
      <c r="G1316" t="s">
        <v>8112</v>
      </c>
      <c r="H1316" t="s">
        <v>8113</v>
      </c>
      <c r="J1316" t="str">
        <f>Table15[[#This Row],[Server]]&amp;":"&amp;Table15[[#This Row],[DB_ADDR]]</f>
        <v>WASTE:E28832</v>
      </c>
    </row>
    <row r="1317" spans="1:10" x14ac:dyDescent="0.3">
      <c r="A1317">
        <v>13242</v>
      </c>
      <c r="B1317" t="e">
        <f>_xlfn.XLOOKUP(Table15[[#This Row],[Site Id]],'All sites'!A:A,'All sites'!B:B)</f>
        <v>#N/A</v>
      </c>
      <c r="C1317" t="e">
        <f>_xlfn.XLOOKUP(Table15[[#This Row],[Site Id]],'All sites'!A:A,'All sites'!C:C)</f>
        <v>#N/A</v>
      </c>
      <c r="D1317" t="e">
        <f>Table15[[#This Row],[Site Area]] &amp; " " &amp; Table15[[#This Row],[Site Description]]</f>
        <v>#N/A</v>
      </c>
      <c r="E1317" t="s">
        <v>10702</v>
      </c>
      <c r="F1317" t="s">
        <v>10703</v>
      </c>
      <c r="G1317" t="s">
        <v>8112</v>
      </c>
      <c r="H1317" t="s">
        <v>8113</v>
      </c>
      <c r="J1317" t="str">
        <f>Table15[[#This Row],[Server]]&amp;":"&amp;Table15[[#This Row],[DB_ADDR]]</f>
        <v>WASTE:E28833</v>
      </c>
    </row>
    <row r="1318" spans="1:10" x14ac:dyDescent="0.3">
      <c r="A1318">
        <v>13242</v>
      </c>
      <c r="B1318" t="e">
        <f>_xlfn.XLOOKUP(Table15[[#This Row],[Site Id]],'All sites'!A:A,'All sites'!B:B)</f>
        <v>#N/A</v>
      </c>
      <c r="C1318" t="e">
        <f>_xlfn.XLOOKUP(Table15[[#This Row],[Site Id]],'All sites'!A:A,'All sites'!C:C)</f>
        <v>#N/A</v>
      </c>
      <c r="D1318" t="e">
        <f>Table15[[#This Row],[Site Area]] &amp; " " &amp; Table15[[#This Row],[Site Description]]</f>
        <v>#N/A</v>
      </c>
      <c r="E1318" t="s">
        <v>10704</v>
      </c>
      <c r="F1318" t="s">
        <v>10705</v>
      </c>
      <c r="G1318" t="s">
        <v>8112</v>
      </c>
      <c r="H1318" t="s">
        <v>8113</v>
      </c>
      <c r="J1318" t="str">
        <f>Table15[[#This Row],[Server]]&amp;":"&amp;Table15[[#This Row],[DB_ADDR]]</f>
        <v>WASTE:E29943</v>
      </c>
    </row>
    <row r="1319" spans="1:10" x14ac:dyDescent="0.3">
      <c r="A1319">
        <v>13242</v>
      </c>
      <c r="B1319" t="e">
        <f>_xlfn.XLOOKUP(Table15[[#This Row],[Site Id]],'All sites'!A:A,'All sites'!B:B)</f>
        <v>#N/A</v>
      </c>
      <c r="C1319" t="e">
        <f>_xlfn.XLOOKUP(Table15[[#This Row],[Site Id]],'All sites'!A:A,'All sites'!C:C)</f>
        <v>#N/A</v>
      </c>
      <c r="D1319" t="e">
        <f>Table15[[#This Row],[Site Area]] &amp; " " &amp; Table15[[#This Row],[Site Description]]</f>
        <v>#N/A</v>
      </c>
      <c r="E1319" t="s">
        <v>10706</v>
      </c>
      <c r="F1319" t="s">
        <v>10707</v>
      </c>
      <c r="G1319" t="s">
        <v>8112</v>
      </c>
      <c r="H1319" t="s">
        <v>8113</v>
      </c>
      <c r="J1319" t="str">
        <f>Table15[[#This Row],[Server]]&amp;":"&amp;Table15[[#This Row],[DB_ADDR]]</f>
        <v>WASTE:E29948</v>
      </c>
    </row>
    <row r="1320" spans="1:10" x14ac:dyDescent="0.3">
      <c r="A1320">
        <v>13242</v>
      </c>
      <c r="B1320" t="e">
        <f>_xlfn.XLOOKUP(Table15[[#This Row],[Site Id]],'All sites'!A:A,'All sites'!B:B)</f>
        <v>#N/A</v>
      </c>
      <c r="C1320" t="e">
        <f>_xlfn.XLOOKUP(Table15[[#This Row],[Site Id]],'All sites'!A:A,'All sites'!C:C)</f>
        <v>#N/A</v>
      </c>
      <c r="D1320" t="e">
        <f>Table15[[#This Row],[Site Area]] &amp; " " &amp; Table15[[#This Row],[Site Description]]</f>
        <v>#N/A</v>
      </c>
      <c r="E1320" t="s">
        <v>10708</v>
      </c>
      <c r="F1320" t="s">
        <v>10709</v>
      </c>
      <c r="G1320" t="s">
        <v>8112</v>
      </c>
      <c r="H1320" t="s">
        <v>8113</v>
      </c>
      <c r="J1320" t="str">
        <f>Table15[[#This Row],[Server]]&amp;":"&amp;Table15[[#This Row],[DB_ADDR]]</f>
        <v>WASTE:E29949</v>
      </c>
    </row>
    <row r="1321" spans="1:10" x14ac:dyDescent="0.3">
      <c r="A1321">
        <v>13242</v>
      </c>
      <c r="B1321" t="e">
        <f>_xlfn.XLOOKUP(Table15[[#This Row],[Site Id]],'All sites'!A:A,'All sites'!B:B)</f>
        <v>#N/A</v>
      </c>
      <c r="C1321" t="e">
        <f>_xlfn.XLOOKUP(Table15[[#This Row],[Site Id]],'All sites'!A:A,'All sites'!C:C)</f>
        <v>#N/A</v>
      </c>
      <c r="D1321" t="e">
        <f>Table15[[#This Row],[Site Area]] &amp; " " &amp; Table15[[#This Row],[Site Description]]</f>
        <v>#N/A</v>
      </c>
      <c r="E1321" t="s">
        <v>10710</v>
      </c>
      <c r="F1321" t="s">
        <v>10711</v>
      </c>
      <c r="G1321" t="s">
        <v>8112</v>
      </c>
      <c r="H1321" t="s">
        <v>8113</v>
      </c>
      <c r="J1321" t="str">
        <f>Table15[[#This Row],[Server]]&amp;":"&amp;Table15[[#This Row],[DB_ADDR]]</f>
        <v>WASTE:E29953</v>
      </c>
    </row>
    <row r="1322" spans="1:10" x14ac:dyDescent="0.3">
      <c r="A1322">
        <v>13242</v>
      </c>
      <c r="B1322" t="e">
        <f>_xlfn.XLOOKUP(Table15[[#This Row],[Site Id]],'All sites'!A:A,'All sites'!B:B)</f>
        <v>#N/A</v>
      </c>
      <c r="C1322" t="e">
        <f>_xlfn.XLOOKUP(Table15[[#This Row],[Site Id]],'All sites'!A:A,'All sites'!C:C)</f>
        <v>#N/A</v>
      </c>
      <c r="D1322" t="e">
        <f>Table15[[#This Row],[Site Area]] &amp; " " &amp; Table15[[#This Row],[Site Description]]</f>
        <v>#N/A</v>
      </c>
      <c r="E1322" t="s">
        <v>10712</v>
      </c>
      <c r="F1322" t="s">
        <v>10713</v>
      </c>
      <c r="G1322" t="s">
        <v>8112</v>
      </c>
      <c r="H1322" t="s">
        <v>8113</v>
      </c>
      <c r="J1322" t="str">
        <f>Table15[[#This Row],[Server]]&amp;":"&amp;Table15[[#This Row],[DB_ADDR]]</f>
        <v>WASTE:E30021</v>
      </c>
    </row>
    <row r="1323" spans="1:10" x14ac:dyDescent="0.3">
      <c r="A1323">
        <v>13242</v>
      </c>
      <c r="B1323" t="e">
        <f>_xlfn.XLOOKUP(Table15[[#This Row],[Site Id]],'All sites'!A:A,'All sites'!B:B)</f>
        <v>#N/A</v>
      </c>
      <c r="C1323" t="e">
        <f>_xlfn.XLOOKUP(Table15[[#This Row],[Site Id]],'All sites'!A:A,'All sites'!C:C)</f>
        <v>#N/A</v>
      </c>
      <c r="D1323" t="e">
        <f>Table15[[#This Row],[Site Area]] &amp; " " &amp; Table15[[#This Row],[Site Description]]</f>
        <v>#N/A</v>
      </c>
      <c r="E1323" t="s">
        <v>10714</v>
      </c>
      <c r="F1323" t="s">
        <v>10715</v>
      </c>
      <c r="G1323" t="s">
        <v>8112</v>
      </c>
      <c r="H1323" t="s">
        <v>8113</v>
      </c>
      <c r="J1323" t="str">
        <f>Table15[[#This Row],[Server]]&amp;":"&amp;Table15[[#This Row],[DB_ADDR]]</f>
        <v>WASTE:E30025</v>
      </c>
    </row>
    <row r="1324" spans="1:10" x14ac:dyDescent="0.3">
      <c r="A1324">
        <v>13242</v>
      </c>
      <c r="B1324" t="e">
        <f>_xlfn.XLOOKUP(Table15[[#This Row],[Site Id]],'All sites'!A:A,'All sites'!B:B)</f>
        <v>#N/A</v>
      </c>
      <c r="C1324" t="e">
        <f>_xlfn.XLOOKUP(Table15[[#This Row],[Site Id]],'All sites'!A:A,'All sites'!C:C)</f>
        <v>#N/A</v>
      </c>
      <c r="D1324" t="e">
        <f>Table15[[#This Row],[Site Area]] &amp; " " &amp; Table15[[#This Row],[Site Description]]</f>
        <v>#N/A</v>
      </c>
      <c r="E1324" t="s">
        <v>10716</v>
      </c>
      <c r="F1324" t="s">
        <v>10717</v>
      </c>
      <c r="G1324" t="s">
        <v>8112</v>
      </c>
      <c r="H1324" t="s">
        <v>8113</v>
      </c>
      <c r="J1324" t="str">
        <f>Table15[[#This Row],[Server]]&amp;":"&amp;Table15[[#This Row],[DB_ADDR]]</f>
        <v>WASTE:E30035</v>
      </c>
    </row>
    <row r="1325" spans="1:10" x14ac:dyDescent="0.3">
      <c r="A1325">
        <v>13242</v>
      </c>
      <c r="B1325" t="e">
        <f>_xlfn.XLOOKUP(Table15[[#This Row],[Site Id]],'All sites'!A:A,'All sites'!B:B)</f>
        <v>#N/A</v>
      </c>
      <c r="C1325" t="e">
        <f>_xlfn.XLOOKUP(Table15[[#This Row],[Site Id]],'All sites'!A:A,'All sites'!C:C)</f>
        <v>#N/A</v>
      </c>
      <c r="D1325" t="e">
        <f>Table15[[#This Row],[Site Area]] &amp; " " &amp; Table15[[#This Row],[Site Description]]</f>
        <v>#N/A</v>
      </c>
      <c r="E1325" t="s">
        <v>10718</v>
      </c>
      <c r="F1325" t="s">
        <v>10719</v>
      </c>
      <c r="G1325" t="s">
        <v>8112</v>
      </c>
      <c r="H1325" t="s">
        <v>8113</v>
      </c>
      <c r="J1325" t="str">
        <f>Table15[[#This Row],[Server]]&amp;":"&amp;Table15[[#This Row],[DB_ADDR]]</f>
        <v>WASTE:E30037</v>
      </c>
    </row>
    <row r="1326" spans="1:10" x14ac:dyDescent="0.3">
      <c r="A1326">
        <v>13242</v>
      </c>
      <c r="B1326" t="e">
        <f>_xlfn.XLOOKUP(Table15[[#This Row],[Site Id]],'All sites'!A:A,'All sites'!B:B)</f>
        <v>#N/A</v>
      </c>
      <c r="C1326" t="e">
        <f>_xlfn.XLOOKUP(Table15[[#This Row],[Site Id]],'All sites'!A:A,'All sites'!C:C)</f>
        <v>#N/A</v>
      </c>
      <c r="D1326" t="e">
        <f>Table15[[#This Row],[Site Area]] &amp; " " &amp; Table15[[#This Row],[Site Description]]</f>
        <v>#N/A</v>
      </c>
      <c r="E1326" t="s">
        <v>10720</v>
      </c>
      <c r="F1326" t="s">
        <v>10721</v>
      </c>
      <c r="G1326" t="s">
        <v>8112</v>
      </c>
      <c r="H1326" t="s">
        <v>8113</v>
      </c>
      <c r="J1326" t="str">
        <f>Table15[[#This Row],[Server]]&amp;":"&amp;Table15[[#This Row],[DB_ADDR]]</f>
        <v>WASTE:E30086</v>
      </c>
    </row>
    <row r="1327" spans="1:10" x14ac:dyDescent="0.3">
      <c r="A1327">
        <v>13242</v>
      </c>
      <c r="B1327" t="e">
        <f>_xlfn.XLOOKUP(Table15[[#This Row],[Site Id]],'All sites'!A:A,'All sites'!B:B)</f>
        <v>#N/A</v>
      </c>
      <c r="C1327" t="e">
        <f>_xlfn.XLOOKUP(Table15[[#This Row],[Site Id]],'All sites'!A:A,'All sites'!C:C)</f>
        <v>#N/A</v>
      </c>
      <c r="D1327" t="e">
        <f>Table15[[#This Row],[Site Area]] &amp; " " &amp; Table15[[#This Row],[Site Description]]</f>
        <v>#N/A</v>
      </c>
      <c r="E1327" t="s">
        <v>10722</v>
      </c>
      <c r="F1327" t="s">
        <v>10723</v>
      </c>
      <c r="G1327" t="s">
        <v>8112</v>
      </c>
      <c r="H1327" t="s">
        <v>8113</v>
      </c>
      <c r="J1327" t="str">
        <f>Table15[[#This Row],[Server]]&amp;":"&amp;Table15[[#This Row],[DB_ADDR]]</f>
        <v>WASTE:E32754</v>
      </c>
    </row>
    <row r="1328" spans="1:10" x14ac:dyDescent="0.3">
      <c r="A1328">
        <v>13242</v>
      </c>
      <c r="B1328" t="e">
        <f>_xlfn.XLOOKUP(Table15[[#This Row],[Site Id]],'All sites'!A:A,'All sites'!B:B)</f>
        <v>#N/A</v>
      </c>
      <c r="C1328" t="e">
        <f>_xlfn.XLOOKUP(Table15[[#This Row],[Site Id]],'All sites'!A:A,'All sites'!C:C)</f>
        <v>#N/A</v>
      </c>
      <c r="D1328" t="e">
        <f>Table15[[#This Row],[Site Area]] &amp; " " &amp; Table15[[#This Row],[Site Description]]</f>
        <v>#N/A</v>
      </c>
      <c r="E1328" t="s">
        <v>10724</v>
      </c>
      <c r="F1328" t="s">
        <v>10725</v>
      </c>
      <c r="G1328" t="s">
        <v>8112</v>
      </c>
      <c r="H1328" t="s">
        <v>8113</v>
      </c>
      <c r="J1328" t="str">
        <f>Table15[[#This Row],[Server]]&amp;":"&amp;Table15[[#This Row],[DB_ADDR]]</f>
        <v>WASTE:E32755</v>
      </c>
    </row>
    <row r="1329" spans="1:10" x14ac:dyDescent="0.3">
      <c r="A1329">
        <v>13242</v>
      </c>
      <c r="B1329" t="e">
        <f>_xlfn.XLOOKUP(Table15[[#This Row],[Site Id]],'All sites'!A:A,'All sites'!B:B)</f>
        <v>#N/A</v>
      </c>
      <c r="C1329" t="e">
        <f>_xlfn.XLOOKUP(Table15[[#This Row],[Site Id]],'All sites'!A:A,'All sites'!C:C)</f>
        <v>#N/A</v>
      </c>
      <c r="D1329" t="e">
        <f>Table15[[#This Row],[Site Area]] &amp; " " &amp; Table15[[#This Row],[Site Description]]</f>
        <v>#N/A</v>
      </c>
      <c r="E1329" t="s">
        <v>10726</v>
      </c>
      <c r="F1329" t="s">
        <v>10727</v>
      </c>
      <c r="G1329" t="s">
        <v>8112</v>
      </c>
      <c r="H1329" t="s">
        <v>8113</v>
      </c>
      <c r="J1329" t="str">
        <f>Table15[[#This Row],[Server]]&amp;":"&amp;Table15[[#This Row],[DB_ADDR]]</f>
        <v>WASTE:E32756</v>
      </c>
    </row>
    <row r="1330" spans="1:10" x14ac:dyDescent="0.3">
      <c r="A1330">
        <v>13242</v>
      </c>
      <c r="B1330" t="e">
        <f>_xlfn.XLOOKUP(Table15[[#This Row],[Site Id]],'All sites'!A:A,'All sites'!B:B)</f>
        <v>#N/A</v>
      </c>
      <c r="C1330" t="e">
        <f>_xlfn.XLOOKUP(Table15[[#This Row],[Site Id]],'All sites'!A:A,'All sites'!C:C)</f>
        <v>#N/A</v>
      </c>
      <c r="D1330" t="e">
        <f>Table15[[#This Row],[Site Area]] &amp; " " &amp; Table15[[#This Row],[Site Description]]</f>
        <v>#N/A</v>
      </c>
      <c r="E1330" t="s">
        <v>10728</v>
      </c>
      <c r="F1330" t="s">
        <v>10729</v>
      </c>
      <c r="G1330" t="s">
        <v>8112</v>
      </c>
      <c r="H1330" t="s">
        <v>8113</v>
      </c>
      <c r="J1330" t="str">
        <f>Table15[[#This Row],[Server]]&amp;":"&amp;Table15[[#This Row],[DB_ADDR]]</f>
        <v>WASTE:E32757</v>
      </c>
    </row>
    <row r="1331" spans="1:10" x14ac:dyDescent="0.3">
      <c r="A1331">
        <v>13242</v>
      </c>
      <c r="B1331" t="e">
        <f>_xlfn.XLOOKUP(Table15[[#This Row],[Site Id]],'All sites'!A:A,'All sites'!B:B)</f>
        <v>#N/A</v>
      </c>
      <c r="C1331" t="e">
        <f>_xlfn.XLOOKUP(Table15[[#This Row],[Site Id]],'All sites'!A:A,'All sites'!C:C)</f>
        <v>#N/A</v>
      </c>
      <c r="D1331" t="e">
        <f>Table15[[#This Row],[Site Area]] &amp; " " &amp; Table15[[#This Row],[Site Description]]</f>
        <v>#N/A</v>
      </c>
      <c r="E1331" t="s">
        <v>10730</v>
      </c>
      <c r="F1331" t="s">
        <v>10731</v>
      </c>
      <c r="G1331" t="s">
        <v>8112</v>
      </c>
      <c r="H1331" t="s">
        <v>8113</v>
      </c>
      <c r="J1331" t="str">
        <f>Table15[[#This Row],[Server]]&amp;":"&amp;Table15[[#This Row],[DB_ADDR]]</f>
        <v>WASTE:E32758</v>
      </c>
    </row>
    <row r="1332" spans="1:10" x14ac:dyDescent="0.3">
      <c r="A1332">
        <v>13242</v>
      </c>
      <c r="B1332" t="e">
        <f>_xlfn.XLOOKUP(Table15[[#This Row],[Site Id]],'All sites'!A:A,'All sites'!B:B)</f>
        <v>#N/A</v>
      </c>
      <c r="C1332" t="e">
        <f>_xlfn.XLOOKUP(Table15[[#This Row],[Site Id]],'All sites'!A:A,'All sites'!C:C)</f>
        <v>#N/A</v>
      </c>
      <c r="D1332" t="e">
        <f>Table15[[#This Row],[Site Area]] &amp; " " &amp; Table15[[#This Row],[Site Description]]</f>
        <v>#N/A</v>
      </c>
      <c r="E1332" t="s">
        <v>10732</v>
      </c>
      <c r="F1332" t="s">
        <v>10733</v>
      </c>
      <c r="G1332" t="s">
        <v>8112</v>
      </c>
      <c r="H1332" t="s">
        <v>8113</v>
      </c>
      <c r="J1332" t="str">
        <f>Table15[[#This Row],[Server]]&amp;":"&amp;Table15[[#This Row],[DB_ADDR]]</f>
        <v>WASTE:E32760</v>
      </c>
    </row>
    <row r="1333" spans="1:10" x14ac:dyDescent="0.3">
      <c r="A1333">
        <v>13242</v>
      </c>
      <c r="B1333" t="e">
        <f>_xlfn.XLOOKUP(Table15[[#This Row],[Site Id]],'All sites'!A:A,'All sites'!B:B)</f>
        <v>#N/A</v>
      </c>
      <c r="C1333" t="e">
        <f>_xlfn.XLOOKUP(Table15[[#This Row],[Site Id]],'All sites'!A:A,'All sites'!C:C)</f>
        <v>#N/A</v>
      </c>
      <c r="D1333" t="e">
        <f>Table15[[#This Row],[Site Area]] &amp; " " &amp; Table15[[#This Row],[Site Description]]</f>
        <v>#N/A</v>
      </c>
      <c r="E1333" t="s">
        <v>10734</v>
      </c>
      <c r="F1333" t="s">
        <v>10735</v>
      </c>
      <c r="G1333" t="s">
        <v>8112</v>
      </c>
      <c r="H1333" t="s">
        <v>8113</v>
      </c>
      <c r="J1333" t="str">
        <f>Table15[[#This Row],[Server]]&amp;":"&amp;Table15[[#This Row],[DB_ADDR]]</f>
        <v>WASTE:E32784</v>
      </c>
    </row>
    <row r="1334" spans="1:10" x14ac:dyDescent="0.3">
      <c r="A1334">
        <v>13242</v>
      </c>
      <c r="B1334" t="e">
        <f>_xlfn.XLOOKUP(Table15[[#This Row],[Site Id]],'All sites'!A:A,'All sites'!B:B)</f>
        <v>#N/A</v>
      </c>
      <c r="C1334" t="e">
        <f>_xlfn.XLOOKUP(Table15[[#This Row],[Site Id]],'All sites'!A:A,'All sites'!C:C)</f>
        <v>#N/A</v>
      </c>
      <c r="D1334" t="e">
        <f>Table15[[#This Row],[Site Area]] &amp; " " &amp; Table15[[#This Row],[Site Description]]</f>
        <v>#N/A</v>
      </c>
      <c r="E1334" t="s">
        <v>10736</v>
      </c>
      <c r="F1334" t="s">
        <v>10737</v>
      </c>
      <c r="G1334" t="s">
        <v>8112</v>
      </c>
      <c r="H1334" t="s">
        <v>8113</v>
      </c>
      <c r="J1334" t="str">
        <f>Table15[[#This Row],[Server]]&amp;":"&amp;Table15[[#This Row],[DB_ADDR]]</f>
        <v>WASTE:E32785</v>
      </c>
    </row>
    <row r="1335" spans="1:10" x14ac:dyDescent="0.3">
      <c r="A1335">
        <v>13242</v>
      </c>
      <c r="B1335" t="e">
        <f>_xlfn.XLOOKUP(Table15[[#This Row],[Site Id]],'All sites'!A:A,'All sites'!B:B)</f>
        <v>#N/A</v>
      </c>
      <c r="C1335" t="e">
        <f>_xlfn.XLOOKUP(Table15[[#This Row],[Site Id]],'All sites'!A:A,'All sites'!C:C)</f>
        <v>#N/A</v>
      </c>
      <c r="D1335" t="e">
        <f>Table15[[#This Row],[Site Area]] &amp; " " &amp; Table15[[#This Row],[Site Description]]</f>
        <v>#N/A</v>
      </c>
      <c r="E1335" t="s">
        <v>10738</v>
      </c>
      <c r="F1335" t="s">
        <v>10739</v>
      </c>
      <c r="G1335" t="s">
        <v>8112</v>
      </c>
      <c r="H1335" t="s">
        <v>8113</v>
      </c>
      <c r="J1335" t="str">
        <f>Table15[[#This Row],[Server]]&amp;":"&amp;Table15[[#This Row],[DB_ADDR]]</f>
        <v>WASTE:E39992</v>
      </c>
    </row>
    <row r="1336" spans="1:10" x14ac:dyDescent="0.3">
      <c r="A1336">
        <v>13242</v>
      </c>
      <c r="B1336" t="e">
        <f>_xlfn.XLOOKUP(Table15[[#This Row],[Site Id]],'All sites'!A:A,'All sites'!B:B)</f>
        <v>#N/A</v>
      </c>
      <c r="C1336" t="e">
        <f>_xlfn.XLOOKUP(Table15[[#This Row],[Site Id]],'All sites'!A:A,'All sites'!C:C)</f>
        <v>#N/A</v>
      </c>
      <c r="D1336" t="e">
        <f>Table15[[#This Row],[Site Area]] &amp; " " &amp; Table15[[#This Row],[Site Description]]</f>
        <v>#N/A</v>
      </c>
      <c r="E1336" t="s">
        <v>10740</v>
      </c>
      <c r="F1336" t="s">
        <v>10741</v>
      </c>
      <c r="G1336" t="s">
        <v>8112</v>
      </c>
      <c r="H1336" t="s">
        <v>8113</v>
      </c>
      <c r="J1336" t="str">
        <f>Table15[[#This Row],[Server]]&amp;":"&amp;Table15[[#This Row],[DB_ADDR]]</f>
        <v>WASTE:E54065</v>
      </c>
    </row>
    <row r="1337" spans="1:10" x14ac:dyDescent="0.3">
      <c r="A1337">
        <v>13242</v>
      </c>
      <c r="B1337" t="e">
        <f>_xlfn.XLOOKUP(Table15[[#This Row],[Site Id]],'All sites'!A:A,'All sites'!B:B)</f>
        <v>#N/A</v>
      </c>
      <c r="C1337" t="e">
        <f>_xlfn.XLOOKUP(Table15[[#This Row],[Site Id]],'All sites'!A:A,'All sites'!C:C)</f>
        <v>#N/A</v>
      </c>
      <c r="D1337" t="e">
        <f>Table15[[#This Row],[Site Area]] &amp; " " &amp; Table15[[#This Row],[Site Description]]</f>
        <v>#N/A</v>
      </c>
      <c r="E1337" t="s">
        <v>10742</v>
      </c>
      <c r="F1337" t="s">
        <v>10743</v>
      </c>
      <c r="G1337" t="s">
        <v>8112</v>
      </c>
      <c r="H1337" t="s">
        <v>8113</v>
      </c>
      <c r="J1337" t="str">
        <f>Table15[[#This Row],[Server]]&amp;":"&amp;Table15[[#This Row],[DB_ADDR]]</f>
        <v>WASTE:E54066</v>
      </c>
    </row>
    <row r="1338" spans="1:10" x14ac:dyDescent="0.3">
      <c r="A1338">
        <v>13242</v>
      </c>
      <c r="B1338" t="e">
        <f>_xlfn.XLOOKUP(Table15[[#This Row],[Site Id]],'All sites'!A:A,'All sites'!B:B)</f>
        <v>#N/A</v>
      </c>
      <c r="C1338" t="e">
        <f>_xlfn.XLOOKUP(Table15[[#This Row],[Site Id]],'All sites'!A:A,'All sites'!C:C)</f>
        <v>#N/A</v>
      </c>
      <c r="D1338" t="e">
        <f>Table15[[#This Row],[Site Area]] &amp; " " &amp; Table15[[#This Row],[Site Description]]</f>
        <v>#N/A</v>
      </c>
      <c r="E1338" t="s">
        <v>10744</v>
      </c>
      <c r="F1338" t="s">
        <v>10745</v>
      </c>
      <c r="G1338" t="s">
        <v>8112</v>
      </c>
      <c r="H1338" t="s">
        <v>8113</v>
      </c>
      <c r="J1338" t="str">
        <f>Table15[[#This Row],[Server]]&amp;":"&amp;Table15[[#This Row],[DB_ADDR]]</f>
        <v>WASTE:E56426</v>
      </c>
    </row>
    <row r="1339" spans="1:10" x14ac:dyDescent="0.3">
      <c r="A1339">
        <v>13242</v>
      </c>
      <c r="B1339" t="e">
        <f>_xlfn.XLOOKUP(Table15[[#This Row],[Site Id]],'All sites'!A:A,'All sites'!B:B)</f>
        <v>#N/A</v>
      </c>
      <c r="C1339" t="e">
        <f>_xlfn.XLOOKUP(Table15[[#This Row],[Site Id]],'All sites'!A:A,'All sites'!C:C)</f>
        <v>#N/A</v>
      </c>
      <c r="D1339" t="e">
        <f>Table15[[#This Row],[Site Area]] &amp; " " &amp; Table15[[#This Row],[Site Description]]</f>
        <v>#N/A</v>
      </c>
      <c r="E1339" t="s">
        <v>10746</v>
      </c>
      <c r="F1339" t="s">
        <v>10747</v>
      </c>
      <c r="G1339" t="s">
        <v>8112</v>
      </c>
      <c r="H1339" t="s">
        <v>8113</v>
      </c>
      <c r="J1339" t="str">
        <f>Table15[[#This Row],[Server]]&amp;":"&amp;Table15[[#This Row],[DB_ADDR]]</f>
        <v>WASTE:E57984</v>
      </c>
    </row>
    <row r="1340" spans="1:10" x14ac:dyDescent="0.3">
      <c r="A1340">
        <v>13243</v>
      </c>
      <c r="B1340" t="e">
        <f>_xlfn.XLOOKUP(Table15[[#This Row],[Site Id]],'All sites'!A:A,'All sites'!B:B)</f>
        <v>#N/A</v>
      </c>
      <c r="C1340" t="e">
        <f>_xlfn.XLOOKUP(Table15[[#This Row],[Site Id]],'All sites'!A:A,'All sites'!C:C)</f>
        <v>#N/A</v>
      </c>
      <c r="D1340" t="e">
        <f>Table15[[#This Row],[Site Area]] &amp; " " &amp; Table15[[#This Row],[Site Description]]</f>
        <v>#N/A</v>
      </c>
      <c r="E1340" t="s">
        <v>10748</v>
      </c>
      <c r="F1340" t="s">
        <v>10749</v>
      </c>
      <c r="G1340" t="s">
        <v>8112</v>
      </c>
      <c r="H1340" t="s">
        <v>8113</v>
      </c>
      <c r="J1340" t="str">
        <f>Table15[[#This Row],[Server]]&amp;":"&amp;Table15[[#This Row],[DB_ADDR]]</f>
        <v>WASTE:E11489</v>
      </c>
    </row>
    <row r="1341" spans="1:10" x14ac:dyDescent="0.3">
      <c r="A1341">
        <v>13243</v>
      </c>
      <c r="B1341" t="e">
        <f>_xlfn.XLOOKUP(Table15[[#This Row],[Site Id]],'All sites'!A:A,'All sites'!B:B)</f>
        <v>#N/A</v>
      </c>
      <c r="C1341" t="e">
        <f>_xlfn.XLOOKUP(Table15[[#This Row],[Site Id]],'All sites'!A:A,'All sites'!C:C)</f>
        <v>#N/A</v>
      </c>
      <c r="D1341" t="e">
        <f>Table15[[#This Row],[Site Area]] &amp; " " &amp; Table15[[#This Row],[Site Description]]</f>
        <v>#N/A</v>
      </c>
      <c r="E1341" t="s">
        <v>10750</v>
      </c>
      <c r="F1341" t="s">
        <v>10751</v>
      </c>
      <c r="G1341" t="s">
        <v>8112</v>
      </c>
      <c r="H1341" t="s">
        <v>8113</v>
      </c>
      <c r="J1341" t="str">
        <f>Table15[[#This Row],[Server]]&amp;":"&amp;Table15[[#This Row],[DB_ADDR]]</f>
        <v>WASTE:E11507</v>
      </c>
    </row>
    <row r="1342" spans="1:10" x14ac:dyDescent="0.3">
      <c r="A1342">
        <v>13243</v>
      </c>
      <c r="B1342" t="e">
        <f>_xlfn.XLOOKUP(Table15[[#This Row],[Site Id]],'All sites'!A:A,'All sites'!B:B)</f>
        <v>#N/A</v>
      </c>
      <c r="C1342" t="e">
        <f>_xlfn.XLOOKUP(Table15[[#This Row],[Site Id]],'All sites'!A:A,'All sites'!C:C)</f>
        <v>#N/A</v>
      </c>
      <c r="D1342" t="e">
        <f>Table15[[#This Row],[Site Area]] &amp; " " &amp; Table15[[#This Row],[Site Description]]</f>
        <v>#N/A</v>
      </c>
      <c r="E1342" t="s">
        <v>10752</v>
      </c>
      <c r="F1342" t="s">
        <v>10753</v>
      </c>
      <c r="G1342" t="s">
        <v>8112</v>
      </c>
      <c r="H1342" t="s">
        <v>8113</v>
      </c>
      <c r="J1342" t="str">
        <f>Table15[[#This Row],[Server]]&amp;":"&amp;Table15[[#This Row],[DB_ADDR]]</f>
        <v>WASTE:E11526</v>
      </c>
    </row>
    <row r="1343" spans="1:10" x14ac:dyDescent="0.3">
      <c r="A1343">
        <v>13243</v>
      </c>
      <c r="B1343" t="e">
        <f>_xlfn.XLOOKUP(Table15[[#This Row],[Site Id]],'All sites'!A:A,'All sites'!B:B)</f>
        <v>#N/A</v>
      </c>
      <c r="C1343" t="e">
        <f>_xlfn.XLOOKUP(Table15[[#This Row],[Site Id]],'All sites'!A:A,'All sites'!C:C)</f>
        <v>#N/A</v>
      </c>
      <c r="D1343" t="e">
        <f>Table15[[#This Row],[Site Area]] &amp; " " &amp; Table15[[#This Row],[Site Description]]</f>
        <v>#N/A</v>
      </c>
      <c r="E1343" t="s">
        <v>10754</v>
      </c>
      <c r="F1343" t="s">
        <v>10755</v>
      </c>
      <c r="G1343" t="s">
        <v>8112</v>
      </c>
      <c r="H1343" t="s">
        <v>8113</v>
      </c>
      <c r="J1343" t="str">
        <f>Table15[[#This Row],[Server]]&amp;":"&amp;Table15[[#This Row],[DB_ADDR]]</f>
        <v>WASTE:E13249</v>
      </c>
    </row>
    <row r="1344" spans="1:10" x14ac:dyDescent="0.3">
      <c r="A1344">
        <v>13243</v>
      </c>
      <c r="B1344" t="e">
        <f>_xlfn.XLOOKUP(Table15[[#This Row],[Site Id]],'All sites'!A:A,'All sites'!B:B)</f>
        <v>#N/A</v>
      </c>
      <c r="C1344" t="e">
        <f>_xlfn.XLOOKUP(Table15[[#This Row],[Site Id]],'All sites'!A:A,'All sites'!C:C)</f>
        <v>#N/A</v>
      </c>
      <c r="D1344" t="e">
        <f>Table15[[#This Row],[Site Area]] &amp; " " &amp; Table15[[#This Row],[Site Description]]</f>
        <v>#N/A</v>
      </c>
      <c r="E1344" t="s">
        <v>10756</v>
      </c>
      <c r="F1344" t="s">
        <v>10757</v>
      </c>
      <c r="G1344" t="s">
        <v>8112</v>
      </c>
      <c r="H1344" t="s">
        <v>8113</v>
      </c>
      <c r="J1344" t="str">
        <f>Table15[[#This Row],[Server]]&amp;":"&amp;Table15[[#This Row],[DB_ADDR]]</f>
        <v>WASTE:E13250</v>
      </c>
    </row>
    <row r="1345" spans="1:10" x14ac:dyDescent="0.3">
      <c r="A1345">
        <v>13244</v>
      </c>
      <c r="B1345" t="e">
        <f>_xlfn.XLOOKUP(Table15[[#This Row],[Site Id]],'All sites'!A:A,'All sites'!B:B)</f>
        <v>#N/A</v>
      </c>
      <c r="C1345" t="e">
        <f>_xlfn.XLOOKUP(Table15[[#This Row],[Site Id]],'All sites'!A:A,'All sites'!C:C)</f>
        <v>#N/A</v>
      </c>
      <c r="D1345" t="e">
        <f>Table15[[#This Row],[Site Area]] &amp; " " &amp; Table15[[#This Row],[Site Description]]</f>
        <v>#N/A</v>
      </c>
      <c r="E1345" t="s">
        <v>10758</v>
      </c>
      <c r="F1345" t="s">
        <v>10759</v>
      </c>
      <c r="G1345" t="s">
        <v>8112</v>
      </c>
      <c r="H1345" t="s">
        <v>8113</v>
      </c>
      <c r="J1345" t="str">
        <f>Table15[[#This Row],[Server]]&amp;":"&amp;Table15[[#This Row],[DB_ADDR]]</f>
        <v>WASTE:E1286</v>
      </c>
    </row>
    <row r="1346" spans="1:10" x14ac:dyDescent="0.3">
      <c r="A1346">
        <v>13244</v>
      </c>
      <c r="B1346" t="e">
        <f>_xlfn.XLOOKUP(Table15[[#This Row],[Site Id]],'All sites'!A:A,'All sites'!B:B)</f>
        <v>#N/A</v>
      </c>
      <c r="C1346" t="e">
        <f>_xlfn.XLOOKUP(Table15[[#This Row],[Site Id]],'All sites'!A:A,'All sites'!C:C)</f>
        <v>#N/A</v>
      </c>
      <c r="D1346" t="e">
        <f>Table15[[#This Row],[Site Area]] &amp; " " &amp; Table15[[#This Row],[Site Description]]</f>
        <v>#N/A</v>
      </c>
      <c r="E1346" t="s">
        <v>10760</v>
      </c>
      <c r="F1346" t="s">
        <v>10761</v>
      </c>
      <c r="G1346" t="s">
        <v>8112</v>
      </c>
      <c r="H1346" t="s">
        <v>8113</v>
      </c>
      <c r="J1346" t="str">
        <f>Table15[[#This Row],[Server]]&amp;":"&amp;Table15[[#This Row],[DB_ADDR]]</f>
        <v>WASTE:E1287</v>
      </c>
    </row>
    <row r="1347" spans="1:10" x14ac:dyDescent="0.3">
      <c r="A1347">
        <v>13244</v>
      </c>
      <c r="B1347" t="e">
        <f>_xlfn.XLOOKUP(Table15[[#This Row],[Site Id]],'All sites'!A:A,'All sites'!B:B)</f>
        <v>#N/A</v>
      </c>
      <c r="C1347" t="e">
        <f>_xlfn.XLOOKUP(Table15[[#This Row],[Site Id]],'All sites'!A:A,'All sites'!C:C)</f>
        <v>#N/A</v>
      </c>
      <c r="D1347" t="e">
        <f>Table15[[#This Row],[Site Area]] &amp; " " &amp; Table15[[#This Row],[Site Description]]</f>
        <v>#N/A</v>
      </c>
      <c r="E1347" t="s">
        <v>10762</v>
      </c>
      <c r="F1347" t="s">
        <v>10763</v>
      </c>
      <c r="G1347" t="s">
        <v>8112</v>
      </c>
      <c r="H1347" t="s">
        <v>8113</v>
      </c>
      <c r="J1347" t="str">
        <f>Table15[[#This Row],[Server]]&amp;":"&amp;Table15[[#This Row],[DB_ADDR]]</f>
        <v>WASTE:E8398</v>
      </c>
    </row>
    <row r="1348" spans="1:10" x14ac:dyDescent="0.3">
      <c r="A1348">
        <v>13248</v>
      </c>
      <c r="B1348" t="e">
        <f>_xlfn.XLOOKUP(Table15[[#This Row],[Site Id]],'All sites'!A:A,'All sites'!B:B)</f>
        <v>#N/A</v>
      </c>
      <c r="C1348" t="e">
        <f>_xlfn.XLOOKUP(Table15[[#This Row],[Site Id]],'All sites'!A:A,'All sites'!C:C)</f>
        <v>#N/A</v>
      </c>
      <c r="D1348" t="e">
        <f>Table15[[#This Row],[Site Area]] &amp; " " &amp; Table15[[#This Row],[Site Description]]</f>
        <v>#N/A</v>
      </c>
      <c r="E1348" t="s">
        <v>10764</v>
      </c>
      <c r="F1348" t="s">
        <v>10765</v>
      </c>
      <c r="G1348" t="s">
        <v>8112</v>
      </c>
      <c r="H1348" t="s">
        <v>8113</v>
      </c>
      <c r="J1348" t="str">
        <f>Table15[[#This Row],[Server]]&amp;":"&amp;Table15[[#This Row],[DB_ADDR]]</f>
        <v>WASTE:E1530</v>
      </c>
    </row>
    <row r="1349" spans="1:10" x14ac:dyDescent="0.3">
      <c r="A1349">
        <v>13248</v>
      </c>
      <c r="B1349" t="e">
        <f>_xlfn.XLOOKUP(Table15[[#This Row],[Site Id]],'All sites'!A:A,'All sites'!B:B)</f>
        <v>#N/A</v>
      </c>
      <c r="C1349" t="e">
        <f>_xlfn.XLOOKUP(Table15[[#This Row],[Site Id]],'All sites'!A:A,'All sites'!C:C)</f>
        <v>#N/A</v>
      </c>
      <c r="D1349" t="e">
        <f>Table15[[#This Row],[Site Area]] &amp; " " &amp; Table15[[#This Row],[Site Description]]</f>
        <v>#N/A</v>
      </c>
      <c r="E1349" t="s">
        <v>10766</v>
      </c>
      <c r="F1349" t="s">
        <v>10767</v>
      </c>
      <c r="G1349" t="s">
        <v>8112</v>
      </c>
      <c r="H1349" t="s">
        <v>8113</v>
      </c>
      <c r="J1349" t="str">
        <f>Table15[[#This Row],[Server]]&amp;":"&amp;Table15[[#This Row],[DB_ADDR]]</f>
        <v>WASTE:E1532</v>
      </c>
    </row>
    <row r="1350" spans="1:10" x14ac:dyDescent="0.3">
      <c r="A1350">
        <v>13248</v>
      </c>
      <c r="B1350" t="e">
        <f>_xlfn.XLOOKUP(Table15[[#This Row],[Site Id]],'All sites'!A:A,'All sites'!B:B)</f>
        <v>#N/A</v>
      </c>
      <c r="C1350" t="e">
        <f>_xlfn.XLOOKUP(Table15[[#This Row],[Site Id]],'All sites'!A:A,'All sites'!C:C)</f>
        <v>#N/A</v>
      </c>
      <c r="D1350" t="e">
        <f>Table15[[#This Row],[Site Area]] &amp; " " &amp; Table15[[#This Row],[Site Description]]</f>
        <v>#N/A</v>
      </c>
      <c r="E1350" t="s">
        <v>10768</v>
      </c>
      <c r="F1350" t="s">
        <v>10769</v>
      </c>
      <c r="G1350" t="s">
        <v>8112</v>
      </c>
      <c r="H1350" t="s">
        <v>8113</v>
      </c>
      <c r="J1350" t="str">
        <f>Table15[[#This Row],[Server]]&amp;":"&amp;Table15[[#This Row],[DB_ADDR]]</f>
        <v>WASTE:E1535</v>
      </c>
    </row>
    <row r="1351" spans="1:10" x14ac:dyDescent="0.3">
      <c r="A1351">
        <v>13249</v>
      </c>
      <c r="B1351" t="e">
        <f>_xlfn.XLOOKUP(Table15[[#This Row],[Site Id]],'All sites'!A:A,'All sites'!B:B)</f>
        <v>#N/A</v>
      </c>
      <c r="C1351" t="e">
        <f>_xlfn.XLOOKUP(Table15[[#This Row],[Site Id]],'All sites'!A:A,'All sites'!C:C)</f>
        <v>#N/A</v>
      </c>
      <c r="D1351" t="e">
        <f>Table15[[#This Row],[Site Area]] &amp; " " &amp; Table15[[#This Row],[Site Description]]</f>
        <v>#N/A</v>
      </c>
      <c r="E1351" t="s">
        <v>10770</v>
      </c>
      <c r="F1351" t="s">
        <v>10771</v>
      </c>
      <c r="G1351" t="s">
        <v>8112</v>
      </c>
      <c r="H1351" t="s">
        <v>8113</v>
      </c>
      <c r="J1351" t="str">
        <f>Table15[[#This Row],[Server]]&amp;":"&amp;Table15[[#This Row],[DB_ADDR]]</f>
        <v>WASTE:E17633</v>
      </c>
    </row>
    <row r="1352" spans="1:10" x14ac:dyDescent="0.3">
      <c r="A1352">
        <v>13249</v>
      </c>
      <c r="B1352" t="e">
        <f>_xlfn.XLOOKUP(Table15[[#This Row],[Site Id]],'All sites'!A:A,'All sites'!B:B)</f>
        <v>#N/A</v>
      </c>
      <c r="C1352" t="e">
        <f>_xlfn.XLOOKUP(Table15[[#This Row],[Site Id]],'All sites'!A:A,'All sites'!C:C)</f>
        <v>#N/A</v>
      </c>
      <c r="D1352" t="e">
        <f>Table15[[#This Row],[Site Area]] &amp; " " &amp; Table15[[#This Row],[Site Description]]</f>
        <v>#N/A</v>
      </c>
      <c r="E1352" t="s">
        <v>10772</v>
      </c>
      <c r="F1352" t="s">
        <v>10773</v>
      </c>
      <c r="G1352" t="s">
        <v>8112</v>
      </c>
      <c r="H1352" t="s">
        <v>8113</v>
      </c>
      <c r="J1352" t="str">
        <f>Table15[[#This Row],[Server]]&amp;":"&amp;Table15[[#This Row],[DB_ADDR]]</f>
        <v>WASTE:E35554</v>
      </c>
    </row>
    <row r="1353" spans="1:10" x14ac:dyDescent="0.3">
      <c r="A1353">
        <v>13249</v>
      </c>
      <c r="B1353" t="e">
        <f>_xlfn.XLOOKUP(Table15[[#This Row],[Site Id]],'All sites'!A:A,'All sites'!B:B)</f>
        <v>#N/A</v>
      </c>
      <c r="C1353" t="e">
        <f>_xlfn.XLOOKUP(Table15[[#This Row],[Site Id]],'All sites'!A:A,'All sites'!C:C)</f>
        <v>#N/A</v>
      </c>
      <c r="D1353" t="e">
        <f>Table15[[#This Row],[Site Area]] &amp; " " &amp; Table15[[#This Row],[Site Description]]</f>
        <v>#N/A</v>
      </c>
      <c r="E1353" t="s">
        <v>10774</v>
      </c>
      <c r="F1353" t="s">
        <v>10775</v>
      </c>
      <c r="G1353" t="s">
        <v>8112</v>
      </c>
      <c r="H1353" t="s">
        <v>8113</v>
      </c>
      <c r="J1353" t="str">
        <f>Table15[[#This Row],[Server]]&amp;":"&amp;Table15[[#This Row],[DB_ADDR]]</f>
        <v>WASTE:E35556</v>
      </c>
    </row>
    <row r="1354" spans="1:10" x14ac:dyDescent="0.3">
      <c r="A1354">
        <v>13250</v>
      </c>
      <c r="B1354" t="e">
        <f>_xlfn.XLOOKUP(Table15[[#This Row],[Site Id]],'All sites'!A:A,'All sites'!B:B)</f>
        <v>#N/A</v>
      </c>
      <c r="C1354" t="e">
        <f>_xlfn.XLOOKUP(Table15[[#This Row],[Site Id]],'All sites'!A:A,'All sites'!C:C)</f>
        <v>#N/A</v>
      </c>
      <c r="D1354" t="e">
        <f>Table15[[#This Row],[Site Area]] &amp; " " &amp; Table15[[#This Row],[Site Description]]</f>
        <v>#N/A</v>
      </c>
      <c r="E1354" t="s">
        <v>10776</v>
      </c>
      <c r="F1354" t="s">
        <v>10777</v>
      </c>
      <c r="G1354" t="s">
        <v>8112</v>
      </c>
      <c r="H1354" t="s">
        <v>8113</v>
      </c>
      <c r="J1354" t="str">
        <f>Table15[[#This Row],[Server]]&amp;":"&amp;Table15[[#This Row],[DB_ADDR]]</f>
        <v>WASTE:E56197</v>
      </c>
    </row>
    <row r="1355" spans="1:10" x14ac:dyDescent="0.3">
      <c r="A1355">
        <v>13250</v>
      </c>
      <c r="B1355" t="e">
        <f>_xlfn.XLOOKUP(Table15[[#This Row],[Site Id]],'All sites'!A:A,'All sites'!B:B)</f>
        <v>#N/A</v>
      </c>
      <c r="C1355" t="e">
        <f>_xlfn.XLOOKUP(Table15[[#This Row],[Site Id]],'All sites'!A:A,'All sites'!C:C)</f>
        <v>#N/A</v>
      </c>
      <c r="D1355" t="e">
        <f>Table15[[#This Row],[Site Area]] &amp; " " &amp; Table15[[#This Row],[Site Description]]</f>
        <v>#N/A</v>
      </c>
      <c r="E1355" t="s">
        <v>10778</v>
      </c>
      <c r="F1355" t="s">
        <v>10779</v>
      </c>
      <c r="G1355" t="s">
        <v>8112</v>
      </c>
      <c r="H1355" t="s">
        <v>8113</v>
      </c>
      <c r="J1355" t="str">
        <f>Table15[[#This Row],[Server]]&amp;":"&amp;Table15[[#This Row],[DB_ADDR]]</f>
        <v>WASTE:E56225</v>
      </c>
    </row>
    <row r="1356" spans="1:10" x14ac:dyDescent="0.3">
      <c r="A1356">
        <v>13250</v>
      </c>
      <c r="B1356" t="e">
        <f>_xlfn.XLOOKUP(Table15[[#This Row],[Site Id]],'All sites'!A:A,'All sites'!B:B)</f>
        <v>#N/A</v>
      </c>
      <c r="C1356" t="e">
        <f>_xlfn.XLOOKUP(Table15[[#This Row],[Site Id]],'All sites'!A:A,'All sites'!C:C)</f>
        <v>#N/A</v>
      </c>
      <c r="D1356" t="e">
        <f>Table15[[#This Row],[Site Area]] &amp; " " &amp; Table15[[#This Row],[Site Description]]</f>
        <v>#N/A</v>
      </c>
      <c r="E1356" t="s">
        <v>10780</v>
      </c>
      <c r="F1356" t="s">
        <v>10781</v>
      </c>
      <c r="G1356" t="s">
        <v>8112</v>
      </c>
      <c r="H1356" t="s">
        <v>8113</v>
      </c>
      <c r="J1356" t="str">
        <f>Table15[[#This Row],[Server]]&amp;":"&amp;Table15[[#This Row],[DB_ADDR]]</f>
        <v>WASTE:E56230</v>
      </c>
    </row>
    <row r="1357" spans="1:10" x14ac:dyDescent="0.3">
      <c r="A1357">
        <v>13252</v>
      </c>
      <c r="B1357" t="e">
        <f>_xlfn.XLOOKUP(Table15[[#This Row],[Site Id]],'All sites'!A:A,'All sites'!B:B)</f>
        <v>#N/A</v>
      </c>
      <c r="C1357" t="e">
        <f>_xlfn.XLOOKUP(Table15[[#This Row],[Site Id]],'All sites'!A:A,'All sites'!C:C)</f>
        <v>#N/A</v>
      </c>
      <c r="D1357" t="e">
        <f>Table15[[#This Row],[Site Area]] &amp; " " &amp; Table15[[#This Row],[Site Description]]</f>
        <v>#N/A</v>
      </c>
      <c r="E1357" t="s">
        <v>10782</v>
      </c>
      <c r="F1357" t="s">
        <v>10783</v>
      </c>
      <c r="G1357" t="s">
        <v>8112</v>
      </c>
      <c r="H1357" t="s">
        <v>8113</v>
      </c>
      <c r="J1357" t="str">
        <f>Table15[[#This Row],[Server]]&amp;":"&amp;Table15[[#This Row],[DB_ADDR]]</f>
        <v>WASTE:E1726</v>
      </c>
    </row>
    <row r="1358" spans="1:10" x14ac:dyDescent="0.3">
      <c r="A1358">
        <v>13252</v>
      </c>
      <c r="B1358" t="e">
        <f>_xlfn.XLOOKUP(Table15[[#This Row],[Site Id]],'All sites'!A:A,'All sites'!B:B)</f>
        <v>#N/A</v>
      </c>
      <c r="C1358" t="e">
        <f>_xlfn.XLOOKUP(Table15[[#This Row],[Site Id]],'All sites'!A:A,'All sites'!C:C)</f>
        <v>#N/A</v>
      </c>
      <c r="D1358" t="e">
        <f>Table15[[#This Row],[Site Area]] &amp; " " &amp; Table15[[#This Row],[Site Description]]</f>
        <v>#N/A</v>
      </c>
      <c r="E1358" t="s">
        <v>10784</v>
      </c>
      <c r="F1358" t="s">
        <v>10785</v>
      </c>
      <c r="G1358" t="s">
        <v>8112</v>
      </c>
      <c r="H1358" t="s">
        <v>8113</v>
      </c>
      <c r="J1358" t="str">
        <f>Table15[[#This Row],[Server]]&amp;":"&amp;Table15[[#This Row],[DB_ADDR]]</f>
        <v>WASTE:E1740</v>
      </c>
    </row>
    <row r="1359" spans="1:10" x14ac:dyDescent="0.3">
      <c r="A1359">
        <v>13252</v>
      </c>
      <c r="B1359" t="e">
        <f>_xlfn.XLOOKUP(Table15[[#This Row],[Site Id]],'All sites'!A:A,'All sites'!B:B)</f>
        <v>#N/A</v>
      </c>
      <c r="C1359" t="e">
        <f>_xlfn.XLOOKUP(Table15[[#This Row],[Site Id]],'All sites'!A:A,'All sites'!C:C)</f>
        <v>#N/A</v>
      </c>
      <c r="D1359" t="e">
        <f>Table15[[#This Row],[Site Area]] &amp; " " &amp; Table15[[#This Row],[Site Description]]</f>
        <v>#N/A</v>
      </c>
      <c r="E1359" t="s">
        <v>10786</v>
      </c>
      <c r="F1359" t="s">
        <v>10787</v>
      </c>
      <c r="G1359" t="s">
        <v>8112</v>
      </c>
      <c r="H1359" t="s">
        <v>8113</v>
      </c>
      <c r="J1359" t="str">
        <f>Table15[[#This Row],[Server]]&amp;":"&amp;Table15[[#This Row],[DB_ADDR]]</f>
        <v>WASTE:E1745</v>
      </c>
    </row>
    <row r="1360" spans="1:10" x14ac:dyDescent="0.3">
      <c r="A1360">
        <v>13253</v>
      </c>
      <c r="B1360" t="e">
        <f>_xlfn.XLOOKUP(Table15[[#This Row],[Site Id]],'All sites'!A:A,'All sites'!B:B)</f>
        <v>#N/A</v>
      </c>
      <c r="C1360" t="e">
        <f>_xlfn.XLOOKUP(Table15[[#This Row],[Site Id]],'All sites'!A:A,'All sites'!C:C)</f>
        <v>#N/A</v>
      </c>
      <c r="D1360" t="e">
        <f>Table15[[#This Row],[Site Area]] &amp; " " &amp; Table15[[#This Row],[Site Description]]</f>
        <v>#N/A</v>
      </c>
      <c r="E1360" t="s">
        <v>10788</v>
      </c>
      <c r="F1360" t="s">
        <v>10789</v>
      </c>
      <c r="G1360" t="s">
        <v>8112</v>
      </c>
      <c r="H1360" t="s">
        <v>8113</v>
      </c>
      <c r="J1360" t="str">
        <f>Table15[[#This Row],[Server]]&amp;":"&amp;Table15[[#This Row],[DB_ADDR]]</f>
        <v>WASTE:E5132</v>
      </c>
    </row>
    <row r="1361" spans="1:10" x14ac:dyDescent="0.3">
      <c r="A1361">
        <v>13253</v>
      </c>
      <c r="B1361" t="e">
        <f>_xlfn.XLOOKUP(Table15[[#This Row],[Site Id]],'All sites'!A:A,'All sites'!B:B)</f>
        <v>#N/A</v>
      </c>
      <c r="C1361" t="e">
        <f>_xlfn.XLOOKUP(Table15[[#This Row],[Site Id]],'All sites'!A:A,'All sites'!C:C)</f>
        <v>#N/A</v>
      </c>
      <c r="D1361" t="e">
        <f>Table15[[#This Row],[Site Area]] &amp; " " &amp; Table15[[#This Row],[Site Description]]</f>
        <v>#N/A</v>
      </c>
      <c r="E1361" t="s">
        <v>10790</v>
      </c>
      <c r="F1361" t="s">
        <v>10791</v>
      </c>
      <c r="G1361" t="s">
        <v>8112</v>
      </c>
      <c r="H1361" t="s">
        <v>8113</v>
      </c>
      <c r="J1361" t="str">
        <f>Table15[[#This Row],[Server]]&amp;":"&amp;Table15[[#This Row],[DB_ADDR]]</f>
        <v>WASTE:E5133</v>
      </c>
    </row>
    <row r="1362" spans="1:10" x14ac:dyDescent="0.3">
      <c r="A1362">
        <v>13253</v>
      </c>
      <c r="B1362" t="e">
        <f>_xlfn.XLOOKUP(Table15[[#This Row],[Site Id]],'All sites'!A:A,'All sites'!B:B)</f>
        <v>#N/A</v>
      </c>
      <c r="C1362" t="e">
        <f>_xlfn.XLOOKUP(Table15[[#This Row],[Site Id]],'All sites'!A:A,'All sites'!C:C)</f>
        <v>#N/A</v>
      </c>
      <c r="D1362" t="e">
        <f>Table15[[#This Row],[Site Area]] &amp; " " &amp; Table15[[#This Row],[Site Description]]</f>
        <v>#N/A</v>
      </c>
      <c r="E1362" t="s">
        <v>10792</v>
      </c>
      <c r="F1362" t="s">
        <v>10793</v>
      </c>
      <c r="G1362" t="s">
        <v>8112</v>
      </c>
      <c r="H1362" t="s">
        <v>8113</v>
      </c>
      <c r="J1362" t="str">
        <f>Table15[[#This Row],[Server]]&amp;":"&amp;Table15[[#This Row],[DB_ADDR]]</f>
        <v>WASTE:E5139</v>
      </c>
    </row>
    <row r="1363" spans="1:10" x14ac:dyDescent="0.3">
      <c r="A1363">
        <v>13253</v>
      </c>
      <c r="B1363" t="e">
        <f>_xlfn.XLOOKUP(Table15[[#This Row],[Site Id]],'All sites'!A:A,'All sites'!B:B)</f>
        <v>#N/A</v>
      </c>
      <c r="C1363" t="e">
        <f>_xlfn.XLOOKUP(Table15[[#This Row],[Site Id]],'All sites'!A:A,'All sites'!C:C)</f>
        <v>#N/A</v>
      </c>
      <c r="D1363" t="e">
        <f>Table15[[#This Row],[Site Area]] &amp; " " &amp; Table15[[#This Row],[Site Description]]</f>
        <v>#N/A</v>
      </c>
      <c r="E1363" t="s">
        <v>10794</v>
      </c>
      <c r="F1363" t="s">
        <v>10795</v>
      </c>
      <c r="G1363" t="s">
        <v>8112</v>
      </c>
      <c r="H1363" t="s">
        <v>8113</v>
      </c>
      <c r="J1363" t="str">
        <f>Table15[[#This Row],[Server]]&amp;":"&amp;Table15[[#This Row],[DB_ADDR]]</f>
        <v>WASTE:E5140</v>
      </c>
    </row>
    <row r="1364" spans="1:10" x14ac:dyDescent="0.3">
      <c r="A1364">
        <v>13253</v>
      </c>
      <c r="B1364" t="e">
        <f>_xlfn.XLOOKUP(Table15[[#This Row],[Site Id]],'All sites'!A:A,'All sites'!B:B)</f>
        <v>#N/A</v>
      </c>
      <c r="C1364" t="e">
        <f>_xlfn.XLOOKUP(Table15[[#This Row],[Site Id]],'All sites'!A:A,'All sites'!C:C)</f>
        <v>#N/A</v>
      </c>
      <c r="D1364" t="e">
        <f>Table15[[#This Row],[Site Area]] &amp; " " &amp; Table15[[#This Row],[Site Description]]</f>
        <v>#N/A</v>
      </c>
      <c r="E1364" t="s">
        <v>10796</v>
      </c>
      <c r="F1364" t="s">
        <v>10797</v>
      </c>
      <c r="G1364" t="s">
        <v>8112</v>
      </c>
      <c r="H1364" t="s">
        <v>8113</v>
      </c>
      <c r="J1364" t="str">
        <f>Table15[[#This Row],[Server]]&amp;":"&amp;Table15[[#This Row],[DB_ADDR]]</f>
        <v>WASTE:E9203</v>
      </c>
    </row>
    <row r="1365" spans="1:10" x14ac:dyDescent="0.3">
      <c r="A1365">
        <v>13253</v>
      </c>
      <c r="B1365" t="e">
        <f>_xlfn.XLOOKUP(Table15[[#This Row],[Site Id]],'All sites'!A:A,'All sites'!B:B)</f>
        <v>#N/A</v>
      </c>
      <c r="C1365" t="e">
        <f>_xlfn.XLOOKUP(Table15[[#This Row],[Site Id]],'All sites'!A:A,'All sites'!C:C)</f>
        <v>#N/A</v>
      </c>
      <c r="D1365" t="e">
        <f>Table15[[#This Row],[Site Area]] &amp; " " &amp; Table15[[#This Row],[Site Description]]</f>
        <v>#N/A</v>
      </c>
      <c r="E1365" t="s">
        <v>10798</v>
      </c>
      <c r="F1365" t="s">
        <v>10799</v>
      </c>
      <c r="G1365" t="s">
        <v>8112</v>
      </c>
      <c r="H1365" t="s">
        <v>8113</v>
      </c>
      <c r="J1365" t="str">
        <f>Table15[[#This Row],[Server]]&amp;":"&amp;Table15[[#This Row],[DB_ADDR]]</f>
        <v>WASTE:E9204</v>
      </c>
    </row>
    <row r="1366" spans="1:10" x14ac:dyDescent="0.3">
      <c r="A1366">
        <v>13253</v>
      </c>
      <c r="B1366" t="e">
        <f>_xlfn.XLOOKUP(Table15[[#This Row],[Site Id]],'All sites'!A:A,'All sites'!B:B)</f>
        <v>#N/A</v>
      </c>
      <c r="C1366" t="e">
        <f>_xlfn.XLOOKUP(Table15[[#This Row],[Site Id]],'All sites'!A:A,'All sites'!C:C)</f>
        <v>#N/A</v>
      </c>
      <c r="D1366" t="e">
        <f>Table15[[#This Row],[Site Area]] &amp; " " &amp; Table15[[#This Row],[Site Description]]</f>
        <v>#N/A</v>
      </c>
      <c r="E1366" t="s">
        <v>10800</v>
      </c>
      <c r="F1366" t="s">
        <v>10801</v>
      </c>
      <c r="G1366" t="s">
        <v>8112</v>
      </c>
      <c r="H1366" t="s">
        <v>8113</v>
      </c>
      <c r="J1366" t="str">
        <f>Table15[[#This Row],[Server]]&amp;":"&amp;Table15[[#This Row],[DB_ADDR]]</f>
        <v>WASTE:E9205</v>
      </c>
    </row>
    <row r="1367" spans="1:10" x14ac:dyDescent="0.3">
      <c r="A1367">
        <v>13253</v>
      </c>
      <c r="B1367" t="e">
        <f>_xlfn.XLOOKUP(Table15[[#This Row],[Site Id]],'All sites'!A:A,'All sites'!B:B)</f>
        <v>#N/A</v>
      </c>
      <c r="C1367" t="e">
        <f>_xlfn.XLOOKUP(Table15[[#This Row],[Site Id]],'All sites'!A:A,'All sites'!C:C)</f>
        <v>#N/A</v>
      </c>
      <c r="D1367" t="e">
        <f>Table15[[#This Row],[Site Area]] &amp; " " &amp; Table15[[#This Row],[Site Description]]</f>
        <v>#N/A</v>
      </c>
      <c r="E1367" t="s">
        <v>10802</v>
      </c>
      <c r="F1367" t="s">
        <v>10803</v>
      </c>
      <c r="G1367" t="s">
        <v>8112</v>
      </c>
      <c r="H1367" t="s">
        <v>8113</v>
      </c>
      <c r="J1367" t="str">
        <f>Table15[[#This Row],[Server]]&amp;":"&amp;Table15[[#This Row],[DB_ADDR]]</f>
        <v>WASTE:E9437</v>
      </c>
    </row>
    <row r="1368" spans="1:10" x14ac:dyDescent="0.3">
      <c r="A1368">
        <v>13253</v>
      </c>
      <c r="B1368" t="e">
        <f>_xlfn.XLOOKUP(Table15[[#This Row],[Site Id]],'All sites'!A:A,'All sites'!B:B)</f>
        <v>#N/A</v>
      </c>
      <c r="C1368" t="e">
        <f>_xlfn.XLOOKUP(Table15[[#This Row],[Site Id]],'All sites'!A:A,'All sites'!C:C)</f>
        <v>#N/A</v>
      </c>
      <c r="D1368" t="e">
        <f>Table15[[#This Row],[Site Area]] &amp; " " &amp; Table15[[#This Row],[Site Description]]</f>
        <v>#N/A</v>
      </c>
      <c r="E1368" t="s">
        <v>10804</v>
      </c>
      <c r="F1368" t="s">
        <v>10805</v>
      </c>
      <c r="G1368" t="s">
        <v>8112</v>
      </c>
      <c r="H1368" t="s">
        <v>8113</v>
      </c>
      <c r="J1368" t="str">
        <f>Table15[[#This Row],[Server]]&amp;":"&amp;Table15[[#This Row],[DB_ADDR]]</f>
        <v>WASTE:E9439</v>
      </c>
    </row>
    <row r="1369" spans="1:10" x14ac:dyDescent="0.3">
      <c r="A1369">
        <v>13253</v>
      </c>
      <c r="B1369" t="e">
        <f>_xlfn.XLOOKUP(Table15[[#This Row],[Site Id]],'All sites'!A:A,'All sites'!B:B)</f>
        <v>#N/A</v>
      </c>
      <c r="C1369" t="e">
        <f>_xlfn.XLOOKUP(Table15[[#This Row],[Site Id]],'All sites'!A:A,'All sites'!C:C)</f>
        <v>#N/A</v>
      </c>
      <c r="D1369" t="e">
        <f>Table15[[#This Row],[Site Area]] &amp; " " &amp; Table15[[#This Row],[Site Description]]</f>
        <v>#N/A</v>
      </c>
      <c r="E1369" t="s">
        <v>10806</v>
      </c>
      <c r="F1369" t="s">
        <v>10807</v>
      </c>
      <c r="G1369" t="s">
        <v>8112</v>
      </c>
      <c r="H1369" t="s">
        <v>8113</v>
      </c>
      <c r="J1369" t="str">
        <f>Table15[[#This Row],[Server]]&amp;":"&amp;Table15[[#This Row],[DB_ADDR]]</f>
        <v>WASTE:E9440</v>
      </c>
    </row>
    <row r="1370" spans="1:10" x14ac:dyDescent="0.3">
      <c r="A1370">
        <v>13253</v>
      </c>
      <c r="B1370" t="e">
        <f>_xlfn.XLOOKUP(Table15[[#This Row],[Site Id]],'All sites'!A:A,'All sites'!B:B)</f>
        <v>#N/A</v>
      </c>
      <c r="C1370" t="e">
        <f>_xlfn.XLOOKUP(Table15[[#This Row],[Site Id]],'All sites'!A:A,'All sites'!C:C)</f>
        <v>#N/A</v>
      </c>
      <c r="D1370" t="e">
        <f>Table15[[#This Row],[Site Area]] &amp; " " &amp; Table15[[#This Row],[Site Description]]</f>
        <v>#N/A</v>
      </c>
      <c r="E1370" t="s">
        <v>10808</v>
      </c>
      <c r="F1370" t="s">
        <v>10809</v>
      </c>
      <c r="G1370" t="s">
        <v>8112</v>
      </c>
      <c r="H1370" t="s">
        <v>8113</v>
      </c>
      <c r="J1370" t="str">
        <f>Table15[[#This Row],[Server]]&amp;":"&amp;Table15[[#This Row],[DB_ADDR]]</f>
        <v>WASTE:E9441</v>
      </c>
    </row>
    <row r="1371" spans="1:10" x14ac:dyDescent="0.3">
      <c r="A1371">
        <v>13253</v>
      </c>
      <c r="B1371" t="e">
        <f>_xlfn.XLOOKUP(Table15[[#This Row],[Site Id]],'All sites'!A:A,'All sites'!B:B)</f>
        <v>#N/A</v>
      </c>
      <c r="C1371" t="e">
        <f>_xlfn.XLOOKUP(Table15[[#This Row],[Site Id]],'All sites'!A:A,'All sites'!C:C)</f>
        <v>#N/A</v>
      </c>
      <c r="D1371" t="e">
        <f>Table15[[#This Row],[Site Area]] &amp; " " &amp; Table15[[#This Row],[Site Description]]</f>
        <v>#N/A</v>
      </c>
      <c r="E1371" t="s">
        <v>10810</v>
      </c>
      <c r="F1371" t="s">
        <v>10811</v>
      </c>
      <c r="G1371" t="s">
        <v>8112</v>
      </c>
      <c r="H1371" t="s">
        <v>8113</v>
      </c>
      <c r="J1371" t="str">
        <f>Table15[[#This Row],[Server]]&amp;":"&amp;Table15[[#This Row],[DB_ADDR]]</f>
        <v>WASTE:E30243</v>
      </c>
    </row>
    <row r="1372" spans="1:10" x14ac:dyDescent="0.3">
      <c r="A1372">
        <v>13253</v>
      </c>
      <c r="B1372" t="e">
        <f>_xlfn.XLOOKUP(Table15[[#This Row],[Site Id]],'All sites'!A:A,'All sites'!B:B)</f>
        <v>#N/A</v>
      </c>
      <c r="C1372" t="e">
        <f>_xlfn.XLOOKUP(Table15[[#This Row],[Site Id]],'All sites'!A:A,'All sites'!C:C)</f>
        <v>#N/A</v>
      </c>
      <c r="D1372" t="e">
        <f>Table15[[#This Row],[Site Area]] &amp; " " &amp; Table15[[#This Row],[Site Description]]</f>
        <v>#N/A</v>
      </c>
      <c r="E1372" t="s">
        <v>10812</v>
      </c>
      <c r="F1372" t="s">
        <v>10813</v>
      </c>
      <c r="G1372" t="s">
        <v>8112</v>
      </c>
      <c r="H1372" t="s">
        <v>8113</v>
      </c>
      <c r="J1372" t="str">
        <f>Table15[[#This Row],[Server]]&amp;":"&amp;Table15[[#This Row],[DB_ADDR]]</f>
        <v>WASTE:E30244</v>
      </c>
    </row>
    <row r="1373" spans="1:10" x14ac:dyDescent="0.3">
      <c r="A1373">
        <v>13253</v>
      </c>
      <c r="B1373" t="e">
        <f>_xlfn.XLOOKUP(Table15[[#This Row],[Site Id]],'All sites'!A:A,'All sites'!B:B)</f>
        <v>#N/A</v>
      </c>
      <c r="C1373" t="e">
        <f>_xlfn.XLOOKUP(Table15[[#This Row],[Site Id]],'All sites'!A:A,'All sites'!C:C)</f>
        <v>#N/A</v>
      </c>
      <c r="D1373" t="e">
        <f>Table15[[#This Row],[Site Area]] &amp; " " &amp; Table15[[#This Row],[Site Description]]</f>
        <v>#N/A</v>
      </c>
      <c r="E1373" t="s">
        <v>10814</v>
      </c>
      <c r="F1373" t="s">
        <v>10815</v>
      </c>
      <c r="G1373" t="s">
        <v>8112</v>
      </c>
      <c r="H1373" t="s">
        <v>8113</v>
      </c>
      <c r="J1373" t="str">
        <f>Table15[[#This Row],[Server]]&amp;":"&amp;Table15[[#This Row],[DB_ADDR]]</f>
        <v>WASTE:E30245</v>
      </c>
    </row>
    <row r="1374" spans="1:10" x14ac:dyDescent="0.3">
      <c r="A1374">
        <v>13253</v>
      </c>
      <c r="B1374" t="e">
        <f>_xlfn.XLOOKUP(Table15[[#This Row],[Site Id]],'All sites'!A:A,'All sites'!B:B)</f>
        <v>#N/A</v>
      </c>
      <c r="C1374" t="e">
        <f>_xlfn.XLOOKUP(Table15[[#This Row],[Site Id]],'All sites'!A:A,'All sites'!C:C)</f>
        <v>#N/A</v>
      </c>
      <c r="D1374" t="e">
        <f>Table15[[#This Row],[Site Area]] &amp; " " &amp; Table15[[#This Row],[Site Description]]</f>
        <v>#N/A</v>
      </c>
      <c r="E1374" t="s">
        <v>10816</v>
      </c>
      <c r="F1374" t="s">
        <v>10817</v>
      </c>
      <c r="G1374" t="s">
        <v>8112</v>
      </c>
      <c r="H1374" t="s">
        <v>8113</v>
      </c>
      <c r="J1374" t="str">
        <f>Table15[[#This Row],[Server]]&amp;":"&amp;Table15[[#This Row],[DB_ADDR]]</f>
        <v>WASTE:E30246</v>
      </c>
    </row>
    <row r="1375" spans="1:10" x14ac:dyDescent="0.3">
      <c r="A1375">
        <v>13253</v>
      </c>
      <c r="B1375" t="e">
        <f>_xlfn.XLOOKUP(Table15[[#This Row],[Site Id]],'All sites'!A:A,'All sites'!B:B)</f>
        <v>#N/A</v>
      </c>
      <c r="C1375" t="e">
        <f>_xlfn.XLOOKUP(Table15[[#This Row],[Site Id]],'All sites'!A:A,'All sites'!C:C)</f>
        <v>#N/A</v>
      </c>
      <c r="D1375" t="e">
        <f>Table15[[#This Row],[Site Area]] &amp; " " &amp; Table15[[#This Row],[Site Description]]</f>
        <v>#N/A</v>
      </c>
      <c r="E1375" t="s">
        <v>10818</v>
      </c>
      <c r="F1375" t="s">
        <v>10819</v>
      </c>
      <c r="G1375" t="s">
        <v>8112</v>
      </c>
      <c r="H1375" t="s">
        <v>8113</v>
      </c>
      <c r="J1375" t="str">
        <f>Table15[[#This Row],[Server]]&amp;":"&amp;Table15[[#This Row],[DB_ADDR]]</f>
        <v>WASTE:E30247</v>
      </c>
    </row>
    <row r="1376" spans="1:10" x14ac:dyDescent="0.3">
      <c r="A1376">
        <v>13253</v>
      </c>
      <c r="B1376" t="e">
        <f>_xlfn.XLOOKUP(Table15[[#This Row],[Site Id]],'All sites'!A:A,'All sites'!B:B)</f>
        <v>#N/A</v>
      </c>
      <c r="C1376" t="e">
        <f>_xlfn.XLOOKUP(Table15[[#This Row],[Site Id]],'All sites'!A:A,'All sites'!C:C)</f>
        <v>#N/A</v>
      </c>
      <c r="D1376" t="e">
        <f>Table15[[#This Row],[Site Area]] &amp; " " &amp; Table15[[#This Row],[Site Description]]</f>
        <v>#N/A</v>
      </c>
      <c r="E1376" t="s">
        <v>10820</v>
      </c>
      <c r="F1376" t="s">
        <v>10821</v>
      </c>
      <c r="G1376" t="s">
        <v>8112</v>
      </c>
      <c r="H1376" t="s">
        <v>8113</v>
      </c>
      <c r="J1376" t="str">
        <f>Table15[[#This Row],[Server]]&amp;":"&amp;Table15[[#This Row],[DB_ADDR]]</f>
        <v>WASTE:E30248</v>
      </c>
    </row>
    <row r="1377" spans="1:10" x14ac:dyDescent="0.3">
      <c r="A1377">
        <v>13253</v>
      </c>
      <c r="B1377" t="e">
        <f>_xlfn.XLOOKUP(Table15[[#This Row],[Site Id]],'All sites'!A:A,'All sites'!B:B)</f>
        <v>#N/A</v>
      </c>
      <c r="C1377" t="e">
        <f>_xlfn.XLOOKUP(Table15[[#This Row],[Site Id]],'All sites'!A:A,'All sites'!C:C)</f>
        <v>#N/A</v>
      </c>
      <c r="D1377" t="e">
        <f>Table15[[#This Row],[Site Area]] &amp; " " &amp; Table15[[#This Row],[Site Description]]</f>
        <v>#N/A</v>
      </c>
      <c r="E1377" t="s">
        <v>10822</v>
      </c>
      <c r="F1377" t="s">
        <v>10823</v>
      </c>
      <c r="G1377" t="s">
        <v>8112</v>
      </c>
      <c r="H1377" t="s">
        <v>8113</v>
      </c>
      <c r="J1377" t="str">
        <f>Table15[[#This Row],[Server]]&amp;":"&amp;Table15[[#This Row],[DB_ADDR]]</f>
        <v>WASTE:E30249</v>
      </c>
    </row>
    <row r="1378" spans="1:10" x14ac:dyDescent="0.3">
      <c r="A1378">
        <v>13253</v>
      </c>
      <c r="B1378" t="e">
        <f>_xlfn.XLOOKUP(Table15[[#This Row],[Site Id]],'All sites'!A:A,'All sites'!B:B)</f>
        <v>#N/A</v>
      </c>
      <c r="C1378" t="e">
        <f>_xlfn.XLOOKUP(Table15[[#This Row],[Site Id]],'All sites'!A:A,'All sites'!C:C)</f>
        <v>#N/A</v>
      </c>
      <c r="D1378" t="e">
        <f>Table15[[#This Row],[Site Area]] &amp; " " &amp; Table15[[#This Row],[Site Description]]</f>
        <v>#N/A</v>
      </c>
      <c r="E1378" t="s">
        <v>10824</v>
      </c>
      <c r="F1378" t="s">
        <v>10825</v>
      </c>
      <c r="G1378" t="s">
        <v>8112</v>
      </c>
      <c r="H1378" t="s">
        <v>8113</v>
      </c>
      <c r="J1378" t="str">
        <f>Table15[[#This Row],[Server]]&amp;":"&amp;Table15[[#This Row],[DB_ADDR]]</f>
        <v>WASTE:E30250</v>
      </c>
    </row>
    <row r="1379" spans="1:10" x14ac:dyDescent="0.3">
      <c r="A1379">
        <v>13253</v>
      </c>
      <c r="B1379" t="e">
        <f>_xlfn.XLOOKUP(Table15[[#This Row],[Site Id]],'All sites'!A:A,'All sites'!B:B)</f>
        <v>#N/A</v>
      </c>
      <c r="C1379" t="e">
        <f>_xlfn.XLOOKUP(Table15[[#This Row],[Site Id]],'All sites'!A:A,'All sites'!C:C)</f>
        <v>#N/A</v>
      </c>
      <c r="D1379" t="e">
        <f>Table15[[#This Row],[Site Area]] &amp; " " &amp; Table15[[#This Row],[Site Description]]</f>
        <v>#N/A</v>
      </c>
      <c r="E1379" t="s">
        <v>10826</v>
      </c>
      <c r="F1379" t="s">
        <v>10827</v>
      </c>
      <c r="G1379" t="s">
        <v>8112</v>
      </c>
      <c r="H1379" t="s">
        <v>8113</v>
      </c>
      <c r="J1379" t="str">
        <f>Table15[[#This Row],[Server]]&amp;":"&amp;Table15[[#This Row],[DB_ADDR]]</f>
        <v>WASTE:E30863</v>
      </c>
    </row>
    <row r="1380" spans="1:10" x14ac:dyDescent="0.3">
      <c r="A1380">
        <v>13254</v>
      </c>
      <c r="B1380" t="e">
        <f>_xlfn.XLOOKUP(Table15[[#This Row],[Site Id]],'All sites'!A:A,'All sites'!B:B)</f>
        <v>#N/A</v>
      </c>
      <c r="C1380" t="e">
        <f>_xlfn.XLOOKUP(Table15[[#This Row],[Site Id]],'All sites'!A:A,'All sites'!C:C)</f>
        <v>#N/A</v>
      </c>
      <c r="D1380" t="e">
        <f>Table15[[#This Row],[Site Area]] &amp; " " &amp; Table15[[#This Row],[Site Description]]</f>
        <v>#N/A</v>
      </c>
      <c r="E1380" t="s">
        <v>10828</v>
      </c>
      <c r="F1380" t="s">
        <v>10829</v>
      </c>
      <c r="G1380" t="s">
        <v>8112</v>
      </c>
      <c r="H1380" t="s">
        <v>8113</v>
      </c>
      <c r="J1380" t="str">
        <f>Table15[[#This Row],[Server]]&amp;":"&amp;Table15[[#This Row],[DB_ADDR]]</f>
        <v>WASTE:E1121</v>
      </c>
    </row>
    <row r="1381" spans="1:10" x14ac:dyDescent="0.3">
      <c r="A1381">
        <v>13254</v>
      </c>
      <c r="B1381" t="e">
        <f>_xlfn.XLOOKUP(Table15[[#This Row],[Site Id]],'All sites'!A:A,'All sites'!B:B)</f>
        <v>#N/A</v>
      </c>
      <c r="C1381" t="e">
        <f>_xlfn.XLOOKUP(Table15[[#This Row],[Site Id]],'All sites'!A:A,'All sites'!C:C)</f>
        <v>#N/A</v>
      </c>
      <c r="D1381" t="e">
        <f>Table15[[#This Row],[Site Area]] &amp; " " &amp; Table15[[#This Row],[Site Description]]</f>
        <v>#N/A</v>
      </c>
      <c r="E1381" t="s">
        <v>10830</v>
      </c>
      <c r="F1381" t="s">
        <v>10831</v>
      </c>
      <c r="G1381" t="s">
        <v>8112</v>
      </c>
      <c r="H1381" t="s">
        <v>8113</v>
      </c>
      <c r="J1381" t="str">
        <f>Table15[[#This Row],[Server]]&amp;":"&amp;Table15[[#This Row],[DB_ADDR]]</f>
        <v>WASTE:E1123</v>
      </c>
    </row>
    <row r="1382" spans="1:10" x14ac:dyDescent="0.3">
      <c r="A1382">
        <v>13255</v>
      </c>
      <c r="B1382" t="e">
        <f>_xlfn.XLOOKUP(Table15[[#This Row],[Site Id]],'All sites'!A:A,'All sites'!B:B)</f>
        <v>#N/A</v>
      </c>
      <c r="C1382" t="e">
        <f>_xlfn.XLOOKUP(Table15[[#This Row],[Site Id]],'All sites'!A:A,'All sites'!C:C)</f>
        <v>#N/A</v>
      </c>
      <c r="D1382" t="e">
        <f>Table15[[#This Row],[Site Area]] &amp; " " &amp; Table15[[#This Row],[Site Description]]</f>
        <v>#N/A</v>
      </c>
      <c r="E1382" t="s">
        <v>10832</v>
      </c>
      <c r="F1382" t="s">
        <v>10833</v>
      </c>
      <c r="G1382" t="s">
        <v>8112</v>
      </c>
      <c r="H1382" t="s">
        <v>8113</v>
      </c>
      <c r="J1382" t="str">
        <f>Table15[[#This Row],[Server]]&amp;":"&amp;Table15[[#This Row],[DB_ADDR]]</f>
        <v>WASTE:E8090</v>
      </c>
    </row>
    <row r="1383" spans="1:10" x14ac:dyDescent="0.3">
      <c r="A1383">
        <v>13255</v>
      </c>
      <c r="B1383" t="e">
        <f>_xlfn.XLOOKUP(Table15[[#This Row],[Site Id]],'All sites'!A:A,'All sites'!B:B)</f>
        <v>#N/A</v>
      </c>
      <c r="C1383" t="e">
        <f>_xlfn.XLOOKUP(Table15[[#This Row],[Site Id]],'All sites'!A:A,'All sites'!C:C)</f>
        <v>#N/A</v>
      </c>
      <c r="D1383" t="e">
        <f>Table15[[#This Row],[Site Area]] &amp; " " &amp; Table15[[#This Row],[Site Description]]</f>
        <v>#N/A</v>
      </c>
      <c r="E1383" t="s">
        <v>10834</v>
      </c>
      <c r="F1383" t="s">
        <v>10835</v>
      </c>
      <c r="G1383" t="s">
        <v>8112</v>
      </c>
      <c r="H1383" t="s">
        <v>8113</v>
      </c>
      <c r="J1383" t="str">
        <f>Table15[[#This Row],[Server]]&amp;":"&amp;Table15[[#This Row],[DB_ADDR]]</f>
        <v>WASTE:E9333</v>
      </c>
    </row>
    <row r="1384" spans="1:10" x14ac:dyDescent="0.3">
      <c r="A1384">
        <v>13255</v>
      </c>
      <c r="B1384" t="e">
        <f>_xlfn.XLOOKUP(Table15[[#This Row],[Site Id]],'All sites'!A:A,'All sites'!B:B)</f>
        <v>#N/A</v>
      </c>
      <c r="C1384" t="e">
        <f>_xlfn.XLOOKUP(Table15[[#This Row],[Site Id]],'All sites'!A:A,'All sites'!C:C)</f>
        <v>#N/A</v>
      </c>
      <c r="D1384" t="e">
        <f>Table15[[#This Row],[Site Area]] &amp; " " &amp; Table15[[#This Row],[Site Description]]</f>
        <v>#N/A</v>
      </c>
      <c r="E1384" t="s">
        <v>10836</v>
      </c>
      <c r="F1384" t="s">
        <v>10837</v>
      </c>
      <c r="G1384" t="s">
        <v>8112</v>
      </c>
      <c r="H1384" t="s">
        <v>8113</v>
      </c>
      <c r="J1384" t="str">
        <f>Table15[[#This Row],[Server]]&amp;":"&amp;Table15[[#This Row],[DB_ADDR]]</f>
        <v>WASTE:E9334</v>
      </c>
    </row>
    <row r="1385" spans="1:10" x14ac:dyDescent="0.3">
      <c r="A1385">
        <v>13255</v>
      </c>
      <c r="B1385" t="e">
        <f>_xlfn.XLOOKUP(Table15[[#This Row],[Site Id]],'All sites'!A:A,'All sites'!B:B)</f>
        <v>#N/A</v>
      </c>
      <c r="C1385" t="e">
        <f>_xlfn.XLOOKUP(Table15[[#This Row],[Site Id]],'All sites'!A:A,'All sites'!C:C)</f>
        <v>#N/A</v>
      </c>
      <c r="D1385" t="e">
        <f>Table15[[#This Row],[Site Area]] &amp; " " &amp; Table15[[#This Row],[Site Description]]</f>
        <v>#N/A</v>
      </c>
      <c r="E1385" t="s">
        <v>10838</v>
      </c>
      <c r="F1385" t="s">
        <v>10839</v>
      </c>
      <c r="G1385" t="s">
        <v>8112</v>
      </c>
      <c r="H1385" t="s">
        <v>8113</v>
      </c>
      <c r="J1385" t="str">
        <f>Table15[[#This Row],[Server]]&amp;":"&amp;Table15[[#This Row],[DB_ADDR]]</f>
        <v>WASTE:E9342</v>
      </c>
    </row>
    <row r="1386" spans="1:10" x14ac:dyDescent="0.3">
      <c r="A1386">
        <v>13255</v>
      </c>
      <c r="B1386" t="e">
        <f>_xlfn.XLOOKUP(Table15[[#This Row],[Site Id]],'All sites'!A:A,'All sites'!B:B)</f>
        <v>#N/A</v>
      </c>
      <c r="C1386" t="e">
        <f>_xlfn.XLOOKUP(Table15[[#This Row],[Site Id]],'All sites'!A:A,'All sites'!C:C)</f>
        <v>#N/A</v>
      </c>
      <c r="D1386" t="e">
        <f>Table15[[#This Row],[Site Area]] &amp; " " &amp; Table15[[#This Row],[Site Description]]</f>
        <v>#N/A</v>
      </c>
      <c r="E1386" t="s">
        <v>10840</v>
      </c>
      <c r="F1386" t="s">
        <v>10841</v>
      </c>
      <c r="G1386" t="s">
        <v>8112</v>
      </c>
      <c r="H1386" t="s">
        <v>8113</v>
      </c>
      <c r="J1386" t="str">
        <f>Table15[[#This Row],[Server]]&amp;":"&amp;Table15[[#This Row],[DB_ADDR]]</f>
        <v>WASTE:E9343</v>
      </c>
    </row>
    <row r="1387" spans="1:10" x14ac:dyDescent="0.3">
      <c r="A1387">
        <v>13255</v>
      </c>
      <c r="B1387" t="e">
        <f>_xlfn.XLOOKUP(Table15[[#This Row],[Site Id]],'All sites'!A:A,'All sites'!B:B)</f>
        <v>#N/A</v>
      </c>
      <c r="C1387" t="e">
        <f>_xlfn.XLOOKUP(Table15[[#This Row],[Site Id]],'All sites'!A:A,'All sites'!C:C)</f>
        <v>#N/A</v>
      </c>
      <c r="D1387" t="e">
        <f>Table15[[#This Row],[Site Area]] &amp; " " &amp; Table15[[#This Row],[Site Description]]</f>
        <v>#N/A</v>
      </c>
      <c r="E1387" t="s">
        <v>10842</v>
      </c>
      <c r="F1387" t="s">
        <v>10843</v>
      </c>
      <c r="G1387" t="s">
        <v>8112</v>
      </c>
      <c r="H1387" t="s">
        <v>8113</v>
      </c>
      <c r="J1387" t="str">
        <f>Table15[[#This Row],[Server]]&amp;":"&amp;Table15[[#This Row],[DB_ADDR]]</f>
        <v>WASTE:E9346</v>
      </c>
    </row>
    <row r="1388" spans="1:10" x14ac:dyDescent="0.3">
      <c r="A1388">
        <v>13255</v>
      </c>
      <c r="B1388" t="e">
        <f>_xlfn.XLOOKUP(Table15[[#This Row],[Site Id]],'All sites'!A:A,'All sites'!B:B)</f>
        <v>#N/A</v>
      </c>
      <c r="C1388" t="e">
        <f>_xlfn.XLOOKUP(Table15[[#This Row],[Site Id]],'All sites'!A:A,'All sites'!C:C)</f>
        <v>#N/A</v>
      </c>
      <c r="D1388" t="e">
        <f>Table15[[#This Row],[Site Area]] &amp; " " &amp; Table15[[#This Row],[Site Description]]</f>
        <v>#N/A</v>
      </c>
      <c r="E1388" t="s">
        <v>10844</v>
      </c>
      <c r="F1388" t="s">
        <v>10845</v>
      </c>
      <c r="G1388" t="s">
        <v>8112</v>
      </c>
      <c r="H1388" t="s">
        <v>8113</v>
      </c>
      <c r="J1388" t="str">
        <f>Table15[[#This Row],[Server]]&amp;":"&amp;Table15[[#This Row],[DB_ADDR]]</f>
        <v>WASTE:E9355</v>
      </c>
    </row>
    <row r="1389" spans="1:10" x14ac:dyDescent="0.3">
      <c r="A1389">
        <v>13255</v>
      </c>
      <c r="B1389" t="e">
        <f>_xlfn.XLOOKUP(Table15[[#This Row],[Site Id]],'All sites'!A:A,'All sites'!B:B)</f>
        <v>#N/A</v>
      </c>
      <c r="C1389" t="e">
        <f>_xlfn.XLOOKUP(Table15[[#This Row],[Site Id]],'All sites'!A:A,'All sites'!C:C)</f>
        <v>#N/A</v>
      </c>
      <c r="D1389" t="e">
        <f>Table15[[#This Row],[Site Area]] &amp; " " &amp; Table15[[#This Row],[Site Description]]</f>
        <v>#N/A</v>
      </c>
      <c r="E1389" t="s">
        <v>10846</v>
      </c>
      <c r="F1389" t="s">
        <v>10847</v>
      </c>
      <c r="G1389" t="s">
        <v>8112</v>
      </c>
      <c r="H1389" t="s">
        <v>8113</v>
      </c>
      <c r="J1389" t="str">
        <f>Table15[[#This Row],[Server]]&amp;":"&amp;Table15[[#This Row],[DB_ADDR]]</f>
        <v>WASTE:E31633</v>
      </c>
    </row>
    <row r="1390" spans="1:10" x14ac:dyDescent="0.3">
      <c r="A1390">
        <v>13255</v>
      </c>
      <c r="B1390" t="e">
        <f>_xlfn.XLOOKUP(Table15[[#This Row],[Site Id]],'All sites'!A:A,'All sites'!B:B)</f>
        <v>#N/A</v>
      </c>
      <c r="C1390" t="e">
        <f>_xlfn.XLOOKUP(Table15[[#This Row],[Site Id]],'All sites'!A:A,'All sites'!C:C)</f>
        <v>#N/A</v>
      </c>
      <c r="D1390" t="e">
        <f>Table15[[#This Row],[Site Area]] &amp; " " &amp; Table15[[#This Row],[Site Description]]</f>
        <v>#N/A</v>
      </c>
      <c r="E1390" t="s">
        <v>10848</v>
      </c>
      <c r="F1390" t="s">
        <v>10849</v>
      </c>
      <c r="G1390" t="s">
        <v>8112</v>
      </c>
      <c r="H1390" t="s">
        <v>8113</v>
      </c>
      <c r="J1390" t="str">
        <f>Table15[[#This Row],[Server]]&amp;":"&amp;Table15[[#This Row],[DB_ADDR]]</f>
        <v>WASTE:E31634</v>
      </c>
    </row>
    <row r="1391" spans="1:10" x14ac:dyDescent="0.3">
      <c r="A1391">
        <v>13255</v>
      </c>
      <c r="B1391" t="e">
        <f>_xlfn.XLOOKUP(Table15[[#This Row],[Site Id]],'All sites'!A:A,'All sites'!B:B)</f>
        <v>#N/A</v>
      </c>
      <c r="C1391" t="e">
        <f>_xlfn.XLOOKUP(Table15[[#This Row],[Site Id]],'All sites'!A:A,'All sites'!C:C)</f>
        <v>#N/A</v>
      </c>
      <c r="D1391" t="e">
        <f>Table15[[#This Row],[Site Area]] &amp; " " &amp; Table15[[#This Row],[Site Description]]</f>
        <v>#N/A</v>
      </c>
      <c r="E1391" t="s">
        <v>10850</v>
      </c>
      <c r="F1391" t="s">
        <v>10851</v>
      </c>
      <c r="G1391" t="s">
        <v>8112</v>
      </c>
      <c r="H1391" t="s">
        <v>8113</v>
      </c>
      <c r="J1391" t="str">
        <f>Table15[[#This Row],[Server]]&amp;":"&amp;Table15[[#This Row],[DB_ADDR]]</f>
        <v>WASTE:E31744</v>
      </c>
    </row>
    <row r="1392" spans="1:10" x14ac:dyDescent="0.3">
      <c r="A1392">
        <v>13255</v>
      </c>
      <c r="B1392" t="e">
        <f>_xlfn.XLOOKUP(Table15[[#This Row],[Site Id]],'All sites'!A:A,'All sites'!B:B)</f>
        <v>#N/A</v>
      </c>
      <c r="C1392" t="e">
        <f>_xlfn.XLOOKUP(Table15[[#This Row],[Site Id]],'All sites'!A:A,'All sites'!C:C)</f>
        <v>#N/A</v>
      </c>
      <c r="D1392" t="e">
        <f>Table15[[#This Row],[Site Area]] &amp; " " &amp; Table15[[#This Row],[Site Description]]</f>
        <v>#N/A</v>
      </c>
      <c r="E1392" t="s">
        <v>10852</v>
      </c>
      <c r="F1392" t="s">
        <v>10853</v>
      </c>
      <c r="G1392" t="s">
        <v>8112</v>
      </c>
      <c r="H1392" t="s">
        <v>8113</v>
      </c>
      <c r="J1392" t="str">
        <f>Table15[[#This Row],[Server]]&amp;":"&amp;Table15[[#This Row],[DB_ADDR]]</f>
        <v>WASTE:E31745</v>
      </c>
    </row>
    <row r="1393" spans="1:10" x14ac:dyDescent="0.3">
      <c r="A1393">
        <v>13255</v>
      </c>
      <c r="B1393" t="e">
        <f>_xlfn.XLOOKUP(Table15[[#This Row],[Site Id]],'All sites'!A:A,'All sites'!B:B)</f>
        <v>#N/A</v>
      </c>
      <c r="C1393" t="e">
        <f>_xlfn.XLOOKUP(Table15[[#This Row],[Site Id]],'All sites'!A:A,'All sites'!C:C)</f>
        <v>#N/A</v>
      </c>
      <c r="D1393" t="e">
        <f>Table15[[#This Row],[Site Area]] &amp; " " &amp; Table15[[#This Row],[Site Description]]</f>
        <v>#N/A</v>
      </c>
      <c r="E1393" t="s">
        <v>10854</v>
      </c>
      <c r="F1393" t="s">
        <v>10855</v>
      </c>
      <c r="G1393" t="s">
        <v>8112</v>
      </c>
      <c r="H1393" t="s">
        <v>8113</v>
      </c>
      <c r="J1393" t="str">
        <f>Table15[[#This Row],[Server]]&amp;":"&amp;Table15[[#This Row],[DB_ADDR]]</f>
        <v>WASTE:E51811</v>
      </c>
    </row>
    <row r="1394" spans="1:10" x14ac:dyDescent="0.3">
      <c r="A1394">
        <v>13256</v>
      </c>
      <c r="B1394" t="e">
        <f>_xlfn.XLOOKUP(Table15[[#This Row],[Site Id]],'All sites'!A:A,'All sites'!B:B)</f>
        <v>#N/A</v>
      </c>
      <c r="C1394" t="e">
        <f>_xlfn.XLOOKUP(Table15[[#This Row],[Site Id]],'All sites'!A:A,'All sites'!C:C)</f>
        <v>#N/A</v>
      </c>
      <c r="D1394" t="e">
        <f>Table15[[#This Row],[Site Area]] &amp; " " &amp; Table15[[#This Row],[Site Description]]</f>
        <v>#N/A</v>
      </c>
      <c r="E1394" t="s">
        <v>10856</v>
      </c>
      <c r="F1394" t="s">
        <v>10857</v>
      </c>
      <c r="G1394" t="s">
        <v>8112</v>
      </c>
      <c r="H1394" t="s">
        <v>8168</v>
      </c>
      <c r="J1394" t="str">
        <f>Table15[[#This Row],[Server]]&amp;":"&amp;Table15[[#This Row],[DB_ADDR]]</f>
        <v>WASTE2:E6812</v>
      </c>
    </row>
    <row r="1395" spans="1:10" x14ac:dyDescent="0.3">
      <c r="A1395">
        <v>13256</v>
      </c>
      <c r="B1395" t="e">
        <f>_xlfn.XLOOKUP(Table15[[#This Row],[Site Id]],'All sites'!A:A,'All sites'!B:B)</f>
        <v>#N/A</v>
      </c>
      <c r="C1395" t="e">
        <f>_xlfn.XLOOKUP(Table15[[#This Row],[Site Id]],'All sites'!A:A,'All sites'!C:C)</f>
        <v>#N/A</v>
      </c>
      <c r="D1395" t="e">
        <f>Table15[[#This Row],[Site Area]] &amp; " " &amp; Table15[[#This Row],[Site Description]]</f>
        <v>#N/A</v>
      </c>
      <c r="E1395" t="s">
        <v>9375</v>
      </c>
      <c r="F1395" t="s">
        <v>10858</v>
      </c>
      <c r="G1395" t="s">
        <v>8112</v>
      </c>
      <c r="H1395" t="s">
        <v>8168</v>
      </c>
      <c r="J1395" t="str">
        <f>Table15[[#This Row],[Server]]&amp;":"&amp;Table15[[#This Row],[DB_ADDR]]</f>
        <v>WASTE2:E6821</v>
      </c>
    </row>
    <row r="1396" spans="1:10" x14ac:dyDescent="0.3">
      <c r="A1396">
        <v>13256</v>
      </c>
      <c r="B1396" t="e">
        <f>_xlfn.XLOOKUP(Table15[[#This Row],[Site Id]],'All sites'!A:A,'All sites'!B:B)</f>
        <v>#N/A</v>
      </c>
      <c r="C1396" t="e">
        <f>_xlfn.XLOOKUP(Table15[[#This Row],[Site Id]],'All sites'!A:A,'All sites'!C:C)</f>
        <v>#N/A</v>
      </c>
      <c r="D1396" t="e">
        <f>Table15[[#This Row],[Site Area]] &amp; " " &amp; Table15[[#This Row],[Site Description]]</f>
        <v>#N/A</v>
      </c>
      <c r="E1396" t="s">
        <v>10859</v>
      </c>
      <c r="F1396" t="s">
        <v>10860</v>
      </c>
      <c r="G1396" t="s">
        <v>8112</v>
      </c>
      <c r="H1396" t="s">
        <v>8168</v>
      </c>
      <c r="J1396" t="str">
        <f>Table15[[#This Row],[Server]]&amp;":"&amp;Table15[[#This Row],[DB_ADDR]]</f>
        <v>WASTE2:E6846</v>
      </c>
    </row>
    <row r="1397" spans="1:10" x14ac:dyDescent="0.3">
      <c r="A1397">
        <v>13256</v>
      </c>
      <c r="B1397" t="e">
        <f>_xlfn.XLOOKUP(Table15[[#This Row],[Site Id]],'All sites'!A:A,'All sites'!B:B)</f>
        <v>#N/A</v>
      </c>
      <c r="C1397" t="e">
        <f>_xlfn.XLOOKUP(Table15[[#This Row],[Site Id]],'All sites'!A:A,'All sites'!C:C)</f>
        <v>#N/A</v>
      </c>
      <c r="D1397" t="e">
        <f>Table15[[#This Row],[Site Area]] &amp; " " &amp; Table15[[#This Row],[Site Description]]</f>
        <v>#N/A</v>
      </c>
      <c r="E1397" t="s">
        <v>10861</v>
      </c>
      <c r="F1397" t="s">
        <v>10862</v>
      </c>
      <c r="G1397" t="s">
        <v>8112</v>
      </c>
      <c r="H1397" t="s">
        <v>8168</v>
      </c>
      <c r="J1397" t="str">
        <f>Table15[[#This Row],[Server]]&amp;":"&amp;Table15[[#This Row],[DB_ADDR]]</f>
        <v>WASTE2:E6851</v>
      </c>
    </row>
    <row r="1398" spans="1:10" x14ac:dyDescent="0.3">
      <c r="A1398">
        <v>13257</v>
      </c>
      <c r="B1398" t="e">
        <f>_xlfn.XLOOKUP(Table15[[#This Row],[Site Id]],'All sites'!A:A,'All sites'!B:B)</f>
        <v>#N/A</v>
      </c>
      <c r="C1398" t="e">
        <f>_xlfn.XLOOKUP(Table15[[#This Row],[Site Id]],'All sites'!A:A,'All sites'!C:C)</f>
        <v>#N/A</v>
      </c>
      <c r="D1398" t="e">
        <f>Table15[[#This Row],[Site Area]] &amp; " " &amp; Table15[[#This Row],[Site Description]]</f>
        <v>#N/A</v>
      </c>
      <c r="E1398" t="s">
        <v>10863</v>
      </c>
      <c r="F1398" t="s">
        <v>10864</v>
      </c>
      <c r="G1398" t="s">
        <v>8112</v>
      </c>
      <c r="H1398" t="s">
        <v>8113</v>
      </c>
      <c r="J1398" t="str">
        <f>Table15[[#This Row],[Server]]&amp;":"&amp;Table15[[#This Row],[DB_ADDR]]</f>
        <v>WASTE:E12947</v>
      </c>
    </row>
    <row r="1399" spans="1:10" x14ac:dyDescent="0.3">
      <c r="A1399">
        <v>13257</v>
      </c>
      <c r="B1399" t="e">
        <f>_xlfn.XLOOKUP(Table15[[#This Row],[Site Id]],'All sites'!A:A,'All sites'!B:B)</f>
        <v>#N/A</v>
      </c>
      <c r="C1399" t="e">
        <f>_xlfn.XLOOKUP(Table15[[#This Row],[Site Id]],'All sites'!A:A,'All sites'!C:C)</f>
        <v>#N/A</v>
      </c>
      <c r="D1399" t="e">
        <f>Table15[[#This Row],[Site Area]] &amp; " " &amp; Table15[[#This Row],[Site Description]]</f>
        <v>#N/A</v>
      </c>
      <c r="E1399" t="s">
        <v>10865</v>
      </c>
      <c r="F1399" t="s">
        <v>10866</v>
      </c>
      <c r="G1399" t="s">
        <v>8112</v>
      </c>
      <c r="H1399" t="s">
        <v>8168</v>
      </c>
      <c r="J1399" t="str">
        <f>Table15[[#This Row],[Server]]&amp;":"&amp;Table15[[#This Row],[DB_ADDR]]</f>
        <v>WASTE2:E7025</v>
      </c>
    </row>
    <row r="1400" spans="1:10" x14ac:dyDescent="0.3">
      <c r="A1400">
        <v>13257</v>
      </c>
      <c r="B1400" t="e">
        <f>_xlfn.XLOOKUP(Table15[[#This Row],[Site Id]],'All sites'!A:A,'All sites'!B:B)</f>
        <v>#N/A</v>
      </c>
      <c r="C1400" t="e">
        <f>_xlfn.XLOOKUP(Table15[[#This Row],[Site Id]],'All sites'!A:A,'All sites'!C:C)</f>
        <v>#N/A</v>
      </c>
      <c r="D1400" t="e">
        <f>Table15[[#This Row],[Site Area]] &amp; " " &amp; Table15[[#This Row],[Site Description]]</f>
        <v>#N/A</v>
      </c>
      <c r="E1400" t="s">
        <v>10867</v>
      </c>
      <c r="F1400" t="s">
        <v>10868</v>
      </c>
      <c r="G1400" t="s">
        <v>8112</v>
      </c>
      <c r="H1400" t="s">
        <v>8168</v>
      </c>
      <c r="J1400" t="str">
        <f>Table15[[#This Row],[Server]]&amp;":"&amp;Table15[[#This Row],[DB_ADDR]]</f>
        <v>WASTE2:E7026</v>
      </c>
    </row>
    <row r="1401" spans="1:10" x14ac:dyDescent="0.3">
      <c r="A1401">
        <v>13257</v>
      </c>
      <c r="B1401" t="e">
        <f>_xlfn.XLOOKUP(Table15[[#This Row],[Site Id]],'All sites'!A:A,'All sites'!B:B)</f>
        <v>#N/A</v>
      </c>
      <c r="C1401" t="e">
        <f>_xlfn.XLOOKUP(Table15[[#This Row],[Site Id]],'All sites'!A:A,'All sites'!C:C)</f>
        <v>#N/A</v>
      </c>
      <c r="D1401" t="e">
        <f>Table15[[#This Row],[Site Area]] &amp; " " &amp; Table15[[#This Row],[Site Description]]</f>
        <v>#N/A</v>
      </c>
      <c r="E1401" t="s">
        <v>10869</v>
      </c>
      <c r="F1401" t="s">
        <v>10870</v>
      </c>
      <c r="G1401" t="s">
        <v>8112</v>
      </c>
      <c r="H1401" t="s">
        <v>8168</v>
      </c>
      <c r="J1401" t="str">
        <f>Table15[[#This Row],[Server]]&amp;":"&amp;Table15[[#This Row],[DB_ADDR]]</f>
        <v>WASTE2:E7036</v>
      </c>
    </row>
    <row r="1402" spans="1:10" x14ac:dyDescent="0.3">
      <c r="A1402">
        <v>13257</v>
      </c>
      <c r="B1402" t="e">
        <f>_xlfn.XLOOKUP(Table15[[#This Row],[Site Id]],'All sites'!A:A,'All sites'!B:B)</f>
        <v>#N/A</v>
      </c>
      <c r="C1402" t="e">
        <f>_xlfn.XLOOKUP(Table15[[#This Row],[Site Id]],'All sites'!A:A,'All sites'!C:C)</f>
        <v>#N/A</v>
      </c>
      <c r="D1402" t="e">
        <f>Table15[[#This Row],[Site Area]] &amp; " " &amp; Table15[[#This Row],[Site Description]]</f>
        <v>#N/A</v>
      </c>
      <c r="E1402" t="s">
        <v>10871</v>
      </c>
      <c r="F1402" t="s">
        <v>10872</v>
      </c>
      <c r="G1402" t="s">
        <v>8112</v>
      </c>
      <c r="H1402" t="s">
        <v>8168</v>
      </c>
      <c r="J1402" t="str">
        <f>Table15[[#This Row],[Server]]&amp;":"&amp;Table15[[#This Row],[DB_ADDR]]</f>
        <v>WASTE2:E7074</v>
      </c>
    </row>
    <row r="1403" spans="1:10" x14ac:dyDescent="0.3">
      <c r="A1403">
        <v>13257</v>
      </c>
      <c r="B1403" t="e">
        <f>_xlfn.XLOOKUP(Table15[[#This Row],[Site Id]],'All sites'!A:A,'All sites'!B:B)</f>
        <v>#N/A</v>
      </c>
      <c r="C1403" t="e">
        <f>_xlfn.XLOOKUP(Table15[[#This Row],[Site Id]],'All sites'!A:A,'All sites'!C:C)</f>
        <v>#N/A</v>
      </c>
      <c r="D1403" t="e">
        <f>Table15[[#This Row],[Site Area]] &amp; " " &amp; Table15[[#This Row],[Site Description]]</f>
        <v>#N/A</v>
      </c>
      <c r="E1403" t="s">
        <v>10873</v>
      </c>
      <c r="F1403" t="s">
        <v>10874</v>
      </c>
      <c r="G1403" t="s">
        <v>8112</v>
      </c>
      <c r="H1403" t="s">
        <v>8168</v>
      </c>
      <c r="J1403" t="str">
        <f>Table15[[#This Row],[Server]]&amp;":"&amp;Table15[[#This Row],[DB_ADDR]]</f>
        <v>WASTE2:E7079</v>
      </c>
    </row>
    <row r="1404" spans="1:10" x14ac:dyDescent="0.3">
      <c r="A1404">
        <v>13257</v>
      </c>
      <c r="B1404" t="e">
        <f>_xlfn.XLOOKUP(Table15[[#This Row],[Site Id]],'All sites'!A:A,'All sites'!B:B)</f>
        <v>#N/A</v>
      </c>
      <c r="C1404" t="e">
        <f>_xlfn.XLOOKUP(Table15[[#This Row],[Site Id]],'All sites'!A:A,'All sites'!C:C)</f>
        <v>#N/A</v>
      </c>
      <c r="D1404" t="e">
        <f>Table15[[#This Row],[Site Area]] &amp; " " &amp; Table15[[#This Row],[Site Description]]</f>
        <v>#N/A</v>
      </c>
      <c r="E1404" t="s">
        <v>10875</v>
      </c>
      <c r="F1404" t="s">
        <v>10876</v>
      </c>
      <c r="G1404" t="s">
        <v>8112</v>
      </c>
      <c r="H1404" t="s">
        <v>8168</v>
      </c>
      <c r="J1404" t="str">
        <f>Table15[[#This Row],[Server]]&amp;":"&amp;Table15[[#This Row],[DB_ADDR]]</f>
        <v>WASTE2:E7084</v>
      </c>
    </row>
    <row r="1405" spans="1:10" x14ac:dyDescent="0.3">
      <c r="A1405">
        <v>13258</v>
      </c>
      <c r="B1405" t="e">
        <f>_xlfn.XLOOKUP(Table15[[#This Row],[Site Id]],'All sites'!A:A,'All sites'!B:B)</f>
        <v>#N/A</v>
      </c>
      <c r="C1405" t="e">
        <f>_xlfn.XLOOKUP(Table15[[#This Row],[Site Id]],'All sites'!A:A,'All sites'!C:C)</f>
        <v>#N/A</v>
      </c>
      <c r="D1405" t="e">
        <f>Table15[[#This Row],[Site Area]] &amp; " " &amp; Table15[[#This Row],[Site Description]]</f>
        <v>#N/A</v>
      </c>
      <c r="E1405" t="s">
        <v>10877</v>
      </c>
      <c r="F1405" t="s">
        <v>10878</v>
      </c>
      <c r="G1405" t="s">
        <v>8112</v>
      </c>
      <c r="H1405" t="s">
        <v>8113</v>
      </c>
      <c r="J1405" t="str">
        <f>Table15[[#This Row],[Server]]&amp;":"&amp;Table15[[#This Row],[DB_ADDR]]</f>
        <v>WASTE:E8326</v>
      </c>
    </row>
    <row r="1406" spans="1:10" x14ac:dyDescent="0.3">
      <c r="A1406">
        <v>13258</v>
      </c>
      <c r="B1406" t="e">
        <f>_xlfn.XLOOKUP(Table15[[#This Row],[Site Id]],'All sites'!A:A,'All sites'!B:B)</f>
        <v>#N/A</v>
      </c>
      <c r="C1406" t="e">
        <f>_xlfn.XLOOKUP(Table15[[#This Row],[Site Id]],'All sites'!A:A,'All sites'!C:C)</f>
        <v>#N/A</v>
      </c>
      <c r="D1406" t="e">
        <f>Table15[[#This Row],[Site Area]] &amp; " " &amp; Table15[[#This Row],[Site Description]]</f>
        <v>#N/A</v>
      </c>
      <c r="E1406" t="s">
        <v>10879</v>
      </c>
      <c r="F1406" t="s">
        <v>10880</v>
      </c>
      <c r="G1406" t="s">
        <v>8112</v>
      </c>
      <c r="H1406" t="s">
        <v>8113</v>
      </c>
      <c r="J1406" t="str">
        <f>Table15[[#This Row],[Server]]&amp;":"&amp;Table15[[#This Row],[DB_ADDR]]</f>
        <v>WASTE:E8328</v>
      </c>
    </row>
    <row r="1407" spans="1:10" x14ac:dyDescent="0.3">
      <c r="A1407">
        <v>13258</v>
      </c>
      <c r="B1407" t="e">
        <f>_xlfn.XLOOKUP(Table15[[#This Row],[Site Id]],'All sites'!A:A,'All sites'!B:B)</f>
        <v>#N/A</v>
      </c>
      <c r="C1407" t="e">
        <f>_xlfn.XLOOKUP(Table15[[#This Row],[Site Id]],'All sites'!A:A,'All sites'!C:C)</f>
        <v>#N/A</v>
      </c>
      <c r="D1407" t="e">
        <f>Table15[[#This Row],[Site Area]] &amp; " " &amp; Table15[[#This Row],[Site Description]]</f>
        <v>#N/A</v>
      </c>
      <c r="E1407" t="s">
        <v>10881</v>
      </c>
      <c r="F1407" t="s">
        <v>10882</v>
      </c>
      <c r="G1407" t="s">
        <v>8112</v>
      </c>
      <c r="H1407" t="s">
        <v>8113</v>
      </c>
      <c r="J1407" t="str">
        <f>Table15[[#This Row],[Server]]&amp;":"&amp;Table15[[#This Row],[DB_ADDR]]</f>
        <v>WASTE:E9938</v>
      </c>
    </row>
    <row r="1408" spans="1:10" x14ac:dyDescent="0.3">
      <c r="A1408">
        <v>13258</v>
      </c>
      <c r="B1408" t="e">
        <f>_xlfn.XLOOKUP(Table15[[#This Row],[Site Id]],'All sites'!A:A,'All sites'!B:B)</f>
        <v>#N/A</v>
      </c>
      <c r="C1408" t="e">
        <f>_xlfn.XLOOKUP(Table15[[#This Row],[Site Id]],'All sites'!A:A,'All sites'!C:C)</f>
        <v>#N/A</v>
      </c>
      <c r="D1408" t="e">
        <f>Table15[[#This Row],[Site Area]] &amp; " " &amp; Table15[[#This Row],[Site Description]]</f>
        <v>#N/A</v>
      </c>
      <c r="E1408" t="s">
        <v>10883</v>
      </c>
      <c r="F1408" t="s">
        <v>10884</v>
      </c>
      <c r="G1408" t="s">
        <v>8112</v>
      </c>
      <c r="H1408" t="s">
        <v>8113</v>
      </c>
      <c r="J1408" t="str">
        <f>Table15[[#This Row],[Server]]&amp;":"&amp;Table15[[#This Row],[DB_ADDR]]</f>
        <v>WASTE:E9939</v>
      </c>
    </row>
    <row r="1409" spans="1:10" x14ac:dyDescent="0.3">
      <c r="A1409">
        <v>13258</v>
      </c>
      <c r="B1409" t="e">
        <f>_xlfn.XLOOKUP(Table15[[#This Row],[Site Id]],'All sites'!A:A,'All sites'!B:B)</f>
        <v>#N/A</v>
      </c>
      <c r="C1409" t="e">
        <f>_xlfn.XLOOKUP(Table15[[#This Row],[Site Id]],'All sites'!A:A,'All sites'!C:C)</f>
        <v>#N/A</v>
      </c>
      <c r="D1409" t="e">
        <f>Table15[[#This Row],[Site Area]] &amp; " " &amp; Table15[[#This Row],[Site Description]]</f>
        <v>#N/A</v>
      </c>
      <c r="E1409" t="s">
        <v>10885</v>
      </c>
      <c r="F1409" t="s">
        <v>10886</v>
      </c>
      <c r="G1409" t="s">
        <v>8112</v>
      </c>
      <c r="H1409" t="s">
        <v>8113</v>
      </c>
      <c r="J1409" t="str">
        <f>Table15[[#This Row],[Server]]&amp;":"&amp;Table15[[#This Row],[DB_ADDR]]</f>
        <v>WASTE:E9940</v>
      </c>
    </row>
    <row r="1410" spans="1:10" x14ac:dyDescent="0.3">
      <c r="A1410">
        <v>13258</v>
      </c>
      <c r="B1410" t="e">
        <f>_xlfn.XLOOKUP(Table15[[#This Row],[Site Id]],'All sites'!A:A,'All sites'!B:B)</f>
        <v>#N/A</v>
      </c>
      <c r="C1410" t="e">
        <f>_xlfn.XLOOKUP(Table15[[#This Row],[Site Id]],'All sites'!A:A,'All sites'!C:C)</f>
        <v>#N/A</v>
      </c>
      <c r="D1410" t="e">
        <f>Table15[[#This Row],[Site Area]] &amp; " " &amp; Table15[[#This Row],[Site Description]]</f>
        <v>#N/A</v>
      </c>
      <c r="E1410" t="s">
        <v>10887</v>
      </c>
      <c r="F1410" t="s">
        <v>10888</v>
      </c>
      <c r="G1410" t="s">
        <v>8112</v>
      </c>
      <c r="H1410" t="s">
        <v>8113</v>
      </c>
      <c r="J1410" t="str">
        <f>Table15[[#This Row],[Server]]&amp;":"&amp;Table15[[#This Row],[DB_ADDR]]</f>
        <v>WASTE:E32004</v>
      </c>
    </row>
    <row r="1411" spans="1:10" x14ac:dyDescent="0.3">
      <c r="A1411">
        <v>13258</v>
      </c>
      <c r="B1411" t="e">
        <f>_xlfn.XLOOKUP(Table15[[#This Row],[Site Id]],'All sites'!A:A,'All sites'!B:B)</f>
        <v>#N/A</v>
      </c>
      <c r="C1411" t="e">
        <f>_xlfn.XLOOKUP(Table15[[#This Row],[Site Id]],'All sites'!A:A,'All sites'!C:C)</f>
        <v>#N/A</v>
      </c>
      <c r="D1411" t="e">
        <f>Table15[[#This Row],[Site Area]] &amp; " " &amp; Table15[[#This Row],[Site Description]]</f>
        <v>#N/A</v>
      </c>
      <c r="E1411" t="s">
        <v>10889</v>
      </c>
      <c r="F1411" t="s">
        <v>10890</v>
      </c>
      <c r="G1411" t="s">
        <v>8112</v>
      </c>
      <c r="H1411" t="s">
        <v>8113</v>
      </c>
      <c r="J1411" t="str">
        <f>Table15[[#This Row],[Server]]&amp;":"&amp;Table15[[#This Row],[DB_ADDR]]</f>
        <v>WASTE:E32006</v>
      </c>
    </row>
    <row r="1412" spans="1:10" x14ac:dyDescent="0.3">
      <c r="A1412">
        <v>13258</v>
      </c>
      <c r="B1412" t="e">
        <f>_xlfn.XLOOKUP(Table15[[#This Row],[Site Id]],'All sites'!A:A,'All sites'!B:B)</f>
        <v>#N/A</v>
      </c>
      <c r="C1412" t="e">
        <f>_xlfn.XLOOKUP(Table15[[#This Row],[Site Id]],'All sites'!A:A,'All sites'!C:C)</f>
        <v>#N/A</v>
      </c>
      <c r="D1412" t="e">
        <f>Table15[[#This Row],[Site Area]] &amp; " " &amp; Table15[[#This Row],[Site Description]]</f>
        <v>#N/A</v>
      </c>
      <c r="E1412" t="s">
        <v>10891</v>
      </c>
      <c r="F1412" t="s">
        <v>10892</v>
      </c>
      <c r="G1412" t="s">
        <v>8112</v>
      </c>
      <c r="H1412" t="s">
        <v>8113</v>
      </c>
      <c r="J1412" t="str">
        <f>Table15[[#This Row],[Server]]&amp;":"&amp;Table15[[#This Row],[DB_ADDR]]</f>
        <v>WASTE:E32040</v>
      </c>
    </row>
    <row r="1413" spans="1:10" x14ac:dyDescent="0.3">
      <c r="A1413">
        <v>13258</v>
      </c>
      <c r="B1413" t="e">
        <f>_xlfn.XLOOKUP(Table15[[#This Row],[Site Id]],'All sites'!A:A,'All sites'!B:B)</f>
        <v>#N/A</v>
      </c>
      <c r="C1413" t="e">
        <f>_xlfn.XLOOKUP(Table15[[#This Row],[Site Id]],'All sites'!A:A,'All sites'!C:C)</f>
        <v>#N/A</v>
      </c>
      <c r="D1413" t="e">
        <f>Table15[[#This Row],[Site Area]] &amp; " " &amp; Table15[[#This Row],[Site Description]]</f>
        <v>#N/A</v>
      </c>
      <c r="E1413" t="s">
        <v>10893</v>
      </c>
      <c r="F1413" t="s">
        <v>10894</v>
      </c>
      <c r="G1413" t="s">
        <v>8112</v>
      </c>
      <c r="H1413" t="s">
        <v>8113</v>
      </c>
      <c r="J1413" t="str">
        <f>Table15[[#This Row],[Server]]&amp;":"&amp;Table15[[#This Row],[DB_ADDR]]</f>
        <v>WASTE:E32041</v>
      </c>
    </row>
    <row r="1414" spans="1:10" x14ac:dyDescent="0.3">
      <c r="A1414">
        <v>13258</v>
      </c>
      <c r="B1414" t="e">
        <f>_xlfn.XLOOKUP(Table15[[#This Row],[Site Id]],'All sites'!A:A,'All sites'!B:B)</f>
        <v>#N/A</v>
      </c>
      <c r="C1414" t="e">
        <f>_xlfn.XLOOKUP(Table15[[#This Row],[Site Id]],'All sites'!A:A,'All sites'!C:C)</f>
        <v>#N/A</v>
      </c>
      <c r="D1414" t="e">
        <f>Table15[[#This Row],[Site Area]] &amp; " " &amp; Table15[[#This Row],[Site Description]]</f>
        <v>#N/A</v>
      </c>
      <c r="E1414" t="s">
        <v>10895</v>
      </c>
      <c r="F1414" t="s">
        <v>10896</v>
      </c>
      <c r="G1414" t="s">
        <v>8112</v>
      </c>
      <c r="H1414" t="s">
        <v>8113</v>
      </c>
      <c r="J1414" t="str">
        <f>Table15[[#This Row],[Server]]&amp;":"&amp;Table15[[#This Row],[DB_ADDR]]</f>
        <v>WASTE:E13331</v>
      </c>
    </row>
    <row r="1415" spans="1:10" x14ac:dyDescent="0.3">
      <c r="A1415">
        <v>13260</v>
      </c>
      <c r="B1415" t="e">
        <f>_xlfn.XLOOKUP(Table15[[#This Row],[Site Id]],'All sites'!A:A,'All sites'!B:B)</f>
        <v>#N/A</v>
      </c>
      <c r="C1415" t="e">
        <f>_xlfn.XLOOKUP(Table15[[#This Row],[Site Id]],'All sites'!A:A,'All sites'!C:C)</f>
        <v>#N/A</v>
      </c>
      <c r="D1415" t="e">
        <f>Table15[[#This Row],[Site Area]] &amp; " " &amp; Table15[[#This Row],[Site Description]]</f>
        <v>#N/A</v>
      </c>
      <c r="E1415" t="s">
        <v>10897</v>
      </c>
      <c r="F1415" t="s">
        <v>10898</v>
      </c>
      <c r="G1415" t="s">
        <v>8112</v>
      </c>
      <c r="H1415" t="s">
        <v>8113</v>
      </c>
      <c r="J1415" t="str">
        <f>Table15[[#This Row],[Server]]&amp;":"&amp;Table15[[#This Row],[DB_ADDR]]</f>
        <v>WASTE:E4826</v>
      </c>
    </row>
    <row r="1416" spans="1:10" x14ac:dyDescent="0.3">
      <c r="A1416">
        <v>13260</v>
      </c>
      <c r="B1416" t="e">
        <f>_xlfn.XLOOKUP(Table15[[#This Row],[Site Id]],'All sites'!A:A,'All sites'!B:B)</f>
        <v>#N/A</v>
      </c>
      <c r="C1416" t="e">
        <f>_xlfn.XLOOKUP(Table15[[#This Row],[Site Id]],'All sites'!A:A,'All sites'!C:C)</f>
        <v>#N/A</v>
      </c>
      <c r="D1416" t="e">
        <f>Table15[[#This Row],[Site Area]] &amp; " " &amp; Table15[[#This Row],[Site Description]]</f>
        <v>#N/A</v>
      </c>
      <c r="E1416" t="s">
        <v>10899</v>
      </c>
      <c r="F1416" t="s">
        <v>10900</v>
      </c>
      <c r="G1416" t="s">
        <v>8112</v>
      </c>
      <c r="H1416" t="s">
        <v>8113</v>
      </c>
      <c r="J1416" t="str">
        <f>Table15[[#This Row],[Server]]&amp;":"&amp;Table15[[#This Row],[DB_ADDR]]</f>
        <v>WASTE:E4827</v>
      </c>
    </row>
    <row r="1417" spans="1:10" x14ac:dyDescent="0.3">
      <c r="A1417">
        <v>13262</v>
      </c>
      <c r="B1417" t="e">
        <f>_xlfn.XLOOKUP(Table15[[#This Row],[Site Id]],'All sites'!A:A,'All sites'!B:B)</f>
        <v>#N/A</v>
      </c>
      <c r="C1417" t="e">
        <f>_xlfn.XLOOKUP(Table15[[#This Row],[Site Id]],'All sites'!A:A,'All sites'!C:C)</f>
        <v>#N/A</v>
      </c>
      <c r="D1417" t="e">
        <f>Table15[[#This Row],[Site Area]] &amp; " " &amp; Table15[[#This Row],[Site Description]]</f>
        <v>#N/A</v>
      </c>
      <c r="E1417" t="s">
        <v>10901</v>
      </c>
      <c r="F1417" t="s">
        <v>10902</v>
      </c>
      <c r="G1417" t="s">
        <v>8112</v>
      </c>
      <c r="H1417" t="s">
        <v>8113</v>
      </c>
      <c r="J1417" t="str">
        <f>Table15[[#This Row],[Server]]&amp;":"&amp;Table15[[#This Row],[DB_ADDR]]</f>
        <v>WASTE:E1301</v>
      </c>
    </row>
    <row r="1418" spans="1:10" x14ac:dyDescent="0.3">
      <c r="A1418">
        <v>13262</v>
      </c>
      <c r="B1418" t="e">
        <f>_xlfn.XLOOKUP(Table15[[#This Row],[Site Id]],'All sites'!A:A,'All sites'!B:B)</f>
        <v>#N/A</v>
      </c>
      <c r="C1418" t="e">
        <f>_xlfn.XLOOKUP(Table15[[#This Row],[Site Id]],'All sites'!A:A,'All sites'!C:C)</f>
        <v>#N/A</v>
      </c>
      <c r="D1418" t="e">
        <f>Table15[[#This Row],[Site Area]] &amp; " " &amp; Table15[[#This Row],[Site Description]]</f>
        <v>#N/A</v>
      </c>
      <c r="E1418" t="s">
        <v>10903</v>
      </c>
      <c r="F1418" t="s">
        <v>10904</v>
      </c>
      <c r="G1418" t="s">
        <v>8112</v>
      </c>
      <c r="H1418" t="s">
        <v>8113</v>
      </c>
      <c r="J1418" t="str">
        <f>Table15[[#This Row],[Server]]&amp;":"&amp;Table15[[#This Row],[DB_ADDR]]</f>
        <v>WASTE:E54003</v>
      </c>
    </row>
    <row r="1419" spans="1:10" x14ac:dyDescent="0.3">
      <c r="A1419">
        <v>13262</v>
      </c>
      <c r="B1419" t="e">
        <f>_xlfn.XLOOKUP(Table15[[#This Row],[Site Id]],'All sites'!A:A,'All sites'!B:B)</f>
        <v>#N/A</v>
      </c>
      <c r="C1419" t="e">
        <f>_xlfn.XLOOKUP(Table15[[#This Row],[Site Id]],'All sites'!A:A,'All sites'!C:C)</f>
        <v>#N/A</v>
      </c>
      <c r="D1419" t="e">
        <f>Table15[[#This Row],[Site Area]] &amp; " " &amp; Table15[[#This Row],[Site Description]]</f>
        <v>#N/A</v>
      </c>
      <c r="E1419" t="s">
        <v>10905</v>
      </c>
      <c r="F1419" t="s">
        <v>10906</v>
      </c>
      <c r="G1419" t="s">
        <v>8112</v>
      </c>
      <c r="H1419" t="s">
        <v>8113</v>
      </c>
      <c r="J1419" t="str">
        <f>Table15[[#This Row],[Server]]&amp;":"&amp;Table15[[#This Row],[DB_ADDR]]</f>
        <v>WASTE:E54004</v>
      </c>
    </row>
    <row r="1420" spans="1:10" x14ac:dyDescent="0.3">
      <c r="A1420">
        <v>13262</v>
      </c>
      <c r="B1420" t="e">
        <f>_xlfn.XLOOKUP(Table15[[#This Row],[Site Id]],'All sites'!A:A,'All sites'!B:B)</f>
        <v>#N/A</v>
      </c>
      <c r="C1420" t="e">
        <f>_xlfn.XLOOKUP(Table15[[#This Row],[Site Id]],'All sites'!A:A,'All sites'!C:C)</f>
        <v>#N/A</v>
      </c>
      <c r="D1420" t="e">
        <f>Table15[[#This Row],[Site Area]] &amp; " " &amp; Table15[[#This Row],[Site Description]]</f>
        <v>#N/A</v>
      </c>
      <c r="E1420" t="s">
        <v>10907</v>
      </c>
      <c r="F1420" t="s">
        <v>10908</v>
      </c>
      <c r="G1420" t="s">
        <v>8112</v>
      </c>
      <c r="H1420" t="s">
        <v>8113</v>
      </c>
      <c r="J1420" t="str">
        <f>Table15[[#This Row],[Server]]&amp;":"&amp;Table15[[#This Row],[DB_ADDR]]</f>
        <v>WASTE:E54008</v>
      </c>
    </row>
    <row r="1421" spans="1:10" x14ac:dyDescent="0.3">
      <c r="A1421">
        <v>13262</v>
      </c>
      <c r="B1421" t="e">
        <f>_xlfn.XLOOKUP(Table15[[#This Row],[Site Id]],'All sites'!A:A,'All sites'!B:B)</f>
        <v>#N/A</v>
      </c>
      <c r="C1421" t="e">
        <f>_xlfn.XLOOKUP(Table15[[#This Row],[Site Id]],'All sites'!A:A,'All sites'!C:C)</f>
        <v>#N/A</v>
      </c>
      <c r="D1421" t="e">
        <f>Table15[[#This Row],[Site Area]] &amp; " " &amp; Table15[[#This Row],[Site Description]]</f>
        <v>#N/A</v>
      </c>
      <c r="E1421" t="s">
        <v>10909</v>
      </c>
      <c r="F1421" t="s">
        <v>10910</v>
      </c>
      <c r="G1421" t="s">
        <v>8112</v>
      </c>
      <c r="H1421" t="s">
        <v>8113</v>
      </c>
      <c r="J1421" t="str">
        <f>Table15[[#This Row],[Server]]&amp;":"&amp;Table15[[#This Row],[DB_ADDR]]</f>
        <v>WASTE:E54016</v>
      </c>
    </row>
    <row r="1422" spans="1:10" x14ac:dyDescent="0.3">
      <c r="A1422">
        <v>13264</v>
      </c>
      <c r="B1422" t="e">
        <f>_xlfn.XLOOKUP(Table15[[#This Row],[Site Id]],'All sites'!A:A,'All sites'!B:B)</f>
        <v>#N/A</v>
      </c>
      <c r="C1422" t="e">
        <f>_xlfn.XLOOKUP(Table15[[#This Row],[Site Id]],'All sites'!A:A,'All sites'!C:C)</f>
        <v>#N/A</v>
      </c>
      <c r="D1422" t="e">
        <f>Table15[[#This Row],[Site Area]] &amp; " " &amp; Table15[[#This Row],[Site Description]]</f>
        <v>#N/A</v>
      </c>
      <c r="E1422" t="s">
        <v>10911</v>
      </c>
      <c r="F1422" t="s">
        <v>10912</v>
      </c>
      <c r="G1422" t="s">
        <v>8112</v>
      </c>
      <c r="H1422" t="s">
        <v>8113</v>
      </c>
      <c r="J1422" t="str">
        <f>Table15[[#This Row],[Server]]&amp;":"&amp;Table15[[#This Row],[DB_ADDR]]</f>
        <v>WASTE:E9500</v>
      </c>
    </row>
    <row r="1423" spans="1:10" x14ac:dyDescent="0.3">
      <c r="A1423">
        <v>13264</v>
      </c>
      <c r="B1423" t="e">
        <f>_xlfn.XLOOKUP(Table15[[#This Row],[Site Id]],'All sites'!A:A,'All sites'!B:B)</f>
        <v>#N/A</v>
      </c>
      <c r="C1423" t="e">
        <f>_xlfn.XLOOKUP(Table15[[#This Row],[Site Id]],'All sites'!A:A,'All sites'!C:C)</f>
        <v>#N/A</v>
      </c>
      <c r="D1423" t="e">
        <f>Table15[[#This Row],[Site Area]] &amp; " " &amp; Table15[[#This Row],[Site Description]]</f>
        <v>#N/A</v>
      </c>
      <c r="E1423" t="s">
        <v>10913</v>
      </c>
      <c r="F1423" t="s">
        <v>10914</v>
      </c>
      <c r="G1423" t="s">
        <v>8112</v>
      </c>
      <c r="H1423" t="s">
        <v>8113</v>
      </c>
      <c r="J1423" t="str">
        <f>Table15[[#This Row],[Server]]&amp;":"&amp;Table15[[#This Row],[DB_ADDR]]</f>
        <v>WASTE:E24171</v>
      </c>
    </row>
    <row r="1424" spans="1:10" x14ac:dyDescent="0.3">
      <c r="A1424">
        <v>13264</v>
      </c>
      <c r="B1424" t="e">
        <f>_xlfn.XLOOKUP(Table15[[#This Row],[Site Id]],'All sites'!A:A,'All sites'!B:B)</f>
        <v>#N/A</v>
      </c>
      <c r="C1424" t="e">
        <f>_xlfn.XLOOKUP(Table15[[#This Row],[Site Id]],'All sites'!A:A,'All sites'!C:C)</f>
        <v>#N/A</v>
      </c>
      <c r="D1424" t="e">
        <f>Table15[[#This Row],[Site Area]] &amp; " " &amp; Table15[[#This Row],[Site Description]]</f>
        <v>#N/A</v>
      </c>
      <c r="E1424" t="s">
        <v>10915</v>
      </c>
      <c r="F1424" t="s">
        <v>10916</v>
      </c>
      <c r="G1424" t="s">
        <v>8112</v>
      </c>
      <c r="H1424" t="s">
        <v>8113</v>
      </c>
      <c r="J1424" t="str">
        <f>Table15[[#This Row],[Server]]&amp;":"&amp;Table15[[#This Row],[DB_ADDR]]</f>
        <v>WASTE:E24202</v>
      </c>
    </row>
    <row r="1425" spans="1:10" x14ac:dyDescent="0.3">
      <c r="A1425">
        <v>13264</v>
      </c>
      <c r="B1425" t="e">
        <f>_xlfn.XLOOKUP(Table15[[#This Row],[Site Id]],'All sites'!A:A,'All sites'!B:B)</f>
        <v>#N/A</v>
      </c>
      <c r="C1425" t="e">
        <f>_xlfn.XLOOKUP(Table15[[#This Row],[Site Id]],'All sites'!A:A,'All sites'!C:C)</f>
        <v>#N/A</v>
      </c>
      <c r="D1425" t="e">
        <f>Table15[[#This Row],[Site Area]] &amp; " " &amp; Table15[[#This Row],[Site Description]]</f>
        <v>#N/A</v>
      </c>
      <c r="E1425" t="s">
        <v>10917</v>
      </c>
      <c r="F1425" t="s">
        <v>10918</v>
      </c>
      <c r="G1425" t="s">
        <v>8112</v>
      </c>
      <c r="H1425" t="s">
        <v>8113</v>
      </c>
      <c r="J1425" t="str">
        <f>Table15[[#This Row],[Server]]&amp;":"&amp;Table15[[#This Row],[DB_ADDR]]</f>
        <v>WASTE:E24203</v>
      </c>
    </row>
    <row r="1426" spans="1:10" x14ac:dyDescent="0.3">
      <c r="A1426">
        <v>13264</v>
      </c>
      <c r="B1426" t="e">
        <f>_xlfn.XLOOKUP(Table15[[#This Row],[Site Id]],'All sites'!A:A,'All sites'!B:B)</f>
        <v>#N/A</v>
      </c>
      <c r="C1426" t="e">
        <f>_xlfn.XLOOKUP(Table15[[#This Row],[Site Id]],'All sites'!A:A,'All sites'!C:C)</f>
        <v>#N/A</v>
      </c>
      <c r="D1426" t="e">
        <f>Table15[[#This Row],[Site Area]] &amp; " " &amp; Table15[[#This Row],[Site Description]]</f>
        <v>#N/A</v>
      </c>
      <c r="E1426" t="s">
        <v>10919</v>
      </c>
      <c r="F1426" t="s">
        <v>10920</v>
      </c>
      <c r="G1426" t="s">
        <v>8112</v>
      </c>
      <c r="H1426" t="s">
        <v>8113</v>
      </c>
      <c r="J1426" t="str">
        <f>Table15[[#This Row],[Server]]&amp;":"&amp;Table15[[#This Row],[DB_ADDR]]</f>
        <v>WASTE:E24208</v>
      </c>
    </row>
    <row r="1427" spans="1:10" x14ac:dyDescent="0.3">
      <c r="A1427">
        <v>13264</v>
      </c>
      <c r="B1427" t="e">
        <f>_xlfn.XLOOKUP(Table15[[#This Row],[Site Id]],'All sites'!A:A,'All sites'!B:B)</f>
        <v>#N/A</v>
      </c>
      <c r="C1427" t="e">
        <f>_xlfn.XLOOKUP(Table15[[#This Row],[Site Id]],'All sites'!A:A,'All sites'!C:C)</f>
        <v>#N/A</v>
      </c>
      <c r="D1427" t="e">
        <f>Table15[[#This Row],[Site Area]] &amp; " " &amp; Table15[[#This Row],[Site Description]]</f>
        <v>#N/A</v>
      </c>
      <c r="E1427" t="s">
        <v>10921</v>
      </c>
      <c r="F1427" t="s">
        <v>10922</v>
      </c>
      <c r="G1427" t="s">
        <v>8112</v>
      </c>
      <c r="H1427" t="s">
        <v>8113</v>
      </c>
      <c r="J1427" t="str">
        <f>Table15[[#This Row],[Server]]&amp;":"&amp;Table15[[#This Row],[DB_ADDR]]</f>
        <v>WASTE:E24213</v>
      </c>
    </row>
    <row r="1428" spans="1:10" x14ac:dyDescent="0.3">
      <c r="A1428">
        <v>13264</v>
      </c>
      <c r="B1428" t="e">
        <f>_xlfn.XLOOKUP(Table15[[#This Row],[Site Id]],'All sites'!A:A,'All sites'!B:B)</f>
        <v>#N/A</v>
      </c>
      <c r="C1428" t="e">
        <f>_xlfn.XLOOKUP(Table15[[#This Row],[Site Id]],'All sites'!A:A,'All sites'!C:C)</f>
        <v>#N/A</v>
      </c>
      <c r="D1428" t="e">
        <f>Table15[[#This Row],[Site Area]] &amp; " " &amp; Table15[[#This Row],[Site Description]]</f>
        <v>#N/A</v>
      </c>
      <c r="E1428" t="s">
        <v>10923</v>
      </c>
      <c r="F1428" t="s">
        <v>10924</v>
      </c>
      <c r="G1428" t="s">
        <v>8112</v>
      </c>
      <c r="H1428" t="s">
        <v>8113</v>
      </c>
      <c r="J1428" t="str">
        <f>Table15[[#This Row],[Server]]&amp;":"&amp;Table15[[#This Row],[DB_ADDR]]</f>
        <v>WASTE:E24214</v>
      </c>
    </row>
    <row r="1429" spans="1:10" x14ac:dyDescent="0.3">
      <c r="A1429">
        <v>13264</v>
      </c>
      <c r="B1429" t="e">
        <f>_xlfn.XLOOKUP(Table15[[#This Row],[Site Id]],'All sites'!A:A,'All sites'!B:B)</f>
        <v>#N/A</v>
      </c>
      <c r="C1429" t="e">
        <f>_xlfn.XLOOKUP(Table15[[#This Row],[Site Id]],'All sites'!A:A,'All sites'!C:C)</f>
        <v>#N/A</v>
      </c>
      <c r="D1429" t="e">
        <f>Table15[[#This Row],[Site Area]] &amp; " " &amp; Table15[[#This Row],[Site Description]]</f>
        <v>#N/A</v>
      </c>
      <c r="E1429" t="s">
        <v>10925</v>
      </c>
      <c r="F1429" t="s">
        <v>10926</v>
      </c>
      <c r="G1429" t="s">
        <v>8112</v>
      </c>
      <c r="H1429" t="s">
        <v>8113</v>
      </c>
      <c r="J1429" t="str">
        <f>Table15[[#This Row],[Server]]&amp;":"&amp;Table15[[#This Row],[DB_ADDR]]</f>
        <v>WASTE:E24215</v>
      </c>
    </row>
    <row r="1430" spans="1:10" x14ac:dyDescent="0.3">
      <c r="A1430">
        <v>13264</v>
      </c>
      <c r="B1430" t="e">
        <f>_xlfn.XLOOKUP(Table15[[#This Row],[Site Id]],'All sites'!A:A,'All sites'!B:B)</f>
        <v>#N/A</v>
      </c>
      <c r="C1430" t="e">
        <f>_xlfn.XLOOKUP(Table15[[#This Row],[Site Id]],'All sites'!A:A,'All sites'!C:C)</f>
        <v>#N/A</v>
      </c>
      <c r="D1430" t="e">
        <f>Table15[[#This Row],[Site Area]] &amp; " " &amp; Table15[[#This Row],[Site Description]]</f>
        <v>#N/A</v>
      </c>
      <c r="E1430" t="s">
        <v>10927</v>
      </c>
      <c r="F1430" t="s">
        <v>10928</v>
      </c>
      <c r="G1430" t="s">
        <v>8112</v>
      </c>
      <c r="H1430" t="s">
        <v>8113</v>
      </c>
      <c r="J1430" t="str">
        <f>Table15[[#This Row],[Server]]&amp;":"&amp;Table15[[#This Row],[DB_ADDR]]</f>
        <v>WASTE:E24216</v>
      </c>
    </row>
    <row r="1431" spans="1:10" x14ac:dyDescent="0.3">
      <c r="A1431">
        <v>13264</v>
      </c>
      <c r="B1431" t="e">
        <f>_xlfn.XLOOKUP(Table15[[#This Row],[Site Id]],'All sites'!A:A,'All sites'!B:B)</f>
        <v>#N/A</v>
      </c>
      <c r="C1431" t="e">
        <f>_xlfn.XLOOKUP(Table15[[#This Row],[Site Id]],'All sites'!A:A,'All sites'!C:C)</f>
        <v>#N/A</v>
      </c>
      <c r="D1431" t="e">
        <f>Table15[[#This Row],[Site Area]] &amp; " " &amp; Table15[[#This Row],[Site Description]]</f>
        <v>#N/A</v>
      </c>
      <c r="E1431" t="s">
        <v>10929</v>
      </c>
      <c r="F1431" t="s">
        <v>10930</v>
      </c>
      <c r="G1431" t="s">
        <v>8112</v>
      </c>
      <c r="H1431" t="s">
        <v>8113</v>
      </c>
      <c r="J1431" t="str">
        <f>Table15[[#This Row],[Server]]&amp;":"&amp;Table15[[#This Row],[DB_ADDR]]</f>
        <v>WASTE:E24218</v>
      </c>
    </row>
    <row r="1432" spans="1:10" x14ac:dyDescent="0.3">
      <c r="A1432">
        <v>13264</v>
      </c>
      <c r="B1432" t="e">
        <f>_xlfn.XLOOKUP(Table15[[#This Row],[Site Id]],'All sites'!A:A,'All sites'!B:B)</f>
        <v>#N/A</v>
      </c>
      <c r="C1432" t="e">
        <f>_xlfn.XLOOKUP(Table15[[#This Row],[Site Id]],'All sites'!A:A,'All sites'!C:C)</f>
        <v>#N/A</v>
      </c>
      <c r="D1432" t="e">
        <f>Table15[[#This Row],[Site Area]] &amp; " " &amp; Table15[[#This Row],[Site Description]]</f>
        <v>#N/A</v>
      </c>
      <c r="E1432" t="s">
        <v>10931</v>
      </c>
      <c r="F1432" t="s">
        <v>10932</v>
      </c>
      <c r="G1432" t="s">
        <v>8112</v>
      </c>
      <c r="H1432" t="s">
        <v>8113</v>
      </c>
      <c r="J1432" t="str">
        <f>Table15[[#This Row],[Server]]&amp;":"&amp;Table15[[#This Row],[DB_ADDR]]</f>
        <v>WASTE:E24219</v>
      </c>
    </row>
    <row r="1433" spans="1:10" x14ac:dyDescent="0.3">
      <c r="A1433">
        <v>13264</v>
      </c>
      <c r="B1433" t="e">
        <f>_xlfn.XLOOKUP(Table15[[#This Row],[Site Id]],'All sites'!A:A,'All sites'!B:B)</f>
        <v>#N/A</v>
      </c>
      <c r="C1433" t="e">
        <f>_xlfn.XLOOKUP(Table15[[#This Row],[Site Id]],'All sites'!A:A,'All sites'!C:C)</f>
        <v>#N/A</v>
      </c>
      <c r="D1433" t="e">
        <f>Table15[[#This Row],[Site Area]] &amp; " " &amp; Table15[[#This Row],[Site Description]]</f>
        <v>#N/A</v>
      </c>
      <c r="E1433" t="s">
        <v>10933</v>
      </c>
      <c r="F1433" t="s">
        <v>10934</v>
      </c>
      <c r="G1433" t="s">
        <v>8112</v>
      </c>
      <c r="H1433" t="s">
        <v>8113</v>
      </c>
      <c r="J1433" t="str">
        <f>Table15[[#This Row],[Server]]&amp;":"&amp;Table15[[#This Row],[DB_ADDR]]</f>
        <v>WASTE:E30321</v>
      </c>
    </row>
    <row r="1434" spans="1:10" x14ac:dyDescent="0.3">
      <c r="A1434">
        <v>13264</v>
      </c>
      <c r="B1434" t="e">
        <f>_xlfn.XLOOKUP(Table15[[#This Row],[Site Id]],'All sites'!A:A,'All sites'!B:B)</f>
        <v>#N/A</v>
      </c>
      <c r="C1434" t="e">
        <f>_xlfn.XLOOKUP(Table15[[#This Row],[Site Id]],'All sites'!A:A,'All sites'!C:C)</f>
        <v>#N/A</v>
      </c>
      <c r="D1434" t="e">
        <f>Table15[[#This Row],[Site Area]] &amp; " " &amp; Table15[[#This Row],[Site Description]]</f>
        <v>#N/A</v>
      </c>
      <c r="E1434" t="s">
        <v>10935</v>
      </c>
      <c r="F1434" t="s">
        <v>10936</v>
      </c>
      <c r="G1434" t="s">
        <v>8112</v>
      </c>
      <c r="H1434" t="s">
        <v>8113</v>
      </c>
      <c r="J1434" t="str">
        <f>Table15[[#This Row],[Server]]&amp;":"&amp;Table15[[#This Row],[DB_ADDR]]</f>
        <v>WASTE:E24195</v>
      </c>
    </row>
    <row r="1435" spans="1:10" x14ac:dyDescent="0.3">
      <c r="A1435">
        <v>13266</v>
      </c>
      <c r="B1435" t="e">
        <f>_xlfn.XLOOKUP(Table15[[#This Row],[Site Id]],'All sites'!A:A,'All sites'!B:B)</f>
        <v>#N/A</v>
      </c>
      <c r="C1435" t="e">
        <f>_xlfn.XLOOKUP(Table15[[#This Row],[Site Id]],'All sites'!A:A,'All sites'!C:C)</f>
        <v>#N/A</v>
      </c>
      <c r="D1435" t="e">
        <f>Table15[[#This Row],[Site Area]] &amp; " " &amp; Table15[[#This Row],[Site Description]]</f>
        <v>#N/A</v>
      </c>
      <c r="E1435" t="s">
        <v>10937</v>
      </c>
      <c r="F1435" t="s">
        <v>10938</v>
      </c>
      <c r="G1435" t="s">
        <v>8112</v>
      </c>
      <c r="H1435" t="s">
        <v>8113</v>
      </c>
      <c r="J1435" t="str">
        <f>Table15[[#This Row],[Server]]&amp;":"&amp;Table15[[#This Row],[DB_ADDR]]</f>
        <v>WASTE:E12019</v>
      </c>
    </row>
    <row r="1436" spans="1:10" x14ac:dyDescent="0.3">
      <c r="A1436">
        <v>13266</v>
      </c>
      <c r="B1436" t="e">
        <f>_xlfn.XLOOKUP(Table15[[#This Row],[Site Id]],'All sites'!A:A,'All sites'!B:B)</f>
        <v>#N/A</v>
      </c>
      <c r="C1436" t="e">
        <f>_xlfn.XLOOKUP(Table15[[#This Row],[Site Id]],'All sites'!A:A,'All sites'!C:C)</f>
        <v>#N/A</v>
      </c>
      <c r="D1436" t="e">
        <f>Table15[[#This Row],[Site Area]] &amp; " " &amp; Table15[[#This Row],[Site Description]]</f>
        <v>#N/A</v>
      </c>
      <c r="E1436" t="s">
        <v>10939</v>
      </c>
      <c r="F1436" t="s">
        <v>10940</v>
      </c>
      <c r="G1436" t="s">
        <v>8112</v>
      </c>
      <c r="H1436" t="s">
        <v>8113</v>
      </c>
      <c r="J1436" t="str">
        <f>Table15[[#This Row],[Server]]&amp;":"&amp;Table15[[#This Row],[DB_ADDR]]</f>
        <v>WASTE:E31056</v>
      </c>
    </row>
    <row r="1437" spans="1:10" x14ac:dyDescent="0.3">
      <c r="A1437">
        <v>13266</v>
      </c>
      <c r="B1437" t="e">
        <f>_xlfn.XLOOKUP(Table15[[#This Row],[Site Id]],'All sites'!A:A,'All sites'!B:B)</f>
        <v>#N/A</v>
      </c>
      <c r="C1437" t="e">
        <f>_xlfn.XLOOKUP(Table15[[#This Row],[Site Id]],'All sites'!A:A,'All sites'!C:C)</f>
        <v>#N/A</v>
      </c>
      <c r="D1437" t="e">
        <f>Table15[[#This Row],[Site Area]] &amp; " " &amp; Table15[[#This Row],[Site Description]]</f>
        <v>#N/A</v>
      </c>
      <c r="E1437" t="s">
        <v>10941</v>
      </c>
      <c r="F1437" t="s">
        <v>10942</v>
      </c>
      <c r="G1437" t="s">
        <v>8112</v>
      </c>
      <c r="H1437" t="s">
        <v>8113</v>
      </c>
      <c r="J1437" t="str">
        <f>Table15[[#This Row],[Server]]&amp;":"&amp;Table15[[#This Row],[DB_ADDR]]</f>
        <v>WASTE:E31070</v>
      </c>
    </row>
    <row r="1438" spans="1:10" x14ac:dyDescent="0.3">
      <c r="A1438">
        <v>13267</v>
      </c>
      <c r="B1438" t="e">
        <f>_xlfn.XLOOKUP(Table15[[#This Row],[Site Id]],'All sites'!A:A,'All sites'!B:B)</f>
        <v>#N/A</v>
      </c>
      <c r="C1438" t="e">
        <f>_xlfn.XLOOKUP(Table15[[#This Row],[Site Id]],'All sites'!A:A,'All sites'!C:C)</f>
        <v>#N/A</v>
      </c>
      <c r="D1438" t="e">
        <f>Table15[[#This Row],[Site Area]] &amp; " " &amp; Table15[[#This Row],[Site Description]]</f>
        <v>#N/A</v>
      </c>
      <c r="E1438" t="s">
        <v>10943</v>
      </c>
      <c r="F1438" t="s">
        <v>10944</v>
      </c>
      <c r="G1438" t="s">
        <v>8112</v>
      </c>
      <c r="H1438" t="s">
        <v>8113</v>
      </c>
      <c r="J1438" t="str">
        <f>Table15[[#This Row],[Server]]&amp;":"&amp;Table15[[#This Row],[DB_ADDR]]</f>
        <v>WASTE:E5381</v>
      </c>
    </row>
    <row r="1439" spans="1:10" x14ac:dyDescent="0.3">
      <c r="A1439">
        <v>13267</v>
      </c>
      <c r="B1439" t="e">
        <f>_xlfn.XLOOKUP(Table15[[#This Row],[Site Id]],'All sites'!A:A,'All sites'!B:B)</f>
        <v>#N/A</v>
      </c>
      <c r="C1439" t="e">
        <f>_xlfn.XLOOKUP(Table15[[#This Row],[Site Id]],'All sites'!A:A,'All sites'!C:C)</f>
        <v>#N/A</v>
      </c>
      <c r="D1439" t="e">
        <f>Table15[[#This Row],[Site Area]] &amp; " " &amp; Table15[[#This Row],[Site Description]]</f>
        <v>#N/A</v>
      </c>
      <c r="E1439" t="s">
        <v>10945</v>
      </c>
      <c r="F1439" t="s">
        <v>10946</v>
      </c>
      <c r="G1439" t="s">
        <v>8112</v>
      </c>
      <c r="H1439" t="s">
        <v>8113</v>
      </c>
      <c r="J1439" t="str">
        <f>Table15[[#This Row],[Server]]&amp;":"&amp;Table15[[#This Row],[DB_ADDR]]</f>
        <v>WASTE:E5382</v>
      </c>
    </row>
    <row r="1440" spans="1:10" x14ac:dyDescent="0.3">
      <c r="A1440">
        <v>13267</v>
      </c>
      <c r="B1440" t="e">
        <f>_xlfn.XLOOKUP(Table15[[#This Row],[Site Id]],'All sites'!A:A,'All sites'!B:B)</f>
        <v>#N/A</v>
      </c>
      <c r="C1440" t="e">
        <f>_xlfn.XLOOKUP(Table15[[#This Row],[Site Id]],'All sites'!A:A,'All sites'!C:C)</f>
        <v>#N/A</v>
      </c>
      <c r="D1440" t="e">
        <f>Table15[[#This Row],[Site Area]] &amp; " " &amp; Table15[[#This Row],[Site Description]]</f>
        <v>#N/A</v>
      </c>
      <c r="E1440" t="s">
        <v>10947</v>
      </c>
      <c r="F1440" t="s">
        <v>10948</v>
      </c>
      <c r="G1440" t="s">
        <v>8112</v>
      </c>
      <c r="H1440" t="s">
        <v>8113</v>
      </c>
      <c r="J1440" t="str">
        <f>Table15[[#This Row],[Server]]&amp;":"&amp;Table15[[#This Row],[DB_ADDR]]</f>
        <v>WASTE:E5386</v>
      </c>
    </row>
    <row r="1441" spans="1:10" x14ac:dyDescent="0.3">
      <c r="A1441">
        <v>13267</v>
      </c>
      <c r="B1441" t="e">
        <f>_xlfn.XLOOKUP(Table15[[#This Row],[Site Id]],'All sites'!A:A,'All sites'!B:B)</f>
        <v>#N/A</v>
      </c>
      <c r="C1441" t="e">
        <f>_xlfn.XLOOKUP(Table15[[#This Row],[Site Id]],'All sites'!A:A,'All sites'!C:C)</f>
        <v>#N/A</v>
      </c>
      <c r="D1441" t="e">
        <f>Table15[[#This Row],[Site Area]] &amp; " " &amp; Table15[[#This Row],[Site Description]]</f>
        <v>#N/A</v>
      </c>
      <c r="E1441" t="s">
        <v>10949</v>
      </c>
      <c r="F1441" t="s">
        <v>10950</v>
      </c>
      <c r="G1441" t="s">
        <v>8112</v>
      </c>
      <c r="H1441" t="s">
        <v>8113</v>
      </c>
      <c r="J1441" t="str">
        <f>Table15[[#This Row],[Server]]&amp;":"&amp;Table15[[#This Row],[DB_ADDR]]</f>
        <v>WASTE:E13899</v>
      </c>
    </row>
    <row r="1442" spans="1:10" x14ac:dyDescent="0.3">
      <c r="A1442">
        <v>13267</v>
      </c>
      <c r="B1442" t="e">
        <f>_xlfn.XLOOKUP(Table15[[#This Row],[Site Id]],'All sites'!A:A,'All sites'!B:B)</f>
        <v>#N/A</v>
      </c>
      <c r="C1442" t="e">
        <f>_xlfn.XLOOKUP(Table15[[#This Row],[Site Id]],'All sites'!A:A,'All sites'!C:C)</f>
        <v>#N/A</v>
      </c>
      <c r="D1442" t="e">
        <f>Table15[[#This Row],[Site Area]] &amp; " " &amp; Table15[[#This Row],[Site Description]]</f>
        <v>#N/A</v>
      </c>
      <c r="E1442" t="s">
        <v>10951</v>
      </c>
      <c r="F1442" t="s">
        <v>10952</v>
      </c>
      <c r="G1442" t="s">
        <v>8112</v>
      </c>
      <c r="H1442" t="s">
        <v>8113</v>
      </c>
      <c r="J1442" t="str">
        <f>Table15[[#This Row],[Server]]&amp;":"&amp;Table15[[#This Row],[DB_ADDR]]</f>
        <v>WASTE:E35447</v>
      </c>
    </row>
    <row r="1443" spans="1:10" x14ac:dyDescent="0.3">
      <c r="A1443">
        <v>13267</v>
      </c>
      <c r="B1443" t="e">
        <f>_xlfn.XLOOKUP(Table15[[#This Row],[Site Id]],'All sites'!A:A,'All sites'!B:B)</f>
        <v>#N/A</v>
      </c>
      <c r="C1443" t="e">
        <f>_xlfn.XLOOKUP(Table15[[#This Row],[Site Id]],'All sites'!A:A,'All sites'!C:C)</f>
        <v>#N/A</v>
      </c>
      <c r="D1443" t="e">
        <f>Table15[[#This Row],[Site Area]] &amp; " " &amp; Table15[[#This Row],[Site Description]]</f>
        <v>#N/A</v>
      </c>
      <c r="E1443" t="s">
        <v>10953</v>
      </c>
      <c r="F1443" t="s">
        <v>10954</v>
      </c>
      <c r="G1443" t="s">
        <v>8112</v>
      </c>
      <c r="H1443" t="s">
        <v>8113</v>
      </c>
      <c r="J1443" t="str">
        <f>Table15[[#This Row],[Server]]&amp;":"&amp;Table15[[#This Row],[DB_ADDR]]</f>
        <v>WASTE:E35451</v>
      </c>
    </row>
    <row r="1444" spans="1:10" x14ac:dyDescent="0.3">
      <c r="A1444">
        <v>13267</v>
      </c>
      <c r="B1444" t="e">
        <f>_xlfn.XLOOKUP(Table15[[#This Row],[Site Id]],'All sites'!A:A,'All sites'!B:B)</f>
        <v>#N/A</v>
      </c>
      <c r="C1444" t="e">
        <f>_xlfn.XLOOKUP(Table15[[#This Row],[Site Id]],'All sites'!A:A,'All sites'!C:C)</f>
        <v>#N/A</v>
      </c>
      <c r="D1444" t="e">
        <f>Table15[[#This Row],[Site Area]] &amp; " " &amp; Table15[[#This Row],[Site Description]]</f>
        <v>#N/A</v>
      </c>
      <c r="E1444" t="s">
        <v>10955</v>
      </c>
      <c r="F1444" t="s">
        <v>10956</v>
      </c>
      <c r="G1444" t="s">
        <v>8112</v>
      </c>
      <c r="H1444" t="s">
        <v>8113</v>
      </c>
      <c r="J1444" t="str">
        <f>Table15[[#This Row],[Server]]&amp;":"&amp;Table15[[#This Row],[DB_ADDR]]</f>
        <v>WASTE:E35454</v>
      </c>
    </row>
    <row r="1445" spans="1:10" x14ac:dyDescent="0.3">
      <c r="A1445">
        <v>13267</v>
      </c>
      <c r="B1445" t="e">
        <f>_xlfn.XLOOKUP(Table15[[#This Row],[Site Id]],'All sites'!A:A,'All sites'!B:B)</f>
        <v>#N/A</v>
      </c>
      <c r="C1445" t="e">
        <f>_xlfn.XLOOKUP(Table15[[#This Row],[Site Id]],'All sites'!A:A,'All sites'!C:C)</f>
        <v>#N/A</v>
      </c>
      <c r="D1445" t="e">
        <f>Table15[[#This Row],[Site Area]] &amp; " " &amp; Table15[[#This Row],[Site Description]]</f>
        <v>#N/A</v>
      </c>
      <c r="E1445" t="s">
        <v>10957</v>
      </c>
      <c r="F1445" t="s">
        <v>10958</v>
      </c>
      <c r="G1445" t="s">
        <v>8112</v>
      </c>
      <c r="H1445" t="s">
        <v>8113</v>
      </c>
      <c r="J1445" t="str">
        <f>Table15[[#This Row],[Server]]&amp;":"&amp;Table15[[#This Row],[DB_ADDR]]</f>
        <v>WASTE:E35455</v>
      </c>
    </row>
    <row r="1446" spans="1:10" x14ac:dyDescent="0.3">
      <c r="A1446">
        <v>13267</v>
      </c>
      <c r="B1446" t="e">
        <f>_xlfn.XLOOKUP(Table15[[#This Row],[Site Id]],'All sites'!A:A,'All sites'!B:B)</f>
        <v>#N/A</v>
      </c>
      <c r="C1446" t="e">
        <f>_xlfn.XLOOKUP(Table15[[#This Row],[Site Id]],'All sites'!A:A,'All sites'!C:C)</f>
        <v>#N/A</v>
      </c>
      <c r="D1446" t="e">
        <f>Table15[[#This Row],[Site Area]] &amp; " " &amp; Table15[[#This Row],[Site Description]]</f>
        <v>#N/A</v>
      </c>
      <c r="E1446" t="s">
        <v>10959</v>
      </c>
      <c r="F1446" t="s">
        <v>10960</v>
      </c>
      <c r="G1446" t="s">
        <v>8112</v>
      </c>
      <c r="H1446" t="s">
        <v>8113</v>
      </c>
      <c r="J1446" t="str">
        <f>Table15[[#This Row],[Server]]&amp;":"&amp;Table15[[#This Row],[DB_ADDR]]</f>
        <v>WASTE:E35874</v>
      </c>
    </row>
    <row r="1447" spans="1:10" x14ac:dyDescent="0.3">
      <c r="A1447">
        <v>13267</v>
      </c>
      <c r="B1447" t="e">
        <f>_xlfn.XLOOKUP(Table15[[#This Row],[Site Id]],'All sites'!A:A,'All sites'!B:B)</f>
        <v>#N/A</v>
      </c>
      <c r="C1447" t="e">
        <f>_xlfn.XLOOKUP(Table15[[#This Row],[Site Id]],'All sites'!A:A,'All sites'!C:C)</f>
        <v>#N/A</v>
      </c>
      <c r="D1447" t="e">
        <f>Table15[[#This Row],[Site Area]] &amp; " " &amp; Table15[[#This Row],[Site Description]]</f>
        <v>#N/A</v>
      </c>
      <c r="E1447" t="s">
        <v>10961</v>
      </c>
      <c r="F1447" t="s">
        <v>10962</v>
      </c>
      <c r="G1447" t="s">
        <v>8112</v>
      </c>
      <c r="H1447" t="s">
        <v>8113</v>
      </c>
      <c r="J1447" t="str">
        <f>Table15[[#This Row],[Server]]&amp;":"&amp;Table15[[#This Row],[DB_ADDR]]</f>
        <v>WASTE:E35881</v>
      </c>
    </row>
    <row r="1448" spans="1:10" x14ac:dyDescent="0.3">
      <c r="A1448">
        <v>13267</v>
      </c>
      <c r="B1448" t="e">
        <f>_xlfn.XLOOKUP(Table15[[#This Row],[Site Id]],'All sites'!A:A,'All sites'!B:B)</f>
        <v>#N/A</v>
      </c>
      <c r="C1448" t="e">
        <f>_xlfn.XLOOKUP(Table15[[#This Row],[Site Id]],'All sites'!A:A,'All sites'!C:C)</f>
        <v>#N/A</v>
      </c>
      <c r="D1448" t="e">
        <f>Table15[[#This Row],[Site Area]] &amp; " " &amp; Table15[[#This Row],[Site Description]]</f>
        <v>#N/A</v>
      </c>
      <c r="E1448" t="s">
        <v>10963</v>
      </c>
      <c r="F1448" t="s">
        <v>10964</v>
      </c>
      <c r="G1448" t="s">
        <v>8112</v>
      </c>
      <c r="H1448" t="s">
        <v>8113</v>
      </c>
      <c r="J1448" t="str">
        <f>Table15[[#This Row],[Server]]&amp;":"&amp;Table15[[#This Row],[DB_ADDR]]</f>
        <v>WASTE:E36061</v>
      </c>
    </row>
    <row r="1449" spans="1:10" x14ac:dyDescent="0.3">
      <c r="A1449">
        <v>13267</v>
      </c>
      <c r="B1449" t="e">
        <f>_xlfn.XLOOKUP(Table15[[#This Row],[Site Id]],'All sites'!A:A,'All sites'!B:B)</f>
        <v>#N/A</v>
      </c>
      <c r="C1449" t="e">
        <f>_xlfn.XLOOKUP(Table15[[#This Row],[Site Id]],'All sites'!A:A,'All sites'!C:C)</f>
        <v>#N/A</v>
      </c>
      <c r="D1449" t="e">
        <f>Table15[[#This Row],[Site Area]] &amp; " " &amp; Table15[[#This Row],[Site Description]]</f>
        <v>#N/A</v>
      </c>
      <c r="E1449" t="s">
        <v>10965</v>
      </c>
      <c r="F1449" t="s">
        <v>10966</v>
      </c>
      <c r="G1449" t="s">
        <v>8112</v>
      </c>
      <c r="H1449" t="s">
        <v>8113</v>
      </c>
      <c r="J1449" t="str">
        <f>Table15[[#This Row],[Server]]&amp;":"&amp;Table15[[#This Row],[DB_ADDR]]</f>
        <v>WASTE:E36069</v>
      </c>
    </row>
    <row r="1450" spans="1:10" x14ac:dyDescent="0.3">
      <c r="A1450">
        <v>13267</v>
      </c>
      <c r="B1450" t="e">
        <f>_xlfn.XLOOKUP(Table15[[#This Row],[Site Id]],'All sites'!A:A,'All sites'!B:B)</f>
        <v>#N/A</v>
      </c>
      <c r="C1450" t="e">
        <f>_xlfn.XLOOKUP(Table15[[#This Row],[Site Id]],'All sites'!A:A,'All sites'!C:C)</f>
        <v>#N/A</v>
      </c>
      <c r="D1450" t="e">
        <f>Table15[[#This Row],[Site Area]] &amp; " " &amp; Table15[[#This Row],[Site Description]]</f>
        <v>#N/A</v>
      </c>
      <c r="E1450" t="s">
        <v>10967</v>
      </c>
      <c r="F1450" t="s">
        <v>10968</v>
      </c>
      <c r="G1450" t="s">
        <v>8112</v>
      </c>
      <c r="H1450" t="s">
        <v>8113</v>
      </c>
      <c r="J1450" t="str">
        <f>Table15[[#This Row],[Server]]&amp;":"&amp;Table15[[#This Row],[DB_ADDR]]</f>
        <v>WASTE:E97957</v>
      </c>
    </row>
    <row r="1451" spans="1:10" x14ac:dyDescent="0.3">
      <c r="A1451">
        <v>13267</v>
      </c>
      <c r="B1451" t="e">
        <f>_xlfn.XLOOKUP(Table15[[#This Row],[Site Id]],'All sites'!A:A,'All sites'!B:B)</f>
        <v>#N/A</v>
      </c>
      <c r="C1451" t="e">
        <f>_xlfn.XLOOKUP(Table15[[#This Row],[Site Id]],'All sites'!A:A,'All sites'!C:C)</f>
        <v>#N/A</v>
      </c>
      <c r="D1451" t="e">
        <f>Table15[[#This Row],[Site Area]] &amp; " " &amp; Table15[[#This Row],[Site Description]]</f>
        <v>#N/A</v>
      </c>
      <c r="E1451" t="s">
        <v>10969</v>
      </c>
      <c r="F1451" t="s">
        <v>10970</v>
      </c>
      <c r="G1451" t="s">
        <v>8112</v>
      </c>
      <c r="H1451" t="s">
        <v>8113</v>
      </c>
      <c r="J1451" t="str">
        <f>Table15[[#This Row],[Server]]&amp;":"&amp;Table15[[#This Row],[DB_ADDR]]</f>
        <v>WASTE:E35887</v>
      </c>
    </row>
    <row r="1452" spans="1:10" x14ac:dyDescent="0.3">
      <c r="A1452">
        <v>13268</v>
      </c>
      <c r="B1452" t="e">
        <f>_xlfn.XLOOKUP(Table15[[#This Row],[Site Id]],'All sites'!A:A,'All sites'!B:B)</f>
        <v>#N/A</v>
      </c>
      <c r="C1452" t="e">
        <f>_xlfn.XLOOKUP(Table15[[#This Row],[Site Id]],'All sites'!A:A,'All sites'!C:C)</f>
        <v>#N/A</v>
      </c>
      <c r="D1452" t="e">
        <f>Table15[[#This Row],[Site Area]] &amp; " " &amp; Table15[[#This Row],[Site Description]]</f>
        <v>#N/A</v>
      </c>
      <c r="E1452" t="s">
        <v>10971</v>
      </c>
      <c r="F1452" t="s">
        <v>10972</v>
      </c>
      <c r="G1452" t="s">
        <v>8112</v>
      </c>
      <c r="H1452" t="s">
        <v>8113</v>
      </c>
      <c r="J1452" t="str">
        <f>Table15[[#This Row],[Server]]&amp;":"&amp;Table15[[#This Row],[DB_ADDR]]</f>
        <v>WASTE:E2510</v>
      </c>
    </row>
    <row r="1453" spans="1:10" x14ac:dyDescent="0.3">
      <c r="A1453">
        <v>13268</v>
      </c>
      <c r="B1453" t="e">
        <f>_xlfn.XLOOKUP(Table15[[#This Row],[Site Id]],'All sites'!A:A,'All sites'!B:B)</f>
        <v>#N/A</v>
      </c>
      <c r="C1453" t="e">
        <f>_xlfn.XLOOKUP(Table15[[#This Row],[Site Id]],'All sites'!A:A,'All sites'!C:C)</f>
        <v>#N/A</v>
      </c>
      <c r="D1453" t="e">
        <f>Table15[[#This Row],[Site Area]] &amp; " " &amp; Table15[[#This Row],[Site Description]]</f>
        <v>#N/A</v>
      </c>
      <c r="E1453" t="s">
        <v>10973</v>
      </c>
      <c r="F1453" t="s">
        <v>10974</v>
      </c>
      <c r="G1453" t="s">
        <v>8112</v>
      </c>
      <c r="H1453" t="s">
        <v>8113</v>
      </c>
      <c r="J1453" t="str">
        <f>Table15[[#This Row],[Server]]&amp;":"&amp;Table15[[#This Row],[DB_ADDR]]</f>
        <v>WASTE:E2511</v>
      </c>
    </row>
    <row r="1454" spans="1:10" x14ac:dyDescent="0.3">
      <c r="A1454">
        <v>13268</v>
      </c>
      <c r="B1454" t="e">
        <f>_xlfn.XLOOKUP(Table15[[#This Row],[Site Id]],'All sites'!A:A,'All sites'!B:B)</f>
        <v>#N/A</v>
      </c>
      <c r="C1454" t="e">
        <f>_xlfn.XLOOKUP(Table15[[#This Row],[Site Id]],'All sites'!A:A,'All sites'!C:C)</f>
        <v>#N/A</v>
      </c>
      <c r="D1454" t="e">
        <f>Table15[[#This Row],[Site Area]] &amp; " " &amp; Table15[[#This Row],[Site Description]]</f>
        <v>#N/A</v>
      </c>
      <c r="E1454" t="s">
        <v>10975</v>
      </c>
      <c r="F1454" t="s">
        <v>10976</v>
      </c>
      <c r="G1454" t="s">
        <v>8112</v>
      </c>
      <c r="H1454" t="s">
        <v>8113</v>
      </c>
      <c r="J1454" t="str">
        <f>Table15[[#This Row],[Server]]&amp;":"&amp;Table15[[#This Row],[DB_ADDR]]</f>
        <v>WASTE:E2512</v>
      </c>
    </row>
    <row r="1455" spans="1:10" x14ac:dyDescent="0.3">
      <c r="A1455">
        <v>13268</v>
      </c>
      <c r="B1455" t="e">
        <f>_xlfn.XLOOKUP(Table15[[#This Row],[Site Id]],'All sites'!A:A,'All sites'!B:B)</f>
        <v>#N/A</v>
      </c>
      <c r="C1455" t="e">
        <f>_xlfn.XLOOKUP(Table15[[#This Row],[Site Id]],'All sites'!A:A,'All sites'!C:C)</f>
        <v>#N/A</v>
      </c>
      <c r="D1455" t="e">
        <f>Table15[[#This Row],[Site Area]] &amp; " " &amp; Table15[[#This Row],[Site Description]]</f>
        <v>#N/A</v>
      </c>
      <c r="E1455" t="s">
        <v>10977</v>
      </c>
      <c r="F1455" t="s">
        <v>10978</v>
      </c>
      <c r="G1455" t="s">
        <v>8112</v>
      </c>
      <c r="H1455" t="s">
        <v>8113</v>
      </c>
      <c r="J1455" t="str">
        <f>Table15[[#This Row],[Server]]&amp;":"&amp;Table15[[#This Row],[DB_ADDR]]</f>
        <v>WASTE:E2516</v>
      </c>
    </row>
    <row r="1456" spans="1:10" x14ac:dyDescent="0.3">
      <c r="A1456">
        <v>13268</v>
      </c>
      <c r="B1456" t="e">
        <f>_xlfn.XLOOKUP(Table15[[#This Row],[Site Id]],'All sites'!A:A,'All sites'!B:B)</f>
        <v>#N/A</v>
      </c>
      <c r="C1456" t="e">
        <f>_xlfn.XLOOKUP(Table15[[#This Row],[Site Id]],'All sites'!A:A,'All sites'!C:C)</f>
        <v>#N/A</v>
      </c>
      <c r="D1456" t="e">
        <f>Table15[[#This Row],[Site Area]] &amp; " " &amp; Table15[[#This Row],[Site Description]]</f>
        <v>#N/A</v>
      </c>
      <c r="E1456" t="s">
        <v>10979</v>
      </c>
      <c r="F1456" t="s">
        <v>10980</v>
      </c>
      <c r="G1456" t="s">
        <v>8112</v>
      </c>
      <c r="H1456" t="s">
        <v>8113</v>
      </c>
      <c r="J1456" t="str">
        <f>Table15[[#This Row],[Server]]&amp;":"&amp;Table15[[#This Row],[DB_ADDR]]</f>
        <v>WASTE:E2527</v>
      </c>
    </row>
    <row r="1457" spans="1:10" x14ac:dyDescent="0.3">
      <c r="A1457">
        <v>13268</v>
      </c>
      <c r="B1457" t="e">
        <f>_xlfn.XLOOKUP(Table15[[#This Row],[Site Id]],'All sites'!A:A,'All sites'!B:B)</f>
        <v>#N/A</v>
      </c>
      <c r="C1457" t="e">
        <f>_xlfn.XLOOKUP(Table15[[#This Row],[Site Id]],'All sites'!A:A,'All sites'!C:C)</f>
        <v>#N/A</v>
      </c>
      <c r="D1457" t="e">
        <f>Table15[[#This Row],[Site Area]] &amp; " " &amp; Table15[[#This Row],[Site Description]]</f>
        <v>#N/A</v>
      </c>
      <c r="E1457" t="s">
        <v>10981</v>
      </c>
      <c r="F1457" t="s">
        <v>10982</v>
      </c>
      <c r="G1457" t="s">
        <v>8112</v>
      </c>
      <c r="H1457" t="s">
        <v>8113</v>
      </c>
      <c r="J1457" t="str">
        <f>Table15[[#This Row],[Server]]&amp;":"&amp;Table15[[#This Row],[DB_ADDR]]</f>
        <v>WASTE:E37759</v>
      </c>
    </row>
    <row r="1458" spans="1:10" x14ac:dyDescent="0.3">
      <c r="A1458">
        <v>13268</v>
      </c>
      <c r="B1458" t="e">
        <f>_xlfn.XLOOKUP(Table15[[#This Row],[Site Id]],'All sites'!A:A,'All sites'!B:B)</f>
        <v>#N/A</v>
      </c>
      <c r="C1458" t="e">
        <f>_xlfn.XLOOKUP(Table15[[#This Row],[Site Id]],'All sites'!A:A,'All sites'!C:C)</f>
        <v>#N/A</v>
      </c>
      <c r="D1458" t="e">
        <f>Table15[[#This Row],[Site Area]] &amp; " " &amp; Table15[[#This Row],[Site Description]]</f>
        <v>#N/A</v>
      </c>
      <c r="E1458" t="s">
        <v>10983</v>
      </c>
      <c r="F1458" t="s">
        <v>10984</v>
      </c>
      <c r="G1458" t="s">
        <v>8112</v>
      </c>
      <c r="H1458" t="s">
        <v>8113</v>
      </c>
      <c r="J1458" t="str">
        <f>Table15[[#This Row],[Server]]&amp;":"&amp;Table15[[#This Row],[DB_ADDR]]</f>
        <v>WASTE:E37766</v>
      </c>
    </row>
    <row r="1459" spans="1:10" x14ac:dyDescent="0.3">
      <c r="A1459">
        <v>13268</v>
      </c>
      <c r="B1459" t="e">
        <f>_xlfn.XLOOKUP(Table15[[#This Row],[Site Id]],'All sites'!A:A,'All sites'!B:B)</f>
        <v>#N/A</v>
      </c>
      <c r="C1459" t="e">
        <f>_xlfn.XLOOKUP(Table15[[#This Row],[Site Id]],'All sites'!A:A,'All sites'!C:C)</f>
        <v>#N/A</v>
      </c>
      <c r="D1459" t="e">
        <f>Table15[[#This Row],[Site Area]] &amp; " " &amp; Table15[[#This Row],[Site Description]]</f>
        <v>#N/A</v>
      </c>
      <c r="E1459" t="s">
        <v>10985</v>
      </c>
      <c r="F1459" t="s">
        <v>10986</v>
      </c>
      <c r="G1459" t="s">
        <v>8112</v>
      </c>
      <c r="H1459" t="s">
        <v>8113</v>
      </c>
      <c r="J1459" t="str">
        <f>Table15[[#This Row],[Server]]&amp;":"&amp;Table15[[#This Row],[DB_ADDR]]</f>
        <v>WASTE:E37808</v>
      </c>
    </row>
    <row r="1460" spans="1:10" x14ac:dyDescent="0.3">
      <c r="A1460">
        <v>13268</v>
      </c>
      <c r="B1460" t="e">
        <f>_xlfn.XLOOKUP(Table15[[#This Row],[Site Id]],'All sites'!A:A,'All sites'!B:B)</f>
        <v>#N/A</v>
      </c>
      <c r="C1460" t="e">
        <f>_xlfn.XLOOKUP(Table15[[#This Row],[Site Id]],'All sites'!A:A,'All sites'!C:C)</f>
        <v>#N/A</v>
      </c>
      <c r="D1460" t="e">
        <f>Table15[[#This Row],[Site Area]] &amp; " " &amp; Table15[[#This Row],[Site Description]]</f>
        <v>#N/A</v>
      </c>
      <c r="E1460" t="s">
        <v>10987</v>
      </c>
      <c r="F1460" t="s">
        <v>10988</v>
      </c>
      <c r="G1460" t="s">
        <v>8112</v>
      </c>
      <c r="H1460" t="s">
        <v>8113</v>
      </c>
      <c r="J1460" t="str">
        <f>Table15[[#This Row],[Server]]&amp;":"&amp;Table15[[#This Row],[DB_ADDR]]</f>
        <v>WASTE:E37817</v>
      </c>
    </row>
    <row r="1461" spans="1:10" x14ac:dyDescent="0.3">
      <c r="A1461">
        <v>13268</v>
      </c>
      <c r="B1461" t="e">
        <f>_xlfn.XLOOKUP(Table15[[#This Row],[Site Id]],'All sites'!A:A,'All sites'!B:B)</f>
        <v>#N/A</v>
      </c>
      <c r="C1461" t="e">
        <f>_xlfn.XLOOKUP(Table15[[#This Row],[Site Id]],'All sites'!A:A,'All sites'!C:C)</f>
        <v>#N/A</v>
      </c>
      <c r="D1461" t="e">
        <f>Table15[[#This Row],[Site Area]] &amp; " " &amp; Table15[[#This Row],[Site Description]]</f>
        <v>#N/A</v>
      </c>
      <c r="E1461" t="s">
        <v>10989</v>
      </c>
      <c r="F1461" t="s">
        <v>10990</v>
      </c>
      <c r="G1461" t="s">
        <v>8112</v>
      </c>
      <c r="H1461" t="s">
        <v>8113</v>
      </c>
      <c r="J1461" t="str">
        <f>Table15[[#This Row],[Server]]&amp;":"&amp;Table15[[#This Row],[DB_ADDR]]</f>
        <v>WASTE:E53813</v>
      </c>
    </row>
    <row r="1462" spans="1:10" x14ac:dyDescent="0.3">
      <c r="A1462">
        <v>13268</v>
      </c>
      <c r="B1462" t="e">
        <f>_xlfn.XLOOKUP(Table15[[#This Row],[Site Id]],'All sites'!A:A,'All sites'!B:B)</f>
        <v>#N/A</v>
      </c>
      <c r="C1462" t="e">
        <f>_xlfn.XLOOKUP(Table15[[#This Row],[Site Id]],'All sites'!A:A,'All sites'!C:C)</f>
        <v>#N/A</v>
      </c>
      <c r="D1462" t="e">
        <f>Table15[[#This Row],[Site Area]] &amp; " " &amp; Table15[[#This Row],[Site Description]]</f>
        <v>#N/A</v>
      </c>
      <c r="E1462" t="s">
        <v>10991</v>
      </c>
      <c r="F1462" t="s">
        <v>10992</v>
      </c>
      <c r="G1462" t="s">
        <v>8112</v>
      </c>
      <c r="H1462" t="s">
        <v>8113</v>
      </c>
      <c r="J1462" t="str">
        <f>Table15[[#This Row],[Server]]&amp;":"&amp;Table15[[#This Row],[DB_ADDR]]</f>
        <v>WASTE:E53814</v>
      </c>
    </row>
    <row r="1463" spans="1:10" x14ac:dyDescent="0.3">
      <c r="A1463">
        <v>13268</v>
      </c>
      <c r="B1463" t="e">
        <f>_xlfn.XLOOKUP(Table15[[#This Row],[Site Id]],'All sites'!A:A,'All sites'!B:B)</f>
        <v>#N/A</v>
      </c>
      <c r="C1463" t="e">
        <f>_xlfn.XLOOKUP(Table15[[#This Row],[Site Id]],'All sites'!A:A,'All sites'!C:C)</f>
        <v>#N/A</v>
      </c>
      <c r="D1463" t="e">
        <f>Table15[[#This Row],[Site Area]] &amp; " " &amp; Table15[[#This Row],[Site Description]]</f>
        <v>#N/A</v>
      </c>
      <c r="E1463" t="s">
        <v>10993</v>
      </c>
      <c r="F1463" t="s">
        <v>10994</v>
      </c>
      <c r="G1463" t="s">
        <v>8112</v>
      </c>
      <c r="H1463" t="s">
        <v>8113</v>
      </c>
      <c r="J1463" t="str">
        <f>Table15[[#This Row],[Server]]&amp;":"&amp;Table15[[#This Row],[DB_ADDR]]</f>
        <v>WASTE:E53815</v>
      </c>
    </row>
    <row r="1464" spans="1:10" x14ac:dyDescent="0.3">
      <c r="A1464">
        <v>13268</v>
      </c>
      <c r="B1464" t="e">
        <f>_xlfn.XLOOKUP(Table15[[#This Row],[Site Id]],'All sites'!A:A,'All sites'!B:B)</f>
        <v>#N/A</v>
      </c>
      <c r="C1464" t="e">
        <f>_xlfn.XLOOKUP(Table15[[#This Row],[Site Id]],'All sites'!A:A,'All sites'!C:C)</f>
        <v>#N/A</v>
      </c>
      <c r="D1464" t="e">
        <f>Table15[[#This Row],[Site Area]] &amp; " " &amp; Table15[[#This Row],[Site Description]]</f>
        <v>#N/A</v>
      </c>
      <c r="E1464" t="s">
        <v>10995</v>
      </c>
      <c r="F1464" t="s">
        <v>10996</v>
      </c>
      <c r="G1464" t="s">
        <v>8112</v>
      </c>
      <c r="H1464" t="s">
        <v>8113</v>
      </c>
      <c r="J1464" t="str">
        <f>Table15[[#This Row],[Server]]&amp;":"&amp;Table15[[#This Row],[DB_ADDR]]</f>
        <v>WASTE:E53818</v>
      </c>
    </row>
    <row r="1465" spans="1:10" x14ac:dyDescent="0.3">
      <c r="A1465">
        <v>13268</v>
      </c>
      <c r="B1465" t="e">
        <f>_xlfn.XLOOKUP(Table15[[#This Row],[Site Id]],'All sites'!A:A,'All sites'!B:B)</f>
        <v>#N/A</v>
      </c>
      <c r="C1465" t="e">
        <f>_xlfn.XLOOKUP(Table15[[#This Row],[Site Id]],'All sites'!A:A,'All sites'!C:C)</f>
        <v>#N/A</v>
      </c>
      <c r="D1465" t="e">
        <f>Table15[[#This Row],[Site Area]] &amp; " " &amp; Table15[[#This Row],[Site Description]]</f>
        <v>#N/A</v>
      </c>
      <c r="E1465" t="s">
        <v>10997</v>
      </c>
      <c r="F1465" t="s">
        <v>10998</v>
      </c>
      <c r="G1465" t="s">
        <v>8112</v>
      </c>
      <c r="H1465" t="s">
        <v>8113</v>
      </c>
      <c r="J1465" t="str">
        <f>Table15[[#This Row],[Server]]&amp;":"&amp;Table15[[#This Row],[DB_ADDR]]</f>
        <v>WASTE:E56475</v>
      </c>
    </row>
    <row r="1466" spans="1:10" x14ac:dyDescent="0.3">
      <c r="A1466">
        <v>13268</v>
      </c>
      <c r="B1466" t="e">
        <f>_xlfn.XLOOKUP(Table15[[#This Row],[Site Id]],'All sites'!A:A,'All sites'!B:B)</f>
        <v>#N/A</v>
      </c>
      <c r="C1466" t="e">
        <f>_xlfn.XLOOKUP(Table15[[#This Row],[Site Id]],'All sites'!A:A,'All sites'!C:C)</f>
        <v>#N/A</v>
      </c>
      <c r="D1466" t="e">
        <f>Table15[[#This Row],[Site Area]] &amp; " " &amp; Table15[[#This Row],[Site Description]]</f>
        <v>#N/A</v>
      </c>
      <c r="E1466" t="s">
        <v>10999</v>
      </c>
      <c r="F1466" t="s">
        <v>11000</v>
      </c>
      <c r="G1466" t="s">
        <v>8112</v>
      </c>
      <c r="H1466" t="s">
        <v>8113</v>
      </c>
      <c r="J1466" t="str">
        <f>Table15[[#This Row],[Server]]&amp;":"&amp;Table15[[#This Row],[DB_ADDR]]</f>
        <v>WASTE:E56486</v>
      </c>
    </row>
    <row r="1467" spans="1:10" x14ac:dyDescent="0.3">
      <c r="A1467">
        <v>13268</v>
      </c>
      <c r="B1467" t="e">
        <f>_xlfn.XLOOKUP(Table15[[#This Row],[Site Id]],'All sites'!A:A,'All sites'!B:B)</f>
        <v>#N/A</v>
      </c>
      <c r="C1467" t="e">
        <f>_xlfn.XLOOKUP(Table15[[#This Row],[Site Id]],'All sites'!A:A,'All sites'!C:C)</f>
        <v>#N/A</v>
      </c>
      <c r="D1467" t="e">
        <f>Table15[[#This Row],[Site Area]] &amp; " " &amp; Table15[[#This Row],[Site Description]]</f>
        <v>#N/A</v>
      </c>
      <c r="E1467" t="s">
        <v>11001</v>
      </c>
      <c r="F1467" t="s">
        <v>11002</v>
      </c>
      <c r="G1467" t="s">
        <v>8112</v>
      </c>
      <c r="H1467" t="s">
        <v>8113</v>
      </c>
      <c r="J1467" t="str">
        <f>Table15[[#This Row],[Server]]&amp;":"&amp;Table15[[#This Row],[DB_ADDR]]</f>
        <v>WASTE:E56487</v>
      </c>
    </row>
    <row r="1468" spans="1:10" x14ac:dyDescent="0.3">
      <c r="A1468">
        <v>13268</v>
      </c>
      <c r="B1468" t="e">
        <f>_xlfn.XLOOKUP(Table15[[#This Row],[Site Id]],'All sites'!A:A,'All sites'!B:B)</f>
        <v>#N/A</v>
      </c>
      <c r="C1468" t="e">
        <f>_xlfn.XLOOKUP(Table15[[#This Row],[Site Id]],'All sites'!A:A,'All sites'!C:C)</f>
        <v>#N/A</v>
      </c>
      <c r="D1468" t="e">
        <f>Table15[[#This Row],[Site Area]] &amp; " " &amp; Table15[[#This Row],[Site Description]]</f>
        <v>#N/A</v>
      </c>
      <c r="E1468" t="s">
        <v>11003</v>
      </c>
      <c r="F1468" t="s">
        <v>11004</v>
      </c>
      <c r="G1468" t="s">
        <v>8112</v>
      </c>
      <c r="H1468" t="s">
        <v>8113</v>
      </c>
      <c r="J1468" t="str">
        <f>Table15[[#This Row],[Server]]&amp;":"&amp;Table15[[#This Row],[DB_ADDR]]</f>
        <v>WASTE:E56488</v>
      </c>
    </row>
    <row r="1469" spans="1:10" x14ac:dyDescent="0.3">
      <c r="A1469">
        <v>13268</v>
      </c>
      <c r="B1469" t="e">
        <f>_xlfn.XLOOKUP(Table15[[#This Row],[Site Id]],'All sites'!A:A,'All sites'!B:B)</f>
        <v>#N/A</v>
      </c>
      <c r="C1469" t="e">
        <f>_xlfn.XLOOKUP(Table15[[#This Row],[Site Id]],'All sites'!A:A,'All sites'!C:C)</f>
        <v>#N/A</v>
      </c>
      <c r="D1469" t="e">
        <f>Table15[[#This Row],[Site Area]] &amp; " " &amp; Table15[[#This Row],[Site Description]]</f>
        <v>#N/A</v>
      </c>
      <c r="E1469" t="s">
        <v>11005</v>
      </c>
      <c r="F1469" t="s">
        <v>11006</v>
      </c>
      <c r="G1469" t="s">
        <v>8112</v>
      </c>
      <c r="H1469" t="s">
        <v>8113</v>
      </c>
      <c r="J1469" t="str">
        <f>Table15[[#This Row],[Server]]&amp;":"&amp;Table15[[#This Row],[DB_ADDR]]</f>
        <v>WASTE:E56504</v>
      </c>
    </row>
    <row r="1470" spans="1:10" x14ac:dyDescent="0.3">
      <c r="A1470">
        <v>13268</v>
      </c>
      <c r="B1470" t="e">
        <f>_xlfn.XLOOKUP(Table15[[#This Row],[Site Id]],'All sites'!A:A,'All sites'!B:B)</f>
        <v>#N/A</v>
      </c>
      <c r="C1470" t="e">
        <f>_xlfn.XLOOKUP(Table15[[#This Row],[Site Id]],'All sites'!A:A,'All sites'!C:C)</f>
        <v>#N/A</v>
      </c>
      <c r="D1470" t="e">
        <f>Table15[[#This Row],[Site Area]] &amp; " " &amp; Table15[[#This Row],[Site Description]]</f>
        <v>#N/A</v>
      </c>
      <c r="E1470" t="s">
        <v>11007</v>
      </c>
      <c r="F1470" t="s">
        <v>11008</v>
      </c>
      <c r="G1470" t="s">
        <v>8112</v>
      </c>
      <c r="H1470" t="s">
        <v>8113</v>
      </c>
      <c r="J1470" t="str">
        <f>Table15[[#This Row],[Server]]&amp;":"&amp;Table15[[#This Row],[DB_ADDR]]</f>
        <v>WASTE:E56505</v>
      </c>
    </row>
    <row r="1471" spans="1:10" x14ac:dyDescent="0.3">
      <c r="A1471">
        <v>13268</v>
      </c>
      <c r="B1471" t="e">
        <f>_xlfn.XLOOKUP(Table15[[#This Row],[Site Id]],'All sites'!A:A,'All sites'!B:B)</f>
        <v>#N/A</v>
      </c>
      <c r="C1471" t="e">
        <f>_xlfn.XLOOKUP(Table15[[#This Row],[Site Id]],'All sites'!A:A,'All sites'!C:C)</f>
        <v>#N/A</v>
      </c>
      <c r="D1471" t="e">
        <f>Table15[[#This Row],[Site Area]] &amp; " " &amp; Table15[[#This Row],[Site Description]]</f>
        <v>#N/A</v>
      </c>
      <c r="E1471" t="s">
        <v>11009</v>
      </c>
      <c r="F1471" t="s">
        <v>11010</v>
      </c>
      <c r="G1471" t="s">
        <v>8112</v>
      </c>
      <c r="H1471" t="s">
        <v>8113</v>
      </c>
      <c r="J1471" t="str">
        <f>Table15[[#This Row],[Server]]&amp;":"&amp;Table15[[#This Row],[DB_ADDR]]</f>
        <v>WASTE:E56507</v>
      </c>
    </row>
    <row r="1472" spans="1:10" x14ac:dyDescent="0.3">
      <c r="A1472">
        <v>13268</v>
      </c>
      <c r="B1472" t="e">
        <f>_xlfn.XLOOKUP(Table15[[#This Row],[Site Id]],'All sites'!A:A,'All sites'!B:B)</f>
        <v>#N/A</v>
      </c>
      <c r="C1472" t="e">
        <f>_xlfn.XLOOKUP(Table15[[#This Row],[Site Id]],'All sites'!A:A,'All sites'!C:C)</f>
        <v>#N/A</v>
      </c>
      <c r="D1472" t="e">
        <f>Table15[[#This Row],[Site Area]] &amp; " " &amp; Table15[[#This Row],[Site Description]]</f>
        <v>#N/A</v>
      </c>
      <c r="E1472" t="s">
        <v>11011</v>
      </c>
      <c r="F1472" t="s">
        <v>11012</v>
      </c>
      <c r="G1472" t="s">
        <v>8112</v>
      </c>
      <c r="H1472" t="s">
        <v>8168</v>
      </c>
      <c r="J1472" t="str">
        <f>Table15[[#This Row],[Server]]&amp;":"&amp;Table15[[#This Row],[DB_ADDR]]</f>
        <v>WASTE2:E7229</v>
      </c>
    </row>
    <row r="1473" spans="1:10" x14ac:dyDescent="0.3">
      <c r="A1473">
        <v>13269</v>
      </c>
      <c r="B1473" t="e">
        <f>_xlfn.XLOOKUP(Table15[[#This Row],[Site Id]],'All sites'!A:A,'All sites'!B:B)</f>
        <v>#N/A</v>
      </c>
      <c r="C1473" t="e">
        <f>_xlfn.XLOOKUP(Table15[[#This Row],[Site Id]],'All sites'!A:A,'All sites'!C:C)</f>
        <v>#N/A</v>
      </c>
      <c r="D1473" t="e">
        <f>Table15[[#This Row],[Site Area]] &amp; " " &amp; Table15[[#This Row],[Site Description]]</f>
        <v>#N/A</v>
      </c>
      <c r="E1473" t="s">
        <v>11013</v>
      </c>
      <c r="F1473" t="s">
        <v>11014</v>
      </c>
      <c r="G1473" t="s">
        <v>8112</v>
      </c>
      <c r="H1473" t="s">
        <v>8113</v>
      </c>
      <c r="J1473" t="str">
        <f>Table15[[#This Row],[Server]]&amp;":"&amp;Table15[[#This Row],[DB_ADDR]]</f>
        <v>WASTE:E3046</v>
      </c>
    </row>
    <row r="1474" spans="1:10" x14ac:dyDescent="0.3">
      <c r="A1474">
        <v>13271</v>
      </c>
      <c r="B1474" t="e">
        <f>_xlfn.XLOOKUP(Table15[[#This Row],[Site Id]],'All sites'!A:A,'All sites'!B:B)</f>
        <v>#N/A</v>
      </c>
      <c r="C1474" t="e">
        <f>_xlfn.XLOOKUP(Table15[[#This Row],[Site Id]],'All sites'!A:A,'All sites'!C:C)</f>
        <v>#N/A</v>
      </c>
      <c r="D1474" t="e">
        <f>Table15[[#This Row],[Site Area]] &amp; " " &amp; Table15[[#This Row],[Site Description]]</f>
        <v>#N/A</v>
      </c>
      <c r="E1474" t="s">
        <v>11015</v>
      </c>
      <c r="F1474" t="s">
        <v>11016</v>
      </c>
      <c r="G1474" t="s">
        <v>8112</v>
      </c>
      <c r="H1474" t="s">
        <v>8113</v>
      </c>
      <c r="J1474" t="str">
        <f>Table15[[#This Row],[Server]]&amp;":"&amp;Table15[[#This Row],[DB_ADDR]]</f>
        <v>WASTE:E18905</v>
      </c>
    </row>
    <row r="1475" spans="1:10" x14ac:dyDescent="0.3">
      <c r="A1475">
        <v>13274</v>
      </c>
      <c r="B1475" t="e">
        <f>_xlfn.XLOOKUP(Table15[[#This Row],[Site Id]],'All sites'!A:A,'All sites'!B:B)</f>
        <v>#N/A</v>
      </c>
      <c r="C1475" t="e">
        <f>_xlfn.XLOOKUP(Table15[[#This Row],[Site Id]],'All sites'!A:A,'All sites'!C:C)</f>
        <v>#N/A</v>
      </c>
      <c r="D1475" t="e">
        <f>Table15[[#This Row],[Site Area]] &amp; " " &amp; Table15[[#This Row],[Site Description]]</f>
        <v>#N/A</v>
      </c>
      <c r="E1475" t="s">
        <v>11017</v>
      </c>
      <c r="F1475" t="s">
        <v>11018</v>
      </c>
      <c r="G1475" t="s">
        <v>8112</v>
      </c>
      <c r="H1475" t="s">
        <v>8113</v>
      </c>
      <c r="J1475" t="str">
        <f>Table15[[#This Row],[Server]]&amp;":"&amp;Table15[[#This Row],[DB_ADDR]]</f>
        <v>WASTE:E4226</v>
      </c>
    </row>
    <row r="1476" spans="1:10" x14ac:dyDescent="0.3">
      <c r="A1476">
        <v>13275</v>
      </c>
      <c r="B1476" t="e">
        <f>_xlfn.XLOOKUP(Table15[[#This Row],[Site Id]],'All sites'!A:A,'All sites'!B:B)</f>
        <v>#N/A</v>
      </c>
      <c r="C1476" t="e">
        <f>_xlfn.XLOOKUP(Table15[[#This Row],[Site Id]],'All sites'!A:A,'All sites'!C:C)</f>
        <v>#N/A</v>
      </c>
      <c r="D1476" t="e">
        <f>Table15[[#This Row],[Site Area]] &amp; " " &amp; Table15[[#This Row],[Site Description]]</f>
        <v>#N/A</v>
      </c>
      <c r="E1476" t="s">
        <v>11019</v>
      </c>
      <c r="F1476" t="s">
        <v>11020</v>
      </c>
      <c r="G1476" t="s">
        <v>8112</v>
      </c>
      <c r="H1476" t="s">
        <v>8113</v>
      </c>
      <c r="J1476" t="str">
        <f>Table15[[#This Row],[Server]]&amp;":"&amp;Table15[[#This Row],[DB_ADDR]]</f>
        <v>WASTE:E12072</v>
      </c>
    </row>
    <row r="1477" spans="1:10" x14ac:dyDescent="0.3">
      <c r="A1477">
        <v>13275</v>
      </c>
      <c r="B1477" t="e">
        <f>_xlfn.XLOOKUP(Table15[[#This Row],[Site Id]],'All sites'!A:A,'All sites'!B:B)</f>
        <v>#N/A</v>
      </c>
      <c r="C1477" t="e">
        <f>_xlfn.XLOOKUP(Table15[[#This Row],[Site Id]],'All sites'!A:A,'All sites'!C:C)</f>
        <v>#N/A</v>
      </c>
      <c r="D1477" t="e">
        <f>Table15[[#This Row],[Site Area]] &amp; " " &amp; Table15[[#This Row],[Site Description]]</f>
        <v>#N/A</v>
      </c>
      <c r="E1477" t="s">
        <v>11021</v>
      </c>
      <c r="F1477" t="s">
        <v>11022</v>
      </c>
      <c r="G1477" t="s">
        <v>8112</v>
      </c>
      <c r="H1477" t="s">
        <v>8113</v>
      </c>
      <c r="J1477" t="str">
        <f>Table15[[#This Row],[Server]]&amp;":"&amp;Table15[[#This Row],[DB_ADDR]]</f>
        <v>WASTE:E17864</v>
      </c>
    </row>
    <row r="1478" spans="1:10" x14ac:dyDescent="0.3">
      <c r="A1478">
        <v>13275</v>
      </c>
      <c r="B1478" t="e">
        <f>_xlfn.XLOOKUP(Table15[[#This Row],[Site Id]],'All sites'!A:A,'All sites'!B:B)</f>
        <v>#N/A</v>
      </c>
      <c r="C1478" t="e">
        <f>_xlfn.XLOOKUP(Table15[[#This Row],[Site Id]],'All sites'!A:A,'All sites'!C:C)</f>
        <v>#N/A</v>
      </c>
      <c r="D1478" t="e">
        <f>Table15[[#This Row],[Site Area]] &amp; " " &amp; Table15[[#This Row],[Site Description]]</f>
        <v>#N/A</v>
      </c>
      <c r="E1478" t="s">
        <v>11023</v>
      </c>
      <c r="F1478" t="s">
        <v>11024</v>
      </c>
      <c r="G1478" t="s">
        <v>8112</v>
      </c>
      <c r="H1478" t="s">
        <v>8113</v>
      </c>
      <c r="J1478" t="str">
        <f>Table15[[#This Row],[Server]]&amp;":"&amp;Table15[[#This Row],[DB_ADDR]]</f>
        <v>WASTE:E31188</v>
      </c>
    </row>
    <row r="1479" spans="1:10" x14ac:dyDescent="0.3">
      <c r="A1479">
        <v>13275</v>
      </c>
      <c r="B1479" t="e">
        <f>_xlfn.XLOOKUP(Table15[[#This Row],[Site Id]],'All sites'!A:A,'All sites'!B:B)</f>
        <v>#N/A</v>
      </c>
      <c r="C1479" t="e">
        <f>_xlfn.XLOOKUP(Table15[[#This Row],[Site Id]],'All sites'!A:A,'All sites'!C:C)</f>
        <v>#N/A</v>
      </c>
      <c r="D1479" t="e">
        <f>Table15[[#This Row],[Site Area]] &amp; " " &amp; Table15[[#This Row],[Site Description]]</f>
        <v>#N/A</v>
      </c>
      <c r="E1479" t="s">
        <v>11025</v>
      </c>
      <c r="F1479" t="s">
        <v>11026</v>
      </c>
      <c r="G1479" t="s">
        <v>8112</v>
      </c>
      <c r="H1479" t="s">
        <v>8113</v>
      </c>
      <c r="J1479" t="str">
        <f>Table15[[#This Row],[Server]]&amp;":"&amp;Table15[[#This Row],[DB_ADDR]]</f>
        <v>WASTE:E31189</v>
      </c>
    </row>
    <row r="1480" spans="1:10" x14ac:dyDescent="0.3">
      <c r="A1480">
        <v>13275</v>
      </c>
      <c r="B1480" t="e">
        <f>_xlfn.XLOOKUP(Table15[[#This Row],[Site Id]],'All sites'!A:A,'All sites'!B:B)</f>
        <v>#N/A</v>
      </c>
      <c r="C1480" t="e">
        <f>_xlfn.XLOOKUP(Table15[[#This Row],[Site Id]],'All sites'!A:A,'All sites'!C:C)</f>
        <v>#N/A</v>
      </c>
      <c r="D1480" t="e">
        <f>Table15[[#This Row],[Site Area]] &amp; " " &amp; Table15[[#This Row],[Site Description]]</f>
        <v>#N/A</v>
      </c>
      <c r="E1480" t="s">
        <v>11027</v>
      </c>
      <c r="F1480" t="s">
        <v>11028</v>
      </c>
      <c r="G1480" t="s">
        <v>8112</v>
      </c>
      <c r="H1480" t="s">
        <v>8113</v>
      </c>
      <c r="J1480" t="str">
        <f>Table15[[#This Row],[Server]]&amp;":"&amp;Table15[[#This Row],[DB_ADDR]]</f>
        <v>WASTE:E31190</v>
      </c>
    </row>
    <row r="1481" spans="1:10" x14ac:dyDescent="0.3">
      <c r="A1481">
        <v>13275</v>
      </c>
      <c r="B1481" t="e">
        <f>_xlfn.XLOOKUP(Table15[[#This Row],[Site Id]],'All sites'!A:A,'All sites'!B:B)</f>
        <v>#N/A</v>
      </c>
      <c r="C1481" t="e">
        <f>_xlfn.XLOOKUP(Table15[[#This Row],[Site Id]],'All sites'!A:A,'All sites'!C:C)</f>
        <v>#N/A</v>
      </c>
      <c r="D1481" t="e">
        <f>Table15[[#This Row],[Site Area]] &amp; " " &amp; Table15[[#This Row],[Site Description]]</f>
        <v>#N/A</v>
      </c>
      <c r="E1481" t="s">
        <v>11029</v>
      </c>
      <c r="F1481" t="s">
        <v>11030</v>
      </c>
      <c r="G1481" t="s">
        <v>8112</v>
      </c>
      <c r="H1481" t="s">
        <v>8113</v>
      </c>
      <c r="J1481" t="str">
        <f>Table15[[#This Row],[Server]]&amp;":"&amp;Table15[[#This Row],[DB_ADDR]]</f>
        <v>WASTE:E31193</v>
      </c>
    </row>
    <row r="1482" spans="1:10" x14ac:dyDescent="0.3">
      <c r="A1482">
        <v>13275</v>
      </c>
      <c r="B1482" t="e">
        <f>_xlfn.XLOOKUP(Table15[[#This Row],[Site Id]],'All sites'!A:A,'All sites'!B:B)</f>
        <v>#N/A</v>
      </c>
      <c r="C1482" t="e">
        <f>_xlfn.XLOOKUP(Table15[[#This Row],[Site Id]],'All sites'!A:A,'All sites'!C:C)</f>
        <v>#N/A</v>
      </c>
      <c r="D1482" t="e">
        <f>Table15[[#This Row],[Site Area]] &amp; " " &amp; Table15[[#This Row],[Site Description]]</f>
        <v>#N/A</v>
      </c>
      <c r="E1482" t="s">
        <v>11031</v>
      </c>
      <c r="F1482" t="s">
        <v>11032</v>
      </c>
      <c r="G1482" t="s">
        <v>8112</v>
      </c>
      <c r="H1482" t="s">
        <v>8113</v>
      </c>
      <c r="J1482" t="str">
        <f>Table15[[#This Row],[Server]]&amp;":"&amp;Table15[[#This Row],[DB_ADDR]]</f>
        <v>WASTE:E31206</v>
      </c>
    </row>
    <row r="1483" spans="1:10" x14ac:dyDescent="0.3">
      <c r="A1483">
        <v>13275</v>
      </c>
      <c r="B1483" t="e">
        <f>_xlfn.XLOOKUP(Table15[[#This Row],[Site Id]],'All sites'!A:A,'All sites'!B:B)</f>
        <v>#N/A</v>
      </c>
      <c r="C1483" t="e">
        <f>_xlfn.XLOOKUP(Table15[[#This Row],[Site Id]],'All sites'!A:A,'All sites'!C:C)</f>
        <v>#N/A</v>
      </c>
      <c r="D1483" t="e">
        <f>Table15[[#This Row],[Site Area]] &amp; " " &amp; Table15[[#This Row],[Site Description]]</f>
        <v>#N/A</v>
      </c>
      <c r="E1483" t="s">
        <v>11033</v>
      </c>
      <c r="F1483" t="s">
        <v>11034</v>
      </c>
      <c r="G1483" t="s">
        <v>8112</v>
      </c>
      <c r="H1483" t="s">
        <v>8113</v>
      </c>
      <c r="J1483" t="str">
        <f>Table15[[#This Row],[Server]]&amp;":"&amp;Table15[[#This Row],[DB_ADDR]]</f>
        <v>WASTE:E31210</v>
      </c>
    </row>
    <row r="1484" spans="1:10" x14ac:dyDescent="0.3">
      <c r="A1484">
        <v>13276</v>
      </c>
      <c r="B1484" t="e">
        <f>_xlfn.XLOOKUP(Table15[[#This Row],[Site Id]],'All sites'!A:A,'All sites'!B:B)</f>
        <v>#N/A</v>
      </c>
      <c r="C1484" t="e">
        <f>_xlfn.XLOOKUP(Table15[[#This Row],[Site Id]],'All sites'!A:A,'All sites'!C:C)</f>
        <v>#N/A</v>
      </c>
      <c r="D1484" t="e">
        <f>Table15[[#This Row],[Site Area]] &amp; " " &amp; Table15[[#This Row],[Site Description]]</f>
        <v>#N/A</v>
      </c>
      <c r="E1484" t="s">
        <v>11035</v>
      </c>
      <c r="F1484" t="s">
        <v>11036</v>
      </c>
      <c r="G1484" t="s">
        <v>8112</v>
      </c>
      <c r="H1484" t="s">
        <v>8113</v>
      </c>
      <c r="J1484" t="str">
        <f>Table15[[#This Row],[Server]]&amp;":"&amp;Table15[[#This Row],[DB_ADDR]]</f>
        <v>WASTE:E24060</v>
      </c>
    </row>
    <row r="1485" spans="1:10" x14ac:dyDescent="0.3">
      <c r="A1485">
        <v>13278</v>
      </c>
      <c r="B1485" t="e">
        <f>_xlfn.XLOOKUP(Table15[[#This Row],[Site Id]],'All sites'!A:A,'All sites'!B:B)</f>
        <v>#N/A</v>
      </c>
      <c r="C1485" t="e">
        <f>_xlfn.XLOOKUP(Table15[[#This Row],[Site Id]],'All sites'!A:A,'All sites'!C:C)</f>
        <v>#N/A</v>
      </c>
      <c r="D1485" t="e">
        <f>Table15[[#This Row],[Site Area]] &amp; " " &amp; Table15[[#This Row],[Site Description]]</f>
        <v>#N/A</v>
      </c>
      <c r="E1485" t="s">
        <v>11037</v>
      </c>
      <c r="F1485" t="s">
        <v>11038</v>
      </c>
      <c r="G1485" t="s">
        <v>8112</v>
      </c>
      <c r="H1485" t="s">
        <v>8113</v>
      </c>
      <c r="J1485" t="str">
        <f>Table15[[#This Row],[Server]]&amp;":"&amp;Table15[[#This Row],[DB_ADDR]]</f>
        <v>WASTE:E35378</v>
      </c>
    </row>
    <row r="1486" spans="1:10" x14ac:dyDescent="0.3">
      <c r="A1486">
        <v>13278</v>
      </c>
      <c r="B1486" t="e">
        <f>_xlfn.XLOOKUP(Table15[[#This Row],[Site Id]],'All sites'!A:A,'All sites'!B:B)</f>
        <v>#N/A</v>
      </c>
      <c r="C1486" t="e">
        <f>_xlfn.XLOOKUP(Table15[[#This Row],[Site Id]],'All sites'!A:A,'All sites'!C:C)</f>
        <v>#N/A</v>
      </c>
      <c r="D1486" t="e">
        <f>Table15[[#This Row],[Site Area]] &amp; " " &amp; Table15[[#This Row],[Site Description]]</f>
        <v>#N/A</v>
      </c>
      <c r="E1486" t="s">
        <v>11039</v>
      </c>
      <c r="F1486" t="s">
        <v>11040</v>
      </c>
      <c r="G1486" t="s">
        <v>8112</v>
      </c>
      <c r="H1486" t="s">
        <v>8113</v>
      </c>
      <c r="J1486" t="str">
        <f>Table15[[#This Row],[Server]]&amp;":"&amp;Table15[[#This Row],[DB_ADDR]]</f>
        <v>WASTE:E35381</v>
      </c>
    </row>
    <row r="1487" spans="1:10" x14ac:dyDescent="0.3">
      <c r="A1487">
        <v>13280</v>
      </c>
      <c r="B1487" t="e">
        <f>_xlfn.XLOOKUP(Table15[[#This Row],[Site Id]],'All sites'!A:A,'All sites'!B:B)</f>
        <v>#N/A</v>
      </c>
      <c r="C1487" t="e">
        <f>_xlfn.XLOOKUP(Table15[[#This Row],[Site Id]],'All sites'!A:A,'All sites'!C:C)</f>
        <v>#N/A</v>
      </c>
      <c r="D1487" t="e">
        <f>Table15[[#This Row],[Site Area]] &amp; " " &amp; Table15[[#This Row],[Site Description]]</f>
        <v>#N/A</v>
      </c>
      <c r="E1487" t="s">
        <v>11041</v>
      </c>
      <c r="F1487" t="s">
        <v>11042</v>
      </c>
      <c r="G1487" t="s">
        <v>8112</v>
      </c>
      <c r="H1487" t="s">
        <v>8113</v>
      </c>
      <c r="J1487" t="str">
        <f>Table15[[#This Row],[Server]]&amp;":"&amp;Table15[[#This Row],[DB_ADDR]]</f>
        <v>WASTE:E3420</v>
      </c>
    </row>
    <row r="1488" spans="1:10" x14ac:dyDescent="0.3">
      <c r="A1488">
        <v>13281</v>
      </c>
      <c r="B1488" t="e">
        <f>_xlfn.XLOOKUP(Table15[[#This Row],[Site Id]],'All sites'!A:A,'All sites'!B:B)</f>
        <v>#N/A</v>
      </c>
      <c r="C1488" t="e">
        <f>_xlfn.XLOOKUP(Table15[[#This Row],[Site Id]],'All sites'!A:A,'All sites'!C:C)</f>
        <v>#N/A</v>
      </c>
      <c r="D1488" t="e">
        <f>Table15[[#This Row],[Site Area]] &amp; " " &amp; Table15[[#This Row],[Site Description]]</f>
        <v>#N/A</v>
      </c>
      <c r="E1488" t="s">
        <v>11043</v>
      </c>
      <c r="F1488" t="s">
        <v>11044</v>
      </c>
      <c r="G1488" t="s">
        <v>8112</v>
      </c>
      <c r="H1488" t="s">
        <v>8113</v>
      </c>
      <c r="J1488" t="str">
        <f>Table15[[#This Row],[Server]]&amp;":"&amp;Table15[[#This Row],[DB_ADDR]]</f>
        <v>WASTE:E2080</v>
      </c>
    </row>
    <row r="1489" spans="1:10" x14ac:dyDescent="0.3">
      <c r="A1489">
        <v>13281</v>
      </c>
      <c r="B1489" t="e">
        <f>_xlfn.XLOOKUP(Table15[[#This Row],[Site Id]],'All sites'!A:A,'All sites'!B:B)</f>
        <v>#N/A</v>
      </c>
      <c r="C1489" t="e">
        <f>_xlfn.XLOOKUP(Table15[[#This Row],[Site Id]],'All sites'!A:A,'All sites'!C:C)</f>
        <v>#N/A</v>
      </c>
      <c r="D1489" t="e">
        <f>Table15[[#This Row],[Site Area]] &amp; " " &amp; Table15[[#This Row],[Site Description]]</f>
        <v>#N/A</v>
      </c>
      <c r="E1489" t="s">
        <v>11045</v>
      </c>
      <c r="F1489" t="s">
        <v>11046</v>
      </c>
      <c r="G1489" t="s">
        <v>8112</v>
      </c>
      <c r="H1489" t="s">
        <v>8113</v>
      </c>
      <c r="J1489" t="str">
        <f>Table15[[#This Row],[Server]]&amp;":"&amp;Table15[[#This Row],[DB_ADDR]]</f>
        <v>WASTE:E2081</v>
      </c>
    </row>
    <row r="1490" spans="1:10" x14ac:dyDescent="0.3">
      <c r="A1490">
        <v>13282</v>
      </c>
      <c r="B1490" t="e">
        <f>_xlfn.XLOOKUP(Table15[[#This Row],[Site Id]],'All sites'!A:A,'All sites'!B:B)</f>
        <v>#N/A</v>
      </c>
      <c r="C1490" t="e">
        <f>_xlfn.XLOOKUP(Table15[[#This Row],[Site Id]],'All sites'!A:A,'All sites'!C:C)</f>
        <v>#N/A</v>
      </c>
      <c r="D1490" t="e">
        <f>Table15[[#This Row],[Site Area]] &amp; " " &amp; Table15[[#This Row],[Site Description]]</f>
        <v>#N/A</v>
      </c>
      <c r="E1490" t="s">
        <v>11047</v>
      </c>
      <c r="F1490" t="s">
        <v>11048</v>
      </c>
      <c r="G1490" t="s">
        <v>8112</v>
      </c>
      <c r="H1490" t="s">
        <v>8113</v>
      </c>
      <c r="J1490" t="str">
        <f>Table15[[#This Row],[Server]]&amp;":"&amp;Table15[[#This Row],[DB_ADDR]]</f>
        <v>WASTE:E2535</v>
      </c>
    </row>
    <row r="1491" spans="1:10" x14ac:dyDescent="0.3">
      <c r="A1491">
        <v>13282</v>
      </c>
      <c r="B1491" t="e">
        <f>_xlfn.XLOOKUP(Table15[[#This Row],[Site Id]],'All sites'!A:A,'All sites'!B:B)</f>
        <v>#N/A</v>
      </c>
      <c r="C1491" t="e">
        <f>_xlfn.XLOOKUP(Table15[[#This Row],[Site Id]],'All sites'!A:A,'All sites'!C:C)</f>
        <v>#N/A</v>
      </c>
      <c r="D1491" t="e">
        <f>Table15[[#This Row],[Site Area]] &amp; " " &amp; Table15[[#This Row],[Site Description]]</f>
        <v>#N/A</v>
      </c>
      <c r="E1491" t="s">
        <v>11049</v>
      </c>
      <c r="F1491" t="s">
        <v>11050</v>
      </c>
      <c r="G1491" t="s">
        <v>8112</v>
      </c>
      <c r="H1491" t="s">
        <v>8113</v>
      </c>
      <c r="J1491" t="str">
        <f>Table15[[#This Row],[Server]]&amp;":"&amp;Table15[[#This Row],[DB_ADDR]]</f>
        <v>WASTE:E2537</v>
      </c>
    </row>
    <row r="1492" spans="1:10" x14ac:dyDescent="0.3">
      <c r="A1492">
        <v>13282</v>
      </c>
      <c r="B1492" t="e">
        <f>_xlfn.XLOOKUP(Table15[[#This Row],[Site Id]],'All sites'!A:A,'All sites'!B:B)</f>
        <v>#N/A</v>
      </c>
      <c r="C1492" t="e">
        <f>_xlfn.XLOOKUP(Table15[[#This Row],[Site Id]],'All sites'!A:A,'All sites'!C:C)</f>
        <v>#N/A</v>
      </c>
      <c r="D1492" t="e">
        <f>Table15[[#This Row],[Site Area]] &amp; " " &amp; Table15[[#This Row],[Site Description]]</f>
        <v>#N/A</v>
      </c>
      <c r="E1492" t="s">
        <v>11051</v>
      </c>
      <c r="F1492" t="s">
        <v>11052</v>
      </c>
      <c r="G1492" t="s">
        <v>8112</v>
      </c>
      <c r="H1492" t="s">
        <v>8113</v>
      </c>
      <c r="J1492" t="str">
        <f>Table15[[#This Row],[Server]]&amp;":"&amp;Table15[[#This Row],[DB_ADDR]]</f>
        <v>WASTE:E54786</v>
      </c>
    </row>
    <row r="1493" spans="1:10" x14ac:dyDescent="0.3">
      <c r="A1493">
        <v>13282</v>
      </c>
      <c r="B1493" t="e">
        <f>_xlfn.XLOOKUP(Table15[[#This Row],[Site Id]],'All sites'!A:A,'All sites'!B:B)</f>
        <v>#N/A</v>
      </c>
      <c r="C1493" t="e">
        <f>_xlfn.XLOOKUP(Table15[[#This Row],[Site Id]],'All sites'!A:A,'All sites'!C:C)</f>
        <v>#N/A</v>
      </c>
      <c r="D1493" t="e">
        <f>Table15[[#This Row],[Site Area]] &amp; " " &amp; Table15[[#This Row],[Site Description]]</f>
        <v>#N/A</v>
      </c>
      <c r="E1493" t="s">
        <v>11053</v>
      </c>
      <c r="F1493" t="s">
        <v>11054</v>
      </c>
      <c r="G1493" t="s">
        <v>8112</v>
      </c>
      <c r="H1493" t="s">
        <v>8113</v>
      </c>
      <c r="J1493" t="str">
        <f>Table15[[#This Row],[Server]]&amp;":"&amp;Table15[[#This Row],[DB_ADDR]]</f>
        <v>WASTE:E54795</v>
      </c>
    </row>
    <row r="1494" spans="1:10" x14ac:dyDescent="0.3">
      <c r="A1494">
        <v>13286</v>
      </c>
      <c r="B1494" t="e">
        <f>_xlfn.XLOOKUP(Table15[[#This Row],[Site Id]],'All sites'!A:A,'All sites'!B:B)</f>
        <v>#N/A</v>
      </c>
      <c r="C1494" t="e">
        <f>_xlfn.XLOOKUP(Table15[[#This Row],[Site Id]],'All sites'!A:A,'All sites'!C:C)</f>
        <v>#N/A</v>
      </c>
      <c r="D1494" t="e">
        <f>Table15[[#This Row],[Site Area]] &amp; " " &amp; Table15[[#This Row],[Site Description]]</f>
        <v>#N/A</v>
      </c>
      <c r="E1494" t="s">
        <v>11055</v>
      </c>
      <c r="F1494" t="s">
        <v>11056</v>
      </c>
      <c r="G1494" t="s">
        <v>8112</v>
      </c>
      <c r="H1494" t="s">
        <v>8113</v>
      </c>
      <c r="J1494" t="str">
        <f>Table15[[#This Row],[Server]]&amp;":"&amp;Table15[[#This Row],[DB_ADDR]]</f>
        <v>WASTE:E29577</v>
      </c>
    </row>
    <row r="1495" spans="1:10" x14ac:dyDescent="0.3">
      <c r="A1495">
        <v>13286</v>
      </c>
      <c r="B1495" t="e">
        <f>_xlfn.XLOOKUP(Table15[[#This Row],[Site Id]],'All sites'!A:A,'All sites'!B:B)</f>
        <v>#N/A</v>
      </c>
      <c r="C1495" t="e">
        <f>_xlfn.XLOOKUP(Table15[[#This Row],[Site Id]],'All sites'!A:A,'All sites'!C:C)</f>
        <v>#N/A</v>
      </c>
      <c r="D1495" t="e">
        <f>Table15[[#This Row],[Site Area]] &amp; " " &amp; Table15[[#This Row],[Site Description]]</f>
        <v>#N/A</v>
      </c>
      <c r="E1495" t="s">
        <v>11057</v>
      </c>
      <c r="F1495" t="s">
        <v>11058</v>
      </c>
      <c r="G1495" t="s">
        <v>8112</v>
      </c>
      <c r="H1495" t="s">
        <v>8113</v>
      </c>
      <c r="J1495" t="str">
        <f>Table15[[#This Row],[Server]]&amp;":"&amp;Table15[[#This Row],[DB_ADDR]]</f>
        <v>WASTE:E29579</v>
      </c>
    </row>
    <row r="1496" spans="1:10" x14ac:dyDescent="0.3">
      <c r="A1496">
        <v>13286</v>
      </c>
      <c r="B1496" t="e">
        <f>_xlfn.XLOOKUP(Table15[[#This Row],[Site Id]],'All sites'!A:A,'All sites'!B:B)</f>
        <v>#N/A</v>
      </c>
      <c r="C1496" t="e">
        <f>_xlfn.XLOOKUP(Table15[[#This Row],[Site Id]],'All sites'!A:A,'All sites'!C:C)</f>
        <v>#N/A</v>
      </c>
      <c r="D1496" t="e">
        <f>Table15[[#This Row],[Site Area]] &amp; " " &amp; Table15[[#This Row],[Site Description]]</f>
        <v>#N/A</v>
      </c>
      <c r="E1496" t="s">
        <v>11059</v>
      </c>
      <c r="F1496" t="s">
        <v>11060</v>
      </c>
      <c r="G1496" t="s">
        <v>8112</v>
      </c>
      <c r="H1496" t="s">
        <v>8113</v>
      </c>
      <c r="J1496" t="str">
        <f>Table15[[#This Row],[Server]]&amp;":"&amp;Table15[[#This Row],[DB_ADDR]]</f>
        <v>WASTE:E29581</v>
      </c>
    </row>
    <row r="1497" spans="1:10" x14ac:dyDescent="0.3">
      <c r="A1497">
        <v>13288</v>
      </c>
      <c r="B1497" t="e">
        <f>_xlfn.XLOOKUP(Table15[[#This Row],[Site Id]],'All sites'!A:A,'All sites'!B:B)</f>
        <v>#N/A</v>
      </c>
      <c r="C1497" t="e">
        <f>_xlfn.XLOOKUP(Table15[[#This Row],[Site Id]],'All sites'!A:A,'All sites'!C:C)</f>
        <v>#N/A</v>
      </c>
      <c r="D1497" t="e">
        <f>Table15[[#This Row],[Site Area]] &amp; " " &amp; Table15[[#This Row],[Site Description]]</f>
        <v>#N/A</v>
      </c>
      <c r="E1497" t="s">
        <v>11061</v>
      </c>
      <c r="F1497" t="s">
        <v>11062</v>
      </c>
      <c r="G1497" t="s">
        <v>8112</v>
      </c>
      <c r="H1497" t="s">
        <v>8113</v>
      </c>
      <c r="J1497" t="str">
        <f>Table15[[#This Row],[Server]]&amp;":"&amp;Table15[[#This Row],[DB_ADDR]]</f>
        <v>WASTE:E13276</v>
      </c>
    </row>
    <row r="1498" spans="1:10" x14ac:dyDescent="0.3">
      <c r="A1498">
        <v>13288</v>
      </c>
      <c r="B1498" t="e">
        <f>_xlfn.XLOOKUP(Table15[[#This Row],[Site Id]],'All sites'!A:A,'All sites'!B:B)</f>
        <v>#N/A</v>
      </c>
      <c r="C1498" t="e">
        <f>_xlfn.XLOOKUP(Table15[[#This Row],[Site Id]],'All sites'!A:A,'All sites'!C:C)</f>
        <v>#N/A</v>
      </c>
      <c r="D1498" t="e">
        <f>Table15[[#This Row],[Site Area]] &amp; " " &amp; Table15[[#This Row],[Site Description]]</f>
        <v>#N/A</v>
      </c>
      <c r="E1498" t="s">
        <v>11063</v>
      </c>
      <c r="F1498" t="s">
        <v>11064</v>
      </c>
      <c r="G1498" t="s">
        <v>8112</v>
      </c>
      <c r="H1498" t="s">
        <v>8113</v>
      </c>
      <c r="J1498" t="str">
        <f>Table15[[#This Row],[Server]]&amp;":"&amp;Table15[[#This Row],[DB_ADDR]]</f>
        <v>WASTE:E29221</v>
      </c>
    </row>
    <row r="1499" spans="1:10" x14ac:dyDescent="0.3">
      <c r="A1499">
        <v>13288</v>
      </c>
      <c r="B1499" t="e">
        <f>_xlfn.XLOOKUP(Table15[[#This Row],[Site Id]],'All sites'!A:A,'All sites'!B:B)</f>
        <v>#N/A</v>
      </c>
      <c r="C1499" t="e">
        <f>_xlfn.XLOOKUP(Table15[[#This Row],[Site Id]],'All sites'!A:A,'All sites'!C:C)</f>
        <v>#N/A</v>
      </c>
      <c r="D1499" t="e">
        <f>Table15[[#This Row],[Site Area]] &amp; " " &amp; Table15[[#This Row],[Site Description]]</f>
        <v>#N/A</v>
      </c>
      <c r="E1499" t="s">
        <v>11065</v>
      </c>
      <c r="F1499" t="s">
        <v>11066</v>
      </c>
      <c r="G1499" t="s">
        <v>8112</v>
      </c>
      <c r="H1499" t="s">
        <v>8113</v>
      </c>
      <c r="J1499" t="str">
        <f>Table15[[#This Row],[Server]]&amp;":"&amp;Table15[[#This Row],[DB_ADDR]]</f>
        <v>WASTE:E29222</v>
      </c>
    </row>
    <row r="1500" spans="1:10" x14ac:dyDescent="0.3">
      <c r="A1500">
        <v>13290</v>
      </c>
      <c r="B1500" t="e">
        <f>_xlfn.XLOOKUP(Table15[[#This Row],[Site Id]],'All sites'!A:A,'All sites'!B:B)</f>
        <v>#N/A</v>
      </c>
      <c r="C1500" t="e">
        <f>_xlfn.XLOOKUP(Table15[[#This Row],[Site Id]],'All sites'!A:A,'All sites'!C:C)</f>
        <v>#N/A</v>
      </c>
      <c r="D1500" t="e">
        <f>Table15[[#This Row],[Site Area]] &amp; " " &amp; Table15[[#This Row],[Site Description]]</f>
        <v>#N/A</v>
      </c>
      <c r="E1500" t="s">
        <v>11067</v>
      </c>
      <c r="F1500" t="s">
        <v>11068</v>
      </c>
      <c r="G1500" t="s">
        <v>8112</v>
      </c>
      <c r="H1500" t="s">
        <v>8113</v>
      </c>
      <c r="J1500" t="str">
        <f>Table15[[#This Row],[Server]]&amp;":"&amp;Table15[[#This Row],[DB_ADDR]]</f>
        <v>WASTE:E4917</v>
      </c>
    </row>
    <row r="1501" spans="1:10" x14ac:dyDescent="0.3">
      <c r="A1501">
        <v>13290</v>
      </c>
      <c r="B1501" t="e">
        <f>_xlfn.XLOOKUP(Table15[[#This Row],[Site Id]],'All sites'!A:A,'All sites'!B:B)</f>
        <v>#N/A</v>
      </c>
      <c r="C1501" t="e">
        <f>_xlfn.XLOOKUP(Table15[[#This Row],[Site Id]],'All sites'!A:A,'All sites'!C:C)</f>
        <v>#N/A</v>
      </c>
      <c r="D1501" t="e">
        <f>Table15[[#This Row],[Site Area]] &amp; " " &amp; Table15[[#This Row],[Site Description]]</f>
        <v>#N/A</v>
      </c>
      <c r="E1501" t="s">
        <v>11069</v>
      </c>
      <c r="F1501" t="s">
        <v>11070</v>
      </c>
      <c r="G1501" t="s">
        <v>8112</v>
      </c>
      <c r="H1501" t="s">
        <v>8113</v>
      </c>
      <c r="J1501" t="str">
        <f>Table15[[#This Row],[Server]]&amp;":"&amp;Table15[[#This Row],[DB_ADDR]]</f>
        <v>WASTE:E38139</v>
      </c>
    </row>
    <row r="1502" spans="1:10" x14ac:dyDescent="0.3">
      <c r="A1502">
        <v>13292</v>
      </c>
      <c r="B1502" t="e">
        <f>_xlfn.XLOOKUP(Table15[[#This Row],[Site Id]],'All sites'!A:A,'All sites'!B:B)</f>
        <v>#N/A</v>
      </c>
      <c r="C1502" t="e">
        <f>_xlfn.XLOOKUP(Table15[[#This Row],[Site Id]],'All sites'!A:A,'All sites'!C:C)</f>
        <v>#N/A</v>
      </c>
      <c r="D1502" t="e">
        <f>Table15[[#This Row],[Site Area]] &amp; " " &amp; Table15[[#This Row],[Site Description]]</f>
        <v>#N/A</v>
      </c>
      <c r="E1502" t="s">
        <v>11071</v>
      </c>
      <c r="F1502" t="s">
        <v>11072</v>
      </c>
      <c r="G1502" t="s">
        <v>8112</v>
      </c>
      <c r="H1502" t="s">
        <v>8113</v>
      </c>
      <c r="J1502" t="str">
        <f>Table15[[#This Row],[Server]]&amp;":"&amp;Table15[[#This Row],[DB_ADDR]]</f>
        <v>WASTE:E18072</v>
      </c>
    </row>
    <row r="1503" spans="1:10" x14ac:dyDescent="0.3">
      <c r="A1503">
        <v>13292</v>
      </c>
      <c r="B1503" t="e">
        <f>_xlfn.XLOOKUP(Table15[[#This Row],[Site Id]],'All sites'!A:A,'All sites'!B:B)</f>
        <v>#N/A</v>
      </c>
      <c r="C1503" t="e">
        <f>_xlfn.XLOOKUP(Table15[[#This Row],[Site Id]],'All sites'!A:A,'All sites'!C:C)</f>
        <v>#N/A</v>
      </c>
      <c r="D1503" t="e">
        <f>Table15[[#This Row],[Site Area]] &amp; " " &amp; Table15[[#This Row],[Site Description]]</f>
        <v>#N/A</v>
      </c>
      <c r="E1503" t="s">
        <v>11073</v>
      </c>
      <c r="F1503" t="s">
        <v>11074</v>
      </c>
      <c r="G1503" t="s">
        <v>8112</v>
      </c>
      <c r="H1503" t="s">
        <v>8113</v>
      </c>
      <c r="J1503" t="str">
        <f>Table15[[#This Row],[Server]]&amp;":"&amp;Table15[[#This Row],[DB_ADDR]]</f>
        <v>WASTE:E18073</v>
      </c>
    </row>
    <row r="1504" spans="1:10" x14ac:dyDescent="0.3">
      <c r="A1504">
        <v>13292</v>
      </c>
      <c r="B1504" t="e">
        <f>_xlfn.XLOOKUP(Table15[[#This Row],[Site Id]],'All sites'!A:A,'All sites'!B:B)</f>
        <v>#N/A</v>
      </c>
      <c r="C1504" t="e">
        <f>_xlfn.XLOOKUP(Table15[[#This Row],[Site Id]],'All sites'!A:A,'All sites'!C:C)</f>
        <v>#N/A</v>
      </c>
      <c r="D1504" t="e">
        <f>Table15[[#This Row],[Site Area]] &amp; " " &amp; Table15[[#This Row],[Site Description]]</f>
        <v>#N/A</v>
      </c>
      <c r="E1504" t="s">
        <v>11075</v>
      </c>
      <c r="F1504" t="s">
        <v>11076</v>
      </c>
      <c r="G1504" t="s">
        <v>8112</v>
      </c>
      <c r="H1504" t="s">
        <v>8113</v>
      </c>
      <c r="J1504" t="str">
        <f>Table15[[#This Row],[Server]]&amp;":"&amp;Table15[[#This Row],[DB_ADDR]]</f>
        <v>WASTE:E55622</v>
      </c>
    </row>
    <row r="1505" spans="1:10" x14ac:dyDescent="0.3">
      <c r="A1505">
        <v>13292</v>
      </c>
      <c r="B1505" t="e">
        <f>_xlfn.XLOOKUP(Table15[[#This Row],[Site Id]],'All sites'!A:A,'All sites'!B:B)</f>
        <v>#N/A</v>
      </c>
      <c r="C1505" t="e">
        <f>_xlfn.XLOOKUP(Table15[[#This Row],[Site Id]],'All sites'!A:A,'All sites'!C:C)</f>
        <v>#N/A</v>
      </c>
      <c r="D1505" t="e">
        <f>Table15[[#This Row],[Site Area]] &amp; " " &amp; Table15[[#This Row],[Site Description]]</f>
        <v>#N/A</v>
      </c>
      <c r="E1505" t="s">
        <v>11077</v>
      </c>
      <c r="F1505" t="s">
        <v>11078</v>
      </c>
      <c r="G1505" t="s">
        <v>8112</v>
      </c>
      <c r="H1505" t="s">
        <v>8113</v>
      </c>
      <c r="J1505" t="str">
        <f>Table15[[#This Row],[Server]]&amp;":"&amp;Table15[[#This Row],[DB_ADDR]]</f>
        <v>WASTE:E55630</v>
      </c>
    </row>
    <row r="1506" spans="1:10" x14ac:dyDescent="0.3">
      <c r="A1506">
        <v>13293</v>
      </c>
      <c r="B1506" t="e">
        <f>_xlfn.XLOOKUP(Table15[[#This Row],[Site Id]],'All sites'!A:A,'All sites'!B:B)</f>
        <v>#N/A</v>
      </c>
      <c r="C1506" t="e">
        <f>_xlfn.XLOOKUP(Table15[[#This Row],[Site Id]],'All sites'!A:A,'All sites'!C:C)</f>
        <v>#N/A</v>
      </c>
      <c r="D1506" t="e">
        <f>Table15[[#This Row],[Site Area]] &amp; " " &amp; Table15[[#This Row],[Site Description]]</f>
        <v>#N/A</v>
      </c>
      <c r="E1506" t="s">
        <v>11079</v>
      </c>
      <c r="F1506" t="s">
        <v>11080</v>
      </c>
      <c r="G1506" t="s">
        <v>8112</v>
      </c>
      <c r="H1506" t="s">
        <v>8113</v>
      </c>
      <c r="J1506" t="str">
        <f>Table15[[#This Row],[Server]]&amp;":"&amp;Table15[[#This Row],[DB_ADDR]]</f>
        <v>WASTE:E4256</v>
      </c>
    </row>
    <row r="1507" spans="1:10" x14ac:dyDescent="0.3">
      <c r="A1507">
        <v>13295</v>
      </c>
      <c r="B1507" t="e">
        <f>_xlfn.XLOOKUP(Table15[[#This Row],[Site Id]],'All sites'!A:A,'All sites'!B:B)</f>
        <v>#N/A</v>
      </c>
      <c r="C1507" t="e">
        <f>_xlfn.XLOOKUP(Table15[[#This Row],[Site Id]],'All sites'!A:A,'All sites'!C:C)</f>
        <v>#N/A</v>
      </c>
      <c r="D1507" t="e">
        <f>Table15[[#This Row],[Site Area]] &amp; " " &amp; Table15[[#This Row],[Site Description]]</f>
        <v>#N/A</v>
      </c>
      <c r="E1507" t="s">
        <v>11081</v>
      </c>
      <c r="F1507" t="s">
        <v>11082</v>
      </c>
      <c r="G1507" t="s">
        <v>8112</v>
      </c>
      <c r="H1507" t="s">
        <v>8113</v>
      </c>
      <c r="J1507" t="str">
        <f>Table15[[#This Row],[Server]]&amp;":"&amp;Table15[[#This Row],[DB_ADDR]]</f>
        <v>WASTE:E18137</v>
      </c>
    </row>
    <row r="1508" spans="1:10" x14ac:dyDescent="0.3">
      <c r="A1508">
        <v>13295</v>
      </c>
      <c r="B1508" t="e">
        <f>_xlfn.XLOOKUP(Table15[[#This Row],[Site Id]],'All sites'!A:A,'All sites'!B:B)</f>
        <v>#N/A</v>
      </c>
      <c r="C1508" t="e">
        <f>_xlfn.XLOOKUP(Table15[[#This Row],[Site Id]],'All sites'!A:A,'All sites'!C:C)</f>
        <v>#N/A</v>
      </c>
      <c r="D1508" t="e">
        <f>Table15[[#This Row],[Site Area]] &amp; " " &amp; Table15[[#This Row],[Site Description]]</f>
        <v>#N/A</v>
      </c>
      <c r="E1508" t="s">
        <v>11083</v>
      </c>
      <c r="F1508" t="s">
        <v>11084</v>
      </c>
      <c r="G1508" t="s">
        <v>8112</v>
      </c>
      <c r="H1508" t="s">
        <v>8113</v>
      </c>
      <c r="J1508" t="str">
        <f>Table15[[#This Row],[Server]]&amp;":"&amp;Table15[[#This Row],[DB_ADDR]]</f>
        <v>WASTE:E18139</v>
      </c>
    </row>
    <row r="1509" spans="1:10" x14ac:dyDescent="0.3">
      <c r="A1509">
        <v>13297</v>
      </c>
      <c r="B1509" t="e">
        <f>_xlfn.XLOOKUP(Table15[[#This Row],[Site Id]],'All sites'!A:A,'All sites'!B:B)</f>
        <v>#N/A</v>
      </c>
      <c r="C1509" t="e">
        <f>_xlfn.XLOOKUP(Table15[[#This Row],[Site Id]],'All sites'!A:A,'All sites'!C:C)</f>
        <v>#N/A</v>
      </c>
      <c r="D1509" t="e">
        <f>Table15[[#This Row],[Site Area]] &amp; " " &amp; Table15[[#This Row],[Site Description]]</f>
        <v>#N/A</v>
      </c>
      <c r="E1509" t="s">
        <v>11085</v>
      </c>
      <c r="F1509" t="s">
        <v>11086</v>
      </c>
      <c r="G1509" t="s">
        <v>8112</v>
      </c>
      <c r="H1509" t="s">
        <v>8113</v>
      </c>
      <c r="J1509" t="str">
        <f>Table15[[#This Row],[Server]]&amp;":"&amp;Table15[[#This Row],[DB_ADDR]]</f>
        <v>WASTE:E11428</v>
      </c>
    </row>
    <row r="1510" spans="1:10" x14ac:dyDescent="0.3">
      <c r="A1510">
        <v>13297</v>
      </c>
      <c r="B1510" t="e">
        <f>_xlfn.XLOOKUP(Table15[[#This Row],[Site Id]],'All sites'!A:A,'All sites'!B:B)</f>
        <v>#N/A</v>
      </c>
      <c r="C1510" t="e">
        <f>_xlfn.XLOOKUP(Table15[[#This Row],[Site Id]],'All sites'!A:A,'All sites'!C:C)</f>
        <v>#N/A</v>
      </c>
      <c r="D1510" t="e">
        <f>Table15[[#This Row],[Site Area]] &amp; " " &amp; Table15[[#This Row],[Site Description]]</f>
        <v>#N/A</v>
      </c>
      <c r="E1510" t="s">
        <v>11087</v>
      </c>
      <c r="F1510" t="s">
        <v>11088</v>
      </c>
      <c r="G1510" t="s">
        <v>8112</v>
      </c>
      <c r="H1510" t="s">
        <v>8113</v>
      </c>
      <c r="J1510" t="str">
        <f>Table15[[#This Row],[Server]]&amp;":"&amp;Table15[[#This Row],[DB_ADDR]]</f>
        <v>WASTE:E52107</v>
      </c>
    </row>
    <row r="1511" spans="1:10" x14ac:dyDescent="0.3">
      <c r="A1511">
        <v>13297</v>
      </c>
      <c r="B1511" t="e">
        <f>_xlfn.XLOOKUP(Table15[[#This Row],[Site Id]],'All sites'!A:A,'All sites'!B:B)</f>
        <v>#N/A</v>
      </c>
      <c r="C1511" t="e">
        <f>_xlfn.XLOOKUP(Table15[[#This Row],[Site Id]],'All sites'!A:A,'All sites'!C:C)</f>
        <v>#N/A</v>
      </c>
      <c r="D1511" t="e">
        <f>Table15[[#This Row],[Site Area]] &amp; " " &amp; Table15[[#This Row],[Site Description]]</f>
        <v>#N/A</v>
      </c>
      <c r="E1511" t="s">
        <v>11089</v>
      </c>
      <c r="F1511" t="s">
        <v>11090</v>
      </c>
      <c r="G1511" t="s">
        <v>8112</v>
      </c>
      <c r="H1511" t="s">
        <v>8113</v>
      </c>
      <c r="J1511" t="str">
        <f>Table15[[#This Row],[Server]]&amp;":"&amp;Table15[[#This Row],[DB_ADDR]]</f>
        <v>WASTE:E52115</v>
      </c>
    </row>
    <row r="1512" spans="1:10" x14ac:dyDescent="0.3">
      <c r="A1512">
        <v>13297</v>
      </c>
      <c r="B1512" t="e">
        <f>_xlfn.XLOOKUP(Table15[[#This Row],[Site Id]],'All sites'!A:A,'All sites'!B:B)</f>
        <v>#N/A</v>
      </c>
      <c r="C1512" t="e">
        <f>_xlfn.XLOOKUP(Table15[[#This Row],[Site Id]],'All sites'!A:A,'All sites'!C:C)</f>
        <v>#N/A</v>
      </c>
      <c r="D1512" t="e">
        <f>Table15[[#This Row],[Site Area]] &amp; " " &amp; Table15[[#This Row],[Site Description]]</f>
        <v>#N/A</v>
      </c>
      <c r="E1512" t="s">
        <v>11091</v>
      </c>
      <c r="F1512" t="s">
        <v>11092</v>
      </c>
      <c r="G1512" t="s">
        <v>8112</v>
      </c>
      <c r="H1512" t="s">
        <v>8113</v>
      </c>
      <c r="J1512" t="str">
        <f>Table15[[#This Row],[Server]]&amp;":"&amp;Table15[[#This Row],[DB_ADDR]]</f>
        <v>WASTE:E52118</v>
      </c>
    </row>
    <row r="1513" spans="1:10" x14ac:dyDescent="0.3">
      <c r="A1513">
        <v>13297</v>
      </c>
      <c r="B1513" t="e">
        <f>_xlfn.XLOOKUP(Table15[[#This Row],[Site Id]],'All sites'!A:A,'All sites'!B:B)</f>
        <v>#N/A</v>
      </c>
      <c r="C1513" t="e">
        <f>_xlfn.XLOOKUP(Table15[[#This Row],[Site Id]],'All sites'!A:A,'All sites'!C:C)</f>
        <v>#N/A</v>
      </c>
      <c r="D1513" t="e">
        <f>Table15[[#This Row],[Site Area]] &amp; " " &amp; Table15[[#This Row],[Site Description]]</f>
        <v>#N/A</v>
      </c>
      <c r="E1513" t="s">
        <v>11093</v>
      </c>
      <c r="F1513" t="s">
        <v>11094</v>
      </c>
      <c r="G1513" t="s">
        <v>8112</v>
      </c>
      <c r="H1513" t="s">
        <v>8113</v>
      </c>
      <c r="J1513" t="str">
        <f>Table15[[#This Row],[Server]]&amp;":"&amp;Table15[[#This Row],[DB_ADDR]]</f>
        <v>WASTE:E52124</v>
      </c>
    </row>
    <row r="1514" spans="1:10" x14ac:dyDescent="0.3">
      <c r="A1514">
        <v>13297</v>
      </c>
      <c r="B1514" t="e">
        <f>_xlfn.XLOOKUP(Table15[[#This Row],[Site Id]],'All sites'!A:A,'All sites'!B:B)</f>
        <v>#N/A</v>
      </c>
      <c r="C1514" t="e">
        <f>_xlfn.XLOOKUP(Table15[[#This Row],[Site Id]],'All sites'!A:A,'All sites'!C:C)</f>
        <v>#N/A</v>
      </c>
      <c r="D1514" t="e">
        <f>Table15[[#This Row],[Site Area]] &amp; " " &amp; Table15[[#This Row],[Site Description]]</f>
        <v>#N/A</v>
      </c>
      <c r="E1514" t="s">
        <v>11095</v>
      </c>
      <c r="F1514" t="s">
        <v>11096</v>
      </c>
      <c r="G1514" t="s">
        <v>8112</v>
      </c>
      <c r="H1514" t="s">
        <v>8113</v>
      </c>
      <c r="J1514" t="str">
        <f>Table15[[#This Row],[Server]]&amp;":"&amp;Table15[[#This Row],[DB_ADDR]]</f>
        <v>WASTE:E52125</v>
      </c>
    </row>
    <row r="1515" spans="1:10" x14ac:dyDescent="0.3">
      <c r="A1515">
        <v>13297</v>
      </c>
      <c r="B1515" t="e">
        <f>_xlfn.XLOOKUP(Table15[[#This Row],[Site Id]],'All sites'!A:A,'All sites'!B:B)</f>
        <v>#N/A</v>
      </c>
      <c r="C1515" t="e">
        <f>_xlfn.XLOOKUP(Table15[[#This Row],[Site Id]],'All sites'!A:A,'All sites'!C:C)</f>
        <v>#N/A</v>
      </c>
      <c r="D1515" t="e">
        <f>Table15[[#This Row],[Site Area]] &amp; " " &amp; Table15[[#This Row],[Site Description]]</f>
        <v>#N/A</v>
      </c>
      <c r="E1515" t="s">
        <v>11097</v>
      </c>
      <c r="F1515" t="s">
        <v>11098</v>
      </c>
      <c r="G1515" t="s">
        <v>8112</v>
      </c>
      <c r="H1515" t="s">
        <v>8113</v>
      </c>
      <c r="J1515" t="str">
        <f>Table15[[#This Row],[Server]]&amp;":"&amp;Table15[[#This Row],[DB_ADDR]]</f>
        <v>WASTE:E55023</v>
      </c>
    </row>
    <row r="1516" spans="1:10" x14ac:dyDescent="0.3">
      <c r="A1516">
        <v>13297</v>
      </c>
      <c r="B1516" t="e">
        <f>_xlfn.XLOOKUP(Table15[[#This Row],[Site Id]],'All sites'!A:A,'All sites'!B:B)</f>
        <v>#N/A</v>
      </c>
      <c r="C1516" t="e">
        <f>_xlfn.XLOOKUP(Table15[[#This Row],[Site Id]],'All sites'!A:A,'All sites'!C:C)</f>
        <v>#N/A</v>
      </c>
      <c r="D1516" t="e">
        <f>Table15[[#This Row],[Site Area]] &amp; " " &amp; Table15[[#This Row],[Site Description]]</f>
        <v>#N/A</v>
      </c>
      <c r="E1516" t="s">
        <v>11099</v>
      </c>
      <c r="F1516" t="s">
        <v>11100</v>
      </c>
      <c r="G1516" t="s">
        <v>8112</v>
      </c>
      <c r="H1516" t="s">
        <v>8113</v>
      </c>
      <c r="J1516" t="str">
        <f>Table15[[#This Row],[Server]]&amp;":"&amp;Table15[[#This Row],[DB_ADDR]]</f>
        <v>WASTE:E55034</v>
      </c>
    </row>
    <row r="1517" spans="1:10" x14ac:dyDescent="0.3">
      <c r="A1517">
        <v>13297</v>
      </c>
      <c r="B1517" t="e">
        <f>_xlfn.XLOOKUP(Table15[[#This Row],[Site Id]],'All sites'!A:A,'All sites'!B:B)</f>
        <v>#N/A</v>
      </c>
      <c r="C1517" t="e">
        <f>_xlfn.XLOOKUP(Table15[[#This Row],[Site Id]],'All sites'!A:A,'All sites'!C:C)</f>
        <v>#N/A</v>
      </c>
      <c r="D1517" t="e">
        <f>Table15[[#This Row],[Site Area]] &amp; " " &amp; Table15[[#This Row],[Site Description]]</f>
        <v>#N/A</v>
      </c>
      <c r="E1517" t="s">
        <v>11101</v>
      </c>
      <c r="F1517" t="s">
        <v>11102</v>
      </c>
      <c r="G1517" t="s">
        <v>8112</v>
      </c>
      <c r="H1517" t="s">
        <v>8113</v>
      </c>
      <c r="J1517" t="str">
        <f>Table15[[#This Row],[Server]]&amp;":"&amp;Table15[[#This Row],[DB_ADDR]]</f>
        <v>WASTE:E18888</v>
      </c>
    </row>
    <row r="1518" spans="1:10" x14ac:dyDescent="0.3">
      <c r="A1518">
        <v>13297</v>
      </c>
      <c r="B1518" t="e">
        <f>_xlfn.XLOOKUP(Table15[[#This Row],[Site Id]],'All sites'!A:A,'All sites'!B:B)</f>
        <v>#N/A</v>
      </c>
      <c r="C1518" t="e">
        <f>_xlfn.XLOOKUP(Table15[[#This Row],[Site Id]],'All sites'!A:A,'All sites'!C:C)</f>
        <v>#N/A</v>
      </c>
      <c r="D1518" t="e">
        <f>Table15[[#This Row],[Site Area]] &amp; " " &amp; Table15[[#This Row],[Site Description]]</f>
        <v>#N/A</v>
      </c>
      <c r="E1518" t="s">
        <v>11103</v>
      </c>
      <c r="F1518" t="s">
        <v>11104</v>
      </c>
      <c r="G1518" t="s">
        <v>8112</v>
      </c>
      <c r="H1518" t="s">
        <v>8113</v>
      </c>
      <c r="J1518" t="str">
        <f>Table15[[#This Row],[Server]]&amp;":"&amp;Table15[[#This Row],[DB_ADDR]]</f>
        <v>WASTE:E18890</v>
      </c>
    </row>
    <row r="1519" spans="1:10" x14ac:dyDescent="0.3">
      <c r="A1519">
        <v>13297</v>
      </c>
      <c r="B1519" t="e">
        <f>_xlfn.XLOOKUP(Table15[[#This Row],[Site Id]],'All sites'!A:A,'All sites'!B:B)</f>
        <v>#N/A</v>
      </c>
      <c r="C1519" t="e">
        <f>_xlfn.XLOOKUP(Table15[[#This Row],[Site Id]],'All sites'!A:A,'All sites'!C:C)</f>
        <v>#N/A</v>
      </c>
      <c r="D1519" t="e">
        <f>Table15[[#This Row],[Site Area]] &amp; " " &amp; Table15[[#This Row],[Site Description]]</f>
        <v>#N/A</v>
      </c>
      <c r="E1519" t="s">
        <v>11105</v>
      </c>
      <c r="F1519" t="s">
        <v>11106</v>
      </c>
      <c r="G1519" t="s">
        <v>8112</v>
      </c>
      <c r="H1519" t="s">
        <v>8113</v>
      </c>
      <c r="J1519" t="str">
        <f>Table15[[#This Row],[Server]]&amp;":"&amp;Table15[[#This Row],[DB_ADDR]]</f>
        <v>WASTE:E52108</v>
      </c>
    </row>
    <row r="1520" spans="1:10" x14ac:dyDescent="0.3">
      <c r="A1520">
        <v>13298</v>
      </c>
      <c r="B1520" t="e">
        <f>_xlfn.XLOOKUP(Table15[[#This Row],[Site Id]],'All sites'!A:A,'All sites'!B:B)</f>
        <v>#N/A</v>
      </c>
      <c r="C1520" t="e">
        <f>_xlfn.XLOOKUP(Table15[[#This Row],[Site Id]],'All sites'!A:A,'All sites'!C:C)</f>
        <v>#N/A</v>
      </c>
      <c r="D1520" t="e">
        <f>Table15[[#This Row],[Site Area]] &amp; " " &amp; Table15[[#This Row],[Site Description]]</f>
        <v>#N/A</v>
      </c>
      <c r="E1520" t="s">
        <v>11107</v>
      </c>
      <c r="F1520" t="s">
        <v>11108</v>
      </c>
      <c r="G1520" t="s">
        <v>8112</v>
      </c>
      <c r="H1520" t="s">
        <v>8113</v>
      </c>
      <c r="J1520" t="str">
        <f>Table15[[#This Row],[Server]]&amp;":"&amp;Table15[[#This Row],[DB_ADDR]]</f>
        <v>WASTE:E10868</v>
      </c>
    </row>
    <row r="1521" spans="1:10" x14ac:dyDescent="0.3">
      <c r="A1521">
        <v>13298</v>
      </c>
      <c r="B1521" t="e">
        <f>_xlfn.XLOOKUP(Table15[[#This Row],[Site Id]],'All sites'!A:A,'All sites'!B:B)</f>
        <v>#N/A</v>
      </c>
      <c r="C1521" t="e">
        <f>_xlfn.XLOOKUP(Table15[[#This Row],[Site Id]],'All sites'!A:A,'All sites'!C:C)</f>
        <v>#N/A</v>
      </c>
      <c r="D1521" t="e">
        <f>Table15[[#This Row],[Site Area]] &amp; " " &amp; Table15[[#This Row],[Site Description]]</f>
        <v>#N/A</v>
      </c>
      <c r="E1521" t="s">
        <v>11109</v>
      </c>
      <c r="F1521" t="s">
        <v>11110</v>
      </c>
      <c r="G1521" t="s">
        <v>8112</v>
      </c>
      <c r="H1521" t="s">
        <v>8113</v>
      </c>
      <c r="J1521" t="str">
        <f>Table15[[#This Row],[Server]]&amp;":"&amp;Table15[[#This Row],[DB_ADDR]]</f>
        <v>WASTE:E10870</v>
      </c>
    </row>
    <row r="1522" spans="1:10" x14ac:dyDescent="0.3">
      <c r="A1522">
        <v>13298</v>
      </c>
      <c r="B1522" t="e">
        <f>_xlfn.XLOOKUP(Table15[[#This Row],[Site Id]],'All sites'!A:A,'All sites'!B:B)</f>
        <v>#N/A</v>
      </c>
      <c r="C1522" t="e">
        <f>_xlfn.XLOOKUP(Table15[[#This Row],[Site Id]],'All sites'!A:A,'All sites'!C:C)</f>
        <v>#N/A</v>
      </c>
      <c r="D1522" t="e">
        <f>Table15[[#This Row],[Site Area]] &amp; " " &amp; Table15[[#This Row],[Site Description]]</f>
        <v>#N/A</v>
      </c>
      <c r="E1522" t="s">
        <v>11111</v>
      </c>
      <c r="F1522" t="s">
        <v>11112</v>
      </c>
      <c r="G1522" t="s">
        <v>8112</v>
      </c>
      <c r="H1522" t="s">
        <v>8113</v>
      </c>
      <c r="J1522" t="str">
        <f>Table15[[#This Row],[Server]]&amp;":"&amp;Table15[[#This Row],[DB_ADDR]]</f>
        <v>WASTE:E10871</v>
      </c>
    </row>
    <row r="1523" spans="1:10" x14ac:dyDescent="0.3">
      <c r="A1523">
        <v>13298</v>
      </c>
      <c r="B1523" t="e">
        <f>_xlfn.XLOOKUP(Table15[[#This Row],[Site Id]],'All sites'!A:A,'All sites'!B:B)</f>
        <v>#N/A</v>
      </c>
      <c r="C1523" t="e">
        <f>_xlfn.XLOOKUP(Table15[[#This Row],[Site Id]],'All sites'!A:A,'All sites'!C:C)</f>
        <v>#N/A</v>
      </c>
      <c r="D1523" t="e">
        <f>Table15[[#This Row],[Site Area]] &amp; " " &amp; Table15[[#This Row],[Site Description]]</f>
        <v>#N/A</v>
      </c>
      <c r="E1523" t="s">
        <v>11113</v>
      </c>
      <c r="F1523" t="s">
        <v>11114</v>
      </c>
      <c r="G1523" t="s">
        <v>8112</v>
      </c>
      <c r="H1523" t="s">
        <v>8113</v>
      </c>
      <c r="J1523" t="str">
        <f>Table15[[#This Row],[Server]]&amp;":"&amp;Table15[[#This Row],[DB_ADDR]]</f>
        <v>WASTE:E10872</v>
      </c>
    </row>
    <row r="1524" spans="1:10" x14ac:dyDescent="0.3">
      <c r="A1524">
        <v>13298</v>
      </c>
      <c r="B1524" t="e">
        <f>_xlfn.XLOOKUP(Table15[[#This Row],[Site Id]],'All sites'!A:A,'All sites'!B:B)</f>
        <v>#N/A</v>
      </c>
      <c r="C1524" t="e">
        <f>_xlfn.XLOOKUP(Table15[[#This Row],[Site Id]],'All sites'!A:A,'All sites'!C:C)</f>
        <v>#N/A</v>
      </c>
      <c r="D1524" t="e">
        <f>Table15[[#This Row],[Site Area]] &amp; " " &amp; Table15[[#This Row],[Site Description]]</f>
        <v>#N/A</v>
      </c>
      <c r="E1524" t="s">
        <v>11115</v>
      </c>
      <c r="F1524" t="s">
        <v>11116</v>
      </c>
      <c r="G1524" t="s">
        <v>8112</v>
      </c>
      <c r="H1524" t="s">
        <v>8113</v>
      </c>
      <c r="J1524" t="str">
        <f>Table15[[#This Row],[Server]]&amp;":"&amp;Table15[[#This Row],[DB_ADDR]]</f>
        <v>WASTE:E10877</v>
      </c>
    </row>
    <row r="1525" spans="1:10" x14ac:dyDescent="0.3">
      <c r="A1525">
        <v>13298</v>
      </c>
      <c r="B1525" t="e">
        <f>_xlfn.XLOOKUP(Table15[[#This Row],[Site Id]],'All sites'!A:A,'All sites'!B:B)</f>
        <v>#N/A</v>
      </c>
      <c r="C1525" t="e">
        <f>_xlfn.XLOOKUP(Table15[[#This Row],[Site Id]],'All sites'!A:A,'All sites'!C:C)</f>
        <v>#N/A</v>
      </c>
      <c r="D1525" t="e">
        <f>Table15[[#This Row],[Site Area]] &amp; " " &amp; Table15[[#This Row],[Site Description]]</f>
        <v>#N/A</v>
      </c>
      <c r="E1525" t="s">
        <v>11117</v>
      </c>
      <c r="F1525" t="s">
        <v>11118</v>
      </c>
      <c r="G1525" t="s">
        <v>8112</v>
      </c>
      <c r="H1525" t="s">
        <v>8113</v>
      </c>
      <c r="J1525" t="str">
        <f>Table15[[#This Row],[Server]]&amp;":"&amp;Table15[[#This Row],[DB_ADDR]]</f>
        <v>WASTE:E50066</v>
      </c>
    </row>
    <row r="1526" spans="1:10" x14ac:dyDescent="0.3">
      <c r="A1526">
        <v>13298</v>
      </c>
      <c r="B1526" t="e">
        <f>_xlfn.XLOOKUP(Table15[[#This Row],[Site Id]],'All sites'!A:A,'All sites'!B:B)</f>
        <v>#N/A</v>
      </c>
      <c r="C1526" t="e">
        <f>_xlfn.XLOOKUP(Table15[[#This Row],[Site Id]],'All sites'!A:A,'All sites'!C:C)</f>
        <v>#N/A</v>
      </c>
      <c r="D1526" t="e">
        <f>Table15[[#This Row],[Site Area]] &amp; " " &amp; Table15[[#This Row],[Site Description]]</f>
        <v>#N/A</v>
      </c>
      <c r="E1526" t="s">
        <v>11119</v>
      </c>
      <c r="F1526" t="s">
        <v>11120</v>
      </c>
      <c r="G1526" t="s">
        <v>8112</v>
      </c>
      <c r="H1526" t="s">
        <v>8113</v>
      </c>
      <c r="J1526" t="str">
        <f>Table15[[#This Row],[Server]]&amp;":"&amp;Table15[[#This Row],[DB_ADDR]]</f>
        <v>WASTE:E54218</v>
      </c>
    </row>
    <row r="1527" spans="1:10" x14ac:dyDescent="0.3">
      <c r="A1527">
        <v>13298</v>
      </c>
      <c r="B1527" t="e">
        <f>_xlfn.XLOOKUP(Table15[[#This Row],[Site Id]],'All sites'!A:A,'All sites'!B:B)</f>
        <v>#N/A</v>
      </c>
      <c r="C1527" t="e">
        <f>_xlfn.XLOOKUP(Table15[[#This Row],[Site Id]],'All sites'!A:A,'All sites'!C:C)</f>
        <v>#N/A</v>
      </c>
      <c r="D1527" t="e">
        <f>Table15[[#This Row],[Site Area]] &amp; " " &amp; Table15[[#This Row],[Site Description]]</f>
        <v>#N/A</v>
      </c>
      <c r="E1527" t="s">
        <v>11121</v>
      </c>
      <c r="F1527" t="s">
        <v>11122</v>
      </c>
      <c r="G1527" t="s">
        <v>8112</v>
      </c>
      <c r="H1527" t="s">
        <v>8113</v>
      </c>
      <c r="J1527" t="str">
        <f>Table15[[#This Row],[Server]]&amp;":"&amp;Table15[[#This Row],[DB_ADDR]]</f>
        <v>WASTE:E54226</v>
      </c>
    </row>
    <row r="1528" spans="1:10" x14ac:dyDescent="0.3">
      <c r="A1528">
        <v>13303</v>
      </c>
      <c r="B1528" t="e">
        <f>_xlfn.XLOOKUP(Table15[[#This Row],[Site Id]],'All sites'!A:A,'All sites'!B:B)</f>
        <v>#N/A</v>
      </c>
      <c r="C1528" t="e">
        <f>_xlfn.XLOOKUP(Table15[[#This Row],[Site Id]],'All sites'!A:A,'All sites'!C:C)</f>
        <v>#N/A</v>
      </c>
      <c r="D1528" t="e">
        <f>Table15[[#This Row],[Site Area]] &amp; " " &amp; Table15[[#This Row],[Site Description]]</f>
        <v>#N/A</v>
      </c>
      <c r="E1528" t="s">
        <v>11123</v>
      </c>
      <c r="F1528" t="s">
        <v>11124</v>
      </c>
      <c r="G1528" t="s">
        <v>8112</v>
      </c>
      <c r="H1528" t="s">
        <v>8113</v>
      </c>
      <c r="J1528" t="str">
        <f>Table15[[#This Row],[Server]]&amp;":"&amp;Table15[[#This Row],[DB_ADDR]]</f>
        <v>WASTE:E4057</v>
      </c>
    </row>
    <row r="1529" spans="1:10" x14ac:dyDescent="0.3">
      <c r="A1529">
        <v>13304</v>
      </c>
      <c r="B1529" t="e">
        <f>_xlfn.XLOOKUP(Table15[[#This Row],[Site Id]],'All sites'!A:A,'All sites'!B:B)</f>
        <v>#N/A</v>
      </c>
      <c r="C1529" t="e">
        <f>_xlfn.XLOOKUP(Table15[[#This Row],[Site Id]],'All sites'!A:A,'All sites'!C:C)</f>
        <v>#N/A</v>
      </c>
      <c r="D1529" t="e">
        <f>Table15[[#This Row],[Site Area]] &amp; " " &amp; Table15[[#This Row],[Site Description]]</f>
        <v>#N/A</v>
      </c>
      <c r="E1529" t="s">
        <v>11125</v>
      </c>
      <c r="F1529" t="s">
        <v>11126</v>
      </c>
      <c r="G1529" t="s">
        <v>8112</v>
      </c>
      <c r="H1529" t="s">
        <v>8113</v>
      </c>
      <c r="J1529" t="str">
        <f>Table15[[#This Row],[Server]]&amp;":"&amp;Table15[[#This Row],[DB_ADDR]]</f>
        <v>WASTE:E33331</v>
      </c>
    </row>
    <row r="1530" spans="1:10" x14ac:dyDescent="0.3">
      <c r="A1530">
        <v>13304</v>
      </c>
      <c r="B1530" t="e">
        <f>_xlfn.XLOOKUP(Table15[[#This Row],[Site Id]],'All sites'!A:A,'All sites'!B:B)</f>
        <v>#N/A</v>
      </c>
      <c r="C1530" t="e">
        <f>_xlfn.XLOOKUP(Table15[[#This Row],[Site Id]],'All sites'!A:A,'All sites'!C:C)</f>
        <v>#N/A</v>
      </c>
      <c r="D1530" t="e">
        <f>Table15[[#This Row],[Site Area]] &amp; " " &amp; Table15[[#This Row],[Site Description]]</f>
        <v>#N/A</v>
      </c>
      <c r="E1530" t="s">
        <v>11127</v>
      </c>
      <c r="F1530" t="s">
        <v>11128</v>
      </c>
      <c r="G1530" t="s">
        <v>8112</v>
      </c>
      <c r="H1530" t="s">
        <v>8113</v>
      </c>
      <c r="J1530" t="str">
        <f>Table15[[#This Row],[Server]]&amp;":"&amp;Table15[[#This Row],[DB_ADDR]]</f>
        <v>WASTE:E33345</v>
      </c>
    </row>
    <row r="1531" spans="1:10" x14ac:dyDescent="0.3">
      <c r="A1531">
        <v>13304</v>
      </c>
      <c r="B1531" t="e">
        <f>_xlfn.XLOOKUP(Table15[[#This Row],[Site Id]],'All sites'!A:A,'All sites'!B:B)</f>
        <v>#N/A</v>
      </c>
      <c r="C1531" t="e">
        <f>_xlfn.XLOOKUP(Table15[[#This Row],[Site Id]],'All sites'!A:A,'All sites'!C:C)</f>
        <v>#N/A</v>
      </c>
      <c r="D1531" t="e">
        <f>Table15[[#This Row],[Site Area]] &amp; " " &amp; Table15[[#This Row],[Site Description]]</f>
        <v>#N/A</v>
      </c>
      <c r="E1531" t="s">
        <v>11129</v>
      </c>
      <c r="F1531" t="s">
        <v>11130</v>
      </c>
      <c r="G1531" t="s">
        <v>8112</v>
      </c>
      <c r="H1531" t="s">
        <v>8113</v>
      </c>
      <c r="J1531" t="str">
        <f>Table15[[#This Row],[Server]]&amp;":"&amp;Table15[[#This Row],[DB_ADDR]]</f>
        <v>WASTE:E33348</v>
      </c>
    </row>
    <row r="1532" spans="1:10" x14ac:dyDescent="0.3">
      <c r="A1532">
        <v>13304</v>
      </c>
      <c r="B1532" t="e">
        <f>_xlfn.XLOOKUP(Table15[[#This Row],[Site Id]],'All sites'!A:A,'All sites'!B:B)</f>
        <v>#N/A</v>
      </c>
      <c r="C1532" t="e">
        <f>_xlfn.XLOOKUP(Table15[[#This Row],[Site Id]],'All sites'!A:A,'All sites'!C:C)</f>
        <v>#N/A</v>
      </c>
      <c r="D1532" t="e">
        <f>Table15[[#This Row],[Site Area]] &amp; " " &amp; Table15[[#This Row],[Site Description]]</f>
        <v>#N/A</v>
      </c>
      <c r="E1532" t="s">
        <v>11131</v>
      </c>
      <c r="F1532" t="s">
        <v>11132</v>
      </c>
      <c r="G1532" t="s">
        <v>8112</v>
      </c>
      <c r="H1532" t="s">
        <v>8113</v>
      </c>
      <c r="J1532" t="str">
        <f>Table15[[#This Row],[Server]]&amp;":"&amp;Table15[[#This Row],[DB_ADDR]]</f>
        <v>WASTE:E33359</v>
      </c>
    </row>
    <row r="1533" spans="1:10" x14ac:dyDescent="0.3">
      <c r="A1533">
        <v>13304</v>
      </c>
      <c r="B1533" t="e">
        <f>_xlfn.XLOOKUP(Table15[[#This Row],[Site Id]],'All sites'!A:A,'All sites'!B:B)</f>
        <v>#N/A</v>
      </c>
      <c r="C1533" t="e">
        <f>_xlfn.XLOOKUP(Table15[[#This Row],[Site Id]],'All sites'!A:A,'All sites'!C:C)</f>
        <v>#N/A</v>
      </c>
      <c r="D1533" t="e">
        <f>Table15[[#This Row],[Site Area]] &amp; " " &amp; Table15[[#This Row],[Site Description]]</f>
        <v>#N/A</v>
      </c>
      <c r="E1533" t="s">
        <v>11133</v>
      </c>
      <c r="F1533" t="s">
        <v>11134</v>
      </c>
      <c r="G1533" t="s">
        <v>8112</v>
      </c>
      <c r="H1533" t="s">
        <v>8113</v>
      </c>
      <c r="J1533" t="str">
        <f>Table15[[#This Row],[Server]]&amp;":"&amp;Table15[[#This Row],[DB_ADDR]]</f>
        <v>WASTE:E33360</v>
      </c>
    </row>
    <row r="1534" spans="1:10" x14ac:dyDescent="0.3">
      <c r="A1534">
        <v>13304</v>
      </c>
      <c r="B1534" t="e">
        <f>_xlfn.XLOOKUP(Table15[[#This Row],[Site Id]],'All sites'!A:A,'All sites'!B:B)</f>
        <v>#N/A</v>
      </c>
      <c r="C1534" t="e">
        <f>_xlfn.XLOOKUP(Table15[[#This Row],[Site Id]],'All sites'!A:A,'All sites'!C:C)</f>
        <v>#N/A</v>
      </c>
      <c r="D1534" t="e">
        <f>Table15[[#This Row],[Site Area]] &amp; " " &amp; Table15[[#This Row],[Site Description]]</f>
        <v>#N/A</v>
      </c>
      <c r="E1534" t="s">
        <v>11135</v>
      </c>
      <c r="F1534" t="s">
        <v>11136</v>
      </c>
      <c r="G1534" t="s">
        <v>8112</v>
      </c>
      <c r="H1534" t="s">
        <v>8113</v>
      </c>
      <c r="J1534" t="str">
        <f>Table15[[#This Row],[Server]]&amp;":"&amp;Table15[[#This Row],[DB_ADDR]]</f>
        <v>WASTE:E34494</v>
      </c>
    </row>
    <row r="1535" spans="1:10" x14ac:dyDescent="0.3">
      <c r="A1535">
        <v>13304</v>
      </c>
      <c r="B1535" t="e">
        <f>_xlfn.XLOOKUP(Table15[[#This Row],[Site Id]],'All sites'!A:A,'All sites'!B:B)</f>
        <v>#N/A</v>
      </c>
      <c r="C1535" t="e">
        <f>_xlfn.XLOOKUP(Table15[[#This Row],[Site Id]],'All sites'!A:A,'All sites'!C:C)</f>
        <v>#N/A</v>
      </c>
      <c r="D1535" t="e">
        <f>Table15[[#This Row],[Site Area]] &amp; " " &amp; Table15[[#This Row],[Site Description]]</f>
        <v>#N/A</v>
      </c>
      <c r="E1535" t="s">
        <v>11137</v>
      </c>
      <c r="F1535" t="s">
        <v>11138</v>
      </c>
      <c r="G1535" t="s">
        <v>8112</v>
      </c>
      <c r="H1535" t="s">
        <v>8113</v>
      </c>
      <c r="J1535" t="str">
        <f>Table15[[#This Row],[Server]]&amp;":"&amp;Table15[[#This Row],[DB_ADDR]]</f>
        <v>WASTE:E56559</v>
      </c>
    </row>
    <row r="1536" spans="1:10" x14ac:dyDescent="0.3">
      <c r="A1536">
        <v>13304</v>
      </c>
      <c r="B1536" t="e">
        <f>_xlfn.XLOOKUP(Table15[[#This Row],[Site Id]],'All sites'!A:A,'All sites'!B:B)</f>
        <v>#N/A</v>
      </c>
      <c r="C1536" t="e">
        <f>_xlfn.XLOOKUP(Table15[[#This Row],[Site Id]],'All sites'!A:A,'All sites'!C:C)</f>
        <v>#N/A</v>
      </c>
      <c r="D1536" t="e">
        <f>Table15[[#This Row],[Site Area]] &amp; " " &amp; Table15[[#This Row],[Site Description]]</f>
        <v>#N/A</v>
      </c>
      <c r="E1536" t="s">
        <v>11139</v>
      </c>
      <c r="F1536" t="s">
        <v>11140</v>
      </c>
      <c r="G1536" t="s">
        <v>8112</v>
      </c>
      <c r="H1536" t="s">
        <v>8113</v>
      </c>
      <c r="J1536" t="str">
        <f>Table15[[#This Row],[Server]]&amp;":"&amp;Table15[[#This Row],[DB_ADDR]]</f>
        <v>WASTE:E56564</v>
      </c>
    </row>
    <row r="1537" spans="1:10" x14ac:dyDescent="0.3">
      <c r="A1537">
        <v>13304</v>
      </c>
      <c r="B1537" t="e">
        <f>_xlfn.XLOOKUP(Table15[[#This Row],[Site Id]],'All sites'!A:A,'All sites'!B:B)</f>
        <v>#N/A</v>
      </c>
      <c r="C1537" t="e">
        <f>_xlfn.XLOOKUP(Table15[[#This Row],[Site Id]],'All sites'!A:A,'All sites'!C:C)</f>
        <v>#N/A</v>
      </c>
      <c r="D1537" t="e">
        <f>Table15[[#This Row],[Site Area]] &amp; " " &amp; Table15[[#This Row],[Site Description]]</f>
        <v>#N/A</v>
      </c>
      <c r="E1537" t="s">
        <v>11141</v>
      </c>
      <c r="F1537" t="s">
        <v>11142</v>
      </c>
      <c r="G1537" t="s">
        <v>8112</v>
      </c>
      <c r="H1537" t="s">
        <v>8113</v>
      </c>
      <c r="J1537" t="str">
        <f>Table15[[#This Row],[Server]]&amp;":"&amp;Table15[[#This Row],[DB_ADDR]]</f>
        <v>WASTE:E96501</v>
      </c>
    </row>
    <row r="1538" spans="1:10" x14ac:dyDescent="0.3">
      <c r="A1538">
        <v>13304</v>
      </c>
      <c r="B1538" t="e">
        <f>_xlfn.XLOOKUP(Table15[[#This Row],[Site Id]],'All sites'!A:A,'All sites'!B:B)</f>
        <v>#N/A</v>
      </c>
      <c r="C1538" t="e">
        <f>_xlfn.XLOOKUP(Table15[[#This Row],[Site Id]],'All sites'!A:A,'All sites'!C:C)</f>
        <v>#N/A</v>
      </c>
      <c r="D1538" t="e">
        <f>Table15[[#This Row],[Site Area]] &amp; " " &amp; Table15[[#This Row],[Site Description]]</f>
        <v>#N/A</v>
      </c>
      <c r="E1538" t="s">
        <v>11143</v>
      </c>
      <c r="F1538" t="s">
        <v>11144</v>
      </c>
      <c r="G1538" t="s">
        <v>8112</v>
      </c>
      <c r="H1538" t="s">
        <v>8113</v>
      </c>
      <c r="J1538" t="str">
        <f>Table15[[#This Row],[Server]]&amp;":"&amp;Table15[[#This Row],[DB_ADDR]]</f>
        <v>WASTE:E33333</v>
      </c>
    </row>
    <row r="1539" spans="1:10" x14ac:dyDescent="0.3">
      <c r="A1539">
        <v>13305</v>
      </c>
      <c r="B1539" t="e">
        <f>_xlfn.XLOOKUP(Table15[[#This Row],[Site Id]],'All sites'!A:A,'All sites'!B:B)</f>
        <v>#N/A</v>
      </c>
      <c r="C1539" t="e">
        <f>_xlfn.XLOOKUP(Table15[[#This Row],[Site Id]],'All sites'!A:A,'All sites'!C:C)</f>
        <v>#N/A</v>
      </c>
      <c r="D1539" t="e">
        <f>Table15[[#This Row],[Site Area]] &amp; " " &amp; Table15[[#This Row],[Site Description]]</f>
        <v>#N/A</v>
      </c>
      <c r="E1539" t="s">
        <v>11145</v>
      </c>
      <c r="F1539" t="s">
        <v>11146</v>
      </c>
      <c r="G1539" t="s">
        <v>8112</v>
      </c>
      <c r="H1539" t="s">
        <v>8113</v>
      </c>
      <c r="J1539" t="str">
        <f>Table15[[#This Row],[Server]]&amp;":"&amp;Table15[[#This Row],[DB_ADDR]]</f>
        <v>WASTE:E5970</v>
      </c>
    </row>
    <row r="1540" spans="1:10" x14ac:dyDescent="0.3">
      <c r="A1540">
        <v>13305</v>
      </c>
      <c r="B1540" t="e">
        <f>_xlfn.XLOOKUP(Table15[[#This Row],[Site Id]],'All sites'!A:A,'All sites'!B:B)</f>
        <v>#N/A</v>
      </c>
      <c r="C1540" t="e">
        <f>_xlfn.XLOOKUP(Table15[[#This Row],[Site Id]],'All sites'!A:A,'All sites'!C:C)</f>
        <v>#N/A</v>
      </c>
      <c r="D1540" t="e">
        <f>Table15[[#This Row],[Site Area]] &amp; " " &amp; Table15[[#This Row],[Site Description]]</f>
        <v>#N/A</v>
      </c>
      <c r="E1540" t="s">
        <v>11147</v>
      </c>
      <c r="F1540" t="s">
        <v>11148</v>
      </c>
      <c r="G1540" t="s">
        <v>8112</v>
      </c>
      <c r="H1540" t="s">
        <v>8113</v>
      </c>
      <c r="J1540" t="str">
        <f>Table15[[#This Row],[Server]]&amp;":"&amp;Table15[[#This Row],[DB_ADDR]]</f>
        <v>WASTE:E5971</v>
      </c>
    </row>
    <row r="1541" spans="1:10" x14ac:dyDescent="0.3">
      <c r="A1541">
        <v>13305</v>
      </c>
      <c r="B1541" t="e">
        <f>_xlfn.XLOOKUP(Table15[[#This Row],[Site Id]],'All sites'!A:A,'All sites'!B:B)</f>
        <v>#N/A</v>
      </c>
      <c r="C1541" t="e">
        <f>_xlfn.XLOOKUP(Table15[[#This Row],[Site Id]],'All sites'!A:A,'All sites'!C:C)</f>
        <v>#N/A</v>
      </c>
      <c r="D1541" t="e">
        <f>Table15[[#This Row],[Site Area]] &amp; " " &amp; Table15[[#This Row],[Site Description]]</f>
        <v>#N/A</v>
      </c>
      <c r="E1541" t="s">
        <v>11149</v>
      </c>
      <c r="F1541" t="s">
        <v>11150</v>
      </c>
      <c r="G1541" t="s">
        <v>8112</v>
      </c>
      <c r="H1541" t="s">
        <v>8113</v>
      </c>
      <c r="J1541" t="str">
        <f>Table15[[#This Row],[Server]]&amp;":"&amp;Table15[[#This Row],[DB_ADDR]]</f>
        <v>WASTE:E5989</v>
      </c>
    </row>
    <row r="1542" spans="1:10" x14ac:dyDescent="0.3">
      <c r="A1542">
        <v>13305</v>
      </c>
      <c r="B1542" t="e">
        <f>_xlfn.XLOOKUP(Table15[[#This Row],[Site Id]],'All sites'!A:A,'All sites'!B:B)</f>
        <v>#N/A</v>
      </c>
      <c r="C1542" t="e">
        <f>_xlfn.XLOOKUP(Table15[[#This Row],[Site Id]],'All sites'!A:A,'All sites'!C:C)</f>
        <v>#N/A</v>
      </c>
      <c r="D1542" t="e">
        <f>Table15[[#This Row],[Site Area]] &amp; " " &amp; Table15[[#This Row],[Site Description]]</f>
        <v>#N/A</v>
      </c>
      <c r="E1542" t="s">
        <v>11151</v>
      </c>
      <c r="F1542" t="s">
        <v>11152</v>
      </c>
      <c r="G1542" t="s">
        <v>8112</v>
      </c>
      <c r="H1542" t="s">
        <v>8113</v>
      </c>
      <c r="J1542" t="str">
        <f>Table15[[#This Row],[Server]]&amp;":"&amp;Table15[[#This Row],[DB_ADDR]]</f>
        <v>WASTE:E5992</v>
      </c>
    </row>
    <row r="1543" spans="1:10" x14ac:dyDescent="0.3">
      <c r="A1543">
        <v>13305</v>
      </c>
      <c r="B1543" t="e">
        <f>_xlfn.XLOOKUP(Table15[[#This Row],[Site Id]],'All sites'!A:A,'All sites'!B:B)</f>
        <v>#N/A</v>
      </c>
      <c r="C1543" t="e">
        <f>_xlfn.XLOOKUP(Table15[[#This Row],[Site Id]],'All sites'!A:A,'All sites'!C:C)</f>
        <v>#N/A</v>
      </c>
      <c r="D1543" t="e">
        <f>Table15[[#This Row],[Site Area]] &amp; " " &amp; Table15[[#This Row],[Site Description]]</f>
        <v>#N/A</v>
      </c>
      <c r="E1543" t="s">
        <v>11153</v>
      </c>
      <c r="F1543" t="s">
        <v>11154</v>
      </c>
      <c r="G1543" t="s">
        <v>8112</v>
      </c>
      <c r="H1543" t="s">
        <v>8113</v>
      </c>
      <c r="J1543" t="str">
        <f>Table15[[#This Row],[Server]]&amp;":"&amp;Table15[[#This Row],[DB_ADDR]]</f>
        <v>WASTE:E20906</v>
      </c>
    </row>
    <row r="1544" spans="1:10" x14ac:dyDescent="0.3">
      <c r="A1544">
        <v>13305</v>
      </c>
      <c r="B1544" t="e">
        <f>_xlfn.XLOOKUP(Table15[[#This Row],[Site Id]],'All sites'!A:A,'All sites'!B:B)</f>
        <v>#N/A</v>
      </c>
      <c r="C1544" t="e">
        <f>_xlfn.XLOOKUP(Table15[[#This Row],[Site Id]],'All sites'!A:A,'All sites'!C:C)</f>
        <v>#N/A</v>
      </c>
      <c r="D1544" t="e">
        <f>Table15[[#This Row],[Site Area]] &amp; " " &amp; Table15[[#This Row],[Site Description]]</f>
        <v>#N/A</v>
      </c>
      <c r="E1544" t="s">
        <v>11155</v>
      </c>
      <c r="F1544" t="s">
        <v>11156</v>
      </c>
      <c r="G1544" t="s">
        <v>8112</v>
      </c>
      <c r="H1544" t="s">
        <v>8113</v>
      </c>
      <c r="J1544" t="str">
        <f>Table15[[#This Row],[Server]]&amp;":"&amp;Table15[[#This Row],[DB_ADDR]]</f>
        <v>WASTE:E20925</v>
      </c>
    </row>
    <row r="1545" spans="1:10" x14ac:dyDescent="0.3">
      <c r="A1545">
        <v>13305</v>
      </c>
      <c r="B1545" t="e">
        <f>_xlfn.XLOOKUP(Table15[[#This Row],[Site Id]],'All sites'!A:A,'All sites'!B:B)</f>
        <v>#N/A</v>
      </c>
      <c r="C1545" t="e">
        <f>_xlfn.XLOOKUP(Table15[[#This Row],[Site Id]],'All sites'!A:A,'All sites'!C:C)</f>
        <v>#N/A</v>
      </c>
      <c r="D1545" t="e">
        <f>Table15[[#This Row],[Site Area]] &amp; " " &amp; Table15[[#This Row],[Site Description]]</f>
        <v>#N/A</v>
      </c>
      <c r="E1545" t="s">
        <v>11157</v>
      </c>
      <c r="F1545" t="s">
        <v>11158</v>
      </c>
      <c r="G1545" t="s">
        <v>8112</v>
      </c>
      <c r="H1545" t="s">
        <v>8113</v>
      </c>
      <c r="J1545" t="str">
        <f>Table15[[#This Row],[Server]]&amp;":"&amp;Table15[[#This Row],[DB_ADDR]]</f>
        <v>WASTE:E20933</v>
      </c>
    </row>
    <row r="1546" spans="1:10" x14ac:dyDescent="0.3">
      <c r="A1546">
        <v>13305</v>
      </c>
      <c r="B1546" t="e">
        <f>_xlfn.XLOOKUP(Table15[[#This Row],[Site Id]],'All sites'!A:A,'All sites'!B:B)</f>
        <v>#N/A</v>
      </c>
      <c r="C1546" t="e">
        <f>_xlfn.XLOOKUP(Table15[[#This Row],[Site Id]],'All sites'!A:A,'All sites'!C:C)</f>
        <v>#N/A</v>
      </c>
      <c r="D1546" t="e">
        <f>Table15[[#This Row],[Site Area]] &amp; " " &amp; Table15[[#This Row],[Site Description]]</f>
        <v>#N/A</v>
      </c>
      <c r="E1546" t="s">
        <v>11159</v>
      </c>
      <c r="F1546" t="s">
        <v>11160</v>
      </c>
      <c r="G1546" t="s">
        <v>8112</v>
      </c>
      <c r="H1546" t="s">
        <v>8113</v>
      </c>
      <c r="J1546" t="str">
        <f>Table15[[#This Row],[Server]]&amp;":"&amp;Table15[[#This Row],[DB_ADDR]]</f>
        <v>WASTE:E20955</v>
      </c>
    </row>
    <row r="1547" spans="1:10" x14ac:dyDescent="0.3">
      <c r="A1547">
        <v>13305</v>
      </c>
      <c r="B1547" t="e">
        <f>_xlfn.XLOOKUP(Table15[[#This Row],[Site Id]],'All sites'!A:A,'All sites'!B:B)</f>
        <v>#N/A</v>
      </c>
      <c r="C1547" t="e">
        <f>_xlfn.XLOOKUP(Table15[[#This Row],[Site Id]],'All sites'!A:A,'All sites'!C:C)</f>
        <v>#N/A</v>
      </c>
      <c r="D1547" t="e">
        <f>Table15[[#This Row],[Site Area]] &amp; " " &amp; Table15[[#This Row],[Site Description]]</f>
        <v>#N/A</v>
      </c>
      <c r="E1547" t="s">
        <v>11161</v>
      </c>
      <c r="F1547" t="s">
        <v>11162</v>
      </c>
      <c r="G1547" t="s">
        <v>8112</v>
      </c>
      <c r="H1547" t="s">
        <v>8113</v>
      </c>
      <c r="J1547" t="str">
        <f>Table15[[#This Row],[Server]]&amp;":"&amp;Table15[[#This Row],[DB_ADDR]]</f>
        <v>WASTE:E20974</v>
      </c>
    </row>
    <row r="1548" spans="1:10" x14ac:dyDescent="0.3">
      <c r="A1548">
        <v>13305</v>
      </c>
      <c r="B1548" t="e">
        <f>_xlfn.XLOOKUP(Table15[[#This Row],[Site Id]],'All sites'!A:A,'All sites'!B:B)</f>
        <v>#N/A</v>
      </c>
      <c r="C1548" t="e">
        <f>_xlfn.XLOOKUP(Table15[[#This Row],[Site Id]],'All sites'!A:A,'All sites'!C:C)</f>
        <v>#N/A</v>
      </c>
      <c r="D1548" t="e">
        <f>Table15[[#This Row],[Site Area]] &amp; " " &amp; Table15[[#This Row],[Site Description]]</f>
        <v>#N/A</v>
      </c>
      <c r="E1548" t="s">
        <v>11163</v>
      </c>
      <c r="F1548" t="s">
        <v>11164</v>
      </c>
      <c r="G1548" t="s">
        <v>8112</v>
      </c>
      <c r="H1548" t="s">
        <v>8113</v>
      </c>
      <c r="J1548" t="str">
        <f>Table15[[#This Row],[Server]]&amp;":"&amp;Table15[[#This Row],[DB_ADDR]]</f>
        <v>WASTE:E33466</v>
      </c>
    </row>
    <row r="1549" spans="1:10" x14ac:dyDescent="0.3">
      <c r="A1549">
        <v>13305</v>
      </c>
      <c r="B1549" t="e">
        <f>_xlfn.XLOOKUP(Table15[[#This Row],[Site Id]],'All sites'!A:A,'All sites'!B:B)</f>
        <v>#N/A</v>
      </c>
      <c r="C1549" t="e">
        <f>_xlfn.XLOOKUP(Table15[[#This Row],[Site Id]],'All sites'!A:A,'All sites'!C:C)</f>
        <v>#N/A</v>
      </c>
      <c r="D1549" t="e">
        <f>Table15[[#This Row],[Site Area]] &amp; " " &amp; Table15[[#This Row],[Site Description]]</f>
        <v>#N/A</v>
      </c>
      <c r="E1549" t="s">
        <v>11165</v>
      </c>
      <c r="F1549" t="s">
        <v>11166</v>
      </c>
      <c r="G1549" t="s">
        <v>8112</v>
      </c>
      <c r="H1549" t="s">
        <v>8113</v>
      </c>
      <c r="J1549" t="str">
        <f>Table15[[#This Row],[Server]]&amp;":"&amp;Table15[[#This Row],[DB_ADDR]]</f>
        <v>WASTE:E33469</v>
      </c>
    </row>
    <row r="1550" spans="1:10" x14ac:dyDescent="0.3">
      <c r="A1550">
        <v>13305</v>
      </c>
      <c r="B1550" t="e">
        <f>_xlfn.XLOOKUP(Table15[[#This Row],[Site Id]],'All sites'!A:A,'All sites'!B:B)</f>
        <v>#N/A</v>
      </c>
      <c r="C1550" t="e">
        <f>_xlfn.XLOOKUP(Table15[[#This Row],[Site Id]],'All sites'!A:A,'All sites'!C:C)</f>
        <v>#N/A</v>
      </c>
      <c r="D1550" t="e">
        <f>Table15[[#This Row],[Site Area]] &amp; " " &amp; Table15[[#This Row],[Site Description]]</f>
        <v>#N/A</v>
      </c>
      <c r="E1550" t="s">
        <v>11167</v>
      </c>
      <c r="F1550" t="s">
        <v>11168</v>
      </c>
      <c r="G1550" t="s">
        <v>8112</v>
      </c>
      <c r="H1550" t="s">
        <v>8113</v>
      </c>
      <c r="J1550" t="str">
        <f>Table15[[#This Row],[Server]]&amp;":"&amp;Table15[[#This Row],[DB_ADDR]]</f>
        <v>WASTE:E33470</v>
      </c>
    </row>
    <row r="1551" spans="1:10" x14ac:dyDescent="0.3">
      <c r="A1551">
        <v>13305</v>
      </c>
      <c r="B1551" t="e">
        <f>_xlfn.XLOOKUP(Table15[[#This Row],[Site Id]],'All sites'!A:A,'All sites'!B:B)</f>
        <v>#N/A</v>
      </c>
      <c r="C1551" t="e">
        <f>_xlfn.XLOOKUP(Table15[[#This Row],[Site Id]],'All sites'!A:A,'All sites'!C:C)</f>
        <v>#N/A</v>
      </c>
      <c r="D1551" t="e">
        <f>Table15[[#This Row],[Site Area]] &amp; " " &amp; Table15[[#This Row],[Site Description]]</f>
        <v>#N/A</v>
      </c>
      <c r="E1551" t="s">
        <v>11169</v>
      </c>
      <c r="F1551" t="s">
        <v>11170</v>
      </c>
      <c r="G1551" t="s">
        <v>8112</v>
      </c>
      <c r="H1551" t="s">
        <v>8113</v>
      </c>
      <c r="J1551" t="str">
        <f>Table15[[#This Row],[Server]]&amp;":"&amp;Table15[[#This Row],[DB_ADDR]]</f>
        <v>WASTE:E33474</v>
      </c>
    </row>
    <row r="1552" spans="1:10" x14ac:dyDescent="0.3">
      <c r="A1552">
        <v>13305</v>
      </c>
      <c r="B1552" t="e">
        <f>_xlfn.XLOOKUP(Table15[[#This Row],[Site Id]],'All sites'!A:A,'All sites'!B:B)</f>
        <v>#N/A</v>
      </c>
      <c r="C1552" t="e">
        <f>_xlfn.XLOOKUP(Table15[[#This Row],[Site Id]],'All sites'!A:A,'All sites'!C:C)</f>
        <v>#N/A</v>
      </c>
      <c r="D1552" t="e">
        <f>Table15[[#This Row],[Site Area]] &amp; " " &amp; Table15[[#This Row],[Site Description]]</f>
        <v>#N/A</v>
      </c>
      <c r="E1552" t="s">
        <v>11171</v>
      </c>
      <c r="F1552" t="s">
        <v>11172</v>
      </c>
      <c r="G1552" t="s">
        <v>8112</v>
      </c>
      <c r="H1552" t="s">
        <v>8113</v>
      </c>
      <c r="J1552" t="str">
        <f>Table15[[#This Row],[Server]]&amp;":"&amp;Table15[[#This Row],[DB_ADDR]]</f>
        <v>WASTE:E36277</v>
      </c>
    </row>
    <row r="1553" spans="1:10" x14ac:dyDescent="0.3">
      <c r="A1553">
        <v>13305</v>
      </c>
      <c r="B1553" t="e">
        <f>_xlfn.XLOOKUP(Table15[[#This Row],[Site Id]],'All sites'!A:A,'All sites'!B:B)</f>
        <v>#N/A</v>
      </c>
      <c r="C1553" t="e">
        <f>_xlfn.XLOOKUP(Table15[[#This Row],[Site Id]],'All sites'!A:A,'All sites'!C:C)</f>
        <v>#N/A</v>
      </c>
      <c r="D1553" t="e">
        <f>Table15[[#This Row],[Site Area]] &amp; " " &amp; Table15[[#This Row],[Site Description]]</f>
        <v>#N/A</v>
      </c>
      <c r="E1553" t="s">
        <v>11173</v>
      </c>
      <c r="F1553" t="s">
        <v>11174</v>
      </c>
      <c r="G1553" t="s">
        <v>8112</v>
      </c>
      <c r="H1553" t="s">
        <v>8113</v>
      </c>
      <c r="J1553" t="str">
        <f>Table15[[#This Row],[Server]]&amp;":"&amp;Table15[[#This Row],[DB_ADDR]]</f>
        <v>WASTE:E36279</v>
      </c>
    </row>
    <row r="1554" spans="1:10" x14ac:dyDescent="0.3">
      <c r="A1554">
        <v>13305</v>
      </c>
      <c r="B1554" t="e">
        <f>_xlfn.XLOOKUP(Table15[[#This Row],[Site Id]],'All sites'!A:A,'All sites'!B:B)</f>
        <v>#N/A</v>
      </c>
      <c r="C1554" t="e">
        <f>_xlfn.XLOOKUP(Table15[[#This Row],[Site Id]],'All sites'!A:A,'All sites'!C:C)</f>
        <v>#N/A</v>
      </c>
      <c r="D1554" t="e">
        <f>Table15[[#This Row],[Site Area]] &amp; " " &amp; Table15[[#This Row],[Site Description]]</f>
        <v>#N/A</v>
      </c>
      <c r="E1554" t="s">
        <v>11175</v>
      </c>
      <c r="F1554" t="s">
        <v>11176</v>
      </c>
      <c r="G1554" t="s">
        <v>8112</v>
      </c>
      <c r="H1554" t="s">
        <v>8113</v>
      </c>
      <c r="J1554" t="str">
        <f>Table15[[#This Row],[Server]]&amp;":"&amp;Table15[[#This Row],[DB_ADDR]]</f>
        <v>WASTE:E36281</v>
      </c>
    </row>
    <row r="1555" spans="1:10" x14ac:dyDescent="0.3">
      <c r="A1555">
        <v>13305</v>
      </c>
      <c r="B1555" t="e">
        <f>_xlfn.XLOOKUP(Table15[[#This Row],[Site Id]],'All sites'!A:A,'All sites'!B:B)</f>
        <v>#N/A</v>
      </c>
      <c r="C1555" t="e">
        <f>_xlfn.XLOOKUP(Table15[[#This Row],[Site Id]],'All sites'!A:A,'All sites'!C:C)</f>
        <v>#N/A</v>
      </c>
      <c r="D1555" t="e">
        <f>Table15[[#This Row],[Site Area]] &amp; " " &amp; Table15[[#This Row],[Site Description]]</f>
        <v>#N/A</v>
      </c>
      <c r="E1555" t="s">
        <v>11177</v>
      </c>
      <c r="F1555" t="s">
        <v>11178</v>
      </c>
      <c r="G1555" t="s">
        <v>8112</v>
      </c>
      <c r="H1555" t="s">
        <v>8113</v>
      </c>
      <c r="J1555" t="str">
        <f>Table15[[#This Row],[Server]]&amp;":"&amp;Table15[[#This Row],[DB_ADDR]]</f>
        <v>WASTE:E36283</v>
      </c>
    </row>
    <row r="1556" spans="1:10" x14ac:dyDescent="0.3">
      <c r="A1556">
        <v>13305</v>
      </c>
      <c r="B1556" t="e">
        <f>_xlfn.XLOOKUP(Table15[[#This Row],[Site Id]],'All sites'!A:A,'All sites'!B:B)</f>
        <v>#N/A</v>
      </c>
      <c r="C1556" t="e">
        <f>_xlfn.XLOOKUP(Table15[[#This Row],[Site Id]],'All sites'!A:A,'All sites'!C:C)</f>
        <v>#N/A</v>
      </c>
      <c r="D1556" t="e">
        <f>Table15[[#This Row],[Site Area]] &amp; " " &amp; Table15[[#This Row],[Site Description]]</f>
        <v>#N/A</v>
      </c>
      <c r="E1556" t="s">
        <v>11179</v>
      </c>
      <c r="F1556" t="s">
        <v>11180</v>
      </c>
      <c r="G1556" t="s">
        <v>8112</v>
      </c>
      <c r="H1556" t="s">
        <v>8113</v>
      </c>
      <c r="J1556" t="str">
        <f>Table15[[#This Row],[Server]]&amp;":"&amp;Table15[[#This Row],[DB_ADDR]]</f>
        <v>WASTE:E37774</v>
      </c>
    </row>
    <row r="1557" spans="1:10" x14ac:dyDescent="0.3">
      <c r="A1557">
        <v>13305</v>
      </c>
      <c r="B1557" t="e">
        <f>_xlfn.XLOOKUP(Table15[[#This Row],[Site Id]],'All sites'!A:A,'All sites'!B:B)</f>
        <v>#N/A</v>
      </c>
      <c r="C1557" t="e">
        <f>_xlfn.XLOOKUP(Table15[[#This Row],[Site Id]],'All sites'!A:A,'All sites'!C:C)</f>
        <v>#N/A</v>
      </c>
      <c r="D1557" t="e">
        <f>Table15[[#This Row],[Site Area]] &amp; " " &amp; Table15[[#This Row],[Site Description]]</f>
        <v>#N/A</v>
      </c>
      <c r="E1557" t="s">
        <v>11181</v>
      </c>
      <c r="F1557" t="s">
        <v>11182</v>
      </c>
      <c r="G1557" t="s">
        <v>8112</v>
      </c>
      <c r="H1557" t="s">
        <v>8113</v>
      </c>
      <c r="J1557" t="str">
        <f>Table15[[#This Row],[Server]]&amp;":"&amp;Table15[[#This Row],[DB_ADDR]]</f>
        <v>WASTE:E37793</v>
      </c>
    </row>
    <row r="1558" spans="1:10" x14ac:dyDescent="0.3">
      <c r="A1558">
        <v>13305</v>
      </c>
      <c r="B1558" t="e">
        <f>_xlfn.XLOOKUP(Table15[[#This Row],[Site Id]],'All sites'!A:A,'All sites'!B:B)</f>
        <v>#N/A</v>
      </c>
      <c r="C1558" t="e">
        <f>_xlfn.XLOOKUP(Table15[[#This Row],[Site Id]],'All sites'!A:A,'All sites'!C:C)</f>
        <v>#N/A</v>
      </c>
      <c r="D1558" t="e">
        <f>Table15[[#This Row],[Site Area]] &amp; " " &amp; Table15[[#This Row],[Site Description]]</f>
        <v>#N/A</v>
      </c>
      <c r="E1558" t="s">
        <v>11183</v>
      </c>
      <c r="F1558" t="s">
        <v>11184</v>
      </c>
      <c r="G1558" t="s">
        <v>8112</v>
      </c>
      <c r="H1558" t="s">
        <v>8113</v>
      </c>
      <c r="J1558" t="str">
        <f>Table15[[#This Row],[Server]]&amp;":"&amp;Table15[[#This Row],[DB_ADDR]]</f>
        <v>WASTE:E37794</v>
      </c>
    </row>
    <row r="1559" spans="1:10" x14ac:dyDescent="0.3">
      <c r="A1559">
        <v>13305</v>
      </c>
      <c r="B1559" t="e">
        <f>_xlfn.XLOOKUP(Table15[[#This Row],[Site Id]],'All sites'!A:A,'All sites'!B:B)</f>
        <v>#N/A</v>
      </c>
      <c r="C1559" t="e">
        <f>_xlfn.XLOOKUP(Table15[[#This Row],[Site Id]],'All sites'!A:A,'All sites'!C:C)</f>
        <v>#N/A</v>
      </c>
      <c r="D1559" t="e">
        <f>Table15[[#This Row],[Site Area]] &amp; " " &amp; Table15[[#This Row],[Site Description]]</f>
        <v>#N/A</v>
      </c>
      <c r="E1559" t="s">
        <v>11185</v>
      </c>
      <c r="F1559" t="s">
        <v>11186</v>
      </c>
      <c r="G1559" t="s">
        <v>8112</v>
      </c>
      <c r="H1559" t="s">
        <v>8113</v>
      </c>
      <c r="J1559" t="str">
        <f>Table15[[#This Row],[Server]]&amp;":"&amp;Table15[[#This Row],[DB_ADDR]]</f>
        <v>WASTE:E53328</v>
      </c>
    </row>
    <row r="1560" spans="1:10" x14ac:dyDescent="0.3">
      <c r="A1560">
        <v>13305</v>
      </c>
      <c r="B1560" t="e">
        <f>_xlfn.XLOOKUP(Table15[[#This Row],[Site Id]],'All sites'!A:A,'All sites'!B:B)</f>
        <v>#N/A</v>
      </c>
      <c r="C1560" t="e">
        <f>_xlfn.XLOOKUP(Table15[[#This Row],[Site Id]],'All sites'!A:A,'All sites'!C:C)</f>
        <v>#N/A</v>
      </c>
      <c r="D1560" t="e">
        <f>Table15[[#This Row],[Site Area]] &amp; " " &amp; Table15[[#This Row],[Site Description]]</f>
        <v>#N/A</v>
      </c>
      <c r="E1560" t="s">
        <v>11187</v>
      </c>
      <c r="F1560" t="s">
        <v>11188</v>
      </c>
      <c r="G1560" t="s">
        <v>8112</v>
      </c>
      <c r="H1560" t="s">
        <v>8113</v>
      </c>
      <c r="J1560" t="str">
        <f>Table15[[#This Row],[Server]]&amp;":"&amp;Table15[[#This Row],[DB_ADDR]]</f>
        <v>WASTE:E53338</v>
      </c>
    </row>
    <row r="1561" spans="1:10" x14ac:dyDescent="0.3">
      <c r="A1561">
        <v>13305</v>
      </c>
      <c r="B1561" t="e">
        <f>_xlfn.XLOOKUP(Table15[[#This Row],[Site Id]],'All sites'!A:A,'All sites'!B:B)</f>
        <v>#N/A</v>
      </c>
      <c r="C1561" t="e">
        <f>_xlfn.XLOOKUP(Table15[[#This Row],[Site Id]],'All sites'!A:A,'All sites'!C:C)</f>
        <v>#N/A</v>
      </c>
      <c r="D1561" t="e">
        <f>Table15[[#This Row],[Site Area]] &amp; " " &amp; Table15[[#This Row],[Site Description]]</f>
        <v>#N/A</v>
      </c>
      <c r="E1561" t="s">
        <v>11189</v>
      </c>
      <c r="F1561" t="s">
        <v>11190</v>
      </c>
      <c r="G1561" t="s">
        <v>8112</v>
      </c>
      <c r="H1561" t="s">
        <v>8113</v>
      </c>
      <c r="J1561" t="str">
        <f>Table15[[#This Row],[Server]]&amp;":"&amp;Table15[[#This Row],[DB_ADDR]]</f>
        <v>WASTE:E53399</v>
      </c>
    </row>
    <row r="1562" spans="1:10" x14ac:dyDescent="0.3">
      <c r="A1562">
        <v>13305</v>
      </c>
      <c r="B1562" t="e">
        <f>_xlfn.XLOOKUP(Table15[[#This Row],[Site Id]],'All sites'!A:A,'All sites'!B:B)</f>
        <v>#N/A</v>
      </c>
      <c r="C1562" t="e">
        <f>_xlfn.XLOOKUP(Table15[[#This Row],[Site Id]],'All sites'!A:A,'All sites'!C:C)</f>
        <v>#N/A</v>
      </c>
      <c r="D1562" t="e">
        <f>Table15[[#This Row],[Site Area]] &amp; " " &amp; Table15[[#This Row],[Site Description]]</f>
        <v>#N/A</v>
      </c>
      <c r="E1562" t="s">
        <v>11191</v>
      </c>
      <c r="F1562" t="s">
        <v>11192</v>
      </c>
      <c r="G1562" t="s">
        <v>8112</v>
      </c>
      <c r="H1562" t="s">
        <v>8113</v>
      </c>
      <c r="J1562" t="str">
        <f>Table15[[#This Row],[Server]]&amp;":"&amp;Table15[[#This Row],[DB_ADDR]]</f>
        <v>WASTE:E53685</v>
      </c>
    </row>
    <row r="1563" spans="1:10" x14ac:dyDescent="0.3">
      <c r="A1563">
        <v>13305</v>
      </c>
      <c r="B1563" t="e">
        <f>_xlfn.XLOOKUP(Table15[[#This Row],[Site Id]],'All sites'!A:A,'All sites'!B:B)</f>
        <v>#N/A</v>
      </c>
      <c r="C1563" t="e">
        <f>_xlfn.XLOOKUP(Table15[[#This Row],[Site Id]],'All sites'!A:A,'All sites'!C:C)</f>
        <v>#N/A</v>
      </c>
      <c r="D1563" t="e">
        <f>Table15[[#This Row],[Site Area]] &amp; " " &amp; Table15[[#This Row],[Site Description]]</f>
        <v>#N/A</v>
      </c>
      <c r="E1563" t="s">
        <v>11193</v>
      </c>
      <c r="F1563" t="s">
        <v>11194</v>
      </c>
      <c r="G1563" t="s">
        <v>8112</v>
      </c>
      <c r="H1563" t="s">
        <v>8113</v>
      </c>
      <c r="J1563" t="str">
        <f>Table15[[#This Row],[Server]]&amp;":"&amp;Table15[[#This Row],[DB_ADDR]]</f>
        <v>WASTE:E53690</v>
      </c>
    </row>
    <row r="1564" spans="1:10" x14ac:dyDescent="0.3">
      <c r="A1564">
        <v>13305</v>
      </c>
      <c r="B1564" t="e">
        <f>_xlfn.XLOOKUP(Table15[[#This Row],[Site Id]],'All sites'!A:A,'All sites'!B:B)</f>
        <v>#N/A</v>
      </c>
      <c r="C1564" t="e">
        <f>_xlfn.XLOOKUP(Table15[[#This Row],[Site Id]],'All sites'!A:A,'All sites'!C:C)</f>
        <v>#N/A</v>
      </c>
      <c r="D1564" t="e">
        <f>Table15[[#This Row],[Site Area]] &amp; " " &amp; Table15[[#This Row],[Site Description]]</f>
        <v>#N/A</v>
      </c>
      <c r="E1564" t="s">
        <v>11195</v>
      </c>
      <c r="F1564" t="s">
        <v>11196</v>
      </c>
      <c r="G1564" t="s">
        <v>8112</v>
      </c>
      <c r="H1564" t="s">
        <v>8113</v>
      </c>
      <c r="J1564" t="str">
        <f>Table15[[#This Row],[Server]]&amp;":"&amp;Table15[[#This Row],[DB_ADDR]]</f>
        <v>WASTE:E53695</v>
      </c>
    </row>
    <row r="1565" spans="1:10" x14ac:dyDescent="0.3">
      <c r="A1565">
        <v>13305</v>
      </c>
      <c r="B1565" t="e">
        <f>_xlfn.XLOOKUP(Table15[[#This Row],[Site Id]],'All sites'!A:A,'All sites'!B:B)</f>
        <v>#N/A</v>
      </c>
      <c r="C1565" t="e">
        <f>_xlfn.XLOOKUP(Table15[[#This Row],[Site Id]],'All sites'!A:A,'All sites'!C:C)</f>
        <v>#N/A</v>
      </c>
      <c r="D1565" t="e">
        <f>Table15[[#This Row],[Site Area]] &amp; " " &amp; Table15[[#This Row],[Site Description]]</f>
        <v>#N/A</v>
      </c>
      <c r="E1565" t="s">
        <v>11197</v>
      </c>
      <c r="F1565" t="s">
        <v>11198</v>
      </c>
      <c r="G1565" t="s">
        <v>8112</v>
      </c>
      <c r="H1565" t="s">
        <v>8113</v>
      </c>
      <c r="J1565" t="str">
        <f>Table15[[#This Row],[Server]]&amp;":"&amp;Table15[[#This Row],[DB_ADDR]]</f>
        <v>WASTE:E53706</v>
      </c>
    </row>
    <row r="1566" spans="1:10" x14ac:dyDescent="0.3">
      <c r="A1566">
        <v>13305</v>
      </c>
      <c r="B1566" t="e">
        <f>_xlfn.XLOOKUP(Table15[[#This Row],[Site Id]],'All sites'!A:A,'All sites'!B:B)</f>
        <v>#N/A</v>
      </c>
      <c r="C1566" t="e">
        <f>_xlfn.XLOOKUP(Table15[[#This Row],[Site Id]],'All sites'!A:A,'All sites'!C:C)</f>
        <v>#N/A</v>
      </c>
      <c r="D1566" t="e">
        <f>Table15[[#This Row],[Site Area]] &amp; " " &amp; Table15[[#This Row],[Site Description]]</f>
        <v>#N/A</v>
      </c>
      <c r="E1566" t="s">
        <v>11199</v>
      </c>
      <c r="F1566" t="s">
        <v>11200</v>
      </c>
      <c r="G1566" t="s">
        <v>8112</v>
      </c>
      <c r="H1566" t="s">
        <v>8113</v>
      </c>
      <c r="J1566" t="str">
        <f>Table15[[#This Row],[Server]]&amp;":"&amp;Table15[[#This Row],[DB_ADDR]]</f>
        <v>WASTE:E53710</v>
      </c>
    </row>
    <row r="1567" spans="1:10" x14ac:dyDescent="0.3">
      <c r="A1567">
        <v>13305</v>
      </c>
      <c r="B1567" t="e">
        <f>_xlfn.XLOOKUP(Table15[[#This Row],[Site Id]],'All sites'!A:A,'All sites'!B:B)</f>
        <v>#N/A</v>
      </c>
      <c r="C1567" t="e">
        <f>_xlfn.XLOOKUP(Table15[[#This Row],[Site Id]],'All sites'!A:A,'All sites'!C:C)</f>
        <v>#N/A</v>
      </c>
      <c r="D1567" t="e">
        <f>Table15[[#This Row],[Site Area]] &amp; " " &amp; Table15[[#This Row],[Site Description]]</f>
        <v>#N/A</v>
      </c>
      <c r="E1567" t="s">
        <v>11201</v>
      </c>
      <c r="F1567" t="s">
        <v>11202</v>
      </c>
      <c r="G1567" t="s">
        <v>8112</v>
      </c>
      <c r="H1567" t="s">
        <v>8113</v>
      </c>
      <c r="J1567" t="str">
        <f>Table15[[#This Row],[Server]]&amp;":"&amp;Table15[[#This Row],[DB_ADDR]]</f>
        <v>WASTE:E53714</v>
      </c>
    </row>
    <row r="1568" spans="1:10" x14ac:dyDescent="0.3">
      <c r="A1568">
        <v>13305</v>
      </c>
      <c r="B1568" t="e">
        <f>_xlfn.XLOOKUP(Table15[[#This Row],[Site Id]],'All sites'!A:A,'All sites'!B:B)</f>
        <v>#N/A</v>
      </c>
      <c r="C1568" t="e">
        <f>_xlfn.XLOOKUP(Table15[[#This Row],[Site Id]],'All sites'!A:A,'All sites'!C:C)</f>
        <v>#N/A</v>
      </c>
      <c r="D1568" t="e">
        <f>Table15[[#This Row],[Site Area]] &amp; " " &amp; Table15[[#This Row],[Site Description]]</f>
        <v>#N/A</v>
      </c>
      <c r="E1568" t="s">
        <v>11203</v>
      </c>
      <c r="F1568" t="s">
        <v>11204</v>
      </c>
      <c r="G1568" t="s">
        <v>8112</v>
      </c>
      <c r="H1568" t="s">
        <v>8113</v>
      </c>
      <c r="J1568" t="str">
        <f>Table15[[#This Row],[Server]]&amp;":"&amp;Table15[[#This Row],[DB_ADDR]]</f>
        <v>WASTE:E53967</v>
      </c>
    </row>
    <row r="1569" spans="1:10" x14ac:dyDescent="0.3">
      <c r="A1569">
        <v>13305</v>
      </c>
      <c r="B1569" t="e">
        <f>_xlfn.XLOOKUP(Table15[[#This Row],[Site Id]],'All sites'!A:A,'All sites'!B:B)</f>
        <v>#N/A</v>
      </c>
      <c r="C1569" t="e">
        <f>_xlfn.XLOOKUP(Table15[[#This Row],[Site Id]],'All sites'!A:A,'All sites'!C:C)</f>
        <v>#N/A</v>
      </c>
      <c r="D1569" t="e">
        <f>Table15[[#This Row],[Site Area]] &amp; " " &amp; Table15[[#This Row],[Site Description]]</f>
        <v>#N/A</v>
      </c>
      <c r="E1569" t="s">
        <v>11205</v>
      </c>
      <c r="F1569" t="s">
        <v>11206</v>
      </c>
      <c r="G1569" t="s">
        <v>8112</v>
      </c>
      <c r="H1569" t="s">
        <v>8113</v>
      </c>
      <c r="J1569" t="str">
        <f>Table15[[#This Row],[Server]]&amp;":"&amp;Table15[[#This Row],[DB_ADDR]]</f>
        <v>WASTE:E53968</v>
      </c>
    </row>
    <row r="1570" spans="1:10" x14ac:dyDescent="0.3">
      <c r="A1570">
        <v>13305</v>
      </c>
      <c r="B1570" t="e">
        <f>_xlfn.XLOOKUP(Table15[[#This Row],[Site Id]],'All sites'!A:A,'All sites'!B:B)</f>
        <v>#N/A</v>
      </c>
      <c r="C1570" t="e">
        <f>_xlfn.XLOOKUP(Table15[[#This Row],[Site Id]],'All sites'!A:A,'All sites'!C:C)</f>
        <v>#N/A</v>
      </c>
      <c r="D1570" t="e">
        <f>Table15[[#This Row],[Site Area]] &amp; " " &amp; Table15[[#This Row],[Site Description]]</f>
        <v>#N/A</v>
      </c>
      <c r="E1570" t="s">
        <v>11207</v>
      </c>
      <c r="F1570" t="s">
        <v>11208</v>
      </c>
      <c r="G1570" t="s">
        <v>8112</v>
      </c>
      <c r="H1570" t="s">
        <v>8113</v>
      </c>
      <c r="J1570" t="str">
        <f>Table15[[#This Row],[Server]]&amp;":"&amp;Table15[[#This Row],[DB_ADDR]]</f>
        <v>WASTE:E54901</v>
      </c>
    </row>
    <row r="1571" spans="1:10" x14ac:dyDescent="0.3">
      <c r="A1571">
        <v>13305</v>
      </c>
      <c r="B1571" t="e">
        <f>_xlfn.XLOOKUP(Table15[[#This Row],[Site Id]],'All sites'!A:A,'All sites'!B:B)</f>
        <v>#N/A</v>
      </c>
      <c r="C1571" t="e">
        <f>_xlfn.XLOOKUP(Table15[[#This Row],[Site Id]],'All sites'!A:A,'All sites'!C:C)</f>
        <v>#N/A</v>
      </c>
      <c r="D1571" t="e">
        <f>Table15[[#This Row],[Site Area]] &amp; " " &amp; Table15[[#This Row],[Site Description]]</f>
        <v>#N/A</v>
      </c>
      <c r="E1571" t="s">
        <v>11209</v>
      </c>
      <c r="F1571" t="s">
        <v>11210</v>
      </c>
      <c r="G1571" t="s">
        <v>8112</v>
      </c>
      <c r="H1571" t="s">
        <v>8113</v>
      </c>
      <c r="J1571" t="str">
        <f>Table15[[#This Row],[Server]]&amp;":"&amp;Table15[[#This Row],[DB_ADDR]]</f>
        <v>WASTE:E6002</v>
      </c>
    </row>
    <row r="1572" spans="1:10" x14ac:dyDescent="0.3">
      <c r="A1572">
        <v>13305</v>
      </c>
      <c r="B1572" t="e">
        <f>_xlfn.XLOOKUP(Table15[[#This Row],[Site Id]],'All sites'!A:A,'All sites'!B:B)</f>
        <v>#N/A</v>
      </c>
      <c r="C1572" t="e">
        <f>_xlfn.XLOOKUP(Table15[[#This Row],[Site Id]],'All sites'!A:A,'All sites'!C:C)</f>
        <v>#N/A</v>
      </c>
      <c r="D1572" t="e">
        <f>Table15[[#This Row],[Site Area]] &amp; " " &amp; Table15[[#This Row],[Site Description]]</f>
        <v>#N/A</v>
      </c>
      <c r="E1572" t="s">
        <v>11211</v>
      </c>
      <c r="F1572" t="s">
        <v>11212</v>
      </c>
      <c r="G1572" t="s">
        <v>8112</v>
      </c>
      <c r="H1572" t="s">
        <v>8113</v>
      </c>
      <c r="J1572" t="str">
        <f>Table15[[#This Row],[Server]]&amp;":"&amp;Table15[[#This Row],[DB_ADDR]]</f>
        <v>WASTE:E6003</v>
      </c>
    </row>
    <row r="1573" spans="1:10" x14ac:dyDescent="0.3">
      <c r="A1573">
        <v>13306</v>
      </c>
      <c r="B1573" t="e">
        <f>_xlfn.XLOOKUP(Table15[[#This Row],[Site Id]],'All sites'!A:A,'All sites'!B:B)</f>
        <v>#N/A</v>
      </c>
      <c r="C1573" t="e">
        <f>_xlfn.XLOOKUP(Table15[[#This Row],[Site Id]],'All sites'!A:A,'All sites'!C:C)</f>
        <v>#N/A</v>
      </c>
      <c r="D1573" t="e">
        <f>Table15[[#This Row],[Site Area]] &amp; " " &amp; Table15[[#This Row],[Site Description]]</f>
        <v>#N/A</v>
      </c>
      <c r="E1573" t="s">
        <v>11213</v>
      </c>
      <c r="F1573" t="s">
        <v>11214</v>
      </c>
      <c r="G1573" t="s">
        <v>8112</v>
      </c>
      <c r="H1573" t="s">
        <v>8113</v>
      </c>
      <c r="J1573" t="str">
        <f>Table15[[#This Row],[Server]]&amp;":"&amp;Table15[[#This Row],[DB_ADDR]]</f>
        <v>WASTE:E9615</v>
      </c>
    </row>
    <row r="1574" spans="1:10" x14ac:dyDescent="0.3">
      <c r="A1574">
        <v>13306</v>
      </c>
      <c r="B1574" t="e">
        <f>_xlfn.XLOOKUP(Table15[[#This Row],[Site Id]],'All sites'!A:A,'All sites'!B:B)</f>
        <v>#N/A</v>
      </c>
      <c r="C1574" t="e">
        <f>_xlfn.XLOOKUP(Table15[[#This Row],[Site Id]],'All sites'!A:A,'All sites'!C:C)</f>
        <v>#N/A</v>
      </c>
      <c r="D1574" t="e">
        <f>Table15[[#This Row],[Site Area]] &amp; " " &amp; Table15[[#This Row],[Site Description]]</f>
        <v>#N/A</v>
      </c>
      <c r="E1574" t="s">
        <v>11215</v>
      </c>
      <c r="F1574" t="s">
        <v>11216</v>
      </c>
      <c r="G1574" t="s">
        <v>8112</v>
      </c>
      <c r="H1574" t="s">
        <v>8113</v>
      </c>
      <c r="J1574" t="str">
        <f>Table15[[#This Row],[Server]]&amp;":"&amp;Table15[[#This Row],[DB_ADDR]]</f>
        <v>WASTE:E96357</v>
      </c>
    </row>
    <row r="1575" spans="1:10" x14ac:dyDescent="0.3">
      <c r="A1575">
        <v>13306</v>
      </c>
      <c r="B1575" t="e">
        <f>_xlfn.XLOOKUP(Table15[[#This Row],[Site Id]],'All sites'!A:A,'All sites'!B:B)</f>
        <v>#N/A</v>
      </c>
      <c r="C1575" t="e">
        <f>_xlfn.XLOOKUP(Table15[[#This Row],[Site Id]],'All sites'!A:A,'All sites'!C:C)</f>
        <v>#N/A</v>
      </c>
      <c r="D1575" t="e">
        <f>Table15[[#This Row],[Site Area]] &amp; " " &amp; Table15[[#This Row],[Site Description]]</f>
        <v>#N/A</v>
      </c>
      <c r="E1575" t="s">
        <v>11217</v>
      </c>
      <c r="F1575" t="s">
        <v>11218</v>
      </c>
      <c r="G1575" t="s">
        <v>8112</v>
      </c>
      <c r="H1575" t="s">
        <v>8113</v>
      </c>
      <c r="J1575" t="str">
        <f>Table15[[#This Row],[Server]]&amp;":"&amp;Table15[[#This Row],[DB_ADDR]]</f>
        <v>WASTE:E96362</v>
      </c>
    </row>
    <row r="1576" spans="1:10" x14ac:dyDescent="0.3">
      <c r="A1576">
        <v>13306</v>
      </c>
      <c r="B1576" t="e">
        <f>_xlfn.XLOOKUP(Table15[[#This Row],[Site Id]],'All sites'!A:A,'All sites'!B:B)</f>
        <v>#N/A</v>
      </c>
      <c r="C1576" t="e">
        <f>_xlfn.XLOOKUP(Table15[[#This Row],[Site Id]],'All sites'!A:A,'All sites'!C:C)</f>
        <v>#N/A</v>
      </c>
      <c r="D1576" t="e">
        <f>Table15[[#This Row],[Site Area]] &amp; " " &amp; Table15[[#This Row],[Site Description]]</f>
        <v>#N/A</v>
      </c>
      <c r="E1576" t="s">
        <v>11219</v>
      </c>
      <c r="F1576" t="s">
        <v>11220</v>
      </c>
      <c r="G1576" t="s">
        <v>8112</v>
      </c>
      <c r="H1576" t="s">
        <v>8113</v>
      </c>
      <c r="J1576" t="str">
        <f>Table15[[#This Row],[Server]]&amp;":"&amp;Table15[[#This Row],[DB_ADDR]]</f>
        <v>WASTE:E96367</v>
      </c>
    </row>
    <row r="1577" spans="1:10" x14ac:dyDescent="0.3">
      <c r="A1577">
        <v>13307</v>
      </c>
      <c r="B1577" t="e">
        <f>_xlfn.XLOOKUP(Table15[[#This Row],[Site Id]],'All sites'!A:A,'All sites'!B:B)</f>
        <v>#N/A</v>
      </c>
      <c r="C1577" t="e">
        <f>_xlfn.XLOOKUP(Table15[[#This Row],[Site Id]],'All sites'!A:A,'All sites'!C:C)</f>
        <v>#N/A</v>
      </c>
      <c r="D1577" t="e">
        <f>Table15[[#This Row],[Site Area]] &amp; " " &amp; Table15[[#This Row],[Site Description]]</f>
        <v>#N/A</v>
      </c>
      <c r="E1577" t="s">
        <v>11221</v>
      </c>
      <c r="F1577" t="s">
        <v>11222</v>
      </c>
      <c r="G1577" t="s">
        <v>8112</v>
      </c>
      <c r="H1577" t="s">
        <v>8113</v>
      </c>
      <c r="J1577" t="str">
        <f>Table15[[#This Row],[Server]]&amp;":"&amp;Table15[[#This Row],[DB_ADDR]]</f>
        <v>WASTE:E3082</v>
      </c>
    </row>
    <row r="1578" spans="1:10" x14ac:dyDescent="0.3">
      <c r="A1578">
        <v>13307</v>
      </c>
      <c r="B1578" t="e">
        <f>_xlfn.XLOOKUP(Table15[[#This Row],[Site Id]],'All sites'!A:A,'All sites'!B:B)</f>
        <v>#N/A</v>
      </c>
      <c r="C1578" t="e">
        <f>_xlfn.XLOOKUP(Table15[[#This Row],[Site Id]],'All sites'!A:A,'All sites'!C:C)</f>
        <v>#N/A</v>
      </c>
      <c r="D1578" t="e">
        <f>Table15[[#This Row],[Site Area]] &amp; " " &amp; Table15[[#This Row],[Site Description]]</f>
        <v>#N/A</v>
      </c>
      <c r="E1578" t="s">
        <v>11223</v>
      </c>
      <c r="F1578" t="s">
        <v>11224</v>
      </c>
      <c r="G1578" t="s">
        <v>8112</v>
      </c>
      <c r="H1578" t="s">
        <v>8113</v>
      </c>
      <c r="J1578" t="str">
        <f>Table15[[#This Row],[Server]]&amp;":"&amp;Table15[[#This Row],[DB_ADDR]]</f>
        <v>WASTE:E3083</v>
      </c>
    </row>
    <row r="1579" spans="1:10" x14ac:dyDescent="0.3">
      <c r="A1579">
        <v>13307</v>
      </c>
      <c r="B1579" t="e">
        <f>_xlfn.XLOOKUP(Table15[[#This Row],[Site Id]],'All sites'!A:A,'All sites'!B:B)</f>
        <v>#N/A</v>
      </c>
      <c r="C1579" t="e">
        <f>_xlfn.XLOOKUP(Table15[[#This Row],[Site Id]],'All sites'!A:A,'All sites'!C:C)</f>
        <v>#N/A</v>
      </c>
      <c r="D1579" t="e">
        <f>Table15[[#This Row],[Site Area]] &amp; " " &amp; Table15[[#This Row],[Site Description]]</f>
        <v>#N/A</v>
      </c>
      <c r="E1579" t="s">
        <v>11225</v>
      </c>
      <c r="F1579" t="s">
        <v>11226</v>
      </c>
      <c r="G1579" t="s">
        <v>8112</v>
      </c>
      <c r="H1579" t="s">
        <v>8113</v>
      </c>
      <c r="J1579" t="str">
        <f>Table15[[#This Row],[Server]]&amp;":"&amp;Table15[[#This Row],[DB_ADDR]]</f>
        <v>WASTE:E29346</v>
      </c>
    </row>
    <row r="1580" spans="1:10" x14ac:dyDescent="0.3">
      <c r="A1580">
        <v>13307</v>
      </c>
      <c r="B1580" t="e">
        <f>_xlfn.XLOOKUP(Table15[[#This Row],[Site Id]],'All sites'!A:A,'All sites'!B:B)</f>
        <v>#N/A</v>
      </c>
      <c r="C1580" t="e">
        <f>_xlfn.XLOOKUP(Table15[[#This Row],[Site Id]],'All sites'!A:A,'All sites'!C:C)</f>
        <v>#N/A</v>
      </c>
      <c r="D1580" t="e">
        <f>Table15[[#This Row],[Site Area]] &amp; " " &amp; Table15[[#This Row],[Site Description]]</f>
        <v>#N/A</v>
      </c>
      <c r="E1580" t="s">
        <v>11227</v>
      </c>
      <c r="F1580" t="s">
        <v>11228</v>
      </c>
      <c r="G1580" t="s">
        <v>8112</v>
      </c>
      <c r="H1580" t="s">
        <v>8113</v>
      </c>
      <c r="J1580" t="str">
        <f>Table15[[#This Row],[Server]]&amp;":"&amp;Table15[[#This Row],[DB_ADDR]]</f>
        <v>WASTE:E29347</v>
      </c>
    </row>
    <row r="1581" spans="1:10" x14ac:dyDescent="0.3">
      <c r="A1581">
        <v>13307</v>
      </c>
      <c r="B1581" t="e">
        <f>_xlfn.XLOOKUP(Table15[[#This Row],[Site Id]],'All sites'!A:A,'All sites'!B:B)</f>
        <v>#N/A</v>
      </c>
      <c r="C1581" t="e">
        <f>_xlfn.XLOOKUP(Table15[[#This Row],[Site Id]],'All sites'!A:A,'All sites'!C:C)</f>
        <v>#N/A</v>
      </c>
      <c r="D1581" t="e">
        <f>Table15[[#This Row],[Site Area]] &amp; " " &amp; Table15[[#This Row],[Site Description]]</f>
        <v>#N/A</v>
      </c>
      <c r="E1581" t="s">
        <v>11229</v>
      </c>
      <c r="F1581" t="s">
        <v>11230</v>
      </c>
      <c r="G1581" t="s">
        <v>8112</v>
      </c>
      <c r="H1581" t="s">
        <v>8113</v>
      </c>
      <c r="J1581" t="str">
        <f>Table15[[#This Row],[Server]]&amp;":"&amp;Table15[[#This Row],[DB_ADDR]]</f>
        <v>WASTE:E29392</v>
      </c>
    </row>
    <row r="1582" spans="1:10" x14ac:dyDescent="0.3">
      <c r="A1582">
        <v>13307</v>
      </c>
      <c r="B1582" t="e">
        <f>_xlfn.XLOOKUP(Table15[[#This Row],[Site Id]],'All sites'!A:A,'All sites'!B:B)</f>
        <v>#N/A</v>
      </c>
      <c r="C1582" t="e">
        <f>_xlfn.XLOOKUP(Table15[[#This Row],[Site Id]],'All sites'!A:A,'All sites'!C:C)</f>
        <v>#N/A</v>
      </c>
      <c r="D1582" t="e">
        <f>Table15[[#This Row],[Site Area]] &amp; " " &amp; Table15[[#This Row],[Site Description]]</f>
        <v>#N/A</v>
      </c>
      <c r="E1582" t="s">
        <v>11231</v>
      </c>
      <c r="F1582" t="s">
        <v>11232</v>
      </c>
      <c r="G1582" t="s">
        <v>8112</v>
      </c>
      <c r="H1582" t="s">
        <v>8113</v>
      </c>
      <c r="J1582" t="str">
        <f>Table15[[#This Row],[Server]]&amp;":"&amp;Table15[[#This Row],[DB_ADDR]]</f>
        <v>WASTE:E29393</v>
      </c>
    </row>
    <row r="1583" spans="1:10" x14ac:dyDescent="0.3">
      <c r="A1583">
        <v>13307</v>
      </c>
      <c r="B1583" t="e">
        <f>_xlfn.XLOOKUP(Table15[[#This Row],[Site Id]],'All sites'!A:A,'All sites'!B:B)</f>
        <v>#N/A</v>
      </c>
      <c r="C1583" t="e">
        <f>_xlfn.XLOOKUP(Table15[[#This Row],[Site Id]],'All sites'!A:A,'All sites'!C:C)</f>
        <v>#N/A</v>
      </c>
      <c r="D1583" t="e">
        <f>Table15[[#This Row],[Site Area]] &amp; " " &amp; Table15[[#This Row],[Site Description]]</f>
        <v>#N/A</v>
      </c>
      <c r="E1583" t="s">
        <v>11233</v>
      </c>
      <c r="F1583" t="s">
        <v>11234</v>
      </c>
      <c r="G1583" t="s">
        <v>8112</v>
      </c>
      <c r="H1583" t="s">
        <v>8113</v>
      </c>
      <c r="J1583" t="str">
        <f>Table15[[#This Row],[Server]]&amp;":"&amp;Table15[[#This Row],[DB_ADDR]]</f>
        <v>WASTE:E54276</v>
      </c>
    </row>
    <row r="1584" spans="1:10" x14ac:dyDescent="0.3">
      <c r="A1584">
        <v>13307</v>
      </c>
      <c r="B1584" t="e">
        <f>_xlfn.XLOOKUP(Table15[[#This Row],[Site Id]],'All sites'!A:A,'All sites'!B:B)</f>
        <v>#N/A</v>
      </c>
      <c r="C1584" t="e">
        <f>_xlfn.XLOOKUP(Table15[[#This Row],[Site Id]],'All sites'!A:A,'All sites'!C:C)</f>
        <v>#N/A</v>
      </c>
      <c r="D1584" t="e">
        <f>Table15[[#This Row],[Site Area]] &amp; " " &amp; Table15[[#This Row],[Site Description]]</f>
        <v>#N/A</v>
      </c>
      <c r="E1584" t="s">
        <v>11235</v>
      </c>
      <c r="F1584" t="s">
        <v>11236</v>
      </c>
      <c r="G1584" t="s">
        <v>8112</v>
      </c>
      <c r="H1584" t="s">
        <v>8113</v>
      </c>
      <c r="J1584" t="str">
        <f>Table15[[#This Row],[Server]]&amp;":"&amp;Table15[[#This Row],[DB_ADDR]]</f>
        <v>WASTE:E54278</v>
      </c>
    </row>
    <row r="1585" spans="1:10" x14ac:dyDescent="0.3">
      <c r="A1585">
        <v>13307</v>
      </c>
      <c r="B1585" t="e">
        <f>_xlfn.XLOOKUP(Table15[[#This Row],[Site Id]],'All sites'!A:A,'All sites'!B:B)</f>
        <v>#N/A</v>
      </c>
      <c r="C1585" t="e">
        <f>_xlfn.XLOOKUP(Table15[[#This Row],[Site Id]],'All sites'!A:A,'All sites'!C:C)</f>
        <v>#N/A</v>
      </c>
      <c r="D1585" t="e">
        <f>Table15[[#This Row],[Site Area]] &amp; " " &amp; Table15[[#This Row],[Site Description]]</f>
        <v>#N/A</v>
      </c>
      <c r="E1585" t="s">
        <v>11237</v>
      </c>
      <c r="F1585" t="s">
        <v>11238</v>
      </c>
      <c r="G1585" t="s">
        <v>8112</v>
      </c>
      <c r="H1585" t="s">
        <v>8113</v>
      </c>
      <c r="J1585" t="str">
        <f>Table15[[#This Row],[Server]]&amp;":"&amp;Table15[[#This Row],[DB_ADDR]]</f>
        <v>WASTE:E54284</v>
      </c>
    </row>
    <row r="1586" spans="1:10" x14ac:dyDescent="0.3">
      <c r="A1586">
        <v>13308</v>
      </c>
      <c r="B1586" t="e">
        <f>_xlfn.XLOOKUP(Table15[[#This Row],[Site Id]],'All sites'!A:A,'All sites'!B:B)</f>
        <v>#N/A</v>
      </c>
      <c r="C1586" t="e">
        <f>_xlfn.XLOOKUP(Table15[[#This Row],[Site Id]],'All sites'!A:A,'All sites'!C:C)</f>
        <v>#N/A</v>
      </c>
      <c r="D1586" t="e">
        <f>Table15[[#This Row],[Site Area]] &amp; " " &amp; Table15[[#This Row],[Site Description]]</f>
        <v>#N/A</v>
      </c>
      <c r="E1586" t="s">
        <v>11239</v>
      </c>
      <c r="F1586" t="s">
        <v>11240</v>
      </c>
      <c r="G1586" t="s">
        <v>8112</v>
      </c>
      <c r="H1586" t="s">
        <v>8113</v>
      </c>
      <c r="J1586" t="str">
        <f>Table15[[#This Row],[Server]]&amp;":"&amp;Table15[[#This Row],[DB_ADDR]]</f>
        <v>WASTE:E55177</v>
      </c>
    </row>
    <row r="1587" spans="1:10" x14ac:dyDescent="0.3">
      <c r="A1587">
        <v>13308</v>
      </c>
      <c r="B1587" t="e">
        <f>_xlfn.XLOOKUP(Table15[[#This Row],[Site Id]],'All sites'!A:A,'All sites'!B:B)</f>
        <v>#N/A</v>
      </c>
      <c r="C1587" t="e">
        <f>_xlfn.XLOOKUP(Table15[[#This Row],[Site Id]],'All sites'!A:A,'All sites'!C:C)</f>
        <v>#N/A</v>
      </c>
      <c r="D1587" t="e">
        <f>Table15[[#This Row],[Site Area]] &amp; " " &amp; Table15[[#This Row],[Site Description]]</f>
        <v>#N/A</v>
      </c>
      <c r="E1587" t="s">
        <v>11241</v>
      </c>
      <c r="F1587" t="s">
        <v>11242</v>
      </c>
      <c r="G1587" t="s">
        <v>8112</v>
      </c>
      <c r="H1587" t="s">
        <v>8113</v>
      </c>
      <c r="J1587" t="str">
        <f>Table15[[#This Row],[Server]]&amp;":"&amp;Table15[[#This Row],[DB_ADDR]]</f>
        <v>WASTE:E55534</v>
      </c>
    </row>
    <row r="1588" spans="1:10" x14ac:dyDescent="0.3">
      <c r="A1588">
        <v>13308</v>
      </c>
      <c r="B1588" t="e">
        <f>_xlfn.XLOOKUP(Table15[[#This Row],[Site Id]],'All sites'!A:A,'All sites'!B:B)</f>
        <v>#N/A</v>
      </c>
      <c r="C1588" t="e">
        <f>_xlfn.XLOOKUP(Table15[[#This Row],[Site Id]],'All sites'!A:A,'All sites'!C:C)</f>
        <v>#N/A</v>
      </c>
      <c r="D1588" t="e">
        <f>Table15[[#This Row],[Site Area]] &amp; " " &amp; Table15[[#This Row],[Site Description]]</f>
        <v>#N/A</v>
      </c>
      <c r="E1588" t="s">
        <v>11243</v>
      </c>
      <c r="F1588" t="s">
        <v>11244</v>
      </c>
      <c r="G1588" t="s">
        <v>8112</v>
      </c>
      <c r="H1588" t="s">
        <v>8113</v>
      </c>
      <c r="J1588" t="str">
        <f>Table15[[#This Row],[Server]]&amp;":"&amp;Table15[[#This Row],[DB_ADDR]]</f>
        <v>WASTE:E55540</v>
      </c>
    </row>
    <row r="1589" spans="1:10" x14ac:dyDescent="0.3">
      <c r="A1589">
        <v>13308</v>
      </c>
      <c r="B1589" t="e">
        <f>_xlfn.XLOOKUP(Table15[[#This Row],[Site Id]],'All sites'!A:A,'All sites'!B:B)</f>
        <v>#N/A</v>
      </c>
      <c r="C1589" t="e">
        <f>_xlfn.XLOOKUP(Table15[[#This Row],[Site Id]],'All sites'!A:A,'All sites'!C:C)</f>
        <v>#N/A</v>
      </c>
      <c r="D1589" t="e">
        <f>Table15[[#This Row],[Site Area]] &amp; " " &amp; Table15[[#This Row],[Site Description]]</f>
        <v>#N/A</v>
      </c>
      <c r="E1589" t="s">
        <v>11245</v>
      </c>
      <c r="F1589" t="s">
        <v>11246</v>
      </c>
      <c r="G1589" t="s">
        <v>8112</v>
      </c>
      <c r="H1589" t="s">
        <v>8113</v>
      </c>
      <c r="J1589" t="str">
        <f>Table15[[#This Row],[Server]]&amp;":"&amp;Table15[[#This Row],[DB_ADDR]]</f>
        <v>WASTE:E55547</v>
      </c>
    </row>
    <row r="1590" spans="1:10" x14ac:dyDescent="0.3">
      <c r="A1590">
        <v>13308</v>
      </c>
      <c r="B1590" t="e">
        <f>_xlfn.XLOOKUP(Table15[[#This Row],[Site Id]],'All sites'!A:A,'All sites'!B:B)</f>
        <v>#N/A</v>
      </c>
      <c r="C1590" t="e">
        <f>_xlfn.XLOOKUP(Table15[[#This Row],[Site Id]],'All sites'!A:A,'All sites'!C:C)</f>
        <v>#N/A</v>
      </c>
      <c r="D1590" t="e">
        <f>Table15[[#This Row],[Site Area]] &amp; " " &amp; Table15[[#This Row],[Site Description]]</f>
        <v>#N/A</v>
      </c>
      <c r="E1590" t="s">
        <v>11247</v>
      </c>
      <c r="F1590" t="s">
        <v>11248</v>
      </c>
      <c r="G1590" t="s">
        <v>8112</v>
      </c>
      <c r="H1590" t="s">
        <v>8113</v>
      </c>
      <c r="J1590" t="str">
        <f>Table15[[#This Row],[Server]]&amp;":"&amp;Table15[[#This Row],[DB_ADDR]]</f>
        <v>WASTE:E55552</v>
      </c>
    </row>
    <row r="1591" spans="1:10" x14ac:dyDescent="0.3">
      <c r="A1591">
        <v>13309</v>
      </c>
      <c r="B1591" t="e">
        <f>_xlfn.XLOOKUP(Table15[[#This Row],[Site Id]],'All sites'!A:A,'All sites'!B:B)</f>
        <v>#N/A</v>
      </c>
      <c r="C1591" t="e">
        <f>_xlfn.XLOOKUP(Table15[[#This Row],[Site Id]],'All sites'!A:A,'All sites'!C:C)</f>
        <v>#N/A</v>
      </c>
      <c r="D1591" t="e">
        <f>Table15[[#This Row],[Site Area]] &amp; " " &amp; Table15[[#This Row],[Site Description]]</f>
        <v>#N/A</v>
      </c>
      <c r="E1591" t="s">
        <v>11249</v>
      </c>
      <c r="F1591" t="s">
        <v>11250</v>
      </c>
      <c r="G1591" t="s">
        <v>8112</v>
      </c>
      <c r="H1591" t="s">
        <v>8113</v>
      </c>
      <c r="J1591" t="str">
        <f>Table15[[#This Row],[Server]]&amp;":"&amp;Table15[[#This Row],[DB_ADDR]]</f>
        <v>WASTE:E1145</v>
      </c>
    </row>
    <row r="1592" spans="1:10" x14ac:dyDescent="0.3">
      <c r="A1592">
        <v>13309</v>
      </c>
      <c r="B1592" t="e">
        <f>_xlfn.XLOOKUP(Table15[[#This Row],[Site Id]],'All sites'!A:A,'All sites'!B:B)</f>
        <v>#N/A</v>
      </c>
      <c r="C1592" t="e">
        <f>_xlfn.XLOOKUP(Table15[[#This Row],[Site Id]],'All sites'!A:A,'All sites'!C:C)</f>
        <v>#N/A</v>
      </c>
      <c r="D1592" t="e">
        <f>Table15[[#This Row],[Site Area]] &amp; " " &amp; Table15[[#This Row],[Site Description]]</f>
        <v>#N/A</v>
      </c>
      <c r="E1592" t="s">
        <v>11251</v>
      </c>
      <c r="F1592" t="s">
        <v>11252</v>
      </c>
      <c r="G1592" t="s">
        <v>8112</v>
      </c>
      <c r="H1592" t="s">
        <v>8113</v>
      </c>
      <c r="J1592" t="str">
        <f>Table15[[#This Row],[Server]]&amp;":"&amp;Table15[[#This Row],[DB_ADDR]]</f>
        <v>WASTE:E1146</v>
      </c>
    </row>
    <row r="1593" spans="1:10" x14ac:dyDescent="0.3">
      <c r="A1593">
        <v>13309</v>
      </c>
      <c r="B1593" t="e">
        <f>_xlfn.XLOOKUP(Table15[[#This Row],[Site Id]],'All sites'!A:A,'All sites'!B:B)</f>
        <v>#N/A</v>
      </c>
      <c r="C1593" t="e">
        <f>_xlfn.XLOOKUP(Table15[[#This Row],[Site Id]],'All sites'!A:A,'All sites'!C:C)</f>
        <v>#N/A</v>
      </c>
      <c r="D1593" t="e">
        <f>Table15[[#This Row],[Site Area]] &amp; " " &amp; Table15[[#This Row],[Site Description]]</f>
        <v>#N/A</v>
      </c>
      <c r="E1593" t="s">
        <v>11253</v>
      </c>
      <c r="F1593" t="s">
        <v>11254</v>
      </c>
      <c r="G1593" t="s">
        <v>8112</v>
      </c>
      <c r="H1593" t="s">
        <v>8113</v>
      </c>
      <c r="J1593" t="str">
        <f>Table15[[#This Row],[Server]]&amp;":"&amp;Table15[[#This Row],[DB_ADDR]]</f>
        <v>WASTE:E11636</v>
      </c>
    </row>
    <row r="1594" spans="1:10" x14ac:dyDescent="0.3">
      <c r="A1594">
        <v>13309</v>
      </c>
      <c r="B1594" t="e">
        <f>_xlfn.XLOOKUP(Table15[[#This Row],[Site Id]],'All sites'!A:A,'All sites'!B:B)</f>
        <v>#N/A</v>
      </c>
      <c r="C1594" t="e">
        <f>_xlfn.XLOOKUP(Table15[[#This Row],[Site Id]],'All sites'!A:A,'All sites'!C:C)</f>
        <v>#N/A</v>
      </c>
      <c r="D1594" t="e">
        <f>Table15[[#This Row],[Site Area]] &amp; " " &amp; Table15[[#This Row],[Site Description]]</f>
        <v>#N/A</v>
      </c>
      <c r="E1594" t="s">
        <v>11255</v>
      </c>
      <c r="F1594" t="s">
        <v>11256</v>
      </c>
      <c r="G1594" t="s">
        <v>8112</v>
      </c>
      <c r="H1594" t="s">
        <v>8113</v>
      </c>
      <c r="J1594" t="str">
        <f>Table15[[#This Row],[Server]]&amp;":"&amp;Table15[[#This Row],[DB_ADDR]]</f>
        <v>WASTE:E11637</v>
      </c>
    </row>
    <row r="1595" spans="1:10" x14ac:dyDescent="0.3">
      <c r="A1595">
        <v>13309</v>
      </c>
      <c r="B1595" t="e">
        <f>_xlfn.XLOOKUP(Table15[[#This Row],[Site Id]],'All sites'!A:A,'All sites'!B:B)</f>
        <v>#N/A</v>
      </c>
      <c r="C1595" t="e">
        <f>_xlfn.XLOOKUP(Table15[[#This Row],[Site Id]],'All sites'!A:A,'All sites'!C:C)</f>
        <v>#N/A</v>
      </c>
      <c r="D1595" t="e">
        <f>Table15[[#This Row],[Site Area]] &amp; " " &amp; Table15[[#This Row],[Site Description]]</f>
        <v>#N/A</v>
      </c>
      <c r="E1595" t="s">
        <v>11257</v>
      </c>
      <c r="F1595" t="s">
        <v>11258</v>
      </c>
      <c r="G1595" t="s">
        <v>8112</v>
      </c>
      <c r="H1595" t="s">
        <v>8113</v>
      </c>
      <c r="J1595" t="str">
        <f>Table15[[#This Row],[Server]]&amp;":"&amp;Table15[[#This Row],[DB_ADDR]]</f>
        <v>WASTE:E11644</v>
      </c>
    </row>
    <row r="1596" spans="1:10" x14ac:dyDescent="0.3">
      <c r="A1596">
        <v>13309</v>
      </c>
      <c r="B1596" t="e">
        <f>_xlfn.XLOOKUP(Table15[[#This Row],[Site Id]],'All sites'!A:A,'All sites'!B:B)</f>
        <v>#N/A</v>
      </c>
      <c r="C1596" t="e">
        <f>_xlfn.XLOOKUP(Table15[[#This Row],[Site Id]],'All sites'!A:A,'All sites'!C:C)</f>
        <v>#N/A</v>
      </c>
      <c r="D1596" t="e">
        <f>Table15[[#This Row],[Site Area]] &amp; " " &amp; Table15[[#This Row],[Site Description]]</f>
        <v>#N/A</v>
      </c>
      <c r="E1596" t="s">
        <v>11259</v>
      </c>
      <c r="F1596" t="s">
        <v>11260</v>
      </c>
      <c r="G1596" t="s">
        <v>8112</v>
      </c>
      <c r="H1596" t="s">
        <v>8113</v>
      </c>
      <c r="J1596" t="str">
        <f>Table15[[#This Row],[Server]]&amp;":"&amp;Table15[[#This Row],[DB_ADDR]]</f>
        <v>WASTE:E11650</v>
      </c>
    </row>
    <row r="1597" spans="1:10" x14ac:dyDescent="0.3">
      <c r="A1597">
        <v>13309</v>
      </c>
      <c r="B1597" t="e">
        <f>_xlfn.XLOOKUP(Table15[[#This Row],[Site Id]],'All sites'!A:A,'All sites'!B:B)</f>
        <v>#N/A</v>
      </c>
      <c r="C1597" t="e">
        <f>_xlfn.XLOOKUP(Table15[[#This Row],[Site Id]],'All sites'!A:A,'All sites'!C:C)</f>
        <v>#N/A</v>
      </c>
      <c r="D1597" t="e">
        <f>Table15[[#This Row],[Site Area]] &amp; " " &amp; Table15[[#This Row],[Site Description]]</f>
        <v>#N/A</v>
      </c>
      <c r="E1597" t="s">
        <v>11261</v>
      </c>
      <c r="F1597" t="s">
        <v>11262</v>
      </c>
      <c r="G1597" t="s">
        <v>8112</v>
      </c>
      <c r="H1597" t="s">
        <v>8113</v>
      </c>
      <c r="J1597" t="str">
        <f>Table15[[#This Row],[Server]]&amp;":"&amp;Table15[[#This Row],[DB_ADDR]]</f>
        <v>WASTE:E53298</v>
      </c>
    </row>
    <row r="1598" spans="1:10" x14ac:dyDescent="0.3">
      <c r="A1598">
        <v>13309</v>
      </c>
      <c r="B1598" t="e">
        <f>_xlfn.XLOOKUP(Table15[[#This Row],[Site Id]],'All sites'!A:A,'All sites'!B:B)</f>
        <v>#N/A</v>
      </c>
      <c r="C1598" t="e">
        <f>_xlfn.XLOOKUP(Table15[[#This Row],[Site Id]],'All sites'!A:A,'All sites'!C:C)</f>
        <v>#N/A</v>
      </c>
      <c r="D1598" t="e">
        <f>Table15[[#This Row],[Site Area]] &amp; " " &amp; Table15[[#This Row],[Site Description]]</f>
        <v>#N/A</v>
      </c>
      <c r="E1598" t="s">
        <v>11263</v>
      </c>
      <c r="F1598" t="s">
        <v>11264</v>
      </c>
      <c r="G1598" t="s">
        <v>8112</v>
      </c>
      <c r="H1598" t="s">
        <v>8113</v>
      </c>
      <c r="J1598" t="str">
        <f>Table15[[#This Row],[Server]]&amp;":"&amp;Table15[[#This Row],[DB_ADDR]]</f>
        <v>WASTE:E53299</v>
      </c>
    </row>
    <row r="1599" spans="1:10" x14ac:dyDescent="0.3">
      <c r="A1599">
        <v>13310</v>
      </c>
      <c r="B1599" t="e">
        <f>_xlfn.XLOOKUP(Table15[[#This Row],[Site Id]],'All sites'!A:A,'All sites'!B:B)</f>
        <v>#N/A</v>
      </c>
      <c r="C1599" t="e">
        <f>_xlfn.XLOOKUP(Table15[[#This Row],[Site Id]],'All sites'!A:A,'All sites'!C:C)</f>
        <v>#N/A</v>
      </c>
      <c r="D1599" t="e">
        <f>Table15[[#This Row],[Site Area]] &amp; " " &amp; Table15[[#This Row],[Site Description]]</f>
        <v>#N/A</v>
      </c>
      <c r="E1599" t="s">
        <v>11265</v>
      </c>
      <c r="F1599" t="s">
        <v>11266</v>
      </c>
      <c r="G1599" t="s">
        <v>8112</v>
      </c>
      <c r="H1599" t="s">
        <v>8113</v>
      </c>
      <c r="J1599" t="str">
        <f>Table15[[#This Row],[Server]]&amp;":"&amp;Table15[[#This Row],[DB_ADDR]]</f>
        <v>WASTE:E2575</v>
      </c>
    </row>
    <row r="1600" spans="1:10" x14ac:dyDescent="0.3">
      <c r="A1600">
        <v>13310</v>
      </c>
      <c r="B1600" t="e">
        <f>_xlfn.XLOOKUP(Table15[[#This Row],[Site Id]],'All sites'!A:A,'All sites'!B:B)</f>
        <v>#N/A</v>
      </c>
      <c r="C1600" t="e">
        <f>_xlfn.XLOOKUP(Table15[[#This Row],[Site Id]],'All sites'!A:A,'All sites'!C:C)</f>
        <v>#N/A</v>
      </c>
      <c r="D1600" t="e">
        <f>Table15[[#This Row],[Site Area]] &amp; " " &amp; Table15[[#This Row],[Site Description]]</f>
        <v>#N/A</v>
      </c>
      <c r="E1600" t="s">
        <v>11267</v>
      </c>
      <c r="F1600" t="s">
        <v>11268</v>
      </c>
      <c r="G1600" t="s">
        <v>8112</v>
      </c>
      <c r="H1600" t="s">
        <v>8113</v>
      </c>
      <c r="J1600" t="str">
        <f>Table15[[#This Row],[Server]]&amp;":"&amp;Table15[[#This Row],[DB_ADDR]]</f>
        <v>WASTE:E54822</v>
      </c>
    </row>
    <row r="1601" spans="1:10" x14ac:dyDescent="0.3">
      <c r="A1601">
        <v>13310</v>
      </c>
      <c r="B1601" t="e">
        <f>_xlfn.XLOOKUP(Table15[[#This Row],[Site Id]],'All sites'!A:A,'All sites'!B:B)</f>
        <v>#N/A</v>
      </c>
      <c r="C1601" t="e">
        <f>_xlfn.XLOOKUP(Table15[[#This Row],[Site Id]],'All sites'!A:A,'All sites'!C:C)</f>
        <v>#N/A</v>
      </c>
      <c r="D1601" t="e">
        <f>Table15[[#This Row],[Site Area]] &amp; " " &amp; Table15[[#This Row],[Site Description]]</f>
        <v>#N/A</v>
      </c>
      <c r="E1601" t="s">
        <v>11269</v>
      </c>
      <c r="F1601" t="s">
        <v>11270</v>
      </c>
      <c r="G1601" t="s">
        <v>8112</v>
      </c>
      <c r="H1601" t="s">
        <v>8113</v>
      </c>
      <c r="J1601" t="str">
        <f>Table15[[#This Row],[Server]]&amp;":"&amp;Table15[[#This Row],[DB_ADDR]]</f>
        <v>WASTE:E54843</v>
      </c>
    </row>
    <row r="1602" spans="1:10" x14ac:dyDescent="0.3">
      <c r="A1602">
        <v>13310</v>
      </c>
      <c r="B1602" t="e">
        <f>_xlfn.XLOOKUP(Table15[[#This Row],[Site Id]],'All sites'!A:A,'All sites'!B:B)</f>
        <v>#N/A</v>
      </c>
      <c r="C1602" t="e">
        <f>_xlfn.XLOOKUP(Table15[[#This Row],[Site Id]],'All sites'!A:A,'All sites'!C:C)</f>
        <v>#N/A</v>
      </c>
      <c r="D1602" t="e">
        <f>Table15[[#This Row],[Site Area]] &amp; " " &amp; Table15[[#This Row],[Site Description]]</f>
        <v>#N/A</v>
      </c>
      <c r="E1602" t="s">
        <v>11271</v>
      </c>
      <c r="F1602" t="s">
        <v>11272</v>
      </c>
      <c r="G1602" t="s">
        <v>8112</v>
      </c>
      <c r="H1602" t="s">
        <v>8113</v>
      </c>
      <c r="J1602" t="str">
        <f>Table15[[#This Row],[Server]]&amp;":"&amp;Table15[[#This Row],[DB_ADDR]]</f>
        <v>WASTE:E54852</v>
      </c>
    </row>
    <row r="1603" spans="1:10" x14ac:dyDescent="0.3">
      <c r="A1603">
        <v>13310</v>
      </c>
      <c r="B1603" t="e">
        <f>_xlfn.XLOOKUP(Table15[[#This Row],[Site Id]],'All sites'!A:A,'All sites'!B:B)</f>
        <v>#N/A</v>
      </c>
      <c r="C1603" t="e">
        <f>_xlfn.XLOOKUP(Table15[[#This Row],[Site Id]],'All sites'!A:A,'All sites'!C:C)</f>
        <v>#N/A</v>
      </c>
      <c r="D1603" t="e">
        <f>Table15[[#This Row],[Site Area]] &amp; " " &amp; Table15[[#This Row],[Site Description]]</f>
        <v>#N/A</v>
      </c>
      <c r="E1603" t="s">
        <v>11273</v>
      </c>
      <c r="F1603" t="s">
        <v>11274</v>
      </c>
      <c r="G1603" t="s">
        <v>8112</v>
      </c>
      <c r="H1603" t="s">
        <v>8113</v>
      </c>
      <c r="J1603" t="str">
        <f>Table15[[#This Row],[Server]]&amp;":"&amp;Table15[[#This Row],[DB_ADDR]]</f>
        <v>WASTE:E54853</v>
      </c>
    </row>
    <row r="1604" spans="1:10" x14ac:dyDescent="0.3">
      <c r="A1604">
        <v>13310</v>
      </c>
      <c r="B1604" t="e">
        <f>_xlfn.XLOOKUP(Table15[[#This Row],[Site Id]],'All sites'!A:A,'All sites'!B:B)</f>
        <v>#N/A</v>
      </c>
      <c r="C1604" t="e">
        <f>_xlfn.XLOOKUP(Table15[[#This Row],[Site Id]],'All sites'!A:A,'All sites'!C:C)</f>
        <v>#N/A</v>
      </c>
      <c r="D1604" t="e">
        <f>Table15[[#This Row],[Site Area]] &amp; " " &amp; Table15[[#This Row],[Site Description]]</f>
        <v>#N/A</v>
      </c>
      <c r="E1604" t="s">
        <v>11275</v>
      </c>
      <c r="F1604" t="s">
        <v>11276</v>
      </c>
      <c r="G1604" t="s">
        <v>8112</v>
      </c>
      <c r="H1604" t="s">
        <v>8113</v>
      </c>
      <c r="J1604" t="str">
        <f>Table15[[#This Row],[Server]]&amp;":"&amp;Table15[[#This Row],[DB_ADDR]]</f>
        <v>WASTE:E54857</v>
      </c>
    </row>
    <row r="1605" spans="1:10" x14ac:dyDescent="0.3">
      <c r="A1605">
        <v>13310</v>
      </c>
      <c r="B1605" t="e">
        <f>_xlfn.XLOOKUP(Table15[[#This Row],[Site Id]],'All sites'!A:A,'All sites'!B:B)</f>
        <v>#N/A</v>
      </c>
      <c r="C1605" t="e">
        <f>_xlfn.XLOOKUP(Table15[[#This Row],[Site Id]],'All sites'!A:A,'All sites'!C:C)</f>
        <v>#N/A</v>
      </c>
      <c r="D1605" t="e">
        <f>Table15[[#This Row],[Site Area]] &amp; " " &amp; Table15[[#This Row],[Site Description]]</f>
        <v>#N/A</v>
      </c>
      <c r="E1605" t="s">
        <v>11277</v>
      </c>
      <c r="F1605" t="s">
        <v>11278</v>
      </c>
      <c r="G1605" t="s">
        <v>8112</v>
      </c>
      <c r="H1605" t="s">
        <v>8113</v>
      </c>
      <c r="J1605" t="str">
        <f>Table15[[#This Row],[Server]]&amp;":"&amp;Table15[[#This Row],[DB_ADDR]]</f>
        <v>WASTE:E54866</v>
      </c>
    </row>
    <row r="1606" spans="1:10" x14ac:dyDescent="0.3">
      <c r="A1606">
        <v>13310</v>
      </c>
      <c r="B1606" t="e">
        <f>_xlfn.XLOOKUP(Table15[[#This Row],[Site Id]],'All sites'!A:A,'All sites'!B:B)</f>
        <v>#N/A</v>
      </c>
      <c r="C1606" t="e">
        <f>_xlfn.XLOOKUP(Table15[[#This Row],[Site Id]],'All sites'!A:A,'All sites'!C:C)</f>
        <v>#N/A</v>
      </c>
      <c r="D1606" t="e">
        <f>Table15[[#This Row],[Site Area]] &amp; " " &amp; Table15[[#This Row],[Site Description]]</f>
        <v>#N/A</v>
      </c>
      <c r="E1606" t="s">
        <v>11279</v>
      </c>
      <c r="F1606" t="s">
        <v>11280</v>
      </c>
      <c r="G1606" t="s">
        <v>8112</v>
      </c>
      <c r="H1606" t="s">
        <v>8113</v>
      </c>
      <c r="J1606" t="str">
        <f>Table15[[#This Row],[Server]]&amp;":"&amp;Table15[[#This Row],[DB_ADDR]]</f>
        <v>WASTE:E54871</v>
      </c>
    </row>
    <row r="1607" spans="1:10" x14ac:dyDescent="0.3">
      <c r="A1607">
        <v>13310</v>
      </c>
      <c r="B1607" t="e">
        <f>_xlfn.XLOOKUP(Table15[[#This Row],[Site Id]],'All sites'!A:A,'All sites'!B:B)</f>
        <v>#N/A</v>
      </c>
      <c r="C1607" t="e">
        <f>_xlfn.XLOOKUP(Table15[[#This Row],[Site Id]],'All sites'!A:A,'All sites'!C:C)</f>
        <v>#N/A</v>
      </c>
      <c r="D1607" t="e">
        <f>Table15[[#This Row],[Site Area]] &amp; " " &amp; Table15[[#This Row],[Site Description]]</f>
        <v>#N/A</v>
      </c>
      <c r="E1607" t="s">
        <v>11281</v>
      </c>
      <c r="F1607" t="s">
        <v>11282</v>
      </c>
      <c r="G1607" t="s">
        <v>8112</v>
      </c>
      <c r="H1607" t="s">
        <v>8113</v>
      </c>
      <c r="J1607" t="str">
        <f>Table15[[#This Row],[Server]]&amp;":"&amp;Table15[[#This Row],[DB_ADDR]]</f>
        <v>WASTE:E54879</v>
      </c>
    </row>
    <row r="1608" spans="1:10" x14ac:dyDescent="0.3">
      <c r="A1608">
        <v>13310</v>
      </c>
      <c r="B1608" t="e">
        <f>_xlfn.XLOOKUP(Table15[[#This Row],[Site Id]],'All sites'!A:A,'All sites'!B:B)</f>
        <v>#N/A</v>
      </c>
      <c r="C1608" t="e">
        <f>_xlfn.XLOOKUP(Table15[[#This Row],[Site Id]],'All sites'!A:A,'All sites'!C:C)</f>
        <v>#N/A</v>
      </c>
      <c r="D1608" t="e">
        <f>Table15[[#This Row],[Site Area]] &amp; " " &amp; Table15[[#This Row],[Site Description]]</f>
        <v>#N/A</v>
      </c>
      <c r="E1608" t="s">
        <v>11283</v>
      </c>
      <c r="F1608" t="s">
        <v>11284</v>
      </c>
      <c r="G1608" t="s">
        <v>8112</v>
      </c>
      <c r="H1608" t="s">
        <v>8113</v>
      </c>
      <c r="J1608" t="str">
        <f>Table15[[#This Row],[Server]]&amp;":"&amp;Table15[[#This Row],[DB_ADDR]]</f>
        <v>WASTE:E54884</v>
      </c>
    </row>
    <row r="1609" spans="1:10" x14ac:dyDescent="0.3">
      <c r="A1609">
        <v>13310</v>
      </c>
      <c r="B1609" t="e">
        <f>_xlfn.XLOOKUP(Table15[[#This Row],[Site Id]],'All sites'!A:A,'All sites'!B:B)</f>
        <v>#N/A</v>
      </c>
      <c r="C1609" t="e">
        <f>_xlfn.XLOOKUP(Table15[[#This Row],[Site Id]],'All sites'!A:A,'All sites'!C:C)</f>
        <v>#N/A</v>
      </c>
      <c r="D1609" t="e">
        <f>Table15[[#This Row],[Site Area]] &amp; " " &amp; Table15[[#This Row],[Site Description]]</f>
        <v>#N/A</v>
      </c>
      <c r="E1609" t="s">
        <v>11285</v>
      </c>
      <c r="F1609" t="s">
        <v>11286</v>
      </c>
      <c r="G1609" t="s">
        <v>8112</v>
      </c>
      <c r="H1609" t="s">
        <v>8113</v>
      </c>
      <c r="J1609" t="str">
        <f>Table15[[#This Row],[Server]]&amp;":"&amp;Table15[[#This Row],[DB_ADDR]]</f>
        <v>WASTE:E58390</v>
      </c>
    </row>
    <row r="1610" spans="1:10" x14ac:dyDescent="0.3">
      <c r="A1610">
        <v>13310</v>
      </c>
      <c r="B1610" t="e">
        <f>_xlfn.XLOOKUP(Table15[[#This Row],[Site Id]],'All sites'!A:A,'All sites'!B:B)</f>
        <v>#N/A</v>
      </c>
      <c r="C1610" t="e">
        <f>_xlfn.XLOOKUP(Table15[[#This Row],[Site Id]],'All sites'!A:A,'All sites'!C:C)</f>
        <v>#N/A</v>
      </c>
      <c r="D1610" t="e">
        <f>Table15[[#This Row],[Site Area]] &amp; " " &amp; Table15[[#This Row],[Site Description]]</f>
        <v>#N/A</v>
      </c>
      <c r="E1610" t="s">
        <v>11287</v>
      </c>
      <c r="F1610" t="s">
        <v>11288</v>
      </c>
      <c r="G1610" t="s">
        <v>8112</v>
      </c>
      <c r="H1610" t="s">
        <v>8113</v>
      </c>
      <c r="J1610" t="str">
        <f>Table15[[#This Row],[Server]]&amp;":"&amp;Table15[[#This Row],[DB_ADDR]]</f>
        <v>WASTE:E58391</v>
      </c>
    </row>
    <row r="1611" spans="1:10" x14ac:dyDescent="0.3">
      <c r="A1611">
        <v>13311</v>
      </c>
      <c r="B1611" t="e">
        <f>_xlfn.XLOOKUP(Table15[[#This Row],[Site Id]],'All sites'!A:A,'All sites'!B:B)</f>
        <v>#N/A</v>
      </c>
      <c r="C1611" t="e">
        <f>_xlfn.XLOOKUP(Table15[[#This Row],[Site Id]],'All sites'!A:A,'All sites'!C:C)</f>
        <v>#N/A</v>
      </c>
      <c r="D1611" t="e">
        <f>Table15[[#This Row],[Site Area]] &amp; " " &amp; Table15[[#This Row],[Site Description]]</f>
        <v>#N/A</v>
      </c>
      <c r="E1611" t="s">
        <v>11289</v>
      </c>
      <c r="F1611" t="s">
        <v>11290</v>
      </c>
      <c r="G1611" t="s">
        <v>8112</v>
      </c>
      <c r="H1611" t="s">
        <v>8113</v>
      </c>
      <c r="J1611" t="str">
        <f>Table15[[#This Row],[Server]]&amp;":"&amp;Table15[[#This Row],[DB_ADDR]]</f>
        <v>WASTE:E32160</v>
      </c>
    </row>
    <row r="1612" spans="1:10" x14ac:dyDescent="0.3">
      <c r="A1612">
        <v>13312</v>
      </c>
      <c r="B1612" t="e">
        <f>_xlfn.XLOOKUP(Table15[[#This Row],[Site Id]],'All sites'!A:A,'All sites'!B:B)</f>
        <v>#N/A</v>
      </c>
      <c r="C1612" t="e">
        <f>_xlfn.XLOOKUP(Table15[[#This Row],[Site Id]],'All sites'!A:A,'All sites'!C:C)</f>
        <v>#N/A</v>
      </c>
      <c r="D1612" t="e">
        <f>Table15[[#This Row],[Site Area]] &amp; " " &amp; Table15[[#This Row],[Site Description]]</f>
        <v>#N/A</v>
      </c>
      <c r="E1612" t="s">
        <v>11291</v>
      </c>
      <c r="F1612" t="s">
        <v>11292</v>
      </c>
      <c r="G1612" t="s">
        <v>8112</v>
      </c>
      <c r="H1612" t="s">
        <v>8113</v>
      </c>
      <c r="J1612" t="str">
        <f>Table15[[#This Row],[Server]]&amp;":"&amp;Table15[[#This Row],[DB_ADDR]]</f>
        <v>WASTE:E2105</v>
      </c>
    </row>
    <row r="1613" spans="1:10" x14ac:dyDescent="0.3">
      <c r="A1613">
        <v>13312</v>
      </c>
      <c r="B1613" t="e">
        <f>_xlfn.XLOOKUP(Table15[[#This Row],[Site Id]],'All sites'!A:A,'All sites'!B:B)</f>
        <v>#N/A</v>
      </c>
      <c r="C1613" t="e">
        <f>_xlfn.XLOOKUP(Table15[[#This Row],[Site Id]],'All sites'!A:A,'All sites'!C:C)</f>
        <v>#N/A</v>
      </c>
      <c r="D1613" t="e">
        <f>Table15[[#This Row],[Site Area]] &amp; " " &amp; Table15[[#This Row],[Site Description]]</f>
        <v>#N/A</v>
      </c>
      <c r="E1613" t="s">
        <v>11293</v>
      </c>
      <c r="F1613" t="s">
        <v>11294</v>
      </c>
      <c r="G1613" t="s">
        <v>8112</v>
      </c>
      <c r="H1613" t="s">
        <v>8113</v>
      </c>
      <c r="J1613" t="str">
        <f>Table15[[#This Row],[Server]]&amp;":"&amp;Table15[[#This Row],[DB_ADDR]]</f>
        <v>WASTE:E2106</v>
      </c>
    </row>
    <row r="1614" spans="1:10" x14ac:dyDescent="0.3">
      <c r="A1614">
        <v>13312</v>
      </c>
      <c r="B1614" t="e">
        <f>_xlfn.XLOOKUP(Table15[[#This Row],[Site Id]],'All sites'!A:A,'All sites'!B:B)</f>
        <v>#N/A</v>
      </c>
      <c r="C1614" t="e">
        <f>_xlfn.XLOOKUP(Table15[[#This Row],[Site Id]],'All sites'!A:A,'All sites'!C:C)</f>
        <v>#N/A</v>
      </c>
      <c r="D1614" t="e">
        <f>Table15[[#This Row],[Site Area]] &amp; " " &amp; Table15[[#This Row],[Site Description]]</f>
        <v>#N/A</v>
      </c>
      <c r="E1614" t="s">
        <v>11295</v>
      </c>
      <c r="F1614" t="s">
        <v>11296</v>
      </c>
      <c r="G1614" t="s">
        <v>8112</v>
      </c>
      <c r="H1614" t="s">
        <v>8113</v>
      </c>
      <c r="J1614" t="str">
        <f>Table15[[#This Row],[Server]]&amp;":"&amp;Table15[[#This Row],[DB_ADDR]]</f>
        <v>WASTE:E2107</v>
      </c>
    </row>
    <row r="1615" spans="1:10" x14ac:dyDescent="0.3">
      <c r="A1615">
        <v>13313</v>
      </c>
      <c r="B1615" t="e">
        <f>_xlfn.XLOOKUP(Table15[[#This Row],[Site Id]],'All sites'!A:A,'All sites'!B:B)</f>
        <v>#N/A</v>
      </c>
      <c r="C1615" t="e">
        <f>_xlfn.XLOOKUP(Table15[[#This Row],[Site Id]],'All sites'!A:A,'All sites'!C:C)</f>
        <v>#N/A</v>
      </c>
      <c r="D1615" t="e">
        <f>Table15[[#This Row],[Site Area]] &amp; " " &amp; Table15[[#This Row],[Site Description]]</f>
        <v>#N/A</v>
      </c>
      <c r="E1615" t="s">
        <v>11297</v>
      </c>
      <c r="F1615" t="s">
        <v>11298</v>
      </c>
      <c r="G1615" t="s">
        <v>8112</v>
      </c>
      <c r="H1615" t="s">
        <v>8113</v>
      </c>
      <c r="J1615" t="str">
        <f>Table15[[#This Row],[Server]]&amp;":"&amp;Table15[[#This Row],[DB_ADDR]]</f>
        <v>WASTE:E4638</v>
      </c>
    </row>
    <row r="1616" spans="1:10" x14ac:dyDescent="0.3">
      <c r="A1616">
        <v>13313</v>
      </c>
      <c r="B1616" t="e">
        <f>_xlfn.XLOOKUP(Table15[[#This Row],[Site Id]],'All sites'!A:A,'All sites'!B:B)</f>
        <v>#N/A</v>
      </c>
      <c r="C1616" t="e">
        <f>_xlfn.XLOOKUP(Table15[[#This Row],[Site Id]],'All sites'!A:A,'All sites'!C:C)</f>
        <v>#N/A</v>
      </c>
      <c r="D1616" t="e">
        <f>Table15[[#This Row],[Site Area]] &amp; " " &amp; Table15[[#This Row],[Site Description]]</f>
        <v>#N/A</v>
      </c>
      <c r="E1616" t="s">
        <v>11299</v>
      </c>
      <c r="F1616" t="s">
        <v>11300</v>
      </c>
      <c r="G1616" t="s">
        <v>8112</v>
      </c>
      <c r="H1616" t="s">
        <v>8113</v>
      </c>
      <c r="J1616" t="str">
        <f>Table15[[#This Row],[Server]]&amp;":"&amp;Table15[[#This Row],[DB_ADDR]]</f>
        <v>WASTE:E4645</v>
      </c>
    </row>
    <row r="1617" spans="1:10" x14ac:dyDescent="0.3">
      <c r="A1617">
        <v>13313</v>
      </c>
      <c r="B1617" t="e">
        <f>_xlfn.XLOOKUP(Table15[[#This Row],[Site Id]],'All sites'!A:A,'All sites'!B:B)</f>
        <v>#N/A</v>
      </c>
      <c r="C1617" t="e">
        <f>_xlfn.XLOOKUP(Table15[[#This Row],[Site Id]],'All sites'!A:A,'All sites'!C:C)</f>
        <v>#N/A</v>
      </c>
      <c r="D1617" t="e">
        <f>Table15[[#This Row],[Site Area]] &amp; " " &amp; Table15[[#This Row],[Site Description]]</f>
        <v>#N/A</v>
      </c>
      <c r="E1617" t="s">
        <v>11301</v>
      </c>
      <c r="F1617" t="s">
        <v>11302</v>
      </c>
      <c r="G1617" t="s">
        <v>8112</v>
      </c>
      <c r="H1617" t="s">
        <v>8113</v>
      </c>
      <c r="J1617" t="str">
        <f>Table15[[#This Row],[Server]]&amp;":"&amp;Table15[[#This Row],[DB_ADDR]]</f>
        <v>WASTE:E31772</v>
      </c>
    </row>
    <row r="1618" spans="1:10" x14ac:dyDescent="0.3">
      <c r="A1618">
        <v>13313</v>
      </c>
      <c r="B1618" t="e">
        <f>_xlfn.XLOOKUP(Table15[[#This Row],[Site Id]],'All sites'!A:A,'All sites'!B:B)</f>
        <v>#N/A</v>
      </c>
      <c r="C1618" t="e">
        <f>_xlfn.XLOOKUP(Table15[[#This Row],[Site Id]],'All sites'!A:A,'All sites'!C:C)</f>
        <v>#N/A</v>
      </c>
      <c r="D1618" t="e">
        <f>Table15[[#This Row],[Site Area]] &amp; " " &amp; Table15[[#This Row],[Site Description]]</f>
        <v>#N/A</v>
      </c>
      <c r="E1618" t="s">
        <v>11303</v>
      </c>
      <c r="F1618" t="s">
        <v>11304</v>
      </c>
      <c r="G1618" t="s">
        <v>8112</v>
      </c>
      <c r="H1618" t="s">
        <v>8113</v>
      </c>
      <c r="J1618" t="str">
        <f>Table15[[#This Row],[Server]]&amp;":"&amp;Table15[[#This Row],[DB_ADDR]]</f>
        <v>WASTE:E31774</v>
      </c>
    </row>
    <row r="1619" spans="1:10" x14ac:dyDescent="0.3">
      <c r="A1619">
        <v>13313</v>
      </c>
      <c r="B1619" t="e">
        <f>_xlfn.XLOOKUP(Table15[[#This Row],[Site Id]],'All sites'!A:A,'All sites'!B:B)</f>
        <v>#N/A</v>
      </c>
      <c r="C1619" t="e">
        <f>_xlfn.XLOOKUP(Table15[[#This Row],[Site Id]],'All sites'!A:A,'All sites'!C:C)</f>
        <v>#N/A</v>
      </c>
      <c r="D1619" t="e">
        <f>Table15[[#This Row],[Site Area]] &amp; " " &amp; Table15[[#This Row],[Site Description]]</f>
        <v>#N/A</v>
      </c>
      <c r="E1619" t="s">
        <v>11305</v>
      </c>
      <c r="F1619" t="s">
        <v>11306</v>
      </c>
      <c r="G1619" t="s">
        <v>8112</v>
      </c>
      <c r="H1619" t="s">
        <v>8113</v>
      </c>
      <c r="J1619" t="str">
        <f>Table15[[#This Row],[Server]]&amp;":"&amp;Table15[[#This Row],[DB_ADDR]]</f>
        <v>WASTE:E31775</v>
      </c>
    </row>
    <row r="1620" spans="1:10" x14ac:dyDescent="0.3">
      <c r="A1620">
        <v>13313</v>
      </c>
      <c r="B1620" t="e">
        <f>_xlfn.XLOOKUP(Table15[[#This Row],[Site Id]],'All sites'!A:A,'All sites'!B:B)</f>
        <v>#N/A</v>
      </c>
      <c r="C1620" t="e">
        <f>_xlfn.XLOOKUP(Table15[[#This Row],[Site Id]],'All sites'!A:A,'All sites'!C:C)</f>
        <v>#N/A</v>
      </c>
      <c r="D1620" t="e">
        <f>Table15[[#This Row],[Site Area]] &amp; " " &amp; Table15[[#This Row],[Site Description]]</f>
        <v>#N/A</v>
      </c>
      <c r="E1620" t="s">
        <v>11307</v>
      </c>
      <c r="F1620" t="s">
        <v>11308</v>
      </c>
      <c r="G1620" t="s">
        <v>8112</v>
      </c>
      <c r="H1620" t="s">
        <v>8113</v>
      </c>
      <c r="J1620" t="str">
        <f>Table15[[#This Row],[Server]]&amp;":"&amp;Table15[[#This Row],[DB_ADDR]]</f>
        <v>WASTE:E31781</v>
      </c>
    </row>
    <row r="1621" spans="1:10" x14ac:dyDescent="0.3">
      <c r="A1621">
        <v>13313</v>
      </c>
      <c r="B1621" t="e">
        <f>_xlfn.XLOOKUP(Table15[[#This Row],[Site Id]],'All sites'!A:A,'All sites'!B:B)</f>
        <v>#N/A</v>
      </c>
      <c r="C1621" t="e">
        <f>_xlfn.XLOOKUP(Table15[[#This Row],[Site Id]],'All sites'!A:A,'All sites'!C:C)</f>
        <v>#N/A</v>
      </c>
      <c r="D1621" t="e">
        <f>Table15[[#This Row],[Site Area]] &amp; " " &amp; Table15[[#This Row],[Site Description]]</f>
        <v>#N/A</v>
      </c>
      <c r="E1621" t="s">
        <v>11309</v>
      </c>
      <c r="F1621" t="s">
        <v>11310</v>
      </c>
      <c r="G1621" t="s">
        <v>8112</v>
      </c>
      <c r="H1621" t="s">
        <v>8113</v>
      </c>
      <c r="J1621" t="str">
        <f>Table15[[#This Row],[Server]]&amp;":"&amp;Table15[[#This Row],[DB_ADDR]]</f>
        <v>WASTE:E31782</v>
      </c>
    </row>
    <row r="1622" spans="1:10" x14ac:dyDescent="0.3">
      <c r="A1622">
        <v>13313</v>
      </c>
      <c r="B1622" t="e">
        <f>_xlfn.XLOOKUP(Table15[[#This Row],[Site Id]],'All sites'!A:A,'All sites'!B:B)</f>
        <v>#N/A</v>
      </c>
      <c r="C1622" t="e">
        <f>_xlfn.XLOOKUP(Table15[[#This Row],[Site Id]],'All sites'!A:A,'All sites'!C:C)</f>
        <v>#N/A</v>
      </c>
      <c r="D1622" t="e">
        <f>Table15[[#This Row],[Site Area]] &amp; " " &amp; Table15[[#This Row],[Site Description]]</f>
        <v>#N/A</v>
      </c>
      <c r="E1622" t="s">
        <v>11311</v>
      </c>
      <c r="F1622" t="s">
        <v>11312</v>
      </c>
      <c r="G1622" t="s">
        <v>8112</v>
      </c>
      <c r="H1622" t="s">
        <v>8113</v>
      </c>
      <c r="J1622" t="str">
        <f>Table15[[#This Row],[Server]]&amp;":"&amp;Table15[[#This Row],[DB_ADDR]]</f>
        <v>WASTE:E31811</v>
      </c>
    </row>
    <row r="1623" spans="1:10" x14ac:dyDescent="0.3">
      <c r="A1623">
        <v>13313</v>
      </c>
      <c r="B1623" t="e">
        <f>_xlfn.XLOOKUP(Table15[[#This Row],[Site Id]],'All sites'!A:A,'All sites'!B:B)</f>
        <v>#N/A</v>
      </c>
      <c r="C1623" t="e">
        <f>_xlfn.XLOOKUP(Table15[[#This Row],[Site Id]],'All sites'!A:A,'All sites'!C:C)</f>
        <v>#N/A</v>
      </c>
      <c r="D1623" t="e">
        <f>Table15[[#This Row],[Site Area]] &amp; " " &amp; Table15[[#This Row],[Site Description]]</f>
        <v>#N/A</v>
      </c>
      <c r="E1623" t="s">
        <v>11313</v>
      </c>
      <c r="F1623" t="s">
        <v>11314</v>
      </c>
      <c r="G1623" t="s">
        <v>8112</v>
      </c>
      <c r="H1623" t="s">
        <v>8113</v>
      </c>
      <c r="J1623" t="str">
        <f>Table15[[#This Row],[Server]]&amp;":"&amp;Table15[[#This Row],[DB_ADDR]]</f>
        <v>WASTE:E31818</v>
      </c>
    </row>
    <row r="1624" spans="1:10" x14ac:dyDescent="0.3">
      <c r="A1624">
        <v>13313</v>
      </c>
      <c r="B1624" t="e">
        <f>_xlfn.XLOOKUP(Table15[[#This Row],[Site Id]],'All sites'!A:A,'All sites'!B:B)</f>
        <v>#N/A</v>
      </c>
      <c r="C1624" t="e">
        <f>_xlfn.XLOOKUP(Table15[[#This Row],[Site Id]],'All sites'!A:A,'All sites'!C:C)</f>
        <v>#N/A</v>
      </c>
      <c r="D1624" t="e">
        <f>Table15[[#This Row],[Site Area]] &amp; " " &amp; Table15[[#This Row],[Site Description]]</f>
        <v>#N/A</v>
      </c>
      <c r="E1624" t="s">
        <v>11315</v>
      </c>
      <c r="F1624" t="s">
        <v>11316</v>
      </c>
      <c r="G1624" t="s">
        <v>8112</v>
      </c>
      <c r="H1624" t="s">
        <v>8113</v>
      </c>
      <c r="J1624" t="str">
        <f>Table15[[#This Row],[Server]]&amp;":"&amp;Table15[[#This Row],[DB_ADDR]]</f>
        <v>WASTE:E31819</v>
      </c>
    </row>
    <row r="1625" spans="1:10" x14ac:dyDescent="0.3">
      <c r="A1625">
        <v>13314</v>
      </c>
      <c r="B1625" t="e">
        <f>_xlfn.XLOOKUP(Table15[[#This Row],[Site Id]],'All sites'!A:A,'All sites'!B:B)</f>
        <v>#N/A</v>
      </c>
      <c r="C1625" t="e">
        <f>_xlfn.XLOOKUP(Table15[[#This Row],[Site Id]],'All sites'!A:A,'All sites'!C:C)</f>
        <v>#N/A</v>
      </c>
      <c r="D1625" t="e">
        <f>Table15[[#This Row],[Site Area]] &amp; " " &amp; Table15[[#This Row],[Site Description]]</f>
        <v>#N/A</v>
      </c>
      <c r="E1625" t="s">
        <v>11317</v>
      </c>
      <c r="F1625" t="s">
        <v>11318</v>
      </c>
      <c r="G1625" t="s">
        <v>8112</v>
      </c>
      <c r="H1625" t="s">
        <v>8113</v>
      </c>
      <c r="J1625" t="str">
        <f>Table15[[#This Row],[Server]]&amp;":"&amp;Table15[[#This Row],[DB_ADDR]]</f>
        <v>WASTE:E3097</v>
      </c>
    </row>
    <row r="1626" spans="1:10" x14ac:dyDescent="0.3">
      <c r="A1626">
        <v>13315</v>
      </c>
      <c r="B1626" t="e">
        <f>_xlfn.XLOOKUP(Table15[[#This Row],[Site Id]],'All sites'!A:A,'All sites'!B:B)</f>
        <v>#N/A</v>
      </c>
      <c r="C1626" t="e">
        <f>_xlfn.XLOOKUP(Table15[[#This Row],[Site Id]],'All sites'!A:A,'All sites'!C:C)</f>
        <v>#N/A</v>
      </c>
      <c r="D1626" t="e">
        <f>Table15[[#This Row],[Site Area]] &amp; " " &amp; Table15[[#This Row],[Site Description]]</f>
        <v>#N/A</v>
      </c>
      <c r="E1626" t="s">
        <v>11319</v>
      </c>
      <c r="F1626" t="s">
        <v>11320</v>
      </c>
      <c r="G1626" t="s">
        <v>8112</v>
      </c>
      <c r="H1626" t="s">
        <v>8113</v>
      </c>
      <c r="J1626" t="str">
        <f>Table15[[#This Row],[Server]]&amp;":"&amp;Table15[[#This Row],[DB_ADDR]]</f>
        <v>WASTE:E1165</v>
      </c>
    </row>
    <row r="1627" spans="1:10" x14ac:dyDescent="0.3">
      <c r="A1627">
        <v>13317</v>
      </c>
      <c r="B1627" t="e">
        <f>_xlfn.XLOOKUP(Table15[[#This Row],[Site Id]],'All sites'!A:A,'All sites'!B:B)</f>
        <v>#N/A</v>
      </c>
      <c r="C1627" t="e">
        <f>_xlfn.XLOOKUP(Table15[[#This Row],[Site Id]],'All sites'!A:A,'All sites'!C:C)</f>
        <v>#N/A</v>
      </c>
      <c r="D1627" t="e">
        <f>Table15[[#This Row],[Site Area]] &amp; " " &amp; Table15[[#This Row],[Site Description]]</f>
        <v>#N/A</v>
      </c>
      <c r="E1627" t="s">
        <v>11321</v>
      </c>
      <c r="F1627" t="s">
        <v>11322</v>
      </c>
      <c r="G1627" t="s">
        <v>8112</v>
      </c>
      <c r="H1627" t="s">
        <v>8113</v>
      </c>
      <c r="J1627" t="str">
        <f>Table15[[#This Row],[Server]]&amp;":"&amp;Table15[[#This Row],[DB_ADDR]]</f>
        <v>WASTE:E2295</v>
      </c>
    </row>
    <row r="1628" spans="1:10" x14ac:dyDescent="0.3">
      <c r="A1628">
        <v>13318</v>
      </c>
      <c r="B1628" t="e">
        <f>_xlfn.XLOOKUP(Table15[[#This Row],[Site Id]],'All sites'!A:A,'All sites'!B:B)</f>
        <v>#N/A</v>
      </c>
      <c r="C1628" t="e">
        <f>_xlfn.XLOOKUP(Table15[[#This Row],[Site Id]],'All sites'!A:A,'All sites'!C:C)</f>
        <v>#N/A</v>
      </c>
      <c r="D1628" t="e">
        <f>Table15[[#This Row],[Site Area]] &amp; " " &amp; Table15[[#This Row],[Site Description]]</f>
        <v>#N/A</v>
      </c>
      <c r="E1628" t="s">
        <v>11323</v>
      </c>
      <c r="F1628" t="s">
        <v>11324</v>
      </c>
      <c r="G1628" t="s">
        <v>8112</v>
      </c>
      <c r="H1628" t="s">
        <v>8113</v>
      </c>
      <c r="J1628" t="str">
        <f>Table15[[#This Row],[Server]]&amp;":"&amp;Table15[[#This Row],[DB_ADDR]]</f>
        <v>WASTE:E3997</v>
      </c>
    </row>
    <row r="1629" spans="1:10" x14ac:dyDescent="0.3">
      <c r="A1629">
        <v>13318</v>
      </c>
      <c r="B1629" t="e">
        <f>_xlfn.XLOOKUP(Table15[[#This Row],[Site Id]],'All sites'!A:A,'All sites'!B:B)</f>
        <v>#N/A</v>
      </c>
      <c r="C1629" t="e">
        <f>_xlfn.XLOOKUP(Table15[[#This Row],[Site Id]],'All sites'!A:A,'All sites'!C:C)</f>
        <v>#N/A</v>
      </c>
      <c r="D1629" t="e">
        <f>Table15[[#This Row],[Site Area]] &amp; " " &amp; Table15[[#This Row],[Site Description]]</f>
        <v>#N/A</v>
      </c>
      <c r="E1629" t="s">
        <v>11325</v>
      </c>
      <c r="F1629" t="s">
        <v>11326</v>
      </c>
      <c r="G1629" t="s">
        <v>8112</v>
      </c>
      <c r="H1629" t="s">
        <v>8113</v>
      </c>
      <c r="J1629" t="str">
        <f>Table15[[#This Row],[Server]]&amp;":"&amp;Table15[[#This Row],[DB_ADDR]]</f>
        <v>WASTE:E4005</v>
      </c>
    </row>
    <row r="1630" spans="1:10" x14ac:dyDescent="0.3">
      <c r="A1630">
        <v>13318</v>
      </c>
      <c r="B1630" t="e">
        <f>_xlfn.XLOOKUP(Table15[[#This Row],[Site Id]],'All sites'!A:A,'All sites'!B:B)</f>
        <v>#N/A</v>
      </c>
      <c r="C1630" t="e">
        <f>_xlfn.XLOOKUP(Table15[[#This Row],[Site Id]],'All sites'!A:A,'All sites'!C:C)</f>
        <v>#N/A</v>
      </c>
      <c r="D1630" t="e">
        <f>Table15[[#This Row],[Site Area]] &amp; " " &amp; Table15[[#This Row],[Site Description]]</f>
        <v>#N/A</v>
      </c>
      <c r="E1630" t="s">
        <v>11327</v>
      </c>
      <c r="F1630" t="s">
        <v>11328</v>
      </c>
      <c r="G1630" t="s">
        <v>8112</v>
      </c>
      <c r="H1630" t="s">
        <v>8113</v>
      </c>
      <c r="J1630" t="str">
        <f>Table15[[#This Row],[Server]]&amp;":"&amp;Table15[[#This Row],[DB_ADDR]]</f>
        <v>WASTE:E4010</v>
      </c>
    </row>
    <row r="1631" spans="1:10" x14ac:dyDescent="0.3">
      <c r="A1631">
        <v>13318</v>
      </c>
      <c r="B1631" t="e">
        <f>_xlfn.XLOOKUP(Table15[[#This Row],[Site Id]],'All sites'!A:A,'All sites'!B:B)</f>
        <v>#N/A</v>
      </c>
      <c r="C1631" t="e">
        <f>_xlfn.XLOOKUP(Table15[[#This Row],[Site Id]],'All sites'!A:A,'All sites'!C:C)</f>
        <v>#N/A</v>
      </c>
      <c r="D1631" t="e">
        <f>Table15[[#This Row],[Site Area]] &amp; " " &amp; Table15[[#This Row],[Site Description]]</f>
        <v>#N/A</v>
      </c>
      <c r="E1631" t="s">
        <v>11329</v>
      </c>
      <c r="F1631" t="s">
        <v>11330</v>
      </c>
      <c r="G1631" t="s">
        <v>8112</v>
      </c>
      <c r="H1631" t="s">
        <v>8113</v>
      </c>
      <c r="J1631" t="str">
        <f>Table15[[#This Row],[Server]]&amp;":"&amp;Table15[[#This Row],[DB_ADDR]]</f>
        <v>WASTE:E4021</v>
      </c>
    </row>
    <row r="1632" spans="1:10" x14ac:dyDescent="0.3">
      <c r="A1632">
        <v>13318</v>
      </c>
      <c r="B1632" t="e">
        <f>_xlfn.XLOOKUP(Table15[[#This Row],[Site Id]],'All sites'!A:A,'All sites'!B:B)</f>
        <v>#N/A</v>
      </c>
      <c r="C1632" t="e">
        <f>_xlfn.XLOOKUP(Table15[[#This Row],[Site Id]],'All sites'!A:A,'All sites'!C:C)</f>
        <v>#N/A</v>
      </c>
      <c r="D1632" t="e">
        <f>Table15[[#This Row],[Site Area]] &amp; " " &amp; Table15[[#This Row],[Site Description]]</f>
        <v>#N/A</v>
      </c>
      <c r="E1632" t="s">
        <v>11331</v>
      </c>
      <c r="F1632" t="s">
        <v>11332</v>
      </c>
      <c r="G1632" t="s">
        <v>8112</v>
      </c>
      <c r="H1632" t="s">
        <v>8113</v>
      </c>
      <c r="J1632" t="str">
        <f>Table15[[#This Row],[Server]]&amp;":"&amp;Table15[[#This Row],[DB_ADDR]]</f>
        <v>WASTE:E4023</v>
      </c>
    </row>
    <row r="1633" spans="1:10" x14ac:dyDescent="0.3">
      <c r="A1633">
        <v>13318</v>
      </c>
      <c r="B1633" t="e">
        <f>_xlfn.XLOOKUP(Table15[[#This Row],[Site Id]],'All sites'!A:A,'All sites'!B:B)</f>
        <v>#N/A</v>
      </c>
      <c r="C1633" t="e">
        <f>_xlfn.XLOOKUP(Table15[[#This Row],[Site Id]],'All sites'!A:A,'All sites'!C:C)</f>
        <v>#N/A</v>
      </c>
      <c r="D1633" t="e">
        <f>Table15[[#This Row],[Site Area]] &amp; " " &amp; Table15[[#This Row],[Site Description]]</f>
        <v>#N/A</v>
      </c>
      <c r="E1633" t="s">
        <v>11333</v>
      </c>
      <c r="F1633" t="s">
        <v>11334</v>
      </c>
      <c r="G1633" t="s">
        <v>8112</v>
      </c>
      <c r="H1633" t="s">
        <v>8113</v>
      </c>
      <c r="J1633" t="str">
        <f>Table15[[#This Row],[Server]]&amp;":"&amp;Table15[[#This Row],[DB_ADDR]]</f>
        <v>WASTE:E4025</v>
      </c>
    </row>
    <row r="1634" spans="1:10" x14ac:dyDescent="0.3">
      <c r="A1634">
        <v>13318</v>
      </c>
      <c r="B1634" t="e">
        <f>_xlfn.XLOOKUP(Table15[[#This Row],[Site Id]],'All sites'!A:A,'All sites'!B:B)</f>
        <v>#N/A</v>
      </c>
      <c r="C1634" t="e">
        <f>_xlfn.XLOOKUP(Table15[[#This Row],[Site Id]],'All sites'!A:A,'All sites'!C:C)</f>
        <v>#N/A</v>
      </c>
      <c r="D1634" t="e">
        <f>Table15[[#This Row],[Site Area]] &amp; " " &amp; Table15[[#This Row],[Site Description]]</f>
        <v>#N/A</v>
      </c>
      <c r="E1634" t="s">
        <v>11335</v>
      </c>
      <c r="F1634" t="s">
        <v>11336</v>
      </c>
      <c r="G1634" t="s">
        <v>8112</v>
      </c>
      <c r="H1634" t="s">
        <v>8113</v>
      </c>
      <c r="J1634" t="str">
        <f>Table15[[#This Row],[Server]]&amp;":"&amp;Table15[[#This Row],[DB_ADDR]]</f>
        <v>WASTE:E17511</v>
      </c>
    </row>
    <row r="1635" spans="1:10" x14ac:dyDescent="0.3">
      <c r="A1635">
        <v>13318</v>
      </c>
      <c r="B1635" t="e">
        <f>_xlfn.XLOOKUP(Table15[[#This Row],[Site Id]],'All sites'!A:A,'All sites'!B:B)</f>
        <v>#N/A</v>
      </c>
      <c r="C1635" t="e">
        <f>_xlfn.XLOOKUP(Table15[[#This Row],[Site Id]],'All sites'!A:A,'All sites'!C:C)</f>
        <v>#N/A</v>
      </c>
      <c r="D1635" t="e">
        <f>Table15[[#This Row],[Site Area]] &amp; " " &amp; Table15[[#This Row],[Site Description]]</f>
        <v>#N/A</v>
      </c>
      <c r="E1635" t="s">
        <v>11337</v>
      </c>
      <c r="F1635" t="s">
        <v>11338</v>
      </c>
      <c r="G1635" t="s">
        <v>8112</v>
      </c>
      <c r="H1635" t="s">
        <v>8113</v>
      </c>
      <c r="J1635" t="str">
        <f>Table15[[#This Row],[Server]]&amp;":"&amp;Table15[[#This Row],[DB_ADDR]]</f>
        <v>WASTE:E37049</v>
      </c>
    </row>
    <row r="1636" spans="1:10" x14ac:dyDescent="0.3">
      <c r="A1636">
        <v>13318</v>
      </c>
      <c r="B1636" t="e">
        <f>_xlfn.XLOOKUP(Table15[[#This Row],[Site Id]],'All sites'!A:A,'All sites'!B:B)</f>
        <v>#N/A</v>
      </c>
      <c r="C1636" t="e">
        <f>_xlfn.XLOOKUP(Table15[[#This Row],[Site Id]],'All sites'!A:A,'All sites'!C:C)</f>
        <v>#N/A</v>
      </c>
      <c r="D1636" t="e">
        <f>Table15[[#This Row],[Site Area]] &amp; " " &amp; Table15[[#This Row],[Site Description]]</f>
        <v>#N/A</v>
      </c>
      <c r="E1636" t="s">
        <v>11339</v>
      </c>
      <c r="F1636" t="s">
        <v>11340</v>
      </c>
      <c r="G1636" t="s">
        <v>8112</v>
      </c>
      <c r="H1636" t="s">
        <v>8113</v>
      </c>
      <c r="J1636" t="str">
        <f>Table15[[#This Row],[Server]]&amp;":"&amp;Table15[[#This Row],[DB_ADDR]]</f>
        <v>WASTE:E37056</v>
      </c>
    </row>
    <row r="1637" spans="1:10" x14ac:dyDescent="0.3">
      <c r="A1637">
        <v>13318</v>
      </c>
      <c r="B1637" t="e">
        <f>_xlfn.XLOOKUP(Table15[[#This Row],[Site Id]],'All sites'!A:A,'All sites'!B:B)</f>
        <v>#N/A</v>
      </c>
      <c r="C1637" t="e">
        <f>_xlfn.XLOOKUP(Table15[[#This Row],[Site Id]],'All sites'!A:A,'All sites'!C:C)</f>
        <v>#N/A</v>
      </c>
      <c r="D1637" t="e">
        <f>Table15[[#This Row],[Site Area]] &amp; " " &amp; Table15[[#This Row],[Site Description]]</f>
        <v>#N/A</v>
      </c>
      <c r="E1637" t="s">
        <v>11341</v>
      </c>
      <c r="F1637" t="s">
        <v>11342</v>
      </c>
      <c r="G1637" t="s">
        <v>8112</v>
      </c>
      <c r="H1637" t="s">
        <v>8113</v>
      </c>
      <c r="J1637" t="str">
        <f>Table15[[#This Row],[Server]]&amp;":"&amp;Table15[[#This Row],[DB_ADDR]]</f>
        <v>WASTE:E37063</v>
      </c>
    </row>
    <row r="1638" spans="1:10" x14ac:dyDescent="0.3">
      <c r="A1638">
        <v>13318</v>
      </c>
      <c r="B1638" t="e">
        <f>_xlfn.XLOOKUP(Table15[[#This Row],[Site Id]],'All sites'!A:A,'All sites'!B:B)</f>
        <v>#N/A</v>
      </c>
      <c r="C1638" t="e">
        <f>_xlfn.XLOOKUP(Table15[[#This Row],[Site Id]],'All sites'!A:A,'All sites'!C:C)</f>
        <v>#N/A</v>
      </c>
      <c r="D1638" t="e">
        <f>Table15[[#This Row],[Site Area]] &amp; " " &amp; Table15[[#This Row],[Site Description]]</f>
        <v>#N/A</v>
      </c>
      <c r="E1638" t="s">
        <v>11343</v>
      </c>
      <c r="F1638" t="s">
        <v>11344</v>
      </c>
      <c r="G1638" t="s">
        <v>8112</v>
      </c>
      <c r="H1638" t="s">
        <v>8113</v>
      </c>
      <c r="J1638" t="str">
        <f>Table15[[#This Row],[Server]]&amp;":"&amp;Table15[[#This Row],[DB_ADDR]]</f>
        <v>WASTE:E37088</v>
      </c>
    </row>
    <row r="1639" spans="1:10" x14ac:dyDescent="0.3">
      <c r="A1639">
        <v>13318</v>
      </c>
      <c r="B1639" t="e">
        <f>_xlfn.XLOOKUP(Table15[[#This Row],[Site Id]],'All sites'!A:A,'All sites'!B:B)</f>
        <v>#N/A</v>
      </c>
      <c r="C1639" t="e">
        <f>_xlfn.XLOOKUP(Table15[[#This Row],[Site Id]],'All sites'!A:A,'All sites'!C:C)</f>
        <v>#N/A</v>
      </c>
      <c r="D1639" t="e">
        <f>Table15[[#This Row],[Site Area]] &amp; " " &amp; Table15[[#This Row],[Site Description]]</f>
        <v>#N/A</v>
      </c>
      <c r="E1639" t="s">
        <v>11345</v>
      </c>
      <c r="F1639" t="s">
        <v>11346</v>
      </c>
      <c r="G1639" t="s">
        <v>8112</v>
      </c>
      <c r="H1639" t="s">
        <v>8113</v>
      </c>
      <c r="J1639" t="str">
        <f>Table15[[#This Row],[Server]]&amp;":"&amp;Table15[[#This Row],[DB_ADDR]]</f>
        <v>WASTE:E37099</v>
      </c>
    </row>
    <row r="1640" spans="1:10" x14ac:dyDescent="0.3">
      <c r="A1640">
        <v>13318</v>
      </c>
      <c r="B1640" t="e">
        <f>_xlfn.XLOOKUP(Table15[[#This Row],[Site Id]],'All sites'!A:A,'All sites'!B:B)</f>
        <v>#N/A</v>
      </c>
      <c r="C1640" t="e">
        <f>_xlfn.XLOOKUP(Table15[[#This Row],[Site Id]],'All sites'!A:A,'All sites'!C:C)</f>
        <v>#N/A</v>
      </c>
      <c r="D1640" t="e">
        <f>Table15[[#This Row],[Site Area]] &amp; " " &amp; Table15[[#This Row],[Site Description]]</f>
        <v>#N/A</v>
      </c>
      <c r="E1640" t="s">
        <v>11347</v>
      </c>
      <c r="F1640" t="s">
        <v>11348</v>
      </c>
      <c r="G1640" t="s">
        <v>8112</v>
      </c>
      <c r="H1640" t="s">
        <v>8113</v>
      </c>
      <c r="J1640" t="str">
        <f>Table15[[#This Row],[Server]]&amp;":"&amp;Table15[[#This Row],[DB_ADDR]]</f>
        <v>WASTE:E37100</v>
      </c>
    </row>
    <row r="1641" spans="1:10" x14ac:dyDescent="0.3">
      <c r="A1641">
        <v>13318</v>
      </c>
      <c r="B1641" t="e">
        <f>_xlfn.XLOOKUP(Table15[[#This Row],[Site Id]],'All sites'!A:A,'All sites'!B:B)</f>
        <v>#N/A</v>
      </c>
      <c r="C1641" t="e">
        <f>_xlfn.XLOOKUP(Table15[[#This Row],[Site Id]],'All sites'!A:A,'All sites'!C:C)</f>
        <v>#N/A</v>
      </c>
      <c r="D1641" t="e">
        <f>Table15[[#This Row],[Site Area]] &amp; " " &amp; Table15[[#This Row],[Site Description]]</f>
        <v>#N/A</v>
      </c>
      <c r="E1641" t="s">
        <v>11349</v>
      </c>
      <c r="F1641" t="s">
        <v>11350</v>
      </c>
      <c r="G1641" t="s">
        <v>8112</v>
      </c>
      <c r="H1641" t="s">
        <v>8113</v>
      </c>
      <c r="J1641" t="str">
        <f>Table15[[#This Row],[Server]]&amp;":"&amp;Table15[[#This Row],[DB_ADDR]]</f>
        <v>WASTE:E37107</v>
      </c>
    </row>
    <row r="1642" spans="1:10" x14ac:dyDescent="0.3">
      <c r="A1642">
        <v>13318</v>
      </c>
      <c r="B1642" t="e">
        <f>_xlfn.XLOOKUP(Table15[[#This Row],[Site Id]],'All sites'!A:A,'All sites'!B:B)</f>
        <v>#N/A</v>
      </c>
      <c r="C1642" t="e">
        <f>_xlfn.XLOOKUP(Table15[[#This Row],[Site Id]],'All sites'!A:A,'All sites'!C:C)</f>
        <v>#N/A</v>
      </c>
      <c r="D1642" t="e">
        <f>Table15[[#This Row],[Site Area]] &amp; " " &amp; Table15[[#This Row],[Site Description]]</f>
        <v>#N/A</v>
      </c>
      <c r="E1642" t="s">
        <v>11351</v>
      </c>
      <c r="F1642" t="s">
        <v>11352</v>
      </c>
      <c r="G1642" t="s">
        <v>8112</v>
      </c>
      <c r="H1642" t="s">
        <v>8113</v>
      </c>
      <c r="J1642" t="str">
        <f>Table15[[#This Row],[Server]]&amp;":"&amp;Table15[[#This Row],[DB_ADDR]]</f>
        <v>WASTE:E37108</v>
      </c>
    </row>
    <row r="1643" spans="1:10" x14ac:dyDescent="0.3">
      <c r="A1643">
        <v>13318</v>
      </c>
      <c r="B1643" t="e">
        <f>_xlfn.XLOOKUP(Table15[[#This Row],[Site Id]],'All sites'!A:A,'All sites'!B:B)</f>
        <v>#N/A</v>
      </c>
      <c r="C1643" t="e">
        <f>_xlfn.XLOOKUP(Table15[[#This Row],[Site Id]],'All sites'!A:A,'All sites'!C:C)</f>
        <v>#N/A</v>
      </c>
      <c r="D1643" t="e">
        <f>Table15[[#This Row],[Site Area]] &amp; " " &amp; Table15[[#This Row],[Site Description]]</f>
        <v>#N/A</v>
      </c>
      <c r="E1643" t="s">
        <v>11353</v>
      </c>
      <c r="F1643" t="s">
        <v>11354</v>
      </c>
      <c r="G1643" t="s">
        <v>8112</v>
      </c>
      <c r="H1643" t="s">
        <v>8113</v>
      </c>
      <c r="J1643" t="str">
        <f>Table15[[#This Row],[Server]]&amp;":"&amp;Table15[[#This Row],[DB_ADDR]]</f>
        <v>WASTE:E37111</v>
      </c>
    </row>
    <row r="1644" spans="1:10" x14ac:dyDescent="0.3">
      <c r="A1644">
        <v>13318</v>
      </c>
      <c r="B1644" t="e">
        <f>_xlfn.XLOOKUP(Table15[[#This Row],[Site Id]],'All sites'!A:A,'All sites'!B:B)</f>
        <v>#N/A</v>
      </c>
      <c r="C1644" t="e">
        <f>_xlfn.XLOOKUP(Table15[[#This Row],[Site Id]],'All sites'!A:A,'All sites'!C:C)</f>
        <v>#N/A</v>
      </c>
      <c r="D1644" t="e">
        <f>Table15[[#This Row],[Site Area]] &amp; " " &amp; Table15[[#This Row],[Site Description]]</f>
        <v>#N/A</v>
      </c>
      <c r="E1644" t="s">
        <v>11355</v>
      </c>
      <c r="F1644" t="s">
        <v>11356</v>
      </c>
      <c r="G1644" t="s">
        <v>8112</v>
      </c>
      <c r="H1644" t="s">
        <v>8113</v>
      </c>
      <c r="J1644" t="str">
        <f>Table15[[#This Row],[Server]]&amp;":"&amp;Table15[[#This Row],[DB_ADDR]]</f>
        <v>WASTE:E37112</v>
      </c>
    </row>
    <row r="1645" spans="1:10" x14ac:dyDescent="0.3">
      <c r="A1645">
        <v>13318</v>
      </c>
      <c r="B1645" t="e">
        <f>_xlfn.XLOOKUP(Table15[[#This Row],[Site Id]],'All sites'!A:A,'All sites'!B:B)</f>
        <v>#N/A</v>
      </c>
      <c r="C1645" t="e">
        <f>_xlfn.XLOOKUP(Table15[[#This Row],[Site Id]],'All sites'!A:A,'All sites'!C:C)</f>
        <v>#N/A</v>
      </c>
      <c r="D1645" t="e">
        <f>Table15[[#This Row],[Site Area]] &amp; " " &amp; Table15[[#This Row],[Site Description]]</f>
        <v>#N/A</v>
      </c>
      <c r="E1645" t="s">
        <v>11357</v>
      </c>
      <c r="F1645" t="s">
        <v>11358</v>
      </c>
      <c r="G1645" t="s">
        <v>8112</v>
      </c>
      <c r="H1645" t="s">
        <v>8113</v>
      </c>
      <c r="J1645" t="str">
        <f>Table15[[#This Row],[Server]]&amp;":"&amp;Table15[[#This Row],[DB_ADDR]]</f>
        <v>WASTE:E37113</v>
      </c>
    </row>
    <row r="1646" spans="1:10" x14ac:dyDescent="0.3">
      <c r="A1646">
        <v>13318</v>
      </c>
      <c r="B1646" t="e">
        <f>_xlfn.XLOOKUP(Table15[[#This Row],[Site Id]],'All sites'!A:A,'All sites'!B:B)</f>
        <v>#N/A</v>
      </c>
      <c r="C1646" t="e">
        <f>_xlfn.XLOOKUP(Table15[[#This Row],[Site Id]],'All sites'!A:A,'All sites'!C:C)</f>
        <v>#N/A</v>
      </c>
      <c r="D1646" t="e">
        <f>Table15[[#This Row],[Site Area]] &amp; " " &amp; Table15[[#This Row],[Site Description]]</f>
        <v>#N/A</v>
      </c>
      <c r="E1646" t="s">
        <v>11359</v>
      </c>
      <c r="F1646" t="s">
        <v>11360</v>
      </c>
      <c r="G1646" t="s">
        <v>8112</v>
      </c>
      <c r="H1646" t="s">
        <v>8113</v>
      </c>
      <c r="J1646" t="str">
        <f>Table15[[#This Row],[Server]]&amp;":"&amp;Table15[[#This Row],[DB_ADDR]]</f>
        <v>WASTE:E37260</v>
      </c>
    </row>
    <row r="1647" spans="1:10" x14ac:dyDescent="0.3">
      <c r="A1647">
        <v>13318</v>
      </c>
      <c r="B1647" t="e">
        <f>_xlfn.XLOOKUP(Table15[[#This Row],[Site Id]],'All sites'!A:A,'All sites'!B:B)</f>
        <v>#N/A</v>
      </c>
      <c r="C1647" t="e">
        <f>_xlfn.XLOOKUP(Table15[[#This Row],[Site Id]],'All sites'!A:A,'All sites'!C:C)</f>
        <v>#N/A</v>
      </c>
      <c r="D1647" t="e">
        <f>Table15[[#This Row],[Site Area]] &amp; " " &amp; Table15[[#This Row],[Site Description]]</f>
        <v>#N/A</v>
      </c>
      <c r="E1647" t="s">
        <v>11361</v>
      </c>
      <c r="F1647" t="s">
        <v>11362</v>
      </c>
      <c r="G1647" t="s">
        <v>8112</v>
      </c>
      <c r="H1647" t="s">
        <v>8113</v>
      </c>
      <c r="J1647" t="str">
        <f>Table15[[#This Row],[Server]]&amp;":"&amp;Table15[[#This Row],[DB_ADDR]]</f>
        <v>WASTE:E37328</v>
      </c>
    </row>
    <row r="1648" spans="1:10" x14ac:dyDescent="0.3">
      <c r="A1648">
        <v>13318</v>
      </c>
      <c r="B1648" t="e">
        <f>_xlfn.XLOOKUP(Table15[[#This Row],[Site Id]],'All sites'!A:A,'All sites'!B:B)</f>
        <v>#N/A</v>
      </c>
      <c r="C1648" t="e">
        <f>_xlfn.XLOOKUP(Table15[[#This Row],[Site Id]],'All sites'!A:A,'All sites'!C:C)</f>
        <v>#N/A</v>
      </c>
      <c r="D1648" t="e">
        <f>Table15[[#This Row],[Site Area]] &amp; " " &amp; Table15[[#This Row],[Site Description]]</f>
        <v>#N/A</v>
      </c>
      <c r="E1648" t="s">
        <v>11363</v>
      </c>
      <c r="F1648" t="s">
        <v>11364</v>
      </c>
      <c r="G1648" t="s">
        <v>8112</v>
      </c>
      <c r="H1648" t="s">
        <v>8113</v>
      </c>
      <c r="J1648" t="str">
        <f>Table15[[#This Row],[Server]]&amp;":"&amp;Table15[[#This Row],[DB_ADDR]]</f>
        <v>WASTE:E37329</v>
      </c>
    </row>
    <row r="1649" spans="1:10" x14ac:dyDescent="0.3">
      <c r="A1649">
        <v>13318</v>
      </c>
      <c r="B1649" t="e">
        <f>_xlfn.XLOOKUP(Table15[[#This Row],[Site Id]],'All sites'!A:A,'All sites'!B:B)</f>
        <v>#N/A</v>
      </c>
      <c r="C1649" t="e">
        <f>_xlfn.XLOOKUP(Table15[[#This Row],[Site Id]],'All sites'!A:A,'All sites'!C:C)</f>
        <v>#N/A</v>
      </c>
      <c r="D1649" t="e">
        <f>Table15[[#This Row],[Site Area]] &amp; " " &amp; Table15[[#This Row],[Site Description]]</f>
        <v>#N/A</v>
      </c>
      <c r="E1649" t="s">
        <v>11365</v>
      </c>
      <c r="F1649" t="s">
        <v>11366</v>
      </c>
      <c r="G1649" t="s">
        <v>8112</v>
      </c>
      <c r="H1649" t="s">
        <v>8113</v>
      </c>
      <c r="J1649" t="str">
        <f>Table15[[#This Row],[Server]]&amp;":"&amp;Table15[[#This Row],[DB_ADDR]]</f>
        <v>WASTE:E37356</v>
      </c>
    </row>
    <row r="1650" spans="1:10" x14ac:dyDescent="0.3">
      <c r="A1650">
        <v>13318</v>
      </c>
      <c r="B1650" t="e">
        <f>_xlfn.XLOOKUP(Table15[[#This Row],[Site Id]],'All sites'!A:A,'All sites'!B:B)</f>
        <v>#N/A</v>
      </c>
      <c r="C1650" t="e">
        <f>_xlfn.XLOOKUP(Table15[[#This Row],[Site Id]],'All sites'!A:A,'All sites'!C:C)</f>
        <v>#N/A</v>
      </c>
      <c r="D1650" t="e">
        <f>Table15[[#This Row],[Site Area]] &amp; " " &amp; Table15[[#This Row],[Site Description]]</f>
        <v>#N/A</v>
      </c>
      <c r="E1650" t="s">
        <v>11367</v>
      </c>
      <c r="F1650" t="s">
        <v>11368</v>
      </c>
      <c r="G1650" t="s">
        <v>8112</v>
      </c>
      <c r="H1650" t="s">
        <v>8113</v>
      </c>
      <c r="J1650" t="str">
        <f>Table15[[#This Row],[Server]]&amp;":"&amp;Table15[[#This Row],[DB_ADDR]]</f>
        <v>WASTE:E38837</v>
      </c>
    </row>
    <row r="1651" spans="1:10" x14ac:dyDescent="0.3">
      <c r="A1651">
        <v>13318</v>
      </c>
      <c r="B1651" t="e">
        <f>_xlfn.XLOOKUP(Table15[[#This Row],[Site Id]],'All sites'!A:A,'All sites'!B:B)</f>
        <v>#N/A</v>
      </c>
      <c r="C1651" t="e">
        <f>_xlfn.XLOOKUP(Table15[[#This Row],[Site Id]],'All sites'!A:A,'All sites'!C:C)</f>
        <v>#N/A</v>
      </c>
      <c r="D1651" t="e">
        <f>Table15[[#This Row],[Site Area]] &amp; " " &amp; Table15[[#This Row],[Site Description]]</f>
        <v>#N/A</v>
      </c>
      <c r="E1651" t="s">
        <v>11369</v>
      </c>
      <c r="F1651" t="s">
        <v>11370</v>
      </c>
      <c r="G1651" t="s">
        <v>8112</v>
      </c>
      <c r="H1651" t="s">
        <v>8113</v>
      </c>
      <c r="J1651" t="str">
        <f>Table15[[#This Row],[Server]]&amp;":"&amp;Table15[[#This Row],[DB_ADDR]]</f>
        <v>WASTE:E39700</v>
      </c>
    </row>
    <row r="1652" spans="1:10" x14ac:dyDescent="0.3">
      <c r="A1652">
        <v>13318</v>
      </c>
      <c r="B1652" t="e">
        <f>_xlfn.XLOOKUP(Table15[[#This Row],[Site Id]],'All sites'!A:A,'All sites'!B:B)</f>
        <v>#N/A</v>
      </c>
      <c r="C1652" t="e">
        <f>_xlfn.XLOOKUP(Table15[[#This Row],[Site Id]],'All sites'!A:A,'All sites'!C:C)</f>
        <v>#N/A</v>
      </c>
      <c r="D1652" t="e">
        <f>Table15[[#This Row],[Site Area]] &amp; " " &amp; Table15[[#This Row],[Site Description]]</f>
        <v>#N/A</v>
      </c>
      <c r="E1652" t="s">
        <v>11371</v>
      </c>
      <c r="F1652" t="s">
        <v>11372</v>
      </c>
      <c r="G1652" t="s">
        <v>8112</v>
      </c>
      <c r="H1652" t="s">
        <v>8113</v>
      </c>
      <c r="J1652" t="str">
        <f>Table15[[#This Row],[Server]]&amp;":"&amp;Table15[[#This Row],[DB_ADDR]]</f>
        <v>WASTE:E50262</v>
      </c>
    </row>
    <row r="1653" spans="1:10" x14ac:dyDescent="0.3">
      <c r="A1653">
        <v>13318</v>
      </c>
      <c r="B1653" t="e">
        <f>_xlfn.XLOOKUP(Table15[[#This Row],[Site Id]],'All sites'!A:A,'All sites'!B:B)</f>
        <v>#N/A</v>
      </c>
      <c r="C1653" t="e">
        <f>_xlfn.XLOOKUP(Table15[[#This Row],[Site Id]],'All sites'!A:A,'All sites'!C:C)</f>
        <v>#N/A</v>
      </c>
      <c r="D1653" t="e">
        <f>Table15[[#This Row],[Site Area]] &amp; " " &amp; Table15[[#This Row],[Site Description]]</f>
        <v>#N/A</v>
      </c>
      <c r="E1653" t="s">
        <v>11373</v>
      </c>
      <c r="F1653" t="s">
        <v>11374</v>
      </c>
      <c r="G1653" t="s">
        <v>8112</v>
      </c>
      <c r="H1653" t="s">
        <v>8113</v>
      </c>
      <c r="J1653" t="str">
        <f>Table15[[#This Row],[Server]]&amp;":"&amp;Table15[[#This Row],[DB_ADDR]]</f>
        <v>WASTE:E52794</v>
      </c>
    </row>
    <row r="1654" spans="1:10" x14ac:dyDescent="0.3">
      <c r="A1654">
        <v>13318</v>
      </c>
      <c r="B1654" t="e">
        <f>_xlfn.XLOOKUP(Table15[[#This Row],[Site Id]],'All sites'!A:A,'All sites'!B:B)</f>
        <v>#N/A</v>
      </c>
      <c r="C1654" t="e">
        <f>_xlfn.XLOOKUP(Table15[[#This Row],[Site Id]],'All sites'!A:A,'All sites'!C:C)</f>
        <v>#N/A</v>
      </c>
      <c r="D1654" t="e">
        <f>Table15[[#This Row],[Site Area]] &amp; " " &amp; Table15[[#This Row],[Site Description]]</f>
        <v>#N/A</v>
      </c>
      <c r="E1654" t="s">
        <v>11375</v>
      </c>
      <c r="F1654" t="s">
        <v>11376</v>
      </c>
      <c r="G1654" t="s">
        <v>8112</v>
      </c>
      <c r="H1654" t="s">
        <v>8113</v>
      </c>
      <c r="J1654" t="str">
        <f>Table15[[#This Row],[Server]]&amp;":"&amp;Table15[[#This Row],[DB_ADDR]]</f>
        <v>WASTE:E52797</v>
      </c>
    </row>
    <row r="1655" spans="1:10" x14ac:dyDescent="0.3">
      <c r="A1655">
        <v>13318</v>
      </c>
      <c r="B1655" t="e">
        <f>_xlfn.XLOOKUP(Table15[[#This Row],[Site Id]],'All sites'!A:A,'All sites'!B:B)</f>
        <v>#N/A</v>
      </c>
      <c r="C1655" t="e">
        <f>_xlfn.XLOOKUP(Table15[[#This Row],[Site Id]],'All sites'!A:A,'All sites'!C:C)</f>
        <v>#N/A</v>
      </c>
      <c r="D1655" t="e">
        <f>Table15[[#This Row],[Site Area]] &amp; " " &amp; Table15[[#This Row],[Site Description]]</f>
        <v>#N/A</v>
      </c>
      <c r="E1655" t="s">
        <v>11377</v>
      </c>
      <c r="F1655" t="s">
        <v>11378</v>
      </c>
      <c r="G1655" t="s">
        <v>8112</v>
      </c>
      <c r="H1655" t="s">
        <v>8113</v>
      </c>
      <c r="J1655" t="str">
        <f>Table15[[#This Row],[Server]]&amp;":"&amp;Table15[[#This Row],[DB_ADDR]]</f>
        <v>WASTE:E52798</v>
      </c>
    </row>
    <row r="1656" spans="1:10" x14ac:dyDescent="0.3">
      <c r="A1656">
        <v>13318</v>
      </c>
      <c r="B1656" t="e">
        <f>_xlfn.XLOOKUP(Table15[[#This Row],[Site Id]],'All sites'!A:A,'All sites'!B:B)</f>
        <v>#N/A</v>
      </c>
      <c r="C1656" t="e">
        <f>_xlfn.XLOOKUP(Table15[[#This Row],[Site Id]],'All sites'!A:A,'All sites'!C:C)</f>
        <v>#N/A</v>
      </c>
      <c r="D1656" t="e">
        <f>Table15[[#This Row],[Site Area]] &amp; " " &amp; Table15[[#This Row],[Site Description]]</f>
        <v>#N/A</v>
      </c>
      <c r="E1656" t="s">
        <v>11379</v>
      </c>
      <c r="F1656" t="s">
        <v>11380</v>
      </c>
      <c r="G1656" t="s">
        <v>8112</v>
      </c>
      <c r="H1656" t="s">
        <v>8113</v>
      </c>
      <c r="J1656" t="str">
        <f>Table15[[#This Row],[Server]]&amp;":"&amp;Table15[[#This Row],[DB_ADDR]]</f>
        <v>WASTE:E53420</v>
      </c>
    </row>
    <row r="1657" spans="1:10" x14ac:dyDescent="0.3">
      <c r="A1657">
        <v>13318</v>
      </c>
      <c r="B1657" t="e">
        <f>_xlfn.XLOOKUP(Table15[[#This Row],[Site Id]],'All sites'!A:A,'All sites'!B:B)</f>
        <v>#N/A</v>
      </c>
      <c r="C1657" t="e">
        <f>_xlfn.XLOOKUP(Table15[[#This Row],[Site Id]],'All sites'!A:A,'All sites'!C:C)</f>
        <v>#N/A</v>
      </c>
      <c r="D1657" t="e">
        <f>Table15[[#This Row],[Site Area]] &amp; " " &amp; Table15[[#This Row],[Site Description]]</f>
        <v>#N/A</v>
      </c>
      <c r="E1657" t="s">
        <v>11381</v>
      </c>
      <c r="F1657" t="s">
        <v>11382</v>
      </c>
      <c r="G1657" t="s">
        <v>8112</v>
      </c>
      <c r="H1657" t="s">
        <v>8113</v>
      </c>
      <c r="J1657" t="str">
        <f>Table15[[#This Row],[Server]]&amp;":"&amp;Table15[[#This Row],[DB_ADDR]]</f>
        <v>WASTE:E53423</v>
      </c>
    </row>
    <row r="1658" spans="1:10" x14ac:dyDescent="0.3">
      <c r="A1658">
        <v>13318</v>
      </c>
      <c r="B1658" t="e">
        <f>_xlfn.XLOOKUP(Table15[[#This Row],[Site Id]],'All sites'!A:A,'All sites'!B:B)</f>
        <v>#N/A</v>
      </c>
      <c r="C1658" t="e">
        <f>_xlfn.XLOOKUP(Table15[[#This Row],[Site Id]],'All sites'!A:A,'All sites'!C:C)</f>
        <v>#N/A</v>
      </c>
      <c r="D1658" t="e">
        <f>Table15[[#This Row],[Site Area]] &amp; " " &amp; Table15[[#This Row],[Site Description]]</f>
        <v>#N/A</v>
      </c>
      <c r="E1658" t="s">
        <v>11383</v>
      </c>
      <c r="F1658" t="s">
        <v>11384</v>
      </c>
      <c r="G1658" t="s">
        <v>8112</v>
      </c>
      <c r="H1658" t="s">
        <v>8113</v>
      </c>
      <c r="J1658" t="str">
        <f>Table15[[#This Row],[Server]]&amp;":"&amp;Table15[[#This Row],[DB_ADDR]]</f>
        <v>WASTE:E53424</v>
      </c>
    </row>
    <row r="1659" spans="1:10" x14ac:dyDescent="0.3">
      <c r="A1659">
        <v>13318</v>
      </c>
      <c r="B1659" t="e">
        <f>_xlfn.XLOOKUP(Table15[[#This Row],[Site Id]],'All sites'!A:A,'All sites'!B:B)</f>
        <v>#N/A</v>
      </c>
      <c r="C1659" t="e">
        <f>_xlfn.XLOOKUP(Table15[[#This Row],[Site Id]],'All sites'!A:A,'All sites'!C:C)</f>
        <v>#N/A</v>
      </c>
      <c r="D1659" t="e">
        <f>Table15[[#This Row],[Site Area]] &amp; " " &amp; Table15[[#This Row],[Site Description]]</f>
        <v>#N/A</v>
      </c>
      <c r="E1659" t="s">
        <v>11385</v>
      </c>
      <c r="F1659" t="s">
        <v>11386</v>
      </c>
      <c r="G1659" t="s">
        <v>8112</v>
      </c>
      <c r="H1659" t="s">
        <v>8113</v>
      </c>
      <c r="J1659" t="str">
        <f>Table15[[#This Row],[Server]]&amp;":"&amp;Table15[[#This Row],[DB_ADDR]]</f>
        <v>WASTE:E53425</v>
      </c>
    </row>
    <row r="1660" spans="1:10" x14ac:dyDescent="0.3">
      <c r="A1660">
        <v>13318</v>
      </c>
      <c r="B1660" t="e">
        <f>_xlfn.XLOOKUP(Table15[[#This Row],[Site Id]],'All sites'!A:A,'All sites'!B:B)</f>
        <v>#N/A</v>
      </c>
      <c r="C1660" t="e">
        <f>_xlfn.XLOOKUP(Table15[[#This Row],[Site Id]],'All sites'!A:A,'All sites'!C:C)</f>
        <v>#N/A</v>
      </c>
      <c r="D1660" t="e">
        <f>Table15[[#This Row],[Site Area]] &amp; " " &amp; Table15[[#This Row],[Site Description]]</f>
        <v>#N/A</v>
      </c>
      <c r="E1660" t="s">
        <v>11387</v>
      </c>
      <c r="F1660" t="s">
        <v>11388</v>
      </c>
      <c r="G1660" t="s">
        <v>8112</v>
      </c>
      <c r="H1660" t="s">
        <v>8113</v>
      </c>
      <c r="J1660" t="str">
        <f>Table15[[#This Row],[Server]]&amp;":"&amp;Table15[[#This Row],[DB_ADDR]]</f>
        <v>WASTE:E53426</v>
      </c>
    </row>
    <row r="1661" spans="1:10" x14ac:dyDescent="0.3">
      <c r="A1661">
        <v>13318</v>
      </c>
      <c r="B1661" t="e">
        <f>_xlfn.XLOOKUP(Table15[[#This Row],[Site Id]],'All sites'!A:A,'All sites'!B:B)</f>
        <v>#N/A</v>
      </c>
      <c r="C1661" t="e">
        <f>_xlfn.XLOOKUP(Table15[[#This Row],[Site Id]],'All sites'!A:A,'All sites'!C:C)</f>
        <v>#N/A</v>
      </c>
      <c r="D1661" t="e">
        <f>Table15[[#This Row],[Site Area]] &amp; " " &amp; Table15[[#This Row],[Site Description]]</f>
        <v>#N/A</v>
      </c>
      <c r="E1661" t="s">
        <v>11389</v>
      </c>
      <c r="F1661" t="s">
        <v>11390</v>
      </c>
      <c r="G1661" t="s">
        <v>8112</v>
      </c>
      <c r="H1661" t="s">
        <v>8113</v>
      </c>
      <c r="J1661" t="str">
        <f>Table15[[#This Row],[Server]]&amp;":"&amp;Table15[[#This Row],[DB_ADDR]]</f>
        <v>WASTE:E53427</v>
      </c>
    </row>
    <row r="1662" spans="1:10" x14ac:dyDescent="0.3">
      <c r="A1662">
        <v>13318</v>
      </c>
      <c r="B1662" t="e">
        <f>_xlfn.XLOOKUP(Table15[[#This Row],[Site Id]],'All sites'!A:A,'All sites'!B:B)</f>
        <v>#N/A</v>
      </c>
      <c r="C1662" t="e">
        <f>_xlfn.XLOOKUP(Table15[[#This Row],[Site Id]],'All sites'!A:A,'All sites'!C:C)</f>
        <v>#N/A</v>
      </c>
      <c r="D1662" t="e">
        <f>Table15[[#This Row],[Site Area]] &amp; " " &amp; Table15[[#This Row],[Site Description]]</f>
        <v>#N/A</v>
      </c>
      <c r="E1662" t="s">
        <v>11391</v>
      </c>
      <c r="F1662" t="s">
        <v>11392</v>
      </c>
      <c r="G1662" t="s">
        <v>8112</v>
      </c>
      <c r="H1662" t="s">
        <v>8113</v>
      </c>
      <c r="J1662" t="str">
        <f>Table15[[#This Row],[Server]]&amp;":"&amp;Table15[[#This Row],[DB_ADDR]]</f>
        <v>WASTE:E53428</v>
      </c>
    </row>
    <row r="1663" spans="1:10" x14ac:dyDescent="0.3">
      <c r="A1663">
        <v>13318</v>
      </c>
      <c r="B1663" t="e">
        <f>_xlfn.XLOOKUP(Table15[[#This Row],[Site Id]],'All sites'!A:A,'All sites'!B:B)</f>
        <v>#N/A</v>
      </c>
      <c r="C1663" t="e">
        <f>_xlfn.XLOOKUP(Table15[[#This Row],[Site Id]],'All sites'!A:A,'All sites'!C:C)</f>
        <v>#N/A</v>
      </c>
      <c r="D1663" t="e">
        <f>Table15[[#This Row],[Site Area]] &amp; " " &amp; Table15[[#This Row],[Site Description]]</f>
        <v>#N/A</v>
      </c>
      <c r="E1663" t="s">
        <v>11393</v>
      </c>
      <c r="F1663" t="s">
        <v>11394</v>
      </c>
      <c r="G1663" t="s">
        <v>8112</v>
      </c>
      <c r="H1663" t="s">
        <v>8113</v>
      </c>
      <c r="J1663" t="str">
        <f>Table15[[#This Row],[Server]]&amp;":"&amp;Table15[[#This Row],[DB_ADDR]]</f>
        <v>WASTE:E53429</v>
      </c>
    </row>
    <row r="1664" spans="1:10" x14ac:dyDescent="0.3">
      <c r="A1664">
        <v>13318</v>
      </c>
      <c r="B1664" t="e">
        <f>_xlfn.XLOOKUP(Table15[[#This Row],[Site Id]],'All sites'!A:A,'All sites'!B:B)</f>
        <v>#N/A</v>
      </c>
      <c r="C1664" t="e">
        <f>_xlfn.XLOOKUP(Table15[[#This Row],[Site Id]],'All sites'!A:A,'All sites'!C:C)</f>
        <v>#N/A</v>
      </c>
      <c r="D1664" t="e">
        <f>Table15[[#This Row],[Site Area]] &amp; " " &amp; Table15[[#This Row],[Site Description]]</f>
        <v>#N/A</v>
      </c>
      <c r="E1664" t="s">
        <v>11395</v>
      </c>
      <c r="F1664" t="s">
        <v>11396</v>
      </c>
      <c r="G1664" t="s">
        <v>8112</v>
      </c>
      <c r="H1664" t="s">
        <v>8113</v>
      </c>
      <c r="J1664" t="str">
        <f>Table15[[#This Row],[Server]]&amp;":"&amp;Table15[[#This Row],[DB_ADDR]]</f>
        <v>WASTE:E53430</v>
      </c>
    </row>
    <row r="1665" spans="1:10" x14ac:dyDescent="0.3">
      <c r="A1665">
        <v>13318</v>
      </c>
      <c r="B1665" t="e">
        <f>_xlfn.XLOOKUP(Table15[[#This Row],[Site Id]],'All sites'!A:A,'All sites'!B:B)</f>
        <v>#N/A</v>
      </c>
      <c r="C1665" t="e">
        <f>_xlfn.XLOOKUP(Table15[[#This Row],[Site Id]],'All sites'!A:A,'All sites'!C:C)</f>
        <v>#N/A</v>
      </c>
      <c r="D1665" t="e">
        <f>Table15[[#This Row],[Site Area]] &amp; " " &amp; Table15[[#This Row],[Site Description]]</f>
        <v>#N/A</v>
      </c>
      <c r="E1665" t="s">
        <v>11397</v>
      </c>
      <c r="F1665" t="s">
        <v>11398</v>
      </c>
      <c r="G1665" t="s">
        <v>8112</v>
      </c>
      <c r="H1665" t="s">
        <v>8113</v>
      </c>
      <c r="J1665" t="str">
        <f>Table15[[#This Row],[Server]]&amp;":"&amp;Table15[[#This Row],[DB_ADDR]]</f>
        <v>WASTE:E53431</v>
      </c>
    </row>
    <row r="1666" spans="1:10" x14ac:dyDescent="0.3">
      <c r="A1666">
        <v>13318</v>
      </c>
      <c r="B1666" t="e">
        <f>_xlfn.XLOOKUP(Table15[[#This Row],[Site Id]],'All sites'!A:A,'All sites'!B:B)</f>
        <v>#N/A</v>
      </c>
      <c r="C1666" t="e">
        <f>_xlfn.XLOOKUP(Table15[[#This Row],[Site Id]],'All sites'!A:A,'All sites'!C:C)</f>
        <v>#N/A</v>
      </c>
      <c r="D1666" t="e">
        <f>Table15[[#This Row],[Site Area]] &amp; " " &amp; Table15[[#This Row],[Site Description]]</f>
        <v>#N/A</v>
      </c>
      <c r="E1666" t="s">
        <v>11399</v>
      </c>
      <c r="F1666" t="s">
        <v>11400</v>
      </c>
      <c r="G1666" t="s">
        <v>8112</v>
      </c>
      <c r="H1666" t="s">
        <v>8113</v>
      </c>
      <c r="J1666" t="str">
        <f>Table15[[#This Row],[Server]]&amp;":"&amp;Table15[[#This Row],[DB_ADDR]]</f>
        <v>WASTE:E53432</v>
      </c>
    </row>
    <row r="1667" spans="1:10" x14ac:dyDescent="0.3">
      <c r="A1667">
        <v>13318</v>
      </c>
      <c r="B1667" t="e">
        <f>_xlfn.XLOOKUP(Table15[[#This Row],[Site Id]],'All sites'!A:A,'All sites'!B:B)</f>
        <v>#N/A</v>
      </c>
      <c r="C1667" t="e">
        <f>_xlfn.XLOOKUP(Table15[[#This Row],[Site Id]],'All sites'!A:A,'All sites'!C:C)</f>
        <v>#N/A</v>
      </c>
      <c r="D1667" t="e">
        <f>Table15[[#This Row],[Site Area]] &amp; " " &amp; Table15[[#This Row],[Site Description]]</f>
        <v>#N/A</v>
      </c>
      <c r="E1667" t="s">
        <v>11401</v>
      </c>
      <c r="F1667" t="s">
        <v>11402</v>
      </c>
      <c r="G1667" t="s">
        <v>8112</v>
      </c>
      <c r="H1667" t="s">
        <v>8113</v>
      </c>
      <c r="J1667" t="str">
        <f>Table15[[#This Row],[Server]]&amp;":"&amp;Table15[[#This Row],[DB_ADDR]]</f>
        <v>WASTE:E53433</v>
      </c>
    </row>
    <row r="1668" spans="1:10" x14ac:dyDescent="0.3">
      <c r="A1668">
        <v>13318</v>
      </c>
      <c r="B1668" t="e">
        <f>_xlfn.XLOOKUP(Table15[[#This Row],[Site Id]],'All sites'!A:A,'All sites'!B:B)</f>
        <v>#N/A</v>
      </c>
      <c r="C1668" t="e">
        <f>_xlfn.XLOOKUP(Table15[[#This Row],[Site Id]],'All sites'!A:A,'All sites'!C:C)</f>
        <v>#N/A</v>
      </c>
      <c r="D1668" t="e">
        <f>Table15[[#This Row],[Site Area]] &amp; " " &amp; Table15[[#This Row],[Site Description]]</f>
        <v>#N/A</v>
      </c>
      <c r="E1668" t="s">
        <v>11403</v>
      </c>
      <c r="F1668" t="s">
        <v>11404</v>
      </c>
      <c r="G1668" t="s">
        <v>8112</v>
      </c>
      <c r="H1668" t="s">
        <v>8113</v>
      </c>
      <c r="J1668" t="str">
        <f>Table15[[#This Row],[Server]]&amp;":"&amp;Table15[[#This Row],[DB_ADDR]]</f>
        <v>WASTE:E53449</v>
      </c>
    </row>
    <row r="1669" spans="1:10" x14ac:dyDescent="0.3">
      <c r="A1669">
        <v>13318</v>
      </c>
      <c r="B1669" t="e">
        <f>_xlfn.XLOOKUP(Table15[[#This Row],[Site Id]],'All sites'!A:A,'All sites'!B:B)</f>
        <v>#N/A</v>
      </c>
      <c r="C1669" t="e">
        <f>_xlfn.XLOOKUP(Table15[[#This Row],[Site Id]],'All sites'!A:A,'All sites'!C:C)</f>
        <v>#N/A</v>
      </c>
      <c r="D1669" t="e">
        <f>Table15[[#This Row],[Site Area]] &amp; " " &amp; Table15[[#This Row],[Site Description]]</f>
        <v>#N/A</v>
      </c>
      <c r="E1669" t="s">
        <v>11405</v>
      </c>
      <c r="F1669" t="s">
        <v>11406</v>
      </c>
      <c r="G1669" t="s">
        <v>8112</v>
      </c>
      <c r="H1669" t="s">
        <v>8113</v>
      </c>
      <c r="J1669" t="str">
        <f>Table15[[#This Row],[Server]]&amp;":"&amp;Table15[[#This Row],[DB_ADDR]]</f>
        <v>WASTE:E53450</v>
      </c>
    </row>
    <row r="1670" spans="1:10" x14ac:dyDescent="0.3">
      <c r="A1670">
        <v>13318</v>
      </c>
      <c r="B1670" t="e">
        <f>_xlfn.XLOOKUP(Table15[[#This Row],[Site Id]],'All sites'!A:A,'All sites'!B:B)</f>
        <v>#N/A</v>
      </c>
      <c r="C1670" t="e">
        <f>_xlfn.XLOOKUP(Table15[[#This Row],[Site Id]],'All sites'!A:A,'All sites'!C:C)</f>
        <v>#N/A</v>
      </c>
      <c r="D1670" t="e">
        <f>Table15[[#This Row],[Site Area]] &amp; " " &amp; Table15[[#This Row],[Site Description]]</f>
        <v>#N/A</v>
      </c>
      <c r="E1670" t="s">
        <v>11407</v>
      </c>
      <c r="F1670" t="s">
        <v>11408</v>
      </c>
      <c r="G1670" t="s">
        <v>8112</v>
      </c>
      <c r="H1670" t="s">
        <v>8113</v>
      </c>
      <c r="J1670" t="str">
        <f>Table15[[#This Row],[Server]]&amp;":"&amp;Table15[[#This Row],[DB_ADDR]]</f>
        <v>WASTE:E54472</v>
      </c>
    </row>
    <row r="1671" spans="1:10" x14ac:dyDescent="0.3">
      <c r="A1671">
        <v>13318</v>
      </c>
      <c r="B1671" t="e">
        <f>_xlfn.XLOOKUP(Table15[[#This Row],[Site Id]],'All sites'!A:A,'All sites'!B:B)</f>
        <v>#N/A</v>
      </c>
      <c r="C1671" t="e">
        <f>_xlfn.XLOOKUP(Table15[[#This Row],[Site Id]],'All sites'!A:A,'All sites'!C:C)</f>
        <v>#N/A</v>
      </c>
      <c r="D1671" t="e">
        <f>Table15[[#This Row],[Site Area]] &amp; " " &amp; Table15[[#This Row],[Site Description]]</f>
        <v>#N/A</v>
      </c>
      <c r="E1671" t="s">
        <v>11409</v>
      </c>
      <c r="F1671" t="s">
        <v>11410</v>
      </c>
      <c r="G1671" t="s">
        <v>8112</v>
      </c>
      <c r="H1671" t="s">
        <v>8113</v>
      </c>
      <c r="J1671" t="str">
        <f>Table15[[#This Row],[Server]]&amp;":"&amp;Table15[[#This Row],[DB_ADDR]]</f>
        <v>WASTE:E96644</v>
      </c>
    </row>
    <row r="1672" spans="1:10" x14ac:dyDescent="0.3">
      <c r="A1672">
        <v>13318</v>
      </c>
      <c r="B1672" t="e">
        <f>_xlfn.XLOOKUP(Table15[[#This Row],[Site Id]],'All sites'!A:A,'All sites'!B:B)</f>
        <v>#N/A</v>
      </c>
      <c r="C1672" t="e">
        <f>_xlfn.XLOOKUP(Table15[[#This Row],[Site Id]],'All sites'!A:A,'All sites'!C:C)</f>
        <v>#N/A</v>
      </c>
      <c r="D1672" t="e">
        <f>Table15[[#This Row],[Site Area]] &amp; " " &amp; Table15[[#This Row],[Site Description]]</f>
        <v>#N/A</v>
      </c>
      <c r="E1672" t="s">
        <v>11411</v>
      </c>
      <c r="F1672" t="s">
        <v>11412</v>
      </c>
      <c r="G1672" t="s">
        <v>8112</v>
      </c>
      <c r="H1672" t="s">
        <v>8113</v>
      </c>
      <c r="J1672" t="str">
        <f>Table15[[#This Row],[Server]]&amp;":"&amp;Table15[[#This Row],[DB_ADDR]]</f>
        <v>WASTE:E96649</v>
      </c>
    </row>
    <row r="1673" spans="1:10" x14ac:dyDescent="0.3">
      <c r="A1673">
        <v>13318</v>
      </c>
      <c r="B1673" t="e">
        <f>_xlfn.XLOOKUP(Table15[[#This Row],[Site Id]],'All sites'!A:A,'All sites'!B:B)</f>
        <v>#N/A</v>
      </c>
      <c r="C1673" t="e">
        <f>_xlfn.XLOOKUP(Table15[[#This Row],[Site Id]],'All sites'!A:A,'All sites'!C:C)</f>
        <v>#N/A</v>
      </c>
      <c r="D1673" t="e">
        <f>Table15[[#This Row],[Site Area]] &amp; " " &amp; Table15[[#This Row],[Site Description]]</f>
        <v>#N/A</v>
      </c>
      <c r="E1673" t="s">
        <v>11413</v>
      </c>
      <c r="F1673" t="s">
        <v>11414</v>
      </c>
      <c r="G1673" t="s">
        <v>8112</v>
      </c>
      <c r="H1673" t="s">
        <v>8113</v>
      </c>
      <c r="J1673" t="str">
        <f>Table15[[#This Row],[Server]]&amp;":"&amp;Table15[[#This Row],[DB_ADDR]]</f>
        <v>WASTE:E96736</v>
      </c>
    </row>
    <row r="1674" spans="1:10" x14ac:dyDescent="0.3">
      <c r="A1674">
        <v>13318</v>
      </c>
      <c r="B1674" t="e">
        <f>_xlfn.XLOOKUP(Table15[[#This Row],[Site Id]],'All sites'!A:A,'All sites'!B:B)</f>
        <v>#N/A</v>
      </c>
      <c r="C1674" t="e">
        <f>_xlfn.XLOOKUP(Table15[[#This Row],[Site Id]],'All sites'!A:A,'All sites'!C:C)</f>
        <v>#N/A</v>
      </c>
      <c r="D1674" t="e">
        <f>Table15[[#This Row],[Site Area]] &amp; " " &amp; Table15[[#This Row],[Site Description]]</f>
        <v>#N/A</v>
      </c>
      <c r="E1674" t="s">
        <v>11415</v>
      </c>
      <c r="F1674" t="s">
        <v>11416</v>
      </c>
      <c r="G1674" t="s">
        <v>8112</v>
      </c>
      <c r="H1674" t="s">
        <v>8113</v>
      </c>
      <c r="J1674" t="str">
        <f>Table15[[#This Row],[Server]]&amp;":"&amp;Table15[[#This Row],[DB_ADDR]]</f>
        <v>WASTE:E96737</v>
      </c>
    </row>
    <row r="1675" spans="1:10" x14ac:dyDescent="0.3">
      <c r="A1675">
        <v>13318</v>
      </c>
      <c r="B1675" t="e">
        <f>_xlfn.XLOOKUP(Table15[[#This Row],[Site Id]],'All sites'!A:A,'All sites'!B:B)</f>
        <v>#N/A</v>
      </c>
      <c r="C1675" t="e">
        <f>_xlfn.XLOOKUP(Table15[[#This Row],[Site Id]],'All sites'!A:A,'All sites'!C:C)</f>
        <v>#N/A</v>
      </c>
      <c r="D1675" t="e">
        <f>Table15[[#This Row],[Site Area]] &amp; " " &amp; Table15[[#This Row],[Site Description]]</f>
        <v>#N/A</v>
      </c>
      <c r="E1675" t="s">
        <v>11417</v>
      </c>
      <c r="F1675" t="s">
        <v>11418</v>
      </c>
      <c r="G1675" t="s">
        <v>8112</v>
      </c>
      <c r="H1675" t="s">
        <v>8113</v>
      </c>
      <c r="J1675" t="str">
        <f>Table15[[#This Row],[Server]]&amp;":"&amp;Table15[[#This Row],[DB_ADDR]]</f>
        <v>WASTE:E96738</v>
      </c>
    </row>
    <row r="1676" spans="1:10" x14ac:dyDescent="0.3">
      <c r="A1676">
        <v>13318</v>
      </c>
      <c r="B1676" t="e">
        <f>_xlfn.XLOOKUP(Table15[[#This Row],[Site Id]],'All sites'!A:A,'All sites'!B:B)</f>
        <v>#N/A</v>
      </c>
      <c r="C1676" t="e">
        <f>_xlfn.XLOOKUP(Table15[[#This Row],[Site Id]],'All sites'!A:A,'All sites'!C:C)</f>
        <v>#N/A</v>
      </c>
      <c r="D1676" t="e">
        <f>Table15[[#This Row],[Site Area]] &amp; " " &amp; Table15[[#This Row],[Site Description]]</f>
        <v>#N/A</v>
      </c>
      <c r="E1676" t="s">
        <v>11419</v>
      </c>
      <c r="F1676" t="s">
        <v>11420</v>
      </c>
      <c r="G1676" t="s">
        <v>8112</v>
      </c>
      <c r="H1676" t="s">
        <v>8113</v>
      </c>
      <c r="J1676" t="str">
        <f>Table15[[#This Row],[Server]]&amp;":"&amp;Table15[[#This Row],[DB_ADDR]]</f>
        <v>WASTE:E96739</v>
      </c>
    </row>
    <row r="1677" spans="1:10" x14ac:dyDescent="0.3">
      <c r="A1677">
        <v>13318</v>
      </c>
      <c r="B1677" t="e">
        <f>_xlfn.XLOOKUP(Table15[[#This Row],[Site Id]],'All sites'!A:A,'All sites'!B:B)</f>
        <v>#N/A</v>
      </c>
      <c r="C1677" t="e">
        <f>_xlfn.XLOOKUP(Table15[[#This Row],[Site Id]],'All sites'!A:A,'All sites'!C:C)</f>
        <v>#N/A</v>
      </c>
      <c r="D1677" t="e">
        <f>Table15[[#This Row],[Site Area]] &amp; " " &amp; Table15[[#This Row],[Site Description]]</f>
        <v>#N/A</v>
      </c>
      <c r="E1677" t="s">
        <v>11421</v>
      </c>
      <c r="F1677" t="s">
        <v>11422</v>
      </c>
      <c r="G1677" t="s">
        <v>8112</v>
      </c>
      <c r="H1677" t="s">
        <v>8113</v>
      </c>
      <c r="J1677" t="str">
        <f>Table15[[#This Row],[Server]]&amp;":"&amp;Table15[[#This Row],[DB_ADDR]]</f>
        <v>WASTE:E4034</v>
      </c>
    </row>
    <row r="1678" spans="1:10" x14ac:dyDescent="0.3">
      <c r="A1678">
        <v>13319</v>
      </c>
      <c r="B1678" t="e">
        <f>_xlfn.XLOOKUP(Table15[[#This Row],[Site Id]],'All sites'!A:A,'All sites'!B:B)</f>
        <v>#N/A</v>
      </c>
      <c r="C1678" t="e">
        <f>_xlfn.XLOOKUP(Table15[[#This Row],[Site Id]],'All sites'!A:A,'All sites'!C:C)</f>
        <v>#N/A</v>
      </c>
      <c r="D1678" t="e">
        <f>Table15[[#This Row],[Site Area]] &amp; " " &amp; Table15[[#This Row],[Site Description]]</f>
        <v>#N/A</v>
      </c>
      <c r="E1678" t="s">
        <v>11423</v>
      </c>
      <c r="F1678" t="s">
        <v>11424</v>
      </c>
      <c r="G1678" t="s">
        <v>8112</v>
      </c>
      <c r="H1678" t="s">
        <v>8113</v>
      </c>
      <c r="J1678" t="str">
        <f>Table15[[#This Row],[Server]]&amp;":"&amp;Table15[[#This Row],[DB_ADDR]]</f>
        <v>WASTE:E3605</v>
      </c>
    </row>
    <row r="1679" spans="1:10" x14ac:dyDescent="0.3">
      <c r="A1679">
        <v>13319</v>
      </c>
      <c r="B1679" t="e">
        <f>_xlfn.XLOOKUP(Table15[[#This Row],[Site Id]],'All sites'!A:A,'All sites'!B:B)</f>
        <v>#N/A</v>
      </c>
      <c r="C1679" t="e">
        <f>_xlfn.XLOOKUP(Table15[[#This Row],[Site Id]],'All sites'!A:A,'All sites'!C:C)</f>
        <v>#N/A</v>
      </c>
      <c r="D1679" t="e">
        <f>Table15[[#This Row],[Site Area]] &amp; " " &amp; Table15[[#This Row],[Site Description]]</f>
        <v>#N/A</v>
      </c>
      <c r="E1679" t="s">
        <v>11425</v>
      </c>
      <c r="F1679" t="s">
        <v>11426</v>
      </c>
      <c r="G1679" t="s">
        <v>8112</v>
      </c>
      <c r="H1679" t="s">
        <v>8113</v>
      </c>
      <c r="J1679" t="str">
        <f>Table15[[#This Row],[Server]]&amp;":"&amp;Table15[[#This Row],[DB_ADDR]]</f>
        <v>WASTE:E3607</v>
      </c>
    </row>
    <row r="1680" spans="1:10" x14ac:dyDescent="0.3">
      <c r="A1680">
        <v>13319</v>
      </c>
      <c r="B1680" t="e">
        <f>_xlfn.XLOOKUP(Table15[[#This Row],[Site Id]],'All sites'!A:A,'All sites'!B:B)</f>
        <v>#N/A</v>
      </c>
      <c r="C1680" t="e">
        <f>_xlfn.XLOOKUP(Table15[[#This Row],[Site Id]],'All sites'!A:A,'All sites'!C:C)</f>
        <v>#N/A</v>
      </c>
      <c r="D1680" t="e">
        <f>Table15[[#This Row],[Site Area]] &amp; " " &amp; Table15[[#This Row],[Site Description]]</f>
        <v>#N/A</v>
      </c>
      <c r="E1680" t="s">
        <v>11427</v>
      </c>
      <c r="F1680" t="s">
        <v>11428</v>
      </c>
      <c r="G1680" t="s">
        <v>8112</v>
      </c>
      <c r="H1680" t="s">
        <v>8113</v>
      </c>
      <c r="J1680" t="str">
        <f>Table15[[#This Row],[Server]]&amp;":"&amp;Table15[[#This Row],[DB_ADDR]]</f>
        <v>WASTE:E3610</v>
      </c>
    </row>
    <row r="1681" spans="1:10" x14ac:dyDescent="0.3">
      <c r="A1681">
        <v>13320</v>
      </c>
      <c r="B1681" t="e">
        <f>_xlfn.XLOOKUP(Table15[[#This Row],[Site Id]],'All sites'!A:A,'All sites'!B:B)</f>
        <v>#N/A</v>
      </c>
      <c r="C1681" t="e">
        <f>_xlfn.XLOOKUP(Table15[[#This Row],[Site Id]],'All sites'!A:A,'All sites'!C:C)</f>
        <v>#N/A</v>
      </c>
      <c r="D1681" t="e">
        <f>Table15[[#This Row],[Site Area]] &amp; " " &amp; Table15[[#This Row],[Site Description]]</f>
        <v>#N/A</v>
      </c>
      <c r="E1681" t="s">
        <v>11429</v>
      </c>
      <c r="F1681" t="s">
        <v>11430</v>
      </c>
      <c r="G1681" t="s">
        <v>8112</v>
      </c>
      <c r="H1681" t="s">
        <v>8113</v>
      </c>
      <c r="J1681" t="str">
        <f>Table15[[#This Row],[Server]]&amp;":"&amp;Table15[[#This Row],[DB_ADDR]]</f>
        <v>WASTE:E21801</v>
      </c>
    </row>
    <row r="1682" spans="1:10" x14ac:dyDescent="0.3">
      <c r="A1682">
        <v>13320</v>
      </c>
      <c r="B1682" t="e">
        <f>_xlfn.XLOOKUP(Table15[[#This Row],[Site Id]],'All sites'!A:A,'All sites'!B:B)</f>
        <v>#N/A</v>
      </c>
      <c r="C1682" t="e">
        <f>_xlfn.XLOOKUP(Table15[[#This Row],[Site Id]],'All sites'!A:A,'All sites'!C:C)</f>
        <v>#N/A</v>
      </c>
      <c r="D1682" t="e">
        <f>Table15[[#This Row],[Site Area]] &amp; " " &amp; Table15[[#This Row],[Site Description]]</f>
        <v>#N/A</v>
      </c>
      <c r="E1682" t="s">
        <v>11431</v>
      </c>
      <c r="F1682" t="s">
        <v>11432</v>
      </c>
      <c r="G1682" t="s">
        <v>8112</v>
      </c>
      <c r="H1682" t="s">
        <v>8113</v>
      </c>
      <c r="J1682" t="str">
        <f>Table15[[#This Row],[Server]]&amp;":"&amp;Table15[[#This Row],[DB_ADDR]]</f>
        <v>WASTE:E31585</v>
      </c>
    </row>
    <row r="1683" spans="1:10" x14ac:dyDescent="0.3">
      <c r="A1683">
        <v>13320</v>
      </c>
      <c r="B1683" t="e">
        <f>_xlfn.XLOOKUP(Table15[[#This Row],[Site Id]],'All sites'!A:A,'All sites'!B:B)</f>
        <v>#N/A</v>
      </c>
      <c r="C1683" t="e">
        <f>_xlfn.XLOOKUP(Table15[[#This Row],[Site Id]],'All sites'!A:A,'All sites'!C:C)</f>
        <v>#N/A</v>
      </c>
      <c r="D1683" t="e">
        <f>Table15[[#This Row],[Site Area]] &amp; " " &amp; Table15[[#This Row],[Site Description]]</f>
        <v>#N/A</v>
      </c>
      <c r="E1683" t="s">
        <v>11433</v>
      </c>
      <c r="F1683" t="s">
        <v>11434</v>
      </c>
      <c r="G1683" t="s">
        <v>8112</v>
      </c>
      <c r="H1683" t="s">
        <v>8113</v>
      </c>
      <c r="J1683" t="str">
        <f>Table15[[#This Row],[Server]]&amp;":"&amp;Table15[[#This Row],[DB_ADDR]]</f>
        <v>WASTE:E31586</v>
      </c>
    </row>
    <row r="1684" spans="1:10" x14ac:dyDescent="0.3">
      <c r="A1684">
        <v>13320</v>
      </c>
      <c r="B1684" t="e">
        <f>_xlfn.XLOOKUP(Table15[[#This Row],[Site Id]],'All sites'!A:A,'All sites'!B:B)</f>
        <v>#N/A</v>
      </c>
      <c r="C1684" t="e">
        <f>_xlfn.XLOOKUP(Table15[[#This Row],[Site Id]],'All sites'!A:A,'All sites'!C:C)</f>
        <v>#N/A</v>
      </c>
      <c r="D1684" t="e">
        <f>Table15[[#This Row],[Site Area]] &amp; " " &amp; Table15[[#This Row],[Site Description]]</f>
        <v>#N/A</v>
      </c>
      <c r="E1684" t="s">
        <v>11435</v>
      </c>
      <c r="F1684" t="s">
        <v>11436</v>
      </c>
      <c r="G1684" t="s">
        <v>8112</v>
      </c>
      <c r="H1684" t="s">
        <v>8113</v>
      </c>
      <c r="J1684" t="str">
        <f>Table15[[#This Row],[Server]]&amp;":"&amp;Table15[[#This Row],[DB_ADDR]]</f>
        <v>WASTE:E31591</v>
      </c>
    </row>
    <row r="1685" spans="1:10" x14ac:dyDescent="0.3">
      <c r="A1685">
        <v>13320</v>
      </c>
      <c r="B1685" t="e">
        <f>_xlfn.XLOOKUP(Table15[[#This Row],[Site Id]],'All sites'!A:A,'All sites'!B:B)</f>
        <v>#N/A</v>
      </c>
      <c r="C1685" t="e">
        <f>_xlfn.XLOOKUP(Table15[[#This Row],[Site Id]],'All sites'!A:A,'All sites'!C:C)</f>
        <v>#N/A</v>
      </c>
      <c r="D1685" t="e">
        <f>Table15[[#This Row],[Site Area]] &amp; " " &amp; Table15[[#This Row],[Site Description]]</f>
        <v>#N/A</v>
      </c>
      <c r="E1685" t="s">
        <v>11437</v>
      </c>
      <c r="F1685" t="s">
        <v>11438</v>
      </c>
      <c r="G1685" t="s">
        <v>8112</v>
      </c>
      <c r="H1685" t="s">
        <v>8113</v>
      </c>
      <c r="J1685" t="str">
        <f>Table15[[#This Row],[Server]]&amp;":"&amp;Table15[[#This Row],[DB_ADDR]]</f>
        <v>WASTE:E31765</v>
      </c>
    </row>
    <row r="1686" spans="1:10" x14ac:dyDescent="0.3">
      <c r="A1686">
        <v>13320</v>
      </c>
      <c r="B1686" t="e">
        <f>_xlfn.XLOOKUP(Table15[[#This Row],[Site Id]],'All sites'!A:A,'All sites'!B:B)</f>
        <v>#N/A</v>
      </c>
      <c r="C1686" t="e">
        <f>_xlfn.XLOOKUP(Table15[[#This Row],[Site Id]],'All sites'!A:A,'All sites'!C:C)</f>
        <v>#N/A</v>
      </c>
      <c r="D1686" t="e">
        <f>Table15[[#This Row],[Site Area]] &amp; " " &amp; Table15[[#This Row],[Site Description]]</f>
        <v>#N/A</v>
      </c>
      <c r="E1686" t="s">
        <v>11439</v>
      </c>
      <c r="F1686" t="s">
        <v>11440</v>
      </c>
      <c r="G1686" t="s">
        <v>8112</v>
      </c>
      <c r="H1686" t="s">
        <v>8113</v>
      </c>
      <c r="J1686" t="str">
        <f>Table15[[#This Row],[Server]]&amp;":"&amp;Table15[[#This Row],[DB_ADDR]]</f>
        <v>WASTE:E31766</v>
      </c>
    </row>
    <row r="1687" spans="1:10" x14ac:dyDescent="0.3">
      <c r="A1687">
        <v>13322</v>
      </c>
      <c r="B1687" t="e">
        <f>_xlfn.XLOOKUP(Table15[[#This Row],[Site Id]],'All sites'!A:A,'All sites'!B:B)</f>
        <v>#N/A</v>
      </c>
      <c r="C1687" t="e">
        <f>_xlfn.XLOOKUP(Table15[[#This Row],[Site Id]],'All sites'!A:A,'All sites'!C:C)</f>
        <v>#N/A</v>
      </c>
      <c r="D1687" t="e">
        <f>Table15[[#This Row],[Site Area]] &amp; " " &amp; Table15[[#This Row],[Site Description]]</f>
        <v>#N/A</v>
      </c>
      <c r="E1687" t="s">
        <v>11441</v>
      </c>
      <c r="F1687" t="s">
        <v>11442</v>
      </c>
      <c r="G1687" t="s">
        <v>8112</v>
      </c>
      <c r="H1687" t="s">
        <v>8113</v>
      </c>
      <c r="J1687" t="str">
        <f>Table15[[#This Row],[Server]]&amp;":"&amp;Table15[[#This Row],[DB_ADDR]]</f>
        <v>WASTE:E14381</v>
      </c>
    </row>
    <row r="1688" spans="1:10" x14ac:dyDescent="0.3">
      <c r="A1688">
        <v>13322</v>
      </c>
      <c r="B1688" t="e">
        <f>_xlfn.XLOOKUP(Table15[[#This Row],[Site Id]],'All sites'!A:A,'All sites'!B:B)</f>
        <v>#N/A</v>
      </c>
      <c r="C1688" t="e">
        <f>_xlfn.XLOOKUP(Table15[[#This Row],[Site Id]],'All sites'!A:A,'All sites'!C:C)</f>
        <v>#N/A</v>
      </c>
      <c r="D1688" t="e">
        <f>Table15[[#This Row],[Site Area]] &amp; " " &amp; Table15[[#This Row],[Site Description]]</f>
        <v>#N/A</v>
      </c>
      <c r="E1688" t="s">
        <v>11443</v>
      </c>
      <c r="F1688" t="s">
        <v>11444</v>
      </c>
      <c r="G1688" t="s">
        <v>8112</v>
      </c>
      <c r="H1688" t="s">
        <v>8113</v>
      </c>
      <c r="J1688" t="str">
        <f>Table15[[#This Row],[Server]]&amp;":"&amp;Table15[[#This Row],[DB_ADDR]]</f>
        <v>WASTE:E35553</v>
      </c>
    </row>
    <row r="1689" spans="1:10" x14ac:dyDescent="0.3">
      <c r="A1689">
        <v>13323</v>
      </c>
      <c r="B1689" t="e">
        <f>_xlfn.XLOOKUP(Table15[[#This Row],[Site Id]],'All sites'!A:A,'All sites'!B:B)</f>
        <v>#N/A</v>
      </c>
      <c r="C1689" t="e">
        <f>_xlfn.XLOOKUP(Table15[[#This Row],[Site Id]],'All sites'!A:A,'All sites'!C:C)</f>
        <v>#N/A</v>
      </c>
      <c r="D1689" t="e">
        <f>Table15[[#This Row],[Site Area]] &amp; " " &amp; Table15[[#This Row],[Site Description]]</f>
        <v>#N/A</v>
      </c>
      <c r="E1689" t="s">
        <v>11445</v>
      </c>
      <c r="F1689" t="s">
        <v>11446</v>
      </c>
      <c r="G1689" t="s">
        <v>8112</v>
      </c>
      <c r="H1689" t="s">
        <v>8113</v>
      </c>
      <c r="J1689" t="str">
        <f>Table15[[#This Row],[Server]]&amp;":"&amp;Table15[[#This Row],[DB_ADDR]]</f>
        <v>WASTE:E4291</v>
      </c>
    </row>
    <row r="1690" spans="1:10" x14ac:dyDescent="0.3">
      <c r="A1690">
        <v>13324</v>
      </c>
      <c r="B1690" t="e">
        <f>_xlfn.XLOOKUP(Table15[[#This Row],[Site Id]],'All sites'!A:A,'All sites'!B:B)</f>
        <v>#N/A</v>
      </c>
      <c r="C1690" t="e">
        <f>_xlfn.XLOOKUP(Table15[[#This Row],[Site Id]],'All sites'!A:A,'All sites'!C:C)</f>
        <v>#N/A</v>
      </c>
      <c r="D1690" t="e">
        <f>Table15[[#This Row],[Site Area]] &amp; " " &amp; Table15[[#This Row],[Site Description]]</f>
        <v>#N/A</v>
      </c>
      <c r="E1690" t="s">
        <v>11447</v>
      </c>
      <c r="F1690" t="s">
        <v>11448</v>
      </c>
      <c r="G1690" t="s">
        <v>8112</v>
      </c>
      <c r="H1690" t="s">
        <v>8113</v>
      </c>
      <c r="J1690" t="str">
        <f>Table15[[#This Row],[Server]]&amp;":"&amp;Table15[[#This Row],[DB_ADDR]]</f>
        <v>WASTE:E14580</v>
      </c>
    </row>
    <row r="1691" spans="1:10" x14ac:dyDescent="0.3">
      <c r="A1691">
        <v>13324</v>
      </c>
      <c r="B1691" t="e">
        <f>_xlfn.XLOOKUP(Table15[[#This Row],[Site Id]],'All sites'!A:A,'All sites'!B:B)</f>
        <v>#N/A</v>
      </c>
      <c r="C1691" t="e">
        <f>_xlfn.XLOOKUP(Table15[[#This Row],[Site Id]],'All sites'!A:A,'All sites'!C:C)</f>
        <v>#N/A</v>
      </c>
      <c r="D1691" t="e">
        <f>Table15[[#This Row],[Site Area]] &amp; " " &amp; Table15[[#This Row],[Site Description]]</f>
        <v>#N/A</v>
      </c>
      <c r="E1691" t="s">
        <v>11449</v>
      </c>
      <c r="F1691" t="s">
        <v>11450</v>
      </c>
      <c r="G1691" t="s">
        <v>8112</v>
      </c>
      <c r="H1691" t="s">
        <v>8113</v>
      </c>
      <c r="J1691" t="str">
        <f>Table15[[#This Row],[Server]]&amp;":"&amp;Table15[[#This Row],[DB_ADDR]]</f>
        <v>WASTE:E14586</v>
      </c>
    </row>
    <row r="1692" spans="1:10" x14ac:dyDescent="0.3">
      <c r="A1692">
        <v>13324</v>
      </c>
      <c r="B1692" t="e">
        <f>_xlfn.XLOOKUP(Table15[[#This Row],[Site Id]],'All sites'!A:A,'All sites'!B:B)</f>
        <v>#N/A</v>
      </c>
      <c r="C1692" t="e">
        <f>_xlfn.XLOOKUP(Table15[[#This Row],[Site Id]],'All sites'!A:A,'All sites'!C:C)</f>
        <v>#N/A</v>
      </c>
      <c r="D1692" t="e">
        <f>Table15[[#This Row],[Site Area]] &amp; " " &amp; Table15[[#This Row],[Site Description]]</f>
        <v>#N/A</v>
      </c>
      <c r="E1692" t="s">
        <v>11451</v>
      </c>
      <c r="F1692" t="s">
        <v>11452</v>
      </c>
      <c r="G1692" t="s">
        <v>8112</v>
      </c>
      <c r="H1692" t="s">
        <v>8113</v>
      </c>
      <c r="J1692" t="str">
        <f>Table15[[#This Row],[Server]]&amp;":"&amp;Table15[[#This Row],[DB_ADDR]]</f>
        <v>WASTE:E14587</v>
      </c>
    </row>
    <row r="1693" spans="1:10" x14ac:dyDescent="0.3">
      <c r="A1693">
        <v>13324</v>
      </c>
      <c r="B1693" t="e">
        <f>_xlfn.XLOOKUP(Table15[[#This Row],[Site Id]],'All sites'!A:A,'All sites'!B:B)</f>
        <v>#N/A</v>
      </c>
      <c r="C1693" t="e">
        <f>_xlfn.XLOOKUP(Table15[[#This Row],[Site Id]],'All sites'!A:A,'All sites'!C:C)</f>
        <v>#N/A</v>
      </c>
      <c r="D1693" t="e">
        <f>Table15[[#This Row],[Site Area]] &amp; " " &amp; Table15[[#This Row],[Site Description]]</f>
        <v>#N/A</v>
      </c>
      <c r="E1693" t="s">
        <v>11453</v>
      </c>
      <c r="F1693" t="s">
        <v>11454</v>
      </c>
      <c r="G1693" t="s">
        <v>8112</v>
      </c>
      <c r="H1693" t="s">
        <v>8113</v>
      </c>
      <c r="J1693" t="str">
        <f>Table15[[#This Row],[Server]]&amp;":"&amp;Table15[[#This Row],[DB_ADDR]]</f>
        <v>WASTE:E14588</v>
      </c>
    </row>
    <row r="1694" spans="1:10" x14ac:dyDescent="0.3">
      <c r="A1694">
        <v>13324</v>
      </c>
      <c r="B1694" t="e">
        <f>_xlfn.XLOOKUP(Table15[[#This Row],[Site Id]],'All sites'!A:A,'All sites'!B:B)</f>
        <v>#N/A</v>
      </c>
      <c r="C1694" t="e">
        <f>_xlfn.XLOOKUP(Table15[[#This Row],[Site Id]],'All sites'!A:A,'All sites'!C:C)</f>
        <v>#N/A</v>
      </c>
      <c r="D1694" t="e">
        <f>Table15[[#This Row],[Site Area]] &amp; " " &amp; Table15[[#This Row],[Site Description]]</f>
        <v>#N/A</v>
      </c>
      <c r="E1694" t="s">
        <v>11455</v>
      </c>
      <c r="F1694" t="s">
        <v>11456</v>
      </c>
      <c r="G1694" t="s">
        <v>8112</v>
      </c>
      <c r="H1694" t="s">
        <v>8113</v>
      </c>
      <c r="J1694" t="str">
        <f>Table15[[#This Row],[Server]]&amp;":"&amp;Table15[[#This Row],[DB_ADDR]]</f>
        <v>WASTE:E14630</v>
      </c>
    </row>
    <row r="1695" spans="1:10" x14ac:dyDescent="0.3">
      <c r="A1695">
        <v>13324</v>
      </c>
      <c r="B1695" t="e">
        <f>_xlfn.XLOOKUP(Table15[[#This Row],[Site Id]],'All sites'!A:A,'All sites'!B:B)</f>
        <v>#N/A</v>
      </c>
      <c r="C1695" t="e">
        <f>_xlfn.XLOOKUP(Table15[[#This Row],[Site Id]],'All sites'!A:A,'All sites'!C:C)</f>
        <v>#N/A</v>
      </c>
      <c r="D1695" t="e">
        <f>Table15[[#This Row],[Site Area]] &amp; " " &amp; Table15[[#This Row],[Site Description]]</f>
        <v>#N/A</v>
      </c>
      <c r="E1695" t="s">
        <v>11457</v>
      </c>
      <c r="F1695" t="s">
        <v>11458</v>
      </c>
      <c r="G1695" t="s">
        <v>8112</v>
      </c>
      <c r="H1695" t="s">
        <v>8113</v>
      </c>
      <c r="J1695" t="str">
        <f>Table15[[#This Row],[Server]]&amp;":"&amp;Table15[[#This Row],[DB_ADDR]]</f>
        <v>WASTE:E56443</v>
      </c>
    </row>
    <row r="1696" spans="1:10" x14ac:dyDescent="0.3">
      <c r="A1696">
        <v>13324</v>
      </c>
      <c r="B1696" t="e">
        <f>_xlfn.XLOOKUP(Table15[[#This Row],[Site Id]],'All sites'!A:A,'All sites'!B:B)</f>
        <v>#N/A</v>
      </c>
      <c r="C1696" t="e">
        <f>_xlfn.XLOOKUP(Table15[[#This Row],[Site Id]],'All sites'!A:A,'All sites'!C:C)</f>
        <v>#N/A</v>
      </c>
      <c r="D1696" t="e">
        <f>Table15[[#This Row],[Site Area]] &amp; " " &amp; Table15[[#This Row],[Site Description]]</f>
        <v>#N/A</v>
      </c>
      <c r="E1696" t="s">
        <v>11459</v>
      </c>
      <c r="F1696" t="s">
        <v>11460</v>
      </c>
      <c r="G1696" t="s">
        <v>8112</v>
      </c>
      <c r="H1696" t="s">
        <v>8113</v>
      </c>
      <c r="J1696" t="str">
        <f>Table15[[#This Row],[Server]]&amp;":"&amp;Table15[[#This Row],[DB_ADDR]]</f>
        <v>WASTE:E56444</v>
      </c>
    </row>
    <row r="1697" spans="1:10" x14ac:dyDescent="0.3">
      <c r="A1697">
        <v>13324</v>
      </c>
      <c r="B1697" t="e">
        <f>_xlfn.XLOOKUP(Table15[[#This Row],[Site Id]],'All sites'!A:A,'All sites'!B:B)</f>
        <v>#N/A</v>
      </c>
      <c r="C1697" t="e">
        <f>_xlfn.XLOOKUP(Table15[[#This Row],[Site Id]],'All sites'!A:A,'All sites'!C:C)</f>
        <v>#N/A</v>
      </c>
      <c r="D1697" t="e">
        <f>Table15[[#This Row],[Site Area]] &amp; " " &amp; Table15[[#This Row],[Site Description]]</f>
        <v>#N/A</v>
      </c>
      <c r="E1697" t="s">
        <v>11461</v>
      </c>
      <c r="F1697" t="s">
        <v>11462</v>
      </c>
      <c r="G1697" t="s">
        <v>8112</v>
      </c>
      <c r="H1697" t="s">
        <v>8113</v>
      </c>
      <c r="J1697" t="str">
        <f>Table15[[#This Row],[Server]]&amp;":"&amp;Table15[[#This Row],[DB_ADDR]]</f>
        <v>WASTE:E56445</v>
      </c>
    </row>
    <row r="1698" spans="1:10" x14ac:dyDescent="0.3">
      <c r="A1698">
        <v>13324</v>
      </c>
      <c r="B1698" t="e">
        <f>_xlfn.XLOOKUP(Table15[[#This Row],[Site Id]],'All sites'!A:A,'All sites'!B:B)</f>
        <v>#N/A</v>
      </c>
      <c r="C1698" t="e">
        <f>_xlfn.XLOOKUP(Table15[[#This Row],[Site Id]],'All sites'!A:A,'All sites'!C:C)</f>
        <v>#N/A</v>
      </c>
      <c r="D1698" t="e">
        <f>Table15[[#This Row],[Site Area]] &amp; " " &amp; Table15[[#This Row],[Site Description]]</f>
        <v>#N/A</v>
      </c>
      <c r="E1698" t="s">
        <v>11463</v>
      </c>
      <c r="F1698" t="s">
        <v>11464</v>
      </c>
      <c r="G1698" t="s">
        <v>8112</v>
      </c>
      <c r="H1698" t="s">
        <v>8113</v>
      </c>
      <c r="J1698" t="str">
        <f>Table15[[#This Row],[Server]]&amp;":"&amp;Table15[[#This Row],[DB_ADDR]]</f>
        <v>WASTE:E56446</v>
      </c>
    </row>
    <row r="1699" spans="1:10" x14ac:dyDescent="0.3">
      <c r="A1699">
        <v>13324</v>
      </c>
      <c r="B1699" t="e">
        <f>_xlfn.XLOOKUP(Table15[[#This Row],[Site Id]],'All sites'!A:A,'All sites'!B:B)</f>
        <v>#N/A</v>
      </c>
      <c r="C1699" t="e">
        <f>_xlfn.XLOOKUP(Table15[[#This Row],[Site Id]],'All sites'!A:A,'All sites'!C:C)</f>
        <v>#N/A</v>
      </c>
      <c r="D1699" t="e">
        <f>Table15[[#This Row],[Site Area]] &amp; " " &amp; Table15[[#This Row],[Site Description]]</f>
        <v>#N/A</v>
      </c>
      <c r="E1699" t="s">
        <v>11465</v>
      </c>
      <c r="F1699" t="s">
        <v>11466</v>
      </c>
      <c r="G1699" t="s">
        <v>8112</v>
      </c>
      <c r="H1699" t="s">
        <v>8113</v>
      </c>
      <c r="J1699" t="str">
        <f>Table15[[#This Row],[Server]]&amp;":"&amp;Table15[[#This Row],[DB_ADDR]]</f>
        <v>WASTE:E56447</v>
      </c>
    </row>
    <row r="1700" spans="1:10" x14ac:dyDescent="0.3">
      <c r="A1700">
        <v>13324</v>
      </c>
      <c r="B1700" t="e">
        <f>_xlfn.XLOOKUP(Table15[[#This Row],[Site Id]],'All sites'!A:A,'All sites'!B:B)</f>
        <v>#N/A</v>
      </c>
      <c r="C1700" t="e">
        <f>_xlfn.XLOOKUP(Table15[[#This Row],[Site Id]],'All sites'!A:A,'All sites'!C:C)</f>
        <v>#N/A</v>
      </c>
      <c r="D1700" t="e">
        <f>Table15[[#This Row],[Site Area]] &amp; " " &amp; Table15[[#This Row],[Site Description]]</f>
        <v>#N/A</v>
      </c>
      <c r="E1700" t="s">
        <v>11467</v>
      </c>
      <c r="F1700" t="s">
        <v>11468</v>
      </c>
      <c r="G1700" t="s">
        <v>8112</v>
      </c>
      <c r="H1700" t="s">
        <v>8113</v>
      </c>
      <c r="J1700" t="str">
        <f>Table15[[#This Row],[Server]]&amp;":"&amp;Table15[[#This Row],[DB_ADDR]]</f>
        <v>WASTE:E56450</v>
      </c>
    </row>
    <row r="1701" spans="1:10" x14ac:dyDescent="0.3">
      <c r="A1701">
        <v>13324</v>
      </c>
      <c r="B1701" t="e">
        <f>_xlfn.XLOOKUP(Table15[[#This Row],[Site Id]],'All sites'!A:A,'All sites'!B:B)</f>
        <v>#N/A</v>
      </c>
      <c r="C1701" t="e">
        <f>_xlfn.XLOOKUP(Table15[[#This Row],[Site Id]],'All sites'!A:A,'All sites'!C:C)</f>
        <v>#N/A</v>
      </c>
      <c r="D1701" t="e">
        <f>Table15[[#This Row],[Site Area]] &amp; " " &amp; Table15[[#This Row],[Site Description]]</f>
        <v>#N/A</v>
      </c>
      <c r="E1701" t="s">
        <v>11469</v>
      </c>
      <c r="F1701" t="s">
        <v>11470</v>
      </c>
      <c r="G1701" t="s">
        <v>8112</v>
      </c>
      <c r="H1701" t="s">
        <v>8113</v>
      </c>
      <c r="J1701" t="str">
        <f>Table15[[#This Row],[Server]]&amp;":"&amp;Table15[[#This Row],[DB_ADDR]]</f>
        <v>WASTE:E56451</v>
      </c>
    </row>
    <row r="1702" spans="1:10" x14ac:dyDescent="0.3">
      <c r="A1702">
        <v>13324</v>
      </c>
      <c r="B1702" t="e">
        <f>_xlfn.XLOOKUP(Table15[[#This Row],[Site Id]],'All sites'!A:A,'All sites'!B:B)</f>
        <v>#N/A</v>
      </c>
      <c r="C1702" t="e">
        <f>_xlfn.XLOOKUP(Table15[[#This Row],[Site Id]],'All sites'!A:A,'All sites'!C:C)</f>
        <v>#N/A</v>
      </c>
      <c r="D1702" t="e">
        <f>Table15[[#This Row],[Site Area]] &amp; " " &amp; Table15[[#This Row],[Site Description]]</f>
        <v>#N/A</v>
      </c>
      <c r="E1702" t="s">
        <v>11471</v>
      </c>
      <c r="F1702" t="s">
        <v>11472</v>
      </c>
      <c r="G1702" t="s">
        <v>8112</v>
      </c>
      <c r="H1702" t="s">
        <v>8113</v>
      </c>
      <c r="J1702" t="str">
        <f>Table15[[#This Row],[Server]]&amp;":"&amp;Table15[[#This Row],[DB_ADDR]]</f>
        <v>WASTE:E56462</v>
      </c>
    </row>
    <row r="1703" spans="1:10" x14ac:dyDescent="0.3">
      <c r="A1703">
        <v>13324</v>
      </c>
      <c r="B1703" t="e">
        <f>_xlfn.XLOOKUP(Table15[[#This Row],[Site Id]],'All sites'!A:A,'All sites'!B:B)</f>
        <v>#N/A</v>
      </c>
      <c r="C1703" t="e">
        <f>_xlfn.XLOOKUP(Table15[[#This Row],[Site Id]],'All sites'!A:A,'All sites'!C:C)</f>
        <v>#N/A</v>
      </c>
      <c r="D1703" t="e">
        <f>Table15[[#This Row],[Site Area]] &amp; " " &amp; Table15[[#This Row],[Site Description]]</f>
        <v>#N/A</v>
      </c>
      <c r="E1703" t="s">
        <v>11473</v>
      </c>
      <c r="F1703" t="s">
        <v>11474</v>
      </c>
      <c r="G1703" t="s">
        <v>8112</v>
      </c>
      <c r="H1703" t="s">
        <v>8113</v>
      </c>
      <c r="J1703" t="str">
        <f>Table15[[#This Row],[Server]]&amp;":"&amp;Table15[[#This Row],[DB_ADDR]]</f>
        <v>WASTE:E56463</v>
      </c>
    </row>
    <row r="1704" spans="1:10" x14ac:dyDescent="0.3">
      <c r="A1704">
        <v>13324</v>
      </c>
      <c r="B1704" t="e">
        <f>_xlfn.XLOOKUP(Table15[[#This Row],[Site Id]],'All sites'!A:A,'All sites'!B:B)</f>
        <v>#N/A</v>
      </c>
      <c r="C1704" t="e">
        <f>_xlfn.XLOOKUP(Table15[[#This Row],[Site Id]],'All sites'!A:A,'All sites'!C:C)</f>
        <v>#N/A</v>
      </c>
      <c r="D1704" t="e">
        <f>Table15[[#This Row],[Site Area]] &amp; " " &amp; Table15[[#This Row],[Site Description]]</f>
        <v>#N/A</v>
      </c>
      <c r="E1704" t="s">
        <v>11475</v>
      </c>
      <c r="F1704" t="s">
        <v>11476</v>
      </c>
      <c r="G1704" t="s">
        <v>8112</v>
      </c>
      <c r="H1704" t="s">
        <v>8113</v>
      </c>
      <c r="J1704" t="str">
        <f>Table15[[#This Row],[Server]]&amp;":"&amp;Table15[[#This Row],[DB_ADDR]]</f>
        <v>WASTE:E56464</v>
      </c>
    </row>
    <row r="1705" spans="1:10" x14ac:dyDescent="0.3">
      <c r="A1705">
        <v>13324</v>
      </c>
      <c r="B1705" t="e">
        <f>_xlfn.XLOOKUP(Table15[[#This Row],[Site Id]],'All sites'!A:A,'All sites'!B:B)</f>
        <v>#N/A</v>
      </c>
      <c r="C1705" t="e">
        <f>_xlfn.XLOOKUP(Table15[[#This Row],[Site Id]],'All sites'!A:A,'All sites'!C:C)</f>
        <v>#N/A</v>
      </c>
      <c r="D1705" t="e">
        <f>Table15[[#This Row],[Site Area]] &amp; " " &amp; Table15[[#This Row],[Site Description]]</f>
        <v>#N/A</v>
      </c>
      <c r="E1705" t="s">
        <v>11477</v>
      </c>
      <c r="F1705" t="s">
        <v>11478</v>
      </c>
      <c r="G1705" t="s">
        <v>8112</v>
      </c>
      <c r="H1705" t="s">
        <v>8113</v>
      </c>
      <c r="J1705" t="str">
        <f>Table15[[#This Row],[Server]]&amp;":"&amp;Table15[[#This Row],[DB_ADDR]]</f>
        <v>WASTE:E56465</v>
      </c>
    </row>
    <row r="1706" spans="1:10" x14ac:dyDescent="0.3">
      <c r="A1706">
        <v>13324</v>
      </c>
      <c r="B1706" t="e">
        <f>_xlfn.XLOOKUP(Table15[[#This Row],[Site Id]],'All sites'!A:A,'All sites'!B:B)</f>
        <v>#N/A</v>
      </c>
      <c r="C1706" t="e">
        <f>_xlfn.XLOOKUP(Table15[[#This Row],[Site Id]],'All sites'!A:A,'All sites'!C:C)</f>
        <v>#N/A</v>
      </c>
      <c r="D1706" t="e">
        <f>Table15[[#This Row],[Site Area]] &amp; " " &amp; Table15[[#This Row],[Site Description]]</f>
        <v>#N/A</v>
      </c>
      <c r="E1706" t="s">
        <v>11479</v>
      </c>
      <c r="F1706" t="s">
        <v>11480</v>
      </c>
      <c r="G1706" t="s">
        <v>8112</v>
      </c>
      <c r="H1706" t="s">
        <v>8113</v>
      </c>
      <c r="J1706" t="str">
        <f>Table15[[#This Row],[Server]]&amp;":"&amp;Table15[[#This Row],[DB_ADDR]]</f>
        <v>WASTE:E56466</v>
      </c>
    </row>
    <row r="1707" spans="1:10" x14ac:dyDescent="0.3">
      <c r="A1707">
        <v>13324</v>
      </c>
      <c r="B1707" t="e">
        <f>_xlfn.XLOOKUP(Table15[[#This Row],[Site Id]],'All sites'!A:A,'All sites'!B:B)</f>
        <v>#N/A</v>
      </c>
      <c r="C1707" t="e">
        <f>_xlfn.XLOOKUP(Table15[[#This Row],[Site Id]],'All sites'!A:A,'All sites'!C:C)</f>
        <v>#N/A</v>
      </c>
      <c r="D1707" t="e">
        <f>Table15[[#This Row],[Site Area]] &amp; " " &amp; Table15[[#This Row],[Site Description]]</f>
        <v>#N/A</v>
      </c>
      <c r="E1707" t="s">
        <v>11481</v>
      </c>
      <c r="F1707" t="s">
        <v>11482</v>
      </c>
      <c r="G1707" t="s">
        <v>8112</v>
      </c>
      <c r="H1707" t="s">
        <v>8113</v>
      </c>
      <c r="J1707" t="str">
        <f>Table15[[#This Row],[Server]]&amp;":"&amp;Table15[[#This Row],[DB_ADDR]]</f>
        <v>WASTE:E56471</v>
      </c>
    </row>
    <row r="1708" spans="1:10" x14ac:dyDescent="0.3">
      <c r="A1708">
        <v>13324</v>
      </c>
      <c r="B1708" t="e">
        <f>_xlfn.XLOOKUP(Table15[[#This Row],[Site Id]],'All sites'!A:A,'All sites'!B:B)</f>
        <v>#N/A</v>
      </c>
      <c r="C1708" t="e">
        <f>_xlfn.XLOOKUP(Table15[[#This Row],[Site Id]],'All sites'!A:A,'All sites'!C:C)</f>
        <v>#N/A</v>
      </c>
      <c r="D1708" t="e">
        <f>Table15[[#This Row],[Site Area]] &amp; " " &amp; Table15[[#This Row],[Site Description]]</f>
        <v>#N/A</v>
      </c>
      <c r="E1708" t="s">
        <v>11483</v>
      </c>
      <c r="F1708" t="s">
        <v>11484</v>
      </c>
      <c r="G1708" t="s">
        <v>8112</v>
      </c>
      <c r="H1708" t="s">
        <v>8113</v>
      </c>
      <c r="J1708" t="str">
        <f>Table15[[#This Row],[Server]]&amp;":"&amp;Table15[[#This Row],[DB_ADDR]]</f>
        <v>WASTE:E56472</v>
      </c>
    </row>
    <row r="1709" spans="1:10" x14ac:dyDescent="0.3">
      <c r="A1709">
        <v>13325</v>
      </c>
      <c r="B1709" t="e">
        <f>_xlfn.XLOOKUP(Table15[[#This Row],[Site Id]],'All sites'!A:A,'All sites'!B:B)</f>
        <v>#N/A</v>
      </c>
      <c r="C1709" t="e">
        <f>_xlfn.XLOOKUP(Table15[[#This Row],[Site Id]],'All sites'!A:A,'All sites'!C:C)</f>
        <v>#N/A</v>
      </c>
      <c r="D1709" t="e">
        <f>Table15[[#This Row],[Site Area]] &amp; " " &amp; Table15[[#This Row],[Site Description]]</f>
        <v>#N/A</v>
      </c>
      <c r="E1709" t="s">
        <v>11485</v>
      </c>
      <c r="F1709" t="s">
        <v>11486</v>
      </c>
      <c r="G1709" t="s">
        <v>8112</v>
      </c>
      <c r="H1709" t="s">
        <v>8113</v>
      </c>
      <c r="J1709" t="str">
        <f>Table15[[#This Row],[Server]]&amp;":"&amp;Table15[[#This Row],[DB_ADDR]]</f>
        <v>WASTE:E4336</v>
      </c>
    </row>
    <row r="1710" spans="1:10" x14ac:dyDescent="0.3">
      <c r="A1710">
        <v>13325</v>
      </c>
      <c r="B1710" t="e">
        <f>_xlfn.XLOOKUP(Table15[[#This Row],[Site Id]],'All sites'!A:A,'All sites'!B:B)</f>
        <v>#N/A</v>
      </c>
      <c r="C1710" t="e">
        <f>_xlfn.XLOOKUP(Table15[[#This Row],[Site Id]],'All sites'!A:A,'All sites'!C:C)</f>
        <v>#N/A</v>
      </c>
      <c r="D1710" t="e">
        <f>Table15[[#This Row],[Site Area]] &amp; " " &amp; Table15[[#This Row],[Site Description]]</f>
        <v>#N/A</v>
      </c>
      <c r="E1710" t="s">
        <v>11487</v>
      </c>
      <c r="F1710" t="s">
        <v>11488</v>
      </c>
      <c r="G1710" t="s">
        <v>8112</v>
      </c>
      <c r="H1710" t="s">
        <v>8113</v>
      </c>
      <c r="J1710" t="str">
        <f>Table15[[#This Row],[Server]]&amp;":"&amp;Table15[[#This Row],[DB_ADDR]]</f>
        <v>WASTE:E4338</v>
      </c>
    </row>
    <row r="1711" spans="1:10" x14ac:dyDescent="0.3">
      <c r="A1711">
        <v>13325</v>
      </c>
      <c r="B1711" t="e">
        <f>_xlfn.XLOOKUP(Table15[[#This Row],[Site Id]],'All sites'!A:A,'All sites'!B:B)</f>
        <v>#N/A</v>
      </c>
      <c r="C1711" t="e">
        <f>_xlfn.XLOOKUP(Table15[[#This Row],[Site Id]],'All sites'!A:A,'All sites'!C:C)</f>
        <v>#N/A</v>
      </c>
      <c r="D1711" t="e">
        <f>Table15[[#This Row],[Site Area]] &amp; " " &amp; Table15[[#This Row],[Site Description]]</f>
        <v>#N/A</v>
      </c>
      <c r="E1711" t="s">
        <v>11489</v>
      </c>
      <c r="F1711" t="s">
        <v>11490</v>
      </c>
      <c r="G1711" t="s">
        <v>8112</v>
      </c>
      <c r="H1711" t="s">
        <v>8113</v>
      </c>
      <c r="J1711" t="str">
        <f>Table15[[#This Row],[Server]]&amp;":"&amp;Table15[[#This Row],[DB_ADDR]]</f>
        <v>WASTE:E4341</v>
      </c>
    </row>
    <row r="1712" spans="1:10" x14ac:dyDescent="0.3">
      <c r="A1712">
        <v>13325</v>
      </c>
      <c r="B1712" t="e">
        <f>_xlfn.XLOOKUP(Table15[[#This Row],[Site Id]],'All sites'!A:A,'All sites'!B:B)</f>
        <v>#N/A</v>
      </c>
      <c r="C1712" t="e">
        <f>_xlfn.XLOOKUP(Table15[[#This Row],[Site Id]],'All sites'!A:A,'All sites'!C:C)</f>
        <v>#N/A</v>
      </c>
      <c r="D1712" t="e">
        <f>Table15[[#This Row],[Site Area]] &amp; " " &amp; Table15[[#This Row],[Site Description]]</f>
        <v>#N/A</v>
      </c>
      <c r="E1712" t="s">
        <v>11491</v>
      </c>
      <c r="F1712" t="s">
        <v>11492</v>
      </c>
      <c r="G1712" t="s">
        <v>8112</v>
      </c>
      <c r="H1712" t="s">
        <v>8113</v>
      </c>
      <c r="J1712" t="str">
        <f>Table15[[#This Row],[Server]]&amp;":"&amp;Table15[[#This Row],[DB_ADDR]]</f>
        <v>WASTE:E4342</v>
      </c>
    </row>
    <row r="1713" spans="1:10" x14ac:dyDescent="0.3">
      <c r="A1713">
        <v>13325</v>
      </c>
      <c r="B1713" t="e">
        <f>_xlfn.XLOOKUP(Table15[[#This Row],[Site Id]],'All sites'!A:A,'All sites'!B:B)</f>
        <v>#N/A</v>
      </c>
      <c r="C1713" t="e">
        <f>_xlfn.XLOOKUP(Table15[[#This Row],[Site Id]],'All sites'!A:A,'All sites'!C:C)</f>
        <v>#N/A</v>
      </c>
      <c r="D1713" t="e">
        <f>Table15[[#This Row],[Site Area]] &amp; " " &amp; Table15[[#This Row],[Site Description]]</f>
        <v>#N/A</v>
      </c>
      <c r="E1713" t="s">
        <v>11493</v>
      </c>
      <c r="F1713" t="s">
        <v>11494</v>
      </c>
      <c r="G1713" t="s">
        <v>8112</v>
      </c>
      <c r="H1713" t="s">
        <v>8113</v>
      </c>
      <c r="J1713" t="str">
        <f>Table15[[#This Row],[Server]]&amp;":"&amp;Table15[[#This Row],[DB_ADDR]]</f>
        <v>WASTE:E4343</v>
      </c>
    </row>
    <row r="1714" spans="1:10" x14ac:dyDescent="0.3">
      <c r="A1714">
        <v>13325</v>
      </c>
      <c r="B1714" t="e">
        <f>_xlfn.XLOOKUP(Table15[[#This Row],[Site Id]],'All sites'!A:A,'All sites'!B:B)</f>
        <v>#N/A</v>
      </c>
      <c r="C1714" t="e">
        <f>_xlfn.XLOOKUP(Table15[[#This Row],[Site Id]],'All sites'!A:A,'All sites'!C:C)</f>
        <v>#N/A</v>
      </c>
      <c r="D1714" t="e">
        <f>Table15[[#This Row],[Site Area]] &amp; " " &amp; Table15[[#This Row],[Site Description]]</f>
        <v>#N/A</v>
      </c>
      <c r="E1714" t="s">
        <v>11495</v>
      </c>
      <c r="F1714" t="s">
        <v>11496</v>
      </c>
      <c r="G1714" t="s">
        <v>8112</v>
      </c>
      <c r="H1714" t="s">
        <v>8113</v>
      </c>
      <c r="J1714" t="str">
        <f>Table15[[#This Row],[Server]]&amp;":"&amp;Table15[[#This Row],[DB_ADDR]]</f>
        <v>WASTE:E29301</v>
      </c>
    </row>
    <row r="1715" spans="1:10" x14ac:dyDescent="0.3">
      <c r="A1715">
        <v>13325</v>
      </c>
      <c r="B1715" t="e">
        <f>_xlfn.XLOOKUP(Table15[[#This Row],[Site Id]],'All sites'!A:A,'All sites'!B:B)</f>
        <v>#N/A</v>
      </c>
      <c r="C1715" t="e">
        <f>_xlfn.XLOOKUP(Table15[[#This Row],[Site Id]],'All sites'!A:A,'All sites'!C:C)</f>
        <v>#N/A</v>
      </c>
      <c r="D1715" t="e">
        <f>Table15[[#This Row],[Site Area]] &amp; " " &amp; Table15[[#This Row],[Site Description]]</f>
        <v>#N/A</v>
      </c>
      <c r="E1715" t="s">
        <v>11497</v>
      </c>
      <c r="F1715" t="s">
        <v>11498</v>
      </c>
      <c r="G1715" t="s">
        <v>8112</v>
      </c>
      <c r="H1715" t="s">
        <v>8113</v>
      </c>
      <c r="J1715" t="str">
        <f>Table15[[#This Row],[Server]]&amp;":"&amp;Table15[[#This Row],[DB_ADDR]]</f>
        <v>WASTE:E29302</v>
      </c>
    </row>
    <row r="1716" spans="1:10" x14ac:dyDescent="0.3">
      <c r="A1716">
        <v>13325</v>
      </c>
      <c r="B1716" t="e">
        <f>_xlfn.XLOOKUP(Table15[[#This Row],[Site Id]],'All sites'!A:A,'All sites'!B:B)</f>
        <v>#N/A</v>
      </c>
      <c r="C1716" t="e">
        <f>_xlfn.XLOOKUP(Table15[[#This Row],[Site Id]],'All sites'!A:A,'All sites'!C:C)</f>
        <v>#N/A</v>
      </c>
      <c r="D1716" t="e">
        <f>Table15[[#This Row],[Site Area]] &amp; " " &amp; Table15[[#This Row],[Site Description]]</f>
        <v>#N/A</v>
      </c>
      <c r="E1716" t="s">
        <v>11499</v>
      </c>
      <c r="F1716" t="s">
        <v>11500</v>
      </c>
      <c r="G1716" t="s">
        <v>8112</v>
      </c>
      <c r="H1716" t="s">
        <v>8113</v>
      </c>
      <c r="J1716" t="str">
        <f>Table15[[#This Row],[Server]]&amp;":"&amp;Table15[[#This Row],[DB_ADDR]]</f>
        <v>WASTE:E29830</v>
      </c>
    </row>
    <row r="1717" spans="1:10" x14ac:dyDescent="0.3">
      <c r="A1717">
        <v>13325</v>
      </c>
      <c r="B1717" t="e">
        <f>_xlfn.XLOOKUP(Table15[[#This Row],[Site Id]],'All sites'!A:A,'All sites'!B:B)</f>
        <v>#N/A</v>
      </c>
      <c r="C1717" t="e">
        <f>_xlfn.XLOOKUP(Table15[[#This Row],[Site Id]],'All sites'!A:A,'All sites'!C:C)</f>
        <v>#N/A</v>
      </c>
      <c r="D1717" t="e">
        <f>Table15[[#This Row],[Site Area]] &amp; " " &amp; Table15[[#This Row],[Site Description]]</f>
        <v>#N/A</v>
      </c>
      <c r="E1717" t="s">
        <v>11501</v>
      </c>
      <c r="F1717" t="s">
        <v>11502</v>
      </c>
      <c r="G1717" t="s">
        <v>8112</v>
      </c>
      <c r="H1717" t="s">
        <v>8113</v>
      </c>
      <c r="J1717" t="str">
        <f>Table15[[#This Row],[Server]]&amp;":"&amp;Table15[[#This Row],[DB_ADDR]]</f>
        <v>WASTE:E29831</v>
      </c>
    </row>
    <row r="1718" spans="1:10" x14ac:dyDescent="0.3">
      <c r="A1718">
        <v>13325</v>
      </c>
      <c r="B1718" t="e">
        <f>_xlfn.XLOOKUP(Table15[[#This Row],[Site Id]],'All sites'!A:A,'All sites'!B:B)</f>
        <v>#N/A</v>
      </c>
      <c r="C1718" t="e">
        <f>_xlfn.XLOOKUP(Table15[[#This Row],[Site Id]],'All sites'!A:A,'All sites'!C:C)</f>
        <v>#N/A</v>
      </c>
      <c r="D1718" t="e">
        <f>Table15[[#This Row],[Site Area]] &amp; " " &amp; Table15[[#This Row],[Site Description]]</f>
        <v>#N/A</v>
      </c>
      <c r="E1718" t="s">
        <v>11503</v>
      </c>
      <c r="F1718" t="s">
        <v>11504</v>
      </c>
      <c r="G1718" t="s">
        <v>8112</v>
      </c>
      <c r="H1718" t="s">
        <v>8113</v>
      </c>
      <c r="J1718" t="str">
        <f>Table15[[#This Row],[Server]]&amp;":"&amp;Table15[[#This Row],[DB_ADDR]]</f>
        <v>WASTE:E29832</v>
      </c>
    </row>
    <row r="1719" spans="1:10" x14ac:dyDescent="0.3">
      <c r="A1719">
        <v>13325</v>
      </c>
      <c r="B1719" t="e">
        <f>_xlfn.XLOOKUP(Table15[[#This Row],[Site Id]],'All sites'!A:A,'All sites'!B:B)</f>
        <v>#N/A</v>
      </c>
      <c r="C1719" t="e">
        <f>_xlfn.XLOOKUP(Table15[[#This Row],[Site Id]],'All sites'!A:A,'All sites'!C:C)</f>
        <v>#N/A</v>
      </c>
      <c r="D1719" t="e">
        <f>Table15[[#This Row],[Site Area]] &amp; " " &amp; Table15[[#This Row],[Site Description]]</f>
        <v>#N/A</v>
      </c>
      <c r="E1719" t="s">
        <v>11505</v>
      </c>
      <c r="F1719" t="s">
        <v>11506</v>
      </c>
      <c r="G1719" t="s">
        <v>8112</v>
      </c>
      <c r="H1719" t="s">
        <v>8113</v>
      </c>
      <c r="J1719" t="str">
        <f>Table15[[#This Row],[Server]]&amp;":"&amp;Table15[[#This Row],[DB_ADDR]]</f>
        <v>WASTE:E52994</v>
      </c>
    </row>
    <row r="1720" spans="1:10" x14ac:dyDescent="0.3">
      <c r="A1720">
        <v>13325</v>
      </c>
      <c r="B1720" t="e">
        <f>_xlfn.XLOOKUP(Table15[[#This Row],[Site Id]],'All sites'!A:A,'All sites'!B:B)</f>
        <v>#N/A</v>
      </c>
      <c r="C1720" t="e">
        <f>_xlfn.XLOOKUP(Table15[[#This Row],[Site Id]],'All sites'!A:A,'All sites'!C:C)</f>
        <v>#N/A</v>
      </c>
      <c r="D1720" t="e">
        <f>Table15[[#This Row],[Site Area]] &amp; " " &amp; Table15[[#This Row],[Site Description]]</f>
        <v>#N/A</v>
      </c>
      <c r="E1720" t="s">
        <v>11507</v>
      </c>
      <c r="F1720" t="s">
        <v>11508</v>
      </c>
      <c r="G1720" t="s">
        <v>8112</v>
      </c>
      <c r="H1720" t="s">
        <v>8113</v>
      </c>
      <c r="J1720" t="str">
        <f>Table15[[#This Row],[Server]]&amp;":"&amp;Table15[[#This Row],[DB_ADDR]]</f>
        <v>WASTE:E52995</v>
      </c>
    </row>
    <row r="1721" spans="1:10" x14ac:dyDescent="0.3">
      <c r="A1721">
        <v>13325</v>
      </c>
      <c r="B1721" t="e">
        <f>_xlfn.XLOOKUP(Table15[[#This Row],[Site Id]],'All sites'!A:A,'All sites'!B:B)</f>
        <v>#N/A</v>
      </c>
      <c r="C1721" t="e">
        <f>_xlfn.XLOOKUP(Table15[[#This Row],[Site Id]],'All sites'!A:A,'All sites'!C:C)</f>
        <v>#N/A</v>
      </c>
      <c r="D1721" t="e">
        <f>Table15[[#This Row],[Site Area]] &amp; " " &amp; Table15[[#This Row],[Site Description]]</f>
        <v>#N/A</v>
      </c>
      <c r="E1721" t="s">
        <v>11509</v>
      </c>
      <c r="F1721" t="s">
        <v>11510</v>
      </c>
      <c r="G1721" t="s">
        <v>8112</v>
      </c>
      <c r="H1721" t="s">
        <v>8113</v>
      </c>
      <c r="J1721" t="str">
        <f>Table15[[#This Row],[Server]]&amp;":"&amp;Table15[[#This Row],[DB_ADDR]]</f>
        <v>WASTE:E52997</v>
      </c>
    </row>
    <row r="1722" spans="1:10" x14ac:dyDescent="0.3">
      <c r="A1722">
        <v>13325</v>
      </c>
      <c r="B1722" t="e">
        <f>_xlfn.XLOOKUP(Table15[[#This Row],[Site Id]],'All sites'!A:A,'All sites'!B:B)</f>
        <v>#N/A</v>
      </c>
      <c r="C1722" t="e">
        <f>_xlfn.XLOOKUP(Table15[[#This Row],[Site Id]],'All sites'!A:A,'All sites'!C:C)</f>
        <v>#N/A</v>
      </c>
      <c r="D1722" t="e">
        <f>Table15[[#This Row],[Site Area]] &amp; " " &amp; Table15[[#This Row],[Site Description]]</f>
        <v>#N/A</v>
      </c>
      <c r="E1722" t="s">
        <v>11511</v>
      </c>
      <c r="F1722" t="s">
        <v>11512</v>
      </c>
      <c r="G1722" t="s">
        <v>8112</v>
      </c>
      <c r="H1722" t="s">
        <v>8113</v>
      </c>
      <c r="J1722" t="str">
        <f>Table15[[#This Row],[Server]]&amp;":"&amp;Table15[[#This Row],[DB_ADDR]]</f>
        <v>WASTE:E52998</v>
      </c>
    </row>
    <row r="1723" spans="1:10" x14ac:dyDescent="0.3">
      <c r="A1723">
        <v>13325</v>
      </c>
      <c r="B1723" t="e">
        <f>_xlfn.XLOOKUP(Table15[[#This Row],[Site Id]],'All sites'!A:A,'All sites'!B:B)</f>
        <v>#N/A</v>
      </c>
      <c r="C1723" t="e">
        <f>_xlfn.XLOOKUP(Table15[[#This Row],[Site Id]],'All sites'!A:A,'All sites'!C:C)</f>
        <v>#N/A</v>
      </c>
      <c r="D1723" t="e">
        <f>Table15[[#This Row],[Site Area]] &amp; " " &amp; Table15[[#This Row],[Site Description]]</f>
        <v>#N/A</v>
      </c>
      <c r="E1723" t="s">
        <v>11513</v>
      </c>
      <c r="F1723" t="s">
        <v>11514</v>
      </c>
      <c r="G1723" t="s">
        <v>8112</v>
      </c>
      <c r="H1723" t="s">
        <v>8113</v>
      </c>
      <c r="J1723" t="str">
        <f>Table15[[#This Row],[Server]]&amp;":"&amp;Table15[[#This Row],[DB_ADDR]]</f>
        <v>WASTE:E53005</v>
      </c>
    </row>
    <row r="1724" spans="1:10" x14ac:dyDescent="0.3">
      <c r="A1724">
        <v>13325</v>
      </c>
      <c r="B1724" t="e">
        <f>_xlfn.XLOOKUP(Table15[[#This Row],[Site Id]],'All sites'!A:A,'All sites'!B:B)</f>
        <v>#N/A</v>
      </c>
      <c r="C1724" t="e">
        <f>_xlfn.XLOOKUP(Table15[[#This Row],[Site Id]],'All sites'!A:A,'All sites'!C:C)</f>
        <v>#N/A</v>
      </c>
      <c r="D1724" t="e">
        <f>Table15[[#This Row],[Site Area]] &amp; " " &amp; Table15[[#This Row],[Site Description]]</f>
        <v>#N/A</v>
      </c>
      <c r="E1724" t="s">
        <v>11515</v>
      </c>
      <c r="F1724" t="s">
        <v>11516</v>
      </c>
      <c r="G1724" t="s">
        <v>8112</v>
      </c>
      <c r="H1724" t="s">
        <v>8113</v>
      </c>
      <c r="J1724" t="str">
        <f>Table15[[#This Row],[Server]]&amp;":"&amp;Table15[[#This Row],[DB_ADDR]]</f>
        <v>WASTE:E56802</v>
      </c>
    </row>
    <row r="1725" spans="1:10" x14ac:dyDescent="0.3">
      <c r="A1725">
        <v>13325</v>
      </c>
      <c r="B1725" t="e">
        <f>_xlfn.XLOOKUP(Table15[[#This Row],[Site Id]],'All sites'!A:A,'All sites'!B:B)</f>
        <v>#N/A</v>
      </c>
      <c r="C1725" t="e">
        <f>_xlfn.XLOOKUP(Table15[[#This Row],[Site Id]],'All sites'!A:A,'All sites'!C:C)</f>
        <v>#N/A</v>
      </c>
      <c r="D1725" t="e">
        <f>Table15[[#This Row],[Site Area]] &amp; " " &amp; Table15[[#This Row],[Site Description]]</f>
        <v>#N/A</v>
      </c>
      <c r="E1725" t="s">
        <v>11517</v>
      </c>
      <c r="F1725" t="s">
        <v>11518</v>
      </c>
      <c r="G1725" t="s">
        <v>8112</v>
      </c>
      <c r="H1725" t="s">
        <v>8113</v>
      </c>
      <c r="J1725" t="str">
        <f>Table15[[#This Row],[Server]]&amp;":"&amp;Table15[[#This Row],[DB_ADDR]]</f>
        <v>WASTE:E56807</v>
      </c>
    </row>
    <row r="1726" spans="1:10" x14ac:dyDescent="0.3">
      <c r="A1726">
        <v>13325</v>
      </c>
      <c r="B1726" t="e">
        <f>_xlfn.XLOOKUP(Table15[[#This Row],[Site Id]],'All sites'!A:A,'All sites'!B:B)</f>
        <v>#N/A</v>
      </c>
      <c r="C1726" t="e">
        <f>_xlfn.XLOOKUP(Table15[[#This Row],[Site Id]],'All sites'!A:A,'All sites'!C:C)</f>
        <v>#N/A</v>
      </c>
      <c r="D1726" t="e">
        <f>Table15[[#This Row],[Site Area]] &amp; " " &amp; Table15[[#This Row],[Site Description]]</f>
        <v>#N/A</v>
      </c>
      <c r="E1726" t="s">
        <v>11519</v>
      </c>
      <c r="F1726" t="s">
        <v>11520</v>
      </c>
      <c r="G1726" t="s">
        <v>8112</v>
      </c>
      <c r="H1726" t="s">
        <v>8113</v>
      </c>
      <c r="J1726" t="str">
        <f>Table15[[#This Row],[Server]]&amp;":"&amp;Table15[[#This Row],[DB_ADDR]]</f>
        <v>WASTE:E56812</v>
      </c>
    </row>
    <row r="1727" spans="1:10" x14ac:dyDescent="0.3">
      <c r="A1727">
        <v>13325</v>
      </c>
      <c r="B1727" t="e">
        <f>_xlfn.XLOOKUP(Table15[[#This Row],[Site Id]],'All sites'!A:A,'All sites'!B:B)</f>
        <v>#N/A</v>
      </c>
      <c r="C1727" t="e">
        <f>_xlfn.XLOOKUP(Table15[[#This Row],[Site Id]],'All sites'!A:A,'All sites'!C:C)</f>
        <v>#N/A</v>
      </c>
      <c r="D1727" t="e">
        <f>Table15[[#This Row],[Site Area]] &amp; " " &amp; Table15[[#This Row],[Site Description]]</f>
        <v>#N/A</v>
      </c>
      <c r="E1727" t="s">
        <v>11521</v>
      </c>
      <c r="F1727" t="s">
        <v>11522</v>
      </c>
      <c r="G1727" t="s">
        <v>8112</v>
      </c>
      <c r="H1727" t="s">
        <v>8113</v>
      </c>
      <c r="J1727" t="str">
        <f>Table15[[#This Row],[Server]]&amp;":"&amp;Table15[[#This Row],[DB_ADDR]]</f>
        <v>WASTE:E56817</v>
      </c>
    </row>
    <row r="1728" spans="1:10" x14ac:dyDescent="0.3">
      <c r="A1728">
        <v>13325</v>
      </c>
      <c r="B1728" t="e">
        <f>_xlfn.XLOOKUP(Table15[[#This Row],[Site Id]],'All sites'!A:A,'All sites'!B:B)</f>
        <v>#N/A</v>
      </c>
      <c r="C1728" t="e">
        <f>_xlfn.XLOOKUP(Table15[[#This Row],[Site Id]],'All sites'!A:A,'All sites'!C:C)</f>
        <v>#N/A</v>
      </c>
      <c r="D1728" t="e">
        <f>Table15[[#This Row],[Site Area]] &amp; " " &amp; Table15[[#This Row],[Site Description]]</f>
        <v>#N/A</v>
      </c>
      <c r="E1728" t="s">
        <v>11523</v>
      </c>
      <c r="F1728" t="s">
        <v>11524</v>
      </c>
      <c r="G1728" t="s">
        <v>8112</v>
      </c>
      <c r="H1728" t="s">
        <v>8113</v>
      </c>
      <c r="J1728" t="str">
        <f>Table15[[#This Row],[Server]]&amp;":"&amp;Table15[[#This Row],[DB_ADDR]]</f>
        <v>WASTE:E52991</v>
      </c>
    </row>
    <row r="1729" spans="1:10" x14ac:dyDescent="0.3">
      <c r="A1729">
        <v>13325</v>
      </c>
      <c r="B1729" t="e">
        <f>_xlfn.XLOOKUP(Table15[[#This Row],[Site Id]],'All sites'!A:A,'All sites'!B:B)</f>
        <v>#N/A</v>
      </c>
      <c r="C1729" t="e">
        <f>_xlfn.XLOOKUP(Table15[[#This Row],[Site Id]],'All sites'!A:A,'All sites'!C:C)</f>
        <v>#N/A</v>
      </c>
      <c r="D1729" t="e">
        <f>Table15[[#This Row],[Site Area]] &amp; " " &amp; Table15[[#This Row],[Site Description]]</f>
        <v>#N/A</v>
      </c>
      <c r="E1729" t="s">
        <v>11525</v>
      </c>
      <c r="F1729" t="s">
        <v>11526</v>
      </c>
      <c r="G1729" t="s">
        <v>8112</v>
      </c>
      <c r="H1729" t="s">
        <v>8113</v>
      </c>
      <c r="J1729" t="str">
        <f>Table15[[#This Row],[Server]]&amp;":"&amp;Table15[[#This Row],[DB_ADDR]]</f>
        <v>WASTE:E52992</v>
      </c>
    </row>
    <row r="1730" spans="1:10" x14ac:dyDescent="0.3">
      <c r="A1730">
        <v>13329</v>
      </c>
      <c r="B1730" t="e">
        <f>_xlfn.XLOOKUP(Table15[[#This Row],[Site Id]],'All sites'!A:A,'All sites'!B:B)</f>
        <v>#N/A</v>
      </c>
      <c r="C1730" t="e">
        <f>_xlfn.XLOOKUP(Table15[[#This Row],[Site Id]],'All sites'!A:A,'All sites'!C:C)</f>
        <v>#N/A</v>
      </c>
      <c r="D1730" t="e">
        <f>Table15[[#This Row],[Site Area]] &amp; " " &amp; Table15[[#This Row],[Site Description]]</f>
        <v>#N/A</v>
      </c>
      <c r="E1730" t="s">
        <v>11527</v>
      </c>
      <c r="F1730" t="s">
        <v>11528</v>
      </c>
      <c r="G1730" t="s">
        <v>8112</v>
      </c>
      <c r="H1730" t="s">
        <v>8113</v>
      </c>
      <c r="J1730" t="str">
        <f>Table15[[#This Row],[Server]]&amp;":"&amp;Table15[[#This Row],[DB_ADDR]]</f>
        <v>WASTE:E10882</v>
      </c>
    </row>
    <row r="1731" spans="1:10" x14ac:dyDescent="0.3">
      <c r="A1731">
        <v>13330</v>
      </c>
      <c r="B1731" t="e">
        <f>_xlfn.XLOOKUP(Table15[[#This Row],[Site Id]],'All sites'!A:A,'All sites'!B:B)</f>
        <v>#N/A</v>
      </c>
      <c r="C1731" t="e">
        <f>_xlfn.XLOOKUP(Table15[[#This Row],[Site Id]],'All sites'!A:A,'All sites'!C:C)</f>
        <v>#N/A</v>
      </c>
      <c r="D1731" t="e">
        <f>Table15[[#This Row],[Site Area]] &amp; " " &amp; Table15[[#This Row],[Site Description]]</f>
        <v>#N/A</v>
      </c>
      <c r="E1731" t="s">
        <v>11529</v>
      </c>
      <c r="F1731" t="s">
        <v>11530</v>
      </c>
      <c r="G1731" t="s">
        <v>8112</v>
      </c>
      <c r="H1731" t="s">
        <v>8113</v>
      </c>
      <c r="J1731" t="str">
        <f>Table15[[#This Row],[Server]]&amp;":"&amp;Table15[[#This Row],[DB_ADDR]]</f>
        <v>WASTE:E5108</v>
      </c>
    </row>
    <row r="1732" spans="1:10" x14ac:dyDescent="0.3">
      <c r="A1732">
        <v>13330</v>
      </c>
      <c r="B1732" t="e">
        <f>_xlfn.XLOOKUP(Table15[[#This Row],[Site Id]],'All sites'!A:A,'All sites'!B:B)</f>
        <v>#N/A</v>
      </c>
      <c r="C1732" t="e">
        <f>_xlfn.XLOOKUP(Table15[[#This Row],[Site Id]],'All sites'!A:A,'All sites'!C:C)</f>
        <v>#N/A</v>
      </c>
      <c r="D1732" t="e">
        <f>Table15[[#This Row],[Site Area]] &amp; " " &amp; Table15[[#This Row],[Site Description]]</f>
        <v>#N/A</v>
      </c>
      <c r="E1732" t="s">
        <v>11531</v>
      </c>
      <c r="F1732" t="s">
        <v>11532</v>
      </c>
      <c r="G1732" t="s">
        <v>8112</v>
      </c>
      <c r="H1732" t="s">
        <v>8113</v>
      </c>
      <c r="J1732" t="str">
        <f>Table15[[#This Row],[Server]]&amp;":"&amp;Table15[[#This Row],[DB_ADDR]]</f>
        <v>WASTE:E31036</v>
      </c>
    </row>
    <row r="1733" spans="1:10" x14ac:dyDescent="0.3">
      <c r="A1733">
        <v>13330</v>
      </c>
      <c r="B1733" t="e">
        <f>_xlfn.XLOOKUP(Table15[[#This Row],[Site Id]],'All sites'!A:A,'All sites'!B:B)</f>
        <v>#N/A</v>
      </c>
      <c r="C1733" t="e">
        <f>_xlfn.XLOOKUP(Table15[[#This Row],[Site Id]],'All sites'!A:A,'All sites'!C:C)</f>
        <v>#N/A</v>
      </c>
      <c r="D1733" t="e">
        <f>Table15[[#This Row],[Site Area]] &amp; " " &amp; Table15[[#This Row],[Site Description]]</f>
        <v>#N/A</v>
      </c>
      <c r="E1733" t="s">
        <v>11533</v>
      </c>
      <c r="F1733" t="s">
        <v>11534</v>
      </c>
      <c r="G1733" t="s">
        <v>8112</v>
      </c>
      <c r="H1733" t="s">
        <v>8113</v>
      </c>
      <c r="J1733" t="str">
        <f>Table15[[#This Row],[Server]]&amp;":"&amp;Table15[[#This Row],[DB_ADDR]]</f>
        <v>WASTE:E31045</v>
      </c>
    </row>
    <row r="1734" spans="1:10" x14ac:dyDescent="0.3">
      <c r="A1734">
        <v>13330</v>
      </c>
      <c r="B1734" t="e">
        <f>_xlfn.XLOOKUP(Table15[[#This Row],[Site Id]],'All sites'!A:A,'All sites'!B:B)</f>
        <v>#N/A</v>
      </c>
      <c r="C1734" t="e">
        <f>_xlfn.XLOOKUP(Table15[[#This Row],[Site Id]],'All sites'!A:A,'All sites'!C:C)</f>
        <v>#N/A</v>
      </c>
      <c r="D1734" t="e">
        <f>Table15[[#This Row],[Site Area]] &amp; " " &amp; Table15[[#This Row],[Site Description]]</f>
        <v>#N/A</v>
      </c>
      <c r="E1734" t="s">
        <v>11535</v>
      </c>
      <c r="F1734" t="s">
        <v>11536</v>
      </c>
      <c r="G1734" t="s">
        <v>8112</v>
      </c>
      <c r="H1734" t="s">
        <v>8113</v>
      </c>
      <c r="J1734" t="str">
        <f>Table15[[#This Row],[Server]]&amp;":"&amp;Table15[[#This Row],[DB_ADDR]]</f>
        <v>WASTE:E31046</v>
      </c>
    </row>
    <row r="1735" spans="1:10" x14ac:dyDescent="0.3">
      <c r="A1735">
        <v>13330</v>
      </c>
      <c r="B1735" t="e">
        <f>_xlfn.XLOOKUP(Table15[[#This Row],[Site Id]],'All sites'!A:A,'All sites'!B:B)</f>
        <v>#N/A</v>
      </c>
      <c r="C1735" t="e">
        <f>_xlfn.XLOOKUP(Table15[[#This Row],[Site Id]],'All sites'!A:A,'All sites'!C:C)</f>
        <v>#N/A</v>
      </c>
      <c r="D1735" t="e">
        <f>Table15[[#This Row],[Site Area]] &amp; " " &amp; Table15[[#This Row],[Site Description]]</f>
        <v>#N/A</v>
      </c>
      <c r="E1735" t="s">
        <v>11537</v>
      </c>
      <c r="F1735" t="s">
        <v>11538</v>
      </c>
      <c r="G1735" t="s">
        <v>8112</v>
      </c>
      <c r="H1735" t="s">
        <v>8113</v>
      </c>
      <c r="J1735" t="str">
        <f>Table15[[#This Row],[Server]]&amp;":"&amp;Table15[[#This Row],[DB_ADDR]]</f>
        <v>WASTE:E52588</v>
      </c>
    </row>
    <row r="1736" spans="1:10" x14ac:dyDescent="0.3">
      <c r="A1736">
        <v>13330</v>
      </c>
      <c r="B1736" t="e">
        <f>_xlfn.XLOOKUP(Table15[[#This Row],[Site Id]],'All sites'!A:A,'All sites'!B:B)</f>
        <v>#N/A</v>
      </c>
      <c r="C1736" t="e">
        <f>_xlfn.XLOOKUP(Table15[[#This Row],[Site Id]],'All sites'!A:A,'All sites'!C:C)</f>
        <v>#N/A</v>
      </c>
      <c r="D1736" t="e">
        <f>Table15[[#This Row],[Site Area]] &amp; " " &amp; Table15[[#This Row],[Site Description]]</f>
        <v>#N/A</v>
      </c>
      <c r="E1736" t="s">
        <v>11539</v>
      </c>
      <c r="F1736" t="s">
        <v>11540</v>
      </c>
      <c r="G1736" t="s">
        <v>8112</v>
      </c>
      <c r="H1736" t="s">
        <v>8113</v>
      </c>
      <c r="J1736" t="str">
        <f>Table15[[#This Row],[Server]]&amp;":"&amp;Table15[[#This Row],[DB_ADDR]]</f>
        <v>WASTE:E52595</v>
      </c>
    </row>
    <row r="1737" spans="1:10" x14ac:dyDescent="0.3">
      <c r="A1737">
        <v>13331</v>
      </c>
      <c r="B1737" t="e">
        <f>_xlfn.XLOOKUP(Table15[[#This Row],[Site Id]],'All sites'!A:A,'All sites'!B:B)</f>
        <v>#N/A</v>
      </c>
      <c r="C1737" t="e">
        <f>_xlfn.XLOOKUP(Table15[[#This Row],[Site Id]],'All sites'!A:A,'All sites'!C:C)</f>
        <v>#N/A</v>
      </c>
      <c r="D1737" t="e">
        <f>Table15[[#This Row],[Site Area]] &amp; " " &amp; Table15[[#This Row],[Site Description]]</f>
        <v>#N/A</v>
      </c>
      <c r="E1737" t="s">
        <v>11541</v>
      </c>
      <c r="F1737" t="s">
        <v>11542</v>
      </c>
      <c r="G1737" t="s">
        <v>8112</v>
      </c>
      <c r="H1737" t="s">
        <v>8113</v>
      </c>
      <c r="J1737" t="str">
        <f>Table15[[#This Row],[Server]]&amp;":"&amp;Table15[[#This Row],[DB_ADDR]]</f>
        <v>WASTE:E4301</v>
      </c>
    </row>
    <row r="1738" spans="1:10" x14ac:dyDescent="0.3">
      <c r="A1738">
        <v>13332</v>
      </c>
      <c r="B1738" t="e">
        <f>_xlfn.XLOOKUP(Table15[[#This Row],[Site Id]],'All sites'!A:A,'All sites'!B:B)</f>
        <v>#N/A</v>
      </c>
      <c r="C1738" t="e">
        <f>_xlfn.XLOOKUP(Table15[[#This Row],[Site Id]],'All sites'!A:A,'All sites'!C:C)</f>
        <v>#N/A</v>
      </c>
      <c r="D1738" t="e">
        <f>Table15[[#This Row],[Site Area]] &amp; " " &amp; Table15[[#This Row],[Site Description]]</f>
        <v>#N/A</v>
      </c>
      <c r="E1738" t="s">
        <v>11543</v>
      </c>
      <c r="F1738" t="s">
        <v>11544</v>
      </c>
      <c r="G1738" t="s">
        <v>8112</v>
      </c>
      <c r="H1738" t="s">
        <v>8113</v>
      </c>
      <c r="J1738" t="str">
        <f>Table15[[#This Row],[Server]]&amp;":"&amp;Table15[[#This Row],[DB_ADDR]]</f>
        <v>WASTE:E3290</v>
      </c>
    </row>
    <row r="1739" spans="1:10" x14ac:dyDescent="0.3">
      <c r="A1739">
        <v>13332</v>
      </c>
      <c r="B1739" t="e">
        <f>_xlfn.XLOOKUP(Table15[[#This Row],[Site Id]],'All sites'!A:A,'All sites'!B:B)</f>
        <v>#N/A</v>
      </c>
      <c r="C1739" t="e">
        <f>_xlfn.XLOOKUP(Table15[[#This Row],[Site Id]],'All sites'!A:A,'All sites'!C:C)</f>
        <v>#N/A</v>
      </c>
      <c r="D1739" t="e">
        <f>Table15[[#This Row],[Site Area]] &amp; " " &amp; Table15[[#This Row],[Site Description]]</f>
        <v>#N/A</v>
      </c>
      <c r="E1739" t="s">
        <v>11545</v>
      </c>
      <c r="F1739" t="s">
        <v>11546</v>
      </c>
      <c r="G1739" t="s">
        <v>8112</v>
      </c>
      <c r="H1739" t="s">
        <v>8113</v>
      </c>
      <c r="J1739" t="str">
        <f>Table15[[#This Row],[Server]]&amp;":"&amp;Table15[[#This Row],[DB_ADDR]]</f>
        <v>WASTE:E3291</v>
      </c>
    </row>
    <row r="1740" spans="1:10" x14ac:dyDescent="0.3">
      <c r="A1740">
        <v>13332</v>
      </c>
      <c r="B1740" t="e">
        <f>_xlfn.XLOOKUP(Table15[[#This Row],[Site Id]],'All sites'!A:A,'All sites'!B:B)</f>
        <v>#N/A</v>
      </c>
      <c r="C1740" t="e">
        <f>_xlfn.XLOOKUP(Table15[[#This Row],[Site Id]],'All sites'!A:A,'All sites'!C:C)</f>
        <v>#N/A</v>
      </c>
      <c r="D1740" t="e">
        <f>Table15[[#This Row],[Site Area]] &amp; " " &amp; Table15[[#This Row],[Site Description]]</f>
        <v>#N/A</v>
      </c>
      <c r="E1740" t="s">
        <v>11547</v>
      </c>
      <c r="F1740" t="s">
        <v>11548</v>
      </c>
      <c r="G1740" t="s">
        <v>8112</v>
      </c>
      <c r="H1740" t="s">
        <v>8113</v>
      </c>
      <c r="J1740" t="str">
        <f>Table15[[#This Row],[Server]]&amp;":"&amp;Table15[[#This Row],[DB_ADDR]]</f>
        <v>WASTE:E3292</v>
      </c>
    </row>
    <row r="1741" spans="1:10" x14ac:dyDescent="0.3">
      <c r="A1741">
        <v>13332</v>
      </c>
      <c r="B1741" t="e">
        <f>_xlfn.XLOOKUP(Table15[[#This Row],[Site Id]],'All sites'!A:A,'All sites'!B:B)</f>
        <v>#N/A</v>
      </c>
      <c r="C1741" t="e">
        <f>_xlfn.XLOOKUP(Table15[[#This Row],[Site Id]],'All sites'!A:A,'All sites'!C:C)</f>
        <v>#N/A</v>
      </c>
      <c r="D1741" t="e">
        <f>Table15[[#This Row],[Site Area]] &amp; " " &amp; Table15[[#This Row],[Site Description]]</f>
        <v>#N/A</v>
      </c>
      <c r="E1741" t="s">
        <v>11549</v>
      </c>
      <c r="F1741" t="s">
        <v>11550</v>
      </c>
      <c r="G1741" t="s">
        <v>8112</v>
      </c>
      <c r="H1741" t="s">
        <v>8113</v>
      </c>
      <c r="J1741" t="str">
        <f>Table15[[#This Row],[Server]]&amp;":"&amp;Table15[[#This Row],[DB_ADDR]]</f>
        <v>WASTE:E3301</v>
      </c>
    </row>
    <row r="1742" spans="1:10" x14ac:dyDescent="0.3">
      <c r="A1742">
        <v>13332</v>
      </c>
      <c r="B1742" t="e">
        <f>_xlfn.XLOOKUP(Table15[[#This Row],[Site Id]],'All sites'!A:A,'All sites'!B:B)</f>
        <v>#N/A</v>
      </c>
      <c r="C1742" t="e">
        <f>_xlfn.XLOOKUP(Table15[[#This Row],[Site Id]],'All sites'!A:A,'All sites'!C:C)</f>
        <v>#N/A</v>
      </c>
      <c r="D1742" t="e">
        <f>Table15[[#This Row],[Site Area]] &amp; " " &amp; Table15[[#This Row],[Site Description]]</f>
        <v>#N/A</v>
      </c>
      <c r="E1742" t="s">
        <v>11551</v>
      </c>
      <c r="F1742" t="s">
        <v>11552</v>
      </c>
      <c r="G1742" t="s">
        <v>8112</v>
      </c>
      <c r="H1742" t="s">
        <v>8113</v>
      </c>
      <c r="J1742" t="str">
        <f>Table15[[#This Row],[Server]]&amp;":"&amp;Table15[[#This Row],[DB_ADDR]]</f>
        <v>WASTE:E3303</v>
      </c>
    </row>
    <row r="1743" spans="1:10" x14ac:dyDescent="0.3">
      <c r="A1743">
        <v>13332</v>
      </c>
      <c r="B1743" t="e">
        <f>_xlfn.XLOOKUP(Table15[[#This Row],[Site Id]],'All sites'!A:A,'All sites'!B:B)</f>
        <v>#N/A</v>
      </c>
      <c r="C1743" t="e">
        <f>_xlfn.XLOOKUP(Table15[[#This Row],[Site Id]],'All sites'!A:A,'All sites'!C:C)</f>
        <v>#N/A</v>
      </c>
      <c r="D1743" t="e">
        <f>Table15[[#This Row],[Site Area]] &amp; " " &amp; Table15[[#This Row],[Site Description]]</f>
        <v>#N/A</v>
      </c>
      <c r="E1743" t="s">
        <v>11553</v>
      </c>
      <c r="F1743" t="s">
        <v>11554</v>
      </c>
      <c r="G1743" t="s">
        <v>8112</v>
      </c>
      <c r="H1743" t="s">
        <v>8113</v>
      </c>
      <c r="J1743" t="str">
        <f>Table15[[#This Row],[Server]]&amp;":"&amp;Table15[[#This Row],[DB_ADDR]]</f>
        <v>WASTE:E3304</v>
      </c>
    </row>
    <row r="1744" spans="1:10" x14ac:dyDescent="0.3">
      <c r="A1744">
        <v>13332</v>
      </c>
      <c r="B1744" t="e">
        <f>_xlfn.XLOOKUP(Table15[[#This Row],[Site Id]],'All sites'!A:A,'All sites'!B:B)</f>
        <v>#N/A</v>
      </c>
      <c r="C1744" t="e">
        <f>_xlfn.XLOOKUP(Table15[[#This Row],[Site Id]],'All sites'!A:A,'All sites'!C:C)</f>
        <v>#N/A</v>
      </c>
      <c r="D1744" t="e">
        <f>Table15[[#This Row],[Site Area]] &amp; " " &amp; Table15[[#This Row],[Site Description]]</f>
        <v>#N/A</v>
      </c>
      <c r="E1744" t="s">
        <v>11555</v>
      </c>
      <c r="F1744" t="s">
        <v>11556</v>
      </c>
      <c r="G1744" t="s">
        <v>8112</v>
      </c>
      <c r="H1744" t="s">
        <v>8113</v>
      </c>
      <c r="J1744" t="str">
        <f>Table15[[#This Row],[Server]]&amp;":"&amp;Table15[[#This Row],[DB_ADDR]]</f>
        <v>WASTE:E3305</v>
      </c>
    </row>
    <row r="1745" spans="1:10" x14ac:dyDescent="0.3">
      <c r="A1745">
        <v>13332</v>
      </c>
      <c r="B1745" t="e">
        <f>_xlfn.XLOOKUP(Table15[[#This Row],[Site Id]],'All sites'!A:A,'All sites'!B:B)</f>
        <v>#N/A</v>
      </c>
      <c r="C1745" t="e">
        <f>_xlfn.XLOOKUP(Table15[[#This Row],[Site Id]],'All sites'!A:A,'All sites'!C:C)</f>
        <v>#N/A</v>
      </c>
      <c r="D1745" t="e">
        <f>Table15[[#This Row],[Site Area]] &amp; " " &amp; Table15[[#This Row],[Site Description]]</f>
        <v>#N/A</v>
      </c>
      <c r="E1745" t="s">
        <v>11557</v>
      </c>
      <c r="F1745" t="s">
        <v>11558</v>
      </c>
      <c r="G1745" t="s">
        <v>8112</v>
      </c>
      <c r="H1745" t="s">
        <v>8113</v>
      </c>
      <c r="J1745" t="str">
        <f>Table15[[#This Row],[Server]]&amp;":"&amp;Table15[[#This Row],[DB_ADDR]]</f>
        <v>WASTE:E3308</v>
      </c>
    </row>
    <row r="1746" spans="1:10" x14ac:dyDescent="0.3">
      <c r="A1746">
        <v>13332</v>
      </c>
      <c r="B1746" t="e">
        <f>_xlfn.XLOOKUP(Table15[[#This Row],[Site Id]],'All sites'!A:A,'All sites'!B:B)</f>
        <v>#N/A</v>
      </c>
      <c r="C1746" t="e">
        <f>_xlfn.XLOOKUP(Table15[[#This Row],[Site Id]],'All sites'!A:A,'All sites'!C:C)</f>
        <v>#N/A</v>
      </c>
      <c r="D1746" t="e">
        <f>Table15[[#This Row],[Site Area]] &amp; " " &amp; Table15[[#This Row],[Site Description]]</f>
        <v>#N/A</v>
      </c>
      <c r="E1746" t="s">
        <v>11559</v>
      </c>
      <c r="F1746" t="s">
        <v>11560</v>
      </c>
      <c r="G1746" t="s">
        <v>8112</v>
      </c>
      <c r="H1746" t="s">
        <v>8113</v>
      </c>
      <c r="J1746" t="str">
        <f>Table15[[#This Row],[Server]]&amp;":"&amp;Table15[[#This Row],[DB_ADDR]]</f>
        <v>WASTE:E38154</v>
      </c>
    </row>
    <row r="1747" spans="1:10" x14ac:dyDescent="0.3">
      <c r="A1747">
        <v>13332</v>
      </c>
      <c r="B1747" t="e">
        <f>_xlfn.XLOOKUP(Table15[[#This Row],[Site Id]],'All sites'!A:A,'All sites'!B:B)</f>
        <v>#N/A</v>
      </c>
      <c r="C1747" t="e">
        <f>_xlfn.XLOOKUP(Table15[[#This Row],[Site Id]],'All sites'!A:A,'All sites'!C:C)</f>
        <v>#N/A</v>
      </c>
      <c r="D1747" t="e">
        <f>Table15[[#This Row],[Site Area]] &amp; " " &amp; Table15[[#This Row],[Site Description]]</f>
        <v>#N/A</v>
      </c>
      <c r="E1747" t="s">
        <v>11561</v>
      </c>
      <c r="F1747" t="s">
        <v>11562</v>
      </c>
      <c r="G1747" t="s">
        <v>8112</v>
      </c>
      <c r="H1747" t="s">
        <v>8113</v>
      </c>
      <c r="J1747" t="str">
        <f>Table15[[#This Row],[Server]]&amp;":"&amp;Table15[[#This Row],[DB_ADDR]]</f>
        <v>WASTE:E38161</v>
      </c>
    </row>
    <row r="1748" spans="1:10" x14ac:dyDescent="0.3">
      <c r="A1748">
        <v>13332</v>
      </c>
      <c r="B1748" t="e">
        <f>_xlfn.XLOOKUP(Table15[[#This Row],[Site Id]],'All sites'!A:A,'All sites'!B:B)</f>
        <v>#N/A</v>
      </c>
      <c r="C1748" t="e">
        <f>_xlfn.XLOOKUP(Table15[[#This Row],[Site Id]],'All sites'!A:A,'All sites'!C:C)</f>
        <v>#N/A</v>
      </c>
      <c r="D1748" t="e">
        <f>Table15[[#This Row],[Site Area]] &amp; " " &amp; Table15[[#This Row],[Site Description]]</f>
        <v>#N/A</v>
      </c>
      <c r="E1748" t="s">
        <v>11563</v>
      </c>
      <c r="F1748" t="s">
        <v>11564</v>
      </c>
      <c r="G1748" t="s">
        <v>8112</v>
      </c>
      <c r="H1748" t="s">
        <v>8113</v>
      </c>
      <c r="J1748" t="str">
        <f>Table15[[#This Row],[Server]]&amp;":"&amp;Table15[[#This Row],[DB_ADDR]]</f>
        <v>WASTE:E38172</v>
      </c>
    </row>
    <row r="1749" spans="1:10" x14ac:dyDescent="0.3">
      <c r="A1749">
        <v>13332</v>
      </c>
      <c r="B1749" t="e">
        <f>_xlfn.XLOOKUP(Table15[[#This Row],[Site Id]],'All sites'!A:A,'All sites'!B:B)</f>
        <v>#N/A</v>
      </c>
      <c r="C1749" t="e">
        <f>_xlfn.XLOOKUP(Table15[[#This Row],[Site Id]],'All sites'!A:A,'All sites'!C:C)</f>
        <v>#N/A</v>
      </c>
      <c r="D1749" t="e">
        <f>Table15[[#This Row],[Site Area]] &amp; " " &amp; Table15[[#This Row],[Site Description]]</f>
        <v>#N/A</v>
      </c>
      <c r="E1749" t="s">
        <v>11565</v>
      </c>
      <c r="F1749" t="s">
        <v>11566</v>
      </c>
      <c r="G1749" t="s">
        <v>8112</v>
      </c>
      <c r="H1749" t="s">
        <v>8113</v>
      </c>
      <c r="J1749" t="str">
        <f>Table15[[#This Row],[Server]]&amp;":"&amp;Table15[[#This Row],[DB_ADDR]]</f>
        <v>WASTE:E38177</v>
      </c>
    </row>
    <row r="1750" spans="1:10" x14ac:dyDescent="0.3">
      <c r="A1750">
        <v>13336</v>
      </c>
      <c r="B1750" t="e">
        <f>_xlfn.XLOOKUP(Table15[[#This Row],[Site Id]],'All sites'!A:A,'All sites'!B:B)</f>
        <v>#N/A</v>
      </c>
      <c r="C1750" t="e">
        <f>_xlfn.XLOOKUP(Table15[[#This Row],[Site Id]],'All sites'!A:A,'All sites'!C:C)</f>
        <v>#N/A</v>
      </c>
      <c r="D1750" t="e">
        <f>Table15[[#This Row],[Site Area]] &amp; " " &amp; Table15[[#This Row],[Site Description]]</f>
        <v>#N/A</v>
      </c>
      <c r="E1750" t="s">
        <v>11567</v>
      </c>
      <c r="F1750" t="s">
        <v>11568</v>
      </c>
      <c r="G1750" t="s">
        <v>8112</v>
      </c>
      <c r="H1750" t="s">
        <v>8113</v>
      </c>
      <c r="J1750" t="str">
        <f>Table15[[#This Row],[Server]]&amp;":"&amp;Table15[[#This Row],[DB_ADDR]]</f>
        <v>WASTE:E3555</v>
      </c>
    </row>
    <row r="1751" spans="1:10" x14ac:dyDescent="0.3">
      <c r="A1751">
        <v>13336</v>
      </c>
      <c r="B1751" t="e">
        <f>_xlfn.XLOOKUP(Table15[[#This Row],[Site Id]],'All sites'!A:A,'All sites'!B:B)</f>
        <v>#N/A</v>
      </c>
      <c r="C1751" t="e">
        <f>_xlfn.XLOOKUP(Table15[[#This Row],[Site Id]],'All sites'!A:A,'All sites'!C:C)</f>
        <v>#N/A</v>
      </c>
      <c r="D1751" t="e">
        <f>Table15[[#This Row],[Site Area]] &amp; " " &amp; Table15[[#This Row],[Site Description]]</f>
        <v>#N/A</v>
      </c>
      <c r="E1751" t="s">
        <v>11569</v>
      </c>
      <c r="F1751" t="s">
        <v>11570</v>
      </c>
      <c r="G1751" t="s">
        <v>8112</v>
      </c>
      <c r="H1751" t="s">
        <v>8113</v>
      </c>
      <c r="J1751" t="str">
        <f>Table15[[#This Row],[Server]]&amp;":"&amp;Table15[[#This Row],[DB_ADDR]]</f>
        <v>WASTE:E3559</v>
      </c>
    </row>
    <row r="1752" spans="1:10" x14ac:dyDescent="0.3">
      <c r="A1752">
        <v>13336</v>
      </c>
      <c r="B1752" t="e">
        <f>_xlfn.XLOOKUP(Table15[[#This Row],[Site Id]],'All sites'!A:A,'All sites'!B:B)</f>
        <v>#N/A</v>
      </c>
      <c r="C1752" t="e">
        <f>_xlfn.XLOOKUP(Table15[[#This Row],[Site Id]],'All sites'!A:A,'All sites'!C:C)</f>
        <v>#N/A</v>
      </c>
      <c r="D1752" t="e">
        <f>Table15[[#This Row],[Site Area]] &amp; " " &amp; Table15[[#This Row],[Site Description]]</f>
        <v>#N/A</v>
      </c>
      <c r="E1752" t="s">
        <v>11571</v>
      </c>
      <c r="F1752" t="s">
        <v>11572</v>
      </c>
      <c r="G1752" t="s">
        <v>8112</v>
      </c>
      <c r="H1752" t="s">
        <v>8113</v>
      </c>
      <c r="J1752" t="str">
        <f>Table15[[#This Row],[Server]]&amp;":"&amp;Table15[[#This Row],[DB_ADDR]]</f>
        <v>WASTE:E3746</v>
      </c>
    </row>
    <row r="1753" spans="1:10" x14ac:dyDescent="0.3">
      <c r="A1753">
        <v>13336</v>
      </c>
      <c r="B1753" t="e">
        <f>_xlfn.XLOOKUP(Table15[[#This Row],[Site Id]],'All sites'!A:A,'All sites'!B:B)</f>
        <v>#N/A</v>
      </c>
      <c r="C1753" t="e">
        <f>_xlfn.XLOOKUP(Table15[[#This Row],[Site Id]],'All sites'!A:A,'All sites'!C:C)</f>
        <v>#N/A</v>
      </c>
      <c r="D1753" t="e">
        <f>Table15[[#This Row],[Site Area]] &amp; " " &amp; Table15[[#This Row],[Site Description]]</f>
        <v>#N/A</v>
      </c>
      <c r="E1753" t="s">
        <v>11573</v>
      </c>
      <c r="F1753" t="s">
        <v>11574</v>
      </c>
      <c r="G1753" t="s">
        <v>8112</v>
      </c>
      <c r="H1753" t="s">
        <v>8113</v>
      </c>
      <c r="J1753" t="str">
        <f>Table15[[#This Row],[Server]]&amp;":"&amp;Table15[[#This Row],[DB_ADDR]]</f>
        <v>WASTE:E3747</v>
      </c>
    </row>
    <row r="1754" spans="1:10" x14ac:dyDescent="0.3">
      <c r="A1754">
        <v>13336</v>
      </c>
      <c r="B1754" t="e">
        <f>_xlfn.XLOOKUP(Table15[[#This Row],[Site Id]],'All sites'!A:A,'All sites'!B:B)</f>
        <v>#N/A</v>
      </c>
      <c r="C1754" t="e">
        <f>_xlfn.XLOOKUP(Table15[[#This Row],[Site Id]],'All sites'!A:A,'All sites'!C:C)</f>
        <v>#N/A</v>
      </c>
      <c r="D1754" t="e">
        <f>Table15[[#This Row],[Site Area]] &amp; " " &amp; Table15[[#This Row],[Site Description]]</f>
        <v>#N/A</v>
      </c>
      <c r="E1754" t="s">
        <v>11575</v>
      </c>
      <c r="F1754" t="s">
        <v>11576</v>
      </c>
      <c r="G1754" t="s">
        <v>8112</v>
      </c>
      <c r="H1754" t="s">
        <v>8113</v>
      </c>
      <c r="J1754" t="str">
        <f>Table15[[#This Row],[Server]]&amp;":"&amp;Table15[[#This Row],[DB_ADDR]]</f>
        <v>WASTE:E3748</v>
      </c>
    </row>
    <row r="1755" spans="1:10" x14ac:dyDescent="0.3">
      <c r="A1755">
        <v>13336</v>
      </c>
      <c r="B1755" t="e">
        <f>_xlfn.XLOOKUP(Table15[[#This Row],[Site Id]],'All sites'!A:A,'All sites'!B:B)</f>
        <v>#N/A</v>
      </c>
      <c r="C1755" t="e">
        <f>_xlfn.XLOOKUP(Table15[[#This Row],[Site Id]],'All sites'!A:A,'All sites'!C:C)</f>
        <v>#N/A</v>
      </c>
      <c r="D1755" t="e">
        <f>Table15[[#This Row],[Site Area]] &amp; " " &amp; Table15[[#This Row],[Site Description]]</f>
        <v>#N/A</v>
      </c>
      <c r="E1755" t="s">
        <v>11577</v>
      </c>
      <c r="F1755" t="s">
        <v>11578</v>
      </c>
      <c r="G1755" t="s">
        <v>8112</v>
      </c>
      <c r="H1755" t="s">
        <v>8113</v>
      </c>
      <c r="J1755" t="str">
        <f>Table15[[#This Row],[Server]]&amp;":"&amp;Table15[[#This Row],[DB_ADDR]]</f>
        <v>WASTE:E3766</v>
      </c>
    </row>
    <row r="1756" spans="1:10" x14ac:dyDescent="0.3">
      <c r="A1756">
        <v>13336</v>
      </c>
      <c r="B1756" t="e">
        <f>_xlfn.XLOOKUP(Table15[[#This Row],[Site Id]],'All sites'!A:A,'All sites'!B:B)</f>
        <v>#N/A</v>
      </c>
      <c r="C1756" t="e">
        <f>_xlfn.XLOOKUP(Table15[[#This Row],[Site Id]],'All sites'!A:A,'All sites'!C:C)</f>
        <v>#N/A</v>
      </c>
      <c r="D1756" t="e">
        <f>Table15[[#This Row],[Site Area]] &amp; " " &amp; Table15[[#This Row],[Site Description]]</f>
        <v>#N/A</v>
      </c>
      <c r="E1756" t="s">
        <v>11579</v>
      </c>
      <c r="F1756" t="s">
        <v>11580</v>
      </c>
      <c r="G1756" t="s">
        <v>8112</v>
      </c>
      <c r="H1756" t="s">
        <v>8113</v>
      </c>
      <c r="J1756" t="str">
        <f>Table15[[#This Row],[Server]]&amp;":"&amp;Table15[[#This Row],[DB_ADDR]]</f>
        <v>WASTE:E3773</v>
      </c>
    </row>
    <row r="1757" spans="1:10" x14ac:dyDescent="0.3">
      <c r="A1757">
        <v>13336</v>
      </c>
      <c r="B1757" t="e">
        <f>_xlfn.XLOOKUP(Table15[[#This Row],[Site Id]],'All sites'!A:A,'All sites'!B:B)</f>
        <v>#N/A</v>
      </c>
      <c r="C1757" t="e">
        <f>_xlfn.XLOOKUP(Table15[[#This Row],[Site Id]],'All sites'!A:A,'All sites'!C:C)</f>
        <v>#N/A</v>
      </c>
      <c r="D1757" t="e">
        <f>Table15[[#This Row],[Site Area]] &amp; " " &amp; Table15[[#This Row],[Site Description]]</f>
        <v>#N/A</v>
      </c>
      <c r="E1757" t="s">
        <v>11581</v>
      </c>
      <c r="F1757" t="s">
        <v>11582</v>
      </c>
      <c r="G1757" t="s">
        <v>8112</v>
      </c>
      <c r="H1757" t="s">
        <v>8113</v>
      </c>
      <c r="J1757" t="str">
        <f>Table15[[#This Row],[Server]]&amp;":"&amp;Table15[[#This Row],[DB_ADDR]]</f>
        <v>WASTE:E3785</v>
      </c>
    </row>
    <row r="1758" spans="1:10" x14ac:dyDescent="0.3">
      <c r="A1758">
        <v>13336</v>
      </c>
      <c r="B1758" t="e">
        <f>_xlfn.XLOOKUP(Table15[[#This Row],[Site Id]],'All sites'!A:A,'All sites'!B:B)</f>
        <v>#N/A</v>
      </c>
      <c r="C1758" t="e">
        <f>_xlfn.XLOOKUP(Table15[[#This Row],[Site Id]],'All sites'!A:A,'All sites'!C:C)</f>
        <v>#N/A</v>
      </c>
      <c r="D1758" t="e">
        <f>Table15[[#This Row],[Site Area]] &amp; " " &amp; Table15[[#This Row],[Site Description]]</f>
        <v>#N/A</v>
      </c>
      <c r="E1758" t="s">
        <v>11583</v>
      </c>
      <c r="F1758" t="s">
        <v>11584</v>
      </c>
      <c r="G1758" t="s">
        <v>8112</v>
      </c>
      <c r="H1758" t="s">
        <v>8113</v>
      </c>
      <c r="J1758" t="str">
        <f>Table15[[#This Row],[Server]]&amp;":"&amp;Table15[[#This Row],[DB_ADDR]]</f>
        <v>WASTE:E3786</v>
      </c>
    </row>
    <row r="1759" spans="1:10" x14ac:dyDescent="0.3">
      <c r="A1759">
        <v>13336</v>
      </c>
      <c r="B1759" t="e">
        <f>_xlfn.XLOOKUP(Table15[[#This Row],[Site Id]],'All sites'!A:A,'All sites'!B:B)</f>
        <v>#N/A</v>
      </c>
      <c r="C1759" t="e">
        <f>_xlfn.XLOOKUP(Table15[[#This Row],[Site Id]],'All sites'!A:A,'All sites'!C:C)</f>
        <v>#N/A</v>
      </c>
      <c r="D1759" t="e">
        <f>Table15[[#This Row],[Site Area]] &amp; " " &amp; Table15[[#This Row],[Site Description]]</f>
        <v>#N/A</v>
      </c>
      <c r="E1759" t="s">
        <v>11585</v>
      </c>
      <c r="F1759" t="s">
        <v>11586</v>
      </c>
      <c r="G1759" t="s">
        <v>8112</v>
      </c>
      <c r="H1759" t="s">
        <v>8113</v>
      </c>
      <c r="J1759" t="str">
        <f>Table15[[#This Row],[Server]]&amp;":"&amp;Table15[[#This Row],[DB_ADDR]]</f>
        <v>WASTE:E7907</v>
      </c>
    </row>
    <row r="1760" spans="1:10" x14ac:dyDescent="0.3">
      <c r="A1760">
        <v>13336</v>
      </c>
      <c r="B1760" t="e">
        <f>_xlfn.XLOOKUP(Table15[[#This Row],[Site Id]],'All sites'!A:A,'All sites'!B:B)</f>
        <v>#N/A</v>
      </c>
      <c r="C1760" t="e">
        <f>_xlfn.XLOOKUP(Table15[[#This Row],[Site Id]],'All sites'!A:A,'All sites'!C:C)</f>
        <v>#N/A</v>
      </c>
      <c r="D1760" t="e">
        <f>Table15[[#This Row],[Site Area]] &amp; " " &amp; Table15[[#This Row],[Site Description]]</f>
        <v>#N/A</v>
      </c>
      <c r="E1760" t="s">
        <v>11587</v>
      </c>
      <c r="F1760" t="s">
        <v>11588</v>
      </c>
      <c r="G1760" t="s">
        <v>8112</v>
      </c>
      <c r="H1760" t="s">
        <v>8113</v>
      </c>
      <c r="J1760" t="str">
        <f>Table15[[#This Row],[Server]]&amp;":"&amp;Table15[[#This Row],[DB_ADDR]]</f>
        <v>WASTE:E21004</v>
      </c>
    </row>
    <row r="1761" spans="1:10" x14ac:dyDescent="0.3">
      <c r="A1761">
        <v>13336</v>
      </c>
      <c r="B1761" t="e">
        <f>_xlfn.XLOOKUP(Table15[[#This Row],[Site Id]],'All sites'!A:A,'All sites'!B:B)</f>
        <v>#N/A</v>
      </c>
      <c r="C1761" t="e">
        <f>_xlfn.XLOOKUP(Table15[[#This Row],[Site Id]],'All sites'!A:A,'All sites'!C:C)</f>
        <v>#N/A</v>
      </c>
      <c r="D1761" t="e">
        <f>Table15[[#This Row],[Site Area]] &amp; " " &amp; Table15[[#This Row],[Site Description]]</f>
        <v>#N/A</v>
      </c>
      <c r="E1761" t="s">
        <v>11589</v>
      </c>
      <c r="F1761" t="s">
        <v>11590</v>
      </c>
      <c r="G1761" t="s">
        <v>8112</v>
      </c>
      <c r="H1761" t="s">
        <v>8113</v>
      </c>
      <c r="J1761" t="str">
        <f>Table15[[#This Row],[Server]]&amp;":"&amp;Table15[[#This Row],[DB_ADDR]]</f>
        <v>WASTE:E21006</v>
      </c>
    </row>
    <row r="1762" spans="1:10" x14ac:dyDescent="0.3">
      <c r="A1762">
        <v>13336</v>
      </c>
      <c r="B1762" t="e">
        <f>_xlfn.XLOOKUP(Table15[[#This Row],[Site Id]],'All sites'!A:A,'All sites'!B:B)</f>
        <v>#N/A</v>
      </c>
      <c r="C1762" t="e">
        <f>_xlfn.XLOOKUP(Table15[[#This Row],[Site Id]],'All sites'!A:A,'All sites'!C:C)</f>
        <v>#N/A</v>
      </c>
      <c r="D1762" t="e">
        <f>Table15[[#This Row],[Site Area]] &amp; " " &amp; Table15[[#This Row],[Site Description]]</f>
        <v>#N/A</v>
      </c>
      <c r="E1762" t="s">
        <v>11591</v>
      </c>
      <c r="F1762" t="s">
        <v>11592</v>
      </c>
      <c r="G1762" t="s">
        <v>8112</v>
      </c>
      <c r="H1762" t="s">
        <v>8113</v>
      </c>
      <c r="J1762" t="str">
        <f>Table15[[#This Row],[Server]]&amp;":"&amp;Table15[[#This Row],[DB_ADDR]]</f>
        <v>WASTE:E35547</v>
      </c>
    </row>
    <row r="1763" spans="1:10" x14ac:dyDescent="0.3">
      <c r="A1763">
        <v>13336</v>
      </c>
      <c r="B1763" t="e">
        <f>_xlfn.XLOOKUP(Table15[[#This Row],[Site Id]],'All sites'!A:A,'All sites'!B:B)</f>
        <v>#N/A</v>
      </c>
      <c r="C1763" t="e">
        <f>_xlfn.XLOOKUP(Table15[[#This Row],[Site Id]],'All sites'!A:A,'All sites'!C:C)</f>
        <v>#N/A</v>
      </c>
      <c r="D1763" t="e">
        <f>Table15[[#This Row],[Site Area]] &amp; " " &amp; Table15[[#This Row],[Site Description]]</f>
        <v>#N/A</v>
      </c>
      <c r="E1763" t="s">
        <v>11593</v>
      </c>
      <c r="F1763" t="s">
        <v>11594</v>
      </c>
      <c r="G1763" t="s">
        <v>8112</v>
      </c>
      <c r="H1763" t="s">
        <v>8113</v>
      </c>
      <c r="J1763" t="str">
        <f>Table15[[#This Row],[Server]]&amp;":"&amp;Table15[[#This Row],[DB_ADDR]]</f>
        <v>WASTE:E35550</v>
      </c>
    </row>
    <row r="1764" spans="1:10" x14ac:dyDescent="0.3">
      <c r="A1764">
        <v>13336</v>
      </c>
      <c r="B1764" t="e">
        <f>_xlfn.XLOOKUP(Table15[[#This Row],[Site Id]],'All sites'!A:A,'All sites'!B:B)</f>
        <v>#N/A</v>
      </c>
      <c r="C1764" t="e">
        <f>_xlfn.XLOOKUP(Table15[[#This Row],[Site Id]],'All sites'!A:A,'All sites'!C:C)</f>
        <v>#N/A</v>
      </c>
      <c r="D1764" t="e">
        <f>Table15[[#This Row],[Site Area]] &amp; " " &amp; Table15[[#This Row],[Site Description]]</f>
        <v>#N/A</v>
      </c>
      <c r="E1764" t="s">
        <v>11595</v>
      </c>
      <c r="F1764" t="s">
        <v>11596</v>
      </c>
      <c r="G1764" t="s">
        <v>8112</v>
      </c>
      <c r="H1764" t="s">
        <v>8113</v>
      </c>
      <c r="J1764" t="str">
        <f>Table15[[#This Row],[Server]]&amp;":"&amp;Table15[[#This Row],[DB_ADDR]]</f>
        <v>WASTE:E35551</v>
      </c>
    </row>
    <row r="1765" spans="1:10" x14ac:dyDescent="0.3">
      <c r="A1765">
        <v>13336</v>
      </c>
      <c r="B1765" t="e">
        <f>_xlfn.XLOOKUP(Table15[[#This Row],[Site Id]],'All sites'!A:A,'All sites'!B:B)</f>
        <v>#N/A</v>
      </c>
      <c r="C1765" t="e">
        <f>_xlfn.XLOOKUP(Table15[[#This Row],[Site Id]],'All sites'!A:A,'All sites'!C:C)</f>
        <v>#N/A</v>
      </c>
      <c r="D1765" t="e">
        <f>Table15[[#This Row],[Site Area]] &amp; " " &amp; Table15[[#This Row],[Site Description]]</f>
        <v>#N/A</v>
      </c>
      <c r="E1765" t="s">
        <v>11597</v>
      </c>
      <c r="F1765" t="s">
        <v>11598</v>
      </c>
      <c r="G1765" t="s">
        <v>8112</v>
      </c>
      <c r="H1765" t="s">
        <v>8113</v>
      </c>
      <c r="J1765" t="str">
        <f>Table15[[#This Row],[Server]]&amp;":"&amp;Table15[[#This Row],[DB_ADDR]]</f>
        <v>WASTE:E35552</v>
      </c>
    </row>
    <row r="1766" spans="1:10" x14ac:dyDescent="0.3">
      <c r="A1766">
        <v>13336</v>
      </c>
      <c r="B1766" t="e">
        <f>_xlfn.XLOOKUP(Table15[[#This Row],[Site Id]],'All sites'!A:A,'All sites'!B:B)</f>
        <v>#N/A</v>
      </c>
      <c r="C1766" t="e">
        <f>_xlfn.XLOOKUP(Table15[[#This Row],[Site Id]],'All sites'!A:A,'All sites'!C:C)</f>
        <v>#N/A</v>
      </c>
      <c r="D1766" t="e">
        <f>Table15[[#This Row],[Site Area]] &amp; " " &amp; Table15[[#This Row],[Site Description]]</f>
        <v>#N/A</v>
      </c>
      <c r="E1766" t="s">
        <v>11599</v>
      </c>
      <c r="F1766" t="s">
        <v>11600</v>
      </c>
      <c r="G1766" t="s">
        <v>8112</v>
      </c>
      <c r="H1766" t="s">
        <v>8113</v>
      </c>
      <c r="J1766" t="str">
        <f>Table15[[#This Row],[Server]]&amp;":"&amp;Table15[[#This Row],[DB_ADDR]]</f>
        <v>WASTE:E51876</v>
      </c>
    </row>
    <row r="1767" spans="1:10" x14ac:dyDescent="0.3">
      <c r="A1767">
        <v>13336</v>
      </c>
      <c r="B1767" t="e">
        <f>_xlfn.XLOOKUP(Table15[[#This Row],[Site Id]],'All sites'!A:A,'All sites'!B:B)</f>
        <v>#N/A</v>
      </c>
      <c r="C1767" t="e">
        <f>_xlfn.XLOOKUP(Table15[[#This Row],[Site Id]],'All sites'!A:A,'All sites'!C:C)</f>
        <v>#N/A</v>
      </c>
      <c r="D1767" t="e">
        <f>Table15[[#This Row],[Site Area]] &amp; " " &amp; Table15[[#This Row],[Site Description]]</f>
        <v>#N/A</v>
      </c>
      <c r="E1767" t="s">
        <v>11601</v>
      </c>
      <c r="F1767" t="s">
        <v>11602</v>
      </c>
      <c r="G1767" t="s">
        <v>8112</v>
      </c>
      <c r="H1767" t="s">
        <v>8113</v>
      </c>
      <c r="J1767" t="str">
        <f>Table15[[#This Row],[Server]]&amp;":"&amp;Table15[[#This Row],[DB_ADDR]]</f>
        <v>WASTE:E52813</v>
      </c>
    </row>
    <row r="1768" spans="1:10" x14ac:dyDescent="0.3">
      <c r="A1768">
        <v>13336</v>
      </c>
      <c r="B1768" t="e">
        <f>_xlfn.XLOOKUP(Table15[[#This Row],[Site Id]],'All sites'!A:A,'All sites'!B:B)</f>
        <v>#N/A</v>
      </c>
      <c r="C1768" t="e">
        <f>_xlfn.XLOOKUP(Table15[[#This Row],[Site Id]],'All sites'!A:A,'All sites'!C:C)</f>
        <v>#N/A</v>
      </c>
      <c r="D1768" t="e">
        <f>Table15[[#This Row],[Site Area]] &amp; " " &amp; Table15[[#This Row],[Site Description]]</f>
        <v>#N/A</v>
      </c>
      <c r="E1768" t="s">
        <v>11603</v>
      </c>
      <c r="F1768" t="s">
        <v>11604</v>
      </c>
      <c r="G1768" t="s">
        <v>8112</v>
      </c>
      <c r="H1768" t="s">
        <v>8113</v>
      </c>
      <c r="J1768" t="str">
        <f>Table15[[#This Row],[Server]]&amp;":"&amp;Table15[[#This Row],[DB_ADDR]]</f>
        <v>WASTE:E52815</v>
      </c>
    </row>
    <row r="1769" spans="1:10" x14ac:dyDescent="0.3">
      <c r="A1769">
        <v>13336</v>
      </c>
      <c r="B1769" t="e">
        <f>_xlfn.XLOOKUP(Table15[[#This Row],[Site Id]],'All sites'!A:A,'All sites'!B:B)</f>
        <v>#N/A</v>
      </c>
      <c r="C1769" t="e">
        <f>_xlfn.XLOOKUP(Table15[[#This Row],[Site Id]],'All sites'!A:A,'All sites'!C:C)</f>
        <v>#N/A</v>
      </c>
      <c r="D1769" t="e">
        <f>Table15[[#This Row],[Site Area]] &amp; " " &amp; Table15[[#This Row],[Site Description]]</f>
        <v>#N/A</v>
      </c>
      <c r="E1769" t="s">
        <v>11605</v>
      </c>
      <c r="F1769" t="s">
        <v>11606</v>
      </c>
      <c r="G1769" t="s">
        <v>8112</v>
      </c>
      <c r="H1769" t="s">
        <v>8113</v>
      </c>
      <c r="J1769" t="str">
        <f>Table15[[#This Row],[Server]]&amp;":"&amp;Table15[[#This Row],[DB_ADDR]]</f>
        <v>WASTE:E55834</v>
      </c>
    </row>
    <row r="1770" spans="1:10" x14ac:dyDescent="0.3">
      <c r="A1770">
        <v>13336</v>
      </c>
      <c r="B1770" t="e">
        <f>_xlfn.XLOOKUP(Table15[[#This Row],[Site Id]],'All sites'!A:A,'All sites'!B:B)</f>
        <v>#N/A</v>
      </c>
      <c r="C1770" t="e">
        <f>_xlfn.XLOOKUP(Table15[[#This Row],[Site Id]],'All sites'!A:A,'All sites'!C:C)</f>
        <v>#N/A</v>
      </c>
      <c r="D1770" t="e">
        <f>Table15[[#This Row],[Site Area]] &amp; " " &amp; Table15[[#This Row],[Site Description]]</f>
        <v>#N/A</v>
      </c>
      <c r="E1770" t="s">
        <v>11607</v>
      </c>
      <c r="F1770" t="s">
        <v>11608</v>
      </c>
      <c r="G1770" t="s">
        <v>8112</v>
      </c>
      <c r="H1770" t="s">
        <v>8113</v>
      </c>
      <c r="J1770" t="str">
        <f>Table15[[#This Row],[Server]]&amp;":"&amp;Table15[[#This Row],[DB_ADDR]]</f>
        <v>WASTE:E55835</v>
      </c>
    </row>
    <row r="1771" spans="1:10" x14ac:dyDescent="0.3">
      <c r="A1771">
        <v>13336</v>
      </c>
      <c r="B1771" t="e">
        <f>_xlfn.XLOOKUP(Table15[[#This Row],[Site Id]],'All sites'!A:A,'All sites'!B:B)</f>
        <v>#N/A</v>
      </c>
      <c r="C1771" t="e">
        <f>_xlfn.XLOOKUP(Table15[[#This Row],[Site Id]],'All sites'!A:A,'All sites'!C:C)</f>
        <v>#N/A</v>
      </c>
      <c r="D1771" t="e">
        <f>Table15[[#This Row],[Site Area]] &amp; " " &amp; Table15[[#This Row],[Site Description]]</f>
        <v>#N/A</v>
      </c>
      <c r="E1771" t="s">
        <v>11609</v>
      </c>
      <c r="F1771" t="s">
        <v>11610</v>
      </c>
      <c r="G1771" t="s">
        <v>8112</v>
      </c>
      <c r="H1771" t="s">
        <v>8113</v>
      </c>
      <c r="J1771" t="str">
        <f>Table15[[#This Row],[Server]]&amp;":"&amp;Table15[[#This Row],[DB_ADDR]]</f>
        <v>WASTE:E55850</v>
      </c>
    </row>
    <row r="1772" spans="1:10" x14ac:dyDescent="0.3">
      <c r="A1772">
        <v>13336</v>
      </c>
      <c r="B1772" t="e">
        <f>_xlfn.XLOOKUP(Table15[[#This Row],[Site Id]],'All sites'!A:A,'All sites'!B:B)</f>
        <v>#N/A</v>
      </c>
      <c r="C1772" t="e">
        <f>_xlfn.XLOOKUP(Table15[[#This Row],[Site Id]],'All sites'!A:A,'All sites'!C:C)</f>
        <v>#N/A</v>
      </c>
      <c r="D1772" t="e">
        <f>Table15[[#This Row],[Site Area]] &amp; " " &amp; Table15[[#This Row],[Site Description]]</f>
        <v>#N/A</v>
      </c>
      <c r="E1772" t="s">
        <v>11611</v>
      </c>
      <c r="F1772" t="s">
        <v>11612</v>
      </c>
      <c r="G1772" t="s">
        <v>8112</v>
      </c>
      <c r="H1772" t="s">
        <v>8113</v>
      </c>
      <c r="J1772" t="str">
        <f>Table15[[#This Row],[Server]]&amp;":"&amp;Table15[[#This Row],[DB_ADDR]]</f>
        <v>WASTE:E55851</v>
      </c>
    </row>
    <row r="1773" spans="1:10" x14ac:dyDescent="0.3">
      <c r="A1773">
        <v>13336</v>
      </c>
      <c r="B1773" t="e">
        <f>_xlfn.XLOOKUP(Table15[[#This Row],[Site Id]],'All sites'!A:A,'All sites'!B:B)</f>
        <v>#N/A</v>
      </c>
      <c r="C1773" t="e">
        <f>_xlfn.XLOOKUP(Table15[[#This Row],[Site Id]],'All sites'!A:A,'All sites'!C:C)</f>
        <v>#N/A</v>
      </c>
      <c r="D1773" t="e">
        <f>Table15[[#This Row],[Site Area]] &amp; " " &amp; Table15[[#This Row],[Site Description]]</f>
        <v>#N/A</v>
      </c>
      <c r="E1773" t="s">
        <v>11613</v>
      </c>
      <c r="F1773" t="s">
        <v>11614</v>
      </c>
      <c r="G1773" t="s">
        <v>8112</v>
      </c>
      <c r="H1773" t="s">
        <v>8113</v>
      </c>
      <c r="J1773" t="str">
        <f>Table15[[#This Row],[Server]]&amp;":"&amp;Table15[[#This Row],[DB_ADDR]]</f>
        <v>WASTE:E56289</v>
      </c>
    </row>
    <row r="1774" spans="1:10" x14ac:dyDescent="0.3">
      <c r="A1774">
        <v>13336</v>
      </c>
      <c r="B1774" t="e">
        <f>_xlfn.XLOOKUP(Table15[[#This Row],[Site Id]],'All sites'!A:A,'All sites'!B:B)</f>
        <v>#N/A</v>
      </c>
      <c r="C1774" t="e">
        <f>_xlfn.XLOOKUP(Table15[[#This Row],[Site Id]],'All sites'!A:A,'All sites'!C:C)</f>
        <v>#N/A</v>
      </c>
      <c r="D1774" t="e">
        <f>Table15[[#This Row],[Site Area]] &amp; " " &amp; Table15[[#This Row],[Site Description]]</f>
        <v>#N/A</v>
      </c>
      <c r="E1774" t="s">
        <v>11615</v>
      </c>
      <c r="F1774" t="s">
        <v>11616</v>
      </c>
      <c r="G1774" t="s">
        <v>8112</v>
      </c>
      <c r="H1774" t="s">
        <v>8113</v>
      </c>
      <c r="J1774" t="str">
        <f>Table15[[#This Row],[Server]]&amp;":"&amp;Table15[[#This Row],[DB_ADDR]]</f>
        <v>WASTE:E56290</v>
      </c>
    </row>
    <row r="1775" spans="1:10" x14ac:dyDescent="0.3">
      <c r="A1775">
        <v>13336</v>
      </c>
      <c r="B1775" t="e">
        <f>_xlfn.XLOOKUP(Table15[[#This Row],[Site Id]],'All sites'!A:A,'All sites'!B:B)</f>
        <v>#N/A</v>
      </c>
      <c r="C1775" t="e">
        <f>_xlfn.XLOOKUP(Table15[[#This Row],[Site Id]],'All sites'!A:A,'All sites'!C:C)</f>
        <v>#N/A</v>
      </c>
      <c r="D1775" t="e">
        <f>Table15[[#This Row],[Site Area]] &amp; " " &amp; Table15[[#This Row],[Site Description]]</f>
        <v>#N/A</v>
      </c>
      <c r="E1775" t="s">
        <v>11617</v>
      </c>
      <c r="F1775" t="s">
        <v>11618</v>
      </c>
      <c r="G1775" t="s">
        <v>8112</v>
      </c>
      <c r="H1775" t="s">
        <v>8113</v>
      </c>
      <c r="J1775" t="str">
        <f>Table15[[#This Row],[Server]]&amp;":"&amp;Table15[[#This Row],[DB_ADDR]]</f>
        <v>WASTE:E56296</v>
      </c>
    </row>
    <row r="1776" spans="1:10" x14ac:dyDescent="0.3">
      <c r="A1776">
        <v>13338</v>
      </c>
      <c r="B1776" t="e">
        <f>_xlfn.XLOOKUP(Table15[[#This Row],[Site Id]],'All sites'!A:A,'All sites'!B:B)</f>
        <v>#N/A</v>
      </c>
      <c r="C1776" t="e">
        <f>_xlfn.XLOOKUP(Table15[[#This Row],[Site Id]],'All sites'!A:A,'All sites'!C:C)</f>
        <v>#N/A</v>
      </c>
      <c r="D1776" t="e">
        <f>Table15[[#This Row],[Site Area]] &amp; " " &amp; Table15[[#This Row],[Site Description]]</f>
        <v>#N/A</v>
      </c>
      <c r="E1776" t="s">
        <v>11619</v>
      </c>
      <c r="F1776" t="s">
        <v>11620</v>
      </c>
      <c r="G1776" t="s">
        <v>8112</v>
      </c>
      <c r="H1776" t="s">
        <v>8113</v>
      </c>
      <c r="J1776" t="str">
        <f>Table15[[#This Row],[Server]]&amp;":"&amp;Table15[[#This Row],[DB_ADDR]]</f>
        <v>WASTE:E13985</v>
      </c>
    </row>
    <row r="1777" spans="1:10" x14ac:dyDescent="0.3">
      <c r="A1777">
        <v>13338</v>
      </c>
      <c r="B1777" t="e">
        <f>_xlfn.XLOOKUP(Table15[[#This Row],[Site Id]],'All sites'!A:A,'All sites'!B:B)</f>
        <v>#N/A</v>
      </c>
      <c r="C1777" t="e">
        <f>_xlfn.XLOOKUP(Table15[[#This Row],[Site Id]],'All sites'!A:A,'All sites'!C:C)</f>
        <v>#N/A</v>
      </c>
      <c r="D1777" t="e">
        <f>Table15[[#This Row],[Site Area]] &amp; " " &amp; Table15[[#This Row],[Site Description]]</f>
        <v>#N/A</v>
      </c>
      <c r="E1777" t="s">
        <v>11621</v>
      </c>
      <c r="F1777" t="s">
        <v>11622</v>
      </c>
      <c r="G1777" t="s">
        <v>8112</v>
      </c>
      <c r="H1777" t="s">
        <v>8113</v>
      </c>
      <c r="J1777" t="str">
        <f>Table15[[#This Row],[Server]]&amp;":"&amp;Table15[[#This Row],[DB_ADDR]]</f>
        <v>WASTE:E13986</v>
      </c>
    </row>
    <row r="1778" spans="1:10" x14ac:dyDescent="0.3">
      <c r="A1778">
        <v>13338</v>
      </c>
      <c r="B1778" t="e">
        <f>_xlfn.XLOOKUP(Table15[[#This Row],[Site Id]],'All sites'!A:A,'All sites'!B:B)</f>
        <v>#N/A</v>
      </c>
      <c r="C1778" t="e">
        <f>_xlfn.XLOOKUP(Table15[[#This Row],[Site Id]],'All sites'!A:A,'All sites'!C:C)</f>
        <v>#N/A</v>
      </c>
      <c r="D1778" t="e">
        <f>Table15[[#This Row],[Site Area]] &amp; " " &amp; Table15[[#This Row],[Site Description]]</f>
        <v>#N/A</v>
      </c>
      <c r="E1778" t="s">
        <v>11623</v>
      </c>
      <c r="F1778" t="s">
        <v>11624</v>
      </c>
      <c r="G1778" t="s">
        <v>8112</v>
      </c>
      <c r="H1778" t="s">
        <v>8113</v>
      </c>
      <c r="J1778" t="str">
        <f>Table15[[#This Row],[Server]]&amp;":"&amp;Table15[[#This Row],[DB_ADDR]]</f>
        <v>WASTE:E14031</v>
      </c>
    </row>
    <row r="1779" spans="1:10" x14ac:dyDescent="0.3">
      <c r="A1779">
        <v>13338</v>
      </c>
      <c r="B1779" t="e">
        <f>_xlfn.XLOOKUP(Table15[[#This Row],[Site Id]],'All sites'!A:A,'All sites'!B:B)</f>
        <v>#N/A</v>
      </c>
      <c r="C1779" t="e">
        <f>_xlfn.XLOOKUP(Table15[[#This Row],[Site Id]],'All sites'!A:A,'All sites'!C:C)</f>
        <v>#N/A</v>
      </c>
      <c r="D1779" t="e">
        <f>Table15[[#This Row],[Site Area]] &amp; " " &amp; Table15[[#This Row],[Site Description]]</f>
        <v>#N/A</v>
      </c>
      <c r="E1779" t="s">
        <v>11625</v>
      </c>
      <c r="F1779" t="s">
        <v>11626</v>
      </c>
      <c r="G1779" t="s">
        <v>8112</v>
      </c>
      <c r="H1779" t="s">
        <v>8113</v>
      </c>
      <c r="J1779" t="str">
        <f>Table15[[#This Row],[Server]]&amp;":"&amp;Table15[[#This Row],[DB_ADDR]]</f>
        <v>WASTE:E14041</v>
      </c>
    </row>
    <row r="1780" spans="1:10" x14ac:dyDescent="0.3">
      <c r="A1780">
        <v>13338</v>
      </c>
      <c r="B1780" t="e">
        <f>_xlfn.XLOOKUP(Table15[[#This Row],[Site Id]],'All sites'!A:A,'All sites'!B:B)</f>
        <v>#N/A</v>
      </c>
      <c r="C1780" t="e">
        <f>_xlfn.XLOOKUP(Table15[[#This Row],[Site Id]],'All sites'!A:A,'All sites'!C:C)</f>
        <v>#N/A</v>
      </c>
      <c r="D1780" t="e">
        <f>Table15[[#This Row],[Site Area]] &amp; " " &amp; Table15[[#This Row],[Site Description]]</f>
        <v>#N/A</v>
      </c>
      <c r="E1780" t="s">
        <v>11627</v>
      </c>
      <c r="F1780" t="s">
        <v>11628</v>
      </c>
      <c r="G1780" t="s">
        <v>8112</v>
      </c>
      <c r="H1780" t="s">
        <v>8113</v>
      </c>
      <c r="J1780" t="str">
        <f>Table15[[#This Row],[Server]]&amp;":"&amp;Table15[[#This Row],[DB_ADDR]]</f>
        <v>WASTE:E14521</v>
      </c>
    </row>
    <row r="1781" spans="1:10" x14ac:dyDescent="0.3">
      <c r="A1781">
        <v>13338</v>
      </c>
      <c r="B1781" t="e">
        <f>_xlfn.XLOOKUP(Table15[[#This Row],[Site Id]],'All sites'!A:A,'All sites'!B:B)</f>
        <v>#N/A</v>
      </c>
      <c r="C1781" t="e">
        <f>_xlfn.XLOOKUP(Table15[[#This Row],[Site Id]],'All sites'!A:A,'All sites'!C:C)</f>
        <v>#N/A</v>
      </c>
      <c r="D1781" t="e">
        <f>Table15[[#This Row],[Site Area]] &amp; " " &amp; Table15[[#This Row],[Site Description]]</f>
        <v>#N/A</v>
      </c>
      <c r="E1781" t="s">
        <v>11629</v>
      </c>
      <c r="F1781" t="s">
        <v>11630</v>
      </c>
      <c r="G1781" t="s">
        <v>8112</v>
      </c>
      <c r="H1781" t="s">
        <v>8113</v>
      </c>
      <c r="J1781" t="str">
        <f>Table15[[#This Row],[Server]]&amp;":"&amp;Table15[[#This Row],[DB_ADDR]]</f>
        <v>WASTE:E27547</v>
      </c>
    </row>
    <row r="1782" spans="1:10" x14ac:dyDescent="0.3">
      <c r="A1782">
        <v>13338</v>
      </c>
      <c r="B1782" t="e">
        <f>_xlfn.XLOOKUP(Table15[[#This Row],[Site Id]],'All sites'!A:A,'All sites'!B:B)</f>
        <v>#N/A</v>
      </c>
      <c r="C1782" t="e">
        <f>_xlfn.XLOOKUP(Table15[[#This Row],[Site Id]],'All sites'!A:A,'All sites'!C:C)</f>
        <v>#N/A</v>
      </c>
      <c r="D1782" t="e">
        <f>Table15[[#This Row],[Site Area]] &amp; " " &amp; Table15[[#This Row],[Site Description]]</f>
        <v>#N/A</v>
      </c>
      <c r="E1782" t="s">
        <v>11631</v>
      </c>
      <c r="F1782" t="s">
        <v>11632</v>
      </c>
      <c r="G1782" t="s">
        <v>8112</v>
      </c>
      <c r="H1782" t="s">
        <v>8113</v>
      </c>
      <c r="J1782" t="str">
        <f>Table15[[#This Row],[Server]]&amp;":"&amp;Table15[[#This Row],[DB_ADDR]]</f>
        <v>WASTE:E55121</v>
      </c>
    </row>
    <row r="1783" spans="1:10" x14ac:dyDescent="0.3">
      <c r="A1783">
        <v>13338</v>
      </c>
      <c r="B1783" t="e">
        <f>_xlfn.XLOOKUP(Table15[[#This Row],[Site Id]],'All sites'!A:A,'All sites'!B:B)</f>
        <v>#N/A</v>
      </c>
      <c r="C1783" t="e">
        <f>_xlfn.XLOOKUP(Table15[[#This Row],[Site Id]],'All sites'!A:A,'All sites'!C:C)</f>
        <v>#N/A</v>
      </c>
      <c r="D1783" t="e">
        <f>Table15[[#This Row],[Site Area]] &amp; " " &amp; Table15[[#This Row],[Site Description]]</f>
        <v>#N/A</v>
      </c>
      <c r="E1783" t="s">
        <v>11633</v>
      </c>
      <c r="F1783" t="s">
        <v>11634</v>
      </c>
      <c r="G1783" t="s">
        <v>8112</v>
      </c>
      <c r="H1783" t="s">
        <v>8113</v>
      </c>
      <c r="J1783" t="str">
        <f>Table15[[#This Row],[Server]]&amp;":"&amp;Table15[[#This Row],[DB_ADDR]]</f>
        <v>WASTE:E55122</v>
      </c>
    </row>
    <row r="1784" spans="1:10" x14ac:dyDescent="0.3">
      <c r="A1784">
        <v>13338</v>
      </c>
      <c r="B1784" t="e">
        <f>_xlfn.XLOOKUP(Table15[[#This Row],[Site Id]],'All sites'!A:A,'All sites'!B:B)</f>
        <v>#N/A</v>
      </c>
      <c r="C1784" t="e">
        <f>_xlfn.XLOOKUP(Table15[[#This Row],[Site Id]],'All sites'!A:A,'All sites'!C:C)</f>
        <v>#N/A</v>
      </c>
      <c r="D1784" t="e">
        <f>Table15[[#This Row],[Site Area]] &amp; " " &amp; Table15[[#This Row],[Site Description]]</f>
        <v>#N/A</v>
      </c>
      <c r="E1784" t="s">
        <v>11635</v>
      </c>
      <c r="F1784" t="s">
        <v>11636</v>
      </c>
      <c r="G1784" t="s">
        <v>8112</v>
      </c>
      <c r="H1784" t="s">
        <v>8113</v>
      </c>
      <c r="J1784" t="str">
        <f>Table15[[#This Row],[Server]]&amp;":"&amp;Table15[[#This Row],[DB_ADDR]]</f>
        <v>WASTE:E55123</v>
      </c>
    </row>
    <row r="1785" spans="1:10" x14ac:dyDescent="0.3">
      <c r="A1785">
        <v>13338</v>
      </c>
      <c r="B1785" t="e">
        <f>_xlfn.XLOOKUP(Table15[[#This Row],[Site Id]],'All sites'!A:A,'All sites'!B:B)</f>
        <v>#N/A</v>
      </c>
      <c r="C1785" t="e">
        <f>_xlfn.XLOOKUP(Table15[[#This Row],[Site Id]],'All sites'!A:A,'All sites'!C:C)</f>
        <v>#N/A</v>
      </c>
      <c r="D1785" t="e">
        <f>Table15[[#This Row],[Site Area]] &amp; " " &amp; Table15[[#This Row],[Site Description]]</f>
        <v>#N/A</v>
      </c>
      <c r="E1785" t="s">
        <v>11637</v>
      </c>
      <c r="F1785" t="s">
        <v>11638</v>
      </c>
      <c r="G1785" t="s">
        <v>8112</v>
      </c>
      <c r="H1785" t="s">
        <v>8113</v>
      </c>
      <c r="J1785" t="str">
        <f>Table15[[#This Row],[Server]]&amp;":"&amp;Table15[[#This Row],[DB_ADDR]]</f>
        <v>WASTE:E55125</v>
      </c>
    </row>
    <row r="1786" spans="1:10" x14ac:dyDescent="0.3">
      <c r="A1786">
        <v>13338</v>
      </c>
      <c r="B1786" t="e">
        <f>_xlfn.XLOOKUP(Table15[[#This Row],[Site Id]],'All sites'!A:A,'All sites'!B:B)</f>
        <v>#N/A</v>
      </c>
      <c r="C1786" t="e">
        <f>_xlfn.XLOOKUP(Table15[[#This Row],[Site Id]],'All sites'!A:A,'All sites'!C:C)</f>
        <v>#N/A</v>
      </c>
      <c r="D1786" t="e">
        <f>Table15[[#This Row],[Site Area]] &amp; " " &amp; Table15[[#This Row],[Site Description]]</f>
        <v>#N/A</v>
      </c>
      <c r="E1786" t="s">
        <v>11639</v>
      </c>
      <c r="F1786" t="s">
        <v>11640</v>
      </c>
      <c r="G1786" t="s">
        <v>8112</v>
      </c>
      <c r="H1786" t="s">
        <v>8113</v>
      </c>
      <c r="J1786" t="str">
        <f>Table15[[#This Row],[Server]]&amp;":"&amp;Table15[[#This Row],[DB_ADDR]]</f>
        <v>WASTE:E55140</v>
      </c>
    </row>
    <row r="1787" spans="1:10" x14ac:dyDescent="0.3">
      <c r="A1787">
        <v>13338</v>
      </c>
      <c r="B1787" t="e">
        <f>_xlfn.XLOOKUP(Table15[[#This Row],[Site Id]],'All sites'!A:A,'All sites'!B:B)</f>
        <v>#N/A</v>
      </c>
      <c r="C1787" t="e">
        <f>_xlfn.XLOOKUP(Table15[[#This Row],[Site Id]],'All sites'!A:A,'All sites'!C:C)</f>
        <v>#N/A</v>
      </c>
      <c r="D1787" t="e">
        <f>Table15[[#This Row],[Site Area]] &amp; " " &amp; Table15[[#This Row],[Site Description]]</f>
        <v>#N/A</v>
      </c>
      <c r="E1787" t="s">
        <v>11641</v>
      </c>
      <c r="F1787" t="s">
        <v>11642</v>
      </c>
      <c r="G1787" t="s">
        <v>8112</v>
      </c>
      <c r="H1787" t="s">
        <v>8113</v>
      </c>
      <c r="J1787" t="str">
        <f>Table15[[#This Row],[Server]]&amp;":"&amp;Table15[[#This Row],[DB_ADDR]]</f>
        <v>WASTE:E55392</v>
      </c>
    </row>
    <row r="1788" spans="1:10" x14ac:dyDescent="0.3">
      <c r="A1788">
        <v>13338</v>
      </c>
      <c r="B1788" t="e">
        <f>_xlfn.XLOOKUP(Table15[[#This Row],[Site Id]],'All sites'!A:A,'All sites'!B:B)</f>
        <v>#N/A</v>
      </c>
      <c r="C1788" t="e">
        <f>_xlfn.XLOOKUP(Table15[[#This Row],[Site Id]],'All sites'!A:A,'All sites'!C:C)</f>
        <v>#N/A</v>
      </c>
      <c r="D1788" t="e">
        <f>Table15[[#This Row],[Site Area]] &amp; " " &amp; Table15[[#This Row],[Site Description]]</f>
        <v>#N/A</v>
      </c>
      <c r="E1788" t="s">
        <v>11643</v>
      </c>
      <c r="F1788" t="s">
        <v>11644</v>
      </c>
      <c r="G1788" t="s">
        <v>8112</v>
      </c>
      <c r="H1788" t="s">
        <v>8113</v>
      </c>
      <c r="J1788" t="str">
        <f>Table15[[#This Row],[Server]]&amp;":"&amp;Table15[[#This Row],[DB_ADDR]]</f>
        <v>WASTE:E55399</v>
      </c>
    </row>
    <row r="1789" spans="1:10" x14ac:dyDescent="0.3">
      <c r="A1789">
        <v>13338</v>
      </c>
      <c r="B1789" t="e">
        <f>_xlfn.XLOOKUP(Table15[[#This Row],[Site Id]],'All sites'!A:A,'All sites'!B:B)</f>
        <v>#N/A</v>
      </c>
      <c r="C1789" t="e">
        <f>_xlfn.XLOOKUP(Table15[[#This Row],[Site Id]],'All sites'!A:A,'All sites'!C:C)</f>
        <v>#N/A</v>
      </c>
      <c r="D1789" t="e">
        <f>Table15[[#This Row],[Site Area]] &amp; " " &amp; Table15[[#This Row],[Site Description]]</f>
        <v>#N/A</v>
      </c>
      <c r="E1789" t="s">
        <v>11645</v>
      </c>
      <c r="F1789" t="s">
        <v>11646</v>
      </c>
      <c r="G1789" t="s">
        <v>8112</v>
      </c>
      <c r="H1789" t="s">
        <v>8113</v>
      </c>
      <c r="J1789" t="str">
        <f>Table15[[#This Row],[Server]]&amp;":"&amp;Table15[[#This Row],[DB_ADDR]]</f>
        <v>WASTE:E55402</v>
      </c>
    </row>
    <row r="1790" spans="1:10" x14ac:dyDescent="0.3">
      <c r="A1790">
        <v>13338</v>
      </c>
      <c r="B1790" t="e">
        <f>_xlfn.XLOOKUP(Table15[[#This Row],[Site Id]],'All sites'!A:A,'All sites'!B:B)</f>
        <v>#N/A</v>
      </c>
      <c r="C1790" t="e">
        <f>_xlfn.XLOOKUP(Table15[[#This Row],[Site Id]],'All sites'!A:A,'All sites'!C:C)</f>
        <v>#N/A</v>
      </c>
      <c r="D1790" t="e">
        <f>Table15[[#This Row],[Site Area]] &amp; " " &amp; Table15[[#This Row],[Site Description]]</f>
        <v>#N/A</v>
      </c>
      <c r="E1790" t="s">
        <v>11647</v>
      </c>
      <c r="F1790" t="s">
        <v>11648</v>
      </c>
      <c r="G1790" t="s">
        <v>8112</v>
      </c>
      <c r="H1790" t="s">
        <v>8113</v>
      </c>
      <c r="J1790" t="str">
        <f>Table15[[#This Row],[Server]]&amp;":"&amp;Table15[[#This Row],[DB_ADDR]]</f>
        <v>WASTE:E55403</v>
      </c>
    </row>
    <row r="1791" spans="1:10" x14ac:dyDescent="0.3">
      <c r="A1791">
        <v>13338</v>
      </c>
      <c r="B1791" t="e">
        <f>_xlfn.XLOOKUP(Table15[[#This Row],[Site Id]],'All sites'!A:A,'All sites'!B:B)</f>
        <v>#N/A</v>
      </c>
      <c r="C1791" t="e">
        <f>_xlfn.XLOOKUP(Table15[[#This Row],[Site Id]],'All sites'!A:A,'All sites'!C:C)</f>
        <v>#N/A</v>
      </c>
      <c r="D1791" t="e">
        <f>Table15[[#This Row],[Site Area]] &amp; " " &amp; Table15[[#This Row],[Site Description]]</f>
        <v>#N/A</v>
      </c>
      <c r="E1791" t="s">
        <v>11649</v>
      </c>
      <c r="F1791" t="s">
        <v>11650</v>
      </c>
      <c r="G1791" t="s">
        <v>8112</v>
      </c>
      <c r="H1791" t="s">
        <v>8113</v>
      </c>
      <c r="J1791" t="str">
        <f>Table15[[#This Row],[Server]]&amp;":"&amp;Table15[[#This Row],[DB_ADDR]]</f>
        <v>WASTE:E55565</v>
      </c>
    </row>
    <row r="1792" spans="1:10" x14ac:dyDescent="0.3">
      <c r="A1792">
        <v>13338</v>
      </c>
      <c r="B1792" t="e">
        <f>_xlfn.XLOOKUP(Table15[[#This Row],[Site Id]],'All sites'!A:A,'All sites'!B:B)</f>
        <v>#N/A</v>
      </c>
      <c r="C1792" t="e">
        <f>_xlfn.XLOOKUP(Table15[[#This Row],[Site Id]],'All sites'!A:A,'All sites'!C:C)</f>
        <v>#N/A</v>
      </c>
      <c r="D1792" t="e">
        <f>Table15[[#This Row],[Site Area]] &amp; " " &amp; Table15[[#This Row],[Site Description]]</f>
        <v>#N/A</v>
      </c>
      <c r="E1792" t="s">
        <v>11651</v>
      </c>
      <c r="F1792" t="s">
        <v>11652</v>
      </c>
      <c r="G1792" t="s">
        <v>8112</v>
      </c>
      <c r="H1792" t="s">
        <v>8113</v>
      </c>
      <c r="J1792" t="str">
        <f>Table15[[#This Row],[Server]]&amp;":"&amp;Table15[[#This Row],[DB_ADDR]]</f>
        <v>WASTE:E55566</v>
      </c>
    </row>
    <row r="1793" spans="1:10" x14ac:dyDescent="0.3">
      <c r="A1793">
        <v>13338</v>
      </c>
      <c r="B1793" t="e">
        <f>_xlfn.XLOOKUP(Table15[[#This Row],[Site Id]],'All sites'!A:A,'All sites'!B:B)</f>
        <v>#N/A</v>
      </c>
      <c r="C1793" t="e">
        <f>_xlfn.XLOOKUP(Table15[[#This Row],[Site Id]],'All sites'!A:A,'All sites'!C:C)</f>
        <v>#N/A</v>
      </c>
      <c r="D1793" t="e">
        <f>Table15[[#This Row],[Site Area]] &amp; " " &amp; Table15[[#This Row],[Site Description]]</f>
        <v>#N/A</v>
      </c>
      <c r="E1793" t="s">
        <v>11653</v>
      </c>
      <c r="F1793" t="s">
        <v>11654</v>
      </c>
      <c r="G1793" t="s">
        <v>8112</v>
      </c>
      <c r="H1793" t="s">
        <v>8113</v>
      </c>
      <c r="J1793" t="str">
        <f>Table15[[#This Row],[Server]]&amp;":"&amp;Table15[[#This Row],[DB_ADDR]]</f>
        <v>WASTE:E55572</v>
      </c>
    </row>
    <row r="1794" spans="1:10" x14ac:dyDescent="0.3">
      <c r="A1794">
        <v>13338</v>
      </c>
      <c r="B1794" t="e">
        <f>_xlfn.XLOOKUP(Table15[[#This Row],[Site Id]],'All sites'!A:A,'All sites'!B:B)</f>
        <v>#N/A</v>
      </c>
      <c r="C1794" t="e">
        <f>_xlfn.XLOOKUP(Table15[[#This Row],[Site Id]],'All sites'!A:A,'All sites'!C:C)</f>
        <v>#N/A</v>
      </c>
      <c r="D1794" t="e">
        <f>Table15[[#This Row],[Site Area]] &amp; " " &amp; Table15[[#This Row],[Site Description]]</f>
        <v>#N/A</v>
      </c>
      <c r="E1794" t="s">
        <v>11655</v>
      </c>
      <c r="F1794" t="s">
        <v>11656</v>
      </c>
      <c r="G1794" t="s">
        <v>8112</v>
      </c>
      <c r="H1794" t="s">
        <v>8113</v>
      </c>
      <c r="J1794" t="str">
        <f>Table15[[#This Row],[Server]]&amp;":"&amp;Table15[[#This Row],[DB_ADDR]]</f>
        <v>WASTE:E55574</v>
      </c>
    </row>
    <row r="1795" spans="1:10" x14ac:dyDescent="0.3">
      <c r="A1795">
        <v>13338</v>
      </c>
      <c r="B1795" t="e">
        <f>_xlfn.XLOOKUP(Table15[[#This Row],[Site Id]],'All sites'!A:A,'All sites'!B:B)</f>
        <v>#N/A</v>
      </c>
      <c r="C1795" t="e">
        <f>_xlfn.XLOOKUP(Table15[[#This Row],[Site Id]],'All sites'!A:A,'All sites'!C:C)</f>
        <v>#N/A</v>
      </c>
      <c r="D1795" t="e">
        <f>Table15[[#This Row],[Site Area]] &amp; " " &amp; Table15[[#This Row],[Site Description]]</f>
        <v>#N/A</v>
      </c>
      <c r="E1795" t="s">
        <v>11657</v>
      </c>
      <c r="F1795" t="s">
        <v>11658</v>
      </c>
      <c r="G1795" t="s">
        <v>8112</v>
      </c>
      <c r="H1795" t="s">
        <v>8113</v>
      </c>
      <c r="J1795" t="str">
        <f>Table15[[#This Row],[Server]]&amp;":"&amp;Table15[[#This Row],[DB_ADDR]]</f>
        <v>WASTE:E55576</v>
      </c>
    </row>
    <row r="1796" spans="1:10" x14ac:dyDescent="0.3">
      <c r="A1796">
        <v>13338</v>
      </c>
      <c r="B1796" t="e">
        <f>_xlfn.XLOOKUP(Table15[[#This Row],[Site Id]],'All sites'!A:A,'All sites'!B:B)</f>
        <v>#N/A</v>
      </c>
      <c r="C1796" t="e">
        <f>_xlfn.XLOOKUP(Table15[[#This Row],[Site Id]],'All sites'!A:A,'All sites'!C:C)</f>
        <v>#N/A</v>
      </c>
      <c r="D1796" t="e">
        <f>Table15[[#This Row],[Site Area]] &amp; " " &amp; Table15[[#This Row],[Site Description]]</f>
        <v>#N/A</v>
      </c>
      <c r="E1796" t="s">
        <v>11659</v>
      </c>
      <c r="F1796" t="s">
        <v>11660</v>
      </c>
      <c r="G1796" t="s">
        <v>8112</v>
      </c>
      <c r="H1796" t="s">
        <v>8113</v>
      </c>
      <c r="J1796" t="str">
        <f>Table15[[#This Row],[Server]]&amp;":"&amp;Table15[[#This Row],[DB_ADDR]]</f>
        <v>WASTE:E55919</v>
      </c>
    </row>
    <row r="1797" spans="1:10" x14ac:dyDescent="0.3">
      <c r="A1797">
        <v>13338</v>
      </c>
      <c r="B1797" t="e">
        <f>_xlfn.XLOOKUP(Table15[[#This Row],[Site Id]],'All sites'!A:A,'All sites'!B:B)</f>
        <v>#N/A</v>
      </c>
      <c r="C1797" t="e">
        <f>_xlfn.XLOOKUP(Table15[[#This Row],[Site Id]],'All sites'!A:A,'All sites'!C:C)</f>
        <v>#N/A</v>
      </c>
      <c r="D1797" t="e">
        <f>Table15[[#This Row],[Site Area]] &amp; " " &amp; Table15[[#This Row],[Site Description]]</f>
        <v>#N/A</v>
      </c>
      <c r="E1797" t="s">
        <v>11661</v>
      </c>
      <c r="F1797" t="s">
        <v>11662</v>
      </c>
      <c r="G1797" t="s">
        <v>8112</v>
      </c>
      <c r="H1797" t="s">
        <v>8113</v>
      </c>
      <c r="J1797" t="str">
        <f>Table15[[#This Row],[Server]]&amp;":"&amp;Table15[[#This Row],[DB_ADDR]]</f>
        <v>WASTE:E14514</v>
      </c>
    </row>
    <row r="1798" spans="1:10" x14ac:dyDescent="0.3">
      <c r="A1798">
        <v>13338</v>
      </c>
      <c r="B1798" t="e">
        <f>_xlfn.XLOOKUP(Table15[[#This Row],[Site Id]],'All sites'!A:A,'All sites'!B:B)</f>
        <v>#N/A</v>
      </c>
      <c r="C1798" t="e">
        <f>_xlfn.XLOOKUP(Table15[[#This Row],[Site Id]],'All sites'!A:A,'All sites'!C:C)</f>
        <v>#N/A</v>
      </c>
      <c r="D1798" t="e">
        <f>Table15[[#This Row],[Site Area]] &amp; " " &amp; Table15[[#This Row],[Site Description]]</f>
        <v>#N/A</v>
      </c>
      <c r="E1798" t="s">
        <v>11663</v>
      </c>
      <c r="F1798" t="s">
        <v>11664</v>
      </c>
      <c r="G1798" t="s">
        <v>8112</v>
      </c>
      <c r="H1798" t="s">
        <v>8113</v>
      </c>
      <c r="J1798" t="str">
        <f>Table15[[#This Row],[Server]]&amp;":"&amp;Table15[[#This Row],[DB_ADDR]]</f>
        <v>WASTE:E14515</v>
      </c>
    </row>
    <row r="1799" spans="1:10" x14ac:dyDescent="0.3">
      <c r="A1799">
        <v>13339</v>
      </c>
      <c r="B1799" t="e">
        <f>_xlfn.XLOOKUP(Table15[[#This Row],[Site Id]],'All sites'!A:A,'All sites'!B:B)</f>
        <v>#N/A</v>
      </c>
      <c r="C1799" t="e">
        <f>_xlfn.XLOOKUP(Table15[[#This Row],[Site Id]],'All sites'!A:A,'All sites'!C:C)</f>
        <v>#N/A</v>
      </c>
      <c r="D1799" t="e">
        <f>Table15[[#This Row],[Site Area]] &amp; " " &amp; Table15[[#This Row],[Site Description]]</f>
        <v>#N/A</v>
      </c>
      <c r="E1799" t="s">
        <v>11665</v>
      </c>
      <c r="F1799" t="s">
        <v>11666</v>
      </c>
      <c r="G1799" t="s">
        <v>8112</v>
      </c>
      <c r="H1799" t="s">
        <v>8113</v>
      </c>
      <c r="J1799" t="str">
        <f>Table15[[#This Row],[Server]]&amp;":"&amp;Table15[[#This Row],[DB_ADDR]]</f>
        <v>WASTE:E3255</v>
      </c>
    </row>
    <row r="1800" spans="1:10" x14ac:dyDescent="0.3">
      <c r="A1800">
        <v>13341</v>
      </c>
      <c r="B1800" t="e">
        <f>_xlfn.XLOOKUP(Table15[[#This Row],[Site Id]],'All sites'!A:A,'All sites'!B:B)</f>
        <v>#N/A</v>
      </c>
      <c r="C1800" t="e">
        <f>_xlfn.XLOOKUP(Table15[[#This Row],[Site Id]],'All sites'!A:A,'All sites'!C:C)</f>
        <v>#N/A</v>
      </c>
      <c r="D1800" t="e">
        <f>Table15[[#This Row],[Site Area]] &amp; " " &amp; Table15[[#This Row],[Site Description]]</f>
        <v>#N/A</v>
      </c>
      <c r="E1800" t="s">
        <v>11667</v>
      </c>
      <c r="F1800" t="s">
        <v>11668</v>
      </c>
      <c r="G1800" t="s">
        <v>8112</v>
      </c>
      <c r="H1800" t="s">
        <v>8113</v>
      </c>
      <c r="J1800" t="str">
        <f>Table15[[#This Row],[Server]]&amp;":"&amp;Table15[[#This Row],[DB_ADDR]]</f>
        <v>WASTE:E3961</v>
      </c>
    </row>
    <row r="1801" spans="1:10" x14ac:dyDescent="0.3">
      <c r="A1801">
        <v>13342</v>
      </c>
      <c r="B1801" t="e">
        <f>_xlfn.XLOOKUP(Table15[[#This Row],[Site Id]],'All sites'!A:A,'All sites'!B:B)</f>
        <v>#N/A</v>
      </c>
      <c r="C1801" t="e">
        <f>_xlfn.XLOOKUP(Table15[[#This Row],[Site Id]],'All sites'!A:A,'All sites'!C:C)</f>
        <v>#N/A</v>
      </c>
      <c r="D1801" t="e">
        <f>Table15[[#This Row],[Site Area]] &amp; " " &amp; Table15[[#This Row],[Site Description]]</f>
        <v>#N/A</v>
      </c>
      <c r="E1801" t="s">
        <v>11669</v>
      </c>
      <c r="F1801" t="s">
        <v>11670</v>
      </c>
      <c r="G1801" t="s">
        <v>8112</v>
      </c>
      <c r="H1801" t="s">
        <v>8113</v>
      </c>
      <c r="J1801" t="str">
        <f>Table15[[#This Row],[Server]]&amp;":"&amp;Table15[[#This Row],[DB_ADDR]]</f>
        <v>WASTE:E12990</v>
      </c>
    </row>
    <row r="1802" spans="1:10" x14ac:dyDescent="0.3">
      <c r="A1802">
        <v>13342</v>
      </c>
      <c r="B1802" t="e">
        <f>_xlfn.XLOOKUP(Table15[[#This Row],[Site Id]],'All sites'!A:A,'All sites'!B:B)</f>
        <v>#N/A</v>
      </c>
      <c r="C1802" t="e">
        <f>_xlfn.XLOOKUP(Table15[[#This Row],[Site Id]],'All sites'!A:A,'All sites'!C:C)</f>
        <v>#N/A</v>
      </c>
      <c r="D1802" t="e">
        <f>Table15[[#This Row],[Site Area]] &amp; " " &amp; Table15[[#This Row],[Site Description]]</f>
        <v>#N/A</v>
      </c>
      <c r="E1802" t="s">
        <v>11671</v>
      </c>
      <c r="F1802" t="s">
        <v>11672</v>
      </c>
      <c r="G1802" t="s">
        <v>8112</v>
      </c>
      <c r="H1802" t="s">
        <v>8113</v>
      </c>
      <c r="J1802" t="str">
        <f>Table15[[#This Row],[Server]]&amp;":"&amp;Table15[[#This Row],[DB_ADDR]]</f>
        <v>WASTE:E12991</v>
      </c>
    </row>
    <row r="1803" spans="1:10" x14ac:dyDescent="0.3">
      <c r="A1803">
        <v>13342</v>
      </c>
      <c r="B1803" t="e">
        <f>_xlfn.XLOOKUP(Table15[[#This Row],[Site Id]],'All sites'!A:A,'All sites'!B:B)</f>
        <v>#N/A</v>
      </c>
      <c r="C1803" t="e">
        <f>_xlfn.XLOOKUP(Table15[[#This Row],[Site Id]],'All sites'!A:A,'All sites'!C:C)</f>
        <v>#N/A</v>
      </c>
      <c r="D1803" t="e">
        <f>Table15[[#This Row],[Site Area]] &amp; " " &amp; Table15[[#This Row],[Site Description]]</f>
        <v>#N/A</v>
      </c>
      <c r="E1803" t="s">
        <v>11673</v>
      </c>
      <c r="F1803" t="s">
        <v>11674</v>
      </c>
      <c r="G1803" t="s">
        <v>8112</v>
      </c>
      <c r="H1803" t="s">
        <v>8113</v>
      </c>
      <c r="J1803" t="str">
        <f>Table15[[#This Row],[Server]]&amp;":"&amp;Table15[[#This Row],[DB_ADDR]]</f>
        <v>WASTE:E12992</v>
      </c>
    </row>
    <row r="1804" spans="1:10" x14ac:dyDescent="0.3">
      <c r="A1804">
        <v>13342</v>
      </c>
      <c r="B1804" t="e">
        <f>_xlfn.XLOOKUP(Table15[[#This Row],[Site Id]],'All sites'!A:A,'All sites'!B:B)</f>
        <v>#N/A</v>
      </c>
      <c r="C1804" t="e">
        <f>_xlfn.XLOOKUP(Table15[[#This Row],[Site Id]],'All sites'!A:A,'All sites'!C:C)</f>
        <v>#N/A</v>
      </c>
      <c r="D1804" t="e">
        <f>Table15[[#This Row],[Site Area]] &amp; " " &amp; Table15[[#This Row],[Site Description]]</f>
        <v>#N/A</v>
      </c>
      <c r="E1804" t="s">
        <v>11675</v>
      </c>
      <c r="F1804" t="s">
        <v>11676</v>
      </c>
      <c r="G1804" t="s">
        <v>8112</v>
      </c>
      <c r="H1804" t="s">
        <v>8113</v>
      </c>
      <c r="J1804" t="str">
        <f>Table15[[#This Row],[Server]]&amp;":"&amp;Table15[[#This Row],[DB_ADDR]]</f>
        <v>WASTE:E12993</v>
      </c>
    </row>
    <row r="1805" spans="1:10" x14ac:dyDescent="0.3">
      <c r="A1805">
        <v>13342</v>
      </c>
      <c r="B1805" t="e">
        <f>_xlfn.XLOOKUP(Table15[[#This Row],[Site Id]],'All sites'!A:A,'All sites'!B:B)</f>
        <v>#N/A</v>
      </c>
      <c r="C1805" t="e">
        <f>_xlfn.XLOOKUP(Table15[[#This Row],[Site Id]],'All sites'!A:A,'All sites'!C:C)</f>
        <v>#N/A</v>
      </c>
      <c r="D1805" t="e">
        <f>Table15[[#This Row],[Site Area]] &amp; " " &amp; Table15[[#This Row],[Site Description]]</f>
        <v>#N/A</v>
      </c>
      <c r="E1805" t="s">
        <v>11677</v>
      </c>
      <c r="F1805" t="s">
        <v>11678</v>
      </c>
      <c r="G1805" t="s">
        <v>8112</v>
      </c>
      <c r="H1805" t="s">
        <v>8113</v>
      </c>
      <c r="J1805" t="str">
        <f>Table15[[#This Row],[Server]]&amp;":"&amp;Table15[[#This Row],[DB_ADDR]]</f>
        <v>WASTE:E12994</v>
      </c>
    </row>
    <row r="1806" spans="1:10" x14ac:dyDescent="0.3">
      <c r="A1806">
        <v>13342</v>
      </c>
      <c r="B1806" t="e">
        <f>_xlfn.XLOOKUP(Table15[[#This Row],[Site Id]],'All sites'!A:A,'All sites'!B:B)</f>
        <v>#N/A</v>
      </c>
      <c r="C1806" t="e">
        <f>_xlfn.XLOOKUP(Table15[[#This Row],[Site Id]],'All sites'!A:A,'All sites'!C:C)</f>
        <v>#N/A</v>
      </c>
      <c r="D1806" t="e">
        <f>Table15[[#This Row],[Site Area]] &amp; " " &amp; Table15[[#This Row],[Site Description]]</f>
        <v>#N/A</v>
      </c>
      <c r="E1806" t="s">
        <v>11679</v>
      </c>
      <c r="F1806" t="s">
        <v>11680</v>
      </c>
      <c r="G1806" t="s">
        <v>8112</v>
      </c>
      <c r="H1806" t="s">
        <v>8113</v>
      </c>
      <c r="J1806" t="str">
        <f>Table15[[#This Row],[Server]]&amp;":"&amp;Table15[[#This Row],[DB_ADDR]]</f>
        <v>WASTE:E12995</v>
      </c>
    </row>
    <row r="1807" spans="1:10" x14ac:dyDescent="0.3">
      <c r="A1807">
        <v>13342</v>
      </c>
      <c r="B1807" t="e">
        <f>_xlfn.XLOOKUP(Table15[[#This Row],[Site Id]],'All sites'!A:A,'All sites'!B:B)</f>
        <v>#N/A</v>
      </c>
      <c r="C1807" t="e">
        <f>_xlfn.XLOOKUP(Table15[[#This Row],[Site Id]],'All sites'!A:A,'All sites'!C:C)</f>
        <v>#N/A</v>
      </c>
      <c r="D1807" t="e">
        <f>Table15[[#This Row],[Site Area]] &amp; " " &amp; Table15[[#This Row],[Site Description]]</f>
        <v>#N/A</v>
      </c>
      <c r="E1807" t="s">
        <v>11681</v>
      </c>
      <c r="F1807" t="s">
        <v>11682</v>
      </c>
      <c r="G1807" t="s">
        <v>8112</v>
      </c>
      <c r="H1807" t="s">
        <v>8113</v>
      </c>
      <c r="J1807" t="str">
        <f>Table15[[#This Row],[Server]]&amp;":"&amp;Table15[[#This Row],[DB_ADDR]]</f>
        <v>WASTE:E12996</v>
      </c>
    </row>
    <row r="1808" spans="1:10" x14ac:dyDescent="0.3">
      <c r="A1808">
        <v>13342</v>
      </c>
      <c r="B1808" t="e">
        <f>_xlfn.XLOOKUP(Table15[[#This Row],[Site Id]],'All sites'!A:A,'All sites'!B:B)</f>
        <v>#N/A</v>
      </c>
      <c r="C1808" t="e">
        <f>_xlfn.XLOOKUP(Table15[[#This Row],[Site Id]],'All sites'!A:A,'All sites'!C:C)</f>
        <v>#N/A</v>
      </c>
      <c r="D1808" t="e">
        <f>Table15[[#This Row],[Site Area]] &amp; " " &amp; Table15[[#This Row],[Site Description]]</f>
        <v>#N/A</v>
      </c>
      <c r="E1808" t="s">
        <v>11683</v>
      </c>
      <c r="F1808" t="s">
        <v>11684</v>
      </c>
      <c r="G1808" t="s">
        <v>8112</v>
      </c>
      <c r="H1808" t="s">
        <v>8113</v>
      </c>
      <c r="J1808" t="str">
        <f>Table15[[#This Row],[Server]]&amp;":"&amp;Table15[[#This Row],[DB_ADDR]]</f>
        <v>WASTE:E12997</v>
      </c>
    </row>
    <row r="1809" spans="1:10" x14ac:dyDescent="0.3">
      <c r="A1809">
        <v>13342</v>
      </c>
      <c r="B1809" t="e">
        <f>_xlfn.XLOOKUP(Table15[[#This Row],[Site Id]],'All sites'!A:A,'All sites'!B:B)</f>
        <v>#N/A</v>
      </c>
      <c r="C1809" t="e">
        <f>_xlfn.XLOOKUP(Table15[[#This Row],[Site Id]],'All sites'!A:A,'All sites'!C:C)</f>
        <v>#N/A</v>
      </c>
      <c r="D1809" t="e">
        <f>Table15[[#This Row],[Site Area]] &amp; " " &amp; Table15[[#This Row],[Site Description]]</f>
        <v>#N/A</v>
      </c>
      <c r="E1809" t="s">
        <v>11685</v>
      </c>
      <c r="F1809" t="s">
        <v>11686</v>
      </c>
      <c r="G1809" t="s">
        <v>8112</v>
      </c>
      <c r="H1809" t="s">
        <v>8113</v>
      </c>
      <c r="J1809" t="str">
        <f>Table15[[#This Row],[Server]]&amp;":"&amp;Table15[[#This Row],[DB_ADDR]]</f>
        <v>WASTE:E13000</v>
      </c>
    </row>
    <row r="1810" spans="1:10" x14ac:dyDescent="0.3">
      <c r="A1810">
        <v>13342</v>
      </c>
      <c r="B1810" t="e">
        <f>_xlfn.XLOOKUP(Table15[[#This Row],[Site Id]],'All sites'!A:A,'All sites'!B:B)</f>
        <v>#N/A</v>
      </c>
      <c r="C1810" t="e">
        <f>_xlfn.XLOOKUP(Table15[[#This Row],[Site Id]],'All sites'!A:A,'All sites'!C:C)</f>
        <v>#N/A</v>
      </c>
      <c r="D1810" t="e">
        <f>Table15[[#This Row],[Site Area]] &amp; " " &amp; Table15[[#This Row],[Site Description]]</f>
        <v>#N/A</v>
      </c>
      <c r="E1810" t="s">
        <v>11687</v>
      </c>
      <c r="F1810" t="s">
        <v>11688</v>
      </c>
      <c r="G1810" t="s">
        <v>8112</v>
      </c>
      <c r="H1810" t="s">
        <v>8113</v>
      </c>
      <c r="J1810" t="str">
        <f>Table15[[#This Row],[Server]]&amp;":"&amp;Table15[[#This Row],[DB_ADDR]]</f>
        <v>WASTE:E13015</v>
      </c>
    </row>
    <row r="1811" spans="1:10" x14ac:dyDescent="0.3">
      <c r="A1811">
        <v>13342</v>
      </c>
      <c r="B1811" t="e">
        <f>_xlfn.XLOOKUP(Table15[[#This Row],[Site Id]],'All sites'!A:A,'All sites'!B:B)</f>
        <v>#N/A</v>
      </c>
      <c r="C1811" t="e">
        <f>_xlfn.XLOOKUP(Table15[[#This Row],[Site Id]],'All sites'!A:A,'All sites'!C:C)</f>
        <v>#N/A</v>
      </c>
      <c r="D1811" t="e">
        <f>Table15[[#This Row],[Site Area]] &amp; " " &amp; Table15[[#This Row],[Site Description]]</f>
        <v>#N/A</v>
      </c>
      <c r="E1811" t="s">
        <v>11689</v>
      </c>
      <c r="F1811" t="s">
        <v>11690</v>
      </c>
      <c r="G1811" t="s">
        <v>8112</v>
      </c>
      <c r="H1811" t="s">
        <v>8113</v>
      </c>
      <c r="J1811" t="str">
        <f>Table15[[#This Row],[Server]]&amp;":"&amp;Table15[[#This Row],[DB_ADDR]]</f>
        <v>WASTE:E13020</v>
      </c>
    </row>
    <row r="1812" spans="1:10" x14ac:dyDescent="0.3">
      <c r="A1812">
        <v>13342</v>
      </c>
      <c r="B1812" t="e">
        <f>_xlfn.XLOOKUP(Table15[[#This Row],[Site Id]],'All sites'!A:A,'All sites'!B:B)</f>
        <v>#N/A</v>
      </c>
      <c r="C1812" t="e">
        <f>_xlfn.XLOOKUP(Table15[[#This Row],[Site Id]],'All sites'!A:A,'All sites'!C:C)</f>
        <v>#N/A</v>
      </c>
      <c r="D1812" t="e">
        <f>Table15[[#This Row],[Site Area]] &amp; " " &amp; Table15[[#This Row],[Site Description]]</f>
        <v>#N/A</v>
      </c>
      <c r="E1812" t="s">
        <v>11691</v>
      </c>
      <c r="F1812" t="s">
        <v>11692</v>
      </c>
      <c r="G1812" t="s">
        <v>8112</v>
      </c>
      <c r="H1812" t="s">
        <v>8113</v>
      </c>
      <c r="J1812" t="str">
        <f>Table15[[#This Row],[Server]]&amp;":"&amp;Table15[[#This Row],[DB_ADDR]]</f>
        <v>WASTE:E13023</v>
      </c>
    </row>
    <row r="1813" spans="1:10" x14ac:dyDescent="0.3">
      <c r="A1813">
        <v>13342</v>
      </c>
      <c r="B1813" t="e">
        <f>_xlfn.XLOOKUP(Table15[[#This Row],[Site Id]],'All sites'!A:A,'All sites'!B:B)</f>
        <v>#N/A</v>
      </c>
      <c r="C1813" t="e">
        <f>_xlfn.XLOOKUP(Table15[[#This Row],[Site Id]],'All sites'!A:A,'All sites'!C:C)</f>
        <v>#N/A</v>
      </c>
      <c r="D1813" t="e">
        <f>Table15[[#This Row],[Site Area]] &amp; " " &amp; Table15[[#This Row],[Site Description]]</f>
        <v>#N/A</v>
      </c>
      <c r="E1813" t="s">
        <v>11693</v>
      </c>
      <c r="F1813" t="s">
        <v>11694</v>
      </c>
      <c r="G1813" t="s">
        <v>8112</v>
      </c>
      <c r="H1813" t="s">
        <v>8113</v>
      </c>
      <c r="J1813" t="str">
        <f>Table15[[#This Row],[Server]]&amp;":"&amp;Table15[[#This Row],[DB_ADDR]]</f>
        <v>WASTE:E25038</v>
      </c>
    </row>
    <row r="1814" spans="1:10" x14ac:dyDescent="0.3">
      <c r="A1814">
        <v>13342</v>
      </c>
      <c r="B1814" t="e">
        <f>_xlfn.XLOOKUP(Table15[[#This Row],[Site Id]],'All sites'!A:A,'All sites'!B:B)</f>
        <v>#N/A</v>
      </c>
      <c r="C1814" t="e">
        <f>_xlfn.XLOOKUP(Table15[[#This Row],[Site Id]],'All sites'!A:A,'All sites'!C:C)</f>
        <v>#N/A</v>
      </c>
      <c r="D1814" t="e">
        <f>Table15[[#This Row],[Site Area]] &amp; " " &amp; Table15[[#This Row],[Site Description]]</f>
        <v>#N/A</v>
      </c>
      <c r="E1814" t="s">
        <v>11695</v>
      </c>
      <c r="F1814" t="s">
        <v>11696</v>
      </c>
      <c r="G1814" t="s">
        <v>8112</v>
      </c>
      <c r="H1814" t="s">
        <v>8113</v>
      </c>
      <c r="J1814" t="str">
        <f>Table15[[#This Row],[Server]]&amp;":"&amp;Table15[[#This Row],[DB_ADDR]]</f>
        <v>WASTE:E25044</v>
      </c>
    </row>
    <row r="1815" spans="1:10" x14ac:dyDescent="0.3">
      <c r="A1815">
        <v>13342</v>
      </c>
      <c r="B1815" t="e">
        <f>_xlfn.XLOOKUP(Table15[[#This Row],[Site Id]],'All sites'!A:A,'All sites'!B:B)</f>
        <v>#N/A</v>
      </c>
      <c r="C1815" t="e">
        <f>_xlfn.XLOOKUP(Table15[[#This Row],[Site Id]],'All sites'!A:A,'All sites'!C:C)</f>
        <v>#N/A</v>
      </c>
      <c r="D1815" t="e">
        <f>Table15[[#This Row],[Site Area]] &amp; " " &amp; Table15[[#This Row],[Site Description]]</f>
        <v>#N/A</v>
      </c>
      <c r="E1815" t="s">
        <v>11697</v>
      </c>
      <c r="F1815" t="s">
        <v>11698</v>
      </c>
      <c r="G1815" t="s">
        <v>8112</v>
      </c>
      <c r="H1815" t="s">
        <v>8113</v>
      </c>
      <c r="J1815" t="str">
        <f>Table15[[#This Row],[Server]]&amp;":"&amp;Table15[[#This Row],[DB_ADDR]]</f>
        <v>WASTE:E25045</v>
      </c>
    </row>
    <row r="1816" spans="1:10" x14ac:dyDescent="0.3">
      <c r="A1816">
        <v>13342</v>
      </c>
      <c r="B1816" t="e">
        <f>_xlfn.XLOOKUP(Table15[[#This Row],[Site Id]],'All sites'!A:A,'All sites'!B:B)</f>
        <v>#N/A</v>
      </c>
      <c r="C1816" t="e">
        <f>_xlfn.XLOOKUP(Table15[[#This Row],[Site Id]],'All sites'!A:A,'All sites'!C:C)</f>
        <v>#N/A</v>
      </c>
      <c r="D1816" t="e">
        <f>Table15[[#This Row],[Site Area]] &amp; " " &amp; Table15[[#This Row],[Site Description]]</f>
        <v>#N/A</v>
      </c>
      <c r="E1816" t="s">
        <v>11699</v>
      </c>
      <c r="F1816" t="s">
        <v>11700</v>
      </c>
      <c r="G1816" t="s">
        <v>8112</v>
      </c>
      <c r="H1816" t="s">
        <v>8113</v>
      </c>
      <c r="J1816" t="str">
        <f>Table15[[#This Row],[Server]]&amp;":"&amp;Table15[[#This Row],[DB_ADDR]]</f>
        <v>WASTE:E25046</v>
      </c>
    </row>
    <row r="1817" spans="1:10" x14ac:dyDescent="0.3">
      <c r="A1817">
        <v>13342</v>
      </c>
      <c r="B1817" t="e">
        <f>_xlfn.XLOOKUP(Table15[[#This Row],[Site Id]],'All sites'!A:A,'All sites'!B:B)</f>
        <v>#N/A</v>
      </c>
      <c r="C1817" t="e">
        <f>_xlfn.XLOOKUP(Table15[[#This Row],[Site Id]],'All sites'!A:A,'All sites'!C:C)</f>
        <v>#N/A</v>
      </c>
      <c r="D1817" t="e">
        <f>Table15[[#This Row],[Site Area]] &amp; " " &amp; Table15[[#This Row],[Site Description]]</f>
        <v>#N/A</v>
      </c>
      <c r="E1817" t="s">
        <v>11701</v>
      </c>
      <c r="F1817" t="s">
        <v>11702</v>
      </c>
      <c r="G1817" t="s">
        <v>8112</v>
      </c>
      <c r="H1817" t="s">
        <v>8113</v>
      </c>
      <c r="J1817" t="str">
        <f>Table15[[#This Row],[Server]]&amp;":"&amp;Table15[[#This Row],[DB_ADDR]]</f>
        <v>WASTE:E57976</v>
      </c>
    </row>
    <row r="1818" spans="1:10" x14ac:dyDescent="0.3">
      <c r="A1818">
        <v>13342</v>
      </c>
      <c r="B1818" t="e">
        <f>_xlfn.XLOOKUP(Table15[[#This Row],[Site Id]],'All sites'!A:A,'All sites'!B:B)</f>
        <v>#N/A</v>
      </c>
      <c r="C1818" t="e">
        <f>_xlfn.XLOOKUP(Table15[[#This Row],[Site Id]],'All sites'!A:A,'All sites'!C:C)</f>
        <v>#N/A</v>
      </c>
      <c r="D1818" t="e">
        <f>Table15[[#This Row],[Site Area]] &amp; " " &amp; Table15[[#This Row],[Site Description]]</f>
        <v>#N/A</v>
      </c>
      <c r="E1818" t="s">
        <v>11703</v>
      </c>
      <c r="F1818" t="s">
        <v>11704</v>
      </c>
      <c r="G1818" t="s">
        <v>8112</v>
      </c>
      <c r="H1818" t="s">
        <v>8113</v>
      </c>
      <c r="J1818" t="str">
        <f>Table15[[#This Row],[Server]]&amp;":"&amp;Table15[[#This Row],[DB_ADDR]]</f>
        <v>WASTE:E57977</v>
      </c>
    </row>
    <row r="1819" spans="1:10" x14ac:dyDescent="0.3">
      <c r="A1819">
        <v>13342</v>
      </c>
      <c r="B1819" t="e">
        <f>_xlfn.XLOOKUP(Table15[[#This Row],[Site Id]],'All sites'!A:A,'All sites'!B:B)</f>
        <v>#N/A</v>
      </c>
      <c r="C1819" t="e">
        <f>_xlfn.XLOOKUP(Table15[[#This Row],[Site Id]],'All sites'!A:A,'All sites'!C:C)</f>
        <v>#N/A</v>
      </c>
      <c r="D1819" t="e">
        <f>Table15[[#This Row],[Site Area]] &amp; " " &amp; Table15[[#This Row],[Site Description]]</f>
        <v>#N/A</v>
      </c>
      <c r="E1819" t="s">
        <v>11705</v>
      </c>
      <c r="F1819" t="s">
        <v>11706</v>
      </c>
      <c r="G1819" t="s">
        <v>8112</v>
      </c>
      <c r="H1819" t="s">
        <v>8113</v>
      </c>
      <c r="J1819" t="str">
        <f>Table15[[#This Row],[Server]]&amp;":"&amp;Table15[[#This Row],[DB_ADDR]]</f>
        <v>WASTE:E57978</v>
      </c>
    </row>
    <row r="1820" spans="1:10" x14ac:dyDescent="0.3">
      <c r="A1820">
        <v>13342</v>
      </c>
      <c r="B1820" t="e">
        <f>_xlfn.XLOOKUP(Table15[[#This Row],[Site Id]],'All sites'!A:A,'All sites'!B:B)</f>
        <v>#N/A</v>
      </c>
      <c r="C1820" t="e">
        <f>_xlfn.XLOOKUP(Table15[[#This Row],[Site Id]],'All sites'!A:A,'All sites'!C:C)</f>
        <v>#N/A</v>
      </c>
      <c r="D1820" t="e">
        <f>Table15[[#This Row],[Site Area]] &amp; " " &amp; Table15[[#This Row],[Site Description]]</f>
        <v>#N/A</v>
      </c>
      <c r="E1820" t="s">
        <v>11707</v>
      </c>
      <c r="F1820" t="s">
        <v>11708</v>
      </c>
      <c r="G1820" t="s">
        <v>8112</v>
      </c>
      <c r="H1820" t="s">
        <v>8113</v>
      </c>
      <c r="J1820" t="str">
        <f>Table15[[#This Row],[Server]]&amp;":"&amp;Table15[[#This Row],[DB_ADDR]]</f>
        <v>WASTE:E13018</v>
      </c>
    </row>
    <row r="1821" spans="1:10" x14ac:dyDescent="0.3">
      <c r="A1821">
        <v>13345</v>
      </c>
      <c r="B1821" t="e">
        <f>_xlfn.XLOOKUP(Table15[[#This Row],[Site Id]],'All sites'!A:A,'All sites'!B:B)</f>
        <v>#N/A</v>
      </c>
      <c r="C1821" t="e">
        <f>_xlfn.XLOOKUP(Table15[[#This Row],[Site Id]],'All sites'!A:A,'All sites'!C:C)</f>
        <v>#N/A</v>
      </c>
      <c r="D1821" t="e">
        <f>Table15[[#This Row],[Site Area]] &amp; " " &amp; Table15[[#This Row],[Site Description]]</f>
        <v>#N/A</v>
      </c>
      <c r="E1821" t="s">
        <v>11709</v>
      </c>
      <c r="F1821" t="s">
        <v>11710</v>
      </c>
      <c r="G1821" t="s">
        <v>8112</v>
      </c>
      <c r="H1821" t="s">
        <v>8113</v>
      </c>
      <c r="J1821" t="str">
        <f>Table15[[#This Row],[Server]]&amp;":"&amp;Table15[[#This Row],[DB_ADDR]]</f>
        <v>WASTE:E1590</v>
      </c>
    </row>
    <row r="1822" spans="1:10" x14ac:dyDescent="0.3">
      <c r="A1822">
        <v>13346</v>
      </c>
      <c r="B1822" t="e">
        <f>_xlfn.XLOOKUP(Table15[[#This Row],[Site Id]],'All sites'!A:A,'All sites'!B:B)</f>
        <v>#N/A</v>
      </c>
      <c r="C1822" t="e">
        <f>_xlfn.XLOOKUP(Table15[[#This Row],[Site Id]],'All sites'!A:A,'All sites'!C:C)</f>
        <v>#N/A</v>
      </c>
      <c r="D1822" t="e">
        <f>Table15[[#This Row],[Site Area]] &amp; " " &amp; Table15[[#This Row],[Site Description]]</f>
        <v>#N/A</v>
      </c>
      <c r="E1822" t="s">
        <v>11711</v>
      </c>
      <c r="F1822" t="s">
        <v>11712</v>
      </c>
      <c r="G1822" t="s">
        <v>8112</v>
      </c>
      <c r="H1822" t="s">
        <v>8113</v>
      </c>
      <c r="J1822" t="str">
        <f>Table15[[#This Row],[Server]]&amp;":"&amp;Table15[[#This Row],[DB_ADDR]]</f>
        <v>WASTE:E2796</v>
      </c>
    </row>
    <row r="1823" spans="1:10" x14ac:dyDescent="0.3">
      <c r="A1823">
        <v>13346</v>
      </c>
      <c r="B1823" t="e">
        <f>_xlfn.XLOOKUP(Table15[[#This Row],[Site Id]],'All sites'!A:A,'All sites'!B:B)</f>
        <v>#N/A</v>
      </c>
      <c r="C1823" t="e">
        <f>_xlfn.XLOOKUP(Table15[[#This Row],[Site Id]],'All sites'!A:A,'All sites'!C:C)</f>
        <v>#N/A</v>
      </c>
      <c r="D1823" t="e">
        <f>Table15[[#This Row],[Site Area]] &amp; " " &amp; Table15[[#This Row],[Site Description]]</f>
        <v>#N/A</v>
      </c>
      <c r="E1823" t="s">
        <v>11713</v>
      </c>
      <c r="F1823" t="s">
        <v>11714</v>
      </c>
      <c r="G1823" t="s">
        <v>8112</v>
      </c>
      <c r="H1823" t="s">
        <v>8113</v>
      </c>
      <c r="J1823" t="str">
        <f>Table15[[#This Row],[Server]]&amp;":"&amp;Table15[[#This Row],[DB_ADDR]]</f>
        <v>WASTE:E2806</v>
      </c>
    </row>
    <row r="1824" spans="1:10" x14ac:dyDescent="0.3">
      <c r="A1824">
        <v>13346</v>
      </c>
      <c r="B1824" t="e">
        <f>_xlfn.XLOOKUP(Table15[[#This Row],[Site Id]],'All sites'!A:A,'All sites'!B:B)</f>
        <v>#N/A</v>
      </c>
      <c r="C1824" t="e">
        <f>_xlfn.XLOOKUP(Table15[[#This Row],[Site Id]],'All sites'!A:A,'All sites'!C:C)</f>
        <v>#N/A</v>
      </c>
      <c r="D1824" t="e">
        <f>Table15[[#This Row],[Site Area]] &amp; " " &amp; Table15[[#This Row],[Site Description]]</f>
        <v>#N/A</v>
      </c>
      <c r="E1824" t="s">
        <v>11715</v>
      </c>
      <c r="F1824" t="s">
        <v>11716</v>
      </c>
      <c r="G1824" t="s">
        <v>8112</v>
      </c>
      <c r="H1824" t="s">
        <v>8113</v>
      </c>
      <c r="J1824" t="str">
        <f>Table15[[#This Row],[Server]]&amp;":"&amp;Table15[[#This Row],[DB_ADDR]]</f>
        <v>WASTE:E23501</v>
      </c>
    </row>
    <row r="1825" spans="1:10" x14ac:dyDescent="0.3">
      <c r="A1825">
        <v>13346</v>
      </c>
      <c r="B1825" t="e">
        <f>_xlfn.XLOOKUP(Table15[[#This Row],[Site Id]],'All sites'!A:A,'All sites'!B:B)</f>
        <v>#N/A</v>
      </c>
      <c r="C1825" t="e">
        <f>_xlfn.XLOOKUP(Table15[[#This Row],[Site Id]],'All sites'!A:A,'All sites'!C:C)</f>
        <v>#N/A</v>
      </c>
      <c r="D1825" t="e">
        <f>Table15[[#This Row],[Site Area]] &amp; " " &amp; Table15[[#This Row],[Site Description]]</f>
        <v>#N/A</v>
      </c>
      <c r="E1825" t="s">
        <v>11717</v>
      </c>
      <c r="F1825" t="s">
        <v>11718</v>
      </c>
      <c r="G1825" t="s">
        <v>8112</v>
      </c>
      <c r="H1825" t="s">
        <v>8113</v>
      </c>
      <c r="J1825" t="str">
        <f>Table15[[#This Row],[Server]]&amp;":"&amp;Table15[[#This Row],[DB_ADDR]]</f>
        <v>WASTE:E54395</v>
      </c>
    </row>
    <row r="1826" spans="1:10" x14ac:dyDescent="0.3">
      <c r="A1826">
        <v>13346</v>
      </c>
      <c r="B1826" t="e">
        <f>_xlfn.XLOOKUP(Table15[[#This Row],[Site Id]],'All sites'!A:A,'All sites'!B:B)</f>
        <v>#N/A</v>
      </c>
      <c r="C1826" t="e">
        <f>_xlfn.XLOOKUP(Table15[[#This Row],[Site Id]],'All sites'!A:A,'All sites'!C:C)</f>
        <v>#N/A</v>
      </c>
      <c r="D1826" t="e">
        <f>Table15[[#This Row],[Site Area]] &amp; " " &amp; Table15[[#This Row],[Site Description]]</f>
        <v>#N/A</v>
      </c>
      <c r="E1826" t="s">
        <v>11719</v>
      </c>
      <c r="F1826" t="s">
        <v>11720</v>
      </c>
      <c r="G1826" t="s">
        <v>8112</v>
      </c>
      <c r="H1826" t="s">
        <v>8113</v>
      </c>
      <c r="J1826" t="str">
        <f>Table15[[#This Row],[Server]]&amp;":"&amp;Table15[[#This Row],[DB_ADDR]]</f>
        <v>WASTE:E54396</v>
      </c>
    </row>
    <row r="1827" spans="1:10" x14ac:dyDescent="0.3">
      <c r="A1827">
        <v>13346</v>
      </c>
      <c r="B1827" t="e">
        <f>_xlfn.XLOOKUP(Table15[[#This Row],[Site Id]],'All sites'!A:A,'All sites'!B:B)</f>
        <v>#N/A</v>
      </c>
      <c r="C1827" t="e">
        <f>_xlfn.XLOOKUP(Table15[[#This Row],[Site Id]],'All sites'!A:A,'All sites'!C:C)</f>
        <v>#N/A</v>
      </c>
      <c r="D1827" t="e">
        <f>Table15[[#This Row],[Site Area]] &amp; " " &amp; Table15[[#This Row],[Site Description]]</f>
        <v>#N/A</v>
      </c>
      <c r="E1827" t="s">
        <v>11721</v>
      </c>
      <c r="F1827" t="s">
        <v>11722</v>
      </c>
      <c r="G1827" t="s">
        <v>8112</v>
      </c>
      <c r="H1827" t="s">
        <v>8113</v>
      </c>
      <c r="J1827" t="str">
        <f>Table15[[#This Row],[Server]]&amp;":"&amp;Table15[[#This Row],[DB_ADDR]]</f>
        <v>WASTE:E54401</v>
      </c>
    </row>
    <row r="1828" spans="1:10" x14ac:dyDescent="0.3">
      <c r="A1828">
        <v>13346</v>
      </c>
      <c r="B1828" t="e">
        <f>_xlfn.XLOOKUP(Table15[[#This Row],[Site Id]],'All sites'!A:A,'All sites'!B:B)</f>
        <v>#N/A</v>
      </c>
      <c r="C1828" t="e">
        <f>_xlfn.XLOOKUP(Table15[[#This Row],[Site Id]],'All sites'!A:A,'All sites'!C:C)</f>
        <v>#N/A</v>
      </c>
      <c r="D1828" t="e">
        <f>Table15[[#This Row],[Site Area]] &amp; " " &amp; Table15[[#This Row],[Site Description]]</f>
        <v>#N/A</v>
      </c>
      <c r="E1828" t="s">
        <v>11723</v>
      </c>
      <c r="F1828" t="s">
        <v>11724</v>
      </c>
      <c r="G1828" t="s">
        <v>8112</v>
      </c>
      <c r="H1828" t="s">
        <v>8113</v>
      </c>
      <c r="J1828" t="str">
        <f>Table15[[#This Row],[Server]]&amp;":"&amp;Table15[[#This Row],[DB_ADDR]]</f>
        <v>WASTE:E54402</v>
      </c>
    </row>
    <row r="1829" spans="1:10" x14ac:dyDescent="0.3">
      <c r="A1829">
        <v>13346</v>
      </c>
      <c r="B1829" t="e">
        <f>_xlfn.XLOOKUP(Table15[[#This Row],[Site Id]],'All sites'!A:A,'All sites'!B:B)</f>
        <v>#N/A</v>
      </c>
      <c r="C1829" t="e">
        <f>_xlfn.XLOOKUP(Table15[[#This Row],[Site Id]],'All sites'!A:A,'All sites'!C:C)</f>
        <v>#N/A</v>
      </c>
      <c r="D1829" t="e">
        <f>Table15[[#This Row],[Site Area]] &amp; " " &amp; Table15[[#This Row],[Site Description]]</f>
        <v>#N/A</v>
      </c>
      <c r="E1829" t="s">
        <v>11725</v>
      </c>
      <c r="F1829" t="s">
        <v>11726</v>
      </c>
      <c r="G1829" t="s">
        <v>8112</v>
      </c>
      <c r="H1829" t="s">
        <v>8113</v>
      </c>
      <c r="J1829" t="str">
        <f>Table15[[#This Row],[Server]]&amp;":"&amp;Table15[[#This Row],[DB_ADDR]]</f>
        <v>WASTE:E54403</v>
      </c>
    </row>
    <row r="1830" spans="1:10" x14ac:dyDescent="0.3">
      <c r="A1830">
        <v>13346</v>
      </c>
      <c r="B1830" t="e">
        <f>_xlfn.XLOOKUP(Table15[[#This Row],[Site Id]],'All sites'!A:A,'All sites'!B:B)</f>
        <v>#N/A</v>
      </c>
      <c r="C1830" t="e">
        <f>_xlfn.XLOOKUP(Table15[[#This Row],[Site Id]],'All sites'!A:A,'All sites'!C:C)</f>
        <v>#N/A</v>
      </c>
      <c r="D1830" t="e">
        <f>Table15[[#This Row],[Site Area]] &amp; " " &amp; Table15[[#This Row],[Site Description]]</f>
        <v>#N/A</v>
      </c>
      <c r="E1830" t="s">
        <v>11727</v>
      </c>
      <c r="F1830" t="s">
        <v>11728</v>
      </c>
      <c r="G1830" t="s">
        <v>8112</v>
      </c>
      <c r="H1830" t="s">
        <v>8113</v>
      </c>
      <c r="J1830" t="str">
        <f>Table15[[#This Row],[Server]]&amp;":"&amp;Table15[[#This Row],[DB_ADDR]]</f>
        <v>WASTE:E54404</v>
      </c>
    </row>
    <row r="1831" spans="1:10" x14ac:dyDescent="0.3">
      <c r="A1831">
        <v>13346</v>
      </c>
      <c r="B1831" t="e">
        <f>_xlfn.XLOOKUP(Table15[[#This Row],[Site Id]],'All sites'!A:A,'All sites'!B:B)</f>
        <v>#N/A</v>
      </c>
      <c r="C1831" t="e">
        <f>_xlfn.XLOOKUP(Table15[[#This Row],[Site Id]],'All sites'!A:A,'All sites'!C:C)</f>
        <v>#N/A</v>
      </c>
      <c r="D1831" t="e">
        <f>Table15[[#This Row],[Site Area]] &amp; " " &amp; Table15[[#This Row],[Site Description]]</f>
        <v>#N/A</v>
      </c>
      <c r="E1831" t="s">
        <v>11729</v>
      </c>
      <c r="F1831" t="s">
        <v>11730</v>
      </c>
      <c r="G1831" t="s">
        <v>8112</v>
      </c>
      <c r="H1831" t="s">
        <v>8113</v>
      </c>
      <c r="J1831" t="str">
        <f>Table15[[#This Row],[Server]]&amp;":"&amp;Table15[[#This Row],[DB_ADDR]]</f>
        <v>WASTE:E54405</v>
      </c>
    </row>
    <row r="1832" spans="1:10" x14ac:dyDescent="0.3">
      <c r="A1832">
        <v>13346</v>
      </c>
      <c r="B1832" t="e">
        <f>_xlfn.XLOOKUP(Table15[[#This Row],[Site Id]],'All sites'!A:A,'All sites'!B:B)</f>
        <v>#N/A</v>
      </c>
      <c r="C1832" t="e">
        <f>_xlfn.XLOOKUP(Table15[[#This Row],[Site Id]],'All sites'!A:A,'All sites'!C:C)</f>
        <v>#N/A</v>
      </c>
      <c r="D1832" t="e">
        <f>Table15[[#This Row],[Site Area]] &amp; " " &amp; Table15[[#This Row],[Site Description]]</f>
        <v>#N/A</v>
      </c>
      <c r="E1832" t="s">
        <v>11731</v>
      </c>
      <c r="F1832" t="s">
        <v>11732</v>
      </c>
      <c r="G1832" t="s">
        <v>8112</v>
      </c>
      <c r="H1832" t="s">
        <v>8113</v>
      </c>
      <c r="J1832" t="str">
        <f>Table15[[#This Row],[Server]]&amp;":"&amp;Table15[[#This Row],[DB_ADDR]]</f>
        <v>WASTE:E54409</v>
      </c>
    </row>
    <row r="1833" spans="1:10" x14ac:dyDescent="0.3">
      <c r="A1833">
        <v>13346</v>
      </c>
      <c r="B1833" t="e">
        <f>_xlfn.XLOOKUP(Table15[[#This Row],[Site Id]],'All sites'!A:A,'All sites'!B:B)</f>
        <v>#N/A</v>
      </c>
      <c r="C1833" t="e">
        <f>_xlfn.XLOOKUP(Table15[[#This Row],[Site Id]],'All sites'!A:A,'All sites'!C:C)</f>
        <v>#N/A</v>
      </c>
      <c r="D1833" t="e">
        <f>Table15[[#This Row],[Site Area]] &amp; " " &amp; Table15[[#This Row],[Site Description]]</f>
        <v>#N/A</v>
      </c>
      <c r="E1833" t="s">
        <v>11733</v>
      </c>
      <c r="F1833" t="s">
        <v>11734</v>
      </c>
      <c r="G1833" t="s">
        <v>8112</v>
      </c>
      <c r="H1833" t="s">
        <v>8113</v>
      </c>
      <c r="J1833" t="str">
        <f>Table15[[#This Row],[Server]]&amp;":"&amp;Table15[[#This Row],[DB_ADDR]]</f>
        <v>WASTE:E54411</v>
      </c>
    </row>
    <row r="1834" spans="1:10" x14ac:dyDescent="0.3">
      <c r="A1834">
        <v>13346</v>
      </c>
      <c r="B1834" t="e">
        <f>_xlfn.XLOOKUP(Table15[[#This Row],[Site Id]],'All sites'!A:A,'All sites'!B:B)</f>
        <v>#N/A</v>
      </c>
      <c r="C1834" t="e">
        <f>_xlfn.XLOOKUP(Table15[[#This Row],[Site Id]],'All sites'!A:A,'All sites'!C:C)</f>
        <v>#N/A</v>
      </c>
      <c r="D1834" t="e">
        <f>Table15[[#This Row],[Site Area]] &amp; " " &amp; Table15[[#This Row],[Site Description]]</f>
        <v>#N/A</v>
      </c>
      <c r="E1834" t="s">
        <v>11735</v>
      </c>
      <c r="F1834" t="s">
        <v>11736</v>
      </c>
      <c r="G1834" t="s">
        <v>8112</v>
      </c>
      <c r="H1834" t="s">
        <v>8113</v>
      </c>
      <c r="J1834" t="str">
        <f>Table15[[#This Row],[Server]]&amp;":"&amp;Table15[[#This Row],[DB_ADDR]]</f>
        <v>WASTE:E54412</v>
      </c>
    </row>
    <row r="1835" spans="1:10" x14ac:dyDescent="0.3">
      <c r="A1835">
        <v>13346</v>
      </c>
      <c r="B1835" t="e">
        <f>_xlfn.XLOOKUP(Table15[[#This Row],[Site Id]],'All sites'!A:A,'All sites'!B:B)</f>
        <v>#N/A</v>
      </c>
      <c r="C1835" t="e">
        <f>_xlfn.XLOOKUP(Table15[[#This Row],[Site Id]],'All sites'!A:A,'All sites'!C:C)</f>
        <v>#N/A</v>
      </c>
      <c r="D1835" t="e">
        <f>Table15[[#This Row],[Site Area]] &amp; " " &amp; Table15[[#This Row],[Site Description]]</f>
        <v>#N/A</v>
      </c>
      <c r="E1835" t="s">
        <v>11737</v>
      </c>
      <c r="F1835" t="s">
        <v>11738</v>
      </c>
      <c r="G1835" t="s">
        <v>8112</v>
      </c>
      <c r="H1835" t="s">
        <v>8113</v>
      </c>
      <c r="J1835" t="str">
        <f>Table15[[#This Row],[Server]]&amp;":"&amp;Table15[[#This Row],[DB_ADDR]]</f>
        <v>WASTE:E54417</v>
      </c>
    </row>
    <row r="1836" spans="1:10" x14ac:dyDescent="0.3">
      <c r="A1836">
        <v>13347</v>
      </c>
      <c r="B1836" t="e">
        <f>_xlfn.XLOOKUP(Table15[[#This Row],[Site Id]],'All sites'!A:A,'All sites'!B:B)</f>
        <v>#N/A</v>
      </c>
      <c r="C1836" t="e">
        <f>_xlfn.XLOOKUP(Table15[[#This Row],[Site Id]],'All sites'!A:A,'All sites'!C:C)</f>
        <v>#N/A</v>
      </c>
      <c r="D1836" t="e">
        <f>Table15[[#This Row],[Site Area]] &amp; " " &amp; Table15[[#This Row],[Site Description]]</f>
        <v>#N/A</v>
      </c>
      <c r="E1836" t="s">
        <v>11739</v>
      </c>
      <c r="F1836" t="s">
        <v>11740</v>
      </c>
      <c r="G1836" t="s">
        <v>8112</v>
      </c>
      <c r="H1836" t="s">
        <v>8113</v>
      </c>
      <c r="J1836" t="str">
        <f>Table15[[#This Row],[Server]]&amp;":"&amp;Table15[[#This Row],[DB_ADDR]]</f>
        <v>WASTE:E1185</v>
      </c>
    </row>
    <row r="1837" spans="1:10" x14ac:dyDescent="0.3">
      <c r="A1837">
        <v>13349</v>
      </c>
      <c r="B1837" t="e">
        <f>_xlfn.XLOOKUP(Table15[[#This Row],[Site Id]],'All sites'!A:A,'All sites'!B:B)</f>
        <v>#N/A</v>
      </c>
      <c r="C1837" t="e">
        <f>_xlfn.XLOOKUP(Table15[[#This Row],[Site Id]],'All sites'!A:A,'All sites'!C:C)</f>
        <v>#N/A</v>
      </c>
      <c r="D1837" t="e">
        <f>Table15[[#This Row],[Site Area]] &amp; " " &amp; Table15[[#This Row],[Site Description]]</f>
        <v>#N/A</v>
      </c>
      <c r="E1837" t="s">
        <v>11741</v>
      </c>
      <c r="F1837" t="s">
        <v>11742</v>
      </c>
      <c r="G1837" t="s">
        <v>8112</v>
      </c>
      <c r="H1837" t="s">
        <v>8113</v>
      </c>
      <c r="J1837" t="str">
        <f>Table15[[#This Row],[Server]]&amp;":"&amp;Table15[[#This Row],[DB_ADDR]]</f>
        <v>WASTE:E9821</v>
      </c>
    </row>
    <row r="1838" spans="1:10" x14ac:dyDescent="0.3">
      <c r="A1838">
        <v>13349</v>
      </c>
      <c r="B1838" t="e">
        <f>_xlfn.XLOOKUP(Table15[[#This Row],[Site Id]],'All sites'!A:A,'All sites'!B:B)</f>
        <v>#N/A</v>
      </c>
      <c r="C1838" t="e">
        <f>_xlfn.XLOOKUP(Table15[[#This Row],[Site Id]],'All sites'!A:A,'All sites'!C:C)</f>
        <v>#N/A</v>
      </c>
      <c r="D1838" t="e">
        <f>Table15[[#This Row],[Site Area]] &amp; " " &amp; Table15[[#This Row],[Site Description]]</f>
        <v>#N/A</v>
      </c>
      <c r="E1838" t="s">
        <v>11743</v>
      </c>
      <c r="F1838" t="s">
        <v>11744</v>
      </c>
      <c r="G1838" t="s">
        <v>8112</v>
      </c>
      <c r="H1838" t="s">
        <v>8113</v>
      </c>
      <c r="J1838" t="str">
        <f>Table15[[#This Row],[Server]]&amp;":"&amp;Table15[[#This Row],[DB_ADDR]]</f>
        <v>WASTE:E9822</v>
      </c>
    </row>
    <row r="1839" spans="1:10" x14ac:dyDescent="0.3">
      <c r="A1839">
        <v>13349</v>
      </c>
      <c r="B1839" t="e">
        <f>_xlfn.XLOOKUP(Table15[[#This Row],[Site Id]],'All sites'!A:A,'All sites'!B:B)</f>
        <v>#N/A</v>
      </c>
      <c r="C1839" t="e">
        <f>_xlfn.XLOOKUP(Table15[[#This Row],[Site Id]],'All sites'!A:A,'All sites'!C:C)</f>
        <v>#N/A</v>
      </c>
      <c r="D1839" t="e">
        <f>Table15[[#This Row],[Site Area]] &amp; " " &amp; Table15[[#This Row],[Site Description]]</f>
        <v>#N/A</v>
      </c>
      <c r="E1839" t="s">
        <v>11745</v>
      </c>
      <c r="F1839" t="s">
        <v>11746</v>
      </c>
      <c r="G1839" t="s">
        <v>8112</v>
      </c>
      <c r="H1839" t="s">
        <v>8113</v>
      </c>
      <c r="J1839" t="str">
        <f>Table15[[#This Row],[Server]]&amp;":"&amp;Table15[[#This Row],[DB_ADDR]]</f>
        <v>WASTE:E9825</v>
      </c>
    </row>
    <row r="1840" spans="1:10" x14ac:dyDescent="0.3">
      <c r="A1840">
        <v>13349</v>
      </c>
      <c r="B1840" t="e">
        <f>_xlfn.XLOOKUP(Table15[[#This Row],[Site Id]],'All sites'!A:A,'All sites'!B:B)</f>
        <v>#N/A</v>
      </c>
      <c r="C1840" t="e">
        <f>_xlfn.XLOOKUP(Table15[[#This Row],[Site Id]],'All sites'!A:A,'All sites'!C:C)</f>
        <v>#N/A</v>
      </c>
      <c r="D1840" t="e">
        <f>Table15[[#This Row],[Site Area]] &amp; " " &amp; Table15[[#This Row],[Site Description]]</f>
        <v>#N/A</v>
      </c>
      <c r="E1840" t="s">
        <v>11747</v>
      </c>
      <c r="F1840" t="s">
        <v>11748</v>
      </c>
      <c r="G1840" t="s">
        <v>8112</v>
      </c>
      <c r="H1840" t="s">
        <v>8113</v>
      </c>
      <c r="J1840" t="str">
        <f>Table15[[#This Row],[Server]]&amp;":"&amp;Table15[[#This Row],[DB_ADDR]]</f>
        <v>WASTE:E21008</v>
      </c>
    </row>
    <row r="1841" spans="1:10" x14ac:dyDescent="0.3">
      <c r="A1841">
        <v>13349</v>
      </c>
      <c r="B1841" t="e">
        <f>_xlfn.XLOOKUP(Table15[[#This Row],[Site Id]],'All sites'!A:A,'All sites'!B:B)</f>
        <v>#N/A</v>
      </c>
      <c r="C1841" t="e">
        <f>_xlfn.XLOOKUP(Table15[[#This Row],[Site Id]],'All sites'!A:A,'All sites'!C:C)</f>
        <v>#N/A</v>
      </c>
      <c r="D1841" t="e">
        <f>Table15[[#This Row],[Site Area]] &amp; " " &amp; Table15[[#This Row],[Site Description]]</f>
        <v>#N/A</v>
      </c>
      <c r="E1841" t="s">
        <v>11749</v>
      </c>
      <c r="F1841" t="s">
        <v>11750</v>
      </c>
      <c r="G1841" t="s">
        <v>8112</v>
      </c>
      <c r="H1841" t="s">
        <v>8113</v>
      </c>
      <c r="J1841" t="str">
        <f>Table15[[#This Row],[Server]]&amp;":"&amp;Table15[[#This Row],[DB_ADDR]]</f>
        <v>WASTE:E21010</v>
      </c>
    </row>
    <row r="1842" spans="1:10" x14ac:dyDescent="0.3">
      <c r="A1842">
        <v>13350</v>
      </c>
      <c r="B1842" t="e">
        <f>_xlfn.XLOOKUP(Table15[[#This Row],[Site Id]],'All sites'!A:A,'All sites'!B:B)</f>
        <v>#N/A</v>
      </c>
      <c r="C1842" t="e">
        <f>_xlfn.XLOOKUP(Table15[[#This Row],[Site Id]],'All sites'!A:A,'All sites'!C:C)</f>
        <v>#N/A</v>
      </c>
      <c r="D1842" t="e">
        <f>Table15[[#This Row],[Site Area]] &amp; " " &amp; Table15[[#This Row],[Site Description]]</f>
        <v>#N/A</v>
      </c>
      <c r="E1842" t="s">
        <v>11751</v>
      </c>
      <c r="F1842" t="s">
        <v>11752</v>
      </c>
      <c r="G1842" t="s">
        <v>8112</v>
      </c>
      <c r="H1842" t="s">
        <v>8113</v>
      </c>
      <c r="J1842" t="str">
        <f>Table15[[#This Row],[Server]]&amp;":"&amp;Table15[[#This Row],[DB_ADDR]]</f>
        <v>WASTE:E10660</v>
      </c>
    </row>
    <row r="1843" spans="1:10" x14ac:dyDescent="0.3">
      <c r="A1843">
        <v>13350</v>
      </c>
      <c r="B1843" t="e">
        <f>_xlfn.XLOOKUP(Table15[[#This Row],[Site Id]],'All sites'!A:A,'All sites'!B:B)</f>
        <v>#N/A</v>
      </c>
      <c r="C1843" t="e">
        <f>_xlfn.XLOOKUP(Table15[[#This Row],[Site Id]],'All sites'!A:A,'All sites'!C:C)</f>
        <v>#N/A</v>
      </c>
      <c r="D1843" t="e">
        <f>Table15[[#This Row],[Site Area]] &amp; " " &amp; Table15[[#This Row],[Site Description]]</f>
        <v>#N/A</v>
      </c>
      <c r="E1843" t="s">
        <v>11753</v>
      </c>
      <c r="F1843" t="s">
        <v>11754</v>
      </c>
      <c r="G1843" t="s">
        <v>8112</v>
      </c>
      <c r="H1843" t="s">
        <v>8113</v>
      </c>
      <c r="J1843" t="str">
        <f>Table15[[#This Row],[Server]]&amp;":"&amp;Table15[[#This Row],[DB_ADDR]]</f>
        <v>WASTE:E27563</v>
      </c>
    </row>
    <row r="1844" spans="1:10" x14ac:dyDescent="0.3">
      <c r="A1844">
        <v>13350</v>
      </c>
      <c r="B1844" t="e">
        <f>_xlfn.XLOOKUP(Table15[[#This Row],[Site Id]],'All sites'!A:A,'All sites'!B:B)</f>
        <v>#N/A</v>
      </c>
      <c r="C1844" t="e">
        <f>_xlfn.XLOOKUP(Table15[[#This Row],[Site Id]],'All sites'!A:A,'All sites'!C:C)</f>
        <v>#N/A</v>
      </c>
      <c r="D1844" t="e">
        <f>Table15[[#This Row],[Site Area]] &amp; " " &amp; Table15[[#This Row],[Site Description]]</f>
        <v>#N/A</v>
      </c>
      <c r="E1844" t="s">
        <v>11755</v>
      </c>
      <c r="F1844" t="s">
        <v>11756</v>
      </c>
      <c r="G1844" t="s">
        <v>8112</v>
      </c>
      <c r="H1844" t="s">
        <v>8113</v>
      </c>
      <c r="J1844" t="str">
        <f>Table15[[#This Row],[Server]]&amp;":"&amp;Table15[[#This Row],[DB_ADDR]]</f>
        <v>WASTE:E56727</v>
      </c>
    </row>
    <row r="1845" spans="1:10" x14ac:dyDescent="0.3">
      <c r="A1845">
        <v>13350</v>
      </c>
      <c r="B1845" t="e">
        <f>_xlfn.XLOOKUP(Table15[[#This Row],[Site Id]],'All sites'!A:A,'All sites'!B:B)</f>
        <v>#N/A</v>
      </c>
      <c r="C1845" t="e">
        <f>_xlfn.XLOOKUP(Table15[[#This Row],[Site Id]],'All sites'!A:A,'All sites'!C:C)</f>
        <v>#N/A</v>
      </c>
      <c r="D1845" t="e">
        <f>Table15[[#This Row],[Site Area]] &amp; " " &amp; Table15[[#This Row],[Site Description]]</f>
        <v>#N/A</v>
      </c>
      <c r="E1845" t="s">
        <v>11757</v>
      </c>
      <c r="F1845" t="s">
        <v>11758</v>
      </c>
      <c r="G1845" t="s">
        <v>8112</v>
      </c>
      <c r="H1845" t="s">
        <v>8113</v>
      </c>
      <c r="J1845" t="str">
        <f>Table15[[#This Row],[Server]]&amp;":"&amp;Table15[[#This Row],[DB_ADDR]]</f>
        <v>WASTE:E56732</v>
      </c>
    </row>
    <row r="1846" spans="1:10" x14ac:dyDescent="0.3">
      <c r="A1846">
        <v>13351</v>
      </c>
      <c r="B1846" t="e">
        <f>_xlfn.XLOOKUP(Table15[[#This Row],[Site Id]],'All sites'!A:A,'All sites'!B:B)</f>
        <v>#N/A</v>
      </c>
      <c r="C1846" t="e">
        <f>_xlfn.XLOOKUP(Table15[[#This Row],[Site Id]],'All sites'!A:A,'All sites'!C:C)</f>
        <v>#N/A</v>
      </c>
      <c r="D1846" t="e">
        <f>Table15[[#This Row],[Site Area]] &amp; " " &amp; Table15[[#This Row],[Site Description]]</f>
        <v>#N/A</v>
      </c>
      <c r="E1846" t="s">
        <v>11759</v>
      </c>
      <c r="F1846" t="s">
        <v>11760</v>
      </c>
      <c r="G1846" t="s">
        <v>8112</v>
      </c>
      <c r="H1846" t="s">
        <v>8113</v>
      </c>
      <c r="J1846" t="str">
        <f>Table15[[#This Row],[Server]]&amp;":"&amp;Table15[[#This Row],[DB_ADDR]]</f>
        <v>WASTE:E9632</v>
      </c>
    </row>
    <row r="1847" spans="1:10" x14ac:dyDescent="0.3">
      <c r="A1847">
        <v>13351</v>
      </c>
      <c r="B1847" t="e">
        <f>_xlfn.XLOOKUP(Table15[[#This Row],[Site Id]],'All sites'!A:A,'All sites'!B:B)</f>
        <v>#N/A</v>
      </c>
      <c r="C1847" t="e">
        <f>_xlfn.XLOOKUP(Table15[[#This Row],[Site Id]],'All sites'!A:A,'All sites'!C:C)</f>
        <v>#N/A</v>
      </c>
      <c r="D1847" t="e">
        <f>Table15[[#This Row],[Site Area]] &amp; " " &amp; Table15[[#This Row],[Site Description]]</f>
        <v>#N/A</v>
      </c>
      <c r="E1847" t="s">
        <v>11761</v>
      </c>
      <c r="F1847" t="s">
        <v>11762</v>
      </c>
      <c r="G1847" t="s">
        <v>8112</v>
      </c>
      <c r="H1847" t="s">
        <v>8168</v>
      </c>
      <c r="J1847" t="str">
        <f>Table15[[#This Row],[Server]]&amp;":"&amp;Table15[[#This Row],[DB_ADDR]]</f>
        <v>WASTE2:E6953</v>
      </c>
    </row>
    <row r="1848" spans="1:10" x14ac:dyDescent="0.3">
      <c r="A1848">
        <v>13351</v>
      </c>
      <c r="B1848" t="e">
        <f>_xlfn.XLOOKUP(Table15[[#This Row],[Site Id]],'All sites'!A:A,'All sites'!B:B)</f>
        <v>#N/A</v>
      </c>
      <c r="C1848" t="e">
        <f>_xlfn.XLOOKUP(Table15[[#This Row],[Site Id]],'All sites'!A:A,'All sites'!C:C)</f>
        <v>#N/A</v>
      </c>
      <c r="D1848" t="e">
        <f>Table15[[#This Row],[Site Area]] &amp; " " &amp; Table15[[#This Row],[Site Description]]</f>
        <v>#N/A</v>
      </c>
      <c r="E1848" t="s">
        <v>11763</v>
      </c>
      <c r="F1848" t="s">
        <v>11764</v>
      </c>
      <c r="G1848" t="s">
        <v>8112</v>
      </c>
      <c r="H1848" t="s">
        <v>8168</v>
      </c>
      <c r="J1848" t="str">
        <f>Table15[[#This Row],[Server]]&amp;":"&amp;Table15[[#This Row],[DB_ADDR]]</f>
        <v>WASTE2:E6958</v>
      </c>
    </row>
    <row r="1849" spans="1:10" x14ac:dyDescent="0.3">
      <c r="A1849">
        <v>13351</v>
      </c>
      <c r="B1849" t="e">
        <f>_xlfn.XLOOKUP(Table15[[#This Row],[Site Id]],'All sites'!A:A,'All sites'!B:B)</f>
        <v>#N/A</v>
      </c>
      <c r="C1849" t="e">
        <f>_xlfn.XLOOKUP(Table15[[#This Row],[Site Id]],'All sites'!A:A,'All sites'!C:C)</f>
        <v>#N/A</v>
      </c>
      <c r="D1849" t="e">
        <f>Table15[[#This Row],[Site Area]] &amp; " " &amp; Table15[[#This Row],[Site Description]]</f>
        <v>#N/A</v>
      </c>
      <c r="E1849" t="s">
        <v>11765</v>
      </c>
      <c r="F1849" t="s">
        <v>11766</v>
      </c>
      <c r="G1849" t="s">
        <v>8112</v>
      </c>
      <c r="H1849" t="s">
        <v>8168</v>
      </c>
      <c r="J1849" t="str">
        <f>Table15[[#This Row],[Server]]&amp;":"&amp;Table15[[#This Row],[DB_ADDR]]</f>
        <v>WASTE2:E6962</v>
      </c>
    </row>
    <row r="1850" spans="1:10" x14ac:dyDescent="0.3">
      <c r="A1850">
        <v>13351</v>
      </c>
      <c r="B1850" t="e">
        <f>_xlfn.XLOOKUP(Table15[[#This Row],[Site Id]],'All sites'!A:A,'All sites'!B:B)</f>
        <v>#N/A</v>
      </c>
      <c r="C1850" t="e">
        <f>_xlfn.XLOOKUP(Table15[[#This Row],[Site Id]],'All sites'!A:A,'All sites'!C:C)</f>
        <v>#N/A</v>
      </c>
      <c r="D1850" t="e">
        <f>Table15[[#This Row],[Site Area]] &amp; " " &amp; Table15[[#This Row],[Site Description]]</f>
        <v>#N/A</v>
      </c>
      <c r="E1850" t="s">
        <v>8569</v>
      </c>
      <c r="F1850" t="s">
        <v>11767</v>
      </c>
      <c r="G1850" t="s">
        <v>8112</v>
      </c>
      <c r="H1850" t="s">
        <v>8168</v>
      </c>
      <c r="J1850" t="str">
        <f>Table15[[#This Row],[Server]]&amp;":"&amp;Table15[[#This Row],[DB_ADDR]]</f>
        <v>WASTE2:E6968</v>
      </c>
    </row>
    <row r="1851" spans="1:10" x14ac:dyDescent="0.3">
      <c r="A1851">
        <v>13351</v>
      </c>
      <c r="B1851" t="e">
        <f>_xlfn.XLOOKUP(Table15[[#This Row],[Site Id]],'All sites'!A:A,'All sites'!B:B)</f>
        <v>#N/A</v>
      </c>
      <c r="C1851" t="e">
        <f>_xlfn.XLOOKUP(Table15[[#This Row],[Site Id]],'All sites'!A:A,'All sites'!C:C)</f>
        <v>#N/A</v>
      </c>
      <c r="D1851" t="e">
        <f>Table15[[#This Row],[Site Area]] &amp; " " &amp; Table15[[#This Row],[Site Description]]</f>
        <v>#N/A</v>
      </c>
      <c r="E1851" t="s">
        <v>11768</v>
      </c>
      <c r="F1851" t="s">
        <v>11769</v>
      </c>
      <c r="G1851" t="s">
        <v>8112</v>
      </c>
      <c r="H1851" t="s">
        <v>8168</v>
      </c>
      <c r="J1851" t="str">
        <f>Table15[[#This Row],[Server]]&amp;":"&amp;Table15[[#This Row],[DB_ADDR]]</f>
        <v>WASTE2:E6997</v>
      </c>
    </row>
    <row r="1852" spans="1:10" x14ac:dyDescent="0.3">
      <c r="A1852">
        <v>13351</v>
      </c>
      <c r="B1852" t="e">
        <f>_xlfn.XLOOKUP(Table15[[#This Row],[Site Id]],'All sites'!A:A,'All sites'!B:B)</f>
        <v>#N/A</v>
      </c>
      <c r="C1852" t="e">
        <f>_xlfn.XLOOKUP(Table15[[#This Row],[Site Id]],'All sites'!A:A,'All sites'!C:C)</f>
        <v>#N/A</v>
      </c>
      <c r="D1852" t="e">
        <f>Table15[[#This Row],[Site Area]] &amp; " " &amp; Table15[[#This Row],[Site Description]]</f>
        <v>#N/A</v>
      </c>
      <c r="E1852" t="s">
        <v>11770</v>
      </c>
      <c r="F1852" t="s">
        <v>11771</v>
      </c>
      <c r="G1852" t="s">
        <v>8112</v>
      </c>
      <c r="H1852" t="s">
        <v>8168</v>
      </c>
      <c r="J1852" t="str">
        <f>Table15[[#This Row],[Server]]&amp;":"&amp;Table15[[#This Row],[DB_ADDR]]</f>
        <v>WASTE2:E7002</v>
      </c>
    </row>
    <row r="1853" spans="1:10" x14ac:dyDescent="0.3">
      <c r="A1853">
        <v>13351</v>
      </c>
      <c r="B1853" t="e">
        <f>_xlfn.XLOOKUP(Table15[[#This Row],[Site Id]],'All sites'!A:A,'All sites'!B:B)</f>
        <v>#N/A</v>
      </c>
      <c r="C1853" t="e">
        <f>_xlfn.XLOOKUP(Table15[[#This Row],[Site Id]],'All sites'!A:A,'All sites'!C:C)</f>
        <v>#N/A</v>
      </c>
      <c r="D1853" t="e">
        <f>Table15[[#This Row],[Site Area]] &amp; " " &amp; Table15[[#This Row],[Site Description]]</f>
        <v>#N/A</v>
      </c>
      <c r="E1853" t="s">
        <v>11772</v>
      </c>
      <c r="F1853" t="s">
        <v>11773</v>
      </c>
      <c r="G1853" t="s">
        <v>8112</v>
      </c>
      <c r="H1853" t="s">
        <v>8168</v>
      </c>
      <c r="J1853" t="str">
        <f>Table15[[#This Row],[Server]]&amp;":"&amp;Table15[[#This Row],[DB_ADDR]]</f>
        <v>WASTE2:E7007</v>
      </c>
    </row>
    <row r="1854" spans="1:10" x14ac:dyDescent="0.3">
      <c r="A1854">
        <v>13352</v>
      </c>
      <c r="B1854" t="e">
        <f>_xlfn.XLOOKUP(Table15[[#This Row],[Site Id]],'All sites'!A:A,'All sites'!B:B)</f>
        <v>#N/A</v>
      </c>
      <c r="C1854" t="e">
        <f>_xlfn.XLOOKUP(Table15[[#This Row],[Site Id]],'All sites'!A:A,'All sites'!C:C)</f>
        <v>#N/A</v>
      </c>
      <c r="D1854" t="e">
        <f>Table15[[#This Row],[Site Area]] &amp; " " &amp; Table15[[#This Row],[Site Description]]</f>
        <v>#N/A</v>
      </c>
      <c r="E1854" t="s">
        <v>11774</v>
      </c>
      <c r="F1854" t="s">
        <v>11775</v>
      </c>
      <c r="G1854" t="s">
        <v>8112</v>
      </c>
      <c r="H1854" t="s">
        <v>8113</v>
      </c>
      <c r="J1854" t="str">
        <f>Table15[[#This Row],[Server]]&amp;":"&amp;Table15[[#This Row],[DB_ADDR]]</f>
        <v>WASTE:E3976</v>
      </c>
    </row>
    <row r="1855" spans="1:10" x14ac:dyDescent="0.3">
      <c r="A1855">
        <v>13352</v>
      </c>
      <c r="B1855" t="e">
        <f>_xlfn.XLOOKUP(Table15[[#This Row],[Site Id]],'All sites'!A:A,'All sites'!B:B)</f>
        <v>#N/A</v>
      </c>
      <c r="C1855" t="e">
        <f>_xlfn.XLOOKUP(Table15[[#This Row],[Site Id]],'All sites'!A:A,'All sites'!C:C)</f>
        <v>#N/A</v>
      </c>
      <c r="D1855" t="e">
        <f>Table15[[#This Row],[Site Area]] &amp; " " &amp; Table15[[#This Row],[Site Description]]</f>
        <v>#N/A</v>
      </c>
      <c r="E1855" t="s">
        <v>11776</v>
      </c>
      <c r="F1855" t="s">
        <v>11777</v>
      </c>
      <c r="G1855" t="s">
        <v>8112</v>
      </c>
      <c r="H1855" t="s">
        <v>8113</v>
      </c>
      <c r="J1855" t="str">
        <f>Table15[[#This Row],[Server]]&amp;":"&amp;Table15[[#This Row],[DB_ADDR]]</f>
        <v>WASTE:E3977</v>
      </c>
    </row>
    <row r="1856" spans="1:10" x14ac:dyDescent="0.3">
      <c r="A1856">
        <v>13353</v>
      </c>
      <c r="B1856" t="e">
        <f>_xlfn.XLOOKUP(Table15[[#This Row],[Site Id]],'All sites'!A:A,'All sites'!B:B)</f>
        <v>#N/A</v>
      </c>
      <c r="C1856" t="e">
        <f>_xlfn.XLOOKUP(Table15[[#This Row],[Site Id]],'All sites'!A:A,'All sites'!C:C)</f>
        <v>#N/A</v>
      </c>
      <c r="D1856" t="e">
        <f>Table15[[#This Row],[Site Area]] &amp; " " &amp; Table15[[#This Row],[Site Description]]</f>
        <v>#N/A</v>
      </c>
      <c r="E1856" t="s">
        <v>11778</v>
      </c>
      <c r="F1856" t="s">
        <v>11779</v>
      </c>
      <c r="G1856" t="s">
        <v>8112</v>
      </c>
      <c r="H1856" t="s">
        <v>8113</v>
      </c>
      <c r="J1856" t="str">
        <f>Table15[[#This Row],[Server]]&amp;":"&amp;Table15[[#This Row],[DB_ADDR]]</f>
        <v>WASTE:E18683</v>
      </c>
    </row>
    <row r="1857" spans="1:10" x14ac:dyDescent="0.3">
      <c r="A1857">
        <v>13353</v>
      </c>
      <c r="B1857" t="e">
        <f>_xlfn.XLOOKUP(Table15[[#This Row],[Site Id]],'All sites'!A:A,'All sites'!B:B)</f>
        <v>#N/A</v>
      </c>
      <c r="C1857" t="e">
        <f>_xlfn.XLOOKUP(Table15[[#This Row],[Site Id]],'All sites'!A:A,'All sites'!C:C)</f>
        <v>#N/A</v>
      </c>
      <c r="D1857" t="e">
        <f>Table15[[#This Row],[Site Area]] &amp; " " &amp; Table15[[#This Row],[Site Description]]</f>
        <v>#N/A</v>
      </c>
      <c r="E1857" t="s">
        <v>11780</v>
      </c>
      <c r="F1857" t="s">
        <v>11781</v>
      </c>
      <c r="G1857" t="s">
        <v>8112</v>
      </c>
      <c r="H1857" t="s">
        <v>8113</v>
      </c>
      <c r="J1857" t="str">
        <f>Table15[[#This Row],[Server]]&amp;":"&amp;Table15[[#This Row],[DB_ADDR]]</f>
        <v>WASTE:E31728</v>
      </c>
    </row>
    <row r="1858" spans="1:10" x14ac:dyDescent="0.3">
      <c r="A1858">
        <v>13353</v>
      </c>
      <c r="B1858" t="e">
        <f>_xlfn.XLOOKUP(Table15[[#This Row],[Site Id]],'All sites'!A:A,'All sites'!B:B)</f>
        <v>#N/A</v>
      </c>
      <c r="C1858" t="e">
        <f>_xlfn.XLOOKUP(Table15[[#This Row],[Site Id]],'All sites'!A:A,'All sites'!C:C)</f>
        <v>#N/A</v>
      </c>
      <c r="D1858" t="e">
        <f>Table15[[#This Row],[Site Area]] &amp; " " &amp; Table15[[#This Row],[Site Description]]</f>
        <v>#N/A</v>
      </c>
      <c r="E1858" t="s">
        <v>11782</v>
      </c>
      <c r="F1858" t="s">
        <v>11783</v>
      </c>
      <c r="G1858" t="s">
        <v>8112</v>
      </c>
      <c r="H1858" t="s">
        <v>8113</v>
      </c>
      <c r="J1858" t="str">
        <f>Table15[[#This Row],[Server]]&amp;":"&amp;Table15[[#This Row],[DB_ADDR]]</f>
        <v>WASTE:E31729</v>
      </c>
    </row>
    <row r="1859" spans="1:10" x14ac:dyDescent="0.3">
      <c r="A1859">
        <v>13353</v>
      </c>
      <c r="B1859" t="e">
        <f>_xlfn.XLOOKUP(Table15[[#This Row],[Site Id]],'All sites'!A:A,'All sites'!B:B)</f>
        <v>#N/A</v>
      </c>
      <c r="C1859" t="e">
        <f>_xlfn.XLOOKUP(Table15[[#This Row],[Site Id]],'All sites'!A:A,'All sites'!C:C)</f>
        <v>#N/A</v>
      </c>
      <c r="D1859" t="e">
        <f>Table15[[#This Row],[Site Area]] &amp; " " &amp; Table15[[#This Row],[Site Description]]</f>
        <v>#N/A</v>
      </c>
      <c r="E1859" t="s">
        <v>11784</v>
      </c>
      <c r="F1859" t="s">
        <v>11785</v>
      </c>
      <c r="G1859" t="s">
        <v>8112</v>
      </c>
      <c r="H1859" t="s">
        <v>8113</v>
      </c>
      <c r="J1859" t="str">
        <f>Table15[[#This Row],[Server]]&amp;":"&amp;Table15[[#This Row],[DB_ADDR]]</f>
        <v>WASTE:E31736</v>
      </c>
    </row>
    <row r="1860" spans="1:10" x14ac:dyDescent="0.3">
      <c r="A1860">
        <v>13353</v>
      </c>
      <c r="B1860" t="e">
        <f>_xlfn.XLOOKUP(Table15[[#This Row],[Site Id]],'All sites'!A:A,'All sites'!B:B)</f>
        <v>#N/A</v>
      </c>
      <c r="C1860" t="e">
        <f>_xlfn.XLOOKUP(Table15[[#This Row],[Site Id]],'All sites'!A:A,'All sites'!C:C)</f>
        <v>#N/A</v>
      </c>
      <c r="D1860" t="e">
        <f>Table15[[#This Row],[Site Area]] &amp; " " &amp; Table15[[#This Row],[Site Description]]</f>
        <v>#N/A</v>
      </c>
      <c r="E1860" t="s">
        <v>11786</v>
      </c>
      <c r="F1860" t="s">
        <v>11787</v>
      </c>
      <c r="G1860" t="s">
        <v>8112</v>
      </c>
      <c r="H1860" t="s">
        <v>8113</v>
      </c>
      <c r="J1860" t="str">
        <f>Table15[[#This Row],[Server]]&amp;":"&amp;Table15[[#This Row],[DB_ADDR]]</f>
        <v>WASTE:E31737</v>
      </c>
    </row>
    <row r="1861" spans="1:10" x14ac:dyDescent="0.3">
      <c r="A1861">
        <v>13353</v>
      </c>
      <c r="B1861" t="e">
        <f>_xlfn.XLOOKUP(Table15[[#This Row],[Site Id]],'All sites'!A:A,'All sites'!B:B)</f>
        <v>#N/A</v>
      </c>
      <c r="C1861" t="e">
        <f>_xlfn.XLOOKUP(Table15[[#This Row],[Site Id]],'All sites'!A:A,'All sites'!C:C)</f>
        <v>#N/A</v>
      </c>
      <c r="D1861" t="e">
        <f>Table15[[#This Row],[Site Area]] &amp; " " &amp; Table15[[#This Row],[Site Description]]</f>
        <v>#N/A</v>
      </c>
      <c r="E1861" t="s">
        <v>11788</v>
      </c>
      <c r="F1861" t="s">
        <v>11789</v>
      </c>
      <c r="G1861" t="s">
        <v>8112</v>
      </c>
      <c r="H1861" t="s">
        <v>8113</v>
      </c>
      <c r="J1861" t="str">
        <f>Table15[[#This Row],[Server]]&amp;":"&amp;Table15[[#This Row],[DB_ADDR]]</f>
        <v>WASTE:E18689</v>
      </c>
    </row>
    <row r="1862" spans="1:10" x14ac:dyDescent="0.3">
      <c r="A1862">
        <v>13354</v>
      </c>
      <c r="B1862" t="e">
        <f>_xlfn.XLOOKUP(Table15[[#This Row],[Site Id]],'All sites'!A:A,'All sites'!B:B)</f>
        <v>#N/A</v>
      </c>
      <c r="C1862" t="e">
        <f>_xlfn.XLOOKUP(Table15[[#This Row],[Site Id]],'All sites'!A:A,'All sites'!C:C)</f>
        <v>#N/A</v>
      </c>
      <c r="D1862" t="e">
        <f>Table15[[#This Row],[Site Area]] &amp; " " &amp; Table15[[#This Row],[Site Description]]</f>
        <v>#N/A</v>
      </c>
      <c r="E1862" t="s">
        <v>11790</v>
      </c>
      <c r="F1862" t="s">
        <v>11791</v>
      </c>
      <c r="G1862" t="s">
        <v>8112</v>
      </c>
      <c r="H1862" t="s">
        <v>8113</v>
      </c>
      <c r="J1862" t="str">
        <f>Table15[[#This Row],[Server]]&amp;":"&amp;Table15[[#This Row],[DB_ADDR]]</f>
        <v>WASTE:E403</v>
      </c>
    </row>
    <row r="1863" spans="1:10" x14ac:dyDescent="0.3">
      <c r="A1863">
        <v>13354</v>
      </c>
      <c r="B1863" t="e">
        <f>_xlfn.XLOOKUP(Table15[[#This Row],[Site Id]],'All sites'!A:A,'All sites'!B:B)</f>
        <v>#N/A</v>
      </c>
      <c r="C1863" t="e">
        <f>_xlfn.XLOOKUP(Table15[[#This Row],[Site Id]],'All sites'!A:A,'All sites'!C:C)</f>
        <v>#N/A</v>
      </c>
      <c r="D1863" t="e">
        <f>Table15[[#This Row],[Site Area]] &amp; " " &amp; Table15[[#This Row],[Site Description]]</f>
        <v>#N/A</v>
      </c>
      <c r="E1863" t="s">
        <v>11792</v>
      </c>
      <c r="F1863" t="s">
        <v>11793</v>
      </c>
      <c r="G1863" t="s">
        <v>8112</v>
      </c>
      <c r="H1863" t="s">
        <v>8113</v>
      </c>
      <c r="J1863" t="str">
        <f>Table15[[#This Row],[Server]]&amp;":"&amp;Table15[[#This Row],[DB_ADDR]]</f>
        <v>WASTE:E4646</v>
      </c>
    </row>
    <row r="1864" spans="1:10" x14ac:dyDescent="0.3">
      <c r="A1864">
        <v>13354</v>
      </c>
      <c r="B1864" t="e">
        <f>_xlfn.XLOOKUP(Table15[[#This Row],[Site Id]],'All sites'!A:A,'All sites'!B:B)</f>
        <v>#N/A</v>
      </c>
      <c r="C1864" t="e">
        <f>_xlfn.XLOOKUP(Table15[[#This Row],[Site Id]],'All sites'!A:A,'All sites'!C:C)</f>
        <v>#N/A</v>
      </c>
      <c r="D1864" t="e">
        <f>Table15[[#This Row],[Site Area]] &amp; " " &amp; Table15[[#This Row],[Site Description]]</f>
        <v>#N/A</v>
      </c>
      <c r="E1864" t="s">
        <v>11794</v>
      </c>
      <c r="F1864" t="s">
        <v>11795</v>
      </c>
      <c r="G1864" t="s">
        <v>8112</v>
      </c>
      <c r="H1864" t="s">
        <v>8113</v>
      </c>
      <c r="J1864" t="str">
        <f>Table15[[#This Row],[Server]]&amp;":"&amp;Table15[[#This Row],[DB_ADDR]]</f>
        <v>WASTE:E4656</v>
      </c>
    </row>
    <row r="1865" spans="1:10" x14ac:dyDescent="0.3">
      <c r="A1865">
        <v>13354</v>
      </c>
      <c r="B1865" t="e">
        <f>_xlfn.XLOOKUP(Table15[[#This Row],[Site Id]],'All sites'!A:A,'All sites'!B:B)</f>
        <v>#N/A</v>
      </c>
      <c r="C1865" t="e">
        <f>_xlfn.XLOOKUP(Table15[[#This Row],[Site Id]],'All sites'!A:A,'All sites'!C:C)</f>
        <v>#N/A</v>
      </c>
      <c r="D1865" t="e">
        <f>Table15[[#This Row],[Site Area]] &amp; " " &amp; Table15[[#This Row],[Site Description]]</f>
        <v>#N/A</v>
      </c>
      <c r="E1865" t="s">
        <v>11796</v>
      </c>
      <c r="F1865" t="s">
        <v>11797</v>
      </c>
      <c r="G1865" t="s">
        <v>8112</v>
      </c>
      <c r="H1865" t="s">
        <v>8113</v>
      </c>
      <c r="J1865" t="str">
        <f>Table15[[#This Row],[Server]]&amp;":"&amp;Table15[[#This Row],[DB_ADDR]]</f>
        <v>WASTE:E4657</v>
      </c>
    </row>
    <row r="1866" spans="1:10" x14ac:dyDescent="0.3">
      <c r="A1866">
        <v>13354</v>
      </c>
      <c r="B1866" t="e">
        <f>_xlfn.XLOOKUP(Table15[[#This Row],[Site Id]],'All sites'!A:A,'All sites'!B:B)</f>
        <v>#N/A</v>
      </c>
      <c r="C1866" t="e">
        <f>_xlfn.XLOOKUP(Table15[[#This Row],[Site Id]],'All sites'!A:A,'All sites'!C:C)</f>
        <v>#N/A</v>
      </c>
      <c r="D1866" t="e">
        <f>Table15[[#This Row],[Site Area]] &amp; " " &amp; Table15[[#This Row],[Site Description]]</f>
        <v>#N/A</v>
      </c>
      <c r="E1866" t="s">
        <v>11798</v>
      </c>
      <c r="F1866" t="s">
        <v>11799</v>
      </c>
      <c r="G1866" t="s">
        <v>8112</v>
      </c>
      <c r="H1866" t="s">
        <v>8113</v>
      </c>
      <c r="J1866" t="str">
        <f>Table15[[#This Row],[Server]]&amp;":"&amp;Table15[[#This Row],[DB_ADDR]]</f>
        <v>WASTE:E4658</v>
      </c>
    </row>
    <row r="1867" spans="1:10" x14ac:dyDescent="0.3">
      <c r="A1867">
        <v>13354</v>
      </c>
      <c r="B1867" t="e">
        <f>_xlfn.XLOOKUP(Table15[[#This Row],[Site Id]],'All sites'!A:A,'All sites'!B:B)</f>
        <v>#N/A</v>
      </c>
      <c r="C1867" t="e">
        <f>_xlfn.XLOOKUP(Table15[[#This Row],[Site Id]],'All sites'!A:A,'All sites'!C:C)</f>
        <v>#N/A</v>
      </c>
      <c r="D1867" t="e">
        <f>Table15[[#This Row],[Site Area]] &amp; " " &amp; Table15[[#This Row],[Site Description]]</f>
        <v>#N/A</v>
      </c>
      <c r="E1867" t="s">
        <v>11800</v>
      </c>
      <c r="F1867" t="s">
        <v>11801</v>
      </c>
      <c r="G1867" t="s">
        <v>8112</v>
      </c>
      <c r="H1867" t="s">
        <v>8113</v>
      </c>
      <c r="J1867" t="str">
        <f>Table15[[#This Row],[Server]]&amp;":"&amp;Table15[[#This Row],[DB_ADDR]]</f>
        <v>WASTE:E4661</v>
      </c>
    </row>
    <row r="1868" spans="1:10" x14ac:dyDescent="0.3">
      <c r="A1868">
        <v>13354</v>
      </c>
      <c r="B1868" t="e">
        <f>_xlfn.XLOOKUP(Table15[[#This Row],[Site Id]],'All sites'!A:A,'All sites'!B:B)</f>
        <v>#N/A</v>
      </c>
      <c r="C1868" t="e">
        <f>_xlfn.XLOOKUP(Table15[[#This Row],[Site Id]],'All sites'!A:A,'All sites'!C:C)</f>
        <v>#N/A</v>
      </c>
      <c r="D1868" t="e">
        <f>Table15[[#This Row],[Site Area]] &amp; " " &amp; Table15[[#This Row],[Site Description]]</f>
        <v>#N/A</v>
      </c>
      <c r="E1868" t="s">
        <v>11802</v>
      </c>
      <c r="F1868" t="s">
        <v>11803</v>
      </c>
      <c r="G1868" t="s">
        <v>8112</v>
      </c>
      <c r="H1868" t="s">
        <v>8113</v>
      </c>
      <c r="J1868" t="str">
        <f>Table15[[#This Row],[Server]]&amp;":"&amp;Table15[[#This Row],[DB_ADDR]]</f>
        <v>WASTE:E4662</v>
      </c>
    </row>
    <row r="1869" spans="1:10" x14ac:dyDescent="0.3">
      <c r="A1869">
        <v>13354</v>
      </c>
      <c r="B1869" t="e">
        <f>_xlfn.XLOOKUP(Table15[[#This Row],[Site Id]],'All sites'!A:A,'All sites'!B:B)</f>
        <v>#N/A</v>
      </c>
      <c r="C1869" t="e">
        <f>_xlfn.XLOOKUP(Table15[[#This Row],[Site Id]],'All sites'!A:A,'All sites'!C:C)</f>
        <v>#N/A</v>
      </c>
      <c r="D1869" t="e">
        <f>Table15[[#This Row],[Site Area]] &amp; " " &amp; Table15[[#This Row],[Site Description]]</f>
        <v>#N/A</v>
      </c>
      <c r="E1869" t="s">
        <v>11804</v>
      </c>
      <c r="F1869" t="s">
        <v>11805</v>
      </c>
      <c r="G1869" t="s">
        <v>8112</v>
      </c>
      <c r="H1869" t="s">
        <v>8113</v>
      </c>
      <c r="J1869" t="str">
        <f>Table15[[#This Row],[Server]]&amp;":"&amp;Table15[[#This Row],[DB_ADDR]]</f>
        <v>WASTE:E4663</v>
      </c>
    </row>
    <row r="1870" spans="1:10" x14ac:dyDescent="0.3">
      <c r="A1870">
        <v>13354</v>
      </c>
      <c r="B1870" t="e">
        <f>_xlfn.XLOOKUP(Table15[[#This Row],[Site Id]],'All sites'!A:A,'All sites'!B:B)</f>
        <v>#N/A</v>
      </c>
      <c r="C1870" t="e">
        <f>_xlfn.XLOOKUP(Table15[[#This Row],[Site Id]],'All sites'!A:A,'All sites'!C:C)</f>
        <v>#N/A</v>
      </c>
      <c r="D1870" t="e">
        <f>Table15[[#This Row],[Site Area]] &amp; " " &amp; Table15[[#This Row],[Site Description]]</f>
        <v>#N/A</v>
      </c>
      <c r="E1870" t="s">
        <v>11806</v>
      </c>
      <c r="F1870" t="s">
        <v>11807</v>
      </c>
      <c r="G1870" t="s">
        <v>8112</v>
      </c>
      <c r="H1870" t="s">
        <v>8113</v>
      </c>
      <c r="J1870" t="str">
        <f>Table15[[#This Row],[Server]]&amp;":"&amp;Table15[[#This Row],[DB_ADDR]]</f>
        <v>WASTE:E31510</v>
      </c>
    </row>
    <row r="1871" spans="1:10" x14ac:dyDescent="0.3">
      <c r="A1871">
        <v>13354</v>
      </c>
      <c r="B1871" t="e">
        <f>_xlfn.XLOOKUP(Table15[[#This Row],[Site Id]],'All sites'!A:A,'All sites'!B:B)</f>
        <v>#N/A</v>
      </c>
      <c r="C1871" t="e">
        <f>_xlfn.XLOOKUP(Table15[[#This Row],[Site Id]],'All sites'!A:A,'All sites'!C:C)</f>
        <v>#N/A</v>
      </c>
      <c r="D1871" t="e">
        <f>Table15[[#This Row],[Site Area]] &amp; " " &amp; Table15[[#This Row],[Site Description]]</f>
        <v>#N/A</v>
      </c>
      <c r="E1871" t="s">
        <v>11808</v>
      </c>
      <c r="F1871" t="s">
        <v>11809</v>
      </c>
      <c r="G1871" t="s">
        <v>8112</v>
      </c>
      <c r="H1871" t="s">
        <v>8113</v>
      </c>
      <c r="J1871" t="str">
        <f>Table15[[#This Row],[Server]]&amp;":"&amp;Table15[[#This Row],[DB_ADDR]]</f>
        <v>WASTE:E31519</v>
      </c>
    </row>
    <row r="1872" spans="1:10" x14ac:dyDescent="0.3">
      <c r="A1872">
        <v>13354</v>
      </c>
      <c r="B1872" t="e">
        <f>_xlfn.XLOOKUP(Table15[[#This Row],[Site Id]],'All sites'!A:A,'All sites'!B:B)</f>
        <v>#N/A</v>
      </c>
      <c r="C1872" t="e">
        <f>_xlfn.XLOOKUP(Table15[[#This Row],[Site Id]],'All sites'!A:A,'All sites'!C:C)</f>
        <v>#N/A</v>
      </c>
      <c r="D1872" t="e">
        <f>Table15[[#This Row],[Site Area]] &amp; " " &amp; Table15[[#This Row],[Site Description]]</f>
        <v>#N/A</v>
      </c>
      <c r="E1872" t="s">
        <v>11810</v>
      </c>
      <c r="F1872" t="s">
        <v>11811</v>
      </c>
      <c r="G1872" t="s">
        <v>8112</v>
      </c>
      <c r="H1872" t="s">
        <v>8113</v>
      </c>
      <c r="J1872" t="str">
        <f>Table15[[#This Row],[Server]]&amp;":"&amp;Table15[[#This Row],[DB_ADDR]]</f>
        <v>WASTE:E31539</v>
      </c>
    </row>
    <row r="1873" spans="1:10" x14ac:dyDescent="0.3">
      <c r="A1873">
        <v>13354</v>
      </c>
      <c r="B1873" t="e">
        <f>_xlfn.XLOOKUP(Table15[[#This Row],[Site Id]],'All sites'!A:A,'All sites'!B:B)</f>
        <v>#N/A</v>
      </c>
      <c r="C1873" t="e">
        <f>_xlfn.XLOOKUP(Table15[[#This Row],[Site Id]],'All sites'!A:A,'All sites'!C:C)</f>
        <v>#N/A</v>
      </c>
      <c r="D1873" t="e">
        <f>Table15[[#This Row],[Site Area]] &amp; " " &amp; Table15[[#This Row],[Site Description]]</f>
        <v>#N/A</v>
      </c>
      <c r="E1873" t="s">
        <v>11812</v>
      </c>
      <c r="F1873" t="s">
        <v>11813</v>
      </c>
      <c r="G1873" t="s">
        <v>8112</v>
      </c>
      <c r="H1873" t="s">
        <v>8113</v>
      </c>
      <c r="J1873" t="str">
        <f>Table15[[#This Row],[Server]]&amp;":"&amp;Table15[[#This Row],[DB_ADDR]]</f>
        <v>WASTE:E31540</v>
      </c>
    </row>
    <row r="1874" spans="1:10" x14ac:dyDescent="0.3">
      <c r="A1874">
        <v>13354</v>
      </c>
      <c r="B1874" t="e">
        <f>_xlfn.XLOOKUP(Table15[[#This Row],[Site Id]],'All sites'!A:A,'All sites'!B:B)</f>
        <v>#N/A</v>
      </c>
      <c r="C1874" t="e">
        <f>_xlfn.XLOOKUP(Table15[[#This Row],[Site Id]],'All sites'!A:A,'All sites'!C:C)</f>
        <v>#N/A</v>
      </c>
      <c r="D1874" t="e">
        <f>Table15[[#This Row],[Site Area]] &amp; " " &amp; Table15[[#This Row],[Site Description]]</f>
        <v>#N/A</v>
      </c>
      <c r="E1874" t="s">
        <v>11814</v>
      </c>
      <c r="F1874" t="s">
        <v>11815</v>
      </c>
      <c r="G1874" t="s">
        <v>8112</v>
      </c>
      <c r="H1874" t="s">
        <v>8113</v>
      </c>
      <c r="J1874" t="str">
        <f>Table15[[#This Row],[Server]]&amp;":"&amp;Table15[[#This Row],[DB_ADDR]]</f>
        <v>WASTE:E31541</v>
      </c>
    </row>
    <row r="1875" spans="1:10" x14ac:dyDescent="0.3">
      <c r="A1875">
        <v>13354</v>
      </c>
      <c r="B1875" t="e">
        <f>_xlfn.XLOOKUP(Table15[[#This Row],[Site Id]],'All sites'!A:A,'All sites'!B:B)</f>
        <v>#N/A</v>
      </c>
      <c r="C1875" t="e">
        <f>_xlfn.XLOOKUP(Table15[[#This Row],[Site Id]],'All sites'!A:A,'All sites'!C:C)</f>
        <v>#N/A</v>
      </c>
      <c r="D1875" t="e">
        <f>Table15[[#This Row],[Site Area]] &amp; " " &amp; Table15[[#This Row],[Site Description]]</f>
        <v>#N/A</v>
      </c>
      <c r="E1875" t="s">
        <v>11816</v>
      </c>
      <c r="F1875" t="s">
        <v>11817</v>
      </c>
      <c r="G1875" t="s">
        <v>8112</v>
      </c>
      <c r="H1875" t="s">
        <v>8113</v>
      </c>
      <c r="J1875" t="str">
        <f>Table15[[#This Row],[Server]]&amp;":"&amp;Table15[[#This Row],[DB_ADDR]]</f>
        <v>WASTE:E31556</v>
      </c>
    </row>
    <row r="1876" spans="1:10" x14ac:dyDescent="0.3">
      <c r="A1876">
        <v>13354</v>
      </c>
      <c r="B1876" t="e">
        <f>_xlfn.XLOOKUP(Table15[[#This Row],[Site Id]],'All sites'!A:A,'All sites'!B:B)</f>
        <v>#N/A</v>
      </c>
      <c r="C1876" t="e">
        <f>_xlfn.XLOOKUP(Table15[[#This Row],[Site Id]],'All sites'!A:A,'All sites'!C:C)</f>
        <v>#N/A</v>
      </c>
      <c r="D1876" t="e">
        <f>Table15[[#This Row],[Site Area]] &amp; " " &amp; Table15[[#This Row],[Site Description]]</f>
        <v>#N/A</v>
      </c>
      <c r="E1876" t="s">
        <v>11818</v>
      </c>
      <c r="F1876" t="s">
        <v>11819</v>
      </c>
      <c r="G1876" t="s">
        <v>8112</v>
      </c>
      <c r="H1876" t="s">
        <v>8113</v>
      </c>
      <c r="J1876" t="str">
        <f>Table15[[#This Row],[Server]]&amp;":"&amp;Table15[[#This Row],[DB_ADDR]]</f>
        <v>WASTE:E31560</v>
      </c>
    </row>
    <row r="1877" spans="1:10" x14ac:dyDescent="0.3">
      <c r="A1877">
        <v>13355</v>
      </c>
      <c r="B1877" t="e">
        <f>_xlfn.XLOOKUP(Table15[[#This Row],[Site Id]],'All sites'!A:A,'All sites'!B:B)</f>
        <v>#N/A</v>
      </c>
      <c r="C1877" t="e">
        <f>_xlfn.XLOOKUP(Table15[[#This Row],[Site Id]],'All sites'!A:A,'All sites'!C:C)</f>
        <v>#N/A</v>
      </c>
      <c r="D1877" t="e">
        <f>Table15[[#This Row],[Site Area]] &amp; " " &amp; Table15[[#This Row],[Site Description]]</f>
        <v>#N/A</v>
      </c>
      <c r="E1877" t="s">
        <v>11820</v>
      </c>
      <c r="F1877" t="s">
        <v>11821</v>
      </c>
      <c r="G1877" t="s">
        <v>8112</v>
      </c>
      <c r="H1877" t="s">
        <v>8113</v>
      </c>
      <c r="J1877" t="str">
        <f>Table15[[#This Row],[Server]]&amp;":"&amp;Table15[[#This Row],[DB_ADDR]]</f>
        <v>WASTE:E4937</v>
      </c>
    </row>
    <row r="1878" spans="1:10" x14ac:dyDescent="0.3">
      <c r="A1878">
        <v>13355</v>
      </c>
      <c r="B1878" t="e">
        <f>_xlfn.XLOOKUP(Table15[[#This Row],[Site Id]],'All sites'!A:A,'All sites'!B:B)</f>
        <v>#N/A</v>
      </c>
      <c r="C1878" t="e">
        <f>_xlfn.XLOOKUP(Table15[[#This Row],[Site Id]],'All sites'!A:A,'All sites'!C:C)</f>
        <v>#N/A</v>
      </c>
      <c r="D1878" t="e">
        <f>Table15[[#This Row],[Site Area]] &amp; " " &amp; Table15[[#This Row],[Site Description]]</f>
        <v>#N/A</v>
      </c>
      <c r="E1878" t="s">
        <v>11822</v>
      </c>
      <c r="F1878" t="s">
        <v>11823</v>
      </c>
      <c r="G1878" t="s">
        <v>8112</v>
      </c>
      <c r="H1878" t="s">
        <v>8113</v>
      </c>
      <c r="J1878" t="str">
        <f>Table15[[#This Row],[Server]]&amp;":"&amp;Table15[[#This Row],[DB_ADDR]]</f>
        <v>WASTE:E4938</v>
      </c>
    </row>
    <row r="1879" spans="1:10" x14ac:dyDescent="0.3">
      <c r="A1879">
        <v>13358</v>
      </c>
      <c r="B1879" t="e">
        <f>_xlfn.XLOOKUP(Table15[[#This Row],[Site Id]],'All sites'!A:A,'All sites'!B:B)</f>
        <v>#N/A</v>
      </c>
      <c r="C1879" t="e">
        <f>_xlfn.XLOOKUP(Table15[[#This Row],[Site Id]],'All sites'!A:A,'All sites'!C:C)</f>
        <v>#N/A</v>
      </c>
      <c r="D1879" t="e">
        <f>Table15[[#This Row],[Site Area]] &amp; " " &amp; Table15[[#This Row],[Site Description]]</f>
        <v>#N/A</v>
      </c>
      <c r="E1879" t="s">
        <v>11824</v>
      </c>
      <c r="F1879" t="s">
        <v>11825</v>
      </c>
      <c r="G1879" t="s">
        <v>8112</v>
      </c>
      <c r="H1879" t="s">
        <v>8113</v>
      </c>
      <c r="J1879" t="str">
        <f>Table15[[#This Row],[Server]]&amp;":"&amp;Table15[[#This Row],[DB_ADDR]]</f>
        <v>WASTE:E3270</v>
      </c>
    </row>
    <row r="1880" spans="1:10" x14ac:dyDescent="0.3">
      <c r="A1880">
        <v>13358</v>
      </c>
      <c r="B1880" t="e">
        <f>_xlfn.XLOOKUP(Table15[[#This Row],[Site Id]],'All sites'!A:A,'All sites'!B:B)</f>
        <v>#N/A</v>
      </c>
      <c r="C1880" t="e">
        <f>_xlfn.XLOOKUP(Table15[[#This Row],[Site Id]],'All sites'!A:A,'All sites'!C:C)</f>
        <v>#N/A</v>
      </c>
      <c r="D1880" t="e">
        <f>Table15[[#This Row],[Site Area]] &amp; " " &amp; Table15[[#This Row],[Site Description]]</f>
        <v>#N/A</v>
      </c>
      <c r="E1880" t="s">
        <v>11826</v>
      </c>
      <c r="F1880" t="s">
        <v>11827</v>
      </c>
      <c r="G1880" t="s">
        <v>8112</v>
      </c>
      <c r="H1880" t="s">
        <v>8113</v>
      </c>
      <c r="J1880" t="str">
        <f>Table15[[#This Row],[Server]]&amp;":"&amp;Table15[[#This Row],[DB_ADDR]]</f>
        <v>WASTE:E3271</v>
      </c>
    </row>
    <row r="1881" spans="1:10" x14ac:dyDescent="0.3">
      <c r="A1881">
        <v>13358</v>
      </c>
      <c r="B1881" t="e">
        <f>_xlfn.XLOOKUP(Table15[[#This Row],[Site Id]],'All sites'!A:A,'All sites'!B:B)</f>
        <v>#N/A</v>
      </c>
      <c r="C1881" t="e">
        <f>_xlfn.XLOOKUP(Table15[[#This Row],[Site Id]],'All sites'!A:A,'All sites'!C:C)</f>
        <v>#N/A</v>
      </c>
      <c r="D1881" t="e">
        <f>Table15[[#This Row],[Site Area]] &amp; " " &amp; Table15[[#This Row],[Site Description]]</f>
        <v>#N/A</v>
      </c>
      <c r="E1881" t="s">
        <v>11828</v>
      </c>
      <c r="F1881" t="s">
        <v>11829</v>
      </c>
      <c r="G1881" t="s">
        <v>8112</v>
      </c>
      <c r="H1881" t="s">
        <v>8113</v>
      </c>
      <c r="J1881" t="str">
        <f>Table15[[#This Row],[Server]]&amp;":"&amp;Table15[[#This Row],[DB_ADDR]]</f>
        <v>WASTE:E3272</v>
      </c>
    </row>
    <row r="1882" spans="1:10" x14ac:dyDescent="0.3">
      <c r="A1882">
        <v>13358</v>
      </c>
      <c r="B1882" t="e">
        <f>_xlfn.XLOOKUP(Table15[[#This Row],[Site Id]],'All sites'!A:A,'All sites'!B:B)</f>
        <v>#N/A</v>
      </c>
      <c r="C1882" t="e">
        <f>_xlfn.XLOOKUP(Table15[[#This Row],[Site Id]],'All sites'!A:A,'All sites'!C:C)</f>
        <v>#N/A</v>
      </c>
      <c r="D1882" t="e">
        <f>Table15[[#This Row],[Site Area]] &amp; " " &amp; Table15[[#This Row],[Site Description]]</f>
        <v>#N/A</v>
      </c>
      <c r="E1882" t="s">
        <v>11830</v>
      </c>
      <c r="F1882" t="s">
        <v>11831</v>
      </c>
      <c r="G1882" t="s">
        <v>8112</v>
      </c>
      <c r="H1882" t="s">
        <v>8113</v>
      </c>
      <c r="J1882" t="str">
        <f>Table15[[#This Row],[Server]]&amp;":"&amp;Table15[[#This Row],[DB_ADDR]]</f>
        <v>WASTE:E3274</v>
      </c>
    </row>
    <row r="1883" spans="1:10" x14ac:dyDescent="0.3">
      <c r="A1883">
        <v>13358</v>
      </c>
      <c r="B1883" t="e">
        <f>_xlfn.XLOOKUP(Table15[[#This Row],[Site Id]],'All sites'!A:A,'All sites'!B:B)</f>
        <v>#N/A</v>
      </c>
      <c r="C1883" t="e">
        <f>_xlfn.XLOOKUP(Table15[[#This Row],[Site Id]],'All sites'!A:A,'All sites'!C:C)</f>
        <v>#N/A</v>
      </c>
      <c r="D1883" t="e">
        <f>Table15[[#This Row],[Site Area]] &amp; " " &amp; Table15[[#This Row],[Site Description]]</f>
        <v>#N/A</v>
      </c>
      <c r="E1883" t="s">
        <v>11832</v>
      </c>
      <c r="F1883" t="s">
        <v>11833</v>
      </c>
      <c r="G1883" t="s">
        <v>8112</v>
      </c>
      <c r="H1883" t="s">
        <v>8113</v>
      </c>
      <c r="J1883" t="str">
        <f>Table15[[#This Row],[Server]]&amp;":"&amp;Table15[[#This Row],[DB_ADDR]]</f>
        <v>WASTE:E3276</v>
      </c>
    </row>
    <row r="1884" spans="1:10" x14ac:dyDescent="0.3">
      <c r="A1884">
        <v>13359</v>
      </c>
      <c r="B1884" t="e">
        <f>_xlfn.XLOOKUP(Table15[[#This Row],[Site Id]],'All sites'!A:A,'All sites'!B:B)</f>
        <v>#N/A</v>
      </c>
      <c r="C1884" t="e">
        <f>_xlfn.XLOOKUP(Table15[[#This Row],[Site Id]],'All sites'!A:A,'All sites'!C:C)</f>
        <v>#N/A</v>
      </c>
      <c r="D1884" t="e">
        <f>Table15[[#This Row],[Site Area]] &amp; " " &amp; Table15[[#This Row],[Site Description]]</f>
        <v>#N/A</v>
      </c>
      <c r="E1884" t="s">
        <v>11834</v>
      </c>
      <c r="F1884" t="s">
        <v>11835</v>
      </c>
      <c r="G1884" t="s">
        <v>8112</v>
      </c>
      <c r="H1884" t="s">
        <v>8113</v>
      </c>
      <c r="J1884" t="str">
        <f>Table15[[#This Row],[Server]]&amp;":"&amp;Table15[[#This Row],[DB_ADDR]]</f>
        <v>WASTE:E22461</v>
      </c>
    </row>
    <row r="1885" spans="1:10" x14ac:dyDescent="0.3">
      <c r="A1885">
        <v>13359</v>
      </c>
      <c r="B1885" t="e">
        <f>_xlfn.XLOOKUP(Table15[[#This Row],[Site Id]],'All sites'!A:A,'All sites'!B:B)</f>
        <v>#N/A</v>
      </c>
      <c r="C1885" t="e">
        <f>_xlfn.XLOOKUP(Table15[[#This Row],[Site Id]],'All sites'!A:A,'All sites'!C:C)</f>
        <v>#N/A</v>
      </c>
      <c r="D1885" t="e">
        <f>Table15[[#This Row],[Site Area]] &amp; " " &amp; Table15[[#This Row],[Site Description]]</f>
        <v>#N/A</v>
      </c>
      <c r="E1885" t="s">
        <v>11836</v>
      </c>
      <c r="F1885" t="s">
        <v>11837</v>
      </c>
      <c r="G1885" t="s">
        <v>8112</v>
      </c>
      <c r="H1885" t="s">
        <v>8113</v>
      </c>
      <c r="J1885" t="str">
        <f>Table15[[#This Row],[Server]]&amp;":"&amp;Table15[[#This Row],[DB_ADDR]]</f>
        <v>WASTE:E25185</v>
      </c>
    </row>
    <row r="1886" spans="1:10" x14ac:dyDescent="0.3">
      <c r="A1886">
        <v>13359</v>
      </c>
      <c r="B1886" t="e">
        <f>_xlfn.XLOOKUP(Table15[[#This Row],[Site Id]],'All sites'!A:A,'All sites'!B:B)</f>
        <v>#N/A</v>
      </c>
      <c r="C1886" t="e">
        <f>_xlfn.XLOOKUP(Table15[[#This Row],[Site Id]],'All sites'!A:A,'All sites'!C:C)</f>
        <v>#N/A</v>
      </c>
      <c r="D1886" t="e">
        <f>Table15[[#This Row],[Site Area]] &amp; " " &amp; Table15[[#This Row],[Site Description]]</f>
        <v>#N/A</v>
      </c>
      <c r="E1886" t="s">
        <v>11838</v>
      </c>
      <c r="F1886" t="s">
        <v>11839</v>
      </c>
      <c r="G1886" t="s">
        <v>8112</v>
      </c>
      <c r="H1886" t="s">
        <v>8113</v>
      </c>
      <c r="J1886" t="str">
        <f>Table15[[#This Row],[Server]]&amp;":"&amp;Table15[[#This Row],[DB_ADDR]]</f>
        <v>WASTE:E25192</v>
      </c>
    </row>
    <row r="1887" spans="1:10" x14ac:dyDescent="0.3">
      <c r="A1887">
        <v>13359</v>
      </c>
      <c r="B1887" t="e">
        <f>_xlfn.XLOOKUP(Table15[[#This Row],[Site Id]],'All sites'!A:A,'All sites'!B:B)</f>
        <v>#N/A</v>
      </c>
      <c r="C1887" t="e">
        <f>_xlfn.XLOOKUP(Table15[[#This Row],[Site Id]],'All sites'!A:A,'All sites'!C:C)</f>
        <v>#N/A</v>
      </c>
      <c r="D1887" t="e">
        <f>Table15[[#This Row],[Site Area]] &amp; " " &amp; Table15[[#This Row],[Site Description]]</f>
        <v>#N/A</v>
      </c>
      <c r="E1887" t="s">
        <v>11840</v>
      </c>
      <c r="F1887" t="s">
        <v>11841</v>
      </c>
      <c r="G1887" t="s">
        <v>8112</v>
      </c>
      <c r="H1887" t="s">
        <v>8113</v>
      </c>
      <c r="J1887" t="str">
        <f>Table15[[#This Row],[Server]]&amp;":"&amp;Table15[[#This Row],[DB_ADDR]]</f>
        <v>WASTE:E25199</v>
      </c>
    </row>
    <row r="1888" spans="1:10" x14ac:dyDescent="0.3">
      <c r="A1888">
        <v>13359</v>
      </c>
      <c r="B1888" t="e">
        <f>_xlfn.XLOOKUP(Table15[[#This Row],[Site Id]],'All sites'!A:A,'All sites'!B:B)</f>
        <v>#N/A</v>
      </c>
      <c r="C1888" t="e">
        <f>_xlfn.XLOOKUP(Table15[[#This Row],[Site Id]],'All sites'!A:A,'All sites'!C:C)</f>
        <v>#N/A</v>
      </c>
      <c r="D1888" t="e">
        <f>Table15[[#This Row],[Site Area]] &amp; " " &amp; Table15[[#This Row],[Site Description]]</f>
        <v>#N/A</v>
      </c>
      <c r="E1888" t="s">
        <v>11842</v>
      </c>
      <c r="F1888" t="s">
        <v>11843</v>
      </c>
      <c r="G1888" t="s">
        <v>8112</v>
      </c>
      <c r="H1888" t="s">
        <v>8113</v>
      </c>
      <c r="J1888" t="str">
        <f>Table15[[#This Row],[Server]]&amp;":"&amp;Table15[[#This Row],[DB_ADDR]]</f>
        <v>WASTE:E25200</v>
      </c>
    </row>
    <row r="1889" spans="1:10" x14ac:dyDescent="0.3">
      <c r="A1889">
        <v>13359</v>
      </c>
      <c r="B1889" t="e">
        <f>_xlfn.XLOOKUP(Table15[[#This Row],[Site Id]],'All sites'!A:A,'All sites'!B:B)</f>
        <v>#N/A</v>
      </c>
      <c r="C1889" t="e">
        <f>_xlfn.XLOOKUP(Table15[[#This Row],[Site Id]],'All sites'!A:A,'All sites'!C:C)</f>
        <v>#N/A</v>
      </c>
      <c r="D1889" t="e">
        <f>Table15[[#This Row],[Site Area]] &amp; " " &amp; Table15[[#This Row],[Site Description]]</f>
        <v>#N/A</v>
      </c>
      <c r="E1889" t="s">
        <v>11844</v>
      </c>
      <c r="F1889" t="s">
        <v>11845</v>
      </c>
      <c r="G1889" t="s">
        <v>8112</v>
      </c>
      <c r="H1889" t="s">
        <v>8113</v>
      </c>
      <c r="J1889" t="str">
        <f>Table15[[#This Row],[Server]]&amp;":"&amp;Table15[[#This Row],[DB_ADDR]]</f>
        <v>WASTE:E25207</v>
      </c>
    </row>
    <row r="1890" spans="1:10" x14ac:dyDescent="0.3">
      <c r="A1890">
        <v>13359</v>
      </c>
      <c r="B1890" t="e">
        <f>_xlfn.XLOOKUP(Table15[[#This Row],[Site Id]],'All sites'!A:A,'All sites'!B:B)</f>
        <v>#N/A</v>
      </c>
      <c r="C1890" t="e">
        <f>_xlfn.XLOOKUP(Table15[[#This Row],[Site Id]],'All sites'!A:A,'All sites'!C:C)</f>
        <v>#N/A</v>
      </c>
      <c r="D1890" t="e">
        <f>Table15[[#This Row],[Site Area]] &amp; " " &amp; Table15[[#This Row],[Site Description]]</f>
        <v>#N/A</v>
      </c>
      <c r="E1890" t="s">
        <v>11846</v>
      </c>
      <c r="F1890" t="s">
        <v>11847</v>
      </c>
      <c r="G1890" t="s">
        <v>8112</v>
      </c>
      <c r="H1890" t="s">
        <v>8113</v>
      </c>
      <c r="J1890" t="str">
        <f>Table15[[#This Row],[Server]]&amp;":"&amp;Table15[[#This Row],[DB_ADDR]]</f>
        <v>WASTE:E25208</v>
      </c>
    </row>
    <row r="1891" spans="1:10" x14ac:dyDescent="0.3">
      <c r="A1891">
        <v>13359</v>
      </c>
      <c r="B1891" t="e">
        <f>_xlfn.XLOOKUP(Table15[[#This Row],[Site Id]],'All sites'!A:A,'All sites'!B:B)</f>
        <v>#N/A</v>
      </c>
      <c r="C1891" t="e">
        <f>_xlfn.XLOOKUP(Table15[[#This Row],[Site Id]],'All sites'!A:A,'All sites'!C:C)</f>
        <v>#N/A</v>
      </c>
      <c r="D1891" t="e">
        <f>Table15[[#This Row],[Site Area]] &amp; " " &amp; Table15[[#This Row],[Site Description]]</f>
        <v>#N/A</v>
      </c>
      <c r="E1891" t="s">
        <v>11848</v>
      </c>
      <c r="F1891" t="s">
        <v>11849</v>
      </c>
      <c r="G1891" t="s">
        <v>8112</v>
      </c>
      <c r="H1891" t="s">
        <v>8113</v>
      </c>
      <c r="J1891" t="str">
        <f>Table15[[#This Row],[Server]]&amp;":"&amp;Table15[[#This Row],[DB_ADDR]]</f>
        <v>WASTE:E25225</v>
      </c>
    </row>
    <row r="1892" spans="1:10" x14ac:dyDescent="0.3">
      <c r="A1892">
        <v>13359</v>
      </c>
      <c r="B1892" t="e">
        <f>_xlfn.XLOOKUP(Table15[[#This Row],[Site Id]],'All sites'!A:A,'All sites'!B:B)</f>
        <v>#N/A</v>
      </c>
      <c r="C1892" t="e">
        <f>_xlfn.XLOOKUP(Table15[[#This Row],[Site Id]],'All sites'!A:A,'All sites'!C:C)</f>
        <v>#N/A</v>
      </c>
      <c r="D1892" t="e">
        <f>Table15[[#This Row],[Site Area]] &amp; " " &amp; Table15[[#This Row],[Site Description]]</f>
        <v>#N/A</v>
      </c>
      <c r="E1892" t="s">
        <v>11850</v>
      </c>
      <c r="F1892" t="s">
        <v>11851</v>
      </c>
      <c r="G1892" t="s">
        <v>8112</v>
      </c>
      <c r="H1892" t="s">
        <v>8113</v>
      </c>
      <c r="J1892" t="str">
        <f>Table15[[#This Row],[Server]]&amp;":"&amp;Table15[[#This Row],[DB_ADDR]]</f>
        <v>WASTE:E25226</v>
      </c>
    </row>
    <row r="1893" spans="1:10" x14ac:dyDescent="0.3">
      <c r="A1893">
        <v>13359</v>
      </c>
      <c r="B1893" t="e">
        <f>_xlfn.XLOOKUP(Table15[[#This Row],[Site Id]],'All sites'!A:A,'All sites'!B:B)</f>
        <v>#N/A</v>
      </c>
      <c r="C1893" t="e">
        <f>_xlfn.XLOOKUP(Table15[[#This Row],[Site Id]],'All sites'!A:A,'All sites'!C:C)</f>
        <v>#N/A</v>
      </c>
      <c r="D1893" t="e">
        <f>Table15[[#This Row],[Site Area]] &amp; " " &amp; Table15[[#This Row],[Site Description]]</f>
        <v>#N/A</v>
      </c>
      <c r="E1893" t="s">
        <v>11852</v>
      </c>
      <c r="F1893" t="s">
        <v>11853</v>
      </c>
      <c r="G1893" t="s">
        <v>8112</v>
      </c>
      <c r="H1893" t="s">
        <v>8113</v>
      </c>
      <c r="J1893" t="str">
        <f>Table15[[#This Row],[Server]]&amp;":"&amp;Table15[[#This Row],[DB_ADDR]]</f>
        <v>WASTE:E25227</v>
      </c>
    </row>
    <row r="1894" spans="1:10" x14ac:dyDescent="0.3">
      <c r="A1894">
        <v>13359</v>
      </c>
      <c r="B1894" t="e">
        <f>_xlfn.XLOOKUP(Table15[[#This Row],[Site Id]],'All sites'!A:A,'All sites'!B:B)</f>
        <v>#N/A</v>
      </c>
      <c r="C1894" t="e">
        <f>_xlfn.XLOOKUP(Table15[[#This Row],[Site Id]],'All sites'!A:A,'All sites'!C:C)</f>
        <v>#N/A</v>
      </c>
      <c r="D1894" t="e">
        <f>Table15[[#This Row],[Site Area]] &amp; " " &amp; Table15[[#This Row],[Site Description]]</f>
        <v>#N/A</v>
      </c>
      <c r="E1894" t="s">
        <v>11854</v>
      </c>
      <c r="F1894" t="s">
        <v>11855</v>
      </c>
      <c r="G1894" t="s">
        <v>8112</v>
      </c>
      <c r="H1894" t="s">
        <v>8113</v>
      </c>
      <c r="J1894" t="str">
        <f>Table15[[#This Row],[Server]]&amp;":"&amp;Table15[[#This Row],[DB_ADDR]]</f>
        <v>WASTE:E25228</v>
      </c>
    </row>
    <row r="1895" spans="1:10" x14ac:dyDescent="0.3">
      <c r="A1895">
        <v>13359</v>
      </c>
      <c r="B1895" t="e">
        <f>_xlfn.XLOOKUP(Table15[[#This Row],[Site Id]],'All sites'!A:A,'All sites'!B:B)</f>
        <v>#N/A</v>
      </c>
      <c r="C1895" t="e">
        <f>_xlfn.XLOOKUP(Table15[[#This Row],[Site Id]],'All sites'!A:A,'All sites'!C:C)</f>
        <v>#N/A</v>
      </c>
      <c r="D1895" t="e">
        <f>Table15[[#This Row],[Site Area]] &amp; " " &amp; Table15[[#This Row],[Site Description]]</f>
        <v>#N/A</v>
      </c>
      <c r="E1895" t="s">
        <v>11856</v>
      </c>
      <c r="F1895" t="s">
        <v>11857</v>
      </c>
      <c r="G1895" t="s">
        <v>8112</v>
      </c>
      <c r="H1895" t="s">
        <v>8113</v>
      </c>
      <c r="J1895" t="str">
        <f>Table15[[#This Row],[Server]]&amp;":"&amp;Table15[[#This Row],[DB_ADDR]]</f>
        <v>WASTE:E25229</v>
      </c>
    </row>
    <row r="1896" spans="1:10" x14ac:dyDescent="0.3">
      <c r="A1896">
        <v>13359</v>
      </c>
      <c r="B1896" t="e">
        <f>_xlfn.XLOOKUP(Table15[[#This Row],[Site Id]],'All sites'!A:A,'All sites'!B:B)</f>
        <v>#N/A</v>
      </c>
      <c r="C1896" t="e">
        <f>_xlfn.XLOOKUP(Table15[[#This Row],[Site Id]],'All sites'!A:A,'All sites'!C:C)</f>
        <v>#N/A</v>
      </c>
      <c r="D1896" t="e">
        <f>Table15[[#This Row],[Site Area]] &amp; " " &amp; Table15[[#This Row],[Site Description]]</f>
        <v>#N/A</v>
      </c>
      <c r="E1896" t="s">
        <v>8729</v>
      </c>
      <c r="F1896" t="s">
        <v>8730</v>
      </c>
      <c r="G1896" t="s">
        <v>8112</v>
      </c>
      <c r="H1896" t="s">
        <v>8113</v>
      </c>
      <c r="J1896" t="str">
        <f>Table15[[#This Row],[Server]]&amp;":"&amp;Table15[[#This Row],[DB_ADDR]]</f>
        <v>WASTE:E29298</v>
      </c>
    </row>
    <row r="1897" spans="1:10" x14ac:dyDescent="0.3">
      <c r="A1897">
        <v>13360</v>
      </c>
      <c r="B1897" t="e">
        <f>_xlfn.XLOOKUP(Table15[[#This Row],[Site Id]],'All sites'!A:A,'All sites'!B:B)</f>
        <v>#N/A</v>
      </c>
      <c r="C1897" t="e">
        <f>_xlfn.XLOOKUP(Table15[[#This Row],[Site Id]],'All sites'!A:A,'All sites'!C:C)</f>
        <v>#N/A</v>
      </c>
      <c r="D1897" t="e">
        <f>Table15[[#This Row],[Site Area]] &amp; " " &amp; Table15[[#This Row],[Site Description]]</f>
        <v>#N/A</v>
      </c>
      <c r="E1897" t="s">
        <v>11858</v>
      </c>
      <c r="F1897" t="s">
        <v>11859</v>
      </c>
      <c r="G1897" t="s">
        <v>8112</v>
      </c>
      <c r="H1897" t="s">
        <v>8113</v>
      </c>
      <c r="J1897" t="str">
        <f>Table15[[#This Row],[Server]]&amp;":"&amp;Table15[[#This Row],[DB_ADDR]]</f>
        <v>WASTE:E3115</v>
      </c>
    </row>
    <row r="1898" spans="1:10" x14ac:dyDescent="0.3">
      <c r="A1898">
        <v>13360</v>
      </c>
      <c r="B1898" t="e">
        <f>_xlfn.XLOOKUP(Table15[[#This Row],[Site Id]],'All sites'!A:A,'All sites'!B:B)</f>
        <v>#N/A</v>
      </c>
      <c r="C1898" t="e">
        <f>_xlfn.XLOOKUP(Table15[[#This Row],[Site Id]],'All sites'!A:A,'All sites'!C:C)</f>
        <v>#N/A</v>
      </c>
      <c r="D1898" t="e">
        <f>Table15[[#This Row],[Site Area]] &amp; " " &amp; Table15[[#This Row],[Site Description]]</f>
        <v>#N/A</v>
      </c>
      <c r="E1898" t="s">
        <v>11860</v>
      </c>
      <c r="F1898" t="s">
        <v>11861</v>
      </c>
      <c r="G1898" t="s">
        <v>8112</v>
      </c>
      <c r="H1898" t="s">
        <v>8113</v>
      </c>
      <c r="J1898" t="str">
        <f>Table15[[#This Row],[Server]]&amp;":"&amp;Table15[[#This Row],[DB_ADDR]]</f>
        <v>WASTE:E6470</v>
      </c>
    </row>
    <row r="1899" spans="1:10" x14ac:dyDescent="0.3">
      <c r="A1899">
        <v>13360</v>
      </c>
      <c r="B1899" t="e">
        <f>_xlfn.XLOOKUP(Table15[[#This Row],[Site Id]],'All sites'!A:A,'All sites'!B:B)</f>
        <v>#N/A</v>
      </c>
      <c r="C1899" t="e">
        <f>_xlfn.XLOOKUP(Table15[[#This Row],[Site Id]],'All sites'!A:A,'All sites'!C:C)</f>
        <v>#N/A</v>
      </c>
      <c r="D1899" t="e">
        <f>Table15[[#This Row],[Site Area]] &amp; " " &amp; Table15[[#This Row],[Site Description]]</f>
        <v>#N/A</v>
      </c>
      <c r="E1899" t="s">
        <v>11862</v>
      </c>
      <c r="F1899" t="s">
        <v>11863</v>
      </c>
      <c r="G1899" t="s">
        <v>8112</v>
      </c>
      <c r="H1899" t="s">
        <v>8113</v>
      </c>
      <c r="J1899" t="str">
        <f>Table15[[#This Row],[Server]]&amp;":"&amp;Table15[[#This Row],[DB_ADDR]]</f>
        <v>WASTE:E26987</v>
      </c>
    </row>
    <row r="1900" spans="1:10" x14ac:dyDescent="0.3">
      <c r="A1900">
        <v>13360</v>
      </c>
      <c r="B1900" t="e">
        <f>_xlfn.XLOOKUP(Table15[[#This Row],[Site Id]],'All sites'!A:A,'All sites'!B:B)</f>
        <v>#N/A</v>
      </c>
      <c r="C1900" t="e">
        <f>_xlfn.XLOOKUP(Table15[[#This Row],[Site Id]],'All sites'!A:A,'All sites'!C:C)</f>
        <v>#N/A</v>
      </c>
      <c r="D1900" t="e">
        <f>Table15[[#This Row],[Site Area]] &amp; " " &amp; Table15[[#This Row],[Site Description]]</f>
        <v>#N/A</v>
      </c>
      <c r="E1900" t="s">
        <v>11864</v>
      </c>
      <c r="F1900" t="s">
        <v>11865</v>
      </c>
      <c r="G1900" t="s">
        <v>8112</v>
      </c>
      <c r="H1900" t="s">
        <v>8113</v>
      </c>
      <c r="J1900" t="str">
        <f>Table15[[#This Row],[Server]]&amp;":"&amp;Table15[[#This Row],[DB_ADDR]]</f>
        <v>WASTE:E26989</v>
      </c>
    </row>
    <row r="1901" spans="1:10" x14ac:dyDescent="0.3">
      <c r="A1901">
        <v>13360</v>
      </c>
      <c r="B1901" t="e">
        <f>_xlfn.XLOOKUP(Table15[[#This Row],[Site Id]],'All sites'!A:A,'All sites'!B:B)</f>
        <v>#N/A</v>
      </c>
      <c r="C1901" t="e">
        <f>_xlfn.XLOOKUP(Table15[[#This Row],[Site Id]],'All sites'!A:A,'All sites'!C:C)</f>
        <v>#N/A</v>
      </c>
      <c r="D1901" t="e">
        <f>Table15[[#This Row],[Site Area]] &amp; " " &amp; Table15[[#This Row],[Site Description]]</f>
        <v>#N/A</v>
      </c>
      <c r="E1901" t="s">
        <v>11866</v>
      </c>
      <c r="F1901" t="s">
        <v>11867</v>
      </c>
      <c r="G1901" t="s">
        <v>8112</v>
      </c>
      <c r="H1901" t="s">
        <v>8113</v>
      </c>
      <c r="J1901" t="str">
        <f>Table15[[#This Row],[Server]]&amp;":"&amp;Table15[[#This Row],[DB_ADDR]]</f>
        <v>WASTE:E26991</v>
      </c>
    </row>
    <row r="1902" spans="1:10" x14ac:dyDescent="0.3">
      <c r="A1902">
        <v>13360</v>
      </c>
      <c r="B1902" t="e">
        <f>_xlfn.XLOOKUP(Table15[[#This Row],[Site Id]],'All sites'!A:A,'All sites'!B:B)</f>
        <v>#N/A</v>
      </c>
      <c r="C1902" t="e">
        <f>_xlfn.XLOOKUP(Table15[[#This Row],[Site Id]],'All sites'!A:A,'All sites'!C:C)</f>
        <v>#N/A</v>
      </c>
      <c r="D1902" t="e">
        <f>Table15[[#This Row],[Site Area]] &amp; " " &amp; Table15[[#This Row],[Site Description]]</f>
        <v>#N/A</v>
      </c>
      <c r="E1902" t="s">
        <v>11868</v>
      </c>
      <c r="F1902" t="s">
        <v>11869</v>
      </c>
      <c r="G1902" t="s">
        <v>8112</v>
      </c>
      <c r="H1902" t="s">
        <v>8113</v>
      </c>
      <c r="J1902" t="str">
        <f>Table15[[#This Row],[Server]]&amp;":"&amp;Table15[[#This Row],[DB_ADDR]]</f>
        <v>WASTE:E27197</v>
      </c>
    </row>
    <row r="1903" spans="1:10" x14ac:dyDescent="0.3">
      <c r="A1903">
        <v>13360</v>
      </c>
      <c r="B1903" t="e">
        <f>_xlfn.XLOOKUP(Table15[[#This Row],[Site Id]],'All sites'!A:A,'All sites'!B:B)</f>
        <v>#N/A</v>
      </c>
      <c r="C1903" t="e">
        <f>_xlfn.XLOOKUP(Table15[[#This Row],[Site Id]],'All sites'!A:A,'All sites'!C:C)</f>
        <v>#N/A</v>
      </c>
      <c r="D1903" t="e">
        <f>Table15[[#This Row],[Site Area]] &amp; " " &amp; Table15[[#This Row],[Site Description]]</f>
        <v>#N/A</v>
      </c>
      <c r="E1903" t="s">
        <v>11870</v>
      </c>
      <c r="F1903" t="s">
        <v>11871</v>
      </c>
      <c r="G1903" t="s">
        <v>8112</v>
      </c>
      <c r="H1903" t="s">
        <v>8113</v>
      </c>
      <c r="J1903" t="str">
        <f>Table15[[#This Row],[Server]]&amp;":"&amp;Table15[[#This Row],[DB_ADDR]]</f>
        <v>WASTE:E27496</v>
      </c>
    </row>
    <row r="1904" spans="1:10" x14ac:dyDescent="0.3">
      <c r="A1904">
        <v>13360</v>
      </c>
      <c r="B1904" t="e">
        <f>_xlfn.XLOOKUP(Table15[[#This Row],[Site Id]],'All sites'!A:A,'All sites'!B:B)</f>
        <v>#N/A</v>
      </c>
      <c r="C1904" t="e">
        <f>_xlfn.XLOOKUP(Table15[[#This Row],[Site Id]],'All sites'!A:A,'All sites'!C:C)</f>
        <v>#N/A</v>
      </c>
      <c r="D1904" t="e">
        <f>Table15[[#This Row],[Site Area]] &amp; " " &amp; Table15[[#This Row],[Site Description]]</f>
        <v>#N/A</v>
      </c>
      <c r="E1904" t="s">
        <v>11872</v>
      </c>
      <c r="F1904" t="s">
        <v>11873</v>
      </c>
      <c r="G1904" t="s">
        <v>8112</v>
      </c>
      <c r="H1904" t="s">
        <v>8113</v>
      </c>
      <c r="J1904" t="str">
        <f>Table15[[#This Row],[Server]]&amp;":"&amp;Table15[[#This Row],[DB_ADDR]]</f>
        <v>WASTE:E27501</v>
      </c>
    </row>
    <row r="1905" spans="1:10" x14ac:dyDescent="0.3">
      <c r="A1905">
        <v>13360</v>
      </c>
      <c r="B1905" t="e">
        <f>_xlfn.XLOOKUP(Table15[[#This Row],[Site Id]],'All sites'!A:A,'All sites'!B:B)</f>
        <v>#N/A</v>
      </c>
      <c r="C1905" t="e">
        <f>_xlfn.XLOOKUP(Table15[[#This Row],[Site Id]],'All sites'!A:A,'All sites'!C:C)</f>
        <v>#N/A</v>
      </c>
      <c r="D1905" t="e">
        <f>Table15[[#This Row],[Site Area]] &amp; " " &amp; Table15[[#This Row],[Site Description]]</f>
        <v>#N/A</v>
      </c>
      <c r="E1905" t="s">
        <v>11874</v>
      </c>
      <c r="F1905" t="s">
        <v>11875</v>
      </c>
      <c r="G1905" t="s">
        <v>8112</v>
      </c>
      <c r="H1905" t="s">
        <v>8113</v>
      </c>
      <c r="J1905" t="str">
        <f>Table15[[#This Row],[Server]]&amp;":"&amp;Table15[[#This Row],[DB_ADDR]]</f>
        <v>WASTE:E27505</v>
      </c>
    </row>
    <row r="1906" spans="1:10" x14ac:dyDescent="0.3">
      <c r="A1906">
        <v>13360</v>
      </c>
      <c r="B1906" t="e">
        <f>_xlfn.XLOOKUP(Table15[[#This Row],[Site Id]],'All sites'!A:A,'All sites'!B:B)</f>
        <v>#N/A</v>
      </c>
      <c r="C1906" t="e">
        <f>_xlfn.XLOOKUP(Table15[[#This Row],[Site Id]],'All sites'!A:A,'All sites'!C:C)</f>
        <v>#N/A</v>
      </c>
      <c r="D1906" t="e">
        <f>Table15[[#This Row],[Site Area]] &amp; " " &amp; Table15[[#This Row],[Site Description]]</f>
        <v>#N/A</v>
      </c>
      <c r="E1906" t="s">
        <v>11876</v>
      </c>
      <c r="F1906" t="s">
        <v>11877</v>
      </c>
      <c r="G1906" t="s">
        <v>8112</v>
      </c>
      <c r="H1906" t="s">
        <v>8113</v>
      </c>
      <c r="J1906" t="str">
        <f>Table15[[#This Row],[Server]]&amp;":"&amp;Table15[[#This Row],[DB_ADDR]]</f>
        <v>WASTE:E52811</v>
      </c>
    </row>
    <row r="1907" spans="1:10" x14ac:dyDescent="0.3">
      <c r="A1907">
        <v>13360</v>
      </c>
      <c r="B1907" t="e">
        <f>_xlfn.XLOOKUP(Table15[[#This Row],[Site Id]],'All sites'!A:A,'All sites'!B:B)</f>
        <v>#N/A</v>
      </c>
      <c r="C1907" t="e">
        <f>_xlfn.XLOOKUP(Table15[[#This Row],[Site Id]],'All sites'!A:A,'All sites'!C:C)</f>
        <v>#N/A</v>
      </c>
      <c r="D1907" t="e">
        <f>Table15[[#This Row],[Site Area]] &amp; " " &amp; Table15[[#This Row],[Site Description]]</f>
        <v>#N/A</v>
      </c>
      <c r="E1907" t="s">
        <v>11878</v>
      </c>
      <c r="F1907" t="s">
        <v>11879</v>
      </c>
      <c r="G1907" t="s">
        <v>8112</v>
      </c>
      <c r="H1907" t="s">
        <v>8113</v>
      </c>
      <c r="J1907" t="str">
        <f>Table15[[#This Row],[Server]]&amp;":"&amp;Table15[[#This Row],[DB_ADDR]]</f>
        <v>WASTE:E53127</v>
      </c>
    </row>
    <row r="1908" spans="1:10" x14ac:dyDescent="0.3">
      <c r="A1908">
        <v>13360</v>
      </c>
      <c r="B1908" t="e">
        <f>_xlfn.XLOOKUP(Table15[[#This Row],[Site Id]],'All sites'!A:A,'All sites'!B:B)</f>
        <v>#N/A</v>
      </c>
      <c r="C1908" t="e">
        <f>_xlfn.XLOOKUP(Table15[[#This Row],[Site Id]],'All sites'!A:A,'All sites'!C:C)</f>
        <v>#N/A</v>
      </c>
      <c r="D1908" t="e">
        <f>Table15[[#This Row],[Site Area]] &amp; " " &amp; Table15[[#This Row],[Site Description]]</f>
        <v>#N/A</v>
      </c>
      <c r="E1908" t="s">
        <v>11880</v>
      </c>
      <c r="F1908" t="s">
        <v>11881</v>
      </c>
      <c r="G1908" t="s">
        <v>8112</v>
      </c>
      <c r="H1908" t="s">
        <v>8113</v>
      </c>
      <c r="J1908" t="str">
        <f>Table15[[#This Row],[Server]]&amp;":"&amp;Table15[[#This Row],[DB_ADDR]]</f>
        <v>WASTE:E3120</v>
      </c>
    </row>
    <row r="1909" spans="1:10" x14ac:dyDescent="0.3">
      <c r="A1909">
        <v>13360</v>
      </c>
      <c r="B1909" t="e">
        <f>_xlfn.XLOOKUP(Table15[[#This Row],[Site Id]],'All sites'!A:A,'All sites'!B:B)</f>
        <v>#N/A</v>
      </c>
      <c r="C1909" t="e">
        <f>_xlfn.XLOOKUP(Table15[[#This Row],[Site Id]],'All sites'!A:A,'All sites'!C:C)</f>
        <v>#N/A</v>
      </c>
      <c r="D1909" t="e">
        <f>Table15[[#This Row],[Site Area]] &amp; " " &amp; Table15[[#This Row],[Site Description]]</f>
        <v>#N/A</v>
      </c>
      <c r="E1909" t="s">
        <v>11882</v>
      </c>
      <c r="F1909" t="s">
        <v>11883</v>
      </c>
      <c r="G1909" t="s">
        <v>8112</v>
      </c>
      <c r="H1909" t="s">
        <v>8113</v>
      </c>
      <c r="J1909" t="str">
        <f>Table15[[#This Row],[Server]]&amp;":"&amp;Table15[[#This Row],[DB_ADDR]]</f>
        <v>WASTE:E3122</v>
      </c>
    </row>
    <row r="1910" spans="1:10" x14ac:dyDescent="0.3">
      <c r="A1910">
        <v>13361</v>
      </c>
      <c r="B1910" t="e">
        <f>_xlfn.XLOOKUP(Table15[[#This Row],[Site Id]],'All sites'!A:A,'All sites'!B:B)</f>
        <v>#N/A</v>
      </c>
      <c r="C1910" t="e">
        <f>_xlfn.XLOOKUP(Table15[[#This Row],[Site Id]],'All sites'!A:A,'All sites'!C:C)</f>
        <v>#N/A</v>
      </c>
      <c r="D1910" t="e">
        <f>Table15[[#This Row],[Site Area]] &amp; " " &amp; Table15[[#This Row],[Site Description]]</f>
        <v>#N/A</v>
      </c>
      <c r="E1910" t="s">
        <v>11884</v>
      </c>
      <c r="F1910" t="s">
        <v>11885</v>
      </c>
      <c r="G1910" t="s">
        <v>8112</v>
      </c>
      <c r="H1910" t="s">
        <v>8113</v>
      </c>
      <c r="J1910" t="str">
        <f>Table15[[#This Row],[Server]]&amp;":"&amp;Table15[[#This Row],[DB_ADDR]]</f>
        <v>WASTE:E1205</v>
      </c>
    </row>
    <row r="1911" spans="1:10" x14ac:dyDescent="0.3">
      <c r="A1911">
        <v>13361</v>
      </c>
      <c r="B1911" t="e">
        <f>_xlfn.XLOOKUP(Table15[[#This Row],[Site Id]],'All sites'!A:A,'All sites'!B:B)</f>
        <v>#N/A</v>
      </c>
      <c r="C1911" t="e">
        <f>_xlfn.XLOOKUP(Table15[[#This Row],[Site Id]],'All sites'!A:A,'All sites'!C:C)</f>
        <v>#N/A</v>
      </c>
      <c r="D1911" t="e">
        <f>Table15[[#This Row],[Site Area]] &amp; " " &amp; Table15[[#This Row],[Site Description]]</f>
        <v>#N/A</v>
      </c>
      <c r="E1911" t="s">
        <v>11886</v>
      </c>
      <c r="F1911" t="s">
        <v>11887</v>
      </c>
      <c r="G1911" t="s">
        <v>8112</v>
      </c>
      <c r="H1911" t="s">
        <v>8113</v>
      </c>
      <c r="J1911" t="str">
        <f>Table15[[#This Row],[Server]]&amp;":"&amp;Table15[[#This Row],[DB_ADDR]]</f>
        <v>WASTE:E1207</v>
      </c>
    </row>
    <row r="1912" spans="1:10" x14ac:dyDescent="0.3">
      <c r="A1912">
        <v>13364</v>
      </c>
      <c r="B1912" t="e">
        <f>_xlfn.XLOOKUP(Table15[[#This Row],[Site Id]],'All sites'!A:A,'All sites'!B:B)</f>
        <v>#N/A</v>
      </c>
      <c r="C1912" t="e">
        <f>_xlfn.XLOOKUP(Table15[[#This Row],[Site Id]],'All sites'!A:A,'All sites'!C:C)</f>
        <v>#N/A</v>
      </c>
      <c r="D1912" t="e">
        <f>Table15[[#This Row],[Site Area]] &amp; " " &amp; Table15[[#This Row],[Site Description]]</f>
        <v>#N/A</v>
      </c>
      <c r="E1912" t="s">
        <v>11888</v>
      </c>
      <c r="F1912" t="s">
        <v>11889</v>
      </c>
      <c r="G1912" t="s">
        <v>8112</v>
      </c>
      <c r="H1912" t="s">
        <v>8113</v>
      </c>
      <c r="J1912" t="str">
        <f>Table15[[#This Row],[Server]]&amp;":"&amp;Table15[[#This Row],[DB_ADDR]]</f>
        <v>WASTE:E9648</v>
      </c>
    </row>
    <row r="1913" spans="1:10" x14ac:dyDescent="0.3">
      <c r="A1913">
        <v>13364</v>
      </c>
      <c r="B1913" t="e">
        <f>_xlfn.XLOOKUP(Table15[[#This Row],[Site Id]],'All sites'!A:A,'All sites'!B:B)</f>
        <v>#N/A</v>
      </c>
      <c r="C1913" t="e">
        <f>_xlfn.XLOOKUP(Table15[[#This Row],[Site Id]],'All sites'!A:A,'All sites'!C:C)</f>
        <v>#N/A</v>
      </c>
      <c r="D1913" t="e">
        <f>Table15[[#This Row],[Site Area]] &amp; " " &amp; Table15[[#This Row],[Site Description]]</f>
        <v>#N/A</v>
      </c>
      <c r="E1913" t="s">
        <v>11890</v>
      </c>
      <c r="F1913" t="s">
        <v>11891</v>
      </c>
      <c r="G1913" t="s">
        <v>8112</v>
      </c>
      <c r="H1913" t="s">
        <v>8113</v>
      </c>
      <c r="J1913" t="str">
        <f>Table15[[#This Row],[Server]]&amp;":"&amp;Table15[[#This Row],[DB_ADDR]]</f>
        <v>WASTE:E97881</v>
      </c>
    </row>
    <row r="1914" spans="1:10" x14ac:dyDescent="0.3">
      <c r="A1914">
        <v>13364</v>
      </c>
      <c r="B1914" t="e">
        <f>_xlfn.XLOOKUP(Table15[[#This Row],[Site Id]],'All sites'!A:A,'All sites'!B:B)</f>
        <v>#N/A</v>
      </c>
      <c r="C1914" t="e">
        <f>_xlfn.XLOOKUP(Table15[[#This Row],[Site Id]],'All sites'!A:A,'All sites'!C:C)</f>
        <v>#N/A</v>
      </c>
      <c r="D1914" t="e">
        <f>Table15[[#This Row],[Site Area]] &amp; " " &amp; Table15[[#This Row],[Site Description]]</f>
        <v>#N/A</v>
      </c>
      <c r="E1914" t="s">
        <v>11892</v>
      </c>
      <c r="F1914" t="s">
        <v>11893</v>
      </c>
      <c r="G1914" t="s">
        <v>8112</v>
      </c>
      <c r="H1914" t="s">
        <v>8113</v>
      </c>
      <c r="J1914" t="str">
        <f>Table15[[#This Row],[Server]]&amp;":"&amp;Table15[[#This Row],[DB_ADDR]]</f>
        <v>WASTE:E97883</v>
      </c>
    </row>
    <row r="1915" spans="1:10" x14ac:dyDescent="0.3">
      <c r="A1915">
        <v>13364</v>
      </c>
      <c r="B1915" t="e">
        <f>_xlfn.XLOOKUP(Table15[[#This Row],[Site Id]],'All sites'!A:A,'All sites'!B:B)</f>
        <v>#N/A</v>
      </c>
      <c r="C1915" t="e">
        <f>_xlfn.XLOOKUP(Table15[[#This Row],[Site Id]],'All sites'!A:A,'All sites'!C:C)</f>
        <v>#N/A</v>
      </c>
      <c r="D1915" t="e">
        <f>Table15[[#This Row],[Site Area]] &amp; " " &amp; Table15[[#This Row],[Site Description]]</f>
        <v>#N/A</v>
      </c>
      <c r="E1915" t="s">
        <v>11894</v>
      </c>
      <c r="F1915" t="s">
        <v>11895</v>
      </c>
      <c r="G1915" t="s">
        <v>8112</v>
      </c>
      <c r="H1915" t="s">
        <v>8113</v>
      </c>
      <c r="J1915" t="str">
        <f>Table15[[#This Row],[Server]]&amp;":"&amp;Table15[[#This Row],[DB_ADDR]]</f>
        <v>WASTE:E97890</v>
      </c>
    </row>
    <row r="1916" spans="1:10" x14ac:dyDescent="0.3">
      <c r="A1916">
        <v>13364</v>
      </c>
      <c r="B1916" t="e">
        <f>_xlfn.XLOOKUP(Table15[[#This Row],[Site Id]],'All sites'!A:A,'All sites'!B:B)</f>
        <v>#N/A</v>
      </c>
      <c r="C1916" t="e">
        <f>_xlfn.XLOOKUP(Table15[[#This Row],[Site Id]],'All sites'!A:A,'All sites'!C:C)</f>
        <v>#N/A</v>
      </c>
      <c r="D1916" t="e">
        <f>Table15[[#This Row],[Site Area]] &amp; " " &amp; Table15[[#This Row],[Site Description]]</f>
        <v>#N/A</v>
      </c>
      <c r="E1916" t="s">
        <v>11896</v>
      </c>
      <c r="F1916" t="s">
        <v>11897</v>
      </c>
      <c r="G1916" t="s">
        <v>8112</v>
      </c>
      <c r="H1916" t="s">
        <v>8113</v>
      </c>
      <c r="J1916" t="str">
        <f>Table15[[#This Row],[Server]]&amp;":"&amp;Table15[[#This Row],[DB_ADDR]]</f>
        <v>WASTE:E97893</v>
      </c>
    </row>
    <row r="1917" spans="1:10" x14ac:dyDescent="0.3">
      <c r="A1917">
        <v>13364</v>
      </c>
      <c r="B1917" t="e">
        <f>_xlfn.XLOOKUP(Table15[[#This Row],[Site Id]],'All sites'!A:A,'All sites'!B:B)</f>
        <v>#N/A</v>
      </c>
      <c r="C1917" t="e">
        <f>_xlfn.XLOOKUP(Table15[[#This Row],[Site Id]],'All sites'!A:A,'All sites'!C:C)</f>
        <v>#N/A</v>
      </c>
      <c r="D1917" t="e">
        <f>Table15[[#This Row],[Site Area]] &amp; " " &amp; Table15[[#This Row],[Site Description]]</f>
        <v>#N/A</v>
      </c>
      <c r="E1917" t="s">
        <v>11898</v>
      </c>
      <c r="F1917" t="s">
        <v>11899</v>
      </c>
      <c r="G1917" t="s">
        <v>8112</v>
      </c>
      <c r="H1917" t="s">
        <v>8113</v>
      </c>
      <c r="J1917" t="str">
        <f>Table15[[#This Row],[Server]]&amp;":"&amp;Table15[[#This Row],[DB_ADDR]]</f>
        <v>WASTE:E97929</v>
      </c>
    </row>
    <row r="1918" spans="1:10" x14ac:dyDescent="0.3">
      <c r="A1918">
        <v>13364</v>
      </c>
      <c r="B1918" t="e">
        <f>_xlfn.XLOOKUP(Table15[[#This Row],[Site Id]],'All sites'!A:A,'All sites'!B:B)</f>
        <v>#N/A</v>
      </c>
      <c r="C1918" t="e">
        <f>_xlfn.XLOOKUP(Table15[[#This Row],[Site Id]],'All sites'!A:A,'All sites'!C:C)</f>
        <v>#N/A</v>
      </c>
      <c r="D1918" t="e">
        <f>Table15[[#This Row],[Site Area]] &amp; " " &amp; Table15[[#This Row],[Site Description]]</f>
        <v>#N/A</v>
      </c>
      <c r="E1918" t="s">
        <v>11900</v>
      </c>
      <c r="F1918" t="s">
        <v>11901</v>
      </c>
      <c r="G1918" t="s">
        <v>8112</v>
      </c>
      <c r="H1918" t="s">
        <v>8113</v>
      </c>
      <c r="J1918" t="str">
        <f>Table15[[#This Row],[Server]]&amp;":"&amp;Table15[[#This Row],[DB_ADDR]]</f>
        <v>WASTE:E97934</v>
      </c>
    </row>
    <row r="1919" spans="1:10" x14ac:dyDescent="0.3">
      <c r="A1919">
        <v>13366</v>
      </c>
      <c r="B1919" t="e">
        <f>_xlfn.XLOOKUP(Table15[[#This Row],[Site Id]],'All sites'!A:A,'All sites'!B:B)</f>
        <v>#N/A</v>
      </c>
      <c r="C1919" t="e">
        <f>_xlfn.XLOOKUP(Table15[[#This Row],[Site Id]],'All sites'!A:A,'All sites'!C:C)</f>
        <v>#N/A</v>
      </c>
      <c r="D1919" t="e">
        <f>Table15[[#This Row],[Site Area]] &amp; " " &amp; Table15[[#This Row],[Site Description]]</f>
        <v>#N/A</v>
      </c>
      <c r="E1919" t="s">
        <v>11902</v>
      </c>
      <c r="F1919" t="s">
        <v>11903</v>
      </c>
      <c r="G1919" t="s">
        <v>8112</v>
      </c>
      <c r="H1919" t="s">
        <v>8113</v>
      </c>
      <c r="J1919" t="str">
        <f>Table15[[#This Row],[Server]]&amp;":"&amp;Table15[[#This Row],[DB_ADDR]]</f>
        <v>WASTE:E2615</v>
      </c>
    </row>
    <row r="1920" spans="1:10" x14ac:dyDescent="0.3">
      <c r="A1920">
        <v>13366</v>
      </c>
      <c r="B1920" t="e">
        <f>_xlfn.XLOOKUP(Table15[[#This Row],[Site Id]],'All sites'!A:A,'All sites'!B:B)</f>
        <v>#N/A</v>
      </c>
      <c r="C1920" t="e">
        <f>_xlfn.XLOOKUP(Table15[[#This Row],[Site Id]],'All sites'!A:A,'All sites'!C:C)</f>
        <v>#N/A</v>
      </c>
      <c r="D1920" t="e">
        <f>Table15[[#This Row],[Site Area]] &amp; " " &amp; Table15[[#This Row],[Site Description]]</f>
        <v>#N/A</v>
      </c>
      <c r="E1920" t="s">
        <v>11904</v>
      </c>
      <c r="F1920" t="s">
        <v>11905</v>
      </c>
      <c r="G1920" t="s">
        <v>8112</v>
      </c>
      <c r="H1920" t="s">
        <v>8113</v>
      </c>
      <c r="J1920" t="str">
        <f>Table15[[#This Row],[Server]]&amp;":"&amp;Table15[[#This Row],[DB_ADDR]]</f>
        <v>WASTE:E2620</v>
      </c>
    </row>
    <row r="1921" spans="1:10" x14ac:dyDescent="0.3">
      <c r="A1921">
        <v>13366</v>
      </c>
      <c r="B1921" t="e">
        <f>_xlfn.XLOOKUP(Table15[[#This Row],[Site Id]],'All sites'!A:A,'All sites'!B:B)</f>
        <v>#N/A</v>
      </c>
      <c r="C1921" t="e">
        <f>_xlfn.XLOOKUP(Table15[[#This Row],[Site Id]],'All sites'!A:A,'All sites'!C:C)</f>
        <v>#N/A</v>
      </c>
      <c r="D1921" t="e">
        <f>Table15[[#This Row],[Site Area]] &amp; " " &amp; Table15[[#This Row],[Site Description]]</f>
        <v>#N/A</v>
      </c>
      <c r="E1921" t="s">
        <v>11906</v>
      </c>
      <c r="F1921" t="s">
        <v>11907</v>
      </c>
      <c r="G1921" t="s">
        <v>8112</v>
      </c>
      <c r="H1921" t="s">
        <v>8113</v>
      </c>
      <c r="J1921" t="str">
        <f>Table15[[#This Row],[Server]]&amp;":"&amp;Table15[[#This Row],[DB_ADDR]]</f>
        <v>WASTE:E35659</v>
      </c>
    </row>
    <row r="1922" spans="1:10" x14ac:dyDescent="0.3">
      <c r="A1922">
        <v>13366</v>
      </c>
      <c r="B1922" t="e">
        <f>_xlfn.XLOOKUP(Table15[[#This Row],[Site Id]],'All sites'!A:A,'All sites'!B:B)</f>
        <v>#N/A</v>
      </c>
      <c r="C1922" t="e">
        <f>_xlfn.XLOOKUP(Table15[[#This Row],[Site Id]],'All sites'!A:A,'All sites'!C:C)</f>
        <v>#N/A</v>
      </c>
      <c r="D1922" t="e">
        <f>Table15[[#This Row],[Site Area]] &amp; " " &amp; Table15[[#This Row],[Site Description]]</f>
        <v>#N/A</v>
      </c>
      <c r="E1922" t="s">
        <v>11908</v>
      </c>
      <c r="F1922" t="s">
        <v>11909</v>
      </c>
      <c r="G1922" t="s">
        <v>8112</v>
      </c>
      <c r="H1922" t="s">
        <v>8113</v>
      </c>
      <c r="J1922" t="str">
        <f>Table15[[#This Row],[Server]]&amp;":"&amp;Table15[[#This Row],[DB_ADDR]]</f>
        <v>WASTE:E35662</v>
      </c>
    </row>
    <row r="1923" spans="1:10" x14ac:dyDescent="0.3">
      <c r="A1923">
        <v>13366</v>
      </c>
      <c r="B1923" t="e">
        <f>_xlfn.XLOOKUP(Table15[[#This Row],[Site Id]],'All sites'!A:A,'All sites'!B:B)</f>
        <v>#N/A</v>
      </c>
      <c r="C1923" t="e">
        <f>_xlfn.XLOOKUP(Table15[[#This Row],[Site Id]],'All sites'!A:A,'All sites'!C:C)</f>
        <v>#N/A</v>
      </c>
      <c r="D1923" t="e">
        <f>Table15[[#This Row],[Site Area]] &amp; " " &amp; Table15[[#This Row],[Site Description]]</f>
        <v>#N/A</v>
      </c>
      <c r="E1923" t="s">
        <v>11910</v>
      </c>
      <c r="F1923" t="s">
        <v>11911</v>
      </c>
      <c r="G1923" t="s">
        <v>8112</v>
      </c>
      <c r="H1923" t="s">
        <v>8113</v>
      </c>
      <c r="J1923" t="str">
        <f>Table15[[#This Row],[Server]]&amp;":"&amp;Table15[[#This Row],[DB_ADDR]]</f>
        <v>WASTE:E35687</v>
      </c>
    </row>
    <row r="1924" spans="1:10" x14ac:dyDescent="0.3">
      <c r="A1924">
        <v>13366</v>
      </c>
      <c r="B1924" t="e">
        <f>_xlfn.XLOOKUP(Table15[[#This Row],[Site Id]],'All sites'!A:A,'All sites'!B:B)</f>
        <v>#N/A</v>
      </c>
      <c r="C1924" t="e">
        <f>_xlfn.XLOOKUP(Table15[[#This Row],[Site Id]],'All sites'!A:A,'All sites'!C:C)</f>
        <v>#N/A</v>
      </c>
      <c r="D1924" t="e">
        <f>Table15[[#This Row],[Site Area]] &amp; " " &amp; Table15[[#This Row],[Site Description]]</f>
        <v>#N/A</v>
      </c>
      <c r="E1924" t="s">
        <v>11912</v>
      </c>
      <c r="F1924" t="s">
        <v>11913</v>
      </c>
      <c r="G1924" t="s">
        <v>8112</v>
      </c>
      <c r="H1924" t="s">
        <v>8113</v>
      </c>
      <c r="J1924" t="str">
        <f>Table15[[#This Row],[Server]]&amp;":"&amp;Table15[[#This Row],[DB_ADDR]]</f>
        <v>WASTE:E35698</v>
      </c>
    </row>
    <row r="1925" spans="1:10" x14ac:dyDescent="0.3">
      <c r="A1925">
        <v>13366</v>
      </c>
      <c r="B1925" t="e">
        <f>_xlfn.XLOOKUP(Table15[[#This Row],[Site Id]],'All sites'!A:A,'All sites'!B:B)</f>
        <v>#N/A</v>
      </c>
      <c r="C1925" t="e">
        <f>_xlfn.XLOOKUP(Table15[[#This Row],[Site Id]],'All sites'!A:A,'All sites'!C:C)</f>
        <v>#N/A</v>
      </c>
      <c r="D1925" t="e">
        <f>Table15[[#This Row],[Site Area]] &amp; " " &amp; Table15[[#This Row],[Site Description]]</f>
        <v>#N/A</v>
      </c>
      <c r="E1925" t="s">
        <v>11914</v>
      </c>
      <c r="F1925" t="s">
        <v>11915</v>
      </c>
      <c r="G1925" t="s">
        <v>8112</v>
      </c>
      <c r="H1925" t="s">
        <v>8113</v>
      </c>
      <c r="J1925" t="str">
        <f>Table15[[#This Row],[Server]]&amp;":"&amp;Table15[[#This Row],[DB_ADDR]]</f>
        <v>WASTE:E35856</v>
      </c>
    </row>
    <row r="1926" spans="1:10" x14ac:dyDescent="0.3">
      <c r="A1926">
        <v>13366</v>
      </c>
      <c r="B1926" t="e">
        <f>_xlfn.XLOOKUP(Table15[[#This Row],[Site Id]],'All sites'!A:A,'All sites'!B:B)</f>
        <v>#N/A</v>
      </c>
      <c r="C1926" t="e">
        <f>_xlfn.XLOOKUP(Table15[[#This Row],[Site Id]],'All sites'!A:A,'All sites'!C:C)</f>
        <v>#N/A</v>
      </c>
      <c r="D1926" t="e">
        <f>Table15[[#This Row],[Site Area]] &amp; " " &amp; Table15[[#This Row],[Site Description]]</f>
        <v>#N/A</v>
      </c>
      <c r="E1926" t="s">
        <v>11916</v>
      </c>
      <c r="F1926" t="s">
        <v>11917</v>
      </c>
      <c r="G1926" t="s">
        <v>8112</v>
      </c>
      <c r="H1926" t="s">
        <v>8113</v>
      </c>
      <c r="J1926" t="str">
        <f>Table15[[#This Row],[Server]]&amp;":"&amp;Table15[[#This Row],[DB_ADDR]]</f>
        <v>WASTE:E35863</v>
      </c>
    </row>
    <row r="1927" spans="1:10" x14ac:dyDescent="0.3">
      <c r="A1927">
        <v>13366</v>
      </c>
      <c r="B1927" t="e">
        <f>_xlfn.XLOOKUP(Table15[[#This Row],[Site Id]],'All sites'!A:A,'All sites'!B:B)</f>
        <v>#N/A</v>
      </c>
      <c r="C1927" t="e">
        <f>_xlfn.XLOOKUP(Table15[[#This Row],[Site Id]],'All sites'!A:A,'All sites'!C:C)</f>
        <v>#N/A</v>
      </c>
      <c r="D1927" t="e">
        <f>Table15[[#This Row],[Site Area]] &amp; " " &amp; Table15[[#This Row],[Site Description]]</f>
        <v>#N/A</v>
      </c>
      <c r="E1927" t="s">
        <v>11918</v>
      </c>
      <c r="F1927" t="s">
        <v>11919</v>
      </c>
      <c r="G1927" t="s">
        <v>8112</v>
      </c>
      <c r="H1927" t="s">
        <v>8113</v>
      </c>
      <c r="J1927" t="str">
        <f>Table15[[#This Row],[Server]]&amp;":"&amp;Table15[[#This Row],[DB_ADDR]]</f>
        <v>WASTE:E36017</v>
      </c>
    </row>
    <row r="1928" spans="1:10" x14ac:dyDescent="0.3">
      <c r="A1928">
        <v>13366</v>
      </c>
      <c r="B1928" t="e">
        <f>_xlfn.XLOOKUP(Table15[[#This Row],[Site Id]],'All sites'!A:A,'All sites'!B:B)</f>
        <v>#N/A</v>
      </c>
      <c r="C1928" t="e">
        <f>_xlfn.XLOOKUP(Table15[[#This Row],[Site Id]],'All sites'!A:A,'All sites'!C:C)</f>
        <v>#N/A</v>
      </c>
      <c r="D1928" t="e">
        <f>Table15[[#This Row],[Site Area]] &amp; " " &amp; Table15[[#This Row],[Site Description]]</f>
        <v>#N/A</v>
      </c>
      <c r="E1928" t="s">
        <v>11920</v>
      </c>
      <c r="F1928" t="s">
        <v>11921</v>
      </c>
      <c r="G1928" t="s">
        <v>8112</v>
      </c>
      <c r="H1928" t="s">
        <v>8113</v>
      </c>
      <c r="J1928" t="str">
        <f>Table15[[#This Row],[Server]]&amp;":"&amp;Table15[[#This Row],[DB_ADDR]]</f>
        <v>WASTE:E36024</v>
      </c>
    </row>
    <row r="1929" spans="1:10" x14ac:dyDescent="0.3">
      <c r="A1929">
        <v>13367</v>
      </c>
      <c r="B1929" t="e">
        <f>_xlfn.XLOOKUP(Table15[[#This Row],[Site Id]],'All sites'!A:A,'All sites'!B:B)</f>
        <v>#N/A</v>
      </c>
      <c r="C1929" t="e">
        <f>_xlfn.XLOOKUP(Table15[[#This Row],[Site Id]],'All sites'!A:A,'All sites'!C:C)</f>
        <v>#N/A</v>
      </c>
      <c r="D1929" t="e">
        <f>Table15[[#This Row],[Site Area]] &amp; " " &amp; Table15[[#This Row],[Site Description]]</f>
        <v>#N/A</v>
      </c>
      <c r="E1929" t="s">
        <v>11922</v>
      </c>
      <c r="F1929" t="s">
        <v>11923</v>
      </c>
      <c r="G1929" t="s">
        <v>8112</v>
      </c>
      <c r="H1929" t="s">
        <v>8113</v>
      </c>
      <c r="J1929" t="str">
        <f>Table15[[#This Row],[Server]]&amp;":"&amp;Table15[[#This Row],[DB_ADDR]]</f>
        <v>WASTE:E2593</v>
      </c>
    </row>
    <row r="1930" spans="1:10" x14ac:dyDescent="0.3">
      <c r="A1930">
        <v>13367</v>
      </c>
      <c r="B1930" t="e">
        <f>_xlfn.XLOOKUP(Table15[[#This Row],[Site Id]],'All sites'!A:A,'All sites'!B:B)</f>
        <v>#N/A</v>
      </c>
      <c r="C1930" t="e">
        <f>_xlfn.XLOOKUP(Table15[[#This Row],[Site Id]],'All sites'!A:A,'All sites'!C:C)</f>
        <v>#N/A</v>
      </c>
      <c r="D1930" t="e">
        <f>Table15[[#This Row],[Site Area]] &amp; " " &amp; Table15[[#This Row],[Site Description]]</f>
        <v>#N/A</v>
      </c>
      <c r="E1930" t="s">
        <v>11924</v>
      </c>
      <c r="F1930" t="s">
        <v>11925</v>
      </c>
      <c r="G1930" t="s">
        <v>8112</v>
      </c>
      <c r="H1930" t="s">
        <v>8113</v>
      </c>
      <c r="J1930" t="str">
        <f>Table15[[#This Row],[Server]]&amp;":"&amp;Table15[[#This Row],[DB_ADDR]]</f>
        <v>WASTE:E2594</v>
      </c>
    </row>
    <row r="1931" spans="1:10" x14ac:dyDescent="0.3">
      <c r="A1931">
        <v>13367</v>
      </c>
      <c r="B1931" t="e">
        <f>_xlfn.XLOOKUP(Table15[[#This Row],[Site Id]],'All sites'!A:A,'All sites'!B:B)</f>
        <v>#N/A</v>
      </c>
      <c r="C1931" t="e">
        <f>_xlfn.XLOOKUP(Table15[[#This Row],[Site Id]],'All sites'!A:A,'All sites'!C:C)</f>
        <v>#N/A</v>
      </c>
      <c r="D1931" t="e">
        <f>Table15[[#This Row],[Site Area]] &amp; " " &amp; Table15[[#This Row],[Site Description]]</f>
        <v>#N/A</v>
      </c>
      <c r="E1931" t="s">
        <v>11926</v>
      </c>
      <c r="F1931" t="s">
        <v>11927</v>
      </c>
      <c r="G1931" t="s">
        <v>8112</v>
      </c>
      <c r="H1931" t="s">
        <v>8113</v>
      </c>
      <c r="J1931" t="str">
        <f>Table15[[#This Row],[Server]]&amp;":"&amp;Table15[[#This Row],[DB_ADDR]]</f>
        <v>WASTE:E2596</v>
      </c>
    </row>
    <row r="1932" spans="1:10" x14ac:dyDescent="0.3">
      <c r="A1932">
        <v>13367</v>
      </c>
      <c r="B1932" t="e">
        <f>_xlfn.XLOOKUP(Table15[[#This Row],[Site Id]],'All sites'!A:A,'All sites'!B:B)</f>
        <v>#N/A</v>
      </c>
      <c r="C1932" t="e">
        <f>_xlfn.XLOOKUP(Table15[[#This Row],[Site Id]],'All sites'!A:A,'All sites'!C:C)</f>
        <v>#N/A</v>
      </c>
      <c r="D1932" t="e">
        <f>Table15[[#This Row],[Site Area]] &amp; " " &amp; Table15[[#This Row],[Site Description]]</f>
        <v>#N/A</v>
      </c>
      <c r="E1932" t="s">
        <v>11928</v>
      </c>
      <c r="F1932" t="s">
        <v>11929</v>
      </c>
      <c r="G1932" t="s">
        <v>8112</v>
      </c>
      <c r="H1932" t="s">
        <v>8113</v>
      </c>
      <c r="J1932" t="str">
        <f>Table15[[#This Row],[Server]]&amp;":"&amp;Table15[[#This Row],[DB_ADDR]]</f>
        <v>WASTE:E2608</v>
      </c>
    </row>
    <row r="1933" spans="1:10" x14ac:dyDescent="0.3">
      <c r="A1933">
        <v>13367</v>
      </c>
      <c r="B1933" t="e">
        <f>_xlfn.XLOOKUP(Table15[[#This Row],[Site Id]],'All sites'!A:A,'All sites'!B:B)</f>
        <v>#N/A</v>
      </c>
      <c r="C1933" t="e">
        <f>_xlfn.XLOOKUP(Table15[[#This Row],[Site Id]],'All sites'!A:A,'All sites'!C:C)</f>
        <v>#N/A</v>
      </c>
      <c r="D1933" t="e">
        <f>Table15[[#This Row],[Site Area]] &amp; " " &amp; Table15[[#This Row],[Site Description]]</f>
        <v>#N/A</v>
      </c>
      <c r="E1933" t="s">
        <v>11930</v>
      </c>
      <c r="F1933" t="s">
        <v>11931</v>
      </c>
      <c r="G1933" t="s">
        <v>8112</v>
      </c>
      <c r="H1933" t="s">
        <v>8113</v>
      </c>
      <c r="J1933" t="str">
        <f>Table15[[#This Row],[Server]]&amp;":"&amp;Table15[[#This Row],[DB_ADDR]]</f>
        <v>WASTE:E2609</v>
      </c>
    </row>
    <row r="1934" spans="1:10" x14ac:dyDescent="0.3">
      <c r="A1934">
        <v>13367</v>
      </c>
      <c r="B1934" t="e">
        <f>_xlfn.XLOOKUP(Table15[[#This Row],[Site Id]],'All sites'!A:A,'All sites'!B:B)</f>
        <v>#N/A</v>
      </c>
      <c r="C1934" t="e">
        <f>_xlfn.XLOOKUP(Table15[[#This Row],[Site Id]],'All sites'!A:A,'All sites'!C:C)</f>
        <v>#N/A</v>
      </c>
      <c r="D1934" t="e">
        <f>Table15[[#This Row],[Site Area]] &amp; " " &amp; Table15[[#This Row],[Site Description]]</f>
        <v>#N/A</v>
      </c>
      <c r="E1934" t="s">
        <v>11932</v>
      </c>
      <c r="F1934" t="s">
        <v>11933</v>
      </c>
      <c r="G1934" t="s">
        <v>8112</v>
      </c>
      <c r="H1934" t="s">
        <v>8113</v>
      </c>
      <c r="J1934" t="str">
        <f>Table15[[#This Row],[Server]]&amp;":"&amp;Table15[[#This Row],[DB_ADDR]]</f>
        <v>WASTE:E39885</v>
      </c>
    </row>
    <row r="1935" spans="1:10" x14ac:dyDescent="0.3">
      <c r="A1935">
        <v>13367</v>
      </c>
      <c r="B1935" t="e">
        <f>_xlfn.XLOOKUP(Table15[[#This Row],[Site Id]],'All sites'!A:A,'All sites'!B:B)</f>
        <v>#N/A</v>
      </c>
      <c r="C1935" t="e">
        <f>_xlfn.XLOOKUP(Table15[[#This Row],[Site Id]],'All sites'!A:A,'All sites'!C:C)</f>
        <v>#N/A</v>
      </c>
      <c r="D1935" t="e">
        <f>Table15[[#This Row],[Site Area]] &amp; " " &amp; Table15[[#This Row],[Site Description]]</f>
        <v>#N/A</v>
      </c>
      <c r="E1935" t="s">
        <v>11934</v>
      </c>
      <c r="F1935" t="s">
        <v>11935</v>
      </c>
      <c r="G1935" t="s">
        <v>8112</v>
      </c>
      <c r="H1935" t="s">
        <v>8113</v>
      </c>
      <c r="J1935" t="str">
        <f>Table15[[#This Row],[Server]]&amp;":"&amp;Table15[[#This Row],[DB_ADDR]]</f>
        <v>WASTE:E50021</v>
      </c>
    </row>
    <row r="1936" spans="1:10" x14ac:dyDescent="0.3">
      <c r="A1936">
        <v>13367</v>
      </c>
      <c r="B1936" t="e">
        <f>_xlfn.XLOOKUP(Table15[[#This Row],[Site Id]],'All sites'!A:A,'All sites'!B:B)</f>
        <v>#N/A</v>
      </c>
      <c r="C1936" t="e">
        <f>_xlfn.XLOOKUP(Table15[[#This Row],[Site Id]],'All sites'!A:A,'All sites'!C:C)</f>
        <v>#N/A</v>
      </c>
      <c r="D1936" t="e">
        <f>Table15[[#This Row],[Site Area]] &amp; " " &amp; Table15[[#This Row],[Site Description]]</f>
        <v>#N/A</v>
      </c>
      <c r="E1936" t="s">
        <v>11936</v>
      </c>
      <c r="F1936" t="s">
        <v>11937</v>
      </c>
      <c r="G1936" t="s">
        <v>8112</v>
      </c>
      <c r="H1936" t="s">
        <v>8113</v>
      </c>
      <c r="J1936" t="str">
        <f>Table15[[#This Row],[Server]]&amp;":"&amp;Table15[[#This Row],[DB_ADDR]]</f>
        <v>WASTE:E50022</v>
      </c>
    </row>
    <row r="1937" spans="1:10" x14ac:dyDescent="0.3">
      <c r="A1937">
        <v>13368</v>
      </c>
      <c r="B1937" t="e">
        <f>_xlfn.XLOOKUP(Table15[[#This Row],[Site Id]],'All sites'!A:A,'All sites'!B:B)</f>
        <v>#N/A</v>
      </c>
      <c r="C1937" t="e">
        <f>_xlfn.XLOOKUP(Table15[[#This Row],[Site Id]],'All sites'!A:A,'All sites'!C:C)</f>
        <v>#N/A</v>
      </c>
      <c r="D1937" t="e">
        <f>Table15[[#This Row],[Site Area]] &amp; " " &amp; Table15[[#This Row],[Site Description]]</f>
        <v>#N/A</v>
      </c>
      <c r="E1937" t="s">
        <v>11938</v>
      </c>
      <c r="F1937" t="s">
        <v>11939</v>
      </c>
      <c r="G1937" t="s">
        <v>8112</v>
      </c>
      <c r="H1937" t="s">
        <v>8113</v>
      </c>
      <c r="J1937" t="str">
        <f>Table15[[#This Row],[Server]]&amp;":"&amp;Table15[[#This Row],[DB_ADDR]]</f>
        <v>WASTE:E2640</v>
      </c>
    </row>
    <row r="1938" spans="1:10" x14ac:dyDescent="0.3">
      <c r="A1938">
        <v>13368</v>
      </c>
      <c r="B1938" t="e">
        <f>_xlfn.XLOOKUP(Table15[[#This Row],[Site Id]],'All sites'!A:A,'All sites'!B:B)</f>
        <v>#N/A</v>
      </c>
      <c r="C1938" t="e">
        <f>_xlfn.XLOOKUP(Table15[[#This Row],[Site Id]],'All sites'!A:A,'All sites'!C:C)</f>
        <v>#N/A</v>
      </c>
      <c r="D1938" t="e">
        <f>Table15[[#This Row],[Site Area]] &amp; " " &amp; Table15[[#This Row],[Site Description]]</f>
        <v>#N/A</v>
      </c>
      <c r="E1938" t="s">
        <v>11940</v>
      </c>
      <c r="F1938" t="s">
        <v>11941</v>
      </c>
      <c r="G1938" t="s">
        <v>8112</v>
      </c>
      <c r="H1938" t="s">
        <v>8113</v>
      </c>
      <c r="J1938" t="str">
        <f>Table15[[#This Row],[Server]]&amp;":"&amp;Table15[[#This Row],[DB_ADDR]]</f>
        <v>WASTE:E2642</v>
      </c>
    </row>
    <row r="1939" spans="1:10" x14ac:dyDescent="0.3">
      <c r="A1939">
        <v>13368</v>
      </c>
      <c r="B1939" t="e">
        <f>_xlfn.XLOOKUP(Table15[[#This Row],[Site Id]],'All sites'!A:A,'All sites'!B:B)</f>
        <v>#N/A</v>
      </c>
      <c r="C1939" t="e">
        <f>_xlfn.XLOOKUP(Table15[[#This Row],[Site Id]],'All sites'!A:A,'All sites'!C:C)</f>
        <v>#N/A</v>
      </c>
      <c r="D1939" t="e">
        <f>Table15[[#This Row],[Site Area]] &amp; " " &amp; Table15[[#This Row],[Site Description]]</f>
        <v>#N/A</v>
      </c>
      <c r="E1939" t="s">
        <v>11942</v>
      </c>
      <c r="F1939" t="s">
        <v>11943</v>
      </c>
      <c r="G1939" t="s">
        <v>8112</v>
      </c>
      <c r="H1939" t="s">
        <v>8113</v>
      </c>
      <c r="J1939" t="str">
        <f>Table15[[#This Row],[Server]]&amp;":"&amp;Table15[[#This Row],[DB_ADDR]]</f>
        <v>WASTE:E2643</v>
      </c>
    </row>
    <row r="1940" spans="1:10" x14ac:dyDescent="0.3">
      <c r="A1940">
        <v>13469</v>
      </c>
      <c r="B1940" t="e">
        <f>_xlfn.XLOOKUP(Table15[[#This Row],[Site Id]],'All sites'!A:A,'All sites'!B:B)</f>
        <v>#N/A</v>
      </c>
      <c r="C1940" t="e">
        <f>_xlfn.XLOOKUP(Table15[[#This Row],[Site Id]],'All sites'!A:A,'All sites'!C:C)</f>
        <v>#N/A</v>
      </c>
      <c r="D1940" t="e">
        <f>Table15[[#This Row],[Site Area]] &amp; " " &amp; Table15[[#This Row],[Site Description]]</f>
        <v>#N/A</v>
      </c>
      <c r="E1940" t="s">
        <v>11944</v>
      </c>
      <c r="F1940" t="s">
        <v>11945</v>
      </c>
      <c r="G1940" t="s">
        <v>8112</v>
      </c>
      <c r="H1940" t="s">
        <v>8168</v>
      </c>
      <c r="J1940" t="str">
        <f>Table15[[#This Row],[Server]]&amp;":"&amp;Table15[[#This Row],[DB_ADDR]]</f>
        <v>WASTE2:E3373</v>
      </c>
    </row>
    <row r="1941" spans="1:10" x14ac:dyDescent="0.3">
      <c r="A1941">
        <v>13514</v>
      </c>
      <c r="B1941" t="e">
        <f>_xlfn.XLOOKUP(Table15[[#This Row],[Site Id]],'All sites'!A:A,'All sites'!B:B)</f>
        <v>#N/A</v>
      </c>
      <c r="C1941" t="e">
        <f>_xlfn.XLOOKUP(Table15[[#This Row],[Site Id]],'All sites'!A:A,'All sites'!C:C)</f>
        <v>#N/A</v>
      </c>
      <c r="D1941" t="e">
        <f>Table15[[#This Row],[Site Area]] &amp; " " &amp; Table15[[#This Row],[Site Description]]</f>
        <v>#N/A</v>
      </c>
      <c r="E1941" t="s">
        <v>11946</v>
      </c>
      <c r="F1941" t="s">
        <v>11947</v>
      </c>
      <c r="G1941" t="s">
        <v>8112</v>
      </c>
      <c r="H1941" t="s">
        <v>8113</v>
      </c>
      <c r="J1941" t="str">
        <f>Table15[[#This Row],[Server]]&amp;":"&amp;Table15[[#This Row],[DB_ADDR]]</f>
        <v>WASTE:E4966</v>
      </c>
    </row>
    <row r="1942" spans="1:10" x14ac:dyDescent="0.3">
      <c r="A1942">
        <v>13514</v>
      </c>
      <c r="B1942" t="e">
        <f>_xlfn.XLOOKUP(Table15[[#This Row],[Site Id]],'All sites'!A:A,'All sites'!B:B)</f>
        <v>#N/A</v>
      </c>
      <c r="C1942" t="e">
        <f>_xlfn.XLOOKUP(Table15[[#This Row],[Site Id]],'All sites'!A:A,'All sites'!C:C)</f>
        <v>#N/A</v>
      </c>
      <c r="D1942" t="e">
        <f>Table15[[#This Row],[Site Area]] &amp; " " &amp; Table15[[#This Row],[Site Description]]</f>
        <v>#N/A</v>
      </c>
      <c r="E1942" t="s">
        <v>11948</v>
      </c>
      <c r="F1942" t="s">
        <v>11949</v>
      </c>
      <c r="G1942" t="s">
        <v>8112</v>
      </c>
      <c r="H1942" t="s">
        <v>8113</v>
      </c>
      <c r="J1942" t="str">
        <f>Table15[[#This Row],[Server]]&amp;":"&amp;Table15[[#This Row],[DB_ADDR]]</f>
        <v>WASTE:E29218</v>
      </c>
    </row>
    <row r="1943" spans="1:10" x14ac:dyDescent="0.3">
      <c r="A1943">
        <v>13514</v>
      </c>
      <c r="B1943" t="e">
        <f>_xlfn.XLOOKUP(Table15[[#This Row],[Site Id]],'All sites'!A:A,'All sites'!B:B)</f>
        <v>#N/A</v>
      </c>
      <c r="C1943" t="e">
        <f>_xlfn.XLOOKUP(Table15[[#This Row],[Site Id]],'All sites'!A:A,'All sites'!C:C)</f>
        <v>#N/A</v>
      </c>
      <c r="D1943" t="e">
        <f>Table15[[#This Row],[Site Area]] &amp; " " &amp; Table15[[#This Row],[Site Description]]</f>
        <v>#N/A</v>
      </c>
      <c r="E1943" t="s">
        <v>11950</v>
      </c>
      <c r="F1943" t="s">
        <v>11951</v>
      </c>
      <c r="G1943" t="s">
        <v>8112</v>
      </c>
      <c r="H1943" t="s">
        <v>8113</v>
      </c>
      <c r="J1943" t="str">
        <f>Table15[[#This Row],[Server]]&amp;":"&amp;Table15[[#This Row],[DB_ADDR]]</f>
        <v>WASTE:E29219</v>
      </c>
    </row>
    <row r="1944" spans="1:10" x14ac:dyDescent="0.3">
      <c r="A1944">
        <v>13515</v>
      </c>
      <c r="B1944" t="e">
        <f>_xlfn.XLOOKUP(Table15[[#This Row],[Site Id]],'All sites'!A:A,'All sites'!B:B)</f>
        <v>#N/A</v>
      </c>
      <c r="C1944" t="e">
        <f>_xlfn.XLOOKUP(Table15[[#This Row],[Site Id]],'All sites'!A:A,'All sites'!C:C)</f>
        <v>#N/A</v>
      </c>
      <c r="D1944" t="e">
        <f>Table15[[#This Row],[Site Area]] &amp; " " &amp; Table15[[#This Row],[Site Description]]</f>
        <v>#N/A</v>
      </c>
      <c r="E1944" t="s">
        <v>11952</v>
      </c>
      <c r="F1944" t="s">
        <v>11953</v>
      </c>
      <c r="G1944" t="s">
        <v>8112</v>
      </c>
      <c r="H1944" t="s">
        <v>8113</v>
      </c>
      <c r="J1944" t="str">
        <f>Table15[[#This Row],[Server]]&amp;":"&amp;Table15[[#This Row],[DB_ADDR]]</f>
        <v>WASTE:E5859</v>
      </c>
    </row>
    <row r="1945" spans="1:10" x14ac:dyDescent="0.3">
      <c r="A1945">
        <v>13515</v>
      </c>
      <c r="B1945" t="e">
        <f>_xlfn.XLOOKUP(Table15[[#This Row],[Site Id]],'All sites'!A:A,'All sites'!B:B)</f>
        <v>#N/A</v>
      </c>
      <c r="C1945" t="e">
        <f>_xlfn.XLOOKUP(Table15[[#This Row],[Site Id]],'All sites'!A:A,'All sites'!C:C)</f>
        <v>#N/A</v>
      </c>
      <c r="D1945" t="e">
        <f>Table15[[#This Row],[Site Area]] &amp; " " &amp; Table15[[#This Row],[Site Description]]</f>
        <v>#N/A</v>
      </c>
      <c r="E1945" t="s">
        <v>11954</v>
      </c>
      <c r="F1945" t="s">
        <v>11955</v>
      </c>
      <c r="G1945" t="s">
        <v>8112</v>
      </c>
      <c r="H1945" t="s">
        <v>8113</v>
      </c>
      <c r="J1945" t="str">
        <f>Table15[[#This Row],[Server]]&amp;":"&amp;Table15[[#This Row],[DB_ADDR]]</f>
        <v>WASTE:E5860</v>
      </c>
    </row>
    <row r="1946" spans="1:10" x14ac:dyDescent="0.3">
      <c r="A1946">
        <v>13515</v>
      </c>
      <c r="B1946" t="e">
        <f>_xlfn.XLOOKUP(Table15[[#This Row],[Site Id]],'All sites'!A:A,'All sites'!B:B)</f>
        <v>#N/A</v>
      </c>
      <c r="C1946" t="e">
        <f>_xlfn.XLOOKUP(Table15[[#This Row],[Site Id]],'All sites'!A:A,'All sites'!C:C)</f>
        <v>#N/A</v>
      </c>
      <c r="D1946" t="e">
        <f>Table15[[#This Row],[Site Area]] &amp; " " &amp; Table15[[#This Row],[Site Description]]</f>
        <v>#N/A</v>
      </c>
      <c r="E1946" t="s">
        <v>11956</v>
      </c>
      <c r="F1946" t="s">
        <v>11957</v>
      </c>
      <c r="G1946" t="s">
        <v>8112</v>
      </c>
      <c r="H1946" t="s">
        <v>8113</v>
      </c>
      <c r="J1946" t="str">
        <f>Table15[[#This Row],[Server]]&amp;":"&amp;Table15[[#This Row],[DB_ADDR]]</f>
        <v>WASTE:E5861</v>
      </c>
    </row>
    <row r="1947" spans="1:10" x14ac:dyDescent="0.3">
      <c r="A1947">
        <v>13515</v>
      </c>
      <c r="B1947" t="e">
        <f>_xlfn.XLOOKUP(Table15[[#This Row],[Site Id]],'All sites'!A:A,'All sites'!B:B)</f>
        <v>#N/A</v>
      </c>
      <c r="C1947" t="e">
        <f>_xlfn.XLOOKUP(Table15[[#This Row],[Site Id]],'All sites'!A:A,'All sites'!C:C)</f>
        <v>#N/A</v>
      </c>
      <c r="D1947" t="e">
        <f>Table15[[#This Row],[Site Area]] &amp; " " &amp; Table15[[#This Row],[Site Description]]</f>
        <v>#N/A</v>
      </c>
      <c r="E1947" t="s">
        <v>11958</v>
      </c>
      <c r="F1947" t="s">
        <v>11959</v>
      </c>
      <c r="G1947" t="s">
        <v>8112</v>
      </c>
      <c r="H1947" t="s">
        <v>8113</v>
      </c>
      <c r="J1947" t="str">
        <f>Table15[[#This Row],[Server]]&amp;":"&amp;Table15[[#This Row],[DB_ADDR]]</f>
        <v>WASTE:E5876</v>
      </c>
    </row>
    <row r="1948" spans="1:10" x14ac:dyDescent="0.3">
      <c r="A1948">
        <v>13515</v>
      </c>
      <c r="B1948" t="e">
        <f>_xlfn.XLOOKUP(Table15[[#This Row],[Site Id]],'All sites'!A:A,'All sites'!B:B)</f>
        <v>#N/A</v>
      </c>
      <c r="C1948" t="e">
        <f>_xlfn.XLOOKUP(Table15[[#This Row],[Site Id]],'All sites'!A:A,'All sites'!C:C)</f>
        <v>#N/A</v>
      </c>
      <c r="D1948" t="e">
        <f>Table15[[#This Row],[Site Area]] &amp; " " &amp; Table15[[#This Row],[Site Description]]</f>
        <v>#N/A</v>
      </c>
      <c r="E1948" t="s">
        <v>11960</v>
      </c>
      <c r="F1948" t="s">
        <v>11961</v>
      </c>
      <c r="G1948" t="s">
        <v>8112</v>
      </c>
      <c r="H1948" t="s">
        <v>8113</v>
      </c>
      <c r="J1948" t="str">
        <f>Table15[[#This Row],[Server]]&amp;":"&amp;Table15[[#This Row],[DB_ADDR]]</f>
        <v>WASTE:E5878</v>
      </c>
    </row>
    <row r="1949" spans="1:10" x14ac:dyDescent="0.3">
      <c r="A1949">
        <v>13515</v>
      </c>
      <c r="B1949" t="e">
        <f>_xlfn.XLOOKUP(Table15[[#This Row],[Site Id]],'All sites'!A:A,'All sites'!B:B)</f>
        <v>#N/A</v>
      </c>
      <c r="C1949" t="e">
        <f>_xlfn.XLOOKUP(Table15[[#This Row],[Site Id]],'All sites'!A:A,'All sites'!C:C)</f>
        <v>#N/A</v>
      </c>
      <c r="D1949" t="e">
        <f>Table15[[#This Row],[Site Area]] &amp; " " &amp; Table15[[#This Row],[Site Description]]</f>
        <v>#N/A</v>
      </c>
      <c r="E1949" t="s">
        <v>11962</v>
      </c>
      <c r="F1949" t="s">
        <v>11963</v>
      </c>
      <c r="G1949" t="s">
        <v>8112</v>
      </c>
      <c r="H1949" t="s">
        <v>8113</v>
      </c>
      <c r="J1949" t="str">
        <f>Table15[[#This Row],[Server]]&amp;":"&amp;Table15[[#This Row],[DB_ADDR]]</f>
        <v>WASTE:E5883</v>
      </c>
    </row>
    <row r="1950" spans="1:10" x14ac:dyDescent="0.3">
      <c r="A1950">
        <v>13515</v>
      </c>
      <c r="B1950" t="e">
        <f>_xlfn.XLOOKUP(Table15[[#This Row],[Site Id]],'All sites'!A:A,'All sites'!B:B)</f>
        <v>#N/A</v>
      </c>
      <c r="C1950" t="e">
        <f>_xlfn.XLOOKUP(Table15[[#This Row],[Site Id]],'All sites'!A:A,'All sites'!C:C)</f>
        <v>#N/A</v>
      </c>
      <c r="D1950" t="e">
        <f>Table15[[#This Row],[Site Area]] &amp; " " &amp; Table15[[#This Row],[Site Description]]</f>
        <v>#N/A</v>
      </c>
      <c r="E1950" t="s">
        <v>11964</v>
      </c>
      <c r="F1950" t="s">
        <v>11965</v>
      </c>
      <c r="G1950" t="s">
        <v>8112</v>
      </c>
      <c r="H1950" t="s">
        <v>8113</v>
      </c>
      <c r="J1950" t="str">
        <f>Table15[[#This Row],[Server]]&amp;":"&amp;Table15[[#This Row],[DB_ADDR]]</f>
        <v>WASTE:E5885</v>
      </c>
    </row>
    <row r="1951" spans="1:10" x14ac:dyDescent="0.3">
      <c r="A1951">
        <v>13515</v>
      </c>
      <c r="B1951" t="e">
        <f>_xlfn.XLOOKUP(Table15[[#This Row],[Site Id]],'All sites'!A:A,'All sites'!B:B)</f>
        <v>#N/A</v>
      </c>
      <c r="C1951" t="e">
        <f>_xlfn.XLOOKUP(Table15[[#This Row],[Site Id]],'All sites'!A:A,'All sites'!C:C)</f>
        <v>#N/A</v>
      </c>
      <c r="D1951" t="e">
        <f>Table15[[#This Row],[Site Area]] &amp; " " &amp; Table15[[#This Row],[Site Description]]</f>
        <v>#N/A</v>
      </c>
      <c r="E1951" t="s">
        <v>11966</v>
      </c>
      <c r="F1951" t="s">
        <v>11967</v>
      </c>
      <c r="G1951" t="s">
        <v>8112</v>
      </c>
      <c r="H1951" t="s">
        <v>8113</v>
      </c>
      <c r="J1951" t="str">
        <f>Table15[[#This Row],[Server]]&amp;":"&amp;Table15[[#This Row],[DB_ADDR]]</f>
        <v>WASTE:E5931</v>
      </c>
    </row>
    <row r="1952" spans="1:10" x14ac:dyDescent="0.3">
      <c r="A1952">
        <v>13515</v>
      </c>
      <c r="B1952" t="e">
        <f>_xlfn.XLOOKUP(Table15[[#This Row],[Site Id]],'All sites'!A:A,'All sites'!B:B)</f>
        <v>#N/A</v>
      </c>
      <c r="C1952" t="e">
        <f>_xlfn.XLOOKUP(Table15[[#This Row],[Site Id]],'All sites'!A:A,'All sites'!C:C)</f>
        <v>#N/A</v>
      </c>
      <c r="D1952" t="e">
        <f>Table15[[#This Row],[Site Area]] &amp; " " &amp; Table15[[#This Row],[Site Description]]</f>
        <v>#N/A</v>
      </c>
      <c r="E1952" t="s">
        <v>11968</v>
      </c>
      <c r="F1952" t="s">
        <v>11969</v>
      </c>
      <c r="G1952" t="s">
        <v>8112</v>
      </c>
      <c r="H1952" t="s">
        <v>8113</v>
      </c>
      <c r="J1952" t="str">
        <f>Table15[[#This Row],[Server]]&amp;":"&amp;Table15[[#This Row],[DB_ADDR]]</f>
        <v>WASTE:E55264</v>
      </c>
    </row>
    <row r="1953" spans="1:10" x14ac:dyDescent="0.3">
      <c r="A1953">
        <v>13515</v>
      </c>
      <c r="B1953" t="e">
        <f>_xlfn.XLOOKUP(Table15[[#This Row],[Site Id]],'All sites'!A:A,'All sites'!B:B)</f>
        <v>#N/A</v>
      </c>
      <c r="C1953" t="e">
        <f>_xlfn.XLOOKUP(Table15[[#This Row],[Site Id]],'All sites'!A:A,'All sites'!C:C)</f>
        <v>#N/A</v>
      </c>
      <c r="D1953" t="e">
        <f>Table15[[#This Row],[Site Area]] &amp; " " &amp; Table15[[#This Row],[Site Description]]</f>
        <v>#N/A</v>
      </c>
      <c r="E1953" t="s">
        <v>11970</v>
      </c>
      <c r="F1953" t="s">
        <v>11971</v>
      </c>
      <c r="G1953" t="s">
        <v>8112</v>
      </c>
      <c r="H1953" t="s">
        <v>8113</v>
      </c>
      <c r="J1953" t="str">
        <f>Table15[[#This Row],[Server]]&amp;":"&amp;Table15[[#This Row],[DB_ADDR]]</f>
        <v>WASTE:E55291</v>
      </c>
    </row>
    <row r="1954" spans="1:10" x14ac:dyDescent="0.3">
      <c r="A1954">
        <v>13515</v>
      </c>
      <c r="B1954" t="e">
        <f>_xlfn.XLOOKUP(Table15[[#This Row],[Site Id]],'All sites'!A:A,'All sites'!B:B)</f>
        <v>#N/A</v>
      </c>
      <c r="C1954" t="e">
        <f>_xlfn.XLOOKUP(Table15[[#This Row],[Site Id]],'All sites'!A:A,'All sites'!C:C)</f>
        <v>#N/A</v>
      </c>
      <c r="D1954" t="e">
        <f>Table15[[#This Row],[Site Area]] &amp; " " &amp; Table15[[#This Row],[Site Description]]</f>
        <v>#N/A</v>
      </c>
      <c r="E1954" t="s">
        <v>11972</v>
      </c>
      <c r="F1954" t="s">
        <v>11973</v>
      </c>
      <c r="G1954" t="s">
        <v>8112</v>
      </c>
      <c r="H1954" t="s">
        <v>8113</v>
      </c>
      <c r="J1954" t="str">
        <f>Table15[[#This Row],[Server]]&amp;":"&amp;Table15[[#This Row],[DB_ADDR]]</f>
        <v>WASTE:E55292</v>
      </c>
    </row>
    <row r="1955" spans="1:10" x14ac:dyDescent="0.3">
      <c r="A1955">
        <v>13515</v>
      </c>
      <c r="B1955" t="e">
        <f>_xlfn.XLOOKUP(Table15[[#This Row],[Site Id]],'All sites'!A:A,'All sites'!B:B)</f>
        <v>#N/A</v>
      </c>
      <c r="C1955" t="e">
        <f>_xlfn.XLOOKUP(Table15[[#This Row],[Site Id]],'All sites'!A:A,'All sites'!C:C)</f>
        <v>#N/A</v>
      </c>
      <c r="D1955" t="e">
        <f>Table15[[#This Row],[Site Area]] &amp; " " &amp; Table15[[#This Row],[Site Description]]</f>
        <v>#N/A</v>
      </c>
      <c r="E1955" t="s">
        <v>11974</v>
      </c>
      <c r="F1955" t="s">
        <v>11975</v>
      </c>
      <c r="G1955" t="s">
        <v>8112</v>
      </c>
      <c r="H1955" t="s">
        <v>8113</v>
      </c>
      <c r="J1955" t="str">
        <f>Table15[[#This Row],[Server]]&amp;":"&amp;Table15[[#This Row],[DB_ADDR]]</f>
        <v>WASTE:E55301</v>
      </c>
    </row>
    <row r="1956" spans="1:10" x14ac:dyDescent="0.3">
      <c r="A1956">
        <v>13515</v>
      </c>
      <c r="B1956" t="e">
        <f>_xlfn.XLOOKUP(Table15[[#This Row],[Site Id]],'All sites'!A:A,'All sites'!B:B)</f>
        <v>#N/A</v>
      </c>
      <c r="C1956" t="e">
        <f>_xlfn.XLOOKUP(Table15[[#This Row],[Site Id]],'All sites'!A:A,'All sites'!C:C)</f>
        <v>#N/A</v>
      </c>
      <c r="D1956" t="e">
        <f>Table15[[#This Row],[Site Area]] &amp; " " &amp; Table15[[#This Row],[Site Description]]</f>
        <v>#N/A</v>
      </c>
      <c r="E1956" t="s">
        <v>11976</v>
      </c>
      <c r="F1956" t="s">
        <v>11977</v>
      </c>
      <c r="G1956" t="s">
        <v>8112</v>
      </c>
      <c r="H1956" t="s">
        <v>8113</v>
      </c>
      <c r="J1956" t="str">
        <f>Table15[[#This Row],[Server]]&amp;":"&amp;Table15[[#This Row],[DB_ADDR]]</f>
        <v>WASTE:E55302</v>
      </c>
    </row>
    <row r="1957" spans="1:10" x14ac:dyDescent="0.3">
      <c r="A1957">
        <v>13515</v>
      </c>
      <c r="B1957" t="e">
        <f>_xlfn.XLOOKUP(Table15[[#This Row],[Site Id]],'All sites'!A:A,'All sites'!B:B)</f>
        <v>#N/A</v>
      </c>
      <c r="C1957" t="e">
        <f>_xlfn.XLOOKUP(Table15[[#This Row],[Site Id]],'All sites'!A:A,'All sites'!C:C)</f>
        <v>#N/A</v>
      </c>
      <c r="D1957" t="e">
        <f>Table15[[#This Row],[Site Area]] &amp; " " &amp; Table15[[#This Row],[Site Description]]</f>
        <v>#N/A</v>
      </c>
      <c r="E1957" t="s">
        <v>11978</v>
      </c>
      <c r="F1957" t="s">
        <v>11979</v>
      </c>
      <c r="G1957" t="s">
        <v>8112</v>
      </c>
      <c r="H1957" t="s">
        <v>8113</v>
      </c>
      <c r="J1957" t="str">
        <f>Table15[[#This Row],[Server]]&amp;":"&amp;Table15[[#This Row],[DB_ADDR]]</f>
        <v>WASTE:E55303</v>
      </c>
    </row>
    <row r="1958" spans="1:10" x14ac:dyDescent="0.3">
      <c r="A1958">
        <v>13515</v>
      </c>
      <c r="B1958" t="e">
        <f>_xlfn.XLOOKUP(Table15[[#This Row],[Site Id]],'All sites'!A:A,'All sites'!B:B)</f>
        <v>#N/A</v>
      </c>
      <c r="C1958" t="e">
        <f>_xlfn.XLOOKUP(Table15[[#This Row],[Site Id]],'All sites'!A:A,'All sites'!C:C)</f>
        <v>#N/A</v>
      </c>
      <c r="D1958" t="e">
        <f>Table15[[#This Row],[Site Area]] &amp; " " &amp; Table15[[#This Row],[Site Description]]</f>
        <v>#N/A</v>
      </c>
      <c r="E1958" t="s">
        <v>11980</v>
      </c>
      <c r="F1958" t="s">
        <v>11981</v>
      </c>
      <c r="G1958" t="s">
        <v>8112</v>
      </c>
      <c r="H1958" t="s">
        <v>8113</v>
      </c>
      <c r="J1958" t="str">
        <f>Table15[[#This Row],[Server]]&amp;":"&amp;Table15[[#This Row],[DB_ADDR]]</f>
        <v>WASTE:E55304</v>
      </c>
    </row>
    <row r="1959" spans="1:10" x14ac:dyDescent="0.3">
      <c r="A1959">
        <v>13515</v>
      </c>
      <c r="B1959" t="e">
        <f>_xlfn.XLOOKUP(Table15[[#This Row],[Site Id]],'All sites'!A:A,'All sites'!B:B)</f>
        <v>#N/A</v>
      </c>
      <c r="C1959" t="e">
        <f>_xlfn.XLOOKUP(Table15[[#This Row],[Site Id]],'All sites'!A:A,'All sites'!C:C)</f>
        <v>#N/A</v>
      </c>
      <c r="D1959" t="e">
        <f>Table15[[#This Row],[Site Area]] &amp; " " &amp; Table15[[#This Row],[Site Description]]</f>
        <v>#N/A</v>
      </c>
      <c r="E1959" t="s">
        <v>11982</v>
      </c>
      <c r="F1959" t="s">
        <v>11983</v>
      </c>
      <c r="G1959" t="s">
        <v>8112</v>
      </c>
      <c r="H1959" t="s">
        <v>8113</v>
      </c>
      <c r="J1959" t="str">
        <f>Table15[[#This Row],[Server]]&amp;":"&amp;Table15[[#This Row],[DB_ADDR]]</f>
        <v>WASTE:E55305</v>
      </c>
    </row>
    <row r="1960" spans="1:10" x14ac:dyDescent="0.3">
      <c r="A1960">
        <v>13515</v>
      </c>
      <c r="B1960" t="e">
        <f>_xlfn.XLOOKUP(Table15[[#This Row],[Site Id]],'All sites'!A:A,'All sites'!B:B)</f>
        <v>#N/A</v>
      </c>
      <c r="C1960" t="e">
        <f>_xlfn.XLOOKUP(Table15[[#This Row],[Site Id]],'All sites'!A:A,'All sites'!C:C)</f>
        <v>#N/A</v>
      </c>
      <c r="D1960" t="e">
        <f>Table15[[#This Row],[Site Area]] &amp; " " &amp; Table15[[#This Row],[Site Description]]</f>
        <v>#N/A</v>
      </c>
      <c r="E1960" t="s">
        <v>11984</v>
      </c>
      <c r="F1960" t="s">
        <v>11985</v>
      </c>
      <c r="G1960" t="s">
        <v>8112</v>
      </c>
      <c r="H1960" t="s">
        <v>8113</v>
      </c>
      <c r="J1960" t="str">
        <f>Table15[[#This Row],[Server]]&amp;":"&amp;Table15[[#This Row],[DB_ADDR]]</f>
        <v>WASTE:E55306</v>
      </c>
    </row>
    <row r="1961" spans="1:10" x14ac:dyDescent="0.3">
      <c r="A1961">
        <v>13515</v>
      </c>
      <c r="B1961" t="e">
        <f>_xlfn.XLOOKUP(Table15[[#This Row],[Site Id]],'All sites'!A:A,'All sites'!B:B)</f>
        <v>#N/A</v>
      </c>
      <c r="C1961" t="e">
        <f>_xlfn.XLOOKUP(Table15[[#This Row],[Site Id]],'All sites'!A:A,'All sites'!C:C)</f>
        <v>#N/A</v>
      </c>
      <c r="D1961" t="e">
        <f>Table15[[#This Row],[Site Area]] &amp; " " &amp; Table15[[#This Row],[Site Description]]</f>
        <v>#N/A</v>
      </c>
      <c r="E1961" t="s">
        <v>11986</v>
      </c>
      <c r="F1961" t="s">
        <v>11987</v>
      </c>
      <c r="G1961" t="s">
        <v>8112</v>
      </c>
      <c r="H1961" t="s">
        <v>8113</v>
      </c>
      <c r="J1961" t="str">
        <f>Table15[[#This Row],[Server]]&amp;":"&amp;Table15[[#This Row],[DB_ADDR]]</f>
        <v>WASTE:E55307</v>
      </c>
    </row>
    <row r="1962" spans="1:10" x14ac:dyDescent="0.3">
      <c r="A1962">
        <v>13515</v>
      </c>
      <c r="B1962" t="e">
        <f>_xlfn.XLOOKUP(Table15[[#This Row],[Site Id]],'All sites'!A:A,'All sites'!B:B)</f>
        <v>#N/A</v>
      </c>
      <c r="C1962" t="e">
        <f>_xlfn.XLOOKUP(Table15[[#This Row],[Site Id]],'All sites'!A:A,'All sites'!C:C)</f>
        <v>#N/A</v>
      </c>
      <c r="D1962" t="e">
        <f>Table15[[#This Row],[Site Area]] &amp; " " &amp; Table15[[#This Row],[Site Description]]</f>
        <v>#N/A</v>
      </c>
      <c r="E1962" t="s">
        <v>11988</v>
      </c>
      <c r="F1962" t="s">
        <v>11989</v>
      </c>
      <c r="G1962" t="s">
        <v>8112</v>
      </c>
      <c r="H1962" t="s">
        <v>8113</v>
      </c>
      <c r="J1962" t="str">
        <f>Table15[[#This Row],[Server]]&amp;":"&amp;Table15[[#This Row],[DB_ADDR]]</f>
        <v>WASTE:E55308</v>
      </c>
    </row>
    <row r="1963" spans="1:10" x14ac:dyDescent="0.3">
      <c r="A1963">
        <v>13515</v>
      </c>
      <c r="B1963" t="e">
        <f>_xlfn.XLOOKUP(Table15[[#This Row],[Site Id]],'All sites'!A:A,'All sites'!B:B)</f>
        <v>#N/A</v>
      </c>
      <c r="C1963" t="e">
        <f>_xlfn.XLOOKUP(Table15[[#This Row],[Site Id]],'All sites'!A:A,'All sites'!C:C)</f>
        <v>#N/A</v>
      </c>
      <c r="D1963" t="e">
        <f>Table15[[#This Row],[Site Area]] &amp; " " &amp; Table15[[#This Row],[Site Description]]</f>
        <v>#N/A</v>
      </c>
      <c r="E1963" t="s">
        <v>11990</v>
      </c>
      <c r="F1963" t="s">
        <v>11991</v>
      </c>
      <c r="G1963" t="s">
        <v>8112</v>
      </c>
      <c r="H1963" t="s">
        <v>8113</v>
      </c>
      <c r="J1963" t="str">
        <f>Table15[[#This Row],[Server]]&amp;":"&amp;Table15[[#This Row],[DB_ADDR]]</f>
        <v>WASTE:E55309</v>
      </c>
    </row>
    <row r="1964" spans="1:10" x14ac:dyDescent="0.3">
      <c r="A1964">
        <v>13515</v>
      </c>
      <c r="B1964" t="e">
        <f>_xlfn.XLOOKUP(Table15[[#This Row],[Site Id]],'All sites'!A:A,'All sites'!B:B)</f>
        <v>#N/A</v>
      </c>
      <c r="C1964" t="e">
        <f>_xlfn.XLOOKUP(Table15[[#This Row],[Site Id]],'All sites'!A:A,'All sites'!C:C)</f>
        <v>#N/A</v>
      </c>
      <c r="D1964" t="e">
        <f>Table15[[#This Row],[Site Area]] &amp; " " &amp; Table15[[#This Row],[Site Description]]</f>
        <v>#N/A</v>
      </c>
      <c r="E1964" t="s">
        <v>11992</v>
      </c>
      <c r="F1964" t="s">
        <v>11993</v>
      </c>
      <c r="G1964" t="s">
        <v>8112</v>
      </c>
      <c r="H1964" t="s">
        <v>8113</v>
      </c>
      <c r="J1964" t="str">
        <f>Table15[[#This Row],[Server]]&amp;":"&amp;Table15[[#This Row],[DB_ADDR]]</f>
        <v>WASTE:E55310</v>
      </c>
    </row>
    <row r="1965" spans="1:10" x14ac:dyDescent="0.3">
      <c r="A1965">
        <v>13515</v>
      </c>
      <c r="B1965" t="e">
        <f>_xlfn.XLOOKUP(Table15[[#This Row],[Site Id]],'All sites'!A:A,'All sites'!B:B)</f>
        <v>#N/A</v>
      </c>
      <c r="C1965" t="e">
        <f>_xlfn.XLOOKUP(Table15[[#This Row],[Site Id]],'All sites'!A:A,'All sites'!C:C)</f>
        <v>#N/A</v>
      </c>
      <c r="D1965" t="e">
        <f>Table15[[#This Row],[Site Area]] &amp; " " &amp; Table15[[#This Row],[Site Description]]</f>
        <v>#N/A</v>
      </c>
      <c r="E1965" t="s">
        <v>11994</v>
      </c>
      <c r="F1965" t="s">
        <v>11995</v>
      </c>
      <c r="G1965" t="s">
        <v>8112</v>
      </c>
      <c r="H1965" t="s">
        <v>8113</v>
      </c>
      <c r="J1965" t="str">
        <f>Table15[[#This Row],[Server]]&amp;":"&amp;Table15[[#This Row],[DB_ADDR]]</f>
        <v>WASTE:E55311</v>
      </c>
    </row>
    <row r="1966" spans="1:10" x14ac:dyDescent="0.3">
      <c r="A1966">
        <v>13515</v>
      </c>
      <c r="B1966" t="e">
        <f>_xlfn.XLOOKUP(Table15[[#This Row],[Site Id]],'All sites'!A:A,'All sites'!B:B)</f>
        <v>#N/A</v>
      </c>
      <c r="C1966" t="e">
        <f>_xlfn.XLOOKUP(Table15[[#This Row],[Site Id]],'All sites'!A:A,'All sites'!C:C)</f>
        <v>#N/A</v>
      </c>
      <c r="D1966" t="e">
        <f>Table15[[#This Row],[Site Area]] &amp; " " &amp; Table15[[#This Row],[Site Description]]</f>
        <v>#N/A</v>
      </c>
      <c r="E1966" t="s">
        <v>11996</v>
      </c>
      <c r="F1966" t="s">
        <v>11997</v>
      </c>
      <c r="G1966" t="s">
        <v>8112</v>
      </c>
      <c r="H1966" t="s">
        <v>8113</v>
      </c>
      <c r="J1966" t="str">
        <f>Table15[[#This Row],[Server]]&amp;":"&amp;Table15[[#This Row],[DB_ADDR]]</f>
        <v>WASTE:E55312</v>
      </c>
    </row>
    <row r="1967" spans="1:10" x14ac:dyDescent="0.3">
      <c r="A1967">
        <v>13515</v>
      </c>
      <c r="B1967" t="e">
        <f>_xlfn.XLOOKUP(Table15[[#This Row],[Site Id]],'All sites'!A:A,'All sites'!B:B)</f>
        <v>#N/A</v>
      </c>
      <c r="C1967" t="e">
        <f>_xlfn.XLOOKUP(Table15[[#This Row],[Site Id]],'All sites'!A:A,'All sites'!C:C)</f>
        <v>#N/A</v>
      </c>
      <c r="D1967" t="e">
        <f>Table15[[#This Row],[Site Area]] &amp; " " &amp; Table15[[#This Row],[Site Description]]</f>
        <v>#N/A</v>
      </c>
      <c r="E1967" t="s">
        <v>11998</v>
      </c>
      <c r="F1967" t="s">
        <v>11999</v>
      </c>
      <c r="G1967" t="s">
        <v>8112</v>
      </c>
      <c r="H1967" t="s">
        <v>8113</v>
      </c>
      <c r="J1967" t="str">
        <f>Table15[[#This Row],[Server]]&amp;":"&amp;Table15[[#This Row],[DB_ADDR]]</f>
        <v>WASTE:E55313</v>
      </c>
    </row>
    <row r="1968" spans="1:10" x14ac:dyDescent="0.3">
      <c r="A1968">
        <v>13515</v>
      </c>
      <c r="B1968" t="e">
        <f>_xlfn.XLOOKUP(Table15[[#This Row],[Site Id]],'All sites'!A:A,'All sites'!B:B)</f>
        <v>#N/A</v>
      </c>
      <c r="C1968" t="e">
        <f>_xlfn.XLOOKUP(Table15[[#This Row],[Site Id]],'All sites'!A:A,'All sites'!C:C)</f>
        <v>#N/A</v>
      </c>
      <c r="D1968" t="e">
        <f>Table15[[#This Row],[Site Area]] &amp; " " &amp; Table15[[#This Row],[Site Description]]</f>
        <v>#N/A</v>
      </c>
      <c r="E1968" t="s">
        <v>12000</v>
      </c>
      <c r="F1968" t="s">
        <v>12001</v>
      </c>
      <c r="G1968" t="s">
        <v>8112</v>
      </c>
      <c r="H1968" t="s">
        <v>8113</v>
      </c>
      <c r="J1968" t="str">
        <f>Table15[[#This Row],[Server]]&amp;":"&amp;Table15[[#This Row],[DB_ADDR]]</f>
        <v>WASTE:E55314</v>
      </c>
    </row>
    <row r="1969" spans="1:10" x14ac:dyDescent="0.3">
      <c r="A1969">
        <v>13515</v>
      </c>
      <c r="B1969" t="e">
        <f>_xlfn.XLOOKUP(Table15[[#This Row],[Site Id]],'All sites'!A:A,'All sites'!B:B)</f>
        <v>#N/A</v>
      </c>
      <c r="C1969" t="e">
        <f>_xlfn.XLOOKUP(Table15[[#This Row],[Site Id]],'All sites'!A:A,'All sites'!C:C)</f>
        <v>#N/A</v>
      </c>
      <c r="D1969" t="e">
        <f>Table15[[#This Row],[Site Area]] &amp; " " &amp; Table15[[#This Row],[Site Description]]</f>
        <v>#N/A</v>
      </c>
      <c r="E1969" t="s">
        <v>12002</v>
      </c>
      <c r="F1969" t="s">
        <v>12003</v>
      </c>
      <c r="G1969" t="s">
        <v>8112</v>
      </c>
      <c r="H1969" t="s">
        <v>8113</v>
      </c>
      <c r="J1969" t="str">
        <f>Table15[[#This Row],[Server]]&amp;":"&amp;Table15[[#This Row],[DB_ADDR]]</f>
        <v>WASTE:E55315</v>
      </c>
    </row>
    <row r="1970" spans="1:10" x14ac:dyDescent="0.3">
      <c r="A1970">
        <v>13515</v>
      </c>
      <c r="B1970" t="e">
        <f>_xlfn.XLOOKUP(Table15[[#This Row],[Site Id]],'All sites'!A:A,'All sites'!B:B)</f>
        <v>#N/A</v>
      </c>
      <c r="C1970" t="e">
        <f>_xlfn.XLOOKUP(Table15[[#This Row],[Site Id]],'All sites'!A:A,'All sites'!C:C)</f>
        <v>#N/A</v>
      </c>
      <c r="D1970" t="e">
        <f>Table15[[#This Row],[Site Area]] &amp; " " &amp; Table15[[#This Row],[Site Description]]</f>
        <v>#N/A</v>
      </c>
      <c r="E1970" t="s">
        <v>12004</v>
      </c>
      <c r="F1970" t="s">
        <v>12005</v>
      </c>
      <c r="G1970" t="s">
        <v>8112</v>
      </c>
      <c r="H1970" t="s">
        <v>8113</v>
      </c>
      <c r="J1970" t="str">
        <f>Table15[[#This Row],[Server]]&amp;":"&amp;Table15[[#This Row],[DB_ADDR]]</f>
        <v>WASTE:E55316</v>
      </c>
    </row>
    <row r="1971" spans="1:10" x14ac:dyDescent="0.3">
      <c r="A1971">
        <v>13515</v>
      </c>
      <c r="B1971" t="e">
        <f>_xlfn.XLOOKUP(Table15[[#This Row],[Site Id]],'All sites'!A:A,'All sites'!B:B)</f>
        <v>#N/A</v>
      </c>
      <c r="C1971" t="e">
        <f>_xlfn.XLOOKUP(Table15[[#This Row],[Site Id]],'All sites'!A:A,'All sites'!C:C)</f>
        <v>#N/A</v>
      </c>
      <c r="D1971" t="e">
        <f>Table15[[#This Row],[Site Area]] &amp; " " &amp; Table15[[#This Row],[Site Description]]</f>
        <v>#N/A</v>
      </c>
      <c r="E1971" t="s">
        <v>12006</v>
      </c>
      <c r="F1971" t="s">
        <v>12007</v>
      </c>
      <c r="G1971" t="s">
        <v>8112</v>
      </c>
      <c r="H1971" t="s">
        <v>8113</v>
      </c>
      <c r="J1971" t="str">
        <f>Table15[[#This Row],[Server]]&amp;":"&amp;Table15[[#This Row],[DB_ADDR]]</f>
        <v>WASTE:E55317</v>
      </c>
    </row>
    <row r="1972" spans="1:10" x14ac:dyDescent="0.3">
      <c r="A1972">
        <v>13515</v>
      </c>
      <c r="B1972" t="e">
        <f>_xlfn.XLOOKUP(Table15[[#This Row],[Site Id]],'All sites'!A:A,'All sites'!B:B)</f>
        <v>#N/A</v>
      </c>
      <c r="C1972" t="e">
        <f>_xlfn.XLOOKUP(Table15[[#This Row],[Site Id]],'All sites'!A:A,'All sites'!C:C)</f>
        <v>#N/A</v>
      </c>
      <c r="D1972" t="e">
        <f>Table15[[#This Row],[Site Area]] &amp; " " &amp; Table15[[#This Row],[Site Description]]</f>
        <v>#N/A</v>
      </c>
      <c r="E1972" t="s">
        <v>12008</v>
      </c>
      <c r="F1972" t="s">
        <v>12009</v>
      </c>
      <c r="G1972" t="s">
        <v>8112</v>
      </c>
      <c r="H1972" t="s">
        <v>8113</v>
      </c>
      <c r="J1972" t="str">
        <f>Table15[[#This Row],[Server]]&amp;":"&amp;Table15[[#This Row],[DB_ADDR]]</f>
        <v>WASTE:E55318</v>
      </c>
    </row>
    <row r="1973" spans="1:10" x14ac:dyDescent="0.3">
      <c r="A1973">
        <v>13515</v>
      </c>
      <c r="B1973" t="e">
        <f>_xlfn.XLOOKUP(Table15[[#This Row],[Site Id]],'All sites'!A:A,'All sites'!B:B)</f>
        <v>#N/A</v>
      </c>
      <c r="C1973" t="e">
        <f>_xlfn.XLOOKUP(Table15[[#This Row],[Site Id]],'All sites'!A:A,'All sites'!C:C)</f>
        <v>#N/A</v>
      </c>
      <c r="D1973" t="e">
        <f>Table15[[#This Row],[Site Area]] &amp; " " &amp; Table15[[#This Row],[Site Description]]</f>
        <v>#N/A</v>
      </c>
      <c r="E1973" t="s">
        <v>12010</v>
      </c>
      <c r="F1973" t="s">
        <v>12011</v>
      </c>
      <c r="G1973" t="s">
        <v>8112</v>
      </c>
      <c r="H1973" t="s">
        <v>8113</v>
      </c>
      <c r="J1973" t="str">
        <f>Table15[[#This Row],[Server]]&amp;":"&amp;Table15[[#This Row],[DB_ADDR]]</f>
        <v>WASTE:E55319</v>
      </c>
    </row>
    <row r="1974" spans="1:10" x14ac:dyDescent="0.3">
      <c r="A1974">
        <v>13515</v>
      </c>
      <c r="B1974" t="e">
        <f>_xlfn.XLOOKUP(Table15[[#This Row],[Site Id]],'All sites'!A:A,'All sites'!B:B)</f>
        <v>#N/A</v>
      </c>
      <c r="C1974" t="e">
        <f>_xlfn.XLOOKUP(Table15[[#This Row],[Site Id]],'All sites'!A:A,'All sites'!C:C)</f>
        <v>#N/A</v>
      </c>
      <c r="D1974" t="e">
        <f>Table15[[#This Row],[Site Area]] &amp; " " &amp; Table15[[#This Row],[Site Description]]</f>
        <v>#N/A</v>
      </c>
      <c r="E1974" t="s">
        <v>12012</v>
      </c>
      <c r="F1974" t="s">
        <v>12013</v>
      </c>
      <c r="G1974" t="s">
        <v>8112</v>
      </c>
      <c r="H1974" t="s">
        <v>8113</v>
      </c>
      <c r="J1974" t="str">
        <f>Table15[[#This Row],[Server]]&amp;":"&amp;Table15[[#This Row],[DB_ADDR]]</f>
        <v>WASTE:E55320</v>
      </c>
    </row>
    <row r="1975" spans="1:10" x14ac:dyDescent="0.3">
      <c r="A1975">
        <v>13515</v>
      </c>
      <c r="B1975" t="e">
        <f>_xlfn.XLOOKUP(Table15[[#This Row],[Site Id]],'All sites'!A:A,'All sites'!B:B)</f>
        <v>#N/A</v>
      </c>
      <c r="C1975" t="e">
        <f>_xlfn.XLOOKUP(Table15[[#This Row],[Site Id]],'All sites'!A:A,'All sites'!C:C)</f>
        <v>#N/A</v>
      </c>
      <c r="D1975" t="e">
        <f>Table15[[#This Row],[Site Area]] &amp; " " &amp; Table15[[#This Row],[Site Description]]</f>
        <v>#N/A</v>
      </c>
      <c r="E1975" t="s">
        <v>12014</v>
      </c>
      <c r="F1975" t="s">
        <v>12015</v>
      </c>
      <c r="G1975" t="s">
        <v>8112</v>
      </c>
      <c r="H1975" t="s">
        <v>8113</v>
      </c>
      <c r="J1975" t="str">
        <f>Table15[[#This Row],[Server]]&amp;":"&amp;Table15[[#This Row],[DB_ADDR]]</f>
        <v>WASTE:E55321</v>
      </c>
    </row>
    <row r="1976" spans="1:10" x14ac:dyDescent="0.3">
      <c r="A1976">
        <v>13515</v>
      </c>
      <c r="B1976" t="e">
        <f>_xlfn.XLOOKUP(Table15[[#This Row],[Site Id]],'All sites'!A:A,'All sites'!B:B)</f>
        <v>#N/A</v>
      </c>
      <c r="C1976" t="e">
        <f>_xlfn.XLOOKUP(Table15[[#This Row],[Site Id]],'All sites'!A:A,'All sites'!C:C)</f>
        <v>#N/A</v>
      </c>
      <c r="D1976" t="e">
        <f>Table15[[#This Row],[Site Area]] &amp; " " &amp; Table15[[#This Row],[Site Description]]</f>
        <v>#N/A</v>
      </c>
      <c r="E1976" t="s">
        <v>12016</v>
      </c>
      <c r="F1976" t="s">
        <v>12017</v>
      </c>
      <c r="G1976" t="s">
        <v>8112</v>
      </c>
      <c r="H1976" t="s">
        <v>8113</v>
      </c>
      <c r="J1976" t="str">
        <f>Table15[[#This Row],[Server]]&amp;":"&amp;Table15[[#This Row],[DB_ADDR]]</f>
        <v>WASTE:E55322</v>
      </c>
    </row>
    <row r="1977" spans="1:10" x14ac:dyDescent="0.3">
      <c r="A1977">
        <v>13515</v>
      </c>
      <c r="B1977" t="e">
        <f>_xlfn.XLOOKUP(Table15[[#This Row],[Site Id]],'All sites'!A:A,'All sites'!B:B)</f>
        <v>#N/A</v>
      </c>
      <c r="C1977" t="e">
        <f>_xlfn.XLOOKUP(Table15[[#This Row],[Site Id]],'All sites'!A:A,'All sites'!C:C)</f>
        <v>#N/A</v>
      </c>
      <c r="D1977" t="e">
        <f>Table15[[#This Row],[Site Area]] &amp; " " &amp; Table15[[#This Row],[Site Description]]</f>
        <v>#N/A</v>
      </c>
      <c r="E1977" t="s">
        <v>12018</v>
      </c>
      <c r="F1977" t="s">
        <v>12019</v>
      </c>
      <c r="G1977" t="s">
        <v>8112</v>
      </c>
      <c r="H1977" t="s">
        <v>8113</v>
      </c>
      <c r="J1977" t="str">
        <f>Table15[[#This Row],[Server]]&amp;":"&amp;Table15[[#This Row],[DB_ADDR]]</f>
        <v>WASTE:E55323</v>
      </c>
    </row>
    <row r="1978" spans="1:10" x14ac:dyDescent="0.3">
      <c r="A1978">
        <v>13515</v>
      </c>
      <c r="B1978" t="e">
        <f>_xlfn.XLOOKUP(Table15[[#This Row],[Site Id]],'All sites'!A:A,'All sites'!B:B)</f>
        <v>#N/A</v>
      </c>
      <c r="C1978" t="e">
        <f>_xlfn.XLOOKUP(Table15[[#This Row],[Site Id]],'All sites'!A:A,'All sites'!C:C)</f>
        <v>#N/A</v>
      </c>
      <c r="D1978" t="e">
        <f>Table15[[#This Row],[Site Area]] &amp; " " &amp; Table15[[#This Row],[Site Description]]</f>
        <v>#N/A</v>
      </c>
      <c r="E1978" t="s">
        <v>12020</v>
      </c>
      <c r="F1978" t="s">
        <v>12021</v>
      </c>
      <c r="G1978" t="s">
        <v>8112</v>
      </c>
      <c r="H1978" t="s">
        <v>8113</v>
      </c>
      <c r="J1978" t="str">
        <f>Table15[[#This Row],[Server]]&amp;":"&amp;Table15[[#This Row],[DB_ADDR]]</f>
        <v>WASTE:E55324</v>
      </c>
    </row>
    <row r="1979" spans="1:10" x14ac:dyDescent="0.3">
      <c r="A1979">
        <v>13515</v>
      </c>
      <c r="B1979" t="e">
        <f>_xlfn.XLOOKUP(Table15[[#This Row],[Site Id]],'All sites'!A:A,'All sites'!B:B)</f>
        <v>#N/A</v>
      </c>
      <c r="C1979" t="e">
        <f>_xlfn.XLOOKUP(Table15[[#This Row],[Site Id]],'All sites'!A:A,'All sites'!C:C)</f>
        <v>#N/A</v>
      </c>
      <c r="D1979" t="e">
        <f>Table15[[#This Row],[Site Area]] &amp; " " &amp; Table15[[#This Row],[Site Description]]</f>
        <v>#N/A</v>
      </c>
      <c r="E1979" t="s">
        <v>12022</v>
      </c>
      <c r="F1979" t="s">
        <v>12023</v>
      </c>
      <c r="G1979" t="s">
        <v>8112</v>
      </c>
      <c r="H1979" t="s">
        <v>8113</v>
      </c>
      <c r="J1979" t="str">
        <f>Table15[[#This Row],[Server]]&amp;":"&amp;Table15[[#This Row],[DB_ADDR]]</f>
        <v>WASTE:E55325</v>
      </c>
    </row>
    <row r="1980" spans="1:10" x14ac:dyDescent="0.3">
      <c r="A1980">
        <v>13515</v>
      </c>
      <c r="B1980" t="e">
        <f>_xlfn.XLOOKUP(Table15[[#This Row],[Site Id]],'All sites'!A:A,'All sites'!B:B)</f>
        <v>#N/A</v>
      </c>
      <c r="C1980" t="e">
        <f>_xlfn.XLOOKUP(Table15[[#This Row],[Site Id]],'All sites'!A:A,'All sites'!C:C)</f>
        <v>#N/A</v>
      </c>
      <c r="D1980" t="e">
        <f>Table15[[#This Row],[Site Area]] &amp; " " &amp; Table15[[#This Row],[Site Description]]</f>
        <v>#N/A</v>
      </c>
      <c r="E1980" t="s">
        <v>12024</v>
      </c>
      <c r="F1980" t="s">
        <v>12025</v>
      </c>
      <c r="G1980" t="s">
        <v>8112</v>
      </c>
      <c r="H1980" t="s">
        <v>8113</v>
      </c>
      <c r="J1980" t="str">
        <f>Table15[[#This Row],[Server]]&amp;":"&amp;Table15[[#This Row],[DB_ADDR]]</f>
        <v>WASTE:E55326</v>
      </c>
    </row>
    <row r="1981" spans="1:10" x14ac:dyDescent="0.3">
      <c r="A1981">
        <v>13515</v>
      </c>
      <c r="B1981" t="e">
        <f>_xlfn.XLOOKUP(Table15[[#This Row],[Site Id]],'All sites'!A:A,'All sites'!B:B)</f>
        <v>#N/A</v>
      </c>
      <c r="C1981" t="e">
        <f>_xlfn.XLOOKUP(Table15[[#This Row],[Site Id]],'All sites'!A:A,'All sites'!C:C)</f>
        <v>#N/A</v>
      </c>
      <c r="D1981" t="e">
        <f>Table15[[#This Row],[Site Area]] &amp; " " &amp; Table15[[#This Row],[Site Description]]</f>
        <v>#N/A</v>
      </c>
      <c r="E1981" t="s">
        <v>12026</v>
      </c>
      <c r="F1981" t="s">
        <v>12027</v>
      </c>
      <c r="G1981" t="s">
        <v>8112</v>
      </c>
      <c r="H1981" t="s">
        <v>8113</v>
      </c>
      <c r="J1981" t="str">
        <f>Table15[[#This Row],[Server]]&amp;":"&amp;Table15[[#This Row],[DB_ADDR]]</f>
        <v>WASTE:E55327</v>
      </c>
    </row>
    <row r="1982" spans="1:10" x14ac:dyDescent="0.3">
      <c r="A1982">
        <v>13515</v>
      </c>
      <c r="B1982" t="e">
        <f>_xlfn.XLOOKUP(Table15[[#This Row],[Site Id]],'All sites'!A:A,'All sites'!B:B)</f>
        <v>#N/A</v>
      </c>
      <c r="C1982" t="e">
        <f>_xlfn.XLOOKUP(Table15[[#This Row],[Site Id]],'All sites'!A:A,'All sites'!C:C)</f>
        <v>#N/A</v>
      </c>
      <c r="D1982" t="e">
        <f>Table15[[#This Row],[Site Area]] &amp; " " &amp; Table15[[#This Row],[Site Description]]</f>
        <v>#N/A</v>
      </c>
      <c r="E1982" t="s">
        <v>12028</v>
      </c>
      <c r="F1982" t="s">
        <v>12029</v>
      </c>
      <c r="G1982" t="s">
        <v>8112</v>
      </c>
      <c r="H1982" t="s">
        <v>8113</v>
      </c>
      <c r="J1982" t="str">
        <f>Table15[[#This Row],[Server]]&amp;":"&amp;Table15[[#This Row],[DB_ADDR]]</f>
        <v>WASTE:E55328</v>
      </c>
    </row>
    <row r="1983" spans="1:10" x14ac:dyDescent="0.3">
      <c r="A1983">
        <v>13515</v>
      </c>
      <c r="B1983" t="e">
        <f>_xlfn.XLOOKUP(Table15[[#This Row],[Site Id]],'All sites'!A:A,'All sites'!B:B)</f>
        <v>#N/A</v>
      </c>
      <c r="C1983" t="e">
        <f>_xlfn.XLOOKUP(Table15[[#This Row],[Site Id]],'All sites'!A:A,'All sites'!C:C)</f>
        <v>#N/A</v>
      </c>
      <c r="D1983" t="e">
        <f>Table15[[#This Row],[Site Area]] &amp; " " &amp; Table15[[#This Row],[Site Description]]</f>
        <v>#N/A</v>
      </c>
      <c r="E1983" t="s">
        <v>12030</v>
      </c>
      <c r="F1983" t="s">
        <v>12031</v>
      </c>
      <c r="G1983" t="s">
        <v>8112</v>
      </c>
      <c r="H1983" t="s">
        <v>8113</v>
      </c>
      <c r="J1983" t="str">
        <f>Table15[[#This Row],[Server]]&amp;":"&amp;Table15[[#This Row],[DB_ADDR]]</f>
        <v>WASTE:E5862</v>
      </c>
    </row>
    <row r="1984" spans="1:10" x14ac:dyDescent="0.3">
      <c r="A1984">
        <v>13516</v>
      </c>
      <c r="B1984" t="e">
        <f>_xlfn.XLOOKUP(Table15[[#This Row],[Site Id]],'All sites'!A:A,'All sites'!B:B)</f>
        <v>#N/A</v>
      </c>
      <c r="C1984" t="e">
        <f>_xlfn.XLOOKUP(Table15[[#This Row],[Site Id]],'All sites'!A:A,'All sites'!C:C)</f>
        <v>#N/A</v>
      </c>
      <c r="D1984" t="e">
        <f>Table15[[#This Row],[Site Area]] &amp; " " &amp; Table15[[#This Row],[Site Description]]</f>
        <v>#N/A</v>
      </c>
      <c r="E1984" t="s">
        <v>12032</v>
      </c>
      <c r="F1984" t="s">
        <v>12033</v>
      </c>
      <c r="G1984" t="s">
        <v>8112</v>
      </c>
      <c r="H1984" t="s">
        <v>8113</v>
      </c>
      <c r="J1984" t="str">
        <f>Table15[[#This Row],[Server]]&amp;":"&amp;Table15[[#This Row],[DB_ADDR]]</f>
        <v>WASTE:E12142</v>
      </c>
    </row>
    <row r="1985" spans="1:10" x14ac:dyDescent="0.3">
      <c r="A1985">
        <v>13522</v>
      </c>
      <c r="B1985" t="e">
        <f>_xlfn.XLOOKUP(Table15[[#This Row],[Site Id]],'All sites'!A:A,'All sites'!B:B)</f>
        <v>#N/A</v>
      </c>
      <c r="C1985" t="e">
        <f>_xlfn.XLOOKUP(Table15[[#This Row],[Site Id]],'All sites'!A:A,'All sites'!C:C)</f>
        <v>#N/A</v>
      </c>
      <c r="D1985" t="e">
        <f>Table15[[#This Row],[Site Area]] &amp; " " &amp; Table15[[#This Row],[Site Description]]</f>
        <v>#N/A</v>
      </c>
      <c r="E1985" t="s">
        <v>12034</v>
      </c>
      <c r="F1985" t="s">
        <v>12035</v>
      </c>
      <c r="G1985" t="s">
        <v>8112</v>
      </c>
      <c r="H1985" t="s">
        <v>8113</v>
      </c>
      <c r="J1985" t="str">
        <f>Table15[[#This Row],[Server]]&amp;":"&amp;Table15[[#This Row],[DB_ADDR]]</f>
        <v>WASTE:E11360</v>
      </c>
    </row>
    <row r="1986" spans="1:10" x14ac:dyDescent="0.3">
      <c r="A1986">
        <v>13522</v>
      </c>
      <c r="B1986" t="e">
        <f>_xlfn.XLOOKUP(Table15[[#This Row],[Site Id]],'All sites'!A:A,'All sites'!B:B)</f>
        <v>#N/A</v>
      </c>
      <c r="C1986" t="e">
        <f>_xlfn.XLOOKUP(Table15[[#This Row],[Site Id]],'All sites'!A:A,'All sites'!C:C)</f>
        <v>#N/A</v>
      </c>
      <c r="D1986" t="e">
        <f>Table15[[#This Row],[Site Area]] &amp; " " &amp; Table15[[#This Row],[Site Description]]</f>
        <v>#N/A</v>
      </c>
      <c r="E1986" t="s">
        <v>12036</v>
      </c>
      <c r="F1986" t="s">
        <v>12037</v>
      </c>
      <c r="G1986" t="s">
        <v>8112</v>
      </c>
      <c r="H1986" t="s">
        <v>8113</v>
      </c>
      <c r="J1986" t="str">
        <f>Table15[[#This Row],[Server]]&amp;":"&amp;Table15[[#This Row],[DB_ADDR]]</f>
        <v>WASTE:E11362</v>
      </c>
    </row>
    <row r="1987" spans="1:10" x14ac:dyDescent="0.3">
      <c r="A1987">
        <v>13522</v>
      </c>
      <c r="B1987" t="e">
        <f>_xlfn.XLOOKUP(Table15[[#This Row],[Site Id]],'All sites'!A:A,'All sites'!B:B)</f>
        <v>#N/A</v>
      </c>
      <c r="C1987" t="e">
        <f>_xlfn.XLOOKUP(Table15[[#This Row],[Site Id]],'All sites'!A:A,'All sites'!C:C)</f>
        <v>#N/A</v>
      </c>
      <c r="D1987" t="e">
        <f>Table15[[#This Row],[Site Area]] &amp; " " &amp; Table15[[#This Row],[Site Description]]</f>
        <v>#N/A</v>
      </c>
      <c r="E1987" t="s">
        <v>12038</v>
      </c>
      <c r="F1987" t="s">
        <v>12039</v>
      </c>
      <c r="G1987" t="s">
        <v>8112</v>
      </c>
      <c r="H1987" t="s">
        <v>8113</v>
      </c>
      <c r="J1987" t="str">
        <f>Table15[[#This Row],[Server]]&amp;":"&amp;Table15[[#This Row],[DB_ADDR]]</f>
        <v>WASTE:E11366</v>
      </c>
    </row>
    <row r="1988" spans="1:10" x14ac:dyDescent="0.3">
      <c r="A1988">
        <v>13522</v>
      </c>
      <c r="B1988" t="e">
        <f>_xlfn.XLOOKUP(Table15[[#This Row],[Site Id]],'All sites'!A:A,'All sites'!B:B)</f>
        <v>#N/A</v>
      </c>
      <c r="C1988" t="e">
        <f>_xlfn.XLOOKUP(Table15[[#This Row],[Site Id]],'All sites'!A:A,'All sites'!C:C)</f>
        <v>#N/A</v>
      </c>
      <c r="D1988" t="e">
        <f>Table15[[#This Row],[Site Area]] &amp; " " &amp; Table15[[#This Row],[Site Description]]</f>
        <v>#N/A</v>
      </c>
      <c r="E1988" t="s">
        <v>12040</v>
      </c>
      <c r="F1988" t="s">
        <v>12041</v>
      </c>
      <c r="G1988" t="s">
        <v>8112</v>
      </c>
      <c r="H1988" t="s">
        <v>8113</v>
      </c>
      <c r="J1988" t="str">
        <f>Table15[[#This Row],[Server]]&amp;":"&amp;Table15[[#This Row],[DB_ADDR]]</f>
        <v>WASTE:E11367</v>
      </c>
    </row>
    <row r="1989" spans="1:10" x14ac:dyDescent="0.3">
      <c r="A1989">
        <v>13522</v>
      </c>
      <c r="B1989" t="e">
        <f>_xlfn.XLOOKUP(Table15[[#This Row],[Site Id]],'All sites'!A:A,'All sites'!B:B)</f>
        <v>#N/A</v>
      </c>
      <c r="C1989" t="e">
        <f>_xlfn.XLOOKUP(Table15[[#This Row],[Site Id]],'All sites'!A:A,'All sites'!C:C)</f>
        <v>#N/A</v>
      </c>
      <c r="D1989" t="e">
        <f>Table15[[#This Row],[Site Area]] &amp; " " &amp; Table15[[#This Row],[Site Description]]</f>
        <v>#N/A</v>
      </c>
      <c r="E1989" t="s">
        <v>12042</v>
      </c>
      <c r="F1989" t="s">
        <v>12043</v>
      </c>
      <c r="G1989" t="s">
        <v>8112</v>
      </c>
      <c r="H1989" t="s">
        <v>8113</v>
      </c>
      <c r="J1989" t="str">
        <f>Table15[[#This Row],[Server]]&amp;":"&amp;Table15[[#This Row],[DB_ADDR]]</f>
        <v>WASTE:E52573</v>
      </c>
    </row>
    <row r="1990" spans="1:10" x14ac:dyDescent="0.3">
      <c r="A1990">
        <v>13522</v>
      </c>
      <c r="B1990" t="e">
        <f>_xlfn.XLOOKUP(Table15[[#This Row],[Site Id]],'All sites'!A:A,'All sites'!B:B)</f>
        <v>#N/A</v>
      </c>
      <c r="C1990" t="e">
        <f>_xlfn.XLOOKUP(Table15[[#This Row],[Site Id]],'All sites'!A:A,'All sites'!C:C)</f>
        <v>#N/A</v>
      </c>
      <c r="D1990" t="e">
        <f>Table15[[#This Row],[Site Area]] &amp; " " &amp; Table15[[#This Row],[Site Description]]</f>
        <v>#N/A</v>
      </c>
      <c r="E1990" t="s">
        <v>12044</v>
      </c>
      <c r="F1990" t="s">
        <v>12045</v>
      </c>
      <c r="G1990" t="s">
        <v>8112</v>
      </c>
      <c r="H1990" t="s">
        <v>8113</v>
      </c>
      <c r="J1990" t="str">
        <f>Table15[[#This Row],[Server]]&amp;":"&amp;Table15[[#This Row],[DB_ADDR]]</f>
        <v>WASTE:E52580</v>
      </c>
    </row>
    <row r="1991" spans="1:10" x14ac:dyDescent="0.3">
      <c r="A1991">
        <v>13591</v>
      </c>
      <c r="B1991" t="e">
        <f>_xlfn.XLOOKUP(Table15[[#This Row],[Site Id]],'All sites'!A:A,'All sites'!B:B)</f>
        <v>#N/A</v>
      </c>
      <c r="C1991" t="e">
        <f>_xlfn.XLOOKUP(Table15[[#This Row],[Site Id]],'All sites'!A:A,'All sites'!C:C)</f>
        <v>#N/A</v>
      </c>
      <c r="D1991" t="e">
        <f>Table15[[#This Row],[Site Area]] &amp; " " &amp; Table15[[#This Row],[Site Description]]</f>
        <v>#N/A</v>
      </c>
      <c r="E1991" t="s">
        <v>12046</v>
      </c>
      <c r="F1991" t="s">
        <v>12047</v>
      </c>
      <c r="G1991" t="s">
        <v>8112</v>
      </c>
      <c r="H1991" t="s">
        <v>8168</v>
      </c>
      <c r="J1991" t="str">
        <f>Table15[[#This Row],[Server]]&amp;":"&amp;Table15[[#This Row],[DB_ADDR]]</f>
        <v>WASTE2:E3391</v>
      </c>
    </row>
    <row r="1992" spans="1:10" x14ac:dyDescent="0.3">
      <c r="A1992">
        <v>13593</v>
      </c>
      <c r="B1992" t="e">
        <f>_xlfn.XLOOKUP(Table15[[#This Row],[Site Id]],'All sites'!A:A,'All sites'!B:B)</f>
        <v>#N/A</v>
      </c>
      <c r="C1992" t="e">
        <f>_xlfn.XLOOKUP(Table15[[#This Row],[Site Id]],'All sites'!A:A,'All sites'!C:C)</f>
        <v>#N/A</v>
      </c>
      <c r="D1992" t="e">
        <f>Table15[[#This Row],[Site Area]] &amp; " " &amp; Table15[[#This Row],[Site Description]]</f>
        <v>#N/A</v>
      </c>
      <c r="E1992" t="s">
        <v>12048</v>
      </c>
      <c r="F1992" t="s">
        <v>12049</v>
      </c>
      <c r="G1992" t="s">
        <v>8112</v>
      </c>
      <c r="H1992" t="s">
        <v>8168</v>
      </c>
      <c r="J1992" t="str">
        <f>Table15[[#This Row],[Server]]&amp;":"&amp;Table15[[#This Row],[DB_ADDR]]</f>
        <v>WASTE2:E6018</v>
      </c>
    </row>
    <row r="1993" spans="1:10" x14ac:dyDescent="0.3">
      <c r="A1993">
        <v>13594</v>
      </c>
      <c r="B1993" t="e">
        <f>_xlfn.XLOOKUP(Table15[[#This Row],[Site Id]],'All sites'!A:A,'All sites'!B:B)</f>
        <v>#N/A</v>
      </c>
      <c r="C1993" t="e">
        <f>_xlfn.XLOOKUP(Table15[[#This Row],[Site Id]],'All sites'!A:A,'All sites'!C:C)</f>
        <v>#N/A</v>
      </c>
      <c r="D1993" t="e">
        <f>Table15[[#This Row],[Site Area]] &amp; " " &amp; Table15[[#This Row],[Site Description]]</f>
        <v>#N/A</v>
      </c>
      <c r="E1993" t="s">
        <v>12050</v>
      </c>
      <c r="F1993" t="s">
        <v>12051</v>
      </c>
      <c r="G1993" t="s">
        <v>8112</v>
      </c>
      <c r="H1993" t="s">
        <v>8168</v>
      </c>
      <c r="J1993" t="str">
        <f>Table15[[#This Row],[Server]]&amp;":"&amp;Table15[[#This Row],[DB_ADDR]]</f>
        <v>WASTE2:E3382</v>
      </c>
    </row>
    <row r="1994" spans="1:10" x14ac:dyDescent="0.3">
      <c r="A1994">
        <v>13594</v>
      </c>
      <c r="B1994" t="e">
        <f>_xlfn.XLOOKUP(Table15[[#This Row],[Site Id]],'All sites'!A:A,'All sites'!B:B)</f>
        <v>#N/A</v>
      </c>
      <c r="C1994" t="e">
        <f>_xlfn.XLOOKUP(Table15[[#This Row],[Site Id]],'All sites'!A:A,'All sites'!C:C)</f>
        <v>#N/A</v>
      </c>
      <c r="D1994" t="e">
        <f>Table15[[#This Row],[Site Area]] &amp; " " &amp; Table15[[#This Row],[Site Description]]</f>
        <v>#N/A</v>
      </c>
      <c r="E1994" t="s">
        <v>12052</v>
      </c>
      <c r="F1994" t="s">
        <v>12053</v>
      </c>
      <c r="G1994" t="s">
        <v>8112</v>
      </c>
      <c r="H1994" t="s">
        <v>8168</v>
      </c>
      <c r="J1994" t="str">
        <f>Table15[[#This Row],[Server]]&amp;":"&amp;Table15[[#This Row],[DB_ADDR]]</f>
        <v>WASTE2:E3383</v>
      </c>
    </row>
    <row r="1995" spans="1:10" x14ac:dyDescent="0.3">
      <c r="A1995">
        <v>13595</v>
      </c>
      <c r="B1995" t="e">
        <f>_xlfn.XLOOKUP(Table15[[#This Row],[Site Id]],'All sites'!A:A,'All sites'!B:B)</f>
        <v>#N/A</v>
      </c>
      <c r="C1995" t="e">
        <f>_xlfn.XLOOKUP(Table15[[#This Row],[Site Id]],'All sites'!A:A,'All sites'!C:C)</f>
        <v>#N/A</v>
      </c>
      <c r="D1995" t="e">
        <f>Table15[[#This Row],[Site Area]] &amp; " " &amp; Table15[[#This Row],[Site Description]]</f>
        <v>#N/A</v>
      </c>
      <c r="E1995" t="s">
        <v>12054</v>
      </c>
      <c r="F1995" t="s">
        <v>12055</v>
      </c>
      <c r="G1995" t="s">
        <v>8112</v>
      </c>
      <c r="H1995" t="s">
        <v>8168</v>
      </c>
      <c r="J1995" t="str">
        <f>Table15[[#This Row],[Server]]&amp;":"&amp;Table15[[#This Row],[DB_ADDR]]</f>
        <v>WASTE2:E6027</v>
      </c>
    </row>
    <row r="1996" spans="1:10" x14ac:dyDescent="0.3">
      <c r="A1996">
        <v>13596</v>
      </c>
      <c r="B1996" t="e">
        <f>_xlfn.XLOOKUP(Table15[[#This Row],[Site Id]],'All sites'!A:A,'All sites'!B:B)</f>
        <v>#N/A</v>
      </c>
      <c r="C1996" t="e">
        <f>_xlfn.XLOOKUP(Table15[[#This Row],[Site Id]],'All sites'!A:A,'All sites'!C:C)</f>
        <v>#N/A</v>
      </c>
      <c r="D1996" t="e">
        <f>Table15[[#This Row],[Site Area]] &amp; " " &amp; Table15[[#This Row],[Site Description]]</f>
        <v>#N/A</v>
      </c>
      <c r="E1996" t="s">
        <v>12056</v>
      </c>
      <c r="F1996" t="s">
        <v>12057</v>
      </c>
      <c r="G1996" t="s">
        <v>8112</v>
      </c>
      <c r="H1996" t="s">
        <v>8168</v>
      </c>
      <c r="J1996" t="str">
        <f>Table15[[#This Row],[Server]]&amp;":"&amp;Table15[[#This Row],[DB_ADDR]]</f>
        <v>WASTE2:E6036</v>
      </c>
    </row>
    <row r="1997" spans="1:10" x14ac:dyDescent="0.3">
      <c r="A1997">
        <v>13597</v>
      </c>
      <c r="B1997" t="e">
        <f>_xlfn.XLOOKUP(Table15[[#This Row],[Site Id]],'All sites'!A:A,'All sites'!B:B)</f>
        <v>#N/A</v>
      </c>
      <c r="C1997" t="e">
        <f>_xlfn.XLOOKUP(Table15[[#This Row],[Site Id]],'All sites'!A:A,'All sites'!C:C)</f>
        <v>#N/A</v>
      </c>
      <c r="D1997" t="e">
        <f>Table15[[#This Row],[Site Area]] &amp; " " &amp; Table15[[#This Row],[Site Description]]</f>
        <v>#N/A</v>
      </c>
      <c r="E1997" t="s">
        <v>12058</v>
      </c>
      <c r="F1997" t="s">
        <v>12059</v>
      </c>
      <c r="G1997" t="s">
        <v>8112</v>
      </c>
      <c r="H1997" t="s">
        <v>8168</v>
      </c>
      <c r="J1997" t="str">
        <f>Table15[[#This Row],[Server]]&amp;":"&amp;Table15[[#This Row],[DB_ADDR]]</f>
        <v>WASTE2:E6045</v>
      </c>
    </row>
    <row r="1998" spans="1:10" x14ac:dyDescent="0.3">
      <c r="A1998">
        <v>13598</v>
      </c>
      <c r="B1998" t="e">
        <f>_xlfn.XLOOKUP(Table15[[#This Row],[Site Id]],'All sites'!A:A,'All sites'!B:B)</f>
        <v>#N/A</v>
      </c>
      <c r="C1998" t="e">
        <f>_xlfn.XLOOKUP(Table15[[#This Row],[Site Id]],'All sites'!A:A,'All sites'!C:C)</f>
        <v>#N/A</v>
      </c>
      <c r="D1998" t="e">
        <f>Table15[[#This Row],[Site Area]] &amp; " " &amp; Table15[[#This Row],[Site Description]]</f>
        <v>#N/A</v>
      </c>
      <c r="E1998" t="s">
        <v>12060</v>
      </c>
      <c r="F1998" t="s">
        <v>12061</v>
      </c>
      <c r="G1998" t="s">
        <v>8112</v>
      </c>
      <c r="H1998" t="s">
        <v>8168</v>
      </c>
      <c r="J1998" t="str">
        <f>Table15[[#This Row],[Server]]&amp;":"&amp;Table15[[#This Row],[DB_ADDR]]</f>
        <v>WASTE2:E6063</v>
      </c>
    </row>
    <row r="1999" spans="1:10" x14ac:dyDescent="0.3">
      <c r="A1999">
        <v>13599</v>
      </c>
      <c r="B1999" t="e">
        <f>_xlfn.XLOOKUP(Table15[[#This Row],[Site Id]],'All sites'!A:A,'All sites'!B:B)</f>
        <v>#N/A</v>
      </c>
      <c r="C1999" t="e">
        <f>_xlfn.XLOOKUP(Table15[[#This Row],[Site Id]],'All sites'!A:A,'All sites'!C:C)</f>
        <v>#N/A</v>
      </c>
      <c r="D1999" t="e">
        <f>Table15[[#This Row],[Site Area]] &amp; " " &amp; Table15[[#This Row],[Site Description]]</f>
        <v>#N/A</v>
      </c>
      <c r="E1999" t="s">
        <v>12062</v>
      </c>
      <c r="F1999" t="s">
        <v>12063</v>
      </c>
      <c r="G1999" t="s">
        <v>8112</v>
      </c>
      <c r="H1999" t="s">
        <v>8168</v>
      </c>
      <c r="J1999" t="str">
        <f>Table15[[#This Row],[Server]]&amp;":"&amp;Table15[[#This Row],[DB_ADDR]]</f>
        <v>WASTE2:E6081</v>
      </c>
    </row>
    <row r="2000" spans="1:10" x14ac:dyDescent="0.3">
      <c r="A2000">
        <v>13612</v>
      </c>
      <c r="B2000" t="e">
        <f>_xlfn.XLOOKUP(Table15[[#This Row],[Site Id]],'All sites'!A:A,'All sites'!B:B)</f>
        <v>#N/A</v>
      </c>
      <c r="C2000" t="e">
        <f>_xlfn.XLOOKUP(Table15[[#This Row],[Site Id]],'All sites'!A:A,'All sites'!C:C)</f>
        <v>#N/A</v>
      </c>
      <c r="D2000" t="e">
        <f>Table15[[#This Row],[Site Area]] &amp; " " &amp; Table15[[#This Row],[Site Description]]</f>
        <v>#N/A</v>
      </c>
      <c r="E2000" t="s">
        <v>12064</v>
      </c>
      <c r="F2000" t="s">
        <v>12065</v>
      </c>
      <c r="G2000" t="s">
        <v>8112</v>
      </c>
      <c r="H2000" t="s">
        <v>8168</v>
      </c>
      <c r="J2000" t="str">
        <f>Table15[[#This Row],[Server]]&amp;":"&amp;Table15[[#This Row],[DB_ADDR]]</f>
        <v>WASTE2:E6072</v>
      </c>
    </row>
    <row r="2001" spans="1:10" x14ac:dyDescent="0.3">
      <c r="A2001">
        <v>13632</v>
      </c>
      <c r="B2001" t="e">
        <f>_xlfn.XLOOKUP(Table15[[#This Row],[Site Id]],'All sites'!A:A,'All sites'!B:B)</f>
        <v>#N/A</v>
      </c>
      <c r="C2001" t="e">
        <f>_xlfn.XLOOKUP(Table15[[#This Row],[Site Id]],'All sites'!A:A,'All sites'!C:C)</f>
        <v>#N/A</v>
      </c>
      <c r="D2001" t="e">
        <f>Table15[[#This Row],[Site Area]] &amp; " " &amp; Table15[[#This Row],[Site Description]]</f>
        <v>#N/A</v>
      </c>
      <c r="E2001" t="s">
        <v>12066</v>
      </c>
      <c r="F2001" t="s">
        <v>12067</v>
      </c>
      <c r="G2001" t="s">
        <v>8112</v>
      </c>
      <c r="H2001" t="s">
        <v>8168</v>
      </c>
      <c r="J2001" t="str">
        <f>Table15[[#This Row],[Server]]&amp;":"&amp;Table15[[#This Row],[DB_ADDR]]</f>
        <v>WASTE2:E6009</v>
      </c>
    </row>
    <row r="2002" spans="1:10" x14ac:dyDescent="0.3">
      <c r="A2002">
        <v>13667</v>
      </c>
      <c r="B2002" t="e">
        <f>_xlfn.XLOOKUP(Table15[[#This Row],[Site Id]],'All sites'!A:A,'All sites'!B:B)</f>
        <v>#N/A</v>
      </c>
      <c r="C2002" t="e">
        <f>_xlfn.XLOOKUP(Table15[[#This Row],[Site Id]],'All sites'!A:A,'All sites'!C:C)</f>
        <v>#N/A</v>
      </c>
      <c r="D2002" t="e">
        <f>Table15[[#This Row],[Site Area]] &amp; " " &amp; Table15[[#This Row],[Site Description]]</f>
        <v>#N/A</v>
      </c>
      <c r="E2002" t="s">
        <v>12068</v>
      </c>
      <c r="F2002" t="s">
        <v>12069</v>
      </c>
      <c r="G2002" t="s">
        <v>8112</v>
      </c>
      <c r="H2002" t="s">
        <v>8168</v>
      </c>
      <c r="J2002" t="str">
        <f>Table15[[#This Row],[Server]]&amp;":"&amp;Table15[[#This Row],[DB_ADDR]]</f>
        <v>WASTE2:E6157</v>
      </c>
    </row>
    <row r="2003" spans="1:10" x14ac:dyDescent="0.3">
      <c r="A2003">
        <v>13667</v>
      </c>
      <c r="B2003" t="e">
        <f>_xlfn.XLOOKUP(Table15[[#This Row],[Site Id]],'All sites'!A:A,'All sites'!B:B)</f>
        <v>#N/A</v>
      </c>
      <c r="C2003" t="e">
        <f>_xlfn.XLOOKUP(Table15[[#This Row],[Site Id]],'All sites'!A:A,'All sites'!C:C)</f>
        <v>#N/A</v>
      </c>
      <c r="D2003" t="e">
        <f>Table15[[#This Row],[Site Area]] &amp; " " &amp; Table15[[#This Row],[Site Description]]</f>
        <v>#N/A</v>
      </c>
      <c r="E2003" t="s">
        <v>12070</v>
      </c>
      <c r="F2003" t="s">
        <v>12071</v>
      </c>
      <c r="G2003" t="s">
        <v>8112</v>
      </c>
      <c r="H2003" t="s">
        <v>8168</v>
      </c>
      <c r="J2003" t="str">
        <f>Table15[[#This Row],[Server]]&amp;":"&amp;Table15[[#This Row],[DB_ADDR]]</f>
        <v>WASTE2:E6159</v>
      </c>
    </row>
    <row r="2004" spans="1:10" x14ac:dyDescent="0.3">
      <c r="A2004">
        <v>13676</v>
      </c>
      <c r="B2004" t="e">
        <f>_xlfn.XLOOKUP(Table15[[#This Row],[Site Id]],'All sites'!A:A,'All sites'!B:B)</f>
        <v>#N/A</v>
      </c>
      <c r="C2004" t="e">
        <f>_xlfn.XLOOKUP(Table15[[#This Row],[Site Id]],'All sites'!A:A,'All sites'!C:C)</f>
        <v>#N/A</v>
      </c>
      <c r="D2004" t="e">
        <f>Table15[[#This Row],[Site Area]] &amp; " " &amp; Table15[[#This Row],[Site Description]]</f>
        <v>#N/A</v>
      </c>
      <c r="E2004" t="s">
        <v>12072</v>
      </c>
      <c r="F2004" t="s">
        <v>12073</v>
      </c>
      <c r="G2004" t="s">
        <v>8112</v>
      </c>
      <c r="H2004" t="s">
        <v>8168</v>
      </c>
      <c r="J2004" t="str">
        <f>Table15[[#This Row],[Server]]&amp;":"&amp;Table15[[#This Row],[DB_ADDR]]</f>
        <v>WASTE2:E6099</v>
      </c>
    </row>
    <row r="2005" spans="1:10" x14ac:dyDescent="0.3">
      <c r="A2005">
        <v>13677</v>
      </c>
      <c r="B2005" t="e">
        <f>_xlfn.XLOOKUP(Table15[[#This Row],[Site Id]],'All sites'!A:A,'All sites'!B:B)</f>
        <v>#N/A</v>
      </c>
      <c r="C2005" t="e">
        <f>_xlfn.XLOOKUP(Table15[[#This Row],[Site Id]],'All sites'!A:A,'All sites'!C:C)</f>
        <v>#N/A</v>
      </c>
      <c r="D2005" t="e">
        <f>Table15[[#This Row],[Site Area]] &amp; " " &amp; Table15[[#This Row],[Site Description]]</f>
        <v>#N/A</v>
      </c>
      <c r="E2005" t="s">
        <v>12074</v>
      </c>
      <c r="F2005" t="s">
        <v>12075</v>
      </c>
      <c r="G2005" t="s">
        <v>8112</v>
      </c>
      <c r="H2005" t="s">
        <v>8168</v>
      </c>
      <c r="J2005" t="str">
        <f>Table15[[#This Row],[Server]]&amp;":"&amp;Table15[[#This Row],[DB_ADDR]]</f>
        <v>WASTE2:E6108</v>
      </c>
    </row>
    <row r="2006" spans="1:10" x14ac:dyDescent="0.3">
      <c r="A2006">
        <v>13728</v>
      </c>
      <c r="B2006" t="e">
        <f>_xlfn.XLOOKUP(Table15[[#This Row],[Site Id]],'All sites'!A:A,'All sites'!B:B)</f>
        <v>#N/A</v>
      </c>
      <c r="C2006" t="e">
        <f>_xlfn.XLOOKUP(Table15[[#This Row],[Site Id]],'All sites'!A:A,'All sites'!C:C)</f>
        <v>#N/A</v>
      </c>
      <c r="D2006" t="e">
        <f>Table15[[#This Row],[Site Area]] &amp; " " &amp; Table15[[#This Row],[Site Description]]</f>
        <v>#N/A</v>
      </c>
      <c r="E2006" t="s">
        <v>12076</v>
      </c>
      <c r="F2006" t="s">
        <v>12077</v>
      </c>
      <c r="G2006" t="s">
        <v>8112</v>
      </c>
      <c r="H2006" t="s">
        <v>8168</v>
      </c>
      <c r="J2006" t="str">
        <f>Table15[[#This Row],[Server]]&amp;":"&amp;Table15[[#This Row],[DB_ADDR]]</f>
        <v>WASTE2:E4092</v>
      </c>
    </row>
    <row r="2007" spans="1:10" x14ac:dyDescent="0.3">
      <c r="A2007">
        <v>13729</v>
      </c>
      <c r="B2007" t="e">
        <f>_xlfn.XLOOKUP(Table15[[#This Row],[Site Id]],'All sites'!A:A,'All sites'!B:B)</f>
        <v>#N/A</v>
      </c>
      <c r="C2007" t="e">
        <f>_xlfn.XLOOKUP(Table15[[#This Row],[Site Id]],'All sites'!A:A,'All sites'!C:C)</f>
        <v>#N/A</v>
      </c>
      <c r="D2007" t="e">
        <f>Table15[[#This Row],[Site Area]] &amp; " " &amp; Table15[[#This Row],[Site Description]]</f>
        <v>#N/A</v>
      </c>
      <c r="E2007" t="s">
        <v>10488</v>
      </c>
      <c r="F2007" t="s">
        <v>12078</v>
      </c>
      <c r="G2007" t="s">
        <v>8112</v>
      </c>
      <c r="H2007" t="s">
        <v>8168</v>
      </c>
      <c r="J2007" t="str">
        <f>Table15[[#This Row],[Server]]&amp;":"&amp;Table15[[#This Row],[DB_ADDR]]</f>
        <v>WASTE2:E4164</v>
      </c>
    </row>
    <row r="2008" spans="1:10" x14ac:dyDescent="0.3">
      <c r="A2008">
        <v>13730</v>
      </c>
      <c r="B2008" t="e">
        <f>_xlfn.XLOOKUP(Table15[[#This Row],[Site Id]],'All sites'!A:A,'All sites'!B:B)</f>
        <v>#N/A</v>
      </c>
      <c r="C2008" t="e">
        <f>_xlfn.XLOOKUP(Table15[[#This Row],[Site Id]],'All sites'!A:A,'All sites'!C:C)</f>
        <v>#N/A</v>
      </c>
      <c r="D2008" t="e">
        <f>Table15[[#This Row],[Site Area]] &amp; " " &amp; Table15[[#This Row],[Site Description]]</f>
        <v>#N/A</v>
      </c>
      <c r="E2008" t="s">
        <v>12079</v>
      </c>
      <c r="F2008" t="s">
        <v>12080</v>
      </c>
      <c r="G2008" t="s">
        <v>8112</v>
      </c>
      <c r="H2008" t="s">
        <v>8168</v>
      </c>
      <c r="J2008" t="str">
        <f>Table15[[#This Row],[Server]]&amp;":"&amp;Table15[[#This Row],[DB_ADDR]]</f>
        <v>WASTE2:E4068</v>
      </c>
    </row>
    <row r="2009" spans="1:10" x14ac:dyDescent="0.3">
      <c r="A2009">
        <v>13730</v>
      </c>
      <c r="B2009" t="e">
        <f>_xlfn.XLOOKUP(Table15[[#This Row],[Site Id]],'All sites'!A:A,'All sites'!B:B)</f>
        <v>#N/A</v>
      </c>
      <c r="C2009" t="e">
        <f>_xlfn.XLOOKUP(Table15[[#This Row],[Site Id]],'All sites'!A:A,'All sites'!C:C)</f>
        <v>#N/A</v>
      </c>
      <c r="D2009" t="e">
        <f>Table15[[#This Row],[Site Area]] &amp; " " &amp; Table15[[#This Row],[Site Description]]</f>
        <v>#N/A</v>
      </c>
      <c r="E2009" t="s">
        <v>12081</v>
      </c>
      <c r="F2009" t="s">
        <v>12082</v>
      </c>
      <c r="G2009" t="s">
        <v>8112</v>
      </c>
      <c r="H2009" t="s">
        <v>8168</v>
      </c>
      <c r="J2009" t="str">
        <f>Table15[[#This Row],[Server]]&amp;":"&amp;Table15[[#This Row],[DB_ADDR]]</f>
        <v>WASTE2:E4069</v>
      </c>
    </row>
    <row r="2010" spans="1:10" x14ac:dyDescent="0.3">
      <c r="A2010">
        <v>13743</v>
      </c>
      <c r="B2010" t="e">
        <f>_xlfn.XLOOKUP(Table15[[#This Row],[Site Id]],'All sites'!A:A,'All sites'!B:B)</f>
        <v>#N/A</v>
      </c>
      <c r="C2010" t="e">
        <f>_xlfn.XLOOKUP(Table15[[#This Row],[Site Id]],'All sites'!A:A,'All sites'!C:C)</f>
        <v>#N/A</v>
      </c>
      <c r="D2010" t="e">
        <f>Table15[[#This Row],[Site Area]] &amp; " " &amp; Table15[[#This Row],[Site Description]]</f>
        <v>#N/A</v>
      </c>
      <c r="E2010" t="s">
        <v>12083</v>
      </c>
      <c r="F2010" t="s">
        <v>12084</v>
      </c>
      <c r="G2010" t="s">
        <v>8112</v>
      </c>
      <c r="H2010" t="s">
        <v>8168</v>
      </c>
      <c r="J2010" t="str">
        <f>Table15[[#This Row],[Server]]&amp;":"&amp;Table15[[#This Row],[DB_ADDR]]</f>
        <v>WASTE2:E4116</v>
      </c>
    </row>
    <row r="2011" spans="1:10" x14ac:dyDescent="0.3">
      <c r="A2011">
        <v>13755</v>
      </c>
      <c r="B2011" t="e">
        <f>_xlfn.XLOOKUP(Table15[[#This Row],[Site Id]],'All sites'!A:A,'All sites'!B:B)</f>
        <v>#N/A</v>
      </c>
      <c r="C2011" t="e">
        <f>_xlfn.XLOOKUP(Table15[[#This Row],[Site Id]],'All sites'!A:A,'All sites'!C:C)</f>
        <v>#N/A</v>
      </c>
      <c r="D2011" t="e">
        <f>Table15[[#This Row],[Site Area]] &amp; " " &amp; Table15[[#This Row],[Site Description]]</f>
        <v>#N/A</v>
      </c>
      <c r="E2011" t="s">
        <v>12085</v>
      </c>
      <c r="F2011" t="s">
        <v>12086</v>
      </c>
      <c r="G2011" t="s">
        <v>8112</v>
      </c>
      <c r="H2011" t="s">
        <v>8168</v>
      </c>
      <c r="J2011" t="str">
        <f>Table15[[#This Row],[Server]]&amp;":"&amp;Table15[[#This Row],[DB_ADDR]]</f>
        <v>WASTE2:E4140</v>
      </c>
    </row>
    <row r="2012" spans="1:10" x14ac:dyDescent="0.3">
      <c r="A2012">
        <v>13880</v>
      </c>
      <c r="B2012" t="e">
        <f>_xlfn.XLOOKUP(Table15[[#This Row],[Site Id]],'All sites'!A:A,'All sites'!B:B)</f>
        <v>#N/A</v>
      </c>
      <c r="C2012" t="e">
        <f>_xlfn.XLOOKUP(Table15[[#This Row],[Site Id]],'All sites'!A:A,'All sites'!C:C)</f>
        <v>#N/A</v>
      </c>
      <c r="D2012" t="e">
        <f>Table15[[#This Row],[Site Area]] &amp; " " &amp; Table15[[#This Row],[Site Description]]</f>
        <v>#N/A</v>
      </c>
      <c r="E2012" t="s">
        <v>12087</v>
      </c>
      <c r="F2012" t="s">
        <v>12088</v>
      </c>
      <c r="G2012" t="s">
        <v>8112</v>
      </c>
      <c r="H2012" t="s">
        <v>8168</v>
      </c>
      <c r="J2012" t="str">
        <f>Table15[[#This Row],[Server]]&amp;":"&amp;Table15[[#This Row],[DB_ADDR]]</f>
        <v>WASTE2:E7245</v>
      </c>
    </row>
    <row r="2013" spans="1:10" x14ac:dyDescent="0.3">
      <c r="A2013">
        <v>13886</v>
      </c>
      <c r="B2013" t="e">
        <f>_xlfn.XLOOKUP(Table15[[#This Row],[Site Id]],'All sites'!A:A,'All sites'!B:B)</f>
        <v>#N/A</v>
      </c>
      <c r="C2013" t="e">
        <f>_xlfn.XLOOKUP(Table15[[#This Row],[Site Id]],'All sites'!A:A,'All sites'!C:C)</f>
        <v>#N/A</v>
      </c>
      <c r="D2013" t="e">
        <f>Table15[[#This Row],[Site Area]] &amp; " " &amp; Table15[[#This Row],[Site Description]]</f>
        <v>#N/A</v>
      </c>
      <c r="E2013" t="s">
        <v>12089</v>
      </c>
      <c r="F2013" t="s">
        <v>12090</v>
      </c>
      <c r="G2013" t="s">
        <v>8112</v>
      </c>
      <c r="H2013" t="s">
        <v>8168</v>
      </c>
      <c r="J2013" t="str">
        <f>Table15[[#This Row],[Server]]&amp;":"&amp;Table15[[#This Row],[DB_ADDR]]</f>
        <v>WASTE2:E7269</v>
      </c>
    </row>
    <row r="2014" spans="1:10" x14ac:dyDescent="0.3">
      <c r="A2014">
        <v>13887</v>
      </c>
      <c r="B2014" t="e">
        <f>_xlfn.XLOOKUP(Table15[[#This Row],[Site Id]],'All sites'!A:A,'All sites'!B:B)</f>
        <v>#N/A</v>
      </c>
      <c r="C2014" t="e">
        <f>_xlfn.XLOOKUP(Table15[[#This Row],[Site Id]],'All sites'!A:A,'All sites'!C:C)</f>
        <v>#N/A</v>
      </c>
      <c r="D2014" t="e">
        <f>Table15[[#This Row],[Site Area]] &amp; " " &amp; Table15[[#This Row],[Site Description]]</f>
        <v>#N/A</v>
      </c>
      <c r="E2014" t="s">
        <v>12091</v>
      </c>
      <c r="F2014" t="s">
        <v>12092</v>
      </c>
      <c r="G2014" t="s">
        <v>8112</v>
      </c>
      <c r="H2014" t="s">
        <v>8168</v>
      </c>
      <c r="J2014" t="str">
        <f>Table15[[#This Row],[Server]]&amp;":"&amp;Table15[[#This Row],[DB_ADDR]]</f>
        <v>WASTE2:E7293</v>
      </c>
    </row>
    <row r="2015" spans="1:10" x14ac:dyDescent="0.3">
      <c r="A2015">
        <v>13888</v>
      </c>
      <c r="B2015" t="e">
        <f>_xlfn.XLOOKUP(Table15[[#This Row],[Site Id]],'All sites'!A:A,'All sites'!B:B)</f>
        <v>#N/A</v>
      </c>
      <c r="C2015" t="e">
        <f>_xlfn.XLOOKUP(Table15[[#This Row],[Site Id]],'All sites'!A:A,'All sites'!C:C)</f>
        <v>#N/A</v>
      </c>
      <c r="D2015" t="e">
        <f>Table15[[#This Row],[Site Area]] &amp; " " &amp; Table15[[#This Row],[Site Description]]</f>
        <v>#N/A</v>
      </c>
      <c r="E2015" t="s">
        <v>12093</v>
      </c>
      <c r="F2015" t="s">
        <v>12094</v>
      </c>
      <c r="G2015" t="s">
        <v>8112</v>
      </c>
      <c r="H2015" t="s">
        <v>8168</v>
      </c>
      <c r="J2015" t="str">
        <f>Table15[[#This Row],[Server]]&amp;":"&amp;Table15[[#This Row],[DB_ADDR]]</f>
        <v>WASTE2:E7317</v>
      </c>
    </row>
    <row r="2016" spans="1:10" x14ac:dyDescent="0.3">
      <c r="A2016">
        <v>13889</v>
      </c>
      <c r="B2016" t="e">
        <f>_xlfn.XLOOKUP(Table15[[#This Row],[Site Id]],'All sites'!A:A,'All sites'!B:B)</f>
        <v>#N/A</v>
      </c>
      <c r="C2016" t="e">
        <f>_xlfn.XLOOKUP(Table15[[#This Row],[Site Id]],'All sites'!A:A,'All sites'!C:C)</f>
        <v>#N/A</v>
      </c>
      <c r="D2016" t="e">
        <f>Table15[[#This Row],[Site Area]] &amp; " " &amp; Table15[[#This Row],[Site Description]]</f>
        <v>#N/A</v>
      </c>
      <c r="E2016" t="s">
        <v>12095</v>
      </c>
      <c r="F2016" t="s">
        <v>12096</v>
      </c>
      <c r="G2016" t="s">
        <v>8112</v>
      </c>
      <c r="H2016" t="s">
        <v>8168</v>
      </c>
      <c r="J2016" t="str">
        <f>Table15[[#This Row],[Server]]&amp;":"&amp;Table15[[#This Row],[DB_ADDR]]</f>
        <v>WASTE2:E7341</v>
      </c>
    </row>
    <row r="2017" spans="1:10" x14ac:dyDescent="0.3">
      <c r="A2017">
        <v>14031</v>
      </c>
      <c r="B2017" t="e">
        <f>_xlfn.XLOOKUP(Table15[[#This Row],[Site Id]],'All sites'!A:A,'All sites'!B:B)</f>
        <v>#N/A</v>
      </c>
      <c r="C2017" t="e">
        <f>_xlfn.XLOOKUP(Table15[[#This Row],[Site Id]],'All sites'!A:A,'All sites'!C:C)</f>
        <v>#N/A</v>
      </c>
      <c r="D2017" t="e">
        <f>Table15[[#This Row],[Site Area]] &amp; " " &amp; Table15[[#This Row],[Site Description]]</f>
        <v>#N/A</v>
      </c>
      <c r="E2017" t="s">
        <v>12097</v>
      </c>
      <c r="F2017" t="s">
        <v>12098</v>
      </c>
      <c r="G2017" t="s">
        <v>8112</v>
      </c>
      <c r="H2017" t="s">
        <v>8168</v>
      </c>
      <c r="J2017" t="str">
        <f>Table15[[#This Row],[Server]]&amp;":"&amp;Table15[[#This Row],[DB_ADDR]]</f>
        <v>WASTE2:E7850</v>
      </c>
    </row>
    <row r="2018" spans="1:10" x14ac:dyDescent="0.3">
      <c r="A2018">
        <v>14810</v>
      </c>
      <c r="B2018" t="e">
        <f>_xlfn.XLOOKUP(Table15[[#This Row],[Site Id]],'All sites'!A:A,'All sites'!B:B)</f>
        <v>#N/A</v>
      </c>
      <c r="C2018" t="e">
        <f>_xlfn.XLOOKUP(Table15[[#This Row],[Site Id]],'All sites'!A:A,'All sites'!C:C)</f>
        <v>#N/A</v>
      </c>
      <c r="D2018" t="e">
        <f>Table15[[#This Row],[Site Area]] &amp; " " &amp; Table15[[#This Row],[Site Description]]</f>
        <v>#N/A</v>
      </c>
      <c r="E2018" t="s">
        <v>12099</v>
      </c>
      <c r="F2018" t="s">
        <v>12100</v>
      </c>
      <c r="G2018" t="s">
        <v>8112</v>
      </c>
      <c r="H2018" t="s">
        <v>8168</v>
      </c>
      <c r="J2018" t="str">
        <f>Table15[[#This Row],[Server]]&amp;":"&amp;Table15[[#This Row],[DB_ADDR]]</f>
        <v>WASTE2:E8138</v>
      </c>
    </row>
    <row r="2019" spans="1:10" x14ac:dyDescent="0.3">
      <c r="A2019">
        <v>14811</v>
      </c>
      <c r="B2019" t="e">
        <f>_xlfn.XLOOKUP(Table15[[#This Row],[Site Id]],'All sites'!A:A,'All sites'!B:B)</f>
        <v>#N/A</v>
      </c>
      <c r="C2019" t="e">
        <f>_xlfn.XLOOKUP(Table15[[#This Row],[Site Id]],'All sites'!A:A,'All sites'!C:C)</f>
        <v>#N/A</v>
      </c>
      <c r="D2019" t="e">
        <f>Table15[[#This Row],[Site Area]] &amp; " " &amp; Table15[[#This Row],[Site Description]]</f>
        <v>#N/A</v>
      </c>
      <c r="E2019" t="s">
        <v>12101</v>
      </c>
      <c r="F2019" t="s">
        <v>12102</v>
      </c>
      <c r="G2019" t="s">
        <v>8112</v>
      </c>
      <c r="H2019" t="s">
        <v>8168</v>
      </c>
      <c r="J2019" t="str">
        <f>Table15[[#This Row],[Server]]&amp;":"&amp;Table15[[#This Row],[DB_ADDR]]</f>
        <v>WASTE2:E8114</v>
      </c>
    </row>
    <row r="2020" spans="1:10" x14ac:dyDescent="0.3">
      <c r="A2020">
        <v>17062</v>
      </c>
      <c r="B2020" t="e">
        <f>_xlfn.XLOOKUP(Table15[[#This Row],[Site Id]],'All sites'!A:A,'All sites'!B:B)</f>
        <v>#N/A</v>
      </c>
      <c r="C2020" t="e">
        <f>_xlfn.XLOOKUP(Table15[[#This Row],[Site Id]],'All sites'!A:A,'All sites'!C:C)</f>
        <v>#N/A</v>
      </c>
      <c r="D2020" t="e">
        <f>Table15[[#This Row],[Site Area]] &amp; " " &amp; Table15[[#This Row],[Site Description]]</f>
        <v>#N/A</v>
      </c>
      <c r="E2020" t="s">
        <v>12103</v>
      </c>
      <c r="F2020" t="s">
        <v>12104</v>
      </c>
      <c r="G2020" t="s">
        <v>8112</v>
      </c>
      <c r="H2020" t="s">
        <v>8113</v>
      </c>
      <c r="J2020" t="str">
        <f>Table15[[#This Row],[Server]]&amp;":"&amp;Table15[[#This Row],[DB_ADDR]]</f>
        <v>WASTE:E24115</v>
      </c>
    </row>
    <row r="2021" spans="1:10" x14ac:dyDescent="0.3">
      <c r="A2021">
        <v>17081</v>
      </c>
      <c r="B2021" t="e">
        <f>_xlfn.XLOOKUP(Table15[[#This Row],[Site Id]],'All sites'!A:A,'All sites'!B:B)</f>
        <v>#N/A</v>
      </c>
      <c r="C2021" t="e">
        <f>_xlfn.XLOOKUP(Table15[[#This Row],[Site Id]],'All sites'!A:A,'All sites'!C:C)</f>
        <v>#N/A</v>
      </c>
      <c r="D2021" t="e">
        <f>Table15[[#This Row],[Site Area]] &amp; " " &amp; Table15[[#This Row],[Site Description]]</f>
        <v>#N/A</v>
      </c>
      <c r="E2021" t="s">
        <v>12105</v>
      </c>
      <c r="F2021" t="s">
        <v>12106</v>
      </c>
      <c r="G2021" t="s">
        <v>8112</v>
      </c>
      <c r="H2021" t="s">
        <v>8113</v>
      </c>
      <c r="J2021" t="str">
        <f>Table15[[#This Row],[Server]]&amp;":"&amp;Table15[[#This Row],[DB_ADDR]]</f>
        <v>WASTE:E24262</v>
      </c>
    </row>
    <row r="2022" spans="1:10" x14ac:dyDescent="0.3">
      <c r="A2022">
        <v>17081</v>
      </c>
      <c r="B2022" t="e">
        <f>_xlfn.XLOOKUP(Table15[[#This Row],[Site Id]],'All sites'!A:A,'All sites'!B:B)</f>
        <v>#N/A</v>
      </c>
      <c r="C2022" t="e">
        <f>_xlfn.XLOOKUP(Table15[[#This Row],[Site Id]],'All sites'!A:A,'All sites'!C:C)</f>
        <v>#N/A</v>
      </c>
      <c r="D2022" t="e">
        <f>Table15[[#This Row],[Site Area]] &amp; " " &amp; Table15[[#This Row],[Site Description]]</f>
        <v>#N/A</v>
      </c>
      <c r="E2022" t="s">
        <v>12107</v>
      </c>
      <c r="F2022" t="s">
        <v>12108</v>
      </c>
      <c r="G2022" t="s">
        <v>8112</v>
      </c>
      <c r="H2022" t="s">
        <v>8113</v>
      </c>
      <c r="J2022" t="str">
        <f>Table15[[#This Row],[Server]]&amp;":"&amp;Table15[[#This Row],[DB_ADDR]]</f>
        <v>WASTE:E24271</v>
      </c>
    </row>
    <row r="2023" spans="1:10" x14ac:dyDescent="0.3">
      <c r="A2023">
        <v>17258</v>
      </c>
      <c r="B2023" t="e">
        <f>_xlfn.XLOOKUP(Table15[[#This Row],[Site Id]],'All sites'!A:A,'All sites'!B:B)</f>
        <v>#N/A</v>
      </c>
      <c r="C2023" t="e">
        <f>_xlfn.XLOOKUP(Table15[[#This Row],[Site Id]],'All sites'!A:A,'All sites'!C:C)</f>
        <v>#N/A</v>
      </c>
      <c r="D2023" t="e">
        <f>Table15[[#This Row],[Site Area]] &amp; " " &amp; Table15[[#This Row],[Site Description]]</f>
        <v>#N/A</v>
      </c>
      <c r="E2023" t="s">
        <v>12109</v>
      </c>
      <c r="F2023" t="s">
        <v>12110</v>
      </c>
      <c r="G2023" t="s">
        <v>8112</v>
      </c>
      <c r="H2023" t="s">
        <v>8113</v>
      </c>
      <c r="J2023" t="str">
        <f>Table15[[#This Row],[Server]]&amp;":"&amp;Table15[[#This Row],[DB_ADDR]]</f>
        <v>WASTE:E26038</v>
      </c>
    </row>
    <row r="2024" spans="1:10" x14ac:dyDescent="0.3">
      <c r="A2024">
        <v>17375</v>
      </c>
      <c r="B2024" t="e">
        <f>_xlfn.XLOOKUP(Table15[[#This Row],[Site Id]],'All sites'!A:A,'All sites'!B:B)</f>
        <v>#N/A</v>
      </c>
      <c r="C2024" t="e">
        <f>_xlfn.XLOOKUP(Table15[[#This Row],[Site Id]],'All sites'!A:A,'All sites'!C:C)</f>
        <v>#N/A</v>
      </c>
      <c r="D2024" t="e">
        <f>Table15[[#This Row],[Site Area]] &amp; " " &amp; Table15[[#This Row],[Site Description]]</f>
        <v>#N/A</v>
      </c>
      <c r="E2024" t="s">
        <v>12111</v>
      </c>
      <c r="F2024" t="s">
        <v>12112</v>
      </c>
      <c r="G2024" t="s">
        <v>8112</v>
      </c>
      <c r="H2024" t="s">
        <v>8113</v>
      </c>
      <c r="J2024" t="str">
        <f>Table15[[#This Row],[Server]]&amp;":"&amp;Table15[[#This Row],[DB_ADDR]]</f>
        <v>WASTE:E30488</v>
      </c>
    </row>
    <row r="2025" spans="1:10" x14ac:dyDescent="0.3">
      <c r="A2025">
        <v>17375</v>
      </c>
      <c r="B2025" t="e">
        <f>_xlfn.XLOOKUP(Table15[[#This Row],[Site Id]],'All sites'!A:A,'All sites'!B:B)</f>
        <v>#N/A</v>
      </c>
      <c r="C2025" t="e">
        <f>_xlfn.XLOOKUP(Table15[[#This Row],[Site Id]],'All sites'!A:A,'All sites'!C:C)</f>
        <v>#N/A</v>
      </c>
      <c r="D2025" t="e">
        <f>Table15[[#This Row],[Site Area]] &amp; " " &amp; Table15[[#This Row],[Site Description]]</f>
        <v>#N/A</v>
      </c>
      <c r="E2025" t="s">
        <v>12113</v>
      </c>
      <c r="F2025" t="s">
        <v>12114</v>
      </c>
      <c r="G2025" t="s">
        <v>8112</v>
      </c>
      <c r="H2025" t="s">
        <v>8113</v>
      </c>
      <c r="J2025" t="str">
        <f>Table15[[#This Row],[Server]]&amp;":"&amp;Table15[[#This Row],[DB_ADDR]]</f>
        <v>WASTE:E30496</v>
      </c>
    </row>
    <row r="2026" spans="1:10" x14ac:dyDescent="0.3">
      <c r="A2026">
        <v>17430</v>
      </c>
      <c r="B2026" t="e">
        <f>_xlfn.XLOOKUP(Table15[[#This Row],[Site Id]],'All sites'!A:A,'All sites'!B:B)</f>
        <v>#N/A</v>
      </c>
      <c r="C2026" t="e">
        <f>_xlfn.XLOOKUP(Table15[[#This Row],[Site Id]],'All sites'!A:A,'All sites'!C:C)</f>
        <v>#N/A</v>
      </c>
      <c r="D2026" t="e">
        <f>Table15[[#This Row],[Site Area]] &amp; " " &amp; Table15[[#This Row],[Site Description]]</f>
        <v>#N/A</v>
      </c>
      <c r="E2026" t="s">
        <v>12115</v>
      </c>
      <c r="F2026" t="s">
        <v>12116</v>
      </c>
      <c r="G2026" t="s">
        <v>8112</v>
      </c>
      <c r="H2026" t="s">
        <v>8113</v>
      </c>
      <c r="J2026" t="str">
        <f>Table15[[#This Row],[Server]]&amp;":"&amp;Table15[[#This Row],[DB_ADDR]]</f>
        <v>WASTE:E31135</v>
      </c>
    </row>
    <row r="2027" spans="1:10" x14ac:dyDescent="0.3">
      <c r="A2027">
        <v>17430</v>
      </c>
      <c r="B2027" t="e">
        <f>_xlfn.XLOOKUP(Table15[[#This Row],[Site Id]],'All sites'!A:A,'All sites'!B:B)</f>
        <v>#N/A</v>
      </c>
      <c r="C2027" t="e">
        <f>_xlfn.XLOOKUP(Table15[[#This Row],[Site Id]],'All sites'!A:A,'All sites'!C:C)</f>
        <v>#N/A</v>
      </c>
      <c r="D2027" t="e">
        <f>Table15[[#This Row],[Site Area]] &amp; " " &amp; Table15[[#This Row],[Site Description]]</f>
        <v>#N/A</v>
      </c>
      <c r="E2027" t="s">
        <v>12117</v>
      </c>
      <c r="F2027" t="s">
        <v>12118</v>
      </c>
      <c r="G2027" t="s">
        <v>8112</v>
      </c>
      <c r="H2027" t="s">
        <v>8113</v>
      </c>
      <c r="J2027" t="str">
        <f>Table15[[#This Row],[Server]]&amp;":"&amp;Table15[[#This Row],[DB_ADDR]]</f>
        <v>WASTE:E31286</v>
      </c>
    </row>
    <row r="2028" spans="1:10" x14ac:dyDescent="0.3">
      <c r="A2028">
        <v>17549</v>
      </c>
      <c r="B2028" t="e">
        <f>_xlfn.XLOOKUP(Table15[[#This Row],[Site Id]],'All sites'!A:A,'All sites'!B:B)</f>
        <v>#N/A</v>
      </c>
      <c r="C2028" t="e">
        <f>_xlfn.XLOOKUP(Table15[[#This Row],[Site Id]],'All sites'!A:A,'All sites'!C:C)</f>
        <v>#N/A</v>
      </c>
      <c r="D2028" t="e">
        <f>Table15[[#This Row],[Site Area]] &amp; " " &amp; Table15[[#This Row],[Site Description]]</f>
        <v>#N/A</v>
      </c>
      <c r="E2028" t="s">
        <v>12119</v>
      </c>
      <c r="F2028" t="s">
        <v>12120</v>
      </c>
      <c r="G2028" t="s">
        <v>8112</v>
      </c>
      <c r="H2028" t="s">
        <v>8113</v>
      </c>
      <c r="J2028" t="str">
        <f>Table15[[#This Row],[Server]]&amp;":"&amp;Table15[[#This Row],[DB_ADDR]]</f>
        <v>WASTE:E32975</v>
      </c>
    </row>
    <row r="2029" spans="1:10" x14ac:dyDescent="0.3">
      <c r="A2029">
        <v>17968</v>
      </c>
      <c r="B2029" t="e">
        <f>_xlfn.XLOOKUP(Table15[[#This Row],[Site Id]],'All sites'!A:A,'All sites'!B:B)</f>
        <v>#N/A</v>
      </c>
      <c r="C2029" t="e">
        <f>_xlfn.XLOOKUP(Table15[[#This Row],[Site Id]],'All sites'!A:A,'All sites'!C:C)</f>
        <v>#N/A</v>
      </c>
      <c r="D2029" t="e">
        <f>Table15[[#This Row],[Site Area]] &amp; " " &amp; Table15[[#This Row],[Site Description]]</f>
        <v>#N/A</v>
      </c>
      <c r="E2029" t="s">
        <v>12121</v>
      </c>
      <c r="F2029" t="s">
        <v>12122</v>
      </c>
      <c r="G2029" t="s">
        <v>8112</v>
      </c>
      <c r="H2029" t="s">
        <v>8113</v>
      </c>
      <c r="J2029" t="str">
        <f>Table15[[#This Row],[Server]]&amp;":"&amp;Table15[[#This Row],[DB_ADDR]]</f>
        <v>WASTE:E50440</v>
      </c>
    </row>
    <row r="2030" spans="1:10" x14ac:dyDescent="0.3">
      <c r="A2030">
        <v>17968</v>
      </c>
      <c r="B2030" t="e">
        <f>_xlfn.XLOOKUP(Table15[[#This Row],[Site Id]],'All sites'!A:A,'All sites'!B:B)</f>
        <v>#N/A</v>
      </c>
      <c r="C2030" t="e">
        <f>_xlfn.XLOOKUP(Table15[[#This Row],[Site Id]],'All sites'!A:A,'All sites'!C:C)</f>
        <v>#N/A</v>
      </c>
      <c r="D2030" t="e">
        <f>Table15[[#This Row],[Site Area]] &amp; " " &amp; Table15[[#This Row],[Site Description]]</f>
        <v>#N/A</v>
      </c>
      <c r="E2030" t="s">
        <v>12123</v>
      </c>
      <c r="F2030" t="s">
        <v>12124</v>
      </c>
      <c r="G2030" t="s">
        <v>8112</v>
      </c>
      <c r="H2030" t="s">
        <v>8113</v>
      </c>
      <c r="J2030" t="str">
        <f>Table15[[#This Row],[Server]]&amp;":"&amp;Table15[[#This Row],[DB_ADDR]]</f>
        <v>WASTE:E96443</v>
      </c>
    </row>
    <row r="2031" spans="1:10" x14ac:dyDescent="0.3">
      <c r="A2031">
        <v>17968</v>
      </c>
      <c r="B2031" t="e">
        <f>_xlfn.XLOOKUP(Table15[[#This Row],[Site Id]],'All sites'!A:A,'All sites'!B:B)</f>
        <v>#N/A</v>
      </c>
      <c r="C2031" t="e">
        <f>_xlfn.XLOOKUP(Table15[[#This Row],[Site Id]],'All sites'!A:A,'All sites'!C:C)</f>
        <v>#N/A</v>
      </c>
      <c r="D2031" t="e">
        <f>Table15[[#This Row],[Site Area]] &amp; " " &amp; Table15[[#This Row],[Site Description]]</f>
        <v>#N/A</v>
      </c>
      <c r="E2031" t="s">
        <v>12125</v>
      </c>
      <c r="F2031" t="s">
        <v>12126</v>
      </c>
      <c r="G2031" t="s">
        <v>8112</v>
      </c>
      <c r="H2031" t="s">
        <v>8113</v>
      </c>
      <c r="J2031" t="str">
        <f>Table15[[#This Row],[Server]]&amp;":"&amp;Table15[[#This Row],[DB_ADDR]]</f>
        <v>WASTE:E96448</v>
      </c>
    </row>
    <row r="2032" spans="1:10" x14ac:dyDescent="0.3">
      <c r="A2032">
        <v>19031</v>
      </c>
      <c r="B2032" t="e">
        <f>_xlfn.XLOOKUP(Table15[[#This Row],[Site Id]],'All sites'!A:A,'All sites'!B:B)</f>
        <v>#N/A</v>
      </c>
      <c r="C2032" t="e">
        <f>_xlfn.XLOOKUP(Table15[[#This Row],[Site Id]],'All sites'!A:A,'All sites'!C:C)</f>
        <v>#N/A</v>
      </c>
      <c r="D2032" t="e">
        <f>Table15[[#This Row],[Site Area]] &amp; " " &amp; Table15[[#This Row],[Site Description]]</f>
        <v>#N/A</v>
      </c>
      <c r="E2032" t="s">
        <v>12127</v>
      </c>
      <c r="F2032" t="s">
        <v>12128</v>
      </c>
      <c r="G2032" t="s">
        <v>8112</v>
      </c>
      <c r="H2032" t="s">
        <v>8113</v>
      </c>
      <c r="J2032" t="str">
        <f>Table15[[#This Row],[Server]]&amp;":"&amp;Table15[[#This Row],[DB_ADDR]]</f>
        <v>WASTE:E55637</v>
      </c>
    </row>
    <row r="2033" spans="1:10" x14ac:dyDescent="0.3">
      <c r="A2033">
        <v>19031</v>
      </c>
      <c r="B2033" t="e">
        <f>_xlfn.XLOOKUP(Table15[[#This Row],[Site Id]],'All sites'!A:A,'All sites'!B:B)</f>
        <v>#N/A</v>
      </c>
      <c r="C2033" t="e">
        <f>_xlfn.XLOOKUP(Table15[[#This Row],[Site Id]],'All sites'!A:A,'All sites'!C:C)</f>
        <v>#N/A</v>
      </c>
      <c r="D2033" t="e">
        <f>Table15[[#This Row],[Site Area]] &amp; " " &amp; Table15[[#This Row],[Site Description]]</f>
        <v>#N/A</v>
      </c>
      <c r="E2033" t="s">
        <v>12129</v>
      </c>
      <c r="F2033" t="s">
        <v>12130</v>
      </c>
      <c r="G2033" t="s">
        <v>8112</v>
      </c>
      <c r="H2033" t="s">
        <v>8113</v>
      </c>
      <c r="J2033" t="str">
        <f>Table15[[#This Row],[Server]]&amp;":"&amp;Table15[[#This Row],[DB_ADDR]]</f>
        <v>WASTE:E55641</v>
      </c>
    </row>
    <row r="2034" spans="1:10" x14ac:dyDescent="0.3">
      <c r="A2034">
        <v>19031</v>
      </c>
      <c r="B2034" t="e">
        <f>_xlfn.XLOOKUP(Table15[[#This Row],[Site Id]],'All sites'!A:A,'All sites'!B:B)</f>
        <v>#N/A</v>
      </c>
      <c r="C2034" t="e">
        <f>_xlfn.XLOOKUP(Table15[[#This Row],[Site Id]],'All sites'!A:A,'All sites'!C:C)</f>
        <v>#N/A</v>
      </c>
      <c r="D2034" t="e">
        <f>Table15[[#This Row],[Site Area]] &amp; " " &amp; Table15[[#This Row],[Site Description]]</f>
        <v>#N/A</v>
      </c>
      <c r="E2034" t="s">
        <v>12131</v>
      </c>
      <c r="F2034" t="s">
        <v>12132</v>
      </c>
      <c r="G2034" t="s">
        <v>8112</v>
      </c>
      <c r="H2034" t="s">
        <v>8113</v>
      </c>
      <c r="J2034" t="str">
        <f>Table15[[#This Row],[Server]]&amp;":"&amp;Table15[[#This Row],[DB_ADDR]]</f>
        <v>WASTE:E55654</v>
      </c>
    </row>
    <row r="2035" spans="1:10" x14ac:dyDescent="0.3">
      <c r="A2035">
        <v>19031</v>
      </c>
      <c r="B2035" t="e">
        <f>_xlfn.XLOOKUP(Table15[[#This Row],[Site Id]],'All sites'!A:A,'All sites'!B:B)</f>
        <v>#N/A</v>
      </c>
      <c r="C2035" t="e">
        <f>_xlfn.XLOOKUP(Table15[[#This Row],[Site Id]],'All sites'!A:A,'All sites'!C:C)</f>
        <v>#N/A</v>
      </c>
      <c r="D2035" t="e">
        <f>Table15[[#This Row],[Site Area]] &amp; " " &amp; Table15[[#This Row],[Site Description]]</f>
        <v>#N/A</v>
      </c>
      <c r="E2035" t="s">
        <v>12133</v>
      </c>
      <c r="F2035" t="s">
        <v>12134</v>
      </c>
      <c r="G2035" t="s">
        <v>8112</v>
      </c>
      <c r="H2035" t="s">
        <v>8113</v>
      </c>
      <c r="J2035" t="str">
        <f>Table15[[#This Row],[Server]]&amp;":"&amp;Table15[[#This Row],[DB_ADDR]]</f>
        <v>WASTE:E55662</v>
      </c>
    </row>
    <row r="2036" spans="1:10" x14ac:dyDescent="0.3">
      <c r="A2036">
        <v>19155</v>
      </c>
      <c r="B2036" t="e">
        <f>_xlfn.XLOOKUP(Table15[[#This Row],[Site Id]],'All sites'!A:A,'All sites'!B:B)</f>
        <v>#N/A</v>
      </c>
      <c r="C2036" t="e">
        <f>_xlfn.XLOOKUP(Table15[[#This Row],[Site Id]],'All sites'!A:A,'All sites'!C:C)</f>
        <v>#N/A</v>
      </c>
      <c r="D2036" t="e">
        <f>Table15[[#This Row],[Site Area]] &amp; " " &amp; Table15[[#This Row],[Site Description]]</f>
        <v>#N/A</v>
      </c>
      <c r="E2036" t="s">
        <v>12135</v>
      </c>
      <c r="F2036" t="s">
        <v>12136</v>
      </c>
      <c r="G2036" t="s">
        <v>8112</v>
      </c>
      <c r="H2036" t="s">
        <v>8113</v>
      </c>
      <c r="J2036" t="str">
        <f>Table15[[#This Row],[Server]]&amp;":"&amp;Table15[[#This Row],[DB_ADDR]]</f>
        <v>WASTE:E10350</v>
      </c>
    </row>
    <row r="2037" spans="1:10" x14ac:dyDescent="0.3">
      <c r="A2037">
        <v>19155</v>
      </c>
      <c r="B2037" t="e">
        <f>_xlfn.XLOOKUP(Table15[[#This Row],[Site Id]],'All sites'!A:A,'All sites'!B:B)</f>
        <v>#N/A</v>
      </c>
      <c r="C2037" t="e">
        <f>_xlfn.XLOOKUP(Table15[[#This Row],[Site Id]],'All sites'!A:A,'All sites'!C:C)</f>
        <v>#N/A</v>
      </c>
      <c r="D2037" t="e">
        <f>Table15[[#This Row],[Site Area]] &amp; " " &amp; Table15[[#This Row],[Site Description]]</f>
        <v>#N/A</v>
      </c>
      <c r="E2037" t="s">
        <v>12137</v>
      </c>
      <c r="F2037" t="s">
        <v>12138</v>
      </c>
      <c r="G2037" t="s">
        <v>8112</v>
      </c>
      <c r="H2037" t="s">
        <v>8113</v>
      </c>
      <c r="J2037" t="str">
        <f>Table15[[#This Row],[Server]]&amp;":"&amp;Table15[[#This Row],[DB_ADDR]]</f>
        <v>WASTE:E10361</v>
      </c>
    </row>
    <row r="2038" spans="1:10" x14ac:dyDescent="0.3">
      <c r="A2038">
        <v>19155</v>
      </c>
      <c r="B2038" t="e">
        <f>_xlfn.XLOOKUP(Table15[[#This Row],[Site Id]],'All sites'!A:A,'All sites'!B:B)</f>
        <v>#N/A</v>
      </c>
      <c r="C2038" t="e">
        <f>_xlfn.XLOOKUP(Table15[[#This Row],[Site Id]],'All sites'!A:A,'All sites'!C:C)</f>
        <v>#N/A</v>
      </c>
      <c r="D2038" t="e">
        <f>Table15[[#This Row],[Site Area]] &amp; " " &amp; Table15[[#This Row],[Site Description]]</f>
        <v>#N/A</v>
      </c>
      <c r="E2038" t="s">
        <v>12139</v>
      </c>
      <c r="F2038" t="s">
        <v>12140</v>
      </c>
      <c r="G2038" t="s">
        <v>8112</v>
      </c>
      <c r="H2038" t="s">
        <v>8113</v>
      </c>
      <c r="J2038" t="str">
        <f>Table15[[#This Row],[Server]]&amp;":"&amp;Table15[[#This Row],[DB_ADDR]]</f>
        <v>WASTE:E10362</v>
      </c>
    </row>
    <row r="2039" spans="1:10" x14ac:dyDescent="0.3">
      <c r="A2039">
        <v>19155</v>
      </c>
      <c r="B2039" t="e">
        <f>_xlfn.XLOOKUP(Table15[[#This Row],[Site Id]],'All sites'!A:A,'All sites'!B:B)</f>
        <v>#N/A</v>
      </c>
      <c r="C2039" t="e">
        <f>_xlfn.XLOOKUP(Table15[[#This Row],[Site Id]],'All sites'!A:A,'All sites'!C:C)</f>
        <v>#N/A</v>
      </c>
      <c r="D2039" t="e">
        <f>Table15[[#This Row],[Site Area]] &amp; " " &amp; Table15[[#This Row],[Site Description]]</f>
        <v>#N/A</v>
      </c>
      <c r="E2039" t="s">
        <v>12141</v>
      </c>
      <c r="F2039" t="s">
        <v>12142</v>
      </c>
      <c r="G2039" t="s">
        <v>8112</v>
      </c>
      <c r="H2039" t="s">
        <v>8113</v>
      </c>
      <c r="J2039" t="str">
        <f>Table15[[#This Row],[Server]]&amp;":"&amp;Table15[[#This Row],[DB_ADDR]]</f>
        <v>WASTE:E10363</v>
      </c>
    </row>
    <row r="2040" spans="1:10" x14ac:dyDescent="0.3">
      <c r="A2040">
        <v>19155</v>
      </c>
      <c r="B2040" t="e">
        <f>_xlfn.XLOOKUP(Table15[[#This Row],[Site Id]],'All sites'!A:A,'All sites'!B:B)</f>
        <v>#N/A</v>
      </c>
      <c r="C2040" t="e">
        <f>_xlfn.XLOOKUP(Table15[[#This Row],[Site Id]],'All sites'!A:A,'All sites'!C:C)</f>
        <v>#N/A</v>
      </c>
      <c r="D2040" t="e">
        <f>Table15[[#This Row],[Site Area]] &amp; " " &amp; Table15[[#This Row],[Site Description]]</f>
        <v>#N/A</v>
      </c>
      <c r="E2040" t="s">
        <v>12143</v>
      </c>
      <c r="F2040" t="s">
        <v>12144</v>
      </c>
      <c r="G2040" t="s">
        <v>8112</v>
      </c>
      <c r="H2040" t="s">
        <v>8113</v>
      </c>
      <c r="J2040" t="str">
        <f>Table15[[#This Row],[Server]]&amp;":"&amp;Table15[[#This Row],[DB_ADDR]]</f>
        <v>WASTE:E13178</v>
      </c>
    </row>
    <row r="2041" spans="1:10" x14ac:dyDescent="0.3">
      <c r="A2041">
        <v>19155</v>
      </c>
      <c r="B2041" t="e">
        <f>_xlfn.XLOOKUP(Table15[[#This Row],[Site Id]],'All sites'!A:A,'All sites'!B:B)</f>
        <v>#N/A</v>
      </c>
      <c r="C2041" t="e">
        <f>_xlfn.XLOOKUP(Table15[[#This Row],[Site Id]],'All sites'!A:A,'All sites'!C:C)</f>
        <v>#N/A</v>
      </c>
      <c r="D2041" t="e">
        <f>Table15[[#This Row],[Site Area]] &amp; " " &amp; Table15[[#This Row],[Site Description]]</f>
        <v>#N/A</v>
      </c>
      <c r="E2041" t="s">
        <v>12145</v>
      </c>
      <c r="F2041" t="s">
        <v>12146</v>
      </c>
      <c r="G2041" t="s">
        <v>8112</v>
      </c>
      <c r="H2041" t="s">
        <v>8113</v>
      </c>
      <c r="J2041" t="str">
        <f>Table15[[#This Row],[Server]]&amp;":"&amp;Table15[[#This Row],[DB_ADDR]]</f>
        <v>WASTE:E13183</v>
      </c>
    </row>
    <row r="2042" spans="1:10" x14ac:dyDescent="0.3">
      <c r="A2042">
        <v>19155</v>
      </c>
      <c r="B2042" t="e">
        <f>_xlfn.XLOOKUP(Table15[[#This Row],[Site Id]],'All sites'!A:A,'All sites'!B:B)</f>
        <v>#N/A</v>
      </c>
      <c r="C2042" t="e">
        <f>_xlfn.XLOOKUP(Table15[[#This Row],[Site Id]],'All sites'!A:A,'All sites'!C:C)</f>
        <v>#N/A</v>
      </c>
      <c r="D2042" t="e">
        <f>Table15[[#This Row],[Site Area]] &amp; " " &amp; Table15[[#This Row],[Site Description]]</f>
        <v>#N/A</v>
      </c>
      <c r="E2042" t="s">
        <v>12147</v>
      </c>
      <c r="F2042" t="s">
        <v>12148</v>
      </c>
      <c r="G2042" t="s">
        <v>8112</v>
      </c>
      <c r="H2042" t="s">
        <v>8113</v>
      </c>
      <c r="J2042" t="str">
        <f>Table15[[#This Row],[Server]]&amp;":"&amp;Table15[[#This Row],[DB_ADDR]]</f>
        <v>WASTE:E34717</v>
      </c>
    </row>
    <row r="2043" spans="1:10" x14ac:dyDescent="0.3">
      <c r="A2043">
        <v>19155</v>
      </c>
      <c r="B2043" t="e">
        <f>_xlfn.XLOOKUP(Table15[[#This Row],[Site Id]],'All sites'!A:A,'All sites'!B:B)</f>
        <v>#N/A</v>
      </c>
      <c r="C2043" t="e">
        <f>_xlfn.XLOOKUP(Table15[[#This Row],[Site Id]],'All sites'!A:A,'All sites'!C:C)</f>
        <v>#N/A</v>
      </c>
      <c r="D2043" t="e">
        <f>Table15[[#This Row],[Site Area]] &amp; " " &amp; Table15[[#This Row],[Site Description]]</f>
        <v>#N/A</v>
      </c>
      <c r="E2043" t="s">
        <v>12149</v>
      </c>
      <c r="F2043" t="s">
        <v>12150</v>
      </c>
      <c r="G2043" t="s">
        <v>8112</v>
      </c>
      <c r="H2043" t="s">
        <v>8113</v>
      </c>
      <c r="J2043" t="str">
        <f>Table15[[#This Row],[Server]]&amp;":"&amp;Table15[[#This Row],[DB_ADDR]]</f>
        <v>WASTE:E34736</v>
      </c>
    </row>
    <row r="2044" spans="1:10" x14ac:dyDescent="0.3">
      <c r="A2044">
        <v>19155</v>
      </c>
      <c r="B2044" t="e">
        <f>_xlfn.XLOOKUP(Table15[[#This Row],[Site Id]],'All sites'!A:A,'All sites'!B:B)</f>
        <v>#N/A</v>
      </c>
      <c r="C2044" t="e">
        <f>_xlfn.XLOOKUP(Table15[[#This Row],[Site Id]],'All sites'!A:A,'All sites'!C:C)</f>
        <v>#N/A</v>
      </c>
      <c r="D2044" t="e">
        <f>Table15[[#This Row],[Site Area]] &amp; " " &amp; Table15[[#This Row],[Site Description]]</f>
        <v>#N/A</v>
      </c>
      <c r="E2044" t="s">
        <v>12151</v>
      </c>
      <c r="F2044" t="s">
        <v>12152</v>
      </c>
      <c r="G2044" t="s">
        <v>8112</v>
      </c>
      <c r="H2044" t="s">
        <v>8113</v>
      </c>
      <c r="J2044" t="str">
        <f>Table15[[#This Row],[Server]]&amp;":"&amp;Table15[[#This Row],[DB_ADDR]]</f>
        <v>WASTE:E34737</v>
      </c>
    </row>
    <row r="2045" spans="1:10" x14ac:dyDescent="0.3">
      <c r="A2045">
        <v>19155</v>
      </c>
      <c r="B2045" t="e">
        <f>_xlfn.XLOOKUP(Table15[[#This Row],[Site Id]],'All sites'!A:A,'All sites'!B:B)</f>
        <v>#N/A</v>
      </c>
      <c r="C2045" t="e">
        <f>_xlfn.XLOOKUP(Table15[[#This Row],[Site Id]],'All sites'!A:A,'All sites'!C:C)</f>
        <v>#N/A</v>
      </c>
      <c r="D2045" t="e">
        <f>Table15[[#This Row],[Site Area]] &amp; " " &amp; Table15[[#This Row],[Site Description]]</f>
        <v>#N/A</v>
      </c>
      <c r="E2045" t="s">
        <v>12153</v>
      </c>
      <c r="F2045" t="s">
        <v>12154</v>
      </c>
      <c r="G2045" t="s">
        <v>8112</v>
      </c>
      <c r="H2045" t="s">
        <v>8113</v>
      </c>
      <c r="J2045" t="str">
        <f>Table15[[#This Row],[Server]]&amp;":"&amp;Table15[[#This Row],[DB_ADDR]]</f>
        <v>WASTE:E34795</v>
      </c>
    </row>
    <row r="2046" spans="1:10" x14ac:dyDescent="0.3">
      <c r="A2046">
        <v>19155</v>
      </c>
      <c r="B2046" t="e">
        <f>_xlfn.XLOOKUP(Table15[[#This Row],[Site Id]],'All sites'!A:A,'All sites'!B:B)</f>
        <v>#N/A</v>
      </c>
      <c r="C2046" t="e">
        <f>_xlfn.XLOOKUP(Table15[[#This Row],[Site Id]],'All sites'!A:A,'All sites'!C:C)</f>
        <v>#N/A</v>
      </c>
      <c r="D2046" t="e">
        <f>Table15[[#This Row],[Site Area]] &amp; " " &amp; Table15[[#This Row],[Site Description]]</f>
        <v>#N/A</v>
      </c>
      <c r="E2046" t="s">
        <v>12155</v>
      </c>
      <c r="F2046" t="s">
        <v>12156</v>
      </c>
      <c r="G2046" t="s">
        <v>8112</v>
      </c>
      <c r="H2046" t="s">
        <v>8113</v>
      </c>
      <c r="J2046" t="str">
        <f>Table15[[#This Row],[Server]]&amp;":"&amp;Table15[[#This Row],[DB_ADDR]]</f>
        <v>WASTE:E34799</v>
      </c>
    </row>
    <row r="2047" spans="1:10" x14ac:dyDescent="0.3">
      <c r="A2047">
        <v>19155</v>
      </c>
      <c r="B2047" t="e">
        <f>_xlfn.XLOOKUP(Table15[[#This Row],[Site Id]],'All sites'!A:A,'All sites'!B:B)</f>
        <v>#N/A</v>
      </c>
      <c r="C2047" t="e">
        <f>_xlfn.XLOOKUP(Table15[[#This Row],[Site Id]],'All sites'!A:A,'All sites'!C:C)</f>
        <v>#N/A</v>
      </c>
      <c r="D2047" t="e">
        <f>Table15[[#This Row],[Site Area]] &amp; " " &amp; Table15[[#This Row],[Site Description]]</f>
        <v>#N/A</v>
      </c>
      <c r="E2047" t="s">
        <v>12157</v>
      </c>
      <c r="F2047" t="s">
        <v>12158</v>
      </c>
      <c r="G2047" t="s">
        <v>8112</v>
      </c>
      <c r="H2047" t="s">
        <v>8113</v>
      </c>
      <c r="J2047" t="str">
        <f>Table15[[#This Row],[Server]]&amp;":"&amp;Table15[[#This Row],[DB_ADDR]]</f>
        <v>WASTE:E34807</v>
      </c>
    </row>
    <row r="2048" spans="1:10" x14ac:dyDescent="0.3">
      <c r="A2048">
        <v>19155</v>
      </c>
      <c r="B2048" t="e">
        <f>_xlfn.XLOOKUP(Table15[[#This Row],[Site Id]],'All sites'!A:A,'All sites'!B:B)</f>
        <v>#N/A</v>
      </c>
      <c r="C2048" t="e">
        <f>_xlfn.XLOOKUP(Table15[[#This Row],[Site Id]],'All sites'!A:A,'All sites'!C:C)</f>
        <v>#N/A</v>
      </c>
      <c r="D2048" t="e">
        <f>Table15[[#This Row],[Site Area]] &amp; " " &amp; Table15[[#This Row],[Site Description]]</f>
        <v>#N/A</v>
      </c>
      <c r="E2048" t="s">
        <v>12159</v>
      </c>
      <c r="F2048" t="s">
        <v>12160</v>
      </c>
      <c r="G2048" t="s">
        <v>8112</v>
      </c>
      <c r="H2048" t="s">
        <v>8113</v>
      </c>
      <c r="J2048" t="str">
        <f>Table15[[#This Row],[Server]]&amp;":"&amp;Table15[[#This Row],[DB_ADDR]]</f>
        <v>WASTE:E13177</v>
      </c>
    </row>
    <row r="2049" spans="1:11" x14ac:dyDescent="0.3">
      <c r="A2049">
        <v>19156</v>
      </c>
      <c r="B2049" t="e">
        <f>_xlfn.XLOOKUP(Table15[[#This Row],[Site Id]],'All sites'!A:A,'All sites'!B:B)</f>
        <v>#N/A</v>
      </c>
      <c r="C2049" t="e">
        <f>_xlfn.XLOOKUP(Table15[[#This Row],[Site Id]],'All sites'!A:A,'All sites'!C:C)</f>
        <v>#N/A</v>
      </c>
      <c r="D2049" t="e">
        <f>Table15[[#This Row],[Site Area]] &amp; " " &amp; Table15[[#This Row],[Site Description]]</f>
        <v>#N/A</v>
      </c>
      <c r="E2049" t="s">
        <v>12161</v>
      </c>
      <c r="F2049" t="s">
        <v>12162</v>
      </c>
      <c r="G2049" t="s">
        <v>8112</v>
      </c>
      <c r="H2049" t="s">
        <v>8113</v>
      </c>
      <c r="J2049" t="str">
        <f>Table15[[#This Row],[Server]]&amp;":"&amp;Table15[[#This Row],[DB_ADDR]]</f>
        <v>WASTE:E8532</v>
      </c>
    </row>
    <row r="2050" spans="1:11" x14ac:dyDescent="0.3">
      <c r="A2050">
        <v>19156</v>
      </c>
      <c r="B2050" t="e">
        <f>_xlfn.XLOOKUP(Table15[[#This Row],[Site Id]],'All sites'!A:A,'All sites'!B:B)</f>
        <v>#N/A</v>
      </c>
      <c r="C2050" t="e">
        <f>_xlfn.XLOOKUP(Table15[[#This Row],[Site Id]],'All sites'!A:A,'All sites'!C:C)</f>
        <v>#N/A</v>
      </c>
      <c r="D2050" t="e">
        <f>Table15[[#This Row],[Site Area]] &amp; " " &amp; Table15[[#This Row],[Site Description]]</f>
        <v>#N/A</v>
      </c>
      <c r="E2050" t="s">
        <v>12163</v>
      </c>
      <c r="F2050" t="s">
        <v>12164</v>
      </c>
      <c r="G2050" t="s">
        <v>8112</v>
      </c>
      <c r="H2050" t="s">
        <v>8113</v>
      </c>
      <c r="J2050" t="str">
        <f>Table15[[#This Row],[Server]]&amp;":"&amp;Table15[[#This Row],[DB_ADDR]]</f>
        <v>WASTE:E8538</v>
      </c>
    </row>
    <row r="2051" spans="1:11" x14ac:dyDescent="0.3">
      <c r="A2051">
        <v>19156</v>
      </c>
      <c r="B2051" t="e">
        <f>_xlfn.XLOOKUP(Table15[[#This Row],[Site Id]],'All sites'!A:A,'All sites'!B:B)</f>
        <v>#N/A</v>
      </c>
      <c r="C2051" t="e">
        <f>_xlfn.XLOOKUP(Table15[[#This Row],[Site Id]],'All sites'!A:A,'All sites'!C:C)</f>
        <v>#N/A</v>
      </c>
      <c r="D2051" t="e">
        <f>Table15[[#This Row],[Site Area]] &amp; " " &amp; Table15[[#This Row],[Site Description]]</f>
        <v>#N/A</v>
      </c>
      <c r="E2051" t="s">
        <v>12165</v>
      </c>
      <c r="F2051" t="s">
        <v>12166</v>
      </c>
      <c r="G2051" t="s">
        <v>8112</v>
      </c>
      <c r="H2051" t="s">
        <v>8113</v>
      </c>
      <c r="J2051" t="str">
        <f>Table15[[#This Row],[Server]]&amp;":"&amp;Table15[[#This Row],[DB_ADDR]]</f>
        <v>WASTE:E8539</v>
      </c>
    </row>
    <row r="2052" spans="1:11" x14ac:dyDescent="0.3">
      <c r="A2052">
        <v>19156</v>
      </c>
      <c r="B2052" t="e">
        <f>_xlfn.XLOOKUP(Table15[[#This Row],[Site Id]],'All sites'!A:A,'All sites'!B:B)</f>
        <v>#N/A</v>
      </c>
      <c r="C2052" t="e">
        <f>_xlfn.XLOOKUP(Table15[[#This Row],[Site Id]],'All sites'!A:A,'All sites'!C:C)</f>
        <v>#N/A</v>
      </c>
      <c r="D2052" t="e">
        <f>Table15[[#This Row],[Site Area]] &amp; " " &amp; Table15[[#This Row],[Site Description]]</f>
        <v>#N/A</v>
      </c>
      <c r="E2052" t="s">
        <v>12167</v>
      </c>
      <c r="F2052" t="s">
        <v>12168</v>
      </c>
      <c r="G2052" t="s">
        <v>8112</v>
      </c>
      <c r="H2052" t="s">
        <v>8113</v>
      </c>
      <c r="J2052" t="str">
        <f>Table15[[#This Row],[Server]]&amp;":"&amp;Table15[[#This Row],[DB_ADDR]]</f>
        <v>WASTE:E52869</v>
      </c>
    </row>
    <row r="2053" spans="1:11" x14ac:dyDescent="0.3">
      <c r="A2053">
        <v>19539</v>
      </c>
      <c r="B2053" t="e">
        <f>_xlfn.XLOOKUP(Table15[[#This Row],[Site Id]],'All sites'!A:A,'All sites'!B:B)</f>
        <v>#N/A</v>
      </c>
      <c r="C2053" t="e">
        <f>_xlfn.XLOOKUP(Table15[[#This Row],[Site Id]],'All sites'!A:A,'All sites'!C:C)</f>
        <v>#N/A</v>
      </c>
      <c r="D2053" t="e">
        <f>Table15[[#This Row],[Site Area]] &amp; " " &amp; Table15[[#This Row],[Site Description]]</f>
        <v>#N/A</v>
      </c>
      <c r="E2053" t="s">
        <v>12169</v>
      </c>
      <c r="F2053" t="s">
        <v>12170</v>
      </c>
      <c r="G2053" t="s">
        <v>8112</v>
      </c>
      <c r="H2053" t="s">
        <v>8113</v>
      </c>
      <c r="J2053" t="str">
        <f>Table15[[#This Row],[Server]]&amp;":"&amp;Table15[[#This Row],[DB_ADDR]]</f>
        <v>WASTE:E12562</v>
      </c>
      <c r="K2053" t="str">
        <f>IFERROR(VLOOKUP(Table15[[#This Row],[SignalLink]],#REF!,2,FALSE),"")</f>
        <v/>
      </c>
    </row>
    <row r="2054" spans="1:11" x14ac:dyDescent="0.3">
      <c r="A2054">
        <v>19539</v>
      </c>
      <c r="B2054" t="e">
        <f>_xlfn.XLOOKUP(Table15[[#This Row],[Site Id]],'All sites'!A:A,'All sites'!B:B)</f>
        <v>#N/A</v>
      </c>
      <c r="C2054" t="e">
        <f>_xlfn.XLOOKUP(Table15[[#This Row],[Site Id]],'All sites'!A:A,'All sites'!C:C)</f>
        <v>#N/A</v>
      </c>
      <c r="D2054" t="e">
        <f>Table15[[#This Row],[Site Area]] &amp; " " &amp; Table15[[#This Row],[Site Description]]</f>
        <v>#N/A</v>
      </c>
      <c r="E2054" t="s">
        <v>12171</v>
      </c>
      <c r="F2054" t="s">
        <v>12172</v>
      </c>
      <c r="G2054" t="s">
        <v>8112</v>
      </c>
      <c r="H2054" t="s">
        <v>8113</v>
      </c>
      <c r="J2054" t="str">
        <f>Table15[[#This Row],[Server]]&amp;":"&amp;Table15[[#This Row],[DB_ADDR]]</f>
        <v>WASTE:E12573</v>
      </c>
      <c r="K2054" t="str">
        <f>IFERROR(VLOOKUP(Table15[[#This Row],[SignalLink]],#REF!,2,FALSE),"")</f>
        <v/>
      </c>
    </row>
    <row r="2055" spans="1:11" x14ac:dyDescent="0.3">
      <c r="A2055">
        <v>19539</v>
      </c>
      <c r="B2055" t="e">
        <f>_xlfn.XLOOKUP(Table15[[#This Row],[Site Id]],'All sites'!A:A,'All sites'!B:B)</f>
        <v>#N/A</v>
      </c>
      <c r="C2055" t="e">
        <f>_xlfn.XLOOKUP(Table15[[#This Row],[Site Id]],'All sites'!A:A,'All sites'!C:C)</f>
        <v>#N/A</v>
      </c>
      <c r="D2055" t="e">
        <f>Table15[[#This Row],[Site Area]] &amp; " " &amp; Table15[[#This Row],[Site Description]]</f>
        <v>#N/A</v>
      </c>
      <c r="E2055" t="s">
        <v>12173</v>
      </c>
      <c r="F2055" t="s">
        <v>12174</v>
      </c>
      <c r="G2055" t="s">
        <v>8112</v>
      </c>
      <c r="H2055" t="s">
        <v>8113</v>
      </c>
      <c r="J2055" t="str">
        <f>Table15[[#This Row],[Server]]&amp;":"&amp;Table15[[#This Row],[DB_ADDR]]</f>
        <v>WASTE:E12594</v>
      </c>
      <c r="K2055" t="str">
        <f>IFERROR(VLOOKUP(Table15[[#This Row],[SignalLink]],#REF!,2,FALSE),"")</f>
        <v/>
      </c>
    </row>
    <row r="2056" spans="1:11" x14ac:dyDescent="0.3">
      <c r="A2056">
        <v>19539</v>
      </c>
      <c r="B2056" t="e">
        <f>_xlfn.XLOOKUP(Table15[[#This Row],[Site Id]],'All sites'!A:A,'All sites'!B:B)</f>
        <v>#N/A</v>
      </c>
      <c r="C2056" t="e">
        <f>_xlfn.XLOOKUP(Table15[[#This Row],[Site Id]],'All sites'!A:A,'All sites'!C:C)</f>
        <v>#N/A</v>
      </c>
      <c r="D2056" t="e">
        <f>Table15[[#This Row],[Site Area]] &amp; " " &amp; Table15[[#This Row],[Site Description]]</f>
        <v>#N/A</v>
      </c>
      <c r="E2056" t="s">
        <v>8114</v>
      </c>
      <c r="F2056" t="s">
        <v>8115</v>
      </c>
      <c r="G2056" t="s">
        <v>8112</v>
      </c>
      <c r="H2056" t="s">
        <v>8113</v>
      </c>
      <c r="J2056" t="str">
        <f>Table15[[#This Row],[Server]]&amp;":"&amp;Table15[[#This Row],[DB_ADDR]]</f>
        <v>WASTE:E12595</v>
      </c>
      <c r="K2056" t="str">
        <f>IFERROR(VLOOKUP(Table15[[#This Row],[SignalLink]],#REF!,2,FALSE),"")</f>
        <v/>
      </c>
    </row>
    <row r="2057" spans="1:11" x14ac:dyDescent="0.3">
      <c r="A2057">
        <v>19539</v>
      </c>
      <c r="B2057" t="e">
        <f>_xlfn.XLOOKUP(Table15[[#This Row],[Site Id]],'All sites'!A:A,'All sites'!B:B)</f>
        <v>#N/A</v>
      </c>
      <c r="C2057" t="e">
        <f>_xlfn.XLOOKUP(Table15[[#This Row],[Site Id]],'All sites'!A:A,'All sites'!C:C)</f>
        <v>#N/A</v>
      </c>
      <c r="D2057" t="e">
        <f>Table15[[#This Row],[Site Area]] &amp; " " &amp; Table15[[#This Row],[Site Description]]</f>
        <v>#N/A</v>
      </c>
      <c r="E2057" t="s">
        <v>8117</v>
      </c>
      <c r="F2057" t="s">
        <v>12175</v>
      </c>
      <c r="G2057" t="s">
        <v>8112</v>
      </c>
      <c r="H2057" t="s">
        <v>8113</v>
      </c>
      <c r="J2057" t="str">
        <f>Table15[[#This Row],[Server]]&amp;":"&amp;Table15[[#This Row],[DB_ADDR]]</f>
        <v>WASTE:E12596</v>
      </c>
      <c r="K2057" t="str">
        <f>IFERROR(VLOOKUP(Table15[[#This Row],[SignalLink]],#REF!,2,FALSE),"")</f>
        <v/>
      </c>
    </row>
    <row r="2058" spans="1:11" x14ac:dyDescent="0.3">
      <c r="A2058">
        <v>19539</v>
      </c>
      <c r="B2058" t="e">
        <f>_xlfn.XLOOKUP(Table15[[#This Row],[Site Id]],'All sites'!A:A,'All sites'!B:B)</f>
        <v>#N/A</v>
      </c>
      <c r="C2058" t="e">
        <f>_xlfn.XLOOKUP(Table15[[#This Row],[Site Id]],'All sites'!A:A,'All sites'!C:C)</f>
        <v>#N/A</v>
      </c>
      <c r="D2058" t="e">
        <f>Table15[[#This Row],[Site Area]] &amp; " " &amp; Table15[[#This Row],[Site Description]]</f>
        <v>#N/A</v>
      </c>
      <c r="E2058" t="s">
        <v>12176</v>
      </c>
      <c r="F2058" t="s">
        <v>12177</v>
      </c>
      <c r="G2058" t="s">
        <v>8112</v>
      </c>
      <c r="H2058" t="s">
        <v>8113</v>
      </c>
      <c r="J2058" t="str">
        <f>Table15[[#This Row],[Server]]&amp;":"&amp;Table15[[#This Row],[DB_ADDR]]</f>
        <v>WASTE:E25488</v>
      </c>
      <c r="K2058" t="str">
        <f>IFERROR(VLOOKUP(Table15[[#This Row],[SignalLink]],#REF!,2,FALSE),"")</f>
        <v/>
      </c>
    </row>
    <row r="2059" spans="1:11" x14ac:dyDescent="0.3">
      <c r="A2059">
        <v>19539</v>
      </c>
      <c r="B2059" t="e">
        <f>_xlfn.XLOOKUP(Table15[[#This Row],[Site Id]],'All sites'!A:A,'All sites'!B:B)</f>
        <v>#N/A</v>
      </c>
      <c r="C2059" t="e">
        <f>_xlfn.XLOOKUP(Table15[[#This Row],[Site Id]],'All sites'!A:A,'All sites'!C:C)</f>
        <v>#N/A</v>
      </c>
      <c r="D2059" t="e">
        <f>Table15[[#This Row],[Site Area]] &amp; " " &amp; Table15[[#This Row],[Site Description]]</f>
        <v>#N/A</v>
      </c>
      <c r="E2059" t="s">
        <v>12178</v>
      </c>
      <c r="F2059" t="s">
        <v>12179</v>
      </c>
      <c r="G2059" t="s">
        <v>8112</v>
      </c>
      <c r="H2059" t="s">
        <v>8113</v>
      </c>
      <c r="J2059" t="str">
        <f>Table15[[#This Row],[Server]]&amp;":"&amp;Table15[[#This Row],[DB_ADDR]]</f>
        <v>WASTE:E25489</v>
      </c>
      <c r="K2059" t="str">
        <f>IFERROR(VLOOKUP(Table15[[#This Row],[SignalLink]],#REF!,2,FALSE),"")</f>
        <v/>
      </c>
    </row>
    <row r="2060" spans="1:11" x14ac:dyDescent="0.3">
      <c r="A2060">
        <v>19539</v>
      </c>
      <c r="B2060" t="e">
        <f>_xlfn.XLOOKUP(Table15[[#This Row],[Site Id]],'All sites'!A:A,'All sites'!B:B)</f>
        <v>#N/A</v>
      </c>
      <c r="C2060" t="e">
        <f>_xlfn.XLOOKUP(Table15[[#This Row],[Site Id]],'All sites'!A:A,'All sites'!C:C)</f>
        <v>#N/A</v>
      </c>
      <c r="D2060" t="e">
        <f>Table15[[#This Row],[Site Area]] &amp; " " &amp; Table15[[#This Row],[Site Description]]</f>
        <v>#N/A</v>
      </c>
      <c r="E2060" t="s">
        <v>12180</v>
      </c>
      <c r="F2060" t="s">
        <v>12181</v>
      </c>
      <c r="G2060" t="s">
        <v>8112</v>
      </c>
      <c r="H2060" t="s">
        <v>8113</v>
      </c>
      <c r="J2060" t="str">
        <f>Table15[[#This Row],[Server]]&amp;":"&amp;Table15[[#This Row],[DB_ADDR]]</f>
        <v>WASTE:E25493</v>
      </c>
      <c r="K2060" t="str">
        <f>IFERROR(VLOOKUP(Table15[[#This Row],[SignalLink]],#REF!,2,FALSE),"")</f>
        <v/>
      </c>
    </row>
    <row r="2061" spans="1:11" x14ac:dyDescent="0.3">
      <c r="A2061">
        <v>19539</v>
      </c>
      <c r="B2061" t="e">
        <f>_xlfn.XLOOKUP(Table15[[#This Row],[Site Id]],'All sites'!A:A,'All sites'!B:B)</f>
        <v>#N/A</v>
      </c>
      <c r="C2061" t="e">
        <f>_xlfn.XLOOKUP(Table15[[#This Row],[Site Id]],'All sites'!A:A,'All sites'!C:C)</f>
        <v>#N/A</v>
      </c>
      <c r="D2061" t="e">
        <f>Table15[[#This Row],[Site Area]] &amp; " " &amp; Table15[[#This Row],[Site Description]]</f>
        <v>#N/A</v>
      </c>
      <c r="E2061" t="s">
        <v>12182</v>
      </c>
      <c r="F2061" t="s">
        <v>12183</v>
      </c>
      <c r="G2061" t="s">
        <v>8112</v>
      </c>
      <c r="H2061" t="s">
        <v>8113</v>
      </c>
      <c r="J2061" t="str">
        <f>Table15[[#This Row],[Server]]&amp;":"&amp;Table15[[#This Row],[DB_ADDR]]</f>
        <v>WASTE:E25494</v>
      </c>
      <c r="K2061" t="str">
        <f>IFERROR(VLOOKUP(Table15[[#This Row],[SignalLink]],#REF!,2,FALSE),"")</f>
        <v/>
      </c>
    </row>
    <row r="2062" spans="1:11" x14ac:dyDescent="0.3">
      <c r="A2062">
        <v>19539</v>
      </c>
      <c r="B2062" t="e">
        <f>_xlfn.XLOOKUP(Table15[[#This Row],[Site Id]],'All sites'!A:A,'All sites'!B:B)</f>
        <v>#N/A</v>
      </c>
      <c r="C2062" t="e">
        <f>_xlfn.XLOOKUP(Table15[[#This Row],[Site Id]],'All sites'!A:A,'All sites'!C:C)</f>
        <v>#N/A</v>
      </c>
      <c r="D2062" t="e">
        <f>Table15[[#This Row],[Site Area]] &amp; " " &amp; Table15[[#This Row],[Site Description]]</f>
        <v>#N/A</v>
      </c>
      <c r="E2062" t="s">
        <v>12169</v>
      </c>
      <c r="F2062" t="s">
        <v>12170</v>
      </c>
      <c r="G2062" t="s">
        <v>8112</v>
      </c>
      <c r="H2062" t="s">
        <v>8113</v>
      </c>
      <c r="J2062" t="str">
        <f>Table15[[#This Row],[Server]]&amp;":"&amp;Table15[[#This Row],[DB_ADDR]]</f>
        <v>WASTE:E12562</v>
      </c>
      <c r="K2062" t="str">
        <f>IFERROR(VLOOKUP(Table15[[#This Row],[SignalLink]],#REF!,2,FALSE),"")</f>
        <v/>
      </c>
    </row>
    <row r="2063" spans="1:11" x14ac:dyDescent="0.3">
      <c r="A2063">
        <v>19541</v>
      </c>
      <c r="B2063" t="e">
        <f>_xlfn.XLOOKUP(Table15[[#This Row],[Site Id]],'All sites'!A:A,'All sites'!B:B)</f>
        <v>#N/A</v>
      </c>
      <c r="C2063" t="e">
        <f>_xlfn.XLOOKUP(Table15[[#This Row],[Site Id]],'All sites'!A:A,'All sites'!C:C)</f>
        <v>#N/A</v>
      </c>
      <c r="D2063" t="e">
        <f>Table15[[#This Row],[Site Area]] &amp; " " &amp; Table15[[#This Row],[Site Description]]</f>
        <v>#N/A</v>
      </c>
      <c r="E2063" t="s">
        <v>12184</v>
      </c>
      <c r="F2063" t="s">
        <v>12185</v>
      </c>
      <c r="G2063" t="s">
        <v>8112</v>
      </c>
      <c r="H2063" t="s">
        <v>8113</v>
      </c>
      <c r="J2063" t="str">
        <f>Table15[[#This Row],[Server]]&amp;":"&amp;Table15[[#This Row],[DB_ADDR]]</f>
        <v>WASTE:E11410</v>
      </c>
      <c r="K2063" t="str">
        <f>IFERROR(VLOOKUP(Table15[[#This Row],[SignalLink]],#REF!,2,FALSE),"")</f>
        <v/>
      </c>
    </row>
    <row r="2064" spans="1:11" x14ac:dyDescent="0.3">
      <c r="A2064">
        <v>19541</v>
      </c>
      <c r="B2064" t="e">
        <f>_xlfn.XLOOKUP(Table15[[#This Row],[Site Id]],'All sites'!A:A,'All sites'!B:B)</f>
        <v>#N/A</v>
      </c>
      <c r="C2064" t="e">
        <f>_xlfn.XLOOKUP(Table15[[#This Row],[Site Id]],'All sites'!A:A,'All sites'!C:C)</f>
        <v>#N/A</v>
      </c>
      <c r="D2064" t="e">
        <f>Table15[[#This Row],[Site Area]] &amp; " " &amp; Table15[[#This Row],[Site Description]]</f>
        <v>#N/A</v>
      </c>
      <c r="E2064" t="s">
        <v>12186</v>
      </c>
      <c r="F2064" t="s">
        <v>12187</v>
      </c>
      <c r="G2064" t="s">
        <v>8112</v>
      </c>
      <c r="H2064" t="s">
        <v>8113</v>
      </c>
      <c r="J2064" t="str">
        <f>Table15[[#This Row],[Server]]&amp;":"&amp;Table15[[#This Row],[DB_ADDR]]</f>
        <v>WASTE:E12157</v>
      </c>
      <c r="K2064" t="str">
        <f>IFERROR(VLOOKUP(Table15[[#This Row],[SignalLink]],#REF!,2,FALSE),"")</f>
        <v/>
      </c>
    </row>
    <row r="2065" spans="1:11" x14ac:dyDescent="0.3">
      <c r="A2065">
        <v>19541</v>
      </c>
      <c r="B2065" t="e">
        <f>_xlfn.XLOOKUP(Table15[[#This Row],[Site Id]],'All sites'!A:A,'All sites'!B:B)</f>
        <v>#N/A</v>
      </c>
      <c r="C2065" t="e">
        <f>_xlfn.XLOOKUP(Table15[[#This Row],[Site Id]],'All sites'!A:A,'All sites'!C:C)</f>
        <v>#N/A</v>
      </c>
      <c r="D2065" t="e">
        <f>Table15[[#This Row],[Site Area]] &amp; " " &amp; Table15[[#This Row],[Site Description]]</f>
        <v>#N/A</v>
      </c>
      <c r="E2065" t="s">
        <v>12188</v>
      </c>
      <c r="F2065" t="s">
        <v>12189</v>
      </c>
      <c r="G2065" t="s">
        <v>8112</v>
      </c>
      <c r="H2065" t="s">
        <v>8113</v>
      </c>
      <c r="J2065" t="str">
        <f>Table15[[#This Row],[Server]]&amp;":"&amp;Table15[[#This Row],[DB_ADDR]]</f>
        <v>WASTE:E12164</v>
      </c>
      <c r="K2065" t="str">
        <f>IFERROR(VLOOKUP(Table15[[#This Row],[SignalLink]],#REF!,2,FALSE),"")</f>
        <v/>
      </c>
    </row>
    <row r="2066" spans="1:11" x14ac:dyDescent="0.3">
      <c r="A2066">
        <v>19541</v>
      </c>
      <c r="B2066" t="e">
        <f>_xlfn.XLOOKUP(Table15[[#This Row],[Site Id]],'All sites'!A:A,'All sites'!B:B)</f>
        <v>#N/A</v>
      </c>
      <c r="C2066" t="e">
        <f>_xlfn.XLOOKUP(Table15[[#This Row],[Site Id]],'All sites'!A:A,'All sites'!C:C)</f>
        <v>#N/A</v>
      </c>
      <c r="D2066" t="e">
        <f>Table15[[#This Row],[Site Area]] &amp; " " &amp; Table15[[#This Row],[Site Description]]</f>
        <v>#N/A</v>
      </c>
      <c r="E2066" t="s">
        <v>12190</v>
      </c>
      <c r="F2066" t="s">
        <v>12191</v>
      </c>
      <c r="G2066" t="s">
        <v>8112</v>
      </c>
      <c r="H2066" t="s">
        <v>8113</v>
      </c>
      <c r="J2066" t="str">
        <f>Table15[[#This Row],[Server]]&amp;":"&amp;Table15[[#This Row],[DB_ADDR]]</f>
        <v>WASTE:E12165</v>
      </c>
      <c r="K2066" t="str">
        <f>IFERROR(VLOOKUP(Table15[[#This Row],[SignalLink]],#REF!,2,FALSE),"")</f>
        <v/>
      </c>
    </row>
    <row r="2067" spans="1:11" x14ac:dyDescent="0.3">
      <c r="A2067">
        <v>19541</v>
      </c>
      <c r="B2067" t="e">
        <f>_xlfn.XLOOKUP(Table15[[#This Row],[Site Id]],'All sites'!A:A,'All sites'!B:B)</f>
        <v>#N/A</v>
      </c>
      <c r="C2067" t="e">
        <f>_xlfn.XLOOKUP(Table15[[#This Row],[Site Id]],'All sites'!A:A,'All sites'!C:C)</f>
        <v>#N/A</v>
      </c>
      <c r="D2067" t="e">
        <f>Table15[[#This Row],[Site Area]] &amp; " " &amp; Table15[[#This Row],[Site Description]]</f>
        <v>#N/A</v>
      </c>
      <c r="E2067" t="s">
        <v>12192</v>
      </c>
      <c r="F2067" t="s">
        <v>12193</v>
      </c>
      <c r="G2067" t="s">
        <v>8112</v>
      </c>
      <c r="H2067" t="s">
        <v>8113</v>
      </c>
      <c r="J2067" t="str">
        <f>Table15[[#This Row],[Server]]&amp;":"&amp;Table15[[#This Row],[DB_ADDR]]</f>
        <v>WASTE:E12167</v>
      </c>
      <c r="K2067" t="str">
        <f>IFERROR(VLOOKUP(Table15[[#This Row],[SignalLink]],#REF!,2,FALSE),"")</f>
        <v/>
      </c>
    </row>
    <row r="2068" spans="1:11" x14ac:dyDescent="0.3">
      <c r="A2068">
        <v>19541</v>
      </c>
      <c r="B2068" t="e">
        <f>_xlfn.XLOOKUP(Table15[[#This Row],[Site Id]],'All sites'!A:A,'All sites'!B:B)</f>
        <v>#N/A</v>
      </c>
      <c r="C2068" t="e">
        <f>_xlfn.XLOOKUP(Table15[[#This Row],[Site Id]],'All sites'!A:A,'All sites'!C:C)</f>
        <v>#N/A</v>
      </c>
      <c r="D2068" t="e">
        <f>Table15[[#This Row],[Site Area]] &amp; " " &amp; Table15[[#This Row],[Site Description]]</f>
        <v>#N/A</v>
      </c>
      <c r="E2068" t="s">
        <v>12194</v>
      </c>
      <c r="F2068" t="s">
        <v>12195</v>
      </c>
      <c r="G2068" t="s">
        <v>8112</v>
      </c>
      <c r="H2068" t="s">
        <v>8113</v>
      </c>
      <c r="J2068" t="str">
        <f>Table15[[#This Row],[Server]]&amp;":"&amp;Table15[[#This Row],[DB_ADDR]]</f>
        <v>WASTE:E12171</v>
      </c>
      <c r="K2068" t="str">
        <f>IFERROR(VLOOKUP(Table15[[#This Row],[SignalLink]],#REF!,2,FALSE),"")</f>
        <v/>
      </c>
    </row>
    <row r="2069" spans="1:11" x14ac:dyDescent="0.3">
      <c r="A2069">
        <v>19541</v>
      </c>
      <c r="B2069" t="e">
        <f>_xlfn.XLOOKUP(Table15[[#This Row],[Site Id]],'All sites'!A:A,'All sites'!B:B)</f>
        <v>#N/A</v>
      </c>
      <c r="C2069" t="e">
        <f>_xlfn.XLOOKUP(Table15[[#This Row],[Site Id]],'All sites'!A:A,'All sites'!C:C)</f>
        <v>#N/A</v>
      </c>
      <c r="D2069" t="e">
        <f>Table15[[#This Row],[Site Area]] &amp; " " &amp; Table15[[#This Row],[Site Description]]</f>
        <v>#N/A</v>
      </c>
      <c r="E2069" t="s">
        <v>12196</v>
      </c>
      <c r="F2069" t="s">
        <v>12197</v>
      </c>
      <c r="G2069" t="s">
        <v>8112</v>
      </c>
      <c r="H2069" t="s">
        <v>8113</v>
      </c>
      <c r="J2069" t="str">
        <f>Table15[[#This Row],[Server]]&amp;":"&amp;Table15[[#This Row],[DB_ADDR]]</f>
        <v>WASTE:E12219</v>
      </c>
      <c r="K2069" t="str">
        <f>IFERROR(VLOOKUP(Table15[[#This Row],[SignalLink]],#REF!,2,FALSE),"")</f>
        <v/>
      </c>
    </row>
    <row r="2070" spans="1:11" x14ac:dyDescent="0.3">
      <c r="A2070">
        <v>19541</v>
      </c>
      <c r="B2070" t="e">
        <f>_xlfn.XLOOKUP(Table15[[#This Row],[Site Id]],'All sites'!A:A,'All sites'!B:B)</f>
        <v>#N/A</v>
      </c>
      <c r="C2070" t="e">
        <f>_xlfn.XLOOKUP(Table15[[#This Row],[Site Id]],'All sites'!A:A,'All sites'!C:C)</f>
        <v>#N/A</v>
      </c>
      <c r="D2070" t="e">
        <f>Table15[[#This Row],[Site Area]] &amp; " " &amp; Table15[[#This Row],[Site Description]]</f>
        <v>#N/A</v>
      </c>
      <c r="E2070" t="s">
        <v>12198</v>
      </c>
      <c r="F2070" t="s">
        <v>12199</v>
      </c>
      <c r="G2070" t="s">
        <v>8112</v>
      </c>
      <c r="H2070" t="s">
        <v>8113</v>
      </c>
      <c r="J2070" t="str">
        <f>Table15[[#This Row],[Server]]&amp;":"&amp;Table15[[#This Row],[DB_ADDR]]</f>
        <v>WASTE:E12224</v>
      </c>
      <c r="K2070" t="str">
        <f>IFERROR(VLOOKUP(Table15[[#This Row],[SignalLink]],#REF!,2,FALSE),"")</f>
        <v/>
      </c>
    </row>
    <row r="2071" spans="1:11" x14ac:dyDescent="0.3">
      <c r="A2071">
        <v>19541</v>
      </c>
      <c r="B2071" t="e">
        <f>_xlfn.XLOOKUP(Table15[[#This Row],[Site Id]],'All sites'!A:A,'All sites'!B:B)</f>
        <v>#N/A</v>
      </c>
      <c r="C2071" t="e">
        <f>_xlfn.XLOOKUP(Table15[[#This Row],[Site Id]],'All sites'!A:A,'All sites'!C:C)</f>
        <v>#N/A</v>
      </c>
      <c r="D2071" t="e">
        <f>Table15[[#This Row],[Site Area]] &amp; " " &amp; Table15[[#This Row],[Site Description]]</f>
        <v>#N/A</v>
      </c>
      <c r="E2071" t="s">
        <v>12200</v>
      </c>
      <c r="F2071" t="s">
        <v>12201</v>
      </c>
      <c r="G2071" t="s">
        <v>8112</v>
      </c>
      <c r="H2071" t="s">
        <v>8113</v>
      </c>
      <c r="J2071" t="str">
        <f>Table15[[#This Row],[Server]]&amp;":"&amp;Table15[[#This Row],[DB_ADDR]]</f>
        <v>WASTE:E12225</v>
      </c>
      <c r="K2071" t="str">
        <f>IFERROR(VLOOKUP(Table15[[#This Row],[SignalLink]],#REF!,2,FALSE),"")</f>
        <v/>
      </c>
    </row>
    <row r="2072" spans="1:11" x14ac:dyDescent="0.3">
      <c r="A2072">
        <v>19541</v>
      </c>
      <c r="B2072" t="e">
        <f>_xlfn.XLOOKUP(Table15[[#This Row],[Site Id]],'All sites'!A:A,'All sites'!B:B)</f>
        <v>#N/A</v>
      </c>
      <c r="C2072" t="e">
        <f>_xlfn.XLOOKUP(Table15[[#This Row],[Site Id]],'All sites'!A:A,'All sites'!C:C)</f>
        <v>#N/A</v>
      </c>
      <c r="D2072" t="e">
        <f>Table15[[#This Row],[Site Area]] &amp; " " &amp; Table15[[#This Row],[Site Description]]</f>
        <v>#N/A</v>
      </c>
      <c r="E2072" t="s">
        <v>12202</v>
      </c>
      <c r="F2072" t="s">
        <v>12203</v>
      </c>
      <c r="G2072" t="s">
        <v>8112</v>
      </c>
      <c r="H2072" t="s">
        <v>8113</v>
      </c>
      <c r="J2072" t="str">
        <f>Table15[[#This Row],[Server]]&amp;":"&amp;Table15[[#This Row],[DB_ADDR]]</f>
        <v>WASTE:E12226</v>
      </c>
      <c r="K2072" t="str">
        <f>IFERROR(VLOOKUP(Table15[[#This Row],[SignalLink]],#REF!,2,FALSE),"")</f>
        <v/>
      </c>
    </row>
    <row r="2073" spans="1:11" x14ac:dyDescent="0.3">
      <c r="A2073">
        <v>19541</v>
      </c>
      <c r="B2073" t="e">
        <f>_xlfn.XLOOKUP(Table15[[#This Row],[Site Id]],'All sites'!A:A,'All sites'!B:B)</f>
        <v>#N/A</v>
      </c>
      <c r="C2073" t="e">
        <f>_xlfn.XLOOKUP(Table15[[#This Row],[Site Id]],'All sites'!A:A,'All sites'!C:C)</f>
        <v>#N/A</v>
      </c>
      <c r="D2073" t="e">
        <f>Table15[[#This Row],[Site Area]] &amp; " " &amp; Table15[[#This Row],[Site Description]]</f>
        <v>#N/A</v>
      </c>
      <c r="E2073" t="s">
        <v>12204</v>
      </c>
      <c r="F2073" t="s">
        <v>12205</v>
      </c>
      <c r="G2073" t="s">
        <v>8112</v>
      </c>
      <c r="H2073" t="s">
        <v>8113</v>
      </c>
      <c r="J2073" t="str">
        <f>Table15[[#This Row],[Server]]&amp;":"&amp;Table15[[#This Row],[DB_ADDR]]</f>
        <v>WASTE:E12230</v>
      </c>
      <c r="K2073" t="str">
        <f>IFERROR(VLOOKUP(Table15[[#This Row],[SignalLink]],#REF!,2,FALSE),"")</f>
        <v/>
      </c>
    </row>
    <row r="2074" spans="1:11" x14ac:dyDescent="0.3">
      <c r="A2074">
        <v>19541</v>
      </c>
      <c r="B2074" t="e">
        <f>_xlfn.XLOOKUP(Table15[[#This Row],[Site Id]],'All sites'!A:A,'All sites'!B:B)</f>
        <v>#N/A</v>
      </c>
      <c r="C2074" t="e">
        <f>_xlfn.XLOOKUP(Table15[[#This Row],[Site Id]],'All sites'!A:A,'All sites'!C:C)</f>
        <v>#N/A</v>
      </c>
      <c r="D2074" t="e">
        <f>Table15[[#This Row],[Site Area]] &amp; " " &amp; Table15[[#This Row],[Site Description]]</f>
        <v>#N/A</v>
      </c>
      <c r="E2074" t="s">
        <v>12206</v>
      </c>
      <c r="F2074" t="s">
        <v>12207</v>
      </c>
      <c r="G2074" t="s">
        <v>8112</v>
      </c>
      <c r="H2074" t="s">
        <v>8113</v>
      </c>
      <c r="J2074" t="str">
        <f>Table15[[#This Row],[Server]]&amp;":"&amp;Table15[[#This Row],[DB_ADDR]]</f>
        <v>WASTE:E12234</v>
      </c>
      <c r="K2074" t="str">
        <f>IFERROR(VLOOKUP(Table15[[#This Row],[SignalLink]],#REF!,2,FALSE),"")</f>
        <v/>
      </c>
    </row>
    <row r="2075" spans="1:11" x14ac:dyDescent="0.3">
      <c r="A2075">
        <v>19541</v>
      </c>
      <c r="B2075" t="e">
        <f>_xlfn.XLOOKUP(Table15[[#This Row],[Site Id]],'All sites'!A:A,'All sites'!B:B)</f>
        <v>#N/A</v>
      </c>
      <c r="C2075" t="e">
        <f>_xlfn.XLOOKUP(Table15[[#This Row],[Site Id]],'All sites'!A:A,'All sites'!C:C)</f>
        <v>#N/A</v>
      </c>
      <c r="D2075" t="e">
        <f>Table15[[#This Row],[Site Area]] &amp; " " &amp; Table15[[#This Row],[Site Description]]</f>
        <v>#N/A</v>
      </c>
      <c r="E2075" t="s">
        <v>12208</v>
      </c>
      <c r="F2075" t="s">
        <v>12209</v>
      </c>
      <c r="G2075" t="s">
        <v>8112</v>
      </c>
      <c r="H2075" t="s">
        <v>8113</v>
      </c>
      <c r="J2075" t="str">
        <f>Table15[[#This Row],[Server]]&amp;":"&amp;Table15[[#This Row],[DB_ADDR]]</f>
        <v>WASTE:E12238</v>
      </c>
      <c r="K2075" t="str">
        <f>IFERROR(VLOOKUP(Table15[[#This Row],[SignalLink]],#REF!,2,FALSE),"")</f>
        <v/>
      </c>
    </row>
    <row r="2076" spans="1:11" x14ac:dyDescent="0.3">
      <c r="A2076">
        <v>19541</v>
      </c>
      <c r="B2076" t="e">
        <f>_xlfn.XLOOKUP(Table15[[#This Row],[Site Id]],'All sites'!A:A,'All sites'!B:B)</f>
        <v>#N/A</v>
      </c>
      <c r="C2076" t="e">
        <f>_xlfn.XLOOKUP(Table15[[#This Row],[Site Id]],'All sites'!A:A,'All sites'!C:C)</f>
        <v>#N/A</v>
      </c>
      <c r="D2076" t="e">
        <f>Table15[[#This Row],[Site Area]] &amp; " " &amp; Table15[[#This Row],[Site Description]]</f>
        <v>#N/A</v>
      </c>
      <c r="E2076" t="s">
        <v>12210</v>
      </c>
      <c r="F2076" t="s">
        <v>12211</v>
      </c>
      <c r="G2076" t="s">
        <v>8112</v>
      </c>
      <c r="H2076" t="s">
        <v>8113</v>
      </c>
      <c r="J2076" t="str">
        <f>Table15[[#This Row],[Server]]&amp;":"&amp;Table15[[#This Row],[DB_ADDR]]</f>
        <v>WASTE:E54949</v>
      </c>
      <c r="K2076" t="str">
        <f>IFERROR(VLOOKUP(Table15[[#This Row],[SignalLink]],#REF!,2,FALSE),"")</f>
        <v/>
      </c>
    </row>
    <row r="2077" spans="1:11" x14ac:dyDescent="0.3">
      <c r="A2077">
        <v>19541</v>
      </c>
      <c r="B2077" t="e">
        <f>_xlfn.XLOOKUP(Table15[[#This Row],[Site Id]],'All sites'!A:A,'All sites'!B:B)</f>
        <v>#N/A</v>
      </c>
      <c r="C2077" t="e">
        <f>_xlfn.XLOOKUP(Table15[[#This Row],[Site Id]],'All sites'!A:A,'All sites'!C:C)</f>
        <v>#N/A</v>
      </c>
      <c r="D2077" t="e">
        <f>Table15[[#This Row],[Site Area]] &amp; " " &amp; Table15[[#This Row],[Site Description]]</f>
        <v>#N/A</v>
      </c>
      <c r="E2077" t="s">
        <v>12212</v>
      </c>
      <c r="F2077" t="s">
        <v>12213</v>
      </c>
      <c r="G2077" t="s">
        <v>8112</v>
      </c>
      <c r="H2077" t="s">
        <v>8113</v>
      </c>
      <c r="J2077" t="str">
        <f>Table15[[#This Row],[Server]]&amp;":"&amp;Table15[[#This Row],[DB_ADDR]]</f>
        <v>WASTE:E54951</v>
      </c>
      <c r="K2077" t="str">
        <f>IFERROR(VLOOKUP(Table15[[#This Row],[SignalLink]],#REF!,2,FALSE),"")</f>
        <v/>
      </c>
    </row>
    <row r="2078" spans="1:11" x14ac:dyDescent="0.3">
      <c r="A2078">
        <v>19541</v>
      </c>
      <c r="B2078" t="e">
        <f>_xlfn.XLOOKUP(Table15[[#This Row],[Site Id]],'All sites'!A:A,'All sites'!B:B)</f>
        <v>#N/A</v>
      </c>
      <c r="C2078" t="e">
        <f>_xlfn.XLOOKUP(Table15[[#This Row],[Site Id]],'All sites'!A:A,'All sites'!C:C)</f>
        <v>#N/A</v>
      </c>
      <c r="D2078" t="e">
        <f>Table15[[#This Row],[Site Area]] &amp; " " &amp; Table15[[#This Row],[Site Description]]</f>
        <v>#N/A</v>
      </c>
      <c r="E2078" t="s">
        <v>12214</v>
      </c>
      <c r="F2078" t="s">
        <v>12215</v>
      </c>
      <c r="G2078" t="s">
        <v>8112</v>
      </c>
      <c r="H2078" t="s">
        <v>8113</v>
      </c>
      <c r="J2078" t="str">
        <f>Table15[[#This Row],[Server]]&amp;":"&amp;Table15[[#This Row],[DB_ADDR]]</f>
        <v>WASTE:E54953</v>
      </c>
      <c r="K2078" t="str">
        <f>IFERROR(VLOOKUP(Table15[[#This Row],[SignalLink]],#REF!,2,FALSE),"")</f>
        <v/>
      </c>
    </row>
    <row r="2079" spans="1:11" x14ac:dyDescent="0.3">
      <c r="A2079">
        <v>19541</v>
      </c>
      <c r="B2079" t="e">
        <f>_xlfn.XLOOKUP(Table15[[#This Row],[Site Id]],'All sites'!A:A,'All sites'!B:B)</f>
        <v>#N/A</v>
      </c>
      <c r="C2079" t="e">
        <f>_xlfn.XLOOKUP(Table15[[#This Row],[Site Id]],'All sites'!A:A,'All sites'!C:C)</f>
        <v>#N/A</v>
      </c>
      <c r="D2079" t="e">
        <f>Table15[[#This Row],[Site Area]] &amp; " " &amp; Table15[[#This Row],[Site Description]]</f>
        <v>#N/A</v>
      </c>
      <c r="E2079" t="s">
        <v>12216</v>
      </c>
      <c r="F2079" t="s">
        <v>12217</v>
      </c>
      <c r="G2079" t="s">
        <v>8112</v>
      </c>
      <c r="H2079" t="s">
        <v>8113</v>
      </c>
      <c r="J2079" t="str">
        <f>Table15[[#This Row],[Server]]&amp;":"&amp;Table15[[#This Row],[DB_ADDR]]</f>
        <v>WASTE:E54955</v>
      </c>
      <c r="K2079" t="str">
        <f>IFERROR(VLOOKUP(Table15[[#This Row],[SignalLink]],#REF!,2,FALSE),"")</f>
        <v/>
      </c>
    </row>
    <row r="2080" spans="1:11" x14ac:dyDescent="0.3">
      <c r="A2080">
        <v>19541</v>
      </c>
      <c r="B2080" t="e">
        <f>_xlfn.XLOOKUP(Table15[[#This Row],[Site Id]],'All sites'!A:A,'All sites'!B:B)</f>
        <v>#N/A</v>
      </c>
      <c r="C2080" t="e">
        <f>_xlfn.XLOOKUP(Table15[[#This Row],[Site Id]],'All sites'!A:A,'All sites'!C:C)</f>
        <v>#N/A</v>
      </c>
      <c r="D2080" t="e">
        <f>Table15[[#This Row],[Site Area]] &amp; " " &amp; Table15[[#This Row],[Site Description]]</f>
        <v>#N/A</v>
      </c>
      <c r="E2080" t="s">
        <v>12218</v>
      </c>
      <c r="F2080" t="s">
        <v>12219</v>
      </c>
      <c r="G2080" t="s">
        <v>8112</v>
      </c>
      <c r="H2080" t="s">
        <v>8113</v>
      </c>
      <c r="J2080" t="str">
        <f>Table15[[#This Row],[Server]]&amp;":"&amp;Table15[[#This Row],[DB_ADDR]]</f>
        <v>WASTE:E54956</v>
      </c>
      <c r="K2080" t="str">
        <f>IFERROR(VLOOKUP(Table15[[#This Row],[SignalLink]],#REF!,2,FALSE),"")</f>
        <v/>
      </c>
    </row>
    <row r="2081" spans="1:11" x14ac:dyDescent="0.3">
      <c r="A2081">
        <v>19541</v>
      </c>
      <c r="B2081" t="e">
        <f>_xlfn.XLOOKUP(Table15[[#This Row],[Site Id]],'All sites'!A:A,'All sites'!B:B)</f>
        <v>#N/A</v>
      </c>
      <c r="C2081" t="e">
        <f>_xlfn.XLOOKUP(Table15[[#This Row],[Site Id]],'All sites'!A:A,'All sites'!C:C)</f>
        <v>#N/A</v>
      </c>
      <c r="D2081" t="e">
        <f>Table15[[#This Row],[Site Area]] &amp; " " &amp; Table15[[#This Row],[Site Description]]</f>
        <v>#N/A</v>
      </c>
      <c r="E2081" t="s">
        <v>12220</v>
      </c>
      <c r="F2081" t="s">
        <v>12221</v>
      </c>
      <c r="G2081" t="s">
        <v>8112</v>
      </c>
      <c r="H2081" t="s">
        <v>8113</v>
      </c>
      <c r="J2081" t="str">
        <f>Table15[[#This Row],[Server]]&amp;":"&amp;Table15[[#This Row],[DB_ADDR]]</f>
        <v>WASTE:E54963</v>
      </c>
      <c r="K2081" t="str">
        <f>IFERROR(VLOOKUP(Table15[[#This Row],[SignalLink]],#REF!,2,FALSE),"")</f>
        <v/>
      </c>
    </row>
    <row r="2082" spans="1:11" x14ac:dyDescent="0.3">
      <c r="A2082">
        <v>19541</v>
      </c>
      <c r="B2082" t="e">
        <f>_xlfn.XLOOKUP(Table15[[#This Row],[Site Id]],'All sites'!A:A,'All sites'!B:B)</f>
        <v>#N/A</v>
      </c>
      <c r="C2082" t="e">
        <f>_xlfn.XLOOKUP(Table15[[#This Row],[Site Id]],'All sites'!A:A,'All sites'!C:C)</f>
        <v>#N/A</v>
      </c>
      <c r="D2082" t="e">
        <f>Table15[[#This Row],[Site Area]] &amp; " " &amp; Table15[[#This Row],[Site Description]]</f>
        <v>#N/A</v>
      </c>
      <c r="E2082" t="s">
        <v>12222</v>
      </c>
      <c r="F2082" t="s">
        <v>12223</v>
      </c>
      <c r="G2082" t="s">
        <v>8112</v>
      </c>
      <c r="H2082" t="s">
        <v>8113</v>
      </c>
      <c r="J2082" t="str">
        <f>Table15[[#This Row],[Server]]&amp;":"&amp;Table15[[#This Row],[DB_ADDR]]</f>
        <v>WASTE:E54971</v>
      </c>
      <c r="K2082" t="str">
        <f>IFERROR(VLOOKUP(Table15[[#This Row],[SignalLink]],#REF!,2,FALSE),"")</f>
        <v/>
      </c>
    </row>
    <row r="2083" spans="1:11" x14ac:dyDescent="0.3">
      <c r="A2083">
        <v>19541</v>
      </c>
      <c r="B2083" t="e">
        <f>_xlfn.XLOOKUP(Table15[[#This Row],[Site Id]],'All sites'!A:A,'All sites'!B:B)</f>
        <v>#N/A</v>
      </c>
      <c r="C2083" t="e">
        <f>_xlfn.XLOOKUP(Table15[[#This Row],[Site Id]],'All sites'!A:A,'All sites'!C:C)</f>
        <v>#N/A</v>
      </c>
      <c r="D2083" t="e">
        <f>Table15[[#This Row],[Site Area]] &amp; " " &amp; Table15[[#This Row],[Site Description]]</f>
        <v>#N/A</v>
      </c>
      <c r="E2083" t="s">
        <v>12224</v>
      </c>
      <c r="F2083" t="s">
        <v>12225</v>
      </c>
      <c r="G2083" t="s">
        <v>8112</v>
      </c>
      <c r="H2083" t="s">
        <v>8113</v>
      </c>
      <c r="J2083" t="str">
        <f>Table15[[#This Row],[Server]]&amp;":"&amp;Table15[[#This Row],[DB_ADDR]]</f>
        <v>WASTE:E12184</v>
      </c>
      <c r="K2083" t="str">
        <f>IFERROR(VLOOKUP(Table15[[#This Row],[SignalLink]],#REF!,2,FALSE),"")</f>
        <v/>
      </c>
    </row>
    <row r="2084" spans="1:11" x14ac:dyDescent="0.3">
      <c r="A2084">
        <v>19556</v>
      </c>
      <c r="B2084" t="e">
        <f>_xlfn.XLOOKUP(Table15[[#This Row],[Site Id]],'All sites'!A:A,'All sites'!B:B)</f>
        <v>#N/A</v>
      </c>
      <c r="C2084" t="e">
        <f>_xlfn.XLOOKUP(Table15[[#This Row],[Site Id]],'All sites'!A:A,'All sites'!C:C)</f>
        <v>#N/A</v>
      </c>
      <c r="D2084" t="e">
        <f>Table15[[#This Row],[Site Area]] &amp; " " &amp; Table15[[#This Row],[Site Description]]</f>
        <v>#N/A</v>
      </c>
      <c r="E2084" t="s">
        <v>12226</v>
      </c>
      <c r="F2084" t="s">
        <v>12227</v>
      </c>
      <c r="G2084" t="s">
        <v>8112</v>
      </c>
      <c r="H2084" t="s">
        <v>8113</v>
      </c>
      <c r="J2084" t="str">
        <f>Table15[[#This Row],[Server]]&amp;":"&amp;Table15[[#This Row],[DB_ADDR]]</f>
        <v>WASTE:E12813</v>
      </c>
      <c r="K2084" t="str">
        <f>IFERROR(VLOOKUP(Table15[[#This Row],[SignalLink]],#REF!,2,FALSE),"")</f>
        <v/>
      </c>
    </row>
    <row r="2085" spans="1:11" x14ac:dyDescent="0.3">
      <c r="A2085">
        <v>19556</v>
      </c>
      <c r="B2085" t="e">
        <f>_xlfn.XLOOKUP(Table15[[#This Row],[Site Id]],'All sites'!A:A,'All sites'!B:B)</f>
        <v>#N/A</v>
      </c>
      <c r="C2085" t="e">
        <f>_xlfn.XLOOKUP(Table15[[#This Row],[Site Id]],'All sites'!A:A,'All sites'!C:C)</f>
        <v>#N/A</v>
      </c>
      <c r="D2085" t="e">
        <f>Table15[[#This Row],[Site Area]] &amp; " " &amp; Table15[[#This Row],[Site Description]]</f>
        <v>#N/A</v>
      </c>
      <c r="E2085" t="s">
        <v>12228</v>
      </c>
      <c r="F2085" t="s">
        <v>12229</v>
      </c>
      <c r="G2085" t="s">
        <v>8112</v>
      </c>
      <c r="H2085" t="s">
        <v>8113</v>
      </c>
      <c r="J2085" t="str">
        <f>Table15[[#This Row],[Server]]&amp;":"&amp;Table15[[#This Row],[DB_ADDR]]</f>
        <v>WASTE:E12822</v>
      </c>
      <c r="K2085" t="str">
        <f>IFERROR(VLOOKUP(Table15[[#This Row],[SignalLink]],#REF!,2,FALSE),"")</f>
        <v/>
      </c>
    </row>
    <row r="2086" spans="1:11" x14ac:dyDescent="0.3">
      <c r="A2086">
        <v>19556</v>
      </c>
      <c r="B2086" t="e">
        <f>_xlfn.XLOOKUP(Table15[[#This Row],[Site Id]],'All sites'!A:A,'All sites'!B:B)</f>
        <v>#N/A</v>
      </c>
      <c r="C2086" t="e">
        <f>_xlfn.XLOOKUP(Table15[[#This Row],[Site Id]],'All sites'!A:A,'All sites'!C:C)</f>
        <v>#N/A</v>
      </c>
      <c r="D2086" t="e">
        <f>Table15[[#This Row],[Site Area]] &amp; " " &amp; Table15[[#This Row],[Site Description]]</f>
        <v>#N/A</v>
      </c>
      <c r="E2086" t="s">
        <v>12230</v>
      </c>
      <c r="F2086" t="s">
        <v>12231</v>
      </c>
      <c r="G2086" t="s">
        <v>8112</v>
      </c>
      <c r="H2086" t="s">
        <v>8113</v>
      </c>
      <c r="J2086" t="str">
        <f>Table15[[#This Row],[Server]]&amp;":"&amp;Table15[[#This Row],[DB_ADDR]]</f>
        <v>WASTE:E12826</v>
      </c>
      <c r="K2086" t="str">
        <f>IFERROR(VLOOKUP(Table15[[#This Row],[SignalLink]],#REF!,2,FALSE),"")</f>
        <v/>
      </c>
    </row>
    <row r="2087" spans="1:11" x14ac:dyDescent="0.3">
      <c r="A2087">
        <v>19556</v>
      </c>
      <c r="B2087" t="e">
        <f>_xlfn.XLOOKUP(Table15[[#This Row],[Site Id]],'All sites'!A:A,'All sites'!B:B)</f>
        <v>#N/A</v>
      </c>
      <c r="C2087" t="e">
        <f>_xlfn.XLOOKUP(Table15[[#This Row],[Site Id]],'All sites'!A:A,'All sites'!C:C)</f>
        <v>#N/A</v>
      </c>
      <c r="D2087" t="e">
        <f>Table15[[#This Row],[Site Area]] &amp; " " &amp; Table15[[#This Row],[Site Description]]</f>
        <v>#N/A</v>
      </c>
      <c r="E2087" t="s">
        <v>12232</v>
      </c>
      <c r="F2087" t="s">
        <v>12233</v>
      </c>
      <c r="G2087" t="s">
        <v>8112</v>
      </c>
      <c r="H2087" t="s">
        <v>8113</v>
      </c>
      <c r="J2087" t="str">
        <f>Table15[[#This Row],[Server]]&amp;":"&amp;Table15[[#This Row],[DB_ADDR]]</f>
        <v>WASTE:E50265</v>
      </c>
      <c r="K2087" t="str">
        <f>IFERROR(VLOOKUP(Table15[[#This Row],[SignalLink]],#REF!,2,FALSE),"")</f>
        <v/>
      </c>
    </row>
    <row r="2088" spans="1:11" x14ac:dyDescent="0.3">
      <c r="A2088">
        <v>19685</v>
      </c>
      <c r="B2088" t="e">
        <f>_xlfn.XLOOKUP(Table15[[#This Row],[Site Id]],'All sites'!A:A,'All sites'!B:B)</f>
        <v>#N/A</v>
      </c>
      <c r="C2088" t="e">
        <f>_xlfn.XLOOKUP(Table15[[#This Row],[Site Id]],'All sites'!A:A,'All sites'!C:C)</f>
        <v>#N/A</v>
      </c>
      <c r="D2088" t="e">
        <f>Table15[[#This Row],[Site Area]] &amp; " " &amp; Table15[[#This Row],[Site Description]]</f>
        <v>#N/A</v>
      </c>
      <c r="E2088" t="s">
        <v>12234</v>
      </c>
      <c r="F2088" t="s">
        <v>12235</v>
      </c>
      <c r="G2088" t="s">
        <v>8112</v>
      </c>
      <c r="H2088" t="s">
        <v>8113</v>
      </c>
      <c r="J2088" t="str">
        <f>Table15[[#This Row],[Server]]&amp;":"&amp;Table15[[#This Row],[DB_ADDR]]</f>
        <v>WASTE:E9525</v>
      </c>
      <c r="K2088" t="str">
        <f>IFERROR(VLOOKUP(Table15[[#This Row],[SignalLink]],#REF!,2,FALSE),"")</f>
        <v/>
      </c>
    </row>
    <row r="2089" spans="1:11" x14ac:dyDescent="0.3">
      <c r="A2089">
        <v>19685</v>
      </c>
      <c r="B2089" t="e">
        <f>_xlfn.XLOOKUP(Table15[[#This Row],[Site Id]],'All sites'!A:A,'All sites'!B:B)</f>
        <v>#N/A</v>
      </c>
      <c r="C2089" t="e">
        <f>_xlfn.XLOOKUP(Table15[[#This Row],[Site Id]],'All sites'!A:A,'All sites'!C:C)</f>
        <v>#N/A</v>
      </c>
      <c r="D2089" t="e">
        <f>Table15[[#This Row],[Site Area]] &amp; " " &amp; Table15[[#This Row],[Site Description]]</f>
        <v>#N/A</v>
      </c>
      <c r="E2089" t="s">
        <v>12236</v>
      </c>
      <c r="F2089" t="s">
        <v>12237</v>
      </c>
      <c r="G2089" t="s">
        <v>8112</v>
      </c>
      <c r="H2089" t="s">
        <v>8113</v>
      </c>
      <c r="J2089" t="str">
        <f>Table15[[#This Row],[Server]]&amp;":"&amp;Table15[[#This Row],[DB_ADDR]]</f>
        <v>WASTE:E9526</v>
      </c>
      <c r="K2089" t="str">
        <f>IFERROR(VLOOKUP(Table15[[#This Row],[SignalLink]],#REF!,2,FALSE),"")</f>
        <v/>
      </c>
    </row>
    <row r="2090" spans="1:11" x14ac:dyDescent="0.3">
      <c r="A2090">
        <v>19705</v>
      </c>
      <c r="B2090" t="e">
        <f>_xlfn.XLOOKUP(Table15[[#This Row],[Site Id]],'All sites'!A:A,'All sites'!B:B)</f>
        <v>#N/A</v>
      </c>
      <c r="C2090" t="e">
        <f>_xlfn.XLOOKUP(Table15[[#This Row],[Site Id]],'All sites'!A:A,'All sites'!C:C)</f>
        <v>#N/A</v>
      </c>
      <c r="D2090" t="e">
        <f>Table15[[#This Row],[Site Area]] &amp; " " &amp; Table15[[#This Row],[Site Description]]</f>
        <v>#N/A</v>
      </c>
      <c r="E2090" t="s">
        <v>12238</v>
      </c>
      <c r="F2090" t="s">
        <v>12239</v>
      </c>
      <c r="G2090" t="s">
        <v>8112</v>
      </c>
      <c r="H2090" t="s">
        <v>8113</v>
      </c>
      <c r="J2090" t="str">
        <f>Table15[[#This Row],[Server]]&amp;":"&amp;Table15[[#This Row],[DB_ADDR]]</f>
        <v>WASTE:E12350</v>
      </c>
      <c r="K2090" t="str">
        <f>IFERROR(VLOOKUP(Table15[[#This Row],[SignalLink]],#REF!,2,FALSE),"")</f>
        <v/>
      </c>
    </row>
    <row r="2091" spans="1:11" x14ac:dyDescent="0.3">
      <c r="A2091">
        <v>19705</v>
      </c>
      <c r="B2091" t="e">
        <f>_xlfn.XLOOKUP(Table15[[#This Row],[Site Id]],'All sites'!A:A,'All sites'!B:B)</f>
        <v>#N/A</v>
      </c>
      <c r="C2091" t="e">
        <f>_xlfn.XLOOKUP(Table15[[#This Row],[Site Id]],'All sites'!A:A,'All sites'!C:C)</f>
        <v>#N/A</v>
      </c>
      <c r="D2091" t="e">
        <f>Table15[[#This Row],[Site Area]] &amp; " " &amp; Table15[[#This Row],[Site Description]]</f>
        <v>#N/A</v>
      </c>
      <c r="E2091" t="s">
        <v>12240</v>
      </c>
      <c r="F2091" t="s">
        <v>12241</v>
      </c>
      <c r="G2091" t="s">
        <v>8112</v>
      </c>
      <c r="H2091" t="s">
        <v>8113</v>
      </c>
      <c r="J2091" t="str">
        <f>Table15[[#This Row],[Server]]&amp;":"&amp;Table15[[#This Row],[DB_ADDR]]</f>
        <v>WASTE:E12355</v>
      </c>
      <c r="K2091" t="str">
        <f>IFERROR(VLOOKUP(Table15[[#This Row],[SignalLink]],#REF!,2,FALSE),"")</f>
        <v/>
      </c>
    </row>
    <row r="2092" spans="1:11" x14ac:dyDescent="0.3">
      <c r="A2092">
        <v>19705</v>
      </c>
      <c r="B2092" t="e">
        <f>_xlfn.XLOOKUP(Table15[[#This Row],[Site Id]],'All sites'!A:A,'All sites'!B:B)</f>
        <v>#N/A</v>
      </c>
      <c r="C2092" t="e">
        <f>_xlfn.XLOOKUP(Table15[[#This Row],[Site Id]],'All sites'!A:A,'All sites'!C:C)</f>
        <v>#N/A</v>
      </c>
      <c r="D2092" t="e">
        <f>Table15[[#This Row],[Site Area]] &amp; " " &amp; Table15[[#This Row],[Site Description]]</f>
        <v>#N/A</v>
      </c>
      <c r="E2092" t="s">
        <v>12242</v>
      </c>
      <c r="F2092" t="s">
        <v>12243</v>
      </c>
      <c r="G2092" t="s">
        <v>8112</v>
      </c>
      <c r="H2092" t="s">
        <v>8113</v>
      </c>
      <c r="J2092" t="str">
        <f>Table15[[#This Row],[Server]]&amp;":"&amp;Table15[[#This Row],[DB_ADDR]]</f>
        <v>WASTE:E12356</v>
      </c>
      <c r="K2092" t="str">
        <f>IFERROR(VLOOKUP(Table15[[#This Row],[SignalLink]],#REF!,2,FALSE),"")</f>
        <v/>
      </c>
    </row>
    <row r="2093" spans="1:11" x14ac:dyDescent="0.3">
      <c r="A2093">
        <v>19705</v>
      </c>
      <c r="B2093" t="e">
        <f>_xlfn.XLOOKUP(Table15[[#This Row],[Site Id]],'All sites'!A:A,'All sites'!B:B)</f>
        <v>#N/A</v>
      </c>
      <c r="C2093" t="e">
        <f>_xlfn.XLOOKUP(Table15[[#This Row],[Site Id]],'All sites'!A:A,'All sites'!C:C)</f>
        <v>#N/A</v>
      </c>
      <c r="D2093" t="e">
        <f>Table15[[#This Row],[Site Area]] &amp; " " &amp; Table15[[#This Row],[Site Description]]</f>
        <v>#N/A</v>
      </c>
      <c r="E2093" t="s">
        <v>12244</v>
      </c>
      <c r="F2093" t="s">
        <v>12245</v>
      </c>
      <c r="G2093" t="s">
        <v>8112</v>
      </c>
      <c r="H2093" t="s">
        <v>8113</v>
      </c>
      <c r="J2093" t="str">
        <f>Table15[[#This Row],[Server]]&amp;":"&amp;Table15[[#This Row],[DB_ADDR]]</f>
        <v>WASTE:E12357</v>
      </c>
      <c r="K2093" t="str">
        <f>IFERROR(VLOOKUP(Table15[[#This Row],[SignalLink]],#REF!,2,FALSE),"")</f>
        <v/>
      </c>
    </row>
    <row r="2094" spans="1:11" x14ac:dyDescent="0.3">
      <c r="A2094">
        <v>19705</v>
      </c>
      <c r="B2094" t="e">
        <f>_xlfn.XLOOKUP(Table15[[#This Row],[Site Id]],'All sites'!A:A,'All sites'!B:B)</f>
        <v>#N/A</v>
      </c>
      <c r="C2094" t="e">
        <f>_xlfn.XLOOKUP(Table15[[#This Row],[Site Id]],'All sites'!A:A,'All sites'!C:C)</f>
        <v>#N/A</v>
      </c>
      <c r="D2094" t="e">
        <f>Table15[[#This Row],[Site Area]] &amp; " " &amp; Table15[[#This Row],[Site Description]]</f>
        <v>#N/A</v>
      </c>
      <c r="E2094" t="s">
        <v>12246</v>
      </c>
      <c r="F2094" t="s">
        <v>12247</v>
      </c>
      <c r="G2094" t="s">
        <v>8112</v>
      </c>
      <c r="H2094" t="s">
        <v>8113</v>
      </c>
      <c r="J2094" t="str">
        <f>Table15[[#This Row],[Server]]&amp;":"&amp;Table15[[#This Row],[DB_ADDR]]</f>
        <v>WASTE:E12377</v>
      </c>
      <c r="K2094" t="str">
        <f>IFERROR(VLOOKUP(Table15[[#This Row],[SignalLink]],#REF!,2,FALSE),"")</f>
        <v/>
      </c>
    </row>
    <row r="2095" spans="1:11" x14ac:dyDescent="0.3">
      <c r="A2095">
        <v>19705</v>
      </c>
      <c r="B2095" t="e">
        <f>_xlfn.XLOOKUP(Table15[[#This Row],[Site Id]],'All sites'!A:A,'All sites'!B:B)</f>
        <v>#N/A</v>
      </c>
      <c r="C2095" t="e">
        <f>_xlfn.XLOOKUP(Table15[[#This Row],[Site Id]],'All sites'!A:A,'All sites'!C:C)</f>
        <v>#N/A</v>
      </c>
      <c r="D2095" t="e">
        <f>Table15[[#This Row],[Site Area]] &amp; " " &amp; Table15[[#This Row],[Site Description]]</f>
        <v>#N/A</v>
      </c>
      <c r="E2095" t="s">
        <v>12248</v>
      </c>
      <c r="F2095" t="s">
        <v>12249</v>
      </c>
      <c r="G2095" t="s">
        <v>8112</v>
      </c>
      <c r="H2095" t="s">
        <v>8113</v>
      </c>
      <c r="J2095" t="str">
        <f>Table15[[#This Row],[Server]]&amp;":"&amp;Table15[[#This Row],[DB_ADDR]]</f>
        <v>WASTE:E12385</v>
      </c>
      <c r="K2095" t="str">
        <f>IFERROR(VLOOKUP(Table15[[#This Row],[SignalLink]],#REF!,2,FALSE),"")</f>
        <v/>
      </c>
    </row>
    <row r="2096" spans="1:11" x14ac:dyDescent="0.3">
      <c r="A2096">
        <v>19705</v>
      </c>
      <c r="B2096" t="e">
        <f>_xlfn.XLOOKUP(Table15[[#This Row],[Site Id]],'All sites'!A:A,'All sites'!B:B)</f>
        <v>#N/A</v>
      </c>
      <c r="C2096" t="e">
        <f>_xlfn.XLOOKUP(Table15[[#This Row],[Site Id]],'All sites'!A:A,'All sites'!C:C)</f>
        <v>#N/A</v>
      </c>
      <c r="D2096" t="e">
        <f>Table15[[#This Row],[Site Area]] &amp; " " &amp; Table15[[#This Row],[Site Description]]</f>
        <v>#N/A</v>
      </c>
      <c r="E2096" t="s">
        <v>12250</v>
      </c>
      <c r="F2096" t="s">
        <v>12251</v>
      </c>
      <c r="G2096" t="s">
        <v>8112</v>
      </c>
      <c r="H2096" t="s">
        <v>8113</v>
      </c>
      <c r="J2096" t="str">
        <f>Table15[[#This Row],[Server]]&amp;":"&amp;Table15[[#This Row],[DB_ADDR]]</f>
        <v>WASTE:E12386</v>
      </c>
      <c r="K2096" t="str">
        <f>IFERROR(VLOOKUP(Table15[[#This Row],[SignalLink]],#REF!,2,FALSE),"")</f>
        <v/>
      </c>
    </row>
    <row r="2097" spans="1:11" x14ac:dyDescent="0.3">
      <c r="A2097">
        <v>19705</v>
      </c>
      <c r="B2097" t="e">
        <f>_xlfn.XLOOKUP(Table15[[#This Row],[Site Id]],'All sites'!A:A,'All sites'!B:B)</f>
        <v>#N/A</v>
      </c>
      <c r="C2097" t="e">
        <f>_xlfn.XLOOKUP(Table15[[#This Row],[Site Id]],'All sites'!A:A,'All sites'!C:C)</f>
        <v>#N/A</v>
      </c>
      <c r="D2097" t="e">
        <f>Table15[[#This Row],[Site Area]] &amp; " " &amp; Table15[[#This Row],[Site Description]]</f>
        <v>#N/A</v>
      </c>
      <c r="E2097" t="s">
        <v>12252</v>
      </c>
      <c r="F2097" t="s">
        <v>12253</v>
      </c>
      <c r="G2097" t="s">
        <v>8112</v>
      </c>
      <c r="H2097" t="s">
        <v>8113</v>
      </c>
      <c r="J2097" t="str">
        <f>Table15[[#This Row],[Server]]&amp;":"&amp;Table15[[#This Row],[DB_ADDR]]</f>
        <v>WASTE:E12351</v>
      </c>
      <c r="K2097" t="str">
        <f>IFERROR(VLOOKUP(Table15[[#This Row],[SignalLink]],#REF!,2,FALSE),"")</f>
        <v/>
      </c>
    </row>
    <row r="2098" spans="1:11" x14ac:dyDescent="0.3">
      <c r="A2098">
        <v>23267</v>
      </c>
      <c r="B2098" t="e">
        <f>_xlfn.XLOOKUP(Table15[[#This Row],[Site Id]],'All sites'!A:A,'All sites'!B:B)</f>
        <v>#N/A</v>
      </c>
      <c r="C2098" t="e">
        <f>_xlfn.XLOOKUP(Table15[[#This Row],[Site Id]],'All sites'!A:A,'All sites'!C:C)</f>
        <v>#N/A</v>
      </c>
      <c r="D2098" t="e">
        <f>Table15[[#This Row],[Site Area]] &amp; " " &amp; Table15[[#This Row],[Site Description]]</f>
        <v>#N/A</v>
      </c>
      <c r="E2098" t="s">
        <v>12254</v>
      </c>
      <c r="F2098" t="s">
        <v>12255</v>
      </c>
      <c r="G2098" t="s">
        <v>8112</v>
      </c>
      <c r="H2098" t="s">
        <v>8113</v>
      </c>
      <c r="J2098" t="str">
        <f>Table15[[#This Row],[Server]]&amp;":"&amp;Table15[[#This Row],[DB_ADDR]]</f>
        <v>WASTE:E12462</v>
      </c>
      <c r="K2098" t="str">
        <f>IFERROR(VLOOKUP(Table15[[#This Row],[SignalLink]],#REF!,2,FALSE),"")</f>
        <v/>
      </c>
    </row>
    <row r="2099" spans="1:11" x14ac:dyDescent="0.3">
      <c r="A2099">
        <v>23267</v>
      </c>
      <c r="B2099" t="e">
        <f>_xlfn.XLOOKUP(Table15[[#This Row],[Site Id]],'All sites'!A:A,'All sites'!B:B)</f>
        <v>#N/A</v>
      </c>
      <c r="C2099" t="e">
        <f>_xlfn.XLOOKUP(Table15[[#This Row],[Site Id]],'All sites'!A:A,'All sites'!C:C)</f>
        <v>#N/A</v>
      </c>
      <c r="D2099" t="e">
        <f>Table15[[#This Row],[Site Area]] &amp; " " &amp; Table15[[#This Row],[Site Description]]</f>
        <v>#N/A</v>
      </c>
      <c r="E2099" t="s">
        <v>12256</v>
      </c>
      <c r="F2099" t="s">
        <v>12257</v>
      </c>
      <c r="G2099" t="s">
        <v>8112</v>
      </c>
      <c r="H2099" t="s">
        <v>8113</v>
      </c>
      <c r="J2099" t="str">
        <f>Table15[[#This Row],[Server]]&amp;":"&amp;Table15[[#This Row],[DB_ADDR]]</f>
        <v>WASTE:E31666</v>
      </c>
      <c r="K2099" t="str">
        <f>IFERROR(VLOOKUP(Table15[[#This Row],[SignalLink]],#REF!,2,FALSE),"")</f>
        <v/>
      </c>
    </row>
    <row r="2100" spans="1:11" x14ac:dyDescent="0.3">
      <c r="A2100">
        <v>25104</v>
      </c>
      <c r="B2100" t="e">
        <f>_xlfn.XLOOKUP(Table15[[#This Row],[Site Id]],'All sites'!A:A,'All sites'!B:B)</f>
        <v>#N/A</v>
      </c>
      <c r="C2100" t="e">
        <f>_xlfn.XLOOKUP(Table15[[#This Row],[Site Id]],'All sites'!A:A,'All sites'!C:C)</f>
        <v>#N/A</v>
      </c>
      <c r="D2100" t="e">
        <f>Table15[[#This Row],[Site Area]] &amp; " " &amp; Table15[[#This Row],[Site Description]]</f>
        <v>#N/A</v>
      </c>
      <c r="E2100" t="s">
        <v>12258</v>
      </c>
      <c r="F2100" t="s">
        <v>12259</v>
      </c>
      <c r="G2100" t="s">
        <v>8112</v>
      </c>
      <c r="H2100" t="s">
        <v>8168</v>
      </c>
      <c r="J2100" t="str">
        <f>Table15[[#This Row],[Server]]&amp;":"&amp;Table15[[#This Row],[DB_ADDR]]</f>
        <v>WASTE2:E1752</v>
      </c>
      <c r="K2100" t="str">
        <f>IFERROR(VLOOKUP(Table15[[#This Row],[SignalLink]],#REF!,2,FALSE),"")</f>
        <v/>
      </c>
    </row>
    <row r="2101" spans="1:11" x14ac:dyDescent="0.3">
      <c r="A2101">
        <v>30007</v>
      </c>
      <c r="B2101" t="e">
        <f>_xlfn.XLOOKUP(Table15[[#This Row],[Site Id]],'All sites'!A:A,'All sites'!B:B)</f>
        <v>#N/A</v>
      </c>
      <c r="C2101" t="e">
        <f>_xlfn.XLOOKUP(Table15[[#This Row],[Site Id]],'All sites'!A:A,'All sites'!C:C)</f>
        <v>#N/A</v>
      </c>
      <c r="D2101" t="e">
        <f>Table15[[#This Row],[Site Area]] &amp; " " &amp; Table15[[#This Row],[Site Description]]</f>
        <v>#N/A</v>
      </c>
      <c r="E2101" t="s">
        <v>12260</v>
      </c>
      <c r="F2101" t="s">
        <v>12261</v>
      </c>
      <c r="G2101" t="s">
        <v>8112</v>
      </c>
      <c r="H2101" t="s">
        <v>8168</v>
      </c>
      <c r="J2101" t="str">
        <f>Table15[[#This Row],[Server]]&amp;":"&amp;Table15[[#This Row],[DB_ADDR]]</f>
        <v>WASTE2:E5448</v>
      </c>
      <c r="K2101" t="str">
        <f>IFERROR(VLOOKUP(Table15[[#This Row],[SignalLink]],#REF!,2,FALSE),"")</f>
        <v/>
      </c>
    </row>
    <row r="2102" spans="1:11" x14ac:dyDescent="0.3">
      <c r="A2102">
        <v>50275</v>
      </c>
      <c r="B2102" t="e">
        <f>_xlfn.XLOOKUP(Table15[[#This Row],[Site Id]],'All sites'!A:A,'All sites'!B:B)</f>
        <v>#N/A</v>
      </c>
      <c r="C2102" t="e">
        <f>_xlfn.XLOOKUP(Table15[[#This Row],[Site Id]],'All sites'!A:A,'All sites'!C:C)</f>
        <v>#N/A</v>
      </c>
      <c r="D2102" t="e">
        <f>Table15[[#This Row],[Site Area]] &amp; " " &amp; Table15[[#This Row],[Site Description]]</f>
        <v>#N/A</v>
      </c>
      <c r="E2102" t="s">
        <v>12262</v>
      </c>
      <c r="F2102" t="s">
        <v>12263</v>
      </c>
      <c r="G2102" t="s">
        <v>8112</v>
      </c>
      <c r="H2102" t="s">
        <v>8113</v>
      </c>
      <c r="J2102" t="str">
        <f>Table15[[#This Row],[Server]]&amp;":"&amp;Table15[[#This Row],[DB_ADDR]]</f>
        <v>WASTE:E38188</v>
      </c>
      <c r="K2102" t="str">
        <f>IFERROR(VLOOKUP(Table15[[#This Row],[SignalLink]],#REF!,2,FALSE),"")</f>
        <v/>
      </c>
    </row>
    <row r="2103" spans="1:11" x14ac:dyDescent="0.3">
      <c r="A2103">
        <v>50417</v>
      </c>
      <c r="B2103" t="e">
        <f>_xlfn.XLOOKUP(Table15[[#This Row],[Site Id]],'All sites'!A:A,'All sites'!B:B)</f>
        <v>#N/A</v>
      </c>
      <c r="C2103" t="e">
        <f>_xlfn.XLOOKUP(Table15[[#This Row],[Site Id]],'All sites'!A:A,'All sites'!C:C)</f>
        <v>#N/A</v>
      </c>
      <c r="D2103" t="e">
        <f>Table15[[#This Row],[Site Area]] &amp; " " &amp; Table15[[#This Row],[Site Description]]</f>
        <v>#N/A</v>
      </c>
      <c r="E2103" t="s">
        <v>12264</v>
      </c>
      <c r="F2103" t="s">
        <v>12265</v>
      </c>
      <c r="G2103" t="s">
        <v>8112</v>
      </c>
      <c r="H2103" t="s">
        <v>8113</v>
      </c>
      <c r="J2103" t="str">
        <f>Table15[[#This Row],[Server]]&amp;":"&amp;Table15[[#This Row],[DB_ADDR]]</f>
        <v>WASTE:E26647</v>
      </c>
      <c r="K2103" t="str">
        <f>IFERROR(VLOOKUP(Table15[[#This Row],[SignalLink]],#REF!,2,FALSE),"")</f>
        <v/>
      </c>
    </row>
    <row r="2104" spans="1:11" x14ac:dyDescent="0.3">
      <c r="A2104">
        <v>50666</v>
      </c>
      <c r="B2104" t="e">
        <f>_xlfn.XLOOKUP(Table15[[#This Row],[Site Id]],'All sites'!A:A,'All sites'!B:B)</f>
        <v>#N/A</v>
      </c>
      <c r="C2104" t="e">
        <f>_xlfn.XLOOKUP(Table15[[#This Row],[Site Id]],'All sites'!A:A,'All sites'!C:C)</f>
        <v>#N/A</v>
      </c>
      <c r="D2104" t="e">
        <f>Table15[[#This Row],[Site Area]] &amp; " " &amp; Table15[[#This Row],[Site Description]]</f>
        <v>#N/A</v>
      </c>
      <c r="E2104" t="s">
        <v>12266</v>
      </c>
      <c r="F2104" t="s">
        <v>12267</v>
      </c>
      <c r="G2104" t="s">
        <v>8112</v>
      </c>
      <c r="H2104" t="s">
        <v>8113</v>
      </c>
      <c r="J2104" t="str">
        <f>Table15[[#This Row],[Server]]&amp;":"&amp;Table15[[#This Row],[DB_ADDR]]</f>
        <v>WASTE:E25949</v>
      </c>
      <c r="K2104" t="str">
        <f>IFERROR(VLOOKUP(Table15[[#This Row],[SignalLink]],#REF!,2,FALSE),"")</f>
        <v/>
      </c>
    </row>
    <row r="2105" spans="1:11" x14ac:dyDescent="0.3">
      <c r="A2105">
        <v>51329</v>
      </c>
      <c r="B2105" t="e">
        <f>_xlfn.XLOOKUP(Table15[[#This Row],[Site Id]],'All sites'!A:A,'All sites'!B:B)</f>
        <v>#N/A</v>
      </c>
      <c r="C2105" t="e">
        <f>_xlfn.XLOOKUP(Table15[[#This Row],[Site Id]],'All sites'!A:A,'All sites'!C:C)</f>
        <v>#N/A</v>
      </c>
      <c r="D2105" t="e">
        <f>Table15[[#This Row],[Site Area]] &amp; " " &amp; Table15[[#This Row],[Site Description]]</f>
        <v>#N/A</v>
      </c>
      <c r="E2105" t="s">
        <v>12268</v>
      </c>
      <c r="F2105" t="s">
        <v>12269</v>
      </c>
      <c r="G2105" t="s">
        <v>8112</v>
      </c>
      <c r="H2105" t="s">
        <v>8168</v>
      </c>
      <c r="J2105" t="str">
        <f>Table15[[#This Row],[Server]]&amp;":"&amp;Table15[[#This Row],[DB_ADDR]]</f>
        <v>WASTE2:E3286</v>
      </c>
      <c r="K2105" t="str">
        <f>IFERROR(VLOOKUP(Table15[[#This Row],[SignalLink]],#REF!,2,FALSE),"")</f>
        <v/>
      </c>
    </row>
    <row r="2106" spans="1:11" x14ac:dyDescent="0.3">
      <c r="A2106">
        <v>51329</v>
      </c>
      <c r="B2106" t="e">
        <f>_xlfn.XLOOKUP(Table15[[#This Row],[Site Id]],'All sites'!A:A,'All sites'!B:B)</f>
        <v>#N/A</v>
      </c>
      <c r="C2106" t="e">
        <f>_xlfn.XLOOKUP(Table15[[#This Row],[Site Id]],'All sites'!A:A,'All sites'!C:C)</f>
        <v>#N/A</v>
      </c>
      <c r="D2106" t="e">
        <f>Table15[[#This Row],[Site Area]] &amp; " " &amp; Table15[[#This Row],[Site Description]]</f>
        <v>#N/A</v>
      </c>
      <c r="E2106" t="s">
        <v>12270</v>
      </c>
      <c r="F2106" t="s">
        <v>12271</v>
      </c>
      <c r="G2106" t="s">
        <v>8112</v>
      </c>
      <c r="H2106" t="s">
        <v>8168</v>
      </c>
      <c r="J2106" t="str">
        <f>Table15[[#This Row],[Server]]&amp;":"&amp;Table15[[#This Row],[DB_ADDR]]</f>
        <v>WASTE2:E10068</v>
      </c>
      <c r="K2106" t="str">
        <f>IFERROR(VLOOKUP(Table15[[#This Row],[SignalLink]],#REF!,2,FALSE),"")</f>
        <v/>
      </c>
    </row>
    <row r="2107" spans="1:11" x14ac:dyDescent="0.3">
      <c r="A2107">
        <v>51359</v>
      </c>
      <c r="B2107" t="e">
        <f>_xlfn.XLOOKUP(Table15[[#This Row],[Site Id]],'All sites'!A:A,'All sites'!B:B)</f>
        <v>#N/A</v>
      </c>
      <c r="C2107" t="e">
        <f>_xlfn.XLOOKUP(Table15[[#This Row],[Site Id]],'All sites'!A:A,'All sites'!C:C)</f>
        <v>#N/A</v>
      </c>
      <c r="D2107" t="e">
        <f>Table15[[#This Row],[Site Area]] &amp; " " &amp; Table15[[#This Row],[Site Description]]</f>
        <v>#N/A</v>
      </c>
      <c r="E2107" t="s">
        <v>10050</v>
      </c>
      <c r="F2107" t="s">
        <v>12272</v>
      </c>
      <c r="G2107" t="s">
        <v>8112</v>
      </c>
      <c r="H2107" t="s">
        <v>8168</v>
      </c>
      <c r="J2107" t="str">
        <f>Table15[[#This Row],[Server]]&amp;":"&amp;Table15[[#This Row],[DB_ADDR]]</f>
        <v>WASTE2:E3315</v>
      </c>
      <c r="K2107" t="str">
        <f>IFERROR(VLOOKUP(Table15[[#This Row],[SignalLink]],#REF!,2,FALSE),"")</f>
        <v/>
      </c>
    </row>
    <row r="2108" spans="1:11" x14ac:dyDescent="0.3">
      <c r="A2108">
        <v>14174</v>
      </c>
      <c r="B2108" t="str">
        <f>_xlfn.XLOOKUP(Table15[[#This Row],[Site Id]],'All sites'!A:A,'All sites'!B:B)</f>
        <v>BOX</v>
      </c>
      <c r="C2108" t="str">
        <f>_xlfn.XLOOKUP(Table15[[#This Row],[Site Id]],'All sites'!A:A,'All sites'!C:C)</f>
        <v>MILL LANE</v>
      </c>
      <c r="D2108" t="str">
        <f>Table15[[#This Row],[Site Area]] &amp; " " &amp; Table15[[#This Row],[Site Description]]</f>
        <v>BOX MILL LANE</v>
      </c>
      <c r="E2108" t="s">
        <v>9325</v>
      </c>
      <c r="F2108" t="s">
        <v>9326</v>
      </c>
      <c r="G2108" t="s">
        <v>8112</v>
      </c>
      <c r="H2108" t="s">
        <v>8113</v>
      </c>
      <c r="I2108" t="s">
        <v>42</v>
      </c>
      <c r="J2108" t="str">
        <f>Table15[[#This Row],[Server]]&amp;":"&amp;Table15[[#This Row],[DB_ADDR]]</f>
        <v>WASTE:E8881</v>
      </c>
      <c r="K2108" t="str">
        <f>IFERROR(VLOOKUP(Table15[[#This Row],[SignalLink]],#REF!,2,FALSE),"")</f>
        <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D93E5-EA77-4622-9CEB-561081EE8918}">
  <sheetPr codeName="Sheet14" filterMode="1"/>
  <dimension ref="A1:F4160"/>
  <sheetViews>
    <sheetView zoomScale="130" zoomScaleNormal="130" workbookViewId="0">
      <selection activeCell="B1538" sqref="B1538"/>
    </sheetView>
  </sheetViews>
  <sheetFormatPr defaultColWidth="8.58203125" defaultRowHeight="10" x14ac:dyDescent="0.2"/>
  <cols>
    <col min="1" max="1" width="8.58203125" style="45"/>
    <col min="2" max="2" width="15.58203125" style="45" customWidth="1"/>
    <col min="3" max="3" width="25.08203125" style="45" customWidth="1"/>
    <col min="4" max="4" width="5.58203125" style="45" customWidth="1"/>
    <col min="5" max="5" width="25.08203125" style="45" customWidth="1"/>
    <col min="6" max="16384" width="8.58203125" style="45"/>
  </cols>
  <sheetData>
    <row r="1" spans="1:6" s="46" customFormat="1" ht="21" x14ac:dyDescent="0.25">
      <c r="A1" s="3" t="s">
        <v>12273</v>
      </c>
      <c r="B1" s="3" t="s">
        <v>8102</v>
      </c>
      <c r="C1" s="3" t="s">
        <v>8101</v>
      </c>
      <c r="D1" s="3" t="s">
        <v>556</v>
      </c>
      <c r="E1" s="3" t="s">
        <v>12274</v>
      </c>
      <c r="F1" s="3" t="s">
        <v>12275</v>
      </c>
    </row>
    <row r="2" spans="1:6" hidden="1" x14ac:dyDescent="0.2">
      <c r="A2" s="1">
        <v>10010</v>
      </c>
      <c r="B2" s="2" t="s">
        <v>12276</v>
      </c>
      <c r="C2" s="2" t="s">
        <v>12277</v>
      </c>
      <c r="D2" s="2" t="s">
        <v>29</v>
      </c>
      <c r="E2" s="2" t="s">
        <v>12278</v>
      </c>
      <c r="F2" s="2" t="s">
        <v>12279</v>
      </c>
    </row>
    <row r="3" spans="1:6" hidden="1" x14ac:dyDescent="0.2">
      <c r="A3" s="1">
        <v>10011</v>
      </c>
      <c r="B3" s="2" t="s">
        <v>12280</v>
      </c>
      <c r="C3" s="2" t="s">
        <v>12281</v>
      </c>
      <c r="D3" s="2" t="s">
        <v>26</v>
      </c>
      <c r="E3" s="2" t="s">
        <v>12282</v>
      </c>
      <c r="F3" s="2" t="s">
        <v>12279</v>
      </c>
    </row>
    <row r="4" spans="1:6" hidden="1" x14ac:dyDescent="0.2">
      <c r="A4" s="1">
        <v>10019</v>
      </c>
      <c r="B4" s="2" t="s">
        <v>7402</v>
      </c>
      <c r="C4" s="2" t="s">
        <v>12283</v>
      </c>
      <c r="D4" s="2" t="s">
        <v>26</v>
      </c>
      <c r="E4" s="2" t="s">
        <v>12284</v>
      </c>
      <c r="F4" s="2" t="s">
        <v>12279</v>
      </c>
    </row>
    <row r="5" spans="1:6" hidden="1" x14ac:dyDescent="0.2">
      <c r="A5" s="1">
        <v>10025</v>
      </c>
      <c r="B5" s="2" t="s">
        <v>7622</v>
      </c>
      <c r="C5" s="2" t="s">
        <v>12285</v>
      </c>
      <c r="D5" s="2" t="s">
        <v>34</v>
      </c>
      <c r="E5" s="2" t="s">
        <v>12284</v>
      </c>
      <c r="F5" s="2" t="s">
        <v>12279</v>
      </c>
    </row>
    <row r="6" spans="1:6" hidden="1" x14ac:dyDescent="0.2">
      <c r="A6" s="1">
        <v>10038</v>
      </c>
      <c r="B6" s="2" t="s">
        <v>7694</v>
      </c>
      <c r="C6" s="2" t="s">
        <v>12286</v>
      </c>
      <c r="D6" s="2" t="s">
        <v>34</v>
      </c>
      <c r="E6" s="2" t="s">
        <v>12284</v>
      </c>
      <c r="F6" s="2" t="s">
        <v>12279</v>
      </c>
    </row>
    <row r="7" spans="1:6" hidden="1" x14ac:dyDescent="0.2">
      <c r="A7" s="1">
        <v>10043</v>
      </c>
      <c r="B7" s="2" t="s">
        <v>7608</v>
      </c>
      <c r="C7" s="2" t="s">
        <v>12287</v>
      </c>
      <c r="D7" s="2" t="s">
        <v>29</v>
      </c>
      <c r="E7" s="2" t="s">
        <v>12284</v>
      </c>
      <c r="F7" s="2" t="s">
        <v>12279</v>
      </c>
    </row>
    <row r="8" spans="1:6" hidden="1" x14ac:dyDescent="0.2">
      <c r="A8" s="1">
        <v>10044</v>
      </c>
      <c r="B8" s="2" t="s">
        <v>12288</v>
      </c>
      <c r="C8" s="2" t="s">
        <v>12289</v>
      </c>
      <c r="D8" s="2" t="s">
        <v>26</v>
      </c>
      <c r="E8" s="2" t="s">
        <v>12278</v>
      </c>
      <c r="F8" s="2" t="s">
        <v>12279</v>
      </c>
    </row>
    <row r="9" spans="1:6" hidden="1" x14ac:dyDescent="0.2">
      <c r="A9" s="1">
        <v>10045</v>
      </c>
      <c r="B9" s="2" t="s">
        <v>12290</v>
      </c>
      <c r="C9" s="2" t="s">
        <v>12291</v>
      </c>
      <c r="D9" s="2" t="s">
        <v>29</v>
      </c>
      <c r="E9" s="2" t="s">
        <v>12284</v>
      </c>
      <c r="F9" s="2" t="s">
        <v>12279</v>
      </c>
    </row>
    <row r="10" spans="1:6" hidden="1" x14ac:dyDescent="0.2">
      <c r="A10" s="1">
        <v>10046</v>
      </c>
      <c r="B10" s="2" t="s">
        <v>7624</v>
      </c>
      <c r="C10" s="2" t="s">
        <v>12292</v>
      </c>
      <c r="D10" s="2" t="s">
        <v>34</v>
      </c>
      <c r="E10" s="2" t="s">
        <v>12284</v>
      </c>
      <c r="F10" s="2" t="s">
        <v>12279</v>
      </c>
    </row>
    <row r="11" spans="1:6" hidden="1" x14ac:dyDescent="0.2">
      <c r="A11" s="1">
        <v>10049</v>
      </c>
      <c r="B11" s="2" t="s">
        <v>7612</v>
      </c>
      <c r="C11" s="2" t="s">
        <v>12293</v>
      </c>
      <c r="D11" s="2" t="s">
        <v>34</v>
      </c>
      <c r="E11" s="2" t="s">
        <v>12284</v>
      </c>
      <c r="F11" s="2" t="s">
        <v>12279</v>
      </c>
    </row>
    <row r="12" spans="1:6" ht="20" hidden="1" x14ac:dyDescent="0.2">
      <c r="A12" s="1">
        <v>10050</v>
      </c>
      <c r="B12" s="2" t="s">
        <v>12294</v>
      </c>
      <c r="C12" s="2" t="s">
        <v>12295</v>
      </c>
      <c r="D12" s="2" t="s">
        <v>26</v>
      </c>
      <c r="E12" s="2" t="s">
        <v>12284</v>
      </c>
      <c r="F12" s="2" t="s">
        <v>12279</v>
      </c>
    </row>
    <row r="13" spans="1:6" hidden="1" x14ac:dyDescent="0.2">
      <c r="A13" s="1">
        <v>10053</v>
      </c>
      <c r="B13" s="2" t="s">
        <v>7540</v>
      </c>
      <c r="C13" s="2" t="s">
        <v>12296</v>
      </c>
      <c r="D13" s="2" t="s">
        <v>26</v>
      </c>
      <c r="E13" s="2" t="s">
        <v>12297</v>
      </c>
      <c r="F13" s="2" t="s">
        <v>12279</v>
      </c>
    </row>
    <row r="14" spans="1:6" hidden="1" x14ac:dyDescent="0.2">
      <c r="A14" s="1">
        <v>10061</v>
      </c>
      <c r="B14" s="2" t="s">
        <v>12298</v>
      </c>
      <c r="C14" s="2" t="s">
        <v>12299</v>
      </c>
      <c r="D14" s="2" t="s">
        <v>34</v>
      </c>
      <c r="E14" s="2" t="s">
        <v>12278</v>
      </c>
      <c r="F14" s="2" t="s">
        <v>12279</v>
      </c>
    </row>
    <row r="15" spans="1:6" hidden="1" x14ac:dyDescent="0.2">
      <c r="A15" s="1">
        <v>10063</v>
      </c>
      <c r="B15" s="2" t="s">
        <v>12280</v>
      </c>
      <c r="C15" s="2" t="s">
        <v>12300</v>
      </c>
      <c r="D15" s="2" t="s">
        <v>26</v>
      </c>
      <c r="E15" s="2" t="s">
        <v>12282</v>
      </c>
      <c r="F15" s="2" t="s">
        <v>12301</v>
      </c>
    </row>
    <row r="16" spans="1:6" hidden="1" x14ac:dyDescent="0.2">
      <c r="A16" s="1">
        <v>10064</v>
      </c>
      <c r="B16" s="2" t="s">
        <v>12302</v>
      </c>
      <c r="C16" s="2" t="s">
        <v>12303</v>
      </c>
      <c r="D16" s="2" t="s">
        <v>29</v>
      </c>
      <c r="E16" s="2" t="s">
        <v>12297</v>
      </c>
      <c r="F16" s="2" t="s">
        <v>12279</v>
      </c>
    </row>
    <row r="17" spans="1:6" hidden="1" x14ac:dyDescent="0.2">
      <c r="A17" s="1">
        <v>10066</v>
      </c>
      <c r="B17" s="2" t="s">
        <v>12304</v>
      </c>
      <c r="C17" s="2" t="s">
        <v>12305</v>
      </c>
      <c r="D17" s="2" t="s">
        <v>26</v>
      </c>
      <c r="E17" s="2" t="s">
        <v>12297</v>
      </c>
      <c r="F17" s="2" t="s">
        <v>12279</v>
      </c>
    </row>
    <row r="18" spans="1:6" hidden="1" x14ac:dyDescent="0.2">
      <c r="A18" s="1">
        <v>10067</v>
      </c>
      <c r="B18" s="2" t="s">
        <v>7325</v>
      </c>
      <c r="C18" s="2" t="s">
        <v>12306</v>
      </c>
      <c r="D18" s="2" t="s">
        <v>26</v>
      </c>
      <c r="E18" s="2" t="s">
        <v>12278</v>
      </c>
      <c r="F18" s="2" t="s">
        <v>12279</v>
      </c>
    </row>
    <row r="19" spans="1:6" hidden="1" x14ac:dyDescent="0.2">
      <c r="A19" s="1">
        <v>10068</v>
      </c>
      <c r="B19" s="2" t="s">
        <v>7325</v>
      </c>
      <c r="C19" s="2" t="s">
        <v>12307</v>
      </c>
      <c r="D19" s="2" t="s">
        <v>26</v>
      </c>
      <c r="E19" s="2" t="s">
        <v>12278</v>
      </c>
      <c r="F19" s="2" t="s">
        <v>12279</v>
      </c>
    </row>
    <row r="20" spans="1:6" hidden="1" x14ac:dyDescent="0.2">
      <c r="A20" s="1">
        <v>10069</v>
      </c>
      <c r="B20" s="2" t="s">
        <v>7325</v>
      </c>
      <c r="C20" s="2" t="s">
        <v>12308</v>
      </c>
      <c r="D20" s="2" t="s">
        <v>26</v>
      </c>
      <c r="E20" s="2" t="s">
        <v>12278</v>
      </c>
      <c r="F20" s="2" t="s">
        <v>12279</v>
      </c>
    </row>
    <row r="21" spans="1:6" hidden="1" x14ac:dyDescent="0.2">
      <c r="A21" s="1">
        <v>10073</v>
      </c>
      <c r="B21" s="2" t="s">
        <v>7841</v>
      </c>
      <c r="C21" s="2" t="s">
        <v>12309</v>
      </c>
      <c r="D21" s="2" t="s">
        <v>34</v>
      </c>
      <c r="E21" s="2" t="s">
        <v>12278</v>
      </c>
      <c r="F21" s="2" t="s">
        <v>12279</v>
      </c>
    </row>
    <row r="22" spans="1:6" hidden="1" x14ac:dyDescent="0.2">
      <c r="A22" s="1">
        <v>10074</v>
      </c>
      <c r="B22" s="2" t="s">
        <v>12310</v>
      </c>
      <c r="C22" s="2" t="s">
        <v>12311</v>
      </c>
      <c r="D22" s="2" t="s">
        <v>34</v>
      </c>
      <c r="E22" s="2" t="s">
        <v>12278</v>
      </c>
      <c r="F22" s="2" t="s">
        <v>12279</v>
      </c>
    </row>
    <row r="23" spans="1:6" hidden="1" x14ac:dyDescent="0.2">
      <c r="A23" s="1">
        <v>10075</v>
      </c>
      <c r="B23" s="2" t="s">
        <v>12312</v>
      </c>
      <c r="C23" s="2" t="s">
        <v>12313</v>
      </c>
      <c r="D23" s="2" t="s">
        <v>34</v>
      </c>
      <c r="E23" s="2" t="s">
        <v>12278</v>
      </c>
      <c r="F23" s="2" t="s">
        <v>12279</v>
      </c>
    </row>
    <row r="24" spans="1:6" hidden="1" x14ac:dyDescent="0.2">
      <c r="A24" s="1">
        <v>10076</v>
      </c>
      <c r="B24" s="2" t="s">
        <v>12314</v>
      </c>
      <c r="C24" s="2" t="s">
        <v>12315</v>
      </c>
      <c r="D24" s="2" t="s">
        <v>26</v>
      </c>
      <c r="E24" s="2" t="s">
        <v>12278</v>
      </c>
      <c r="F24" s="2" t="s">
        <v>12279</v>
      </c>
    </row>
    <row r="25" spans="1:6" hidden="1" x14ac:dyDescent="0.2">
      <c r="A25" s="1">
        <v>10079</v>
      </c>
      <c r="B25" s="2" t="s">
        <v>7605</v>
      </c>
      <c r="C25" s="2" t="s">
        <v>12316</v>
      </c>
      <c r="D25" s="2" t="s">
        <v>29</v>
      </c>
      <c r="E25" s="2" t="s">
        <v>12278</v>
      </c>
      <c r="F25" s="2" t="s">
        <v>12279</v>
      </c>
    </row>
    <row r="26" spans="1:6" hidden="1" x14ac:dyDescent="0.2">
      <c r="A26" s="1">
        <v>10080</v>
      </c>
      <c r="B26" s="2" t="s">
        <v>12317</v>
      </c>
      <c r="C26" s="2" t="s">
        <v>12318</v>
      </c>
      <c r="D26" s="2" t="s">
        <v>29</v>
      </c>
      <c r="E26" s="2" t="s">
        <v>12284</v>
      </c>
      <c r="F26" s="2" t="s">
        <v>12279</v>
      </c>
    </row>
    <row r="27" spans="1:6" hidden="1" x14ac:dyDescent="0.2">
      <c r="A27" s="1">
        <v>10083</v>
      </c>
      <c r="B27" s="2" t="s">
        <v>7323</v>
      </c>
      <c r="C27" s="2" t="s">
        <v>12319</v>
      </c>
      <c r="D27" s="2" t="s">
        <v>26</v>
      </c>
      <c r="E27" s="2" t="s">
        <v>12278</v>
      </c>
      <c r="F27" s="2" t="s">
        <v>12279</v>
      </c>
    </row>
    <row r="28" spans="1:6" hidden="1" x14ac:dyDescent="0.2">
      <c r="A28" s="1">
        <v>10084</v>
      </c>
      <c r="B28" s="2" t="s">
        <v>7325</v>
      </c>
      <c r="C28" s="2" t="s">
        <v>12320</v>
      </c>
      <c r="D28" s="2" t="s">
        <v>26</v>
      </c>
      <c r="E28" s="2" t="s">
        <v>12278</v>
      </c>
      <c r="F28" s="2" t="s">
        <v>12279</v>
      </c>
    </row>
    <row r="29" spans="1:6" hidden="1" x14ac:dyDescent="0.2">
      <c r="A29" s="1">
        <v>10085</v>
      </c>
      <c r="B29" s="2" t="s">
        <v>12321</v>
      </c>
      <c r="C29" s="2" t="s">
        <v>12322</v>
      </c>
      <c r="D29" s="2" t="s">
        <v>26</v>
      </c>
      <c r="E29" s="2" t="s">
        <v>12278</v>
      </c>
      <c r="F29" s="2" t="s">
        <v>12279</v>
      </c>
    </row>
    <row r="30" spans="1:6" hidden="1" x14ac:dyDescent="0.2">
      <c r="A30" s="1">
        <v>10092</v>
      </c>
      <c r="B30" s="2" t="s">
        <v>7863</v>
      </c>
      <c r="C30" s="2" t="s">
        <v>12323</v>
      </c>
      <c r="D30" s="2" t="s">
        <v>29</v>
      </c>
      <c r="E30" s="2" t="s">
        <v>12278</v>
      </c>
      <c r="F30" s="2" t="s">
        <v>12279</v>
      </c>
    </row>
    <row r="31" spans="1:6" hidden="1" x14ac:dyDescent="0.2">
      <c r="A31" s="1">
        <v>10093</v>
      </c>
      <c r="B31" s="2" t="s">
        <v>7863</v>
      </c>
      <c r="C31" s="2" t="s">
        <v>12324</v>
      </c>
      <c r="D31" s="2" t="s">
        <v>29</v>
      </c>
      <c r="E31" s="2" t="s">
        <v>12278</v>
      </c>
      <c r="F31" s="2" t="s">
        <v>12279</v>
      </c>
    </row>
    <row r="32" spans="1:6" hidden="1" x14ac:dyDescent="0.2">
      <c r="A32" s="1">
        <v>10095</v>
      </c>
      <c r="B32" s="2" t="s">
        <v>7612</v>
      </c>
      <c r="C32" s="2" t="s">
        <v>12325</v>
      </c>
      <c r="D32" s="2" t="s">
        <v>34</v>
      </c>
      <c r="E32" s="2" t="s">
        <v>12278</v>
      </c>
      <c r="F32" s="2" t="s">
        <v>12279</v>
      </c>
    </row>
    <row r="33" spans="1:6" hidden="1" x14ac:dyDescent="0.2">
      <c r="A33" s="1">
        <v>10098</v>
      </c>
      <c r="B33" s="2" t="s">
        <v>7287</v>
      </c>
      <c r="C33" s="2" t="s">
        <v>12326</v>
      </c>
      <c r="D33" s="2" t="s">
        <v>34</v>
      </c>
      <c r="E33" s="2" t="s">
        <v>12284</v>
      </c>
      <c r="F33" s="2" t="s">
        <v>12279</v>
      </c>
    </row>
    <row r="34" spans="1:6" hidden="1" x14ac:dyDescent="0.2">
      <c r="A34" s="1">
        <v>10105</v>
      </c>
      <c r="B34" s="2" t="s">
        <v>7503</v>
      </c>
      <c r="C34" s="2" t="s">
        <v>12327</v>
      </c>
      <c r="D34" s="2" t="s">
        <v>34</v>
      </c>
      <c r="E34" s="2" t="s">
        <v>12278</v>
      </c>
      <c r="F34" s="2" t="s">
        <v>12279</v>
      </c>
    </row>
    <row r="35" spans="1:6" hidden="1" x14ac:dyDescent="0.2">
      <c r="A35" s="1">
        <v>10126</v>
      </c>
      <c r="B35" s="2" t="s">
        <v>7841</v>
      </c>
      <c r="C35" s="2" t="s">
        <v>12328</v>
      </c>
      <c r="D35" s="2" t="s">
        <v>34</v>
      </c>
      <c r="E35" s="2" t="s">
        <v>12278</v>
      </c>
      <c r="F35" s="2" t="s">
        <v>12279</v>
      </c>
    </row>
    <row r="36" spans="1:6" hidden="1" x14ac:dyDescent="0.2">
      <c r="A36" s="1">
        <v>10127</v>
      </c>
      <c r="B36" s="2" t="s">
        <v>12329</v>
      </c>
      <c r="C36" s="2" t="s">
        <v>12330</v>
      </c>
      <c r="D36" s="2" t="s">
        <v>26</v>
      </c>
      <c r="E36" s="2" t="s">
        <v>12278</v>
      </c>
      <c r="F36" s="2" t="s">
        <v>12279</v>
      </c>
    </row>
    <row r="37" spans="1:6" hidden="1" x14ac:dyDescent="0.2">
      <c r="A37" s="1">
        <v>10128</v>
      </c>
      <c r="B37" s="2" t="s">
        <v>7346</v>
      </c>
      <c r="C37" s="2" t="s">
        <v>12331</v>
      </c>
      <c r="D37" s="2" t="s">
        <v>26</v>
      </c>
      <c r="E37" s="2" t="s">
        <v>12284</v>
      </c>
      <c r="F37" s="2" t="s">
        <v>12279</v>
      </c>
    </row>
    <row r="38" spans="1:6" hidden="1" x14ac:dyDescent="0.2">
      <c r="A38" s="1">
        <v>10129</v>
      </c>
      <c r="B38" s="2" t="s">
        <v>7287</v>
      </c>
      <c r="C38" s="2" t="s">
        <v>12332</v>
      </c>
      <c r="D38" s="2" t="s">
        <v>34</v>
      </c>
      <c r="E38" s="2" t="s">
        <v>12278</v>
      </c>
      <c r="F38" s="2" t="s">
        <v>12279</v>
      </c>
    </row>
    <row r="39" spans="1:6" hidden="1" x14ac:dyDescent="0.2">
      <c r="A39" s="1">
        <v>10131</v>
      </c>
      <c r="B39" s="2" t="s">
        <v>12333</v>
      </c>
      <c r="C39" s="2" t="s">
        <v>12334</v>
      </c>
      <c r="D39" s="2" t="s">
        <v>34</v>
      </c>
      <c r="E39" s="2" t="s">
        <v>12278</v>
      </c>
      <c r="F39" s="2" t="s">
        <v>12279</v>
      </c>
    </row>
    <row r="40" spans="1:6" hidden="1" x14ac:dyDescent="0.2">
      <c r="A40" s="1">
        <v>10132</v>
      </c>
      <c r="B40" s="2" t="s">
        <v>7658</v>
      </c>
      <c r="C40" s="2" t="s">
        <v>12335</v>
      </c>
      <c r="D40" s="2" t="s">
        <v>26</v>
      </c>
      <c r="E40" s="2" t="s">
        <v>12278</v>
      </c>
      <c r="F40" s="2" t="s">
        <v>12279</v>
      </c>
    </row>
    <row r="41" spans="1:6" hidden="1" x14ac:dyDescent="0.2">
      <c r="A41" s="1">
        <v>10133</v>
      </c>
      <c r="B41" s="2" t="s">
        <v>12336</v>
      </c>
      <c r="C41" s="2" t="s">
        <v>12337</v>
      </c>
      <c r="D41" s="2" t="s">
        <v>34</v>
      </c>
      <c r="E41" s="2" t="s">
        <v>12284</v>
      </c>
      <c r="F41" s="2" t="s">
        <v>12279</v>
      </c>
    </row>
    <row r="42" spans="1:6" hidden="1" x14ac:dyDescent="0.2">
      <c r="A42" s="1">
        <v>10134</v>
      </c>
      <c r="B42" s="2" t="s">
        <v>7718</v>
      </c>
      <c r="C42" s="2" t="s">
        <v>12338</v>
      </c>
      <c r="D42" s="2" t="s">
        <v>29</v>
      </c>
      <c r="E42" s="2" t="s">
        <v>12278</v>
      </c>
      <c r="F42" s="2" t="s">
        <v>12279</v>
      </c>
    </row>
    <row r="43" spans="1:6" hidden="1" x14ac:dyDescent="0.2">
      <c r="A43" s="1">
        <v>10137</v>
      </c>
      <c r="B43" s="2" t="s">
        <v>7381</v>
      </c>
      <c r="C43" s="2" t="s">
        <v>12339</v>
      </c>
      <c r="D43" s="2" t="s">
        <v>26</v>
      </c>
      <c r="E43" s="2" t="s">
        <v>12278</v>
      </c>
      <c r="F43" s="2" t="s">
        <v>12279</v>
      </c>
    </row>
    <row r="44" spans="1:6" hidden="1" x14ac:dyDescent="0.2">
      <c r="A44" s="1">
        <v>10139</v>
      </c>
      <c r="B44" s="2" t="s">
        <v>7323</v>
      </c>
      <c r="C44" s="2" t="s">
        <v>12340</v>
      </c>
      <c r="D44" s="2" t="s">
        <v>26</v>
      </c>
      <c r="E44" s="2" t="s">
        <v>12284</v>
      </c>
      <c r="F44" s="2" t="s">
        <v>12279</v>
      </c>
    </row>
    <row r="45" spans="1:6" hidden="1" x14ac:dyDescent="0.2">
      <c r="A45" s="1">
        <v>10140</v>
      </c>
      <c r="B45" s="2" t="s">
        <v>12341</v>
      </c>
      <c r="C45" s="2" t="s">
        <v>12342</v>
      </c>
      <c r="D45" s="2" t="s">
        <v>29</v>
      </c>
      <c r="E45" s="2" t="s">
        <v>12278</v>
      </c>
      <c r="F45" s="2" t="s">
        <v>12279</v>
      </c>
    </row>
    <row r="46" spans="1:6" hidden="1" x14ac:dyDescent="0.2">
      <c r="A46" s="1">
        <v>10141</v>
      </c>
      <c r="B46" s="2" t="s">
        <v>7546</v>
      </c>
      <c r="C46" s="2" t="s">
        <v>12343</v>
      </c>
      <c r="D46" s="2" t="s">
        <v>26</v>
      </c>
      <c r="E46" s="2" t="s">
        <v>12284</v>
      </c>
      <c r="F46" s="2" t="s">
        <v>12279</v>
      </c>
    </row>
    <row r="47" spans="1:6" hidden="1" x14ac:dyDescent="0.2">
      <c r="A47" s="1">
        <v>10142</v>
      </c>
      <c r="B47" s="2" t="s">
        <v>12344</v>
      </c>
      <c r="C47" s="2" t="s">
        <v>12345</v>
      </c>
      <c r="D47" s="2" t="s">
        <v>26</v>
      </c>
      <c r="E47" s="2" t="s">
        <v>12284</v>
      </c>
      <c r="F47" s="2" t="s">
        <v>12279</v>
      </c>
    </row>
    <row r="48" spans="1:6" hidden="1" x14ac:dyDescent="0.2">
      <c r="A48" s="1">
        <v>10143</v>
      </c>
      <c r="B48" s="2" t="s">
        <v>7546</v>
      </c>
      <c r="C48" s="2" t="s">
        <v>12346</v>
      </c>
      <c r="D48" s="2" t="s">
        <v>26</v>
      </c>
      <c r="E48" s="2" t="s">
        <v>12284</v>
      </c>
      <c r="F48" s="2" t="s">
        <v>12279</v>
      </c>
    </row>
    <row r="49" spans="1:6" hidden="1" x14ac:dyDescent="0.2">
      <c r="A49" s="1">
        <v>10144</v>
      </c>
      <c r="B49" s="2" t="s">
        <v>7737</v>
      </c>
      <c r="C49" s="2" t="s">
        <v>12347</v>
      </c>
      <c r="D49" s="2" t="s">
        <v>29</v>
      </c>
      <c r="E49" s="2" t="s">
        <v>12284</v>
      </c>
      <c r="F49" s="2" t="s">
        <v>12279</v>
      </c>
    </row>
    <row r="50" spans="1:6" hidden="1" x14ac:dyDescent="0.2">
      <c r="A50" s="1">
        <v>10146</v>
      </c>
      <c r="B50" s="2" t="s">
        <v>12348</v>
      </c>
      <c r="C50" s="2" t="s">
        <v>12349</v>
      </c>
      <c r="D50" s="2" t="s">
        <v>29</v>
      </c>
      <c r="E50" s="2" t="s">
        <v>12284</v>
      </c>
      <c r="F50" s="2" t="s">
        <v>12279</v>
      </c>
    </row>
    <row r="51" spans="1:6" hidden="1" x14ac:dyDescent="0.2">
      <c r="A51" s="1">
        <v>10147</v>
      </c>
      <c r="B51" s="2" t="s">
        <v>12276</v>
      </c>
      <c r="C51" s="2" t="s">
        <v>12350</v>
      </c>
      <c r="D51" s="2" t="s">
        <v>29</v>
      </c>
      <c r="E51" s="2" t="s">
        <v>12284</v>
      </c>
      <c r="F51" s="2" t="s">
        <v>12279</v>
      </c>
    </row>
    <row r="52" spans="1:6" hidden="1" x14ac:dyDescent="0.2">
      <c r="A52" s="1">
        <v>10148</v>
      </c>
      <c r="B52" s="2" t="s">
        <v>7489</v>
      </c>
      <c r="C52" s="2" t="s">
        <v>12351</v>
      </c>
      <c r="D52" s="2" t="s">
        <v>29</v>
      </c>
      <c r="E52" s="2" t="s">
        <v>12284</v>
      </c>
      <c r="F52" s="2" t="s">
        <v>12279</v>
      </c>
    </row>
    <row r="53" spans="1:6" hidden="1" x14ac:dyDescent="0.2">
      <c r="A53" s="1">
        <v>10153</v>
      </c>
      <c r="B53" s="2" t="s">
        <v>12352</v>
      </c>
      <c r="C53" s="2" t="s">
        <v>12353</v>
      </c>
      <c r="D53" s="2" t="s">
        <v>34</v>
      </c>
      <c r="E53" s="2" t="s">
        <v>12278</v>
      </c>
      <c r="F53" s="2" t="s">
        <v>12279</v>
      </c>
    </row>
    <row r="54" spans="1:6" hidden="1" x14ac:dyDescent="0.2">
      <c r="A54" s="1">
        <v>10155</v>
      </c>
      <c r="B54" s="2" t="s">
        <v>12354</v>
      </c>
      <c r="C54" s="2" t="s">
        <v>12355</v>
      </c>
      <c r="D54" s="2" t="s">
        <v>34</v>
      </c>
      <c r="E54" s="2" t="s">
        <v>12278</v>
      </c>
      <c r="F54" s="2" t="s">
        <v>12279</v>
      </c>
    </row>
    <row r="55" spans="1:6" hidden="1" x14ac:dyDescent="0.2">
      <c r="A55" s="1">
        <v>10156</v>
      </c>
      <c r="B55" s="2" t="s">
        <v>12356</v>
      </c>
      <c r="C55" s="2" t="s">
        <v>12357</v>
      </c>
      <c r="D55" s="2" t="s">
        <v>34</v>
      </c>
      <c r="E55" s="2" t="s">
        <v>12278</v>
      </c>
      <c r="F55" s="2" t="s">
        <v>12279</v>
      </c>
    </row>
    <row r="56" spans="1:6" hidden="1" x14ac:dyDescent="0.2">
      <c r="A56" s="1">
        <v>10157</v>
      </c>
      <c r="B56" s="2" t="s">
        <v>7287</v>
      </c>
      <c r="C56" s="2" t="s">
        <v>12358</v>
      </c>
      <c r="D56" s="2" t="s">
        <v>34</v>
      </c>
      <c r="E56" s="2" t="s">
        <v>12278</v>
      </c>
      <c r="F56" s="2" t="s">
        <v>12279</v>
      </c>
    </row>
    <row r="57" spans="1:6" hidden="1" x14ac:dyDescent="0.2">
      <c r="A57" s="1">
        <v>10159</v>
      </c>
      <c r="B57" s="2" t="s">
        <v>7629</v>
      </c>
      <c r="C57" s="2" t="s">
        <v>12359</v>
      </c>
      <c r="D57" s="2" t="s">
        <v>34</v>
      </c>
      <c r="E57" s="2" t="s">
        <v>12278</v>
      </c>
      <c r="F57" s="2" t="s">
        <v>12279</v>
      </c>
    </row>
    <row r="58" spans="1:6" hidden="1" x14ac:dyDescent="0.2">
      <c r="A58" s="1">
        <v>10161</v>
      </c>
      <c r="B58" s="2" t="s">
        <v>7340</v>
      </c>
      <c r="C58" s="2" t="s">
        <v>12360</v>
      </c>
      <c r="D58" s="2" t="s">
        <v>34</v>
      </c>
      <c r="E58" s="2" t="s">
        <v>12278</v>
      </c>
      <c r="F58" s="2" t="s">
        <v>12279</v>
      </c>
    </row>
    <row r="59" spans="1:6" hidden="1" x14ac:dyDescent="0.2">
      <c r="A59" s="1">
        <v>10163</v>
      </c>
      <c r="B59" s="2" t="s">
        <v>12361</v>
      </c>
      <c r="C59" s="2" t="s">
        <v>12362</v>
      </c>
      <c r="D59" s="2" t="s">
        <v>34</v>
      </c>
      <c r="E59" s="2" t="s">
        <v>12278</v>
      </c>
      <c r="F59" s="2" t="s">
        <v>12279</v>
      </c>
    </row>
    <row r="60" spans="1:6" hidden="1" x14ac:dyDescent="0.2">
      <c r="A60" s="1">
        <v>10164</v>
      </c>
      <c r="B60" s="2" t="s">
        <v>7863</v>
      </c>
      <c r="C60" s="2" t="s">
        <v>12363</v>
      </c>
      <c r="D60" s="2" t="s">
        <v>29</v>
      </c>
      <c r="E60" s="2" t="s">
        <v>12284</v>
      </c>
      <c r="F60" s="2" t="s">
        <v>12279</v>
      </c>
    </row>
    <row r="61" spans="1:6" hidden="1" x14ac:dyDescent="0.2">
      <c r="A61" s="1">
        <v>10165</v>
      </c>
      <c r="B61" s="2" t="s">
        <v>7287</v>
      </c>
      <c r="C61" s="2" t="s">
        <v>12364</v>
      </c>
      <c r="D61" s="2" t="s">
        <v>34</v>
      </c>
      <c r="E61" s="2" t="s">
        <v>12284</v>
      </c>
      <c r="F61" s="2" t="s">
        <v>12279</v>
      </c>
    </row>
    <row r="62" spans="1:6" hidden="1" x14ac:dyDescent="0.2">
      <c r="A62" s="1">
        <v>10166</v>
      </c>
      <c r="B62" s="2" t="s">
        <v>12365</v>
      </c>
      <c r="C62" s="2" t="s">
        <v>12366</v>
      </c>
      <c r="D62" s="2" t="s">
        <v>34</v>
      </c>
      <c r="E62" s="2" t="s">
        <v>12278</v>
      </c>
      <c r="F62" s="2" t="s">
        <v>12279</v>
      </c>
    </row>
    <row r="63" spans="1:6" hidden="1" x14ac:dyDescent="0.2">
      <c r="A63" s="1">
        <v>10167</v>
      </c>
      <c r="B63" s="2" t="s">
        <v>12367</v>
      </c>
      <c r="C63" s="2" t="s">
        <v>12368</v>
      </c>
      <c r="D63" s="2" t="s">
        <v>29</v>
      </c>
      <c r="E63" s="2" t="s">
        <v>12278</v>
      </c>
      <c r="F63" s="2" t="s">
        <v>12279</v>
      </c>
    </row>
    <row r="64" spans="1:6" hidden="1" x14ac:dyDescent="0.2">
      <c r="A64" s="1">
        <v>10168</v>
      </c>
      <c r="B64" s="2" t="s">
        <v>12367</v>
      </c>
      <c r="C64" s="2" t="s">
        <v>12369</v>
      </c>
      <c r="D64" s="2" t="s">
        <v>29</v>
      </c>
      <c r="E64" s="2" t="s">
        <v>12278</v>
      </c>
      <c r="F64" s="2" t="s">
        <v>12279</v>
      </c>
    </row>
    <row r="65" spans="1:6" hidden="1" x14ac:dyDescent="0.2">
      <c r="A65" s="1">
        <v>10172</v>
      </c>
      <c r="B65" s="2" t="s">
        <v>7420</v>
      </c>
      <c r="C65" s="2" t="s">
        <v>12370</v>
      </c>
      <c r="D65" s="2" t="s">
        <v>34</v>
      </c>
      <c r="E65" s="2" t="s">
        <v>12278</v>
      </c>
      <c r="F65" s="2" t="s">
        <v>12279</v>
      </c>
    </row>
    <row r="66" spans="1:6" hidden="1" x14ac:dyDescent="0.2">
      <c r="A66" s="1">
        <v>10173</v>
      </c>
      <c r="B66" s="2" t="s">
        <v>12371</v>
      </c>
      <c r="C66" s="2" t="s">
        <v>12372</v>
      </c>
      <c r="D66" s="2" t="s">
        <v>29</v>
      </c>
      <c r="E66" s="2" t="s">
        <v>12284</v>
      </c>
      <c r="F66" s="2" t="s">
        <v>12279</v>
      </c>
    </row>
    <row r="67" spans="1:6" ht="20" hidden="1" x14ac:dyDescent="0.2">
      <c r="A67" s="1">
        <v>10175</v>
      </c>
      <c r="B67" s="2" t="s">
        <v>12373</v>
      </c>
      <c r="C67" s="2" t="s">
        <v>12374</v>
      </c>
      <c r="D67" s="2" t="s">
        <v>29</v>
      </c>
      <c r="E67" s="2" t="s">
        <v>12278</v>
      </c>
      <c r="F67" s="2" t="s">
        <v>12279</v>
      </c>
    </row>
    <row r="68" spans="1:6" hidden="1" x14ac:dyDescent="0.2">
      <c r="A68" s="1">
        <v>10176</v>
      </c>
      <c r="B68" s="2" t="s">
        <v>7684</v>
      </c>
      <c r="C68" s="2" t="s">
        <v>12375</v>
      </c>
      <c r="D68" s="2" t="s">
        <v>34</v>
      </c>
      <c r="E68" s="2" t="s">
        <v>12284</v>
      </c>
      <c r="F68" s="2" t="s">
        <v>12279</v>
      </c>
    </row>
    <row r="69" spans="1:6" hidden="1" x14ac:dyDescent="0.2">
      <c r="A69" s="1">
        <v>10178</v>
      </c>
      <c r="B69" s="2" t="s">
        <v>7374</v>
      </c>
      <c r="C69" s="2" t="s">
        <v>12376</v>
      </c>
      <c r="D69" s="2" t="s">
        <v>34</v>
      </c>
      <c r="E69" s="2" t="s">
        <v>12284</v>
      </c>
      <c r="F69" s="2" t="s">
        <v>12279</v>
      </c>
    </row>
    <row r="70" spans="1:6" hidden="1" x14ac:dyDescent="0.2">
      <c r="A70" s="1">
        <v>10179</v>
      </c>
      <c r="B70" s="2" t="s">
        <v>12377</v>
      </c>
      <c r="C70" s="2" t="s">
        <v>12378</v>
      </c>
      <c r="D70" s="2" t="s">
        <v>26</v>
      </c>
      <c r="E70" s="2" t="s">
        <v>12284</v>
      </c>
      <c r="F70" s="2" t="s">
        <v>12279</v>
      </c>
    </row>
    <row r="71" spans="1:6" hidden="1" x14ac:dyDescent="0.2">
      <c r="A71" s="1">
        <v>10180</v>
      </c>
      <c r="B71" s="2" t="s">
        <v>12379</v>
      </c>
      <c r="C71" s="2" t="s">
        <v>12380</v>
      </c>
      <c r="D71" s="2" t="s">
        <v>26</v>
      </c>
      <c r="E71" s="2" t="s">
        <v>12284</v>
      </c>
      <c r="F71" s="2" t="s">
        <v>12279</v>
      </c>
    </row>
    <row r="72" spans="1:6" hidden="1" x14ac:dyDescent="0.2">
      <c r="A72" s="1">
        <v>10181</v>
      </c>
      <c r="B72" s="2" t="s">
        <v>7325</v>
      </c>
      <c r="C72" s="2" t="s">
        <v>12381</v>
      </c>
      <c r="D72" s="2" t="s">
        <v>26</v>
      </c>
      <c r="E72" s="2" t="s">
        <v>12284</v>
      </c>
      <c r="F72" s="2" t="s">
        <v>12279</v>
      </c>
    </row>
    <row r="73" spans="1:6" hidden="1" x14ac:dyDescent="0.2">
      <c r="A73" s="1">
        <v>10182</v>
      </c>
      <c r="B73" s="2" t="s">
        <v>12382</v>
      </c>
      <c r="C73" s="2" t="s">
        <v>12383</v>
      </c>
      <c r="D73" s="2" t="s">
        <v>34</v>
      </c>
      <c r="E73" s="2" t="s">
        <v>12284</v>
      </c>
      <c r="F73" s="2" t="s">
        <v>12279</v>
      </c>
    </row>
    <row r="74" spans="1:6" hidden="1" x14ac:dyDescent="0.2">
      <c r="A74" s="1">
        <v>10183</v>
      </c>
      <c r="B74" s="2" t="s">
        <v>12384</v>
      </c>
      <c r="C74" s="2" t="s">
        <v>12385</v>
      </c>
      <c r="D74" s="2" t="s">
        <v>26</v>
      </c>
      <c r="E74" s="2" t="s">
        <v>12284</v>
      </c>
      <c r="F74" s="2" t="s">
        <v>12279</v>
      </c>
    </row>
    <row r="75" spans="1:6" hidden="1" x14ac:dyDescent="0.2">
      <c r="A75" s="1">
        <v>10185</v>
      </c>
      <c r="B75" s="2" t="s">
        <v>12386</v>
      </c>
      <c r="C75" s="2" t="s">
        <v>12387</v>
      </c>
      <c r="D75" s="2" t="s">
        <v>29</v>
      </c>
      <c r="E75" s="2" t="s">
        <v>12284</v>
      </c>
      <c r="F75" s="2" t="s">
        <v>12279</v>
      </c>
    </row>
    <row r="76" spans="1:6" hidden="1" x14ac:dyDescent="0.2">
      <c r="A76" s="1">
        <v>10186</v>
      </c>
      <c r="B76" s="2" t="s">
        <v>7846</v>
      </c>
      <c r="C76" s="2" t="s">
        <v>12388</v>
      </c>
      <c r="D76" s="2" t="s">
        <v>34</v>
      </c>
      <c r="E76" s="2" t="s">
        <v>12278</v>
      </c>
      <c r="F76" s="2" t="s">
        <v>12279</v>
      </c>
    </row>
    <row r="77" spans="1:6" hidden="1" x14ac:dyDescent="0.2">
      <c r="A77" s="1">
        <v>10188</v>
      </c>
      <c r="B77" s="2" t="s">
        <v>12389</v>
      </c>
      <c r="C77" s="2" t="s">
        <v>12390</v>
      </c>
      <c r="D77" s="2" t="s">
        <v>34</v>
      </c>
      <c r="E77" s="2" t="s">
        <v>12284</v>
      </c>
      <c r="F77" s="2" t="s">
        <v>12279</v>
      </c>
    </row>
    <row r="78" spans="1:6" hidden="1" x14ac:dyDescent="0.2">
      <c r="A78" s="1">
        <v>10189</v>
      </c>
      <c r="B78" s="2" t="s">
        <v>12382</v>
      </c>
      <c r="C78" s="2" t="s">
        <v>12391</v>
      </c>
      <c r="D78" s="2" t="s">
        <v>34</v>
      </c>
      <c r="E78" s="2" t="s">
        <v>12284</v>
      </c>
      <c r="F78" s="2" t="s">
        <v>12279</v>
      </c>
    </row>
    <row r="79" spans="1:6" hidden="1" x14ac:dyDescent="0.2">
      <c r="A79" s="1">
        <v>10190</v>
      </c>
      <c r="B79" s="2" t="s">
        <v>12392</v>
      </c>
      <c r="C79" s="2" t="s">
        <v>12393</v>
      </c>
      <c r="D79" s="2" t="s">
        <v>34</v>
      </c>
      <c r="E79" s="2" t="s">
        <v>12284</v>
      </c>
      <c r="F79" s="2" t="s">
        <v>12279</v>
      </c>
    </row>
    <row r="80" spans="1:6" hidden="1" x14ac:dyDescent="0.2">
      <c r="A80" s="1">
        <v>10191</v>
      </c>
      <c r="B80" s="2" t="s">
        <v>12382</v>
      </c>
      <c r="C80" s="2" t="s">
        <v>12394</v>
      </c>
      <c r="D80" s="2" t="s">
        <v>34</v>
      </c>
      <c r="E80" s="2" t="s">
        <v>12284</v>
      </c>
      <c r="F80" s="2" t="s">
        <v>12279</v>
      </c>
    </row>
    <row r="81" spans="1:6" hidden="1" x14ac:dyDescent="0.2">
      <c r="A81" s="1">
        <v>10192</v>
      </c>
      <c r="B81" s="2" t="s">
        <v>7620</v>
      </c>
      <c r="C81" s="2" t="s">
        <v>12395</v>
      </c>
      <c r="D81" s="2" t="s">
        <v>34</v>
      </c>
      <c r="E81" s="2" t="s">
        <v>12297</v>
      </c>
      <c r="F81" s="2" t="s">
        <v>12279</v>
      </c>
    </row>
    <row r="82" spans="1:6" hidden="1" x14ac:dyDescent="0.2">
      <c r="A82" s="1">
        <v>10193</v>
      </c>
      <c r="B82" s="2" t="s">
        <v>7616</v>
      </c>
      <c r="C82" s="2" t="s">
        <v>7283</v>
      </c>
      <c r="D82" s="2" t="s">
        <v>34</v>
      </c>
      <c r="E82" s="2" t="s">
        <v>12297</v>
      </c>
      <c r="F82" s="2" t="s">
        <v>12279</v>
      </c>
    </row>
    <row r="83" spans="1:6" hidden="1" x14ac:dyDescent="0.2">
      <c r="A83" s="1">
        <v>10195</v>
      </c>
      <c r="B83" s="2" t="s">
        <v>7591</v>
      </c>
      <c r="C83" s="2" t="s">
        <v>12396</v>
      </c>
      <c r="D83" s="2" t="s">
        <v>29</v>
      </c>
      <c r="E83" s="2" t="s">
        <v>12278</v>
      </c>
      <c r="F83" s="2" t="s">
        <v>12279</v>
      </c>
    </row>
    <row r="84" spans="1:6" hidden="1" x14ac:dyDescent="0.2">
      <c r="A84" s="1">
        <v>10198</v>
      </c>
      <c r="B84" s="2" t="s">
        <v>12397</v>
      </c>
      <c r="C84" s="2" t="s">
        <v>12398</v>
      </c>
      <c r="D84" s="2" t="s">
        <v>34</v>
      </c>
      <c r="E84" s="2" t="s">
        <v>12297</v>
      </c>
      <c r="F84" s="2" t="s">
        <v>12279</v>
      </c>
    </row>
    <row r="85" spans="1:6" hidden="1" x14ac:dyDescent="0.2">
      <c r="A85" s="1">
        <v>10199</v>
      </c>
      <c r="B85" s="2" t="s">
        <v>12399</v>
      </c>
      <c r="C85" s="2" t="s">
        <v>12400</v>
      </c>
      <c r="D85" s="2" t="s">
        <v>26</v>
      </c>
      <c r="E85" s="2" t="s">
        <v>12284</v>
      </c>
      <c r="F85" s="2" t="s">
        <v>12279</v>
      </c>
    </row>
    <row r="86" spans="1:6" hidden="1" x14ac:dyDescent="0.2">
      <c r="A86" s="1">
        <v>10200</v>
      </c>
      <c r="B86" s="2" t="s">
        <v>12401</v>
      </c>
      <c r="C86" s="2" t="s">
        <v>12402</v>
      </c>
      <c r="D86" s="2" t="s">
        <v>34</v>
      </c>
      <c r="E86" s="2" t="s">
        <v>12284</v>
      </c>
      <c r="F86" s="2" t="s">
        <v>12279</v>
      </c>
    </row>
    <row r="87" spans="1:6" hidden="1" x14ac:dyDescent="0.2">
      <c r="A87" s="1">
        <v>10201</v>
      </c>
      <c r="B87" s="2" t="s">
        <v>7841</v>
      </c>
      <c r="C87" s="2" t="s">
        <v>12403</v>
      </c>
      <c r="D87" s="2" t="s">
        <v>34</v>
      </c>
      <c r="E87" s="2" t="s">
        <v>12284</v>
      </c>
      <c r="F87" s="2" t="s">
        <v>12279</v>
      </c>
    </row>
    <row r="88" spans="1:6" hidden="1" x14ac:dyDescent="0.2">
      <c r="A88" s="1">
        <v>10203</v>
      </c>
      <c r="B88" s="2" t="s">
        <v>7612</v>
      </c>
      <c r="C88" s="2" t="s">
        <v>12404</v>
      </c>
      <c r="D88" s="2" t="s">
        <v>34</v>
      </c>
      <c r="E88" s="2" t="s">
        <v>12284</v>
      </c>
      <c r="F88" s="2" t="s">
        <v>12279</v>
      </c>
    </row>
    <row r="89" spans="1:6" hidden="1" x14ac:dyDescent="0.2">
      <c r="A89" s="1">
        <v>10206</v>
      </c>
      <c r="B89" s="2" t="s">
        <v>7860</v>
      </c>
      <c r="C89" s="2" t="s">
        <v>12405</v>
      </c>
      <c r="D89" s="2" t="s">
        <v>29</v>
      </c>
      <c r="E89" s="2" t="s">
        <v>12284</v>
      </c>
      <c r="F89" s="2" t="s">
        <v>12279</v>
      </c>
    </row>
    <row r="90" spans="1:6" hidden="1" x14ac:dyDescent="0.2">
      <c r="A90" s="1">
        <v>10207</v>
      </c>
      <c r="B90" s="2" t="s">
        <v>12406</v>
      </c>
      <c r="C90" s="2" t="s">
        <v>12407</v>
      </c>
      <c r="D90" s="2" t="s">
        <v>34</v>
      </c>
      <c r="E90" s="2" t="s">
        <v>12284</v>
      </c>
      <c r="F90" s="2" t="s">
        <v>12279</v>
      </c>
    </row>
    <row r="91" spans="1:6" hidden="1" x14ac:dyDescent="0.2">
      <c r="A91" s="1">
        <v>10208</v>
      </c>
      <c r="B91" s="2" t="s">
        <v>12408</v>
      </c>
      <c r="C91" s="2" t="s">
        <v>12409</v>
      </c>
      <c r="D91" s="2" t="s">
        <v>26</v>
      </c>
      <c r="E91" s="2" t="s">
        <v>12284</v>
      </c>
      <c r="F91" s="2" t="s">
        <v>12279</v>
      </c>
    </row>
    <row r="92" spans="1:6" hidden="1" x14ac:dyDescent="0.2">
      <c r="A92" s="1">
        <v>10209</v>
      </c>
      <c r="B92" s="2" t="s">
        <v>12410</v>
      </c>
      <c r="C92" s="2" t="s">
        <v>12411</v>
      </c>
      <c r="D92" s="2" t="s">
        <v>29</v>
      </c>
      <c r="E92" s="2" t="s">
        <v>12284</v>
      </c>
      <c r="F92" s="2" t="s">
        <v>12279</v>
      </c>
    </row>
    <row r="93" spans="1:6" hidden="1" x14ac:dyDescent="0.2">
      <c r="A93" s="1">
        <v>10210</v>
      </c>
      <c r="B93" s="2" t="s">
        <v>12302</v>
      </c>
      <c r="C93" s="2" t="s">
        <v>12412</v>
      </c>
      <c r="D93" s="2" t="s">
        <v>29</v>
      </c>
      <c r="E93" s="2" t="s">
        <v>12278</v>
      </c>
      <c r="F93" s="2" t="s">
        <v>12279</v>
      </c>
    </row>
    <row r="94" spans="1:6" hidden="1" x14ac:dyDescent="0.2">
      <c r="A94" s="1">
        <v>10211</v>
      </c>
      <c r="B94" s="2" t="s">
        <v>12413</v>
      </c>
      <c r="C94" s="2" t="s">
        <v>12414</v>
      </c>
      <c r="D94" s="2" t="s">
        <v>29</v>
      </c>
      <c r="E94" s="2" t="s">
        <v>12278</v>
      </c>
      <c r="F94" s="2" t="s">
        <v>12279</v>
      </c>
    </row>
    <row r="95" spans="1:6" hidden="1" x14ac:dyDescent="0.2">
      <c r="A95" s="1">
        <v>10214</v>
      </c>
      <c r="B95" s="2" t="s">
        <v>7749</v>
      </c>
      <c r="C95" s="2" t="s">
        <v>12415</v>
      </c>
      <c r="D95" s="2" t="s">
        <v>29</v>
      </c>
      <c r="E95" s="2" t="s">
        <v>12284</v>
      </c>
      <c r="F95" s="2" t="s">
        <v>12279</v>
      </c>
    </row>
    <row r="96" spans="1:6" hidden="1" x14ac:dyDescent="0.2">
      <c r="A96" s="1">
        <v>10215</v>
      </c>
      <c r="B96" s="2" t="s">
        <v>7602</v>
      </c>
      <c r="C96" s="2" t="s">
        <v>12416</v>
      </c>
      <c r="D96" s="2" t="s">
        <v>26</v>
      </c>
      <c r="E96" s="2" t="s">
        <v>12278</v>
      </c>
      <c r="F96" s="2" t="s">
        <v>12279</v>
      </c>
    </row>
    <row r="97" spans="1:6" hidden="1" x14ac:dyDescent="0.2">
      <c r="A97" s="1">
        <v>10217</v>
      </c>
      <c r="B97" s="2" t="s">
        <v>7672</v>
      </c>
      <c r="C97" s="2" t="s">
        <v>12417</v>
      </c>
      <c r="D97" s="2" t="s">
        <v>26</v>
      </c>
      <c r="E97" s="2" t="s">
        <v>12278</v>
      </c>
      <c r="F97" s="2" t="s">
        <v>12279</v>
      </c>
    </row>
    <row r="98" spans="1:6" hidden="1" x14ac:dyDescent="0.2">
      <c r="A98" s="1">
        <v>10218</v>
      </c>
      <c r="B98" s="2" t="s">
        <v>7316</v>
      </c>
      <c r="C98" s="2" t="s">
        <v>12418</v>
      </c>
      <c r="D98" s="2" t="s">
        <v>34</v>
      </c>
      <c r="E98" s="2" t="s">
        <v>12284</v>
      </c>
      <c r="F98" s="2" t="s">
        <v>12279</v>
      </c>
    </row>
    <row r="99" spans="1:6" hidden="1" x14ac:dyDescent="0.2">
      <c r="A99" s="1">
        <v>10219</v>
      </c>
      <c r="B99" s="2" t="s">
        <v>7316</v>
      </c>
      <c r="C99" s="2" t="s">
        <v>12419</v>
      </c>
      <c r="D99" s="2" t="s">
        <v>34</v>
      </c>
      <c r="E99" s="2" t="s">
        <v>12278</v>
      </c>
      <c r="F99" s="2" t="s">
        <v>12279</v>
      </c>
    </row>
    <row r="100" spans="1:6" hidden="1" x14ac:dyDescent="0.2">
      <c r="A100" s="1">
        <v>10221</v>
      </c>
      <c r="B100" s="2" t="s">
        <v>12420</v>
      </c>
      <c r="C100" s="2" t="s">
        <v>12421</v>
      </c>
      <c r="D100" s="2" t="s">
        <v>29</v>
      </c>
      <c r="E100" s="2" t="s">
        <v>12297</v>
      </c>
      <c r="F100" s="2" t="s">
        <v>12279</v>
      </c>
    </row>
    <row r="101" spans="1:6" hidden="1" x14ac:dyDescent="0.2">
      <c r="A101" s="1">
        <v>10222</v>
      </c>
      <c r="B101" s="2" t="s">
        <v>12420</v>
      </c>
      <c r="C101" s="2" t="s">
        <v>12422</v>
      </c>
      <c r="D101" s="2" t="s">
        <v>29</v>
      </c>
      <c r="E101" s="2" t="s">
        <v>12297</v>
      </c>
      <c r="F101" s="2" t="s">
        <v>12279</v>
      </c>
    </row>
    <row r="102" spans="1:6" hidden="1" x14ac:dyDescent="0.2">
      <c r="A102" s="1">
        <v>10223</v>
      </c>
      <c r="B102" s="2" t="s">
        <v>12420</v>
      </c>
      <c r="C102" s="2" t="s">
        <v>12423</v>
      </c>
      <c r="D102" s="2" t="s">
        <v>29</v>
      </c>
      <c r="E102" s="2" t="s">
        <v>12297</v>
      </c>
      <c r="F102" s="2" t="s">
        <v>12279</v>
      </c>
    </row>
    <row r="103" spans="1:6" hidden="1" x14ac:dyDescent="0.2">
      <c r="A103" s="1">
        <v>10224</v>
      </c>
      <c r="B103" s="2" t="s">
        <v>7299</v>
      </c>
      <c r="C103" s="2" t="s">
        <v>12424</v>
      </c>
      <c r="D103" s="2" t="s">
        <v>29</v>
      </c>
      <c r="E103" s="2" t="s">
        <v>12284</v>
      </c>
      <c r="F103" s="2" t="s">
        <v>12279</v>
      </c>
    </row>
    <row r="104" spans="1:6" hidden="1" x14ac:dyDescent="0.2">
      <c r="A104" s="1">
        <v>10225</v>
      </c>
      <c r="B104" s="2" t="s">
        <v>7287</v>
      </c>
      <c r="C104" s="2" t="s">
        <v>12425</v>
      </c>
      <c r="D104" s="2" t="s">
        <v>34</v>
      </c>
      <c r="E104" s="2" t="s">
        <v>12278</v>
      </c>
      <c r="F104" s="2" t="s">
        <v>12279</v>
      </c>
    </row>
    <row r="105" spans="1:6" hidden="1" x14ac:dyDescent="0.2">
      <c r="A105" s="1">
        <v>10226</v>
      </c>
      <c r="B105" s="2" t="s">
        <v>12426</v>
      </c>
      <c r="C105" s="2" t="s">
        <v>12427</v>
      </c>
      <c r="D105" s="2" t="s">
        <v>29</v>
      </c>
      <c r="E105" s="2" t="s">
        <v>12278</v>
      </c>
      <c r="F105" s="2" t="s">
        <v>12279</v>
      </c>
    </row>
    <row r="106" spans="1:6" hidden="1" x14ac:dyDescent="0.2">
      <c r="A106" s="1">
        <v>10227</v>
      </c>
      <c r="B106" s="2" t="s">
        <v>7907</v>
      </c>
      <c r="C106" s="2" t="s">
        <v>12428</v>
      </c>
      <c r="D106" s="2" t="s">
        <v>29</v>
      </c>
      <c r="E106" s="2" t="s">
        <v>12278</v>
      </c>
      <c r="F106" s="2" t="s">
        <v>12279</v>
      </c>
    </row>
    <row r="107" spans="1:6" hidden="1" x14ac:dyDescent="0.2">
      <c r="A107" s="1">
        <v>10230</v>
      </c>
      <c r="B107" s="2" t="s">
        <v>7484</v>
      </c>
      <c r="C107" s="2" t="s">
        <v>12429</v>
      </c>
      <c r="D107" s="2" t="s">
        <v>29</v>
      </c>
      <c r="E107" s="2" t="s">
        <v>12284</v>
      </c>
      <c r="F107" s="2" t="s">
        <v>12279</v>
      </c>
    </row>
    <row r="108" spans="1:6" hidden="1" x14ac:dyDescent="0.2">
      <c r="A108" s="1">
        <v>10231</v>
      </c>
      <c r="B108" s="2" t="s">
        <v>12430</v>
      </c>
      <c r="C108" s="2" t="s">
        <v>12431</v>
      </c>
      <c r="D108" s="2" t="s">
        <v>26</v>
      </c>
      <c r="E108" s="2" t="s">
        <v>12284</v>
      </c>
      <c r="F108" s="2" t="s">
        <v>12279</v>
      </c>
    </row>
    <row r="109" spans="1:6" hidden="1" x14ac:dyDescent="0.2">
      <c r="A109" s="1">
        <v>10232</v>
      </c>
      <c r="B109" s="2" t="s">
        <v>7888</v>
      </c>
      <c r="C109" s="2" t="s">
        <v>12432</v>
      </c>
      <c r="D109" s="2" t="s">
        <v>26</v>
      </c>
      <c r="E109" s="2" t="s">
        <v>12284</v>
      </c>
      <c r="F109" s="2" t="s">
        <v>12279</v>
      </c>
    </row>
    <row r="110" spans="1:6" hidden="1" x14ac:dyDescent="0.2">
      <c r="A110" s="1">
        <v>10233</v>
      </c>
      <c r="B110" s="2" t="s">
        <v>7337</v>
      </c>
      <c r="C110" s="2" t="s">
        <v>7283</v>
      </c>
      <c r="D110" s="2" t="s">
        <v>26</v>
      </c>
      <c r="E110" s="2" t="s">
        <v>12284</v>
      </c>
      <c r="F110" s="2" t="s">
        <v>12279</v>
      </c>
    </row>
    <row r="111" spans="1:6" ht="20" hidden="1" x14ac:dyDescent="0.2">
      <c r="A111" s="1">
        <v>10234</v>
      </c>
      <c r="B111" s="2" t="s">
        <v>12433</v>
      </c>
      <c r="C111" s="2" t="s">
        <v>12434</v>
      </c>
      <c r="D111" s="2" t="s">
        <v>34</v>
      </c>
      <c r="E111" s="2" t="s">
        <v>12297</v>
      </c>
      <c r="F111" s="2" t="s">
        <v>12279</v>
      </c>
    </row>
    <row r="112" spans="1:6" hidden="1" x14ac:dyDescent="0.2">
      <c r="A112" s="1">
        <v>10235</v>
      </c>
      <c r="B112" s="2" t="s">
        <v>12435</v>
      </c>
      <c r="C112" s="2" t="s">
        <v>12436</v>
      </c>
      <c r="D112" s="2" t="s">
        <v>34</v>
      </c>
      <c r="E112" s="2" t="s">
        <v>12284</v>
      </c>
      <c r="F112" s="2" t="s">
        <v>12279</v>
      </c>
    </row>
    <row r="113" spans="1:6" hidden="1" x14ac:dyDescent="0.2">
      <c r="A113" s="1">
        <v>10236</v>
      </c>
      <c r="B113" s="2" t="s">
        <v>12437</v>
      </c>
      <c r="C113" s="2" t="s">
        <v>12438</v>
      </c>
      <c r="D113" s="2" t="s">
        <v>26</v>
      </c>
      <c r="E113" s="2" t="s">
        <v>12284</v>
      </c>
      <c r="F113" s="2" t="s">
        <v>12279</v>
      </c>
    </row>
    <row r="114" spans="1:6" hidden="1" x14ac:dyDescent="0.2">
      <c r="A114" s="1">
        <v>10237</v>
      </c>
      <c r="B114" s="2" t="s">
        <v>7797</v>
      </c>
      <c r="C114" s="2" t="s">
        <v>12439</v>
      </c>
      <c r="D114" s="2" t="s">
        <v>29</v>
      </c>
      <c r="E114" s="2" t="s">
        <v>12278</v>
      </c>
      <c r="F114" s="2" t="s">
        <v>12279</v>
      </c>
    </row>
    <row r="115" spans="1:6" hidden="1" x14ac:dyDescent="0.2">
      <c r="A115" s="1">
        <v>10238</v>
      </c>
      <c r="B115" s="2" t="s">
        <v>7284</v>
      </c>
      <c r="C115" s="2" t="s">
        <v>12440</v>
      </c>
      <c r="D115" s="2" t="s">
        <v>29</v>
      </c>
      <c r="E115" s="2" t="s">
        <v>12284</v>
      </c>
      <c r="F115" s="2" t="s">
        <v>12279</v>
      </c>
    </row>
    <row r="116" spans="1:6" hidden="1" x14ac:dyDescent="0.2">
      <c r="A116" s="1">
        <v>10240</v>
      </c>
      <c r="B116" s="2" t="s">
        <v>7572</v>
      </c>
      <c r="C116" s="2" t="s">
        <v>12441</v>
      </c>
      <c r="D116" s="2" t="s">
        <v>26</v>
      </c>
      <c r="E116" s="2" t="s">
        <v>12278</v>
      </c>
      <c r="F116" s="2" t="s">
        <v>12279</v>
      </c>
    </row>
    <row r="117" spans="1:6" hidden="1" x14ac:dyDescent="0.2">
      <c r="A117" s="1">
        <v>10242</v>
      </c>
      <c r="B117" s="2" t="s">
        <v>7633</v>
      </c>
      <c r="C117" s="2" t="s">
        <v>12442</v>
      </c>
      <c r="D117" s="2" t="s">
        <v>34</v>
      </c>
      <c r="E117" s="2" t="s">
        <v>12278</v>
      </c>
      <c r="F117" s="2" t="s">
        <v>12279</v>
      </c>
    </row>
    <row r="118" spans="1:6" hidden="1" x14ac:dyDescent="0.2">
      <c r="A118" s="1">
        <v>10243</v>
      </c>
      <c r="B118" s="2" t="s">
        <v>7484</v>
      </c>
      <c r="C118" s="2" t="s">
        <v>12443</v>
      </c>
      <c r="D118" s="2" t="s">
        <v>29</v>
      </c>
      <c r="E118" s="2" t="s">
        <v>12297</v>
      </c>
      <c r="F118" s="2" t="s">
        <v>12279</v>
      </c>
    </row>
    <row r="119" spans="1:6" hidden="1" x14ac:dyDescent="0.2">
      <c r="A119" s="1">
        <v>10244</v>
      </c>
      <c r="B119" s="2" t="s">
        <v>7562</v>
      </c>
      <c r="C119" s="2" t="s">
        <v>12444</v>
      </c>
      <c r="D119" s="2" t="s">
        <v>26</v>
      </c>
      <c r="E119" s="2" t="s">
        <v>12278</v>
      </c>
      <c r="F119" s="2" t="s">
        <v>12279</v>
      </c>
    </row>
    <row r="120" spans="1:6" hidden="1" x14ac:dyDescent="0.2">
      <c r="A120" s="1">
        <v>10245</v>
      </c>
      <c r="B120" s="2" t="s">
        <v>12445</v>
      </c>
      <c r="C120" s="2" t="s">
        <v>12446</v>
      </c>
      <c r="D120" s="2" t="s">
        <v>29</v>
      </c>
      <c r="E120" s="2" t="s">
        <v>12284</v>
      </c>
      <c r="F120" s="2" t="s">
        <v>12279</v>
      </c>
    </row>
    <row r="121" spans="1:6" hidden="1" x14ac:dyDescent="0.2">
      <c r="A121" s="1">
        <v>10246</v>
      </c>
      <c r="B121" s="2" t="s">
        <v>12447</v>
      </c>
      <c r="C121" s="2" t="s">
        <v>12448</v>
      </c>
      <c r="D121" s="2" t="s">
        <v>26</v>
      </c>
      <c r="E121" s="2" t="s">
        <v>12278</v>
      </c>
      <c r="F121" s="2" t="s">
        <v>12279</v>
      </c>
    </row>
    <row r="122" spans="1:6" hidden="1" x14ac:dyDescent="0.2">
      <c r="A122" s="1">
        <v>10248</v>
      </c>
      <c r="B122" s="2" t="s">
        <v>12449</v>
      </c>
      <c r="C122" s="2" t="s">
        <v>12450</v>
      </c>
      <c r="D122" s="2" t="s">
        <v>34</v>
      </c>
      <c r="E122" s="2" t="s">
        <v>12278</v>
      </c>
      <c r="F122" s="2" t="s">
        <v>12279</v>
      </c>
    </row>
    <row r="123" spans="1:6" ht="20" hidden="1" x14ac:dyDescent="0.2">
      <c r="A123" s="1">
        <v>10249</v>
      </c>
      <c r="B123" s="2" t="s">
        <v>12451</v>
      </c>
      <c r="C123" s="2" t="s">
        <v>12452</v>
      </c>
      <c r="D123" s="2" t="s">
        <v>26</v>
      </c>
      <c r="E123" s="2" t="s">
        <v>12453</v>
      </c>
      <c r="F123" s="2" t="s">
        <v>12279</v>
      </c>
    </row>
    <row r="124" spans="1:6" ht="20" hidden="1" x14ac:dyDescent="0.2">
      <c r="A124" s="1">
        <v>10250</v>
      </c>
      <c r="B124" s="2" t="s">
        <v>12454</v>
      </c>
      <c r="C124" s="2" t="s">
        <v>12455</v>
      </c>
      <c r="D124" s="2" t="s">
        <v>29</v>
      </c>
      <c r="E124" s="2" t="s">
        <v>12453</v>
      </c>
      <c r="F124" s="2" t="s">
        <v>12279</v>
      </c>
    </row>
    <row r="125" spans="1:6" hidden="1" x14ac:dyDescent="0.2">
      <c r="A125" s="1">
        <v>10251</v>
      </c>
      <c r="B125" s="2" t="s">
        <v>7352</v>
      </c>
      <c r="C125" s="2" t="s">
        <v>12456</v>
      </c>
      <c r="D125" s="2" t="s">
        <v>29</v>
      </c>
      <c r="E125" s="2" t="s">
        <v>12284</v>
      </c>
      <c r="F125" s="2" t="s">
        <v>12279</v>
      </c>
    </row>
    <row r="126" spans="1:6" ht="20" hidden="1" x14ac:dyDescent="0.2">
      <c r="A126" s="1">
        <v>10252</v>
      </c>
      <c r="B126" s="2" t="s">
        <v>7682</v>
      </c>
      <c r="C126" s="2" t="s">
        <v>12457</v>
      </c>
      <c r="D126" s="2" t="s">
        <v>34</v>
      </c>
      <c r="E126" s="2" t="s">
        <v>12284</v>
      </c>
      <c r="F126" s="2" t="s">
        <v>12279</v>
      </c>
    </row>
    <row r="127" spans="1:6" hidden="1" x14ac:dyDescent="0.2">
      <c r="A127" s="1">
        <v>10253</v>
      </c>
      <c r="B127" s="2" t="s">
        <v>7342</v>
      </c>
      <c r="C127" s="2" t="s">
        <v>12458</v>
      </c>
      <c r="D127" s="2" t="s">
        <v>26</v>
      </c>
      <c r="E127" s="2" t="s">
        <v>12278</v>
      </c>
      <c r="F127" s="2" t="s">
        <v>12279</v>
      </c>
    </row>
    <row r="128" spans="1:6" hidden="1" x14ac:dyDescent="0.2">
      <c r="A128" s="1">
        <v>10254</v>
      </c>
      <c r="B128" s="2" t="s">
        <v>12459</v>
      </c>
      <c r="C128" s="2" t="s">
        <v>12460</v>
      </c>
      <c r="D128" s="2" t="s">
        <v>29</v>
      </c>
      <c r="E128" s="2" t="s">
        <v>12284</v>
      </c>
      <c r="F128" s="2" t="s">
        <v>12279</v>
      </c>
    </row>
    <row r="129" spans="1:6" hidden="1" x14ac:dyDescent="0.2">
      <c r="A129" s="1">
        <v>10255</v>
      </c>
      <c r="B129" s="2" t="s">
        <v>12329</v>
      </c>
      <c r="C129" s="2" t="s">
        <v>12461</v>
      </c>
      <c r="D129" s="2" t="s">
        <v>26</v>
      </c>
      <c r="E129" s="2" t="s">
        <v>12278</v>
      </c>
      <c r="F129" s="2" t="s">
        <v>12279</v>
      </c>
    </row>
    <row r="130" spans="1:6" hidden="1" x14ac:dyDescent="0.2">
      <c r="A130" s="1">
        <v>10256</v>
      </c>
      <c r="B130" s="2" t="s">
        <v>7885</v>
      </c>
      <c r="C130" s="2" t="s">
        <v>12462</v>
      </c>
      <c r="D130" s="2" t="s">
        <v>29</v>
      </c>
      <c r="E130" s="2" t="s">
        <v>12297</v>
      </c>
      <c r="F130" s="2" t="s">
        <v>12279</v>
      </c>
    </row>
    <row r="131" spans="1:6" hidden="1" x14ac:dyDescent="0.2">
      <c r="A131" s="1">
        <v>10257</v>
      </c>
      <c r="B131" s="2" t="s">
        <v>7325</v>
      </c>
      <c r="C131" s="2" t="s">
        <v>12463</v>
      </c>
      <c r="D131" s="2" t="s">
        <v>26</v>
      </c>
      <c r="E131" s="2" t="s">
        <v>12278</v>
      </c>
      <c r="F131" s="2" t="s">
        <v>12279</v>
      </c>
    </row>
    <row r="132" spans="1:6" hidden="1" x14ac:dyDescent="0.2">
      <c r="A132" s="1">
        <v>10258</v>
      </c>
      <c r="B132" s="2" t="s">
        <v>7546</v>
      </c>
      <c r="C132" s="2" t="s">
        <v>12464</v>
      </c>
      <c r="D132" s="2" t="s">
        <v>26</v>
      </c>
      <c r="E132" s="2" t="s">
        <v>12278</v>
      </c>
      <c r="F132" s="2" t="s">
        <v>12279</v>
      </c>
    </row>
    <row r="133" spans="1:6" hidden="1" x14ac:dyDescent="0.2">
      <c r="A133" s="1">
        <v>10259</v>
      </c>
      <c r="B133" s="2" t="s">
        <v>7737</v>
      </c>
      <c r="C133" s="2" t="s">
        <v>12465</v>
      </c>
      <c r="D133" s="2" t="s">
        <v>29</v>
      </c>
      <c r="E133" s="2" t="s">
        <v>12284</v>
      </c>
      <c r="F133" s="2" t="s">
        <v>12279</v>
      </c>
    </row>
    <row r="134" spans="1:6" hidden="1" x14ac:dyDescent="0.2">
      <c r="A134" s="1">
        <v>10260</v>
      </c>
      <c r="B134" s="2" t="s">
        <v>7737</v>
      </c>
      <c r="C134" s="2" t="s">
        <v>12466</v>
      </c>
      <c r="D134" s="2" t="s">
        <v>29</v>
      </c>
      <c r="E134" s="2" t="s">
        <v>12284</v>
      </c>
      <c r="F134" s="2" t="s">
        <v>12279</v>
      </c>
    </row>
    <row r="135" spans="1:6" hidden="1" x14ac:dyDescent="0.2">
      <c r="A135" s="1">
        <v>10261</v>
      </c>
      <c r="B135" s="2" t="s">
        <v>12390</v>
      </c>
      <c r="C135" s="2" t="s">
        <v>12467</v>
      </c>
      <c r="D135" s="2" t="s">
        <v>29</v>
      </c>
      <c r="E135" s="2" t="s">
        <v>12284</v>
      </c>
      <c r="F135" s="2" t="s">
        <v>12279</v>
      </c>
    </row>
    <row r="136" spans="1:6" hidden="1" x14ac:dyDescent="0.2">
      <c r="A136" s="1">
        <v>10262</v>
      </c>
      <c r="B136" s="2" t="s">
        <v>7852</v>
      </c>
      <c r="C136" s="2" t="s">
        <v>12468</v>
      </c>
      <c r="D136" s="2" t="s">
        <v>29</v>
      </c>
      <c r="E136" s="2" t="s">
        <v>12284</v>
      </c>
      <c r="F136" s="2" t="s">
        <v>12279</v>
      </c>
    </row>
    <row r="137" spans="1:6" hidden="1" x14ac:dyDescent="0.2">
      <c r="A137" s="1">
        <v>10263</v>
      </c>
      <c r="B137" s="2" t="s">
        <v>7852</v>
      </c>
      <c r="C137" s="2" t="s">
        <v>12469</v>
      </c>
      <c r="D137" s="2" t="s">
        <v>29</v>
      </c>
      <c r="E137" s="2" t="s">
        <v>12278</v>
      </c>
      <c r="F137" s="2" t="s">
        <v>12279</v>
      </c>
    </row>
    <row r="138" spans="1:6" hidden="1" x14ac:dyDescent="0.2">
      <c r="A138" s="1">
        <v>10264</v>
      </c>
      <c r="B138" s="2" t="s">
        <v>7570</v>
      </c>
      <c r="C138" s="2" t="s">
        <v>12470</v>
      </c>
      <c r="D138" s="2" t="s">
        <v>34</v>
      </c>
      <c r="E138" s="2" t="s">
        <v>12278</v>
      </c>
      <c r="F138" s="2" t="s">
        <v>12279</v>
      </c>
    </row>
    <row r="139" spans="1:6" hidden="1" x14ac:dyDescent="0.2">
      <c r="A139" s="1">
        <v>10268</v>
      </c>
      <c r="B139" s="2" t="s">
        <v>12471</v>
      </c>
      <c r="C139" s="2" t="s">
        <v>12472</v>
      </c>
      <c r="D139" s="2" t="s">
        <v>26</v>
      </c>
      <c r="E139" s="2" t="s">
        <v>12278</v>
      </c>
      <c r="F139" s="2" t="s">
        <v>12279</v>
      </c>
    </row>
    <row r="140" spans="1:6" hidden="1" x14ac:dyDescent="0.2">
      <c r="A140" s="1">
        <v>10269</v>
      </c>
      <c r="B140" s="2" t="s">
        <v>7316</v>
      </c>
      <c r="C140" s="2" t="s">
        <v>12473</v>
      </c>
      <c r="D140" s="2" t="s">
        <v>34</v>
      </c>
      <c r="E140" s="2" t="s">
        <v>12284</v>
      </c>
      <c r="F140" s="2" t="s">
        <v>12279</v>
      </c>
    </row>
    <row r="141" spans="1:6" hidden="1" x14ac:dyDescent="0.2">
      <c r="A141" s="1">
        <v>10273</v>
      </c>
      <c r="B141" s="2" t="s">
        <v>12474</v>
      </c>
      <c r="C141" s="2" t="s">
        <v>12475</v>
      </c>
      <c r="D141" s="2" t="s">
        <v>26</v>
      </c>
      <c r="E141" s="2" t="s">
        <v>12284</v>
      </c>
      <c r="F141" s="2" t="s">
        <v>12279</v>
      </c>
    </row>
    <row r="142" spans="1:6" hidden="1" x14ac:dyDescent="0.2">
      <c r="A142" s="1">
        <v>10274</v>
      </c>
      <c r="B142" s="2" t="s">
        <v>7633</v>
      </c>
      <c r="C142" s="2" t="s">
        <v>12476</v>
      </c>
      <c r="D142" s="2" t="s">
        <v>34</v>
      </c>
      <c r="E142" s="2" t="s">
        <v>12284</v>
      </c>
      <c r="F142" s="2" t="s">
        <v>12279</v>
      </c>
    </row>
    <row r="143" spans="1:6" hidden="1" x14ac:dyDescent="0.2">
      <c r="A143" s="1">
        <v>10275</v>
      </c>
      <c r="B143" s="2" t="s">
        <v>12477</v>
      </c>
      <c r="C143" s="2" t="s">
        <v>12478</v>
      </c>
      <c r="D143" s="2" t="s">
        <v>26</v>
      </c>
      <c r="E143" s="2" t="s">
        <v>12278</v>
      </c>
      <c r="F143" s="2" t="s">
        <v>12279</v>
      </c>
    </row>
    <row r="144" spans="1:6" hidden="1" x14ac:dyDescent="0.2">
      <c r="A144" s="1">
        <v>10276</v>
      </c>
      <c r="B144" s="2" t="s">
        <v>12479</v>
      </c>
      <c r="C144" s="2" t="s">
        <v>12480</v>
      </c>
      <c r="D144" s="2" t="s">
        <v>26</v>
      </c>
      <c r="E144" s="2" t="s">
        <v>12284</v>
      </c>
      <c r="F144" s="2" t="s">
        <v>12279</v>
      </c>
    </row>
    <row r="145" spans="1:6" hidden="1" x14ac:dyDescent="0.2">
      <c r="A145" s="1">
        <v>10277</v>
      </c>
      <c r="B145" s="2" t="s">
        <v>12481</v>
      </c>
      <c r="C145" s="2" t="s">
        <v>12482</v>
      </c>
      <c r="D145" s="2" t="s">
        <v>26</v>
      </c>
      <c r="E145" s="2" t="s">
        <v>12284</v>
      </c>
      <c r="F145" s="2" t="s">
        <v>12279</v>
      </c>
    </row>
    <row r="146" spans="1:6" hidden="1" x14ac:dyDescent="0.2">
      <c r="A146" s="1">
        <v>10278</v>
      </c>
      <c r="B146" s="2" t="s">
        <v>12483</v>
      </c>
      <c r="C146" s="2" t="s">
        <v>12484</v>
      </c>
      <c r="D146" s="2" t="s">
        <v>29</v>
      </c>
      <c r="E146" s="2" t="s">
        <v>12278</v>
      </c>
      <c r="F146" s="2" t="s">
        <v>12279</v>
      </c>
    </row>
    <row r="147" spans="1:6" hidden="1" x14ac:dyDescent="0.2">
      <c r="A147" s="1">
        <v>10279</v>
      </c>
      <c r="B147" s="2" t="s">
        <v>12485</v>
      </c>
      <c r="C147" s="2" t="s">
        <v>12486</v>
      </c>
      <c r="D147" s="2" t="s">
        <v>34</v>
      </c>
      <c r="E147" s="2" t="s">
        <v>12284</v>
      </c>
      <c r="F147" s="2" t="s">
        <v>12279</v>
      </c>
    </row>
    <row r="148" spans="1:6" hidden="1" x14ac:dyDescent="0.2">
      <c r="A148" s="1">
        <v>10280</v>
      </c>
      <c r="B148" s="2" t="s">
        <v>7749</v>
      </c>
      <c r="C148" s="2" t="s">
        <v>12487</v>
      </c>
      <c r="D148" s="2" t="s">
        <v>29</v>
      </c>
      <c r="E148" s="2" t="s">
        <v>12284</v>
      </c>
      <c r="F148" s="2" t="s">
        <v>12279</v>
      </c>
    </row>
    <row r="149" spans="1:6" hidden="1" x14ac:dyDescent="0.2">
      <c r="A149" s="1">
        <v>10281</v>
      </c>
      <c r="B149" s="2" t="s">
        <v>7721</v>
      </c>
      <c r="C149" s="2" t="s">
        <v>12488</v>
      </c>
      <c r="D149" s="2" t="s">
        <v>29</v>
      </c>
      <c r="E149" s="2" t="s">
        <v>12278</v>
      </c>
      <c r="F149" s="2" t="s">
        <v>12279</v>
      </c>
    </row>
    <row r="150" spans="1:6" hidden="1" x14ac:dyDescent="0.2">
      <c r="A150" s="1">
        <v>10286</v>
      </c>
      <c r="B150" s="2" t="s">
        <v>7620</v>
      </c>
      <c r="C150" s="2" t="s">
        <v>12489</v>
      </c>
      <c r="D150" s="2" t="s">
        <v>34</v>
      </c>
      <c r="E150" s="2" t="s">
        <v>12284</v>
      </c>
      <c r="F150" s="2" t="s">
        <v>12279</v>
      </c>
    </row>
    <row r="151" spans="1:6" hidden="1" x14ac:dyDescent="0.2">
      <c r="A151" s="1">
        <v>10287</v>
      </c>
      <c r="B151" s="2" t="s">
        <v>12490</v>
      </c>
      <c r="C151" s="2" t="s">
        <v>12491</v>
      </c>
      <c r="D151" s="2" t="s">
        <v>34</v>
      </c>
      <c r="E151" s="2" t="s">
        <v>12284</v>
      </c>
      <c r="F151" s="2" t="s">
        <v>12279</v>
      </c>
    </row>
    <row r="152" spans="1:6" hidden="1" x14ac:dyDescent="0.2">
      <c r="A152" s="1">
        <v>10288</v>
      </c>
      <c r="B152" s="2" t="s">
        <v>7325</v>
      </c>
      <c r="C152" s="2" t="s">
        <v>12492</v>
      </c>
      <c r="D152" s="2" t="s">
        <v>26</v>
      </c>
      <c r="E152" s="2" t="s">
        <v>12282</v>
      </c>
      <c r="F152" s="2" t="s">
        <v>12279</v>
      </c>
    </row>
    <row r="153" spans="1:6" hidden="1" x14ac:dyDescent="0.2">
      <c r="A153" s="1">
        <v>10290</v>
      </c>
      <c r="B153" s="2" t="s">
        <v>7287</v>
      </c>
      <c r="C153" s="2" t="s">
        <v>12493</v>
      </c>
      <c r="D153" s="2" t="s">
        <v>34</v>
      </c>
      <c r="E153" s="2" t="s">
        <v>12284</v>
      </c>
      <c r="F153" s="2" t="s">
        <v>12279</v>
      </c>
    </row>
    <row r="154" spans="1:6" hidden="1" x14ac:dyDescent="0.2">
      <c r="A154" s="1">
        <v>10291</v>
      </c>
      <c r="B154" s="2" t="s">
        <v>7572</v>
      </c>
      <c r="C154" s="2" t="s">
        <v>12494</v>
      </c>
      <c r="D154" s="2" t="s">
        <v>26</v>
      </c>
      <c r="E154" s="2" t="s">
        <v>12278</v>
      </c>
      <c r="F154" s="2" t="s">
        <v>12279</v>
      </c>
    </row>
    <row r="155" spans="1:6" hidden="1" x14ac:dyDescent="0.2">
      <c r="A155" s="1">
        <v>10292</v>
      </c>
      <c r="B155" s="2" t="s">
        <v>12495</v>
      </c>
      <c r="C155" s="2" t="s">
        <v>12496</v>
      </c>
      <c r="D155" s="2" t="s">
        <v>34</v>
      </c>
      <c r="E155" s="2" t="s">
        <v>12284</v>
      </c>
      <c r="F155" s="2" t="s">
        <v>12279</v>
      </c>
    </row>
    <row r="156" spans="1:6" hidden="1" x14ac:dyDescent="0.2">
      <c r="A156" s="1">
        <v>10293</v>
      </c>
      <c r="B156" s="2" t="s">
        <v>12497</v>
      </c>
      <c r="C156" s="2" t="s">
        <v>12498</v>
      </c>
      <c r="D156" s="2" t="s">
        <v>29</v>
      </c>
      <c r="E156" s="2" t="s">
        <v>12284</v>
      </c>
      <c r="F156" s="2" t="s">
        <v>12279</v>
      </c>
    </row>
    <row r="157" spans="1:6" hidden="1" x14ac:dyDescent="0.2">
      <c r="A157" s="1">
        <v>10294</v>
      </c>
      <c r="B157" s="2" t="s">
        <v>7672</v>
      </c>
      <c r="C157" s="2" t="s">
        <v>12499</v>
      </c>
      <c r="D157" s="2" t="s">
        <v>26</v>
      </c>
      <c r="E157" s="2" t="s">
        <v>12284</v>
      </c>
      <c r="F157" s="2" t="s">
        <v>12279</v>
      </c>
    </row>
    <row r="158" spans="1:6" hidden="1" x14ac:dyDescent="0.2">
      <c r="A158" s="1">
        <v>10295</v>
      </c>
      <c r="B158" s="2" t="s">
        <v>7672</v>
      </c>
      <c r="C158" s="2" t="s">
        <v>12500</v>
      </c>
      <c r="D158" s="2" t="s">
        <v>26</v>
      </c>
      <c r="E158" s="2" t="s">
        <v>12284</v>
      </c>
      <c r="F158" s="2" t="s">
        <v>12279</v>
      </c>
    </row>
    <row r="159" spans="1:6" ht="20" hidden="1" x14ac:dyDescent="0.2">
      <c r="A159" s="1">
        <v>10297</v>
      </c>
      <c r="B159" s="2" t="s">
        <v>12501</v>
      </c>
      <c r="C159" s="2" t="s">
        <v>12502</v>
      </c>
      <c r="D159" s="2" t="s">
        <v>29</v>
      </c>
      <c r="E159" s="2" t="s">
        <v>12278</v>
      </c>
      <c r="F159" s="2" t="s">
        <v>12279</v>
      </c>
    </row>
    <row r="160" spans="1:6" hidden="1" x14ac:dyDescent="0.2">
      <c r="A160" s="1">
        <v>10298</v>
      </c>
      <c r="B160" s="2" t="s">
        <v>7692</v>
      </c>
      <c r="C160" s="2" t="s">
        <v>12503</v>
      </c>
      <c r="D160" s="2" t="s">
        <v>34</v>
      </c>
      <c r="E160" s="2" t="s">
        <v>12297</v>
      </c>
      <c r="F160" s="2" t="s">
        <v>12279</v>
      </c>
    </row>
    <row r="161" spans="1:6" hidden="1" x14ac:dyDescent="0.2">
      <c r="A161" s="1">
        <v>10302</v>
      </c>
      <c r="B161" s="2" t="s">
        <v>7525</v>
      </c>
      <c r="C161" s="2" t="s">
        <v>12504</v>
      </c>
      <c r="D161" s="2" t="s">
        <v>29</v>
      </c>
      <c r="E161" s="2" t="s">
        <v>12297</v>
      </c>
      <c r="F161" s="2" t="s">
        <v>12279</v>
      </c>
    </row>
    <row r="162" spans="1:6" hidden="1" x14ac:dyDescent="0.2">
      <c r="A162" s="1">
        <v>10303</v>
      </c>
      <c r="B162" s="2" t="s">
        <v>12505</v>
      </c>
      <c r="C162" s="2" t="s">
        <v>12506</v>
      </c>
      <c r="D162" s="2" t="s">
        <v>34</v>
      </c>
      <c r="E162" s="2" t="s">
        <v>12297</v>
      </c>
      <c r="F162" s="2" t="s">
        <v>12279</v>
      </c>
    </row>
    <row r="163" spans="1:6" hidden="1" x14ac:dyDescent="0.2">
      <c r="A163" s="1">
        <v>10304</v>
      </c>
      <c r="B163" s="2" t="s">
        <v>7620</v>
      </c>
      <c r="C163" s="2" t="s">
        <v>12507</v>
      </c>
      <c r="D163" s="2" t="s">
        <v>34</v>
      </c>
      <c r="E163" s="2" t="s">
        <v>12284</v>
      </c>
      <c r="F163" s="2" t="s">
        <v>12279</v>
      </c>
    </row>
    <row r="164" spans="1:6" hidden="1" x14ac:dyDescent="0.2">
      <c r="A164" s="1">
        <v>10308</v>
      </c>
      <c r="B164" s="2" t="s">
        <v>7287</v>
      </c>
      <c r="C164" s="2" t="s">
        <v>12508</v>
      </c>
      <c r="D164" s="2" t="s">
        <v>34</v>
      </c>
      <c r="E164" s="2" t="s">
        <v>12278</v>
      </c>
      <c r="F164" s="2" t="s">
        <v>12279</v>
      </c>
    </row>
    <row r="165" spans="1:6" hidden="1" x14ac:dyDescent="0.2">
      <c r="A165" s="1">
        <v>10309</v>
      </c>
      <c r="B165" s="2" t="s">
        <v>12509</v>
      </c>
      <c r="C165" s="2" t="s">
        <v>12510</v>
      </c>
      <c r="D165" s="2" t="s">
        <v>29</v>
      </c>
      <c r="E165" s="2" t="s">
        <v>12297</v>
      </c>
      <c r="F165" s="2" t="s">
        <v>12279</v>
      </c>
    </row>
    <row r="166" spans="1:6" hidden="1" x14ac:dyDescent="0.2">
      <c r="A166" s="1">
        <v>10310</v>
      </c>
      <c r="B166" s="2" t="s">
        <v>12479</v>
      </c>
      <c r="C166" s="2" t="s">
        <v>12511</v>
      </c>
      <c r="D166" s="2" t="s">
        <v>26</v>
      </c>
      <c r="E166" s="2" t="s">
        <v>12297</v>
      </c>
      <c r="F166" s="2" t="s">
        <v>12279</v>
      </c>
    </row>
    <row r="167" spans="1:6" hidden="1" x14ac:dyDescent="0.2">
      <c r="A167" s="1">
        <v>10312</v>
      </c>
      <c r="B167" s="2" t="s">
        <v>12512</v>
      </c>
      <c r="C167" s="2" t="s">
        <v>12513</v>
      </c>
      <c r="D167" s="2" t="s">
        <v>26</v>
      </c>
      <c r="E167" s="2" t="s">
        <v>12297</v>
      </c>
      <c r="F167" s="2" t="s">
        <v>12279</v>
      </c>
    </row>
    <row r="168" spans="1:6" hidden="1" x14ac:dyDescent="0.2">
      <c r="A168" s="1">
        <v>10313</v>
      </c>
      <c r="B168" s="2" t="s">
        <v>7441</v>
      </c>
      <c r="C168" s="2" t="s">
        <v>12514</v>
      </c>
      <c r="D168" s="2" t="s">
        <v>34</v>
      </c>
      <c r="E168" s="2" t="s">
        <v>12278</v>
      </c>
      <c r="F168" s="2" t="s">
        <v>12279</v>
      </c>
    </row>
    <row r="169" spans="1:6" hidden="1" x14ac:dyDescent="0.2">
      <c r="A169" s="1">
        <v>10314</v>
      </c>
      <c r="B169" s="2" t="s">
        <v>7489</v>
      </c>
      <c r="C169" s="2" t="s">
        <v>12515</v>
      </c>
      <c r="D169" s="2" t="s">
        <v>29</v>
      </c>
      <c r="E169" s="2" t="s">
        <v>12278</v>
      </c>
      <c r="F169" s="2" t="s">
        <v>12279</v>
      </c>
    </row>
    <row r="170" spans="1:6" hidden="1" x14ac:dyDescent="0.2">
      <c r="A170" s="1">
        <v>10315</v>
      </c>
      <c r="B170" s="2" t="s">
        <v>12516</v>
      </c>
      <c r="C170" s="2" t="s">
        <v>12517</v>
      </c>
      <c r="D170" s="2" t="s">
        <v>34</v>
      </c>
      <c r="E170" s="2" t="s">
        <v>12284</v>
      </c>
      <c r="F170" s="2" t="s">
        <v>12279</v>
      </c>
    </row>
    <row r="171" spans="1:6" hidden="1" x14ac:dyDescent="0.2">
      <c r="A171" s="1">
        <v>10316</v>
      </c>
      <c r="B171" s="2" t="s">
        <v>7267</v>
      </c>
      <c r="C171" s="2" t="s">
        <v>12518</v>
      </c>
      <c r="D171" s="2" t="s">
        <v>29</v>
      </c>
      <c r="E171" s="2" t="s">
        <v>12284</v>
      </c>
      <c r="F171" s="2" t="s">
        <v>12279</v>
      </c>
    </row>
    <row r="172" spans="1:6" hidden="1" x14ac:dyDescent="0.2">
      <c r="A172" s="1">
        <v>10317</v>
      </c>
      <c r="B172" s="2" t="s">
        <v>7694</v>
      </c>
      <c r="C172" s="2" t="s">
        <v>12519</v>
      </c>
      <c r="D172" s="2" t="s">
        <v>34</v>
      </c>
      <c r="E172" s="2" t="s">
        <v>12284</v>
      </c>
      <c r="F172" s="2" t="s">
        <v>12279</v>
      </c>
    </row>
    <row r="173" spans="1:6" hidden="1" x14ac:dyDescent="0.2">
      <c r="A173" s="1">
        <v>10318</v>
      </c>
      <c r="B173" s="2" t="s">
        <v>12520</v>
      </c>
      <c r="C173" s="2" t="s">
        <v>12521</v>
      </c>
      <c r="D173" s="2" t="s">
        <v>29</v>
      </c>
      <c r="E173" s="2" t="s">
        <v>12278</v>
      </c>
      <c r="F173" s="2" t="s">
        <v>12279</v>
      </c>
    </row>
    <row r="174" spans="1:6" hidden="1" x14ac:dyDescent="0.2">
      <c r="A174" s="1">
        <v>10319</v>
      </c>
      <c r="B174" s="2" t="s">
        <v>7605</v>
      </c>
      <c r="C174" s="2" t="s">
        <v>12522</v>
      </c>
      <c r="D174" s="2" t="s">
        <v>29</v>
      </c>
      <c r="E174" s="2" t="s">
        <v>12278</v>
      </c>
      <c r="F174" s="2" t="s">
        <v>12279</v>
      </c>
    </row>
    <row r="175" spans="1:6" hidden="1" x14ac:dyDescent="0.2">
      <c r="A175" s="1">
        <v>10320</v>
      </c>
      <c r="B175" s="2" t="s">
        <v>7605</v>
      </c>
      <c r="C175" s="2" t="s">
        <v>12523</v>
      </c>
      <c r="D175" s="2" t="s">
        <v>29</v>
      </c>
      <c r="E175" s="2" t="s">
        <v>12278</v>
      </c>
      <c r="F175" s="2" t="s">
        <v>12279</v>
      </c>
    </row>
    <row r="176" spans="1:6" hidden="1" x14ac:dyDescent="0.2">
      <c r="A176" s="1">
        <v>10321</v>
      </c>
      <c r="B176" s="2" t="s">
        <v>12524</v>
      </c>
      <c r="C176" s="2" t="s">
        <v>12525</v>
      </c>
      <c r="D176" s="2" t="s">
        <v>29</v>
      </c>
      <c r="E176" s="2" t="s">
        <v>12278</v>
      </c>
      <c r="F176" s="2" t="s">
        <v>12279</v>
      </c>
    </row>
    <row r="177" spans="1:6" hidden="1" x14ac:dyDescent="0.2">
      <c r="A177" s="1">
        <v>10322</v>
      </c>
      <c r="B177" s="2" t="s">
        <v>12524</v>
      </c>
      <c r="C177" s="2" t="s">
        <v>12526</v>
      </c>
      <c r="D177" s="2" t="s">
        <v>29</v>
      </c>
      <c r="E177" s="2" t="s">
        <v>12278</v>
      </c>
      <c r="F177" s="2" t="s">
        <v>12279</v>
      </c>
    </row>
    <row r="178" spans="1:6" hidden="1" x14ac:dyDescent="0.2">
      <c r="A178" s="1">
        <v>10323</v>
      </c>
      <c r="B178" s="2" t="s">
        <v>12524</v>
      </c>
      <c r="C178" s="2" t="s">
        <v>12527</v>
      </c>
      <c r="D178" s="2" t="s">
        <v>29</v>
      </c>
      <c r="E178" s="2" t="s">
        <v>12278</v>
      </c>
      <c r="F178" s="2" t="s">
        <v>12279</v>
      </c>
    </row>
    <row r="179" spans="1:6" hidden="1" x14ac:dyDescent="0.2">
      <c r="A179" s="1">
        <v>10324</v>
      </c>
      <c r="B179" s="2" t="s">
        <v>12524</v>
      </c>
      <c r="C179" s="2" t="s">
        <v>12528</v>
      </c>
      <c r="D179" s="2" t="s">
        <v>29</v>
      </c>
      <c r="E179" s="2" t="s">
        <v>12278</v>
      </c>
      <c r="F179" s="2" t="s">
        <v>12279</v>
      </c>
    </row>
    <row r="180" spans="1:6" hidden="1" x14ac:dyDescent="0.2">
      <c r="A180" s="1">
        <v>10325</v>
      </c>
      <c r="B180" s="2" t="s">
        <v>12529</v>
      </c>
      <c r="C180" s="2" t="s">
        <v>12530</v>
      </c>
      <c r="D180" s="2" t="s">
        <v>34</v>
      </c>
      <c r="E180" s="2" t="s">
        <v>12278</v>
      </c>
      <c r="F180" s="2" t="s">
        <v>12279</v>
      </c>
    </row>
    <row r="181" spans="1:6" hidden="1" x14ac:dyDescent="0.2">
      <c r="A181" s="1">
        <v>10327</v>
      </c>
      <c r="B181" s="2" t="s">
        <v>12531</v>
      </c>
      <c r="C181" s="2" t="s">
        <v>12532</v>
      </c>
      <c r="D181" s="2" t="s">
        <v>29</v>
      </c>
      <c r="E181" s="2" t="s">
        <v>12278</v>
      </c>
      <c r="F181" s="2" t="s">
        <v>12279</v>
      </c>
    </row>
    <row r="182" spans="1:6" hidden="1" x14ac:dyDescent="0.2">
      <c r="A182" s="1">
        <v>10328</v>
      </c>
      <c r="B182" s="2" t="s">
        <v>7287</v>
      </c>
      <c r="C182" s="2" t="s">
        <v>12533</v>
      </c>
      <c r="D182" s="2" t="s">
        <v>34</v>
      </c>
      <c r="E182" s="2" t="s">
        <v>12278</v>
      </c>
      <c r="F182" s="2" t="s">
        <v>12279</v>
      </c>
    </row>
    <row r="183" spans="1:6" hidden="1" x14ac:dyDescent="0.2">
      <c r="A183" s="1">
        <v>10329</v>
      </c>
      <c r="B183" s="2" t="s">
        <v>7287</v>
      </c>
      <c r="C183" s="2" t="s">
        <v>12534</v>
      </c>
      <c r="D183" s="2" t="s">
        <v>34</v>
      </c>
      <c r="E183" s="2" t="s">
        <v>12284</v>
      </c>
      <c r="F183" s="2" t="s">
        <v>12279</v>
      </c>
    </row>
    <row r="184" spans="1:6" hidden="1" x14ac:dyDescent="0.2">
      <c r="A184" s="1">
        <v>10330</v>
      </c>
      <c r="B184" s="2" t="s">
        <v>7287</v>
      </c>
      <c r="C184" s="2" t="s">
        <v>12535</v>
      </c>
      <c r="D184" s="2" t="s">
        <v>34</v>
      </c>
      <c r="E184" s="2" t="s">
        <v>12278</v>
      </c>
      <c r="F184" s="2" t="s">
        <v>12279</v>
      </c>
    </row>
    <row r="185" spans="1:6" ht="20" hidden="1" x14ac:dyDescent="0.2">
      <c r="A185" s="1">
        <v>10332</v>
      </c>
      <c r="B185" s="2" t="s">
        <v>12536</v>
      </c>
      <c r="C185" s="2" t="s">
        <v>12537</v>
      </c>
      <c r="D185" s="2" t="s">
        <v>34</v>
      </c>
      <c r="E185" s="2" t="s">
        <v>12278</v>
      </c>
      <c r="F185" s="2" t="s">
        <v>12279</v>
      </c>
    </row>
    <row r="186" spans="1:6" ht="20" hidden="1" x14ac:dyDescent="0.2">
      <c r="A186" s="1">
        <v>10333</v>
      </c>
      <c r="B186" s="2" t="s">
        <v>12538</v>
      </c>
      <c r="C186" s="2" t="s">
        <v>12539</v>
      </c>
      <c r="D186" s="2" t="s">
        <v>26</v>
      </c>
      <c r="E186" s="2" t="s">
        <v>12278</v>
      </c>
      <c r="F186" s="2" t="s">
        <v>12279</v>
      </c>
    </row>
    <row r="187" spans="1:6" ht="20" hidden="1" x14ac:dyDescent="0.2">
      <c r="A187" s="1">
        <v>10334</v>
      </c>
      <c r="B187" s="2" t="s">
        <v>12538</v>
      </c>
      <c r="C187" s="2" t="s">
        <v>12540</v>
      </c>
      <c r="D187" s="2" t="s">
        <v>26</v>
      </c>
      <c r="E187" s="2" t="s">
        <v>12278</v>
      </c>
      <c r="F187" s="2" t="s">
        <v>12279</v>
      </c>
    </row>
    <row r="188" spans="1:6" ht="20" hidden="1" x14ac:dyDescent="0.2">
      <c r="A188" s="1">
        <v>10336</v>
      </c>
      <c r="B188" s="2" t="s">
        <v>12541</v>
      </c>
      <c r="C188" s="2" t="s">
        <v>12542</v>
      </c>
      <c r="D188" s="2" t="s">
        <v>34</v>
      </c>
      <c r="E188" s="2" t="s">
        <v>12278</v>
      </c>
      <c r="F188" s="2" t="s">
        <v>12279</v>
      </c>
    </row>
    <row r="189" spans="1:6" hidden="1" x14ac:dyDescent="0.2">
      <c r="A189" s="1">
        <v>10337</v>
      </c>
      <c r="B189" s="2" t="s">
        <v>12501</v>
      </c>
      <c r="C189" s="2" t="s">
        <v>12543</v>
      </c>
      <c r="D189" s="2" t="s">
        <v>29</v>
      </c>
      <c r="E189" s="2" t="s">
        <v>12284</v>
      </c>
      <c r="F189" s="2" t="s">
        <v>12279</v>
      </c>
    </row>
    <row r="190" spans="1:6" hidden="1" x14ac:dyDescent="0.2">
      <c r="A190" s="1">
        <v>10340</v>
      </c>
      <c r="B190" s="2" t="s">
        <v>7482</v>
      </c>
      <c r="C190" s="2" t="s">
        <v>12544</v>
      </c>
      <c r="D190" s="2" t="s">
        <v>26</v>
      </c>
      <c r="E190" s="2" t="s">
        <v>12278</v>
      </c>
      <c r="F190" s="2" t="s">
        <v>12279</v>
      </c>
    </row>
    <row r="191" spans="1:6" hidden="1" x14ac:dyDescent="0.2">
      <c r="A191" s="1">
        <v>10343</v>
      </c>
      <c r="B191" s="2" t="s">
        <v>7284</v>
      </c>
      <c r="C191" s="2" t="s">
        <v>12545</v>
      </c>
      <c r="D191" s="2" t="s">
        <v>29</v>
      </c>
      <c r="E191" s="2" t="s">
        <v>12278</v>
      </c>
      <c r="F191" s="2" t="s">
        <v>12279</v>
      </c>
    </row>
    <row r="192" spans="1:6" hidden="1" x14ac:dyDescent="0.2">
      <c r="A192" s="1">
        <v>10344</v>
      </c>
      <c r="B192" s="2" t="s">
        <v>7737</v>
      </c>
      <c r="C192" s="2" t="s">
        <v>12546</v>
      </c>
      <c r="D192" s="2" t="s">
        <v>29</v>
      </c>
      <c r="E192" s="2" t="s">
        <v>12297</v>
      </c>
      <c r="F192" s="2" t="s">
        <v>12279</v>
      </c>
    </row>
    <row r="193" spans="1:6" hidden="1" x14ac:dyDescent="0.2">
      <c r="A193" s="1">
        <v>10345</v>
      </c>
      <c r="B193" s="2" t="s">
        <v>7888</v>
      </c>
      <c r="C193" s="2" t="s">
        <v>12547</v>
      </c>
      <c r="D193" s="2" t="s">
        <v>26</v>
      </c>
      <c r="E193" s="2" t="s">
        <v>12284</v>
      </c>
      <c r="F193" s="2" t="s">
        <v>12279</v>
      </c>
    </row>
    <row r="194" spans="1:6" hidden="1" x14ac:dyDescent="0.2">
      <c r="A194" s="1">
        <v>10346</v>
      </c>
      <c r="B194" s="2" t="s">
        <v>12410</v>
      </c>
      <c r="C194" s="2" t="s">
        <v>12548</v>
      </c>
      <c r="D194" s="2" t="s">
        <v>29</v>
      </c>
      <c r="E194" s="2" t="s">
        <v>12278</v>
      </c>
      <c r="F194" s="2" t="s">
        <v>12279</v>
      </c>
    </row>
    <row r="195" spans="1:6" hidden="1" x14ac:dyDescent="0.2">
      <c r="A195" s="1">
        <v>10354</v>
      </c>
      <c r="B195" s="2" t="s">
        <v>12420</v>
      </c>
      <c r="C195" s="2" t="s">
        <v>12549</v>
      </c>
      <c r="D195" s="2" t="s">
        <v>29</v>
      </c>
      <c r="E195" s="2" t="s">
        <v>12297</v>
      </c>
      <c r="F195" s="2" t="s">
        <v>12279</v>
      </c>
    </row>
    <row r="196" spans="1:6" hidden="1" x14ac:dyDescent="0.2">
      <c r="A196" s="1">
        <v>10355</v>
      </c>
      <c r="B196" s="2" t="s">
        <v>12420</v>
      </c>
      <c r="C196" s="2" t="s">
        <v>12550</v>
      </c>
      <c r="D196" s="2" t="s">
        <v>29</v>
      </c>
      <c r="E196" s="2" t="s">
        <v>12297</v>
      </c>
      <c r="F196" s="2" t="s">
        <v>12279</v>
      </c>
    </row>
    <row r="197" spans="1:6" hidden="1" x14ac:dyDescent="0.2">
      <c r="A197" s="1">
        <v>10358</v>
      </c>
      <c r="B197" s="2" t="s">
        <v>12336</v>
      </c>
      <c r="C197" s="2" t="s">
        <v>12551</v>
      </c>
      <c r="D197" s="2" t="s">
        <v>34</v>
      </c>
      <c r="E197" s="2" t="s">
        <v>12284</v>
      </c>
      <c r="F197" s="2" t="s">
        <v>12279</v>
      </c>
    </row>
    <row r="198" spans="1:6" hidden="1" x14ac:dyDescent="0.2">
      <c r="A198" s="1">
        <v>10359</v>
      </c>
      <c r="B198" s="2" t="s">
        <v>7489</v>
      </c>
      <c r="C198" s="2" t="s">
        <v>12552</v>
      </c>
      <c r="D198" s="2" t="s">
        <v>29</v>
      </c>
      <c r="E198" s="2" t="s">
        <v>12278</v>
      </c>
      <c r="F198" s="2" t="s">
        <v>12279</v>
      </c>
    </row>
    <row r="199" spans="1:6" hidden="1" x14ac:dyDescent="0.2">
      <c r="A199" s="1">
        <v>10360</v>
      </c>
      <c r="B199" s="2" t="s">
        <v>7489</v>
      </c>
      <c r="C199" s="2" t="s">
        <v>12553</v>
      </c>
      <c r="D199" s="2" t="s">
        <v>29</v>
      </c>
      <c r="E199" s="2" t="s">
        <v>12278</v>
      </c>
      <c r="F199" s="2" t="s">
        <v>12279</v>
      </c>
    </row>
    <row r="200" spans="1:6" hidden="1" x14ac:dyDescent="0.2">
      <c r="A200" s="1">
        <v>10362</v>
      </c>
      <c r="B200" s="2" t="s">
        <v>7885</v>
      </c>
      <c r="C200" s="2" t="s">
        <v>12554</v>
      </c>
      <c r="D200" s="2" t="s">
        <v>29</v>
      </c>
      <c r="E200" s="2" t="s">
        <v>12278</v>
      </c>
      <c r="F200" s="2" t="s">
        <v>12279</v>
      </c>
    </row>
    <row r="201" spans="1:6" hidden="1" x14ac:dyDescent="0.2">
      <c r="A201" s="1">
        <v>10363</v>
      </c>
      <c r="B201" s="2" t="s">
        <v>7836</v>
      </c>
      <c r="C201" s="2" t="s">
        <v>12555</v>
      </c>
      <c r="D201" s="2" t="s">
        <v>26</v>
      </c>
      <c r="E201" s="2" t="s">
        <v>12297</v>
      </c>
      <c r="F201" s="2" t="s">
        <v>12279</v>
      </c>
    </row>
    <row r="202" spans="1:6" ht="20" hidden="1" x14ac:dyDescent="0.2">
      <c r="A202" s="1">
        <v>10364</v>
      </c>
      <c r="B202" s="2" t="s">
        <v>12556</v>
      </c>
      <c r="C202" s="2" t="s">
        <v>12557</v>
      </c>
      <c r="D202" s="2" t="s">
        <v>26</v>
      </c>
      <c r="E202" s="2" t="s">
        <v>12453</v>
      </c>
      <c r="F202" s="2" t="s">
        <v>12279</v>
      </c>
    </row>
    <row r="203" spans="1:6" hidden="1" x14ac:dyDescent="0.2">
      <c r="A203" s="1">
        <v>10365</v>
      </c>
      <c r="B203" s="2" t="s">
        <v>7299</v>
      </c>
      <c r="C203" s="2" t="s">
        <v>12558</v>
      </c>
      <c r="D203" s="2" t="s">
        <v>29</v>
      </c>
      <c r="E203" s="2" t="s">
        <v>12284</v>
      </c>
      <c r="F203" s="2" t="s">
        <v>12279</v>
      </c>
    </row>
    <row r="204" spans="1:6" hidden="1" x14ac:dyDescent="0.2">
      <c r="A204" s="1">
        <v>10367</v>
      </c>
      <c r="B204" s="2" t="s">
        <v>7499</v>
      </c>
      <c r="C204" s="2" t="s">
        <v>12559</v>
      </c>
      <c r="D204" s="2" t="s">
        <v>26</v>
      </c>
      <c r="E204" s="2" t="s">
        <v>12278</v>
      </c>
      <c r="F204" s="2" t="s">
        <v>12279</v>
      </c>
    </row>
    <row r="205" spans="1:6" ht="20" hidden="1" x14ac:dyDescent="0.2">
      <c r="A205" s="1">
        <v>10369</v>
      </c>
      <c r="B205" s="2" t="s">
        <v>12373</v>
      </c>
      <c r="C205" s="2" t="s">
        <v>12560</v>
      </c>
      <c r="D205" s="2" t="s">
        <v>29</v>
      </c>
      <c r="E205" s="2" t="s">
        <v>12278</v>
      </c>
      <c r="F205" s="2" t="s">
        <v>12279</v>
      </c>
    </row>
    <row r="206" spans="1:6" hidden="1" x14ac:dyDescent="0.2">
      <c r="A206" s="1">
        <v>10370</v>
      </c>
      <c r="B206" s="2" t="s">
        <v>7321</v>
      </c>
      <c r="C206" s="2" t="s">
        <v>12561</v>
      </c>
      <c r="D206" s="2" t="s">
        <v>29</v>
      </c>
      <c r="E206" s="2" t="s">
        <v>12297</v>
      </c>
      <c r="F206" s="2" t="s">
        <v>12279</v>
      </c>
    </row>
    <row r="207" spans="1:6" hidden="1" x14ac:dyDescent="0.2">
      <c r="A207" s="1">
        <v>10372</v>
      </c>
      <c r="B207" s="2" t="s">
        <v>7323</v>
      </c>
      <c r="C207" s="2" t="s">
        <v>12562</v>
      </c>
      <c r="D207" s="2" t="s">
        <v>26</v>
      </c>
      <c r="E207" s="2" t="s">
        <v>12278</v>
      </c>
      <c r="F207" s="2" t="s">
        <v>12279</v>
      </c>
    </row>
    <row r="208" spans="1:6" hidden="1" x14ac:dyDescent="0.2">
      <c r="A208" s="1">
        <v>10374</v>
      </c>
      <c r="B208" s="2" t="s">
        <v>12563</v>
      </c>
      <c r="C208" s="2" t="s">
        <v>12564</v>
      </c>
      <c r="D208" s="2" t="s">
        <v>29</v>
      </c>
      <c r="E208" s="2" t="s">
        <v>12284</v>
      </c>
      <c r="F208" s="2" t="s">
        <v>12279</v>
      </c>
    </row>
    <row r="209" spans="1:6" ht="20" hidden="1" x14ac:dyDescent="0.2">
      <c r="A209" s="1">
        <v>10375</v>
      </c>
      <c r="B209" s="2" t="s">
        <v>12565</v>
      </c>
      <c r="C209" s="2" t="s">
        <v>12566</v>
      </c>
      <c r="D209" s="2" t="s">
        <v>34</v>
      </c>
      <c r="E209" s="2" t="s">
        <v>12282</v>
      </c>
      <c r="F209" s="2" t="s">
        <v>12279</v>
      </c>
    </row>
    <row r="210" spans="1:6" hidden="1" x14ac:dyDescent="0.2">
      <c r="A210" s="1">
        <v>10376</v>
      </c>
      <c r="B210" s="2" t="s">
        <v>7754</v>
      </c>
      <c r="C210" s="2" t="s">
        <v>12567</v>
      </c>
      <c r="D210" s="2" t="s">
        <v>29</v>
      </c>
      <c r="E210" s="2" t="s">
        <v>12284</v>
      </c>
      <c r="F210" s="2" t="s">
        <v>12279</v>
      </c>
    </row>
    <row r="211" spans="1:6" hidden="1" x14ac:dyDescent="0.2">
      <c r="A211" s="1">
        <v>10378</v>
      </c>
      <c r="B211" s="2" t="s">
        <v>12568</v>
      </c>
      <c r="C211" s="2" t="s">
        <v>12569</v>
      </c>
      <c r="D211" s="2" t="s">
        <v>26</v>
      </c>
      <c r="E211" s="2" t="s">
        <v>12284</v>
      </c>
      <c r="F211" s="2" t="s">
        <v>12279</v>
      </c>
    </row>
    <row r="212" spans="1:6" hidden="1" x14ac:dyDescent="0.2">
      <c r="A212" s="1">
        <v>10379</v>
      </c>
      <c r="B212" s="2" t="s">
        <v>7841</v>
      </c>
      <c r="C212" s="2" t="s">
        <v>12570</v>
      </c>
      <c r="D212" s="2" t="s">
        <v>34</v>
      </c>
      <c r="E212" s="2" t="s">
        <v>12284</v>
      </c>
      <c r="F212" s="2" t="s">
        <v>12279</v>
      </c>
    </row>
    <row r="213" spans="1:6" hidden="1" x14ac:dyDescent="0.2">
      <c r="A213" s="1">
        <v>10380</v>
      </c>
      <c r="B213" s="2" t="s">
        <v>12379</v>
      </c>
      <c r="C213" s="2" t="s">
        <v>12571</v>
      </c>
      <c r="D213" s="2" t="s">
        <v>26</v>
      </c>
      <c r="E213" s="2" t="s">
        <v>12284</v>
      </c>
      <c r="F213" s="2" t="s">
        <v>12279</v>
      </c>
    </row>
    <row r="214" spans="1:6" hidden="1" x14ac:dyDescent="0.2">
      <c r="A214" s="1">
        <v>10381</v>
      </c>
      <c r="B214" s="2" t="s">
        <v>7749</v>
      </c>
      <c r="C214" s="2" t="s">
        <v>12572</v>
      </c>
      <c r="D214" s="2" t="s">
        <v>29</v>
      </c>
      <c r="E214" s="2" t="s">
        <v>12284</v>
      </c>
      <c r="F214" s="2" t="s">
        <v>12279</v>
      </c>
    </row>
    <row r="215" spans="1:6" hidden="1" x14ac:dyDescent="0.2">
      <c r="A215" s="1">
        <v>10382</v>
      </c>
      <c r="B215" s="2" t="s">
        <v>12573</v>
      </c>
      <c r="C215" s="2" t="s">
        <v>12574</v>
      </c>
      <c r="D215" s="2" t="s">
        <v>29</v>
      </c>
      <c r="E215" s="2" t="s">
        <v>12284</v>
      </c>
      <c r="F215" s="2" t="s">
        <v>12279</v>
      </c>
    </row>
    <row r="216" spans="1:6" hidden="1" x14ac:dyDescent="0.2">
      <c r="A216" s="1">
        <v>10383</v>
      </c>
      <c r="B216" s="2" t="s">
        <v>12575</v>
      </c>
      <c r="C216" s="2" t="s">
        <v>12576</v>
      </c>
      <c r="D216" s="2" t="s">
        <v>26</v>
      </c>
      <c r="E216" s="2" t="s">
        <v>12284</v>
      </c>
      <c r="F216" s="2" t="s">
        <v>12279</v>
      </c>
    </row>
    <row r="217" spans="1:6" hidden="1" x14ac:dyDescent="0.2">
      <c r="A217" s="1">
        <v>10384</v>
      </c>
      <c r="B217" s="2" t="s">
        <v>12479</v>
      </c>
      <c r="C217" s="2" t="s">
        <v>12577</v>
      </c>
      <c r="D217" s="2" t="s">
        <v>26</v>
      </c>
      <c r="E217" s="2" t="s">
        <v>12284</v>
      </c>
      <c r="F217" s="2" t="s">
        <v>12279</v>
      </c>
    </row>
    <row r="218" spans="1:6" ht="20" hidden="1" x14ac:dyDescent="0.2">
      <c r="A218" s="1">
        <v>10386</v>
      </c>
      <c r="B218" s="2" t="s">
        <v>12373</v>
      </c>
      <c r="C218" s="2" t="s">
        <v>12578</v>
      </c>
      <c r="D218" s="2" t="s">
        <v>29</v>
      </c>
      <c r="E218" s="2" t="s">
        <v>12284</v>
      </c>
      <c r="F218" s="2" t="s">
        <v>12279</v>
      </c>
    </row>
    <row r="219" spans="1:6" ht="20" hidden="1" x14ac:dyDescent="0.2">
      <c r="A219" s="1">
        <v>10387</v>
      </c>
      <c r="B219" s="2" t="s">
        <v>12579</v>
      </c>
      <c r="C219" s="2" t="s">
        <v>12580</v>
      </c>
      <c r="D219" s="2" t="s">
        <v>29</v>
      </c>
      <c r="E219" s="2" t="s">
        <v>12297</v>
      </c>
      <c r="F219" s="2" t="s">
        <v>12279</v>
      </c>
    </row>
    <row r="220" spans="1:6" hidden="1" x14ac:dyDescent="0.2">
      <c r="A220" s="1">
        <v>10388</v>
      </c>
      <c r="B220" s="2" t="s">
        <v>12581</v>
      </c>
      <c r="C220" s="2" t="s">
        <v>12582</v>
      </c>
      <c r="D220" s="2" t="s">
        <v>26</v>
      </c>
      <c r="E220" s="2" t="s">
        <v>12284</v>
      </c>
      <c r="F220" s="2" t="s">
        <v>12279</v>
      </c>
    </row>
    <row r="221" spans="1:6" hidden="1" x14ac:dyDescent="0.2">
      <c r="A221" s="1">
        <v>10393</v>
      </c>
      <c r="B221" s="2" t="s">
        <v>7323</v>
      </c>
      <c r="C221" s="2" t="s">
        <v>12583</v>
      </c>
      <c r="D221" s="2" t="s">
        <v>26</v>
      </c>
      <c r="E221" s="2" t="s">
        <v>12284</v>
      </c>
      <c r="F221" s="2" t="s">
        <v>12279</v>
      </c>
    </row>
    <row r="222" spans="1:6" hidden="1" x14ac:dyDescent="0.2">
      <c r="A222" s="1">
        <v>10394</v>
      </c>
      <c r="B222" s="2" t="s">
        <v>12584</v>
      </c>
      <c r="C222" s="2" t="s">
        <v>12585</v>
      </c>
      <c r="D222" s="2" t="s">
        <v>34</v>
      </c>
      <c r="E222" s="2" t="s">
        <v>12284</v>
      </c>
      <c r="F222" s="2" t="s">
        <v>12279</v>
      </c>
    </row>
    <row r="223" spans="1:6" hidden="1" x14ac:dyDescent="0.2">
      <c r="A223" s="1">
        <v>10395</v>
      </c>
      <c r="B223" s="2" t="s">
        <v>12280</v>
      </c>
      <c r="C223" s="2" t="s">
        <v>12586</v>
      </c>
      <c r="D223" s="2" t="s">
        <v>26</v>
      </c>
      <c r="E223" s="2" t="s">
        <v>12284</v>
      </c>
      <c r="F223" s="2" t="s">
        <v>12279</v>
      </c>
    </row>
    <row r="224" spans="1:6" hidden="1" x14ac:dyDescent="0.2">
      <c r="A224" s="1">
        <v>10397</v>
      </c>
      <c r="B224" s="2" t="s">
        <v>12587</v>
      </c>
      <c r="C224" s="2" t="s">
        <v>12588</v>
      </c>
      <c r="D224" s="2" t="s">
        <v>29</v>
      </c>
      <c r="E224" s="2" t="s">
        <v>12278</v>
      </c>
      <c r="F224" s="2" t="s">
        <v>12279</v>
      </c>
    </row>
    <row r="225" spans="1:6" hidden="1" x14ac:dyDescent="0.2">
      <c r="A225" s="1">
        <v>10398</v>
      </c>
      <c r="B225" s="2" t="s">
        <v>7472</v>
      </c>
      <c r="C225" s="2" t="s">
        <v>12589</v>
      </c>
      <c r="D225" s="2" t="s">
        <v>34</v>
      </c>
      <c r="E225" s="2" t="s">
        <v>12278</v>
      </c>
      <c r="F225" s="2" t="s">
        <v>12279</v>
      </c>
    </row>
    <row r="226" spans="1:6" hidden="1" x14ac:dyDescent="0.2">
      <c r="A226" s="1">
        <v>10400</v>
      </c>
      <c r="B226" s="2" t="s">
        <v>7323</v>
      </c>
      <c r="C226" s="2" t="s">
        <v>12590</v>
      </c>
      <c r="D226" s="2" t="s">
        <v>26</v>
      </c>
      <c r="E226" s="2" t="s">
        <v>12278</v>
      </c>
      <c r="F226" s="2" t="s">
        <v>12279</v>
      </c>
    </row>
    <row r="227" spans="1:6" hidden="1" x14ac:dyDescent="0.2">
      <c r="A227" s="1">
        <v>10401</v>
      </c>
      <c r="B227" s="2" t="s">
        <v>7525</v>
      </c>
      <c r="C227" s="2" t="s">
        <v>12591</v>
      </c>
      <c r="D227" s="2" t="s">
        <v>29</v>
      </c>
      <c r="E227" s="2" t="s">
        <v>12278</v>
      </c>
      <c r="F227" s="2" t="s">
        <v>12279</v>
      </c>
    </row>
    <row r="228" spans="1:6" hidden="1" x14ac:dyDescent="0.2">
      <c r="A228" s="1">
        <v>10402</v>
      </c>
      <c r="B228" s="2" t="s">
        <v>12384</v>
      </c>
      <c r="C228" s="2" t="s">
        <v>12592</v>
      </c>
      <c r="D228" s="2" t="s">
        <v>26</v>
      </c>
      <c r="E228" s="2" t="s">
        <v>12278</v>
      </c>
      <c r="F228" s="2" t="s">
        <v>12279</v>
      </c>
    </row>
    <row r="229" spans="1:6" hidden="1" x14ac:dyDescent="0.2">
      <c r="A229" s="1">
        <v>10403</v>
      </c>
      <c r="B229" s="2" t="s">
        <v>7325</v>
      </c>
      <c r="C229" s="2" t="s">
        <v>12593</v>
      </c>
      <c r="D229" s="2" t="s">
        <v>26</v>
      </c>
      <c r="E229" s="2" t="s">
        <v>12284</v>
      </c>
      <c r="F229" s="2" t="s">
        <v>12279</v>
      </c>
    </row>
    <row r="230" spans="1:6" hidden="1" x14ac:dyDescent="0.2">
      <c r="A230" s="1">
        <v>10406</v>
      </c>
      <c r="B230" s="2" t="s">
        <v>7325</v>
      </c>
      <c r="C230" s="2" t="s">
        <v>12594</v>
      </c>
      <c r="D230" s="2" t="s">
        <v>26</v>
      </c>
      <c r="E230" s="2" t="s">
        <v>12595</v>
      </c>
      <c r="F230" s="2" t="s">
        <v>12279</v>
      </c>
    </row>
    <row r="231" spans="1:6" hidden="1" x14ac:dyDescent="0.2">
      <c r="A231" s="1">
        <v>10407</v>
      </c>
      <c r="B231" s="2" t="s">
        <v>7325</v>
      </c>
      <c r="C231" s="2" t="s">
        <v>12596</v>
      </c>
      <c r="D231" s="2" t="s">
        <v>26</v>
      </c>
      <c r="E231" s="2" t="s">
        <v>12595</v>
      </c>
      <c r="F231" s="2" t="s">
        <v>12279</v>
      </c>
    </row>
    <row r="232" spans="1:6" hidden="1" x14ac:dyDescent="0.2">
      <c r="A232" s="1">
        <v>10410</v>
      </c>
      <c r="B232" s="2" t="s">
        <v>12597</v>
      </c>
      <c r="C232" s="2" t="s">
        <v>12598</v>
      </c>
      <c r="D232" s="2" t="s">
        <v>29</v>
      </c>
      <c r="E232" s="2" t="s">
        <v>12278</v>
      </c>
      <c r="F232" s="2" t="s">
        <v>12279</v>
      </c>
    </row>
    <row r="233" spans="1:6" ht="20" hidden="1" x14ac:dyDescent="0.2">
      <c r="A233" s="1">
        <v>10411</v>
      </c>
      <c r="B233" s="2" t="s">
        <v>12373</v>
      </c>
      <c r="C233" s="2" t="s">
        <v>12599</v>
      </c>
      <c r="D233" s="2" t="s">
        <v>29</v>
      </c>
      <c r="E233" s="2" t="s">
        <v>12278</v>
      </c>
      <c r="F233" s="2" t="s">
        <v>12279</v>
      </c>
    </row>
    <row r="234" spans="1:6" hidden="1" x14ac:dyDescent="0.2">
      <c r="A234" s="1">
        <v>10412</v>
      </c>
      <c r="B234" s="2" t="s">
        <v>7381</v>
      </c>
      <c r="C234" s="2" t="s">
        <v>12600</v>
      </c>
      <c r="D234" s="2" t="s">
        <v>26</v>
      </c>
      <c r="E234" s="2" t="s">
        <v>12278</v>
      </c>
      <c r="F234" s="2" t="s">
        <v>12279</v>
      </c>
    </row>
    <row r="235" spans="1:6" hidden="1" x14ac:dyDescent="0.2">
      <c r="A235" s="1">
        <v>10413</v>
      </c>
      <c r="B235" s="2" t="s">
        <v>7381</v>
      </c>
      <c r="C235" s="2" t="s">
        <v>12601</v>
      </c>
      <c r="D235" s="2" t="s">
        <v>26</v>
      </c>
      <c r="E235" s="2" t="s">
        <v>12278</v>
      </c>
      <c r="F235" s="2" t="s">
        <v>12279</v>
      </c>
    </row>
    <row r="236" spans="1:6" ht="20" hidden="1" x14ac:dyDescent="0.2">
      <c r="A236" s="1">
        <v>10414</v>
      </c>
      <c r="B236" s="2" t="s">
        <v>12373</v>
      </c>
      <c r="C236" s="2" t="s">
        <v>12602</v>
      </c>
      <c r="D236" s="2" t="s">
        <v>29</v>
      </c>
      <c r="E236" s="2" t="s">
        <v>12297</v>
      </c>
      <c r="F236" s="2" t="s">
        <v>12279</v>
      </c>
    </row>
    <row r="237" spans="1:6" hidden="1" x14ac:dyDescent="0.2">
      <c r="A237" s="1">
        <v>10415</v>
      </c>
      <c r="B237" s="2" t="s">
        <v>7287</v>
      </c>
      <c r="C237" s="2" t="s">
        <v>12603</v>
      </c>
      <c r="D237" s="2" t="s">
        <v>34</v>
      </c>
      <c r="E237" s="2" t="s">
        <v>12284</v>
      </c>
      <c r="F237" s="2" t="s">
        <v>12279</v>
      </c>
    </row>
    <row r="238" spans="1:6" hidden="1" x14ac:dyDescent="0.2">
      <c r="A238" s="1">
        <v>10416</v>
      </c>
      <c r="B238" s="2" t="s">
        <v>7646</v>
      </c>
      <c r="C238" s="2" t="s">
        <v>12604</v>
      </c>
      <c r="D238" s="2" t="s">
        <v>34</v>
      </c>
      <c r="E238" s="2" t="s">
        <v>12278</v>
      </c>
      <c r="F238" s="2" t="s">
        <v>12279</v>
      </c>
    </row>
    <row r="239" spans="1:6" hidden="1" x14ac:dyDescent="0.2">
      <c r="A239" s="1">
        <v>10417</v>
      </c>
      <c r="B239" s="2" t="s">
        <v>7546</v>
      </c>
      <c r="C239" s="2" t="s">
        <v>12605</v>
      </c>
      <c r="D239" s="2" t="s">
        <v>26</v>
      </c>
      <c r="E239" s="2" t="s">
        <v>12284</v>
      </c>
      <c r="F239" s="2" t="s">
        <v>12279</v>
      </c>
    </row>
    <row r="240" spans="1:6" hidden="1" x14ac:dyDescent="0.2">
      <c r="A240" s="1">
        <v>10419</v>
      </c>
      <c r="B240" s="2" t="s">
        <v>12597</v>
      </c>
      <c r="C240" s="2" t="s">
        <v>12606</v>
      </c>
      <c r="D240" s="2" t="s">
        <v>29</v>
      </c>
      <c r="E240" s="2" t="s">
        <v>12284</v>
      </c>
      <c r="F240" s="2" t="s">
        <v>12279</v>
      </c>
    </row>
    <row r="241" spans="1:6" hidden="1" x14ac:dyDescent="0.2">
      <c r="A241" s="1">
        <v>10421</v>
      </c>
      <c r="B241" s="2" t="s">
        <v>12607</v>
      </c>
      <c r="C241" s="2" t="s">
        <v>12608</v>
      </c>
      <c r="D241" s="2" t="s">
        <v>34</v>
      </c>
      <c r="E241" s="2" t="s">
        <v>12278</v>
      </c>
      <c r="F241" s="2" t="s">
        <v>12279</v>
      </c>
    </row>
    <row r="242" spans="1:6" ht="20" hidden="1" x14ac:dyDescent="0.2">
      <c r="A242" s="1">
        <v>10422</v>
      </c>
      <c r="B242" s="2" t="s">
        <v>12609</v>
      </c>
      <c r="C242" s="2" t="s">
        <v>12610</v>
      </c>
      <c r="D242" s="2" t="s">
        <v>34</v>
      </c>
      <c r="E242" s="2" t="s">
        <v>12278</v>
      </c>
      <c r="F242" s="2" t="s">
        <v>12279</v>
      </c>
    </row>
    <row r="243" spans="1:6" ht="20" hidden="1" x14ac:dyDescent="0.2">
      <c r="A243" s="1">
        <v>10423</v>
      </c>
      <c r="B243" s="2" t="s">
        <v>7682</v>
      </c>
      <c r="C243" s="2" t="s">
        <v>12611</v>
      </c>
      <c r="D243" s="2" t="s">
        <v>34</v>
      </c>
      <c r="E243" s="2" t="s">
        <v>12284</v>
      </c>
      <c r="F243" s="2" t="s">
        <v>12279</v>
      </c>
    </row>
    <row r="244" spans="1:6" hidden="1" x14ac:dyDescent="0.2">
      <c r="A244" s="1">
        <v>10424</v>
      </c>
      <c r="B244" s="2" t="s">
        <v>7570</v>
      </c>
      <c r="C244" s="2" t="s">
        <v>12612</v>
      </c>
      <c r="D244" s="2" t="s">
        <v>26</v>
      </c>
      <c r="E244" s="2" t="s">
        <v>12278</v>
      </c>
      <c r="F244" s="2" t="s">
        <v>12279</v>
      </c>
    </row>
    <row r="245" spans="1:6" hidden="1" x14ac:dyDescent="0.2">
      <c r="A245" s="1">
        <v>10425</v>
      </c>
      <c r="B245" s="2" t="s">
        <v>12280</v>
      </c>
      <c r="C245" s="2" t="s">
        <v>12613</v>
      </c>
      <c r="D245" s="2" t="s">
        <v>34</v>
      </c>
      <c r="E245" s="2" t="s">
        <v>12278</v>
      </c>
      <c r="F245" s="2" t="s">
        <v>12279</v>
      </c>
    </row>
    <row r="246" spans="1:6" hidden="1" x14ac:dyDescent="0.2">
      <c r="A246" s="1">
        <v>10426</v>
      </c>
      <c r="B246" s="2" t="s">
        <v>12336</v>
      </c>
      <c r="C246" s="2" t="s">
        <v>12614</v>
      </c>
      <c r="D246" s="2" t="s">
        <v>34</v>
      </c>
      <c r="E246" s="2" t="s">
        <v>12297</v>
      </c>
      <c r="F246" s="2" t="s">
        <v>12279</v>
      </c>
    </row>
    <row r="247" spans="1:6" hidden="1" x14ac:dyDescent="0.2">
      <c r="A247" s="1">
        <v>10427</v>
      </c>
      <c r="B247" s="2" t="s">
        <v>12348</v>
      </c>
      <c r="C247" s="2" t="s">
        <v>12615</v>
      </c>
      <c r="D247" s="2" t="s">
        <v>29</v>
      </c>
      <c r="E247" s="2" t="s">
        <v>12278</v>
      </c>
      <c r="F247" s="2" t="s">
        <v>12279</v>
      </c>
    </row>
    <row r="248" spans="1:6" hidden="1" x14ac:dyDescent="0.2">
      <c r="A248" s="1">
        <v>10429</v>
      </c>
      <c r="B248" s="2" t="s">
        <v>7392</v>
      </c>
      <c r="C248" s="2" t="s">
        <v>12616</v>
      </c>
      <c r="D248" s="2" t="s">
        <v>26</v>
      </c>
      <c r="E248" s="2" t="s">
        <v>12278</v>
      </c>
      <c r="F248" s="2" t="s">
        <v>12279</v>
      </c>
    </row>
    <row r="249" spans="1:6" hidden="1" x14ac:dyDescent="0.2">
      <c r="A249" s="1">
        <v>10433</v>
      </c>
      <c r="B249" s="2" t="s">
        <v>12617</v>
      </c>
      <c r="C249" s="2" t="s">
        <v>12618</v>
      </c>
      <c r="D249" s="2" t="s">
        <v>29</v>
      </c>
      <c r="E249" s="2" t="s">
        <v>12278</v>
      </c>
      <c r="F249" s="2" t="s">
        <v>12279</v>
      </c>
    </row>
    <row r="250" spans="1:6" hidden="1" x14ac:dyDescent="0.2">
      <c r="A250" s="1">
        <v>10434</v>
      </c>
      <c r="B250" s="2" t="s">
        <v>12336</v>
      </c>
      <c r="C250" s="2" t="s">
        <v>12619</v>
      </c>
      <c r="D250" s="2" t="s">
        <v>34</v>
      </c>
      <c r="E250" s="2" t="s">
        <v>12297</v>
      </c>
      <c r="F250" s="2" t="s">
        <v>12279</v>
      </c>
    </row>
    <row r="251" spans="1:6" hidden="1" x14ac:dyDescent="0.2">
      <c r="A251" s="1">
        <v>10435</v>
      </c>
      <c r="B251" s="2" t="s">
        <v>7267</v>
      </c>
      <c r="C251" s="2" t="s">
        <v>12620</v>
      </c>
      <c r="D251" s="2" t="s">
        <v>29</v>
      </c>
      <c r="E251" s="2" t="s">
        <v>12284</v>
      </c>
      <c r="F251" s="2" t="s">
        <v>12279</v>
      </c>
    </row>
    <row r="252" spans="1:6" hidden="1" x14ac:dyDescent="0.2">
      <c r="A252" s="1">
        <v>10438</v>
      </c>
      <c r="B252" s="2" t="s">
        <v>12336</v>
      </c>
      <c r="C252" s="2" t="s">
        <v>12621</v>
      </c>
      <c r="D252" s="2" t="s">
        <v>34</v>
      </c>
      <c r="E252" s="2" t="s">
        <v>12297</v>
      </c>
      <c r="F252" s="2" t="s">
        <v>12279</v>
      </c>
    </row>
    <row r="253" spans="1:6" hidden="1" x14ac:dyDescent="0.2">
      <c r="A253" s="1">
        <v>10441</v>
      </c>
      <c r="B253" s="2" t="s">
        <v>7284</v>
      </c>
      <c r="C253" s="2" t="s">
        <v>12622</v>
      </c>
      <c r="D253" s="2" t="s">
        <v>29</v>
      </c>
      <c r="E253" s="2" t="s">
        <v>12278</v>
      </c>
      <c r="F253" s="2" t="s">
        <v>12279</v>
      </c>
    </row>
    <row r="254" spans="1:6" hidden="1" x14ac:dyDescent="0.2">
      <c r="A254" s="1">
        <v>10442</v>
      </c>
      <c r="B254" s="2" t="s">
        <v>12623</v>
      </c>
      <c r="C254" s="2" t="s">
        <v>12624</v>
      </c>
      <c r="D254" s="2" t="s">
        <v>26</v>
      </c>
      <c r="E254" s="2" t="s">
        <v>12284</v>
      </c>
      <c r="F254" s="2" t="s">
        <v>12279</v>
      </c>
    </row>
    <row r="255" spans="1:6" ht="20" hidden="1" x14ac:dyDescent="0.2">
      <c r="A255" s="1">
        <v>10443</v>
      </c>
      <c r="B255" s="2" t="s">
        <v>12625</v>
      </c>
      <c r="C255" s="2" t="s">
        <v>12626</v>
      </c>
      <c r="D255" s="2" t="s">
        <v>26</v>
      </c>
      <c r="E255" s="2" t="s">
        <v>12278</v>
      </c>
      <c r="F255" s="2" t="s">
        <v>12279</v>
      </c>
    </row>
    <row r="256" spans="1:6" hidden="1" x14ac:dyDescent="0.2">
      <c r="A256" s="1">
        <v>10447</v>
      </c>
      <c r="B256" s="2" t="s">
        <v>7612</v>
      </c>
      <c r="C256" s="2" t="s">
        <v>12627</v>
      </c>
      <c r="D256" s="2" t="s">
        <v>34</v>
      </c>
      <c r="E256" s="2" t="s">
        <v>12278</v>
      </c>
      <c r="F256" s="2" t="s">
        <v>12279</v>
      </c>
    </row>
    <row r="257" spans="1:6" hidden="1" x14ac:dyDescent="0.2">
      <c r="A257" s="1">
        <v>10448</v>
      </c>
      <c r="B257" s="2" t="s">
        <v>12531</v>
      </c>
      <c r="C257" s="2" t="s">
        <v>12628</v>
      </c>
      <c r="D257" s="2" t="s">
        <v>29</v>
      </c>
      <c r="E257" s="2" t="s">
        <v>12278</v>
      </c>
      <c r="F257" s="2" t="s">
        <v>12279</v>
      </c>
    </row>
    <row r="258" spans="1:6" hidden="1" x14ac:dyDescent="0.2">
      <c r="A258" s="1">
        <v>10450</v>
      </c>
      <c r="B258" s="2" t="s">
        <v>12629</v>
      </c>
      <c r="C258" s="2" t="s">
        <v>12630</v>
      </c>
      <c r="D258" s="2" t="s">
        <v>29</v>
      </c>
      <c r="E258" s="2" t="s">
        <v>12278</v>
      </c>
      <c r="F258" s="2" t="s">
        <v>12279</v>
      </c>
    </row>
    <row r="259" spans="1:6" hidden="1" x14ac:dyDescent="0.2">
      <c r="A259" s="1">
        <v>10451</v>
      </c>
      <c r="B259" s="2" t="s">
        <v>7303</v>
      </c>
      <c r="C259" s="2" t="s">
        <v>12631</v>
      </c>
      <c r="D259" s="2" t="s">
        <v>29</v>
      </c>
      <c r="E259" s="2" t="s">
        <v>12284</v>
      </c>
      <c r="F259" s="2" t="s">
        <v>12279</v>
      </c>
    </row>
    <row r="260" spans="1:6" ht="20" hidden="1" x14ac:dyDescent="0.2">
      <c r="A260" s="1">
        <v>10452</v>
      </c>
      <c r="B260" s="2" t="s">
        <v>12373</v>
      </c>
      <c r="C260" s="2" t="s">
        <v>12632</v>
      </c>
      <c r="D260" s="2" t="s">
        <v>29</v>
      </c>
      <c r="E260" s="2" t="s">
        <v>12284</v>
      </c>
      <c r="F260" s="2" t="s">
        <v>12279</v>
      </c>
    </row>
    <row r="261" spans="1:6" hidden="1" x14ac:dyDescent="0.2">
      <c r="A261" s="1">
        <v>10453</v>
      </c>
      <c r="B261" s="2" t="s">
        <v>7425</v>
      </c>
      <c r="C261" s="2" t="s">
        <v>12633</v>
      </c>
      <c r="D261" s="2" t="s">
        <v>34</v>
      </c>
      <c r="E261" s="2" t="s">
        <v>12278</v>
      </c>
      <c r="F261" s="2" t="s">
        <v>12279</v>
      </c>
    </row>
    <row r="262" spans="1:6" hidden="1" x14ac:dyDescent="0.2">
      <c r="A262" s="1">
        <v>10456</v>
      </c>
      <c r="B262" s="2" t="s">
        <v>7591</v>
      </c>
      <c r="C262" s="2" t="s">
        <v>12634</v>
      </c>
      <c r="D262" s="2" t="s">
        <v>29</v>
      </c>
      <c r="E262" s="2" t="s">
        <v>12278</v>
      </c>
      <c r="F262" s="2" t="s">
        <v>12279</v>
      </c>
    </row>
    <row r="263" spans="1:6" hidden="1" x14ac:dyDescent="0.2">
      <c r="A263" s="1">
        <v>10458</v>
      </c>
      <c r="B263" s="2" t="s">
        <v>7612</v>
      </c>
      <c r="C263" s="2" t="s">
        <v>12635</v>
      </c>
      <c r="D263" s="2" t="s">
        <v>34</v>
      </c>
      <c r="E263" s="2" t="s">
        <v>12278</v>
      </c>
      <c r="F263" s="2" t="s">
        <v>12279</v>
      </c>
    </row>
    <row r="264" spans="1:6" hidden="1" x14ac:dyDescent="0.2">
      <c r="A264" s="1">
        <v>10459</v>
      </c>
      <c r="B264" s="2" t="s">
        <v>7612</v>
      </c>
      <c r="C264" s="2" t="s">
        <v>12636</v>
      </c>
      <c r="D264" s="2" t="s">
        <v>34</v>
      </c>
      <c r="E264" s="2" t="s">
        <v>12278</v>
      </c>
      <c r="F264" s="2" t="s">
        <v>12279</v>
      </c>
    </row>
    <row r="265" spans="1:6" hidden="1" x14ac:dyDescent="0.2">
      <c r="A265" s="1">
        <v>10460</v>
      </c>
      <c r="B265" s="2" t="s">
        <v>12336</v>
      </c>
      <c r="C265" s="2" t="s">
        <v>12637</v>
      </c>
      <c r="D265" s="2" t="s">
        <v>34</v>
      </c>
      <c r="E265" s="2" t="s">
        <v>12284</v>
      </c>
      <c r="F265" s="2" t="s">
        <v>12279</v>
      </c>
    </row>
    <row r="266" spans="1:6" hidden="1" x14ac:dyDescent="0.2">
      <c r="A266" s="1">
        <v>10461</v>
      </c>
      <c r="B266" s="2" t="s">
        <v>12336</v>
      </c>
      <c r="C266" s="2" t="s">
        <v>12638</v>
      </c>
      <c r="D266" s="2" t="s">
        <v>26</v>
      </c>
      <c r="E266" s="2" t="s">
        <v>12278</v>
      </c>
      <c r="F266" s="2" t="s">
        <v>12279</v>
      </c>
    </row>
    <row r="267" spans="1:6" hidden="1" x14ac:dyDescent="0.2">
      <c r="A267" s="1">
        <v>10462</v>
      </c>
      <c r="B267" s="2" t="s">
        <v>12336</v>
      </c>
      <c r="C267" s="2" t="s">
        <v>12639</v>
      </c>
      <c r="D267" s="2" t="s">
        <v>26</v>
      </c>
      <c r="E267" s="2" t="s">
        <v>12278</v>
      </c>
      <c r="F267" s="2" t="s">
        <v>12279</v>
      </c>
    </row>
    <row r="268" spans="1:6" hidden="1" x14ac:dyDescent="0.2">
      <c r="A268" s="1">
        <v>10464</v>
      </c>
      <c r="B268" s="2" t="s">
        <v>12479</v>
      </c>
      <c r="C268" s="2" t="s">
        <v>12640</v>
      </c>
      <c r="D268" s="2" t="s">
        <v>26</v>
      </c>
      <c r="E268" s="2" t="s">
        <v>12278</v>
      </c>
      <c r="F268" s="2" t="s">
        <v>12279</v>
      </c>
    </row>
    <row r="269" spans="1:6" hidden="1" x14ac:dyDescent="0.2">
      <c r="A269" s="1">
        <v>10465</v>
      </c>
      <c r="B269" s="2" t="s">
        <v>12280</v>
      </c>
      <c r="C269" s="2" t="s">
        <v>12440</v>
      </c>
      <c r="D269" s="2" t="s">
        <v>26</v>
      </c>
      <c r="E269" s="2" t="s">
        <v>12278</v>
      </c>
      <c r="F269" s="2" t="s">
        <v>12279</v>
      </c>
    </row>
    <row r="270" spans="1:6" hidden="1" x14ac:dyDescent="0.2">
      <c r="A270" s="1">
        <v>10466</v>
      </c>
      <c r="B270" s="2" t="s">
        <v>7591</v>
      </c>
      <c r="C270" s="2" t="s">
        <v>12641</v>
      </c>
      <c r="D270" s="2" t="s">
        <v>26</v>
      </c>
      <c r="E270" s="2" t="s">
        <v>12278</v>
      </c>
      <c r="F270" s="2" t="s">
        <v>12279</v>
      </c>
    </row>
    <row r="271" spans="1:6" hidden="1" x14ac:dyDescent="0.2">
      <c r="A271" s="1">
        <v>10467</v>
      </c>
      <c r="B271" s="2" t="s">
        <v>7572</v>
      </c>
      <c r="C271" s="2" t="s">
        <v>12642</v>
      </c>
      <c r="D271" s="2" t="s">
        <v>26</v>
      </c>
      <c r="E271" s="2" t="s">
        <v>12278</v>
      </c>
      <c r="F271" s="2" t="s">
        <v>12279</v>
      </c>
    </row>
    <row r="272" spans="1:6" hidden="1" x14ac:dyDescent="0.2">
      <c r="A272" s="1">
        <v>10468</v>
      </c>
      <c r="B272" s="2" t="s">
        <v>12643</v>
      </c>
      <c r="C272" s="2" t="s">
        <v>12644</v>
      </c>
      <c r="D272" s="2" t="s">
        <v>34</v>
      </c>
      <c r="E272" s="2" t="s">
        <v>12278</v>
      </c>
      <c r="F272" s="2" t="s">
        <v>12279</v>
      </c>
    </row>
    <row r="273" spans="1:6" ht="20" hidden="1" x14ac:dyDescent="0.2">
      <c r="A273" s="1">
        <v>10469</v>
      </c>
      <c r="B273" s="2" t="s">
        <v>12329</v>
      </c>
      <c r="C273" s="2" t="s">
        <v>12645</v>
      </c>
      <c r="D273" s="2" t="s">
        <v>26</v>
      </c>
      <c r="E273" s="2" t="s">
        <v>12278</v>
      </c>
      <c r="F273" s="2" t="s">
        <v>12279</v>
      </c>
    </row>
    <row r="274" spans="1:6" hidden="1" x14ac:dyDescent="0.2">
      <c r="A274" s="1">
        <v>10470</v>
      </c>
      <c r="B274" s="2" t="s">
        <v>7323</v>
      </c>
      <c r="C274" s="2" t="s">
        <v>12646</v>
      </c>
      <c r="D274" s="2" t="s">
        <v>26</v>
      </c>
      <c r="E274" s="2" t="s">
        <v>12284</v>
      </c>
      <c r="F274" s="2" t="s">
        <v>12279</v>
      </c>
    </row>
    <row r="275" spans="1:6" hidden="1" x14ac:dyDescent="0.2">
      <c r="A275" s="1">
        <v>10471</v>
      </c>
      <c r="B275" s="2" t="s">
        <v>7323</v>
      </c>
      <c r="C275" s="2" t="s">
        <v>12647</v>
      </c>
      <c r="D275" s="2" t="s">
        <v>26</v>
      </c>
      <c r="E275" s="2" t="s">
        <v>12284</v>
      </c>
      <c r="F275" s="2" t="s">
        <v>12279</v>
      </c>
    </row>
    <row r="276" spans="1:6" ht="20" hidden="1" x14ac:dyDescent="0.2">
      <c r="A276" s="1">
        <v>10472</v>
      </c>
      <c r="B276" s="2" t="s">
        <v>7759</v>
      </c>
      <c r="C276" s="2" t="s">
        <v>12648</v>
      </c>
      <c r="D276" s="2" t="s">
        <v>29</v>
      </c>
      <c r="E276" s="2" t="s">
        <v>12278</v>
      </c>
      <c r="F276" s="2" t="s">
        <v>12279</v>
      </c>
    </row>
    <row r="277" spans="1:6" hidden="1" x14ac:dyDescent="0.2">
      <c r="A277" s="1">
        <v>10474</v>
      </c>
      <c r="B277" s="2" t="s">
        <v>12649</v>
      </c>
      <c r="C277" s="2" t="s">
        <v>12650</v>
      </c>
      <c r="D277" s="2" t="s">
        <v>26</v>
      </c>
      <c r="E277" s="2" t="s">
        <v>12284</v>
      </c>
      <c r="F277" s="2" t="s">
        <v>12279</v>
      </c>
    </row>
    <row r="278" spans="1:6" ht="20" hidden="1" x14ac:dyDescent="0.2">
      <c r="A278" s="1">
        <v>10475</v>
      </c>
      <c r="B278" s="2" t="s">
        <v>7682</v>
      </c>
      <c r="C278" s="2" t="s">
        <v>12651</v>
      </c>
      <c r="D278" s="2" t="s">
        <v>34</v>
      </c>
      <c r="E278" s="2" t="s">
        <v>12284</v>
      </c>
      <c r="F278" s="2" t="s">
        <v>12279</v>
      </c>
    </row>
    <row r="279" spans="1:6" hidden="1" x14ac:dyDescent="0.2">
      <c r="A279" s="1">
        <v>10476</v>
      </c>
      <c r="B279" s="2" t="s">
        <v>7425</v>
      </c>
      <c r="C279" s="2" t="s">
        <v>12652</v>
      </c>
      <c r="D279" s="2" t="s">
        <v>34</v>
      </c>
      <c r="E279" s="2" t="s">
        <v>12284</v>
      </c>
      <c r="F279" s="2" t="s">
        <v>12279</v>
      </c>
    </row>
    <row r="280" spans="1:6" hidden="1" x14ac:dyDescent="0.2">
      <c r="A280" s="1">
        <v>10477</v>
      </c>
      <c r="B280" s="2" t="s">
        <v>12336</v>
      </c>
      <c r="C280" s="2" t="s">
        <v>12653</v>
      </c>
      <c r="D280" s="2" t="s">
        <v>34</v>
      </c>
      <c r="E280" s="2" t="s">
        <v>12278</v>
      </c>
      <c r="F280" s="2" t="s">
        <v>12279</v>
      </c>
    </row>
    <row r="281" spans="1:6" hidden="1" x14ac:dyDescent="0.2">
      <c r="A281" s="1">
        <v>10478</v>
      </c>
      <c r="B281" s="2" t="s">
        <v>7620</v>
      </c>
      <c r="C281" s="2" t="s">
        <v>12654</v>
      </c>
      <c r="D281" s="2" t="s">
        <v>34</v>
      </c>
      <c r="E281" s="2" t="s">
        <v>12278</v>
      </c>
      <c r="F281" s="2" t="s">
        <v>12279</v>
      </c>
    </row>
    <row r="282" spans="1:6" hidden="1" x14ac:dyDescent="0.2">
      <c r="A282" s="1">
        <v>10479</v>
      </c>
      <c r="B282" s="2" t="s">
        <v>12655</v>
      </c>
      <c r="C282" s="2" t="s">
        <v>7473</v>
      </c>
      <c r="D282" s="2" t="s">
        <v>34</v>
      </c>
      <c r="E282" s="2" t="s">
        <v>12278</v>
      </c>
      <c r="F282" s="2" t="s">
        <v>12279</v>
      </c>
    </row>
    <row r="283" spans="1:6" hidden="1" x14ac:dyDescent="0.2">
      <c r="A283" s="1">
        <v>10480</v>
      </c>
      <c r="B283" s="2" t="s">
        <v>7385</v>
      </c>
      <c r="C283" s="2" t="s">
        <v>12656</v>
      </c>
      <c r="D283" s="2" t="s">
        <v>26</v>
      </c>
      <c r="E283" s="2" t="s">
        <v>12278</v>
      </c>
      <c r="F283" s="2" t="s">
        <v>12279</v>
      </c>
    </row>
    <row r="284" spans="1:6" hidden="1" x14ac:dyDescent="0.2">
      <c r="A284" s="1">
        <v>10481</v>
      </c>
      <c r="B284" s="2" t="s">
        <v>7612</v>
      </c>
      <c r="C284" s="2" t="s">
        <v>12657</v>
      </c>
      <c r="D284" s="2" t="s">
        <v>34</v>
      </c>
      <c r="E284" s="2" t="s">
        <v>12278</v>
      </c>
      <c r="F284" s="2" t="s">
        <v>12279</v>
      </c>
    </row>
    <row r="285" spans="1:6" hidden="1" x14ac:dyDescent="0.2">
      <c r="A285" s="1">
        <v>10482</v>
      </c>
      <c r="B285" s="2" t="s">
        <v>7612</v>
      </c>
      <c r="C285" s="2" t="s">
        <v>12658</v>
      </c>
      <c r="D285" s="2" t="s">
        <v>34</v>
      </c>
      <c r="E285" s="2" t="s">
        <v>12284</v>
      </c>
      <c r="F285" s="2" t="s">
        <v>12279</v>
      </c>
    </row>
    <row r="286" spans="1:6" hidden="1" x14ac:dyDescent="0.2">
      <c r="A286" s="1">
        <v>10483</v>
      </c>
      <c r="B286" s="2" t="s">
        <v>12643</v>
      </c>
      <c r="C286" s="2" t="s">
        <v>12659</v>
      </c>
      <c r="D286" s="2" t="s">
        <v>34</v>
      </c>
      <c r="E286" s="2" t="s">
        <v>12278</v>
      </c>
      <c r="F286" s="2" t="s">
        <v>12279</v>
      </c>
    </row>
    <row r="287" spans="1:6" hidden="1" x14ac:dyDescent="0.2">
      <c r="A287" s="1">
        <v>10484</v>
      </c>
      <c r="B287" s="2" t="s">
        <v>7612</v>
      </c>
      <c r="C287" s="2" t="s">
        <v>12660</v>
      </c>
      <c r="D287" s="2" t="s">
        <v>34</v>
      </c>
      <c r="E287" s="2" t="s">
        <v>12278</v>
      </c>
      <c r="F287" s="2" t="s">
        <v>12279</v>
      </c>
    </row>
    <row r="288" spans="1:6" hidden="1" x14ac:dyDescent="0.2">
      <c r="A288" s="1">
        <v>10485</v>
      </c>
      <c r="B288" s="2" t="s">
        <v>7287</v>
      </c>
      <c r="C288" s="2" t="s">
        <v>12661</v>
      </c>
      <c r="D288" s="2" t="s">
        <v>34</v>
      </c>
      <c r="E288" s="2" t="s">
        <v>12278</v>
      </c>
      <c r="F288" s="2" t="s">
        <v>12279</v>
      </c>
    </row>
    <row r="289" spans="1:6" hidden="1" x14ac:dyDescent="0.2">
      <c r="A289" s="1">
        <v>10486</v>
      </c>
      <c r="B289" s="2" t="s">
        <v>7287</v>
      </c>
      <c r="C289" s="2" t="s">
        <v>12662</v>
      </c>
      <c r="D289" s="2" t="s">
        <v>34</v>
      </c>
      <c r="E289" s="2" t="s">
        <v>12278</v>
      </c>
      <c r="F289" s="2" t="s">
        <v>12279</v>
      </c>
    </row>
    <row r="290" spans="1:6" hidden="1" x14ac:dyDescent="0.2">
      <c r="A290" s="1">
        <v>10487</v>
      </c>
      <c r="B290" s="2" t="s">
        <v>12336</v>
      </c>
      <c r="C290" s="2" t="s">
        <v>12663</v>
      </c>
      <c r="D290" s="2" t="s">
        <v>26</v>
      </c>
      <c r="E290" s="2" t="s">
        <v>12278</v>
      </c>
      <c r="F290" s="2" t="s">
        <v>12279</v>
      </c>
    </row>
    <row r="291" spans="1:6" hidden="1" x14ac:dyDescent="0.2">
      <c r="A291" s="1">
        <v>10488</v>
      </c>
      <c r="B291" s="2" t="s">
        <v>7287</v>
      </c>
      <c r="C291" s="2" t="s">
        <v>12664</v>
      </c>
      <c r="D291" s="2" t="s">
        <v>34</v>
      </c>
      <c r="E291" s="2" t="s">
        <v>12278</v>
      </c>
      <c r="F291" s="2" t="s">
        <v>12279</v>
      </c>
    </row>
    <row r="292" spans="1:6" hidden="1" x14ac:dyDescent="0.2">
      <c r="A292" s="1">
        <v>10489</v>
      </c>
      <c r="B292" s="2" t="s">
        <v>7546</v>
      </c>
      <c r="C292" s="2" t="s">
        <v>12665</v>
      </c>
      <c r="D292" s="2" t="s">
        <v>26</v>
      </c>
      <c r="E292" s="2" t="s">
        <v>12278</v>
      </c>
      <c r="F292" s="2" t="s">
        <v>12279</v>
      </c>
    </row>
    <row r="293" spans="1:6" hidden="1" x14ac:dyDescent="0.2">
      <c r="A293" s="1">
        <v>10490</v>
      </c>
      <c r="B293" s="2" t="s">
        <v>7385</v>
      </c>
      <c r="C293" s="2" t="s">
        <v>12666</v>
      </c>
      <c r="D293" s="2" t="s">
        <v>26</v>
      </c>
      <c r="E293" s="2" t="s">
        <v>12278</v>
      </c>
      <c r="F293" s="2" t="s">
        <v>12279</v>
      </c>
    </row>
    <row r="294" spans="1:6" hidden="1" x14ac:dyDescent="0.2">
      <c r="A294" s="1">
        <v>10491</v>
      </c>
      <c r="B294" s="2" t="s">
        <v>7515</v>
      </c>
      <c r="C294" s="2" t="s">
        <v>12667</v>
      </c>
      <c r="D294" s="2" t="s">
        <v>34</v>
      </c>
      <c r="E294" s="2" t="s">
        <v>12278</v>
      </c>
      <c r="F294" s="2" t="s">
        <v>12279</v>
      </c>
    </row>
    <row r="295" spans="1:6" hidden="1" x14ac:dyDescent="0.2">
      <c r="A295" s="1">
        <v>10492</v>
      </c>
      <c r="B295" s="2" t="s">
        <v>12668</v>
      </c>
      <c r="C295" s="2" t="s">
        <v>12669</v>
      </c>
      <c r="D295" s="2" t="s">
        <v>34</v>
      </c>
      <c r="E295" s="2" t="s">
        <v>12278</v>
      </c>
      <c r="F295" s="2" t="s">
        <v>12279</v>
      </c>
    </row>
    <row r="296" spans="1:6" ht="20" hidden="1" x14ac:dyDescent="0.2">
      <c r="A296" s="1">
        <v>10493</v>
      </c>
      <c r="B296" s="2" t="s">
        <v>12433</v>
      </c>
      <c r="C296" s="2" t="s">
        <v>12670</v>
      </c>
      <c r="D296" s="2" t="s">
        <v>34</v>
      </c>
      <c r="E296" s="2" t="s">
        <v>12278</v>
      </c>
      <c r="F296" s="2" t="s">
        <v>12279</v>
      </c>
    </row>
    <row r="297" spans="1:6" hidden="1" x14ac:dyDescent="0.2">
      <c r="A297" s="1">
        <v>10494</v>
      </c>
      <c r="B297" s="2" t="s">
        <v>7287</v>
      </c>
      <c r="C297" s="2" t="s">
        <v>12671</v>
      </c>
      <c r="D297" s="2" t="s">
        <v>34</v>
      </c>
      <c r="E297" s="2" t="s">
        <v>12278</v>
      </c>
      <c r="F297" s="2" t="s">
        <v>12279</v>
      </c>
    </row>
    <row r="298" spans="1:6" hidden="1" x14ac:dyDescent="0.2">
      <c r="A298" s="1">
        <v>10496</v>
      </c>
      <c r="B298" s="2" t="s">
        <v>7306</v>
      </c>
      <c r="C298" s="2" t="s">
        <v>12672</v>
      </c>
      <c r="D298" s="2" t="s">
        <v>34</v>
      </c>
      <c r="E298" s="2" t="s">
        <v>12278</v>
      </c>
      <c r="F298" s="2" t="s">
        <v>12279</v>
      </c>
    </row>
    <row r="299" spans="1:6" hidden="1" x14ac:dyDescent="0.2">
      <c r="A299" s="1">
        <v>10498</v>
      </c>
      <c r="B299" s="2" t="s">
        <v>7624</v>
      </c>
      <c r="C299" s="2" t="s">
        <v>12673</v>
      </c>
      <c r="D299" s="2" t="s">
        <v>34</v>
      </c>
      <c r="E299" s="2" t="s">
        <v>12278</v>
      </c>
      <c r="F299" s="2" t="s">
        <v>12279</v>
      </c>
    </row>
    <row r="300" spans="1:6" hidden="1" x14ac:dyDescent="0.2">
      <c r="A300" s="1">
        <v>10499</v>
      </c>
      <c r="B300" s="2" t="s">
        <v>7749</v>
      </c>
      <c r="C300" s="2" t="s">
        <v>12674</v>
      </c>
      <c r="D300" s="2" t="s">
        <v>29</v>
      </c>
      <c r="E300" s="2" t="s">
        <v>12278</v>
      </c>
      <c r="F300" s="2" t="s">
        <v>12279</v>
      </c>
    </row>
    <row r="301" spans="1:6" hidden="1" x14ac:dyDescent="0.2">
      <c r="A301" s="1">
        <v>10505</v>
      </c>
      <c r="B301" s="2" t="s">
        <v>7860</v>
      </c>
      <c r="C301" s="2" t="s">
        <v>12675</v>
      </c>
      <c r="D301" s="2" t="s">
        <v>29</v>
      </c>
      <c r="E301" s="2" t="s">
        <v>12278</v>
      </c>
      <c r="F301" s="2" t="s">
        <v>12279</v>
      </c>
    </row>
    <row r="302" spans="1:6" hidden="1" x14ac:dyDescent="0.2">
      <c r="A302" s="1">
        <v>10506</v>
      </c>
      <c r="B302" s="2" t="s">
        <v>12676</v>
      </c>
      <c r="C302" s="2" t="s">
        <v>12677</v>
      </c>
      <c r="D302" s="2" t="s">
        <v>29</v>
      </c>
      <c r="E302" s="2" t="s">
        <v>12278</v>
      </c>
      <c r="F302" s="2" t="s">
        <v>12279</v>
      </c>
    </row>
    <row r="303" spans="1:6" hidden="1" x14ac:dyDescent="0.2">
      <c r="A303" s="1">
        <v>10508</v>
      </c>
      <c r="B303" s="2" t="s">
        <v>12678</v>
      </c>
      <c r="C303" s="2" t="s">
        <v>12679</v>
      </c>
      <c r="D303" s="2" t="s">
        <v>29</v>
      </c>
      <c r="E303" s="2" t="s">
        <v>12297</v>
      </c>
      <c r="F303" s="2" t="s">
        <v>12279</v>
      </c>
    </row>
    <row r="304" spans="1:6" hidden="1" x14ac:dyDescent="0.2">
      <c r="A304" s="1">
        <v>10509</v>
      </c>
      <c r="B304" s="2" t="s">
        <v>12410</v>
      </c>
      <c r="C304" s="2" t="s">
        <v>12680</v>
      </c>
      <c r="D304" s="2" t="s">
        <v>29</v>
      </c>
      <c r="E304" s="2" t="s">
        <v>12278</v>
      </c>
      <c r="F304" s="2" t="s">
        <v>12279</v>
      </c>
    </row>
    <row r="305" spans="1:6" hidden="1" x14ac:dyDescent="0.2">
      <c r="A305" s="1">
        <v>10510</v>
      </c>
      <c r="B305" s="2" t="s">
        <v>12681</v>
      </c>
      <c r="C305" s="2" t="s">
        <v>12682</v>
      </c>
      <c r="D305" s="2" t="s">
        <v>29</v>
      </c>
      <c r="E305" s="2" t="s">
        <v>12297</v>
      </c>
      <c r="F305" s="2" t="s">
        <v>12279</v>
      </c>
    </row>
    <row r="306" spans="1:6" hidden="1" x14ac:dyDescent="0.2">
      <c r="A306" s="1">
        <v>10513</v>
      </c>
      <c r="B306" s="2" t="s">
        <v>7489</v>
      </c>
      <c r="C306" s="2" t="s">
        <v>12683</v>
      </c>
      <c r="D306" s="2" t="s">
        <v>29</v>
      </c>
      <c r="E306" s="2" t="s">
        <v>12278</v>
      </c>
      <c r="F306" s="2" t="s">
        <v>12279</v>
      </c>
    </row>
    <row r="307" spans="1:6" hidden="1" x14ac:dyDescent="0.2">
      <c r="A307" s="1">
        <v>10514</v>
      </c>
      <c r="B307" s="2" t="s">
        <v>7876</v>
      </c>
      <c r="C307" s="2" t="s">
        <v>12684</v>
      </c>
      <c r="D307" s="2" t="s">
        <v>29</v>
      </c>
      <c r="E307" s="2" t="s">
        <v>12284</v>
      </c>
      <c r="F307" s="2" t="s">
        <v>12279</v>
      </c>
    </row>
    <row r="308" spans="1:6" ht="20" hidden="1" x14ac:dyDescent="0.2">
      <c r="A308" s="1">
        <v>10515</v>
      </c>
      <c r="B308" s="2" t="s">
        <v>7325</v>
      </c>
      <c r="C308" s="2" t="s">
        <v>12685</v>
      </c>
      <c r="D308" s="2" t="s">
        <v>26</v>
      </c>
      <c r="E308" s="2" t="s">
        <v>12453</v>
      </c>
      <c r="F308" s="2" t="s">
        <v>12279</v>
      </c>
    </row>
    <row r="309" spans="1:6" hidden="1" x14ac:dyDescent="0.2">
      <c r="A309" s="1">
        <v>10516</v>
      </c>
      <c r="B309" s="2" t="s">
        <v>7572</v>
      </c>
      <c r="C309" s="2" t="s">
        <v>12686</v>
      </c>
      <c r="D309" s="2" t="s">
        <v>26</v>
      </c>
      <c r="E309" s="2" t="s">
        <v>12297</v>
      </c>
      <c r="F309" s="2" t="s">
        <v>12279</v>
      </c>
    </row>
    <row r="310" spans="1:6" hidden="1" x14ac:dyDescent="0.2">
      <c r="A310" s="1">
        <v>10517</v>
      </c>
      <c r="B310" s="2" t="s">
        <v>7385</v>
      </c>
      <c r="C310" s="2" t="s">
        <v>12687</v>
      </c>
      <c r="D310" s="2" t="s">
        <v>26</v>
      </c>
      <c r="E310" s="2" t="s">
        <v>12297</v>
      </c>
      <c r="F310" s="2" t="s">
        <v>12279</v>
      </c>
    </row>
    <row r="311" spans="1:6" hidden="1" x14ac:dyDescent="0.2">
      <c r="A311" s="1">
        <v>10521</v>
      </c>
      <c r="B311" s="2" t="s">
        <v>7805</v>
      </c>
      <c r="C311" s="2" t="s">
        <v>12688</v>
      </c>
      <c r="D311" s="2" t="s">
        <v>34</v>
      </c>
      <c r="E311" s="2" t="s">
        <v>12278</v>
      </c>
      <c r="F311" s="2" t="s">
        <v>12279</v>
      </c>
    </row>
    <row r="312" spans="1:6" hidden="1" x14ac:dyDescent="0.2">
      <c r="A312" s="1">
        <v>10522</v>
      </c>
      <c r="B312" s="2" t="s">
        <v>7737</v>
      </c>
      <c r="C312" s="2" t="s">
        <v>12689</v>
      </c>
      <c r="D312" s="2" t="s">
        <v>34</v>
      </c>
      <c r="E312" s="2" t="s">
        <v>12278</v>
      </c>
      <c r="F312" s="2" t="s">
        <v>12279</v>
      </c>
    </row>
    <row r="313" spans="1:6" hidden="1" x14ac:dyDescent="0.2">
      <c r="A313" s="1">
        <v>10523</v>
      </c>
      <c r="B313" s="2" t="s">
        <v>12474</v>
      </c>
      <c r="C313" s="2" t="s">
        <v>12690</v>
      </c>
      <c r="D313" s="2" t="s">
        <v>26</v>
      </c>
      <c r="E313" s="2" t="s">
        <v>12297</v>
      </c>
      <c r="F313" s="2" t="s">
        <v>12279</v>
      </c>
    </row>
    <row r="314" spans="1:6" hidden="1" x14ac:dyDescent="0.2">
      <c r="A314" s="1">
        <v>10524</v>
      </c>
      <c r="B314" s="2" t="s">
        <v>12691</v>
      </c>
      <c r="C314" s="2" t="s">
        <v>12692</v>
      </c>
      <c r="D314" s="2" t="s">
        <v>26</v>
      </c>
      <c r="E314" s="2" t="s">
        <v>12278</v>
      </c>
      <c r="F314" s="2" t="s">
        <v>12279</v>
      </c>
    </row>
    <row r="315" spans="1:6" hidden="1" x14ac:dyDescent="0.2">
      <c r="A315" s="1">
        <v>10525</v>
      </c>
      <c r="B315" s="2" t="s">
        <v>12693</v>
      </c>
      <c r="C315" s="2" t="s">
        <v>12694</v>
      </c>
      <c r="D315" s="2" t="s">
        <v>29</v>
      </c>
      <c r="E315" s="2" t="s">
        <v>12278</v>
      </c>
      <c r="F315" s="2" t="s">
        <v>12279</v>
      </c>
    </row>
    <row r="316" spans="1:6" hidden="1" x14ac:dyDescent="0.2">
      <c r="A316" s="1">
        <v>10526</v>
      </c>
      <c r="B316" s="2" t="s">
        <v>12695</v>
      </c>
      <c r="C316" s="2" t="s">
        <v>12696</v>
      </c>
      <c r="D316" s="2" t="s">
        <v>29</v>
      </c>
      <c r="E316" s="2" t="s">
        <v>12284</v>
      </c>
      <c r="F316" s="2" t="s">
        <v>12279</v>
      </c>
    </row>
    <row r="317" spans="1:6" hidden="1" x14ac:dyDescent="0.2">
      <c r="A317" s="1">
        <v>10528</v>
      </c>
      <c r="B317" s="2" t="s">
        <v>7672</v>
      </c>
      <c r="C317" s="2" t="s">
        <v>12697</v>
      </c>
      <c r="D317" s="2" t="s">
        <v>26</v>
      </c>
      <c r="E317" s="2" t="s">
        <v>12278</v>
      </c>
      <c r="F317" s="2" t="s">
        <v>12279</v>
      </c>
    </row>
    <row r="318" spans="1:6" hidden="1" x14ac:dyDescent="0.2">
      <c r="A318" s="1">
        <v>10529</v>
      </c>
      <c r="B318" s="2" t="s">
        <v>7323</v>
      </c>
      <c r="C318" s="2" t="s">
        <v>12698</v>
      </c>
      <c r="D318" s="2" t="s">
        <v>26</v>
      </c>
      <c r="E318" s="2" t="s">
        <v>12284</v>
      </c>
      <c r="F318" s="2" t="s">
        <v>12279</v>
      </c>
    </row>
    <row r="319" spans="1:6" hidden="1" x14ac:dyDescent="0.2">
      <c r="A319" s="1">
        <v>10530</v>
      </c>
      <c r="B319" s="2" t="s">
        <v>12699</v>
      </c>
      <c r="C319" s="2" t="s">
        <v>12700</v>
      </c>
      <c r="D319" s="2" t="s">
        <v>34</v>
      </c>
      <c r="E319" s="2" t="s">
        <v>12284</v>
      </c>
      <c r="F319" s="2" t="s">
        <v>12279</v>
      </c>
    </row>
    <row r="320" spans="1:6" hidden="1" x14ac:dyDescent="0.2">
      <c r="A320" s="1">
        <v>10531</v>
      </c>
      <c r="B320" s="2" t="s">
        <v>12701</v>
      </c>
      <c r="C320" s="2" t="s">
        <v>12702</v>
      </c>
      <c r="D320" s="2" t="s">
        <v>34</v>
      </c>
      <c r="E320" s="2" t="s">
        <v>12278</v>
      </c>
      <c r="F320" s="2" t="s">
        <v>12279</v>
      </c>
    </row>
    <row r="321" spans="1:6" hidden="1" x14ac:dyDescent="0.2">
      <c r="A321" s="1">
        <v>10532</v>
      </c>
      <c r="B321" s="2" t="s">
        <v>12703</v>
      </c>
      <c r="C321" s="2" t="s">
        <v>12704</v>
      </c>
      <c r="D321" s="2" t="s">
        <v>29</v>
      </c>
      <c r="E321" s="2" t="s">
        <v>12278</v>
      </c>
      <c r="F321" s="2" t="s">
        <v>12279</v>
      </c>
    </row>
    <row r="322" spans="1:6" hidden="1" x14ac:dyDescent="0.2">
      <c r="A322" s="1">
        <v>10533</v>
      </c>
      <c r="B322" s="2" t="s">
        <v>12705</v>
      </c>
      <c r="C322" s="2" t="s">
        <v>12706</v>
      </c>
      <c r="D322" s="2" t="s">
        <v>29</v>
      </c>
      <c r="E322" s="2" t="s">
        <v>12284</v>
      </c>
      <c r="F322" s="2" t="s">
        <v>12279</v>
      </c>
    </row>
    <row r="323" spans="1:6" hidden="1" x14ac:dyDescent="0.2">
      <c r="A323" s="1">
        <v>10534</v>
      </c>
      <c r="B323" s="2" t="s">
        <v>7325</v>
      </c>
      <c r="C323" s="2" t="s">
        <v>12707</v>
      </c>
      <c r="D323" s="2" t="s">
        <v>26</v>
      </c>
      <c r="E323" s="2" t="s">
        <v>12284</v>
      </c>
      <c r="F323" s="2" t="s">
        <v>12279</v>
      </c>
    </row>
    <row r="324" spans="1:6" hidden="1" x14ac:dyDescent="0.2">
      <c r="A324" s="1">
        <v>10535</v>
      </c>
      <c r="B324" s="2" t="s">
        <v>7284</v>
      </c>
      <c r="C324" s="2" t="s">
        <v>12708</v>
      </c>
      <c r="D324" s="2" t="s">
        <v>29</v>
      </c>
      <c r="E324" s="2" t="s">
        <v>12284</v>
      </c>
      <c r="F324" s="2" t="s">
        <v>12279</v>
      </c>
    </row>
    <row r="325" spans="1:6" hidden="1" x14ac:dyDescent="0.2">
      <c r="A325" s="1">
        <v>10536</v>
      </c>
      <c r="B325" s="2" t="s">
        <v>12709</v>
      </c>
      <c r="C325" s="2" t="s">
        <v>12710</v>
      </c>
      <c r="D325" s="2" t="s">
        <v>34</v>
      </c>
      <c r="E325" s="2" t="s">
        <v>12284</v>
      </c>
      <c r="F325" s="2" t="s">
        <v>12279</v>
      </c>
    </row>
    <row r="326" spans="1:6" hidden="1" x14ac:dyDescent="0.2">
      <c r="A326" s="1">
        <v>10537</v>
      </c>
      <c r="B326" s="2" t="s">
        <v>7863</v>
      </c>
      <c r="C326" s="2" t="s">
        <v>12711</v>
      </c>
      <c r="D326" s="2" t="s">
        <v>29</v>
      </c>
      <c r="E326" s="2" t="s">
        <v>12284</v>
      </c>
      <c r="F326" s="2" t="s">
        <v>12279</v>
      </c>
    </row>
    <row r="327" spans="1:6" hidden="1" x14ac:dyDescent="0.2">
      <c r="A327" s="1">
        <v>10538</v>
      </c>
      <c r="B327" s="2" t="s">
        <v>12712</v>
      </c>
      <c r="C327" s="2" t="s">
        <v>12713</v>
      </c>
      <c r="D327" s="2" t="s">
        <v>29</v>
      </c>
      <c r="E327" s="2" t="s">
        <v>12284</v>
      </c>
      <c r="F327" s="2" t="s">
        <v>12279</v>
      </c>
    </row>
    <row r="328" spans="1:6" hidden="1" x14ac:dyDescent="0.2">
      <c r="A328" s="1">
        <v>10539</v>
      </c>
      <c r="B328" s="2" t="s">
        <v>12714</v>
      </c>
      <c r="C328" s="2" t="s">
        <v>12715</v>
      </c>
      <c r="D328" s="2" t="s">
        <v>29</v>
      </c>
      <c r="E328" s="2" t="s">
        <v>12278</v>
      </c>
      <c r="F328" s="2" t="s">
        <v>12279</v>
      </c>
    </row>
    <row r="329" spans="1:6" hidden="1" x14ac:dyDescent="0.2">
      <c r="A329" s="1">
        <v>10541</v>
      </c>
      <c r="B329" s="2" t="s">
        <v>7385</v>
      </c>
      <c r="C329" s="2" t="s">
        <v>12716</v>
      </c>
      <c r="D329" s="2" t="s">
        <v>26</v>
      </c>
      <c r="E329" s="2" t="s">
        <v>12284</v>
      </c>
      <c r="F329" s="2" t="s">
        <v>12279</v>
      </c>
    </row>
    <row r="330" spans="1:6" hidden="1" x14ac:dyDescent="0.2">
      <c r="A330" s="1">
        <v>10542</v>
      </c>
      <c r="B330" s="2" t="s">
        <v>12717</v>
      </c>
      <c r="C330" s="2" t="s">
        <v>12718</v>
      </c>
      <c r="D330" s="2" t="s">
        <v>26</v>
      </c>
      <c r="E330" s="2" t="s">
        <v>12284</v>
      </c>
      <c r="F330" s="2" t="s">
        <v>12279</v>
      </c>
    </row>
    <row r="331" spans="1:6" hidden="1" x14ac:dyDescent="0.2">
      <c r="A331" s="1">
        <v>10543</v>
      </c>
      <c r="B331" s="2" t="s">
        <v>7323</v>
      </c>
      <c r="C331" s="2" t="s">
        <v>12719</v>
      </c>
      <c r="D331" s="2" t="s">
        <v>26</v>
      </c>
      <c r="E331" s="2" t="s">
        <v>12278</v>
      </c>
      <c r="F331" s="2" t="s">
        <v>12279</v>
      </c>
    </row>
    <row r="332" spans="1:6" hidden="1" x14ac:dyDescent="0.2">
      <c r="A332" s="1">
        <v>10544</v>
      </c>
      <c r="B332" s="2" t="s">
        <v>355</v>
      </c>
      <c r="C332" s="2" t="s">
        <v>12720</v>
      </c>
      <c r="D332" s="2" t="s">
        <v>29</v>
      </c>
      <c r="E332" s="2" t="s">
        <v>12284</v>
      </c>
      <c r="F332" s="2" t="s">
        <v>12279</v>
      </c>
    </row>
    <row r="333" spans="1:6" hidden="1" x14ac:dyDescent="0.2">
      <c r="A333" s="1">
        <v>10545</v>
      </c>
      <c r="B333" s="2" t="s">
        <v>12471</v>
      </c>
      <c r="C333" s="2" t="s">
        <v>12721</v>
      </c>
      <c r="D333" s="2" t="s">
        <v>26</v>
      </c>
      <c r="E333" s="2" t="s">
        <v>12284</v>
      </c>
      <c r="F333" s="2" t="s">
        <v>12279</v>
      </c>
    </row>
    <row r="334" spans="1:6" hidden="1" x14ac:dyDescent="0.2">
      <c r="A334" s="1">
        <v>10546</v>
      </c>
      <c r="B334" s="2" t="s">
        <v>12722</v>
      </c>
      <c r="C334" s="2" t="s">
        <v>12723</v>
      </c>
      <c r="D334" s="2" t="s">
        <v>29</v>
      </c>
      <c r="E334" s="2" t="s">
        <v>12278</v>
      </c>
      <c r="F334" s="2" t="s">
        <v>12279</v>
      </c>
    </row>
    <row r="335" spans="1:6" hidden="1" x14ac:dyDescent="0.2">
      <c r="A335" s="1">
        <v>10547</v>
      </c>
      <c r="B335" s="2" t="s">
        <v>7484</v>
      </c>
      <c r="C335" s="2" t="s">
        <v>12724</v>
      </c>
      <c r="D335" s="2" t="s">
        <v>29</v>
      </c>
      <c r="E335" s="2" t="s">
        <v>12284</v>
      </c>
      <c r="F335" s="2" t="s">
        <v>12279</v>
      </c>
    </row>
    <row r="336" spans="1:6" hidden="1" x14ac:dyDescent="0.2">
      <c r="A336" s="1">
        <v>10548</v>
      </c>
      <c r="B336" s="2" t="s">
        <v>12389</v>
      </c>
      <c r="C336" s="2" t="s">
        <v>12725</v>
      </c>
      <c r="D336" s="2" t="s">
        <v>34</v>
      </c>
      <c r="E336" s="2" t="s">
        <v>12284</v>
      </c>
      <c r="F336" s="2" t="s">
        <v>12279</v>
      </c>
    </row>
    <row r="337" spans="1:6" ht="20" hidden="1" x14ac:dyDescent="0.2">
      <c r="A337" s="1">
        <v>10549</v>
      </c>
      <c r="B337" s="2" t="s">
        <v>12609</v>
      </c>
      <c r="C337" s="2" t="s">
        <v>12726</v>
      </c>
      <c r="D337" s="2" t="s">
        <v>34</v>
      </c>
      <c r="E337" s="2" t="s">
        <v>12278</v>
      </c>
      <c r="F337" s="2" t="s">
        <v>12279</v>
      </c>
    </row>
    <row r="338" spans="1:6" hidden="1" x14ac:dyDescent="0.2">
      <c r="A338" s="1">
        <v>10550</v>
      </c>
      <c r="B338" s="2" t="s">
        <v>7612</v>
      </c>
      <c r="C338" s="2" t="s">
        <v>12727</v>
      </c>
      <c r="D338" s="2" t="s">
        <v>34</v>
      </c>
      <c r="E338" s="2" t="s">
        <v>12284</v>
      </c>
      <c r="F338" s="2" t="s">
        <v>12279</v>
      </c>
    </row>
    <row r="339" spans="1:6" hidden="1" x14ac:dyDescent="0.2">
      <c r="A339" s="1">
        <v>10556</v>
      </c>
      <c r="B339" s="2" t="s">
        <v>12728</v>
      </c>
      <c r="C339" s="2" t="s">
        <v>12729</v>
      </c>
      <c r="D339" s="2" t="s">
        <v>29</v>
      </c>
      <c r="E339" s="2" t="s">
        <v>12278</v>
      </c>
      <c r="F339" s="2" t="s">
        <v>12279</v>
      </c>
    </row>
    <row r="340" spans="1:6" hidden="1" x14ac:dyDescent="0.2">
      <c r="A340" s="1">
        <v>10562</v>
      </c>
      <c r="B340" s="2" t="s">
        <v>12730</v>
      </c>
      <c r="C340" s="2" t="s">
        <v>12731</v>
      </c>
      <c r="D340" s="2" t="s">
        <v>26</v>
      </c>
      <c r="E340" s="2" t="s">
        <v>12278</v>
      </c>
      <c r="F340" s="2" t="s">
        <v>12279</v>
      </c>
    </row>
    <row r="341" spans="1:6" hidden="1" x14ac:dyDescent="0.2">
      <c r="A341" s="1">
        <v>10563</v>
      </c>
      <c r="B341" s="2" t="s">
        <v>7323</v>
      </c>
      <c r="C341" s="2" t="s">
        <v>12732</v>
      </c>
      <c r="D341" s="2" t="s">
        <v>26</v>
      </c>
      <c r="E341" s="2" t="s">
        <v>12278</v>
      </c>
      <c r="F341" s="2" t="s">
        <v>12279</v>
      </c>
    </row>
    <row r="342" spans="1:6" hidden="1" x14ac:dyDescent="0.2">
      <c r="A342" s="1">
        <v>10564</v>
      </c>
      <c r="B342" s="2" t="s">
        <v>12733</v>
      </c>
      <c r="C342" s="2" t="s">
        <v>12734</v>
      </c>
      <c r="D342" s="2" t="s">
        <v>34</v>
      </c>
      <c r="E342" s="2" t="s">
        <v>12297</v>
      </c>
      <c r="F342" s="2" t="s">
        <v>12279</v>
      </c>
    </row>
    <row r="343" spans="1:6" ht="20" hidden="1" x14ac:dyDescent="0.2">
      <c r="A343" s="1">
        <v>10565</v>
      </c>
      <c r="B343" s="2" t="s">
        <v>12735</v>
      </c>
      <c r="C343" s="2" t="s">
        <v>12736</v>
      </c>
      <c r="D343" s="2" t="s">
        <v>34</v>
      </c>
      <c r="E343" s="2" t="s">
        <v>12297</v>
      </c>
      <c r="F343" s="2" t="s">
        <v>12279</v>
      </c>
    </row>
    <row r="344" spans="1:6" hidden="1" x14ac:dyDescent="0.2">
      <c r="A344" s="1">
        <v>10570</v>
      </c>
      <c r="B344" s="2" t="s">
        <v>12737</v>
      </c>
      <c r="C344" s="2" t="s">
        <v>12738</v>
      </c>
      <c r="D344" s="2" t="s">
        <v>29</v>
      </c>
      <c r="E344" s="2" t="s">
        <v>12278</v>
      </c>
      <c r="F344" s="2" t="s">
        <v>12279</v>
      </c>
    </row>
    <row r="345" spans="1:6" hidden="1" x14ac:dyDescent="0.2">
      <c r="A345" s="1">
        <v>10571</v>
      </c>
      <c r="B345" s="2" t="s">
        <v>7821</v>
      </c>
      <c r="C345" s="2" t="s">
        <v>12739</v>
      </c>
      <c r="D345" s="2" t="s">
        <v>29</v>
      </c>
      <c r="E345" s="2" t="s">
        <v>12278</v>
      </c>
      <c r="F345" s="2" t="s">
        <v>12279</v>
      </c>
    </row>
    <row r="346" spans="1:6" hidden="1" x14ac:dyDescent="0.2">
      <c r="A346" s="1">
        <v>10572</v>
      </c>
      <c r="B346" s="2" t="s">
        <v>7325</v>
      </c>
      <c r="C346" s="2" t="s">
        <v>12740</v>
      </c>
      <c r="D346" s="2" t="s">
        <v>26</v>
      </c>
      <c r="E346" s="2" t="s">
        <v>12284</v>
      </c>
      <c r="F346" s="2" t="s">
        <v>12279</v>
      </c>
    </row>
    <row r="347" spans="1:6" hidden="1" x14ac:dyDescent="0.2">
      <c r="A347" s="1">
        <v>10574</v>
      </c>
      <c r="B347" s="2" t="s">
        <v>12741</v>
      </c>
      <c r="C347" s="2" t="s">
        <v>12742</v>
      </c>
      <c r="D347" s="2" t="s">
        <v>34</v>
      </c>
      <c r="E347" s="2" t="s">
        <v>12278</v>
      </c>
      <c r="F347" s="2" t="s">
        <v>12279</v>
      </c>
    </row>
    <row r="348" spans="1:6" ht="20" hidden="1" x14ac:dyDescent="0.2">
      <c r="A348" s="1">
        <v>10575</v>
      </c>
      <c r="B348" s="2" t="s">
        <v>12741</v>
      </c>
      <c r="C348" s="2" t="s">
        <v>12743</v>
      </c>
      <c r="D348" s="2" t="s">
        <v>34</v>
      </c>
      <c r="E348" s="2" t="s">
        <v>12278</v>
      </c>
      <c r="F348" s="2" t="s">
        <v>12279</v>
      </c>
    </row>
    <row r="349" spans="1:6" hidden="1" x14ac:dyDescent="0.2">
      <c r="A349" s="1">
        <v>10576</v>
      </c>
      <c r="B349" s="2" t="s">
        <v>7323</v>
      </c>
      <c r="C349" s="2" t="s">
        <v>12744</v>
      </c>
      <c r="D349" s="2" t="s">
        <v>26</v>
      </c>
      <c r="E349" s="2" t="s">
        <v>12278</v>
      </c>
      <c r="F349" s="2" t="s">
        <v>12279</v>
      </c>
    </row>
    <row r="350" spans="1:6" hidden="1" x14ac:dyDescent="0.2">
      <c r="A350" s="1">
        <v>10578</v>
      </c>
      <c r="B350" s="2" t="s">
        <v>12745</v>
      </c>
      <c r="C350" s="2" t="s">
        <v>12746</v>
      </c>
      <c r="D350" s="2" t="s">
        <v>26</v>
      </c>
      <c r="E350" s="2" t="s">
        <v>12278</v>
      </c>
      <c r="F350" s="2" t="s">
        <v>12279</v>
      </c>
    </row>
    <row r="351" spans="1:6" hidden="1" x14ac:dyDescent="0.2">
      <c r="A351" s="1">
        <v>10585</v>
      </c>
      <c r="B351" s="2" t="s">
        <v>12747</v>
      </c>
      <c r="C351" s="2" t="s">
        <v>12748</v>
      </c>
      <c r="D351" s="2" t="s">
        <v>34</v>
      </c>
      <c r="E351" s="2" t="s">
        <v>12278</v>
      </c>
      <c r="F351" s="2" t="s">
        <v>12279</v>
      </c>
    </row>
    <row r="352" spans="1:6" hidden="1" x14ac:dyDescent="0.2">
      <c r="A352" s="1">
        <v>10586</v>
      </c>
      <c r="B352" s="2" t="s">
        <v>7287</v>
      </c>
      <c r="C352" s="2" t="s">
        <v>12749</v>
      </c>
      <c r="D352" s="2" t="s">
        <v>34</v>
      </c>
      <c r="E352" s="2" t="s">
        <v>12278</v>
      </c>
      <c r="F352" s="2" t="s">
        <v>12279</v>
      </c>
    </row>
    <row r="353" spans="1:6" hidden="1" x14ac:dyDescent="0.2">
      <c r="A353" s="1">
        <v>10589</v>
      </c>
      <c r="B353" s="2" t="s">
        <v>7852</v>
      </c>
      <c r="C353" s="2" t="s">
        <v>12750</v>
      </c>
      <c r="D353" s="2" t="s">
        <v>29</v>
      </c>
      <c r="E353" s="2" t="s">
        <v>12278</v>
      </c>
      <c r="F353" s="2" t="s">
        <v>12279</v>
      </c>
    </row>
    <row r="354" spans="1:6" hidden="1" x14ac:dyDescent="0.2">
      <c r="A354" s="1">
        <v>10590</v>
      </c>
      <c r="B354" s="2" t="s">
        <v>7499</v>
      </c>
      <c r="C354" s="2" t="s">
        <v>12751</v>
      </c>
      <c r="D354" s="2" t="s">
        <v>26</v>
      </c>
      <c r="E354" s="2" t="s">
        <v>12278</v>
      </c>
      <c r="F354" s="2" t="s">
        <v>12279</v>
      </c>
    </row>
    <row r="355" spans="1:6" hidden="1" x14ac:dyDescent="0.2">
      <c r="A355" s="1">
        <v>10591</v>
      </c>
      <c r="B355" s="2" t="s">
        <v>7826</v>
      </c>
      <c r="C355" s="2" t="s">
        <v>12752</v>
      </c>
      <c r="D355" s="2" t="s">
        <v>26</v>
      </c>
      <c r="E355" s="2" t="s">
        <v>12278</v>
      </c>
      <c r="F355" s="2" t="s">
        <v>12279</v>
      </c>
    </row>
    <row r="356" spans="1:6" hidden="1" x14ac:dyDescent="0.2">
      <c r="A356" s="1">
        <v>10592</v>
      </c>
      <c r="B356" s="2" t="s">
        <v>7329</v>
      </c>
      <c r="C356" s="2" t="s">
        <v>12753</v>
      </c>
      <c r="D356" s="2" t="s">
        <v>26</v>
      </c>
      <c r="E356" s="2" t="s">
        <v>12278</v>
      </c>
      <c r="F356" s="2" t="s">
        <v>12279</v>
      </c>
    </row>
    <row r="357" spans="1:6" hidden="1" x14ac:dyDescent="0.2">
      <c r="A357" s="1">
        <v>10593</v>
      </c>
      <c r="B357" s="2" t="s">
        <v>7489</v>
      </c>
      <c r="C357" s="2" t="s">
        <v>12754</v>
      </c>
      <c r="D357" s="2" t="s">
        <v>29</v>
      </c>
      <c r="E357" s="2" t="s">
        <v>12278</v>
      </c>
      <c r="F357" s="2" t="s">
        <v>12279</v>
      </c>
    </row>
    <row r="358" spans="1:6" hidden="1" x14ac:dyDescent="0.2">
      <c r="A358" s="1">
        <v>10594</v>
      </c>
      <c r="B358" s="2" t="s">
        <v>12563</v>
      </c>
      <c r="C358" s="2" t="s">
        <v>12755</v>
      </c>
      <c r="D358" s="2" t="s">
        <v>29</v>
      </c>
      <c r="E358" s="2" t="s">
        <v>12297</v>
      </c>
      <c r="F358" s="2" t="s">
        <v>12279</v>
      </c>
    </row>
    <row r="359" spans="1:6" hidden="1" x14ac:dyDescent="0.2">
      <c r="A359" s="1">
        <v>10595</v>
      </c>
      <c r="B359" s="2" t="s">
        <v>7672</v>
      </c>
      <c r="C359" s="2" t="s">
        <v>12756</v>
      </c>
      <c r="D359" s="2" t="s">
        <v>26</v>
      </c>
      <c r="E359" s="2" t="s">
        <v>12284</v>
      </c>
      <c r="F359" s="2" t="s">
        <v>12279</v>
      </c>
    </row>
    <row r="360" spans="1:6" hidden="1" x14ac:dyDescent="0.2">
      <c r="A360" s="1">
        <v>10596</v>
      </c>
      <c r="B360" s="2" t="s">
        <v>7612</v>
      </c>
      <c r="C360" s="2" t="s">
        <v>12757</v>
      </c>
      <c r="D360" s="2" t="s">
        <v>34</v>
      </c>
      <c r="E360" s="2" t="s">
        <v>12284</v>
      </c>
      <c r="F360" s="2" t="s">
        <v>12279</v>
      </c>
    </row>
    <row r="361" spans="1:6" hidden="1" x14ac:dyDescent="0.2">
      <c r="A361" s="1">
        <v>10597</v>
      </c>
      <c r="B361" s="2" t="s">
        <v>7612</v>
      </c>
      <c r="C361" s="2" t="s">
        <v>12758</v>
      </c>
      <c r="D361" s="2" t="s">
        <v>34</v>
      </c>
      <c r="E361" s="2" t="s">
        <v>12284</v>
      </c>
      <c r="F361" s="2" t="s">
        <v>12279</v>
      </c>
    </row>
    <row r="362" spans="1:6" hidden="1" x14ac:dyDescent="0.2">
      <c r="A362" s="1">
        <v>10598</v>
      </c>
      <c r="B362" s="2" t="s">
        <v>12759</v>
      </c>
      <c r="C362" s="2" t="s">
        <v>12760</v>
      </c>
      <c r="D362" s="2" t="s">
        <v>29</v>
      </c>
      <c r="E362" s="2" t="s">
        <v>12278</v>
      </c>
      <c r="F362" s="2" t="s">
        <v>12279</v>
      </c>
    </row>
    <row r="363" spans="1:6" hidden="1" x14ac:dyDescent="0.2">
      <c r="A363" s="1">
        <v>10599</v>
      </c>
      <c r="B363" s="2" t="s">
        <v>12759</v>
      </c>
      <c r="C363" s="2" t="s">
        <v>12761</v>
      </c>
      <c r="D363" s="2" t="s">
        <v>29</v>
      </c>
      <c r="E363" s="2" t="s">
        <v>12284</v>
      </c>
      <c r="F363" s="2" t="s">
        <v>12279</v>
      </c>
    </row>
    <row r="364" spans="1:6" hidden="1" x14ac:dyDescent="0.2">
      <c r="A364" s="1">
        <v>10603</v>
      </c>
      <c r="B364" s="2" t="s">
        <v>7323</v>
      </c>
      <c r="C364" s="2" t="s">
        <v>12762</v>
      </c>
      <c r="D364" s="2" t="s">
        <v>26</v>
      </c>
      <c r="E364" s="2" t="s">
        <v>12278</v>
      </c>
      <c r="F364" s="2" t="s">
        <v>12279</v>
      </c>
    </row>
    <row r="365" spans="1:6" hidden="1" x14ac:dyDescent="0.2">
      <c r="A365" s="1">
        <v>10604</v>
      </c>
      <c r="B365" s="2" t="s">
        <v>7612</v>
      </c>
      <c r="C365" s="2" t="s">
        <v>12763</v>
      </c>
      <c r="D365" s="2" t="s">
        <v>34</v>
      </c>
      <c r="E365" s="2" t="s">
        <v>12278</v>
      </c>
      <c r="F365" s="2" t="s">
        <v>12279</v>
      </c>
    </row>
    <row r="366" spans="1:6" hidden="1" x14ac:dyDescent="0.2">
      <c r="A366" s="1">
        <v>10605</v>
      </c>
      <c r="B366" s="2" t="s">
        <v>12764</v>
      </c>
      <c r="C366" s="2" t="s">
        <v>12765</v>
      </c>
      <c r="D366" s="2" t="s">
        <v>29</v>
      </c>
      <c r="E366" s="2" t="s">
        <v>12278</v>
      </c>
      <c r="F366" s="2" t="s">
        <v>12279</v>
      </c>
    </row>
    <row r="367" spans="1:6" hidden="1" x14ac:dyDescent="0.2">
      <c r="A367" s="1">
        <v>10607</v>
      </c>
      <c r="B367" s="2" t="s">
        <v>7325</v>
      </c>
      <c r="C367" s="2" t="s">
        <v>12766</v>
      </c>
      <c r="D367" s="2" t="s">
        <v>26</v>
      </c>
      <c r="E367" s="2" t="s">
        <v>12278</v>
      </c>
      <c r="F367" s="2" t="s">
        <v>12279</v>
      </c>
    </row>
    <row r="368" spans="1:6" hidden="1" x14ac:dyDescent="0.2">
      <c r="A368" s="1">
        <v>10608</v>
      </c>
      <c r="B368" s="2" t="s">
        <v>12767</v>
      </c>
      <c r="C368" s="2" t="s">
        <v>12768</v>
      </c>
      <c r="D368" s="2" t="s">
        <v>26</v>
      </c>
      <c r="E368" s="2" t="s">
        <v>12278</v>
      </c>
      <c r="F368" s="2" t="s">
        <v>12279</v>
      </c>
    </row>
    <row r="369" spans="1:6" hidden="1" x14ac:dyDescent="0.2">
      <c r="A369" s="1">
        <v>10609</v>
      </c>
      <c r="B369" s="2" t="s">
        <v>7323</v>
      </c>
      <c r="C369" s="2" t="s">
        <v>12769</v>
      </c>
      <c r="D369" s="2" t="s">
        <v>26</v>
      </c>
      <c r="E369" s="2" t="s">
        <v>12278</v>
      </c>
      <c r="F369" s="2" t="s">
        <v>12279</v>
      </c>
    </row>
    <row r="370" spans="1:6" hidden="1" x14ac:dyDescent="0.2">
      <c r="A370" s="1">
        <v>10610</v>
      </c>
      <c r="B370" s="2" t="s">
        <v>7374</v>
      </c>
      <c r="C370" s="2" t="s">
        <v>12770</v>
      </c>
      <c r="D370" s="2" t="s">
        <v>34</v>
      </c>
      <c r="E370" s="2" t="s">
        <v>12278</v>
      </c>
      <c r="F370" s="2" t="s">
        <v>12279</v>
      </c>
    </row>
    <row r="371" spans="1:6" hidden="1" x14ac:dyDescent="0.2">
      <c r="A371" s="1">
        <v>10612</v>
      </c>
      <c r="B371" s="2" t="s">
        <v>12771</v>
      </c>
      <c r="C371" s="2" t="s">
        <v>12772</v>
      </c>
      <c r="D371" s="2" t="s">
        <v>29</v>
      </c>
      <c r="E371" s="2" t="s">
        <v>12284</v>
      </c>
      <c r="F371" s="2" t="s">
        <v>12279</v>
      </c>
    </row>
    <row r="372" spans="1:6" hidden="1" x14ac:dyDescent="0.2">
      <c r="A372" s="1">
        <v>10616</v>
      </c>
      <c r="B372" s="2" t="s">
        <v>12348</v>
      </c>
      <c r="C372" s="2" t="s">
        <v>12773</v>
      </c>
      <c r="D372" s="2" t="s">
        <v>29</v>
      </c>
      <c r="E372" s="2" t="s">
        <v>12284</v>
      </c>
      <c r="F372" s="2" t="s">
        <v>12279</v>
      </c>
    </row>
    <row r="373" spans="1:6" hidden="1" x14ac:dyDescent="0.2">
      <c r="A373" s="1">
        <v>10617</v>
      </c>
      <c r="B373" s="2" t="s">
        <v>7323</v>
      </c>
      <c r="C373" s="2" t="s">
        <v>12774</v>
      </c>
      <c r="D373" s="2" t="s">
        <v>26</v>
      </c>
      <c r="E373" s="2" t="s">
        <v>12278</v>
      </c>
      <c r="F373" s="2" t="s">
        <v>12279</v>
      </c>
    </row>
    <row r="374" spans="1:6" hidden="1" x14ac:dyDescent="0.2">
      <c r="A374" s="1">
        <v>10618</v>
      </c>
      <c r="B374" s="2" t="s">
        <v>7323</v>
      </c>
      <c r="C374" s="2" t="s">
        <v>12775</v>
      </c>
      <c r="D374" s="2" t="s">
        <v>26</v>
      </c>
      <c r="E374" s="2" t="s">
        <v>12278</v>
      </c>
      <c r="F374" s="2" t="s">
        <v>12279</v>
      </c>
    </row>
    <row r="375" spans="1:6" hidden="1" x14ac:dyDescent="0.2">
      <c r="A375" s="1">
        <v>10619</v>
      </c>
      <c r="B375" s="2" t="s">
        <v>7323</v>
      </c>
      <c r="C375" s="2" t="s">
        <v>12776</v>
      </c>
      <c r="D375" s="2" t="s">
        <v>26</v>
      </c>
      <c r="E375" s="2" t="s">
        <v>12278</v>
      </c>
      <c r="F375" s="2" t="s">
        <v>12279</v>
      </c>
    </row>
    <row r="376" spans="1:6" hidden="1" x14ac:dyDescent="0.2">
      <c r="A376" s="1">
        <v>10620</v>
      </c>
      <c r="B376" s="2" t="s">
        <v>7747</v>
      </c>
      <c r="C376" s="2" t="s">
        <v>12777</v>
      </c>
      <c r="D376" s="2" t="s">
        <v>29</v>
      </c>
      <c r="E376" s="2" t="s">
        <v>12595</v>
      </c>
      <c r="F376" s="2" t="s">
        <v>12279</v>
      </c>
    </row>
    <row r="377" spans="1:6" hidden="1" x14ac:dyDescent="0.2">
      <c r="A377" s="1">
        <v>10622</v>
      </c>
      <c r="B377" s="2" t="s">
        <v>7591</v>
      </c>
      <c r="C377" s="2" t="s">
        <v>12778</v>
      </c>
      <c r="D377" s="2" t="s">
        <v>26</v>
      </c>
      <c r="E377" s="2" t="s">
        <v>12278</v>
      </c>
      <c r="F377" s="2" t="s">
        <v>12279</v>
      </c>
    </row>
    <row r="378" spans="1:6" hidden="1" x14ac:dyDescent="0.2">
      <c r="A378" s="1">
        <v>10623</v>
      </c>
      <c r="B378" s="2" t="s">
        <v>12779</v>
      </c>
      <c r="C378" s="2" t="s">
        <v>12780</v>
      </c>
      <c r="D378" s="2" t="s">
        <v>29</v>
      </c>
      <c r="E378" s="2" t="s">
        <v>12278</v>
      </c>
      <c r="F378" s="2" t="s">
        <v>12279</v>
      </c>
    </row>
    <row r="379" spans="1:6" hidden="1" x14ac:dyDescent="0.2">
      <c r="A379" s="1">
        <v>10624</v>
      </c>
      <c r="B379" s="2" t="s">
        <v>7546</v>
      </c>
      <c r="C379" s="2" t="s">
        <v>12781</v>
      </c>
      <c r="D379" s="2" t="s">
        <v>26</v>
      </c>
      <c r="E379" s="2" t="s">
        <v>12278</v>
      </c>
      <c r="F379" s="2" t="s">
        <v>12279</v>
      </c>
    </row>
    <row r="380" spans="1:6" hidden="1" x14ac:dyDescent="0.2">
      <c r="A380" s="1">
        <v>10625</v>
      </c>
      <c r="B380" s="2" t="s">
        <v>12479</v>
      </c>
      <c r="C380" s="2" t="s">
        <v>12782</v>
      </c>
      <c r="D380" s="2" t="s">
        <v>26</v>
      </c>
      <c r="E380" s="2" t="s">
        <v>12278</v>
      </c>
      <c r="F380" s="2" t="s">
        <v>12279</v>
      </c>
    </row>
    <row r="381" spans="1:6" hidden="1" x14ac:dyDescent="0.2">
      <c r="A381" s="1">
        <v>10626</v>
      </c>
      <c r="B381" s="2" t="s">
        <v>12280</v>
      </c>
      <c r="C381" s="2" t="s">
        <v>12783</v>
      </c>
      <c r="D381" s="2" t="s">
        <v>26</v>
      </c>
      <c r="E381" s="2" t="s">
        <v>12278</v>
      </c>
      <c r="F381" s="2" t="s">
        <v>12279</v>
      </c>
    </row>
    <row r="382" spans="1:6" hidden="1" x14ac:dyDescent="0.2">
      <c r="A382" s="1">
        <v>10627</v>
      </c>
      <c r="B382" s="2" t="s">
        <v>12280</v>
      </c>
      <c r="C382" s="2" t="s">
        <v>12784</v>
      </c>
      <c r="D382" s="2" t="s">
        <v>26</v>
      </c>
      <c r="E382" s="2" t="s">
        <v>12278</v>
      </c>
      <c r="F382" s="2" t="s">
        <v>12279</v>
      </c>
    </row>
    <row r="383" spans="1:6" hidden="1" x14ac:dyDescent="0.2">
      <c r="A383" s="1">
        <v>10628</v>
      </c>
      <c r="B383" s="2" t="s">
        <v>7348</v>
      </c>
      <c r="C383" s="2" t="s">
        <v>12785</v>
      </c>
      <c r="D383" s="2" t="s">
        <v>29</v>
      </c>
      <c r="E383" s="2" t="s">
        <v>12278</v>
      </c>
      <c r="F383" s="2" t="s">
        <v>12279</v>
      </c>
    </row>
    <row r="384" spans="1:6" hidden="1" x14ac:dyDescent="0.2">
      <c r="A384" s="1">
        <v>10629</v>
      </c>
      <c r="B384" s="2" t="s">
        <v>7323</v>
      </c>
      <c r="C384" s="2" t="s">
        <v>12786</v>
      </c>
      <c r="D384" s="2" t="s">
        <v>26</v>
      </c>
      <c r="E384" s="2" t="s">
        <v>12278</v>
      </c>
      <c r="F384" s="2" t="s">
        <v>12279</v>
      </c>
    </row>
    <row r="385" spans="1:6" hidden="1" x14ac:dyDescent="0.2">
      <c r="A385" s="1">
        <v>10630</v>
      </c>
      <c r="B385" s="2" t="s">
        <v>12787</v>
      </c>
      <c r="C385" s="2" t="s">
        <v>12788</v>
      </c>
      <c r="D385" s="2" t="s">
        <v>26</v>
      </c>
      <c r="E385" s="2" t="s">
        <v>12278</v>
      </c>
      <c r="F385" s="2" t="s">
        <v>12279</v>
      </c>
    </row>
    <row r="386" spans="1:6" hidden="1" x14ac:dyDescent="0.2">
      <c r="A386" s="1">
        <v>10631</v>
      </c>
      <c r="B386" s="2" t="s">
        <v>7352</v>
      </c>
      <c r="C386" s="2" t="s">
        <v>12789</v>
      </c>
      <c r="D386" s="2" t="s">
        <v>29</v>
      </c>
      <c r="E386" s="2" t="s">
        <v>12278</v>
      </c>
      <c r="F386" s="2" t="s">
        <v>12279</v>
      </c>
    </row>
    <row r="387" spans="1:6" ht="20" hidden="1" x14ac:dyDescent="0.2">
      <c r="A387" s="1">
        <v>10632</v>
      </c>
      <c r="B387" s="2" t="s">
        <v>7352</v>
      </c>
      <c r="C387" s="2" t="s">
        <v>12790</v>
      </c>
      <c r="D387" s="2" t="s">
        <v>29</v>
      </c>
      <c r="E387" s="2" t="s">
        <v>12278</v>
      </c>
      <c r="F387" s="2" t="s">
        <v>12279</v>
      </c>
    </row>
    <row r="388" spans="1:6" hidden="1" x14ac:dyDescent="0.2">
      <c r="A388" s="1">
        <v>10633</v>
      </c>
      <c r="B388" s="2" t="s">
        <v>7352</v>
      </c>
      <c r="C388" s="2" t="s">
        <v>12791</v>
      </c>
      <c r="D388" s="2" t="s">
        <v>29</v>
      </c>
      <c r="E388" s="2" t="s">
        <v>12278</v>
      </c>
      <c r="F388" s="2" t="s">
        <v>12279</v>
      </c>
    </row>
    <row r="389" spans="1:6" hidden="1" x14ac:dyDescent="0.2">
      <c r="A389" s="1">
        <v>10634</v>
      </c>
      <c r="B389" s="2" t="s">
        <v>12410</v>
      </c>
      <c r="C389" s="2" t="s">
        <v>12792</v>
      </c>
      <c r="D389" s="2" t="s">
        <v>29</v>
      </c>
      <c r="E389" s="2" t="s">
        <v>12278</v>
      </c>
      <c r="F389" s="2" t="s">
        <v>12279</v>
      </c>
    </row>
    <row r="390" spans="1:6" hidden="1" x14ac:dyDescent="0.2">
      <c r="A390" s="1">
        <v>10635</v>
      </c>
      <c r="B390" s="2" t="s">
        <v>12793</v>
      </c>
      <c r="C390" s="2" t="s">
        <v>12794</v>
      </c>
      <c r="D390" s="2" t="s">
        <v>26</v>
      </c>
      <c r="E390" s="2" t="s">
        <v>12278</v>
      </c>
      <c r="F390" s="2" t="s">
        <v>12279</v>
      </c>
    </row>
    <row r="391" spans="1:6" hidden="1" x14ac:dyDescent="0.2">
      <c r="A391" s="1">
        <v>10636</v>
      </c>
      <c r="B391" s="2" t="s">
        <v>7612</v>
      </c>
      <c r="C391" s="2" t="s">
        <v>12795</v>
      </c>
      <c r="D391" s="2" t="s">
        <v>34</v>
      </c>
      <c r="E391" s="2" t="s">
        <v>12278</v>
      </c>
      <c r="F391" s="2" t="s">
        <v>12279</v>
      </c>
    </row>
    <row r="392" spans="1:6" hidden="1" x14ac:dyDescent="0.2">
      <c r="A392" s="1">
        <v>10637</v>
      </c>
      <c r="B392" s="2" t="s">
        <v>7287</v>
      </c>
      <c r="C392" s="2" t="s">
        <v>12796</v>
      </c>
      <c r="D392" s="2" t="s">
        <v>34</v>
      </c>
      <c r="E392" s="2" t="s">
        <v>12278</v>
      </c>
      <c r="F392" s="2" t="s">
        <v>12279</v>
      </c>
    </row>
    <row r="393" spans="1:6" hidden="1" x14ac:dyDescent="0.2">
      <c r="A393" s="1">
        <v>10638</v>
      </c>
      <c r="B393" s="2" t="s">
        <v>7287</v>
      </c>
      <c r="C393" s="2" t="s">
        <v>12797</v>
      </c>
      <c r="D393" s="2" t="s">
        <v>34</v>
      </c>
      <c r="E393" s="2" t="s">
        <v>12278</v>
      </c>
      <c r="F393" s="2" t="s">
        <v>12279</v>
      </c>
    </row>
    <row r="394" spans="1:6" hidden="1" x14ac:dyDescent="0.2">
      <c r="A394" s="1">
        <v>10639</v>
      </c>
      <c r="B394" s="2" t="s">
        <v>7287</v>
      </c>
      <c r="C394" s="2" t="s">
        <v>12798</v>
      </c>
      <c r="D394" s="2" t="s">
        <v>34</v>
      </c>
      <c r="E394" s="2" t="s">
        <v>12278</v>
      </c>
      <c r="F394" s="2" t="s">
        <v>12279</v>
      </c>
    </row>
    <row r="395" spans="1:6" hidden="1" x14ac:dyDescent="0.2">
      <c r="A395" s="1">
        <v>10641</v>
      </c>
      <c r="B395" s="2" t="s">
        <v>7287</v>
      </c>
      <c r="C395" s="2" t="s">
        <v>12799</v>
      </c>
      <c r="D395" s="2" t="s">
        <v>34</v>
      </c>
      <c r="E395" s="2" t="s">
        <v>12278</v>
      </c>
      <c r="F395" s="2" t="s">
        <v>12279</v>
      </c>
    </row>
    <row r="396" spans="1:6" ht="20" hidden="1" x14ac:dyDescent="0.2">
      <c r="A396" s="1">
        <v>10642</v>
      </c>
      <c r="B396" s="2" t="s">
        <v>7287</v>
      </c>
      <c r="C396" s="2" t="s">
        <v>12800</v>
      </c>
      <c r="D396" s="2" t="s">
        <v>34</v>
      </c>
      <c r="E396" s="2" t="s">
        <v>12278</v>
      </c>
      <c r="F396" s="2" t="s">
        <v>12279</v>
      </c>
    </row>
    <row r="397" spans="1:6" hidden="1" x14ac:dyDescent="0.2">
      <c r="A397" s="1">
        <v>10643</v>
      </c>
      <c r="B397" s="2" t="s">
        <v>7287</v>
      </c>
      <c r="C397" s="2" t="s">
        <v>12801</v>
      </c>
      <c r="D397" s="2" t="s">
        <v>34</v>
      </c>
      <c r="E397" s="2" t="s">
        <v>12278</v>
      </c>
      <c r="F397" s="2" t="s">
        <v>12279</v>
      </c>
    </row>
    <row r="398" spans="1:6" hidden="1" x14ac:dyDescent="0.2">
      <c r="A398" s="1">
        <v>10644</v>
      </c>
      <c r="B398" s="2" t="s">
        <v>7287</v>
      </c>
      <c r="C398" s="2" t="s">
        <v>12802</v>
      </c>
      <c r="D398" s="2" t="s">
        <v>34</v>
      </c>
      <c r="E398" s="2" t="s">
        <v>12278</v>
      </c>
      <c r="F398" s="2" t="s">
        <v>12279</v>
      </c>
    </row>
    <row r="399" spans="1:6" hidden="1" x14ac:dyDescent="0.2">
      <c r="A399" s="1">
        <v>10645</v>
      </c>
      <c r="B399" s="2" t="s">
        <v>7287</v>
      </c>
      <c r="C399" s="2" t="s">
        <v>12803</v>
      </c>
      <c r="D399" s="2" t="s">
        <v>34</v>
      </c>
      <c r="E399" s="2" t="s">
        <v>12278</v>
      </c>
      <c r="F399" s="2" t="s">
        <v>12279</v>
      </c>
    </row>
    <row r="400" spans="1:6" hidden="1" x14ac:dyDescent="0.2">
      <c r="A400" s="1">
        <v>10646</v>
      </c>
      <c r="B400" s="2" t="s">
        <v>7287</v>
      </c>
      <c r="C400" s="2" t="s">
        <v>12804</v>
      </c>
      <c r="D400" s="2" t="s">
        <v>34</v>
      </c>
      <c r="E400" s="2" t="s">
        <v>12278</v>
      </c>
      <c r="F400" s="2" t="s">
        <v>12279</v>
      </c>
    </row>
    <row r="401" spans="1:6" hidden="1" x14ac:dyDescent="0.2">
      <c r="A401" s="1">
        <v>10647</v>
      </c>
      <c r="B401" s="2" t="s">
        <v>7425</v>
      </c>
      <c r="C401" s="2" t="s">
        <v>12805</v>
      </c>
      <c r="D401" s="2" t="s">
        <v>34</v>
      </c>
      <c r="E401" s="2" t="s">
        <v>12278</v>
      </c>
      <c r="F401" s="2" t="s">
        <v>12279</v>
      </c>
    </row>
    <row r="402" spans="1:6" hidden="1" x14ac:dyDescent="0.2">
      <c r="A402" s="1">
        <v>10648</v>
      </c>
      <c r="B402" s="2" t="s">
        <v>7417</v>
      </c>
      <c r="C402" s="2" t="s">
        <v>12806</v>
      </c>
      <c r="D402" s="2" t="s">
        <v>34</v>
      </c>
      <c r="E402" s="2" t="s">
        <v>12284</v>
      </c>
      <c r="F402" s="2" t="s">
        <v>12279</v>
      </c>
    </row>
    <row r="403" spans="1:6" hidden="1" x14ac:dyDescent="0.2">
      <c r="A403" s="1">
        <v>10649</v>
      </c>
      <c r="B403" s="2" t="s">
        <v>12807</v>
      </c>
      <c r="C403" s="2" t="s">
        <v>12808</v>
      </c>
      <c r="D403" s="2" t="s">
        <v>34</v>
      </c>
      <c r="E403" s="2" t="s">
        <v>12278</v>
      </c>
      <c r="F403" s="2" t="s">
        <v>12279</v>
      </c>
    </row>
    <row r="404" spans="1:6" hidden="1" x14ac:dyDescent="0.2">
      <c r="A404" s="1">
        <v>10650</v>
      </c>
      <c r="B404" s="2" t="s">
        <v>7633</v>
      </c>
      <c r="C404" s="2" t="s">
        <v>12809</v>
      </c>
      <c r="D404" s="2" t="s">
        <v>34</v>
      </c>
      <c r="E404" s="2" t="s">
        <v>12278</v>
      </c>
      <c r="F404" s="2" t="s">
        <v>12279</v>
      </c>
    </row>
    <row r="405" spans="1:6" hidden="1" x14ac:dyDescent="0.2">
      <c r="A405" s="1">
        <v>10652</v>
      </c>
      <c r="B405" s="2" t="s">
        <v>7325</v>
      </c>
      <c r="C405" s="2" t="s">
        <v>12810</v>
      </c>
      <c r="D405" s="2" t="s">
        <v>26</v>
      </c>
      <c r="E405" s="2" t="s">
        <v>12284</v>
      </c>
      <c r="F405" s="2" t="s">
        <v>12279</v>
      </c>
    </row>
    <row r="406" spans="1:6" hidden="1" x14ac:dyDescent="0.2">
      <c r="A406" s="1">
        <v>10654</v>
      </c>
      <c r="B406" s="2" t="s">
        <v>12811</v>
      </c>
      <c r="C406" s="2" t="s">
        <v>12448</v>
      </c>
      <c r="D406" s="2" t="s">
        <v>34</v>
      </c>
      <c r="E406" s="2" t="s">
        <v>12278</v>
      </c>
      <c r="F406" s="2" t="s">
        <v>12279</v>
      </c>
    </row>
    <row r="407" spans="1:6" hidden="1" x14ac:dyDescent="0.2">
      <c r="A407" s="1">
        <v>10655</v>
      </c>
      <c r="B407" s="2" t="s">
        <v>7620</v>
      </c>
      <c r="C407" s="2" t="s">
        <v>12812</v>
      </c>
      <c r="D407" s="2" t="s">
        <v>34</v>
      </c>
      <c r="E407" s="2" t="s">
        <v>12278</v>
      </c>
      <c r="F407" s="2" t="s">
        <v>12279</v>
      </c>
    </row>
    <row r="408" spans="1:6" ht="20" hidden="1" x14ac:dyDescent="0.2">
      <c r="A408" s="1">
        <v>10656</v>
      </c>
      <c r="B408" s="2" t="s">
        <v>12505</v>
      </c>
      <c r="C408" s="2" t="s">
        <v>12813</v>
      </c>
      <c r="D408" s="2" t="s">
        <v>34</v>
      </c>
      <c r="E408" s="2" t="s">
        <v>12278</v>
      </c>
      <c r="F408" s="2" t="s">
        <v>12279</v>
      </c>
    </row>
    <row r="409" spans="1:6" hidden="1" x14ac:dyDescent="0.2">
      <c r="A409" s="1">
        <v>10657</v>
      </c>
      <c r="B409" s="2" t="s">
        <v>12643</v>
      </c>
      <c r="C409" s="2" t="s">
        <v>12814</v>
      </c>
      <c r="D409" s="2" t="s">
        <v>34</v>
      </c>
      <c r="E409" s="2" t="s">
        <v>12278</v>
      </c>
      <c r="F409" s="2" t="s">
        <v>12279</v>
      </c>
    </row>
    <row r="410" spans="1:6" hidden="1" x14ac:dyDescent="0.2">
      <c r="A410" s="1">
        <v>10658</v>
      </c>
      <c r="B410" s="2" t="s">
        <v>7612</v>
      </c>
      <c r="C410" s="2" t="s">
        <v>12815</v>
      </c>
      <c r="D410" s="2" t="s">
        <v>34</v>
      </c>
      <c r="E410" s="2" t="s">
        <v>12278</v>
      </c>
      <c r="F410" s="2" t="s">
        <v>12279</v>
      </c>
    </row>
    <row r="411" spans="1:6" hidden="1" x14ac:dyDescent="0.2">
      <c r="A411" s="1">
        <v>10659</v>
      </c>
      <c r="B411" s="2" t="s">
        <v>7612</v>
      </c>
      <c r="C411" s="2" t="s">
        <v>12816</v>
      </c>
      <c r="D411" s="2" t="s">
        <v>34</v>
      </c>
      <c r="E411" s="2" t="s">
        <v>12278</v>
      </c>
      <c r="F411" s="2" t="s">
        <v>12279</v>
      </c>
    </row>
    <row r="412" spans="1:6" hidden="1" x14ac:dyDescent="0.2">
      <c r="A412" s="1">
        <v>10660</v>
      </c>
      <c r="B412" s="2" t="s">
        <v>7325</v>
      </c>
      <c r="C412" s="2" t="s">
        <v>12817</v>
      </c>
      <c r="D412" s="2" t="s">
        <v>26</v>
      </c>
      <c r="E412" s="2" t="s">
        <v>12278</v>
      </c>
      <c r="F412" s="2" t="s">
        <v>12279</v>
      </c>
    </row>
    <row r="413" spans="1:6" hidden="1" x14ac:dyDescent="0.2">
      <c r="A413" s="1">
        <v>10661</v>
      </c>
      <c r="B413" s="2" t="s">
        <v>7325</v>
      </c>
      <c r="C413" s="2" t="s">
        <v>12818</v>
      </c>
      <c r="D413" s="2" t="s">
        <v>26</v>
      </c>
      <c r="E413" s="2" t="s">
        <v>12278</v>
      </c>
      <c r="F413" s="2" t="s">
        <v>12279</v>
      </c>
    </row>
    <row r="414" spans="1:6" hidden="1" x14ac:dyDescent="0.2">
      <c r="A414" s="1">
        <v>10662</v>
      </c>
      <c r="B414" s="2" t="s">
        <v>7325</v>
      </c>
      <c r="C414" s="2" t="s">
        <v>12819</v>
      </c>
      <c r="D414" s="2" t="s">
        <v>26</v>
      </c>
      <c r="E414" s="2" t="s">
        <v>12278</v>
      </c>
      <c r="F414" s="2" t="s">
        <v>12279</v>
      </c>
    </row>
    <row r="415" spans="1:6" hidden="1" x14ac:dyDescent="0.2">
      <c r="A415" s="1">
        <v>10664</v>
      </c>
      <c r="B415" s="2" t="s">
        <v>12820</v>
      </c>
      <c r="C415" s="2" t="s">
        <v>12821</v>
      </c>
      <c r="D415" s="2" t="s">
        <v>26</v>
      </c>
      <c r="E415" s="2" t="s">
        <v>12278</v>
      </c>
      <c r="F415" s="2" t="s">
        <v>12279</v>
      </c>
    </row>
    <row r="416" spans="1:6" hidden="1" x14ac:dyDescent="0.2">
      <c r="A416" s="1">
        <v>10665</v>
      </c>
      <c r="B416" s="2" t="s">
        <v>7325</v>
      </c>
      <c r="C416" s="2" t="s">
        <v>12822</v>
      </c>
      <c r="D416" s="2" t="s">
        <v>26</v>
      </c>
      <c r="E416" s="2" t="s">
        <v>12278</v>
      </c>
      <c r="F416" s="2" t="s">
        <v>12279</v>
      </c>
    </row>
    <row r="417" spans="1:6" hidden="1" x14ac:dyDescent="0.2">
      <c r="A417" s="1">
        <v>10666</v>
      </c>
      <c r="B417" s="2" t="s">
        <v>7325</v>
      </c>
      <c r="C417" s="2" t="s">
        <v>12823</v>
      </c>
      <c r="D417" s="2" t="s">
        <v>26</v>
      </c>
      <c r="E417" s="2" t="s">
        <v>12284</v>
      </c>
      <c r="F417" s="2" t="s">
        <v>12279</v>
      </c>
    </row>
    <row r="418" spans="1:6" hidden="1" x14ac:dyDescent="0.2">
      <c r="A418" s="1">
        <v>10667</v>
      </c>
      <c r="B418" s="2" t="s">
        <v>7344</v>
      </c>
      <c r="C418" s="2" t="s">
        <v>12824</v>
      </c>
      <c r="D418" s="2" t="s">
        <v>26</v>
      </c>
      <c r="E418" s="2" t="s">
        <v>12278</v>
      </c>
      <c r="F418" s="2" t="s">
        <v>12279</v>
      </c>
    </row>
    <row r="419" spans="1:6" hidden="1" x14ac:dyDescent="0.2">
      <c r="A419" s="1">
        <v>10668</v>
      </c>
      <c r="B419" s="2" t="s">
        <v>7325</v>
      </c>
      <c r="C419" s="2" t="s">
        <v>12825</v>
      </c>
      <c r="D419" s="2" t="s">
        <v>26</v>
      </c>
      <c r="E419" s="2" t="s">
        <v>12278</v>
      </c>
      <c r="F419" s="2" t="s">
        <v>12279</v>
      </c>
    </row>
    <row r="420" spans="1:6" hidden="1" x14ac:dyDescent="0.2">
      <c r="A420" s="1">
        <v>10669</v>
      </c>
      <c r="B420" s="2" t="s">
        <v>12826</v>
      </c>
      <c r="C420" s="2" t="s">
        <v>12827</v>
      </c>
      <c r="D420" s="2" t="s">
        <v>26</v>
      </c>
      <c r="E420" s="2" t="s">
        <v>12278</v>
      </c>
      <c r="F420" s="2" t="s">
        <v>12279</v>
      </c>
    </row>
    <row r="421" spans="1:6" hidden="1" x14ac:dyDescent="0.2">
      <c r="A421" s="1">
        <v>10670</v>
      </c>
      <c r="B421" s="2" t="s">
        <v>12828</v>
      </c>
      <c r="C421" s="2" t="s">
        <v>12829</v>
      </c>
      <c r="D421" s="2" t="s">
        <v>26</v>
      </c>
      <c r="E421" s="2" t="s">
        <v>12278</v>
      </c>
      <c r="F421" s="2" t="s">
        <v>12279</v>
      </c>
    </row>
    <row r="422" spans="1:6" hidden="1" x14ac:dyDescent="0.2">
      <c r="A422" s="1">
        <v>10671</v>
      </c>
      <c r="B422" s="2" t="s">
        <v>7325</v>
      </c>
      <c r="C422" s="2" t="s">
        <v>12830</v>
      </c>
      <c r="D422" s="2" t="s">
        <v>26</v>
      </c>
      <c r="E422" s="2" t="s">
        <v>12278</v>
      </c>
      <c r="F422" s="2" t="s">
        <v>12279</v>
      </c>
    </row>
    <row r="423" spans="1:6" hidden="1" x14ac:dyDescent="0.2">
      <c r="A423" s="1">
        <v>10672</v>
      </c>
      <c r="B423" s="2" t="s">
        <v>7325</v>
      </c>
      <c r="C423" s="2" t="s">
        <v>12831</v>
      </c>
      <c r="D423" s="2" t="s">
        <v>26</v>
      </c>
      <c r="E423" s="2" t="s">
        <v>12284</v>
      </c>
      <c r="F423" s="2" t="s">
        <v>12279</v>
      </c>
    </row>
    <row r="424" spans="1:6" ht="20" hidden="1" x14ac:dyDescent="0.2">
      <c r="A424" s="1">
        <v>10674</v>
      </c>
      <c r="B424" s="2" t="s">
        <v>12373</v>
      </c>
      <c r="C424" s="2" t="s">
        <v>12832</v>
      </c>
      <c r="D424" s="2" t="s">
        <v>29</v>
      </c>
      <c r="E424" s="2" t="s">
        <v>12278</v>
      </c>
      <c r="F424" s="2" t="s">
        <v>12279</v>
      </c>
    </row>
    <row r="425" spans="1:6" ht="20" hidden="1" x14ac:dyDescent="0.2">
      <c r="A425" s="1">
        <v>10675</v>
      </c>
      <c r="B425" s="2" t="s">
        <v>12373</v>
      </c>
      <c r="C425" s="2" t="s">
        <v>12833</v>
      </c>
      <c r="D425" s="2" t="s">
        <v>29</v>
      </c>
      <c r="E425" s="2" t="s">
        <v>12278</v>
      </c>
      <c r="F425" s="2" t="s">
        <v>12279</v>
      </c>
    </row>
    <row r="426" spans="1:6" hidden="1" x14ac:dyDescent="0.2">
      <c r="A426" s="1">
        <v>10677</v>
      </c>
      <c r="B426" s="2" t="s">
        <v>7325</v>
      </c>
      <c r="C426" s="2" t="s">
        <v>12834</v>
      </c>
      <c r="D426" s="2" t="s">
        <v>26</v>
      </c>
      <c r="E426" s="2" t="s">
        <v>12278</v>
      </c>
      <c r="F426" s="2" t="s">
        <v>12279</v>
      </c>
    </row>
    <row r="427" spans="1:6" hidden="1" x14ac:dyDescent="0.2">
      <c r="A427" s="1">
        <v>10678</v>
      </c>
      <c r="B427" s="2" t="s">
        <v>7836</v>
      </c>
      <c r="C427" s="2" t="s">
        <v>12835</v>
      </c>
      <c r="D427" s="2" t="s">
        <v>26</v>
      </c>
      <c r="E427" s="2" t="s">
        <v>12278</v>
      </c>
      <c r="F427" s="2" t="s">
        <v>12279</v>
      </c>
    </row>
    <row r="428" spans="1:6" hidden="1" x14ac:dyDescent="0.2">
      <c r="A428" s="1">
        <v>10679</v>
      </c>
      <c r="B428" s="2" t="s">
        <v>12538</v>
      </c>
      <c r="C428" s="2" t="s">
        <v>12836</v>
      </c>
      <c r="D428" s="2" t="s">
        <v>26</v>
      </c>
      <c r="E428" s="2" t="s">
        <v>12278</v>
      </c>
      <c r="F428" s="2" t="s">
        <v>12279</v>
      </c>
    </row>
    <row r="429" spans="1:6" hidden="1" x14ac:dyDescent="0.2">
      <c r="A429" s="1">
        <v>10680</v>
      </c>
      <c r="B429" s="2" t="s">
        <v>7325</v>
      </c>
      <c r="C429" s="2" t="s">
        <v>12837</v>
      </c>
      <c r="D429" s="2" t="s">
        <v>26</v>
      </c>
      <c r="E429" s="2" t="s">
        <v>12284</v>
      </c>
      <c r="F429" s="2" t="s">
        <v>12279</v>
      </c>
    </row>
    <row r="430" spans="1:6" hidden="1" x14ac:dyDescent="0.2">
      <c r="A430" s="1">
        <v>10681</v>
      </c>
      <c r="B430" s="2" t="s">
        <v>12838</v>
      </c>
      <c r="C430" s="2" t="s">
        <v>12839</v>
      </c>
      <c r="D430" s="2" t="s">
        <v>26</v>
      </c>
      <c r="E430" s="2" t="s">
        <v>12278</v>
      </c>
      <c r="F430" s="2" t="s">
        <v>12279</v>
      </c>
    </row>
    <row r="431" spans="1:6" hidden="1" x14ac:dyDescent="0.2">
      <c r="A431" s="1">
        <v>10682</v>
      </c>
      <c r="B431" s="2" t="s">
        <v>12341</v>
      </c>
      <c r="C431" s="2" t="s">
        <v>12840</v>
      </c>
      <c r="D431" s="2" t="s">
        <v>29</v>
      </c>
      <c r="E431" s="2" t="s">
        <v>12278</v>
      </c>
      <c r="F431" s="2" t="s">
        <v>12279</v>
      </c>
    </row>
    <row r="432" spans="1:6" hidden="1" x14ac:dyDescent="0.2">
      <c r="A432" s="1">
        <v>10683</v>
      </c>
      <c r="B432" s="2" t="s">
        <v>12841</v>
      </c>
      <c r="C432" s="2" t="s">
        <v>12842</v>
      </c>
      <c r="D432" s="2" t="s">
        <v>26</v>
      </c>
      <c r="E432" s="2" t="s">
        <v>12278</v>
      </c>
      <c r="F432" s="2" t="s">
        <v>12279</v>
      </c>
    </row>
    <row r="433" spans="1:6" hidden="1" x14ac:dyDescent="0.2">
      <c r="A433" s="1">
        <v>10685</v>
      </c>
      <c r="B433" s="2" t="s">
        <v>12843</v>
      </c>
      <c r="C433" s="2" t="s">
        <v>12844</v>
      </c>
      <c r="D433" s="2" t="s">
        <v>29</v>
      </c>
      <c r="E433" s="2" t="s">
        <v>12284</v>
      </c>
      <c r="F433" s="2" t="s">
        <v>12279</v>
      </c>
    </row>
    <row r="434" spans="1:6" hidden="1" x14ac:dyDescent="0.2">
      <c r="A434" s="1">
        <v>10686</v>
      </c>
      <c r="B434" s="2" t="s">
        <v>7325</v>
      </c>
      <c r="C434" s="2" t="s">
        <v>12845</v>
      </c>
      <c r="D434" s="2" t="s">
        <v>26</v>
      </c>
      <c r="E434" s="2" t="s">
        <v>12278</v>
      </c>
      <c r="F434" s="2" t="s">
        <v>12279</v>
      </c>
    </row>
    <row r="435" spans="1:6" hidden="1" x14ac:dyDescent="0.2">
      <c r="A435" s="1">
        <v>10687</v>
      </c>
      <c r="B435" s="2" t="s">
        <v>7325</v>
      </c>
      <c r="C435" s="2" t="s">
        <v>12846</v>
      </c>
      <c r="D435" s="2" t="s">
        <v>26</v>
      </c>
      <c r="E435" s="2" t="s">
        <v>12284</v>
      </c>
      <c r="F435" s="2" t="s">
        <v>12279</v>
      </c>
    </row>
    <row r="436" spans="1:6" hidden="1" x14ac:dyDescent="0.2">
      <c r="A436" s="1">
        <v>10688</v>
      </c>
      <c r="B436" s="2" t="s">
        <v>7325</v>
      </c>
      <c r="C436" s="2" t="s">
        <v>12847</v>
      </c>
      <c r="D436" s="2" t="s">
        <v>26</v>
      </c>
      <c r="E436" s="2" t="s">
        <v>12278</v>
      </c>
      <c r="F436" s="2" t="s">
        <v>12279</v>
      </c>
    </row>
    <row r="437" spans="1:6" hidden="1" x14ac:dyDescent="0.2">
      <c r="A437" s="1">
        <v>10689</v>
      </c>
      <c r="B437" s="2" t="s">
        <v>7325</v>
      </c>
      <c r="C437" s="2" t="s">
        <v>12848</v>
      </c>
      <c r="D437" s="2" t="s">
        <v>26</v>
      </c>
      <c r="E437" s="2" t="s">
        <v>12278</v>
      </c>
      <c r="F437" s="2" t="s">
        <v>12279</v>
      </c>
    </row>
    <row r="438" spans="1:6" hidden="1" x14ac:dyDescent="0.2">
      <c r="A438" s="1">
        <v>10690</v>
      </c>
      <c r="B438" s="2" t="s">
        <v>7325</v>
      </c>
      <c r="C438" s="2" t="s">
        <v>12849</v>
      </c>
      <c r="D438" s="2" t="s">
        <v>26</v>
      </c>
      <c r="E438" s="2" t="s">
        <v>12284</v>
      </c>
      <c r="F438" s="2" t="s">
        <v>12279</v>
      </c>
    </row>
    <row r="439" spans="1:6" hidden="1" x14ac:dyDescent="0.2">
      <c r="A439" s="1">
        <v>10691</v>
      </c>
      <c r="B439" s="2" t="s">
        <v>12310</v>
      </c>
      <c r="C439" s="2" t="s">
        <v>12850</v>
      </c>
      <c r="D439" s="2" t="s">
        <v>34</v>
      </c>
      <c r="E439" s="2" t="s">
        <v>12278</v>
      </c>
      <c r="F439" s="2" t="s">
        <v>12279</v>
      </c>
    </row>
    <row r="440" spans="1:6" ht="20" hidden="1" x14ac:dyDescent="0.2">
      <c r="A440" s="1">
        <v>10692</v>
      </c>
      <c r="B440" s="2" t="s">
        <v>12851</v>
      </c>
      <c r="C440" s="2" t="s">
        <v>12769</v>
      </c>
      <c r="D440" s="2" t="s">
        <v>34</v>
      </c>
      <c r="E440" s="2" t="s">
        <v>12297</v>
      </c>
      <c r="F440" s="2" t="s">
        <v>12279</v>
      </c>
    </row>
    <row r="441" spans="1:6" hidden="1" x14ac:dyDescent="0.2">
      <c r="A441" s="1">
        <v>10693</v>
      </c>
      <c r="B441" s="2" t="s">
        <v>12852</v>
      </c>
      <c r="C441" s="2" t="s">
        <v>12853</v>
      </c>
      <c r="D441" s="2" t="s">
        <v>34</v>
      </c>
      <c r="E441" s="2" t="s">
        <v>12284</v>
      </c>
      <c r="F441" s="2" t="s">
        <v>12279</v>
      </c>
    </row>
    <row r="442" spans="1:6" hidden="1" x14ac:dyDescent="0.2">
      <c r="A442" s="1">
        <v>10694</v>
      </c>
      <c r="B442" s="2" t="s">
        <v>12854</v>
      </c>
      <c r="C442" s="2" t="s">
        <v>12855</v>
      </c>
      <c r="D442" s="2" t="s">
        <v>34</v>
      </c>
      <c r="E442" s="2" t="s">
        <v>12284</v>
      </c>
      <c r="F442" s="2" t="s">
        <v>12279</v>
      </c>
    </row>
    <row r="443" spans="1:6" hidden="1" x14ac:dyDescent="0.2">
      <c r="A443" s="1">
        <v>10695</v>
      </c>
      <c r="B443" s="2" t="s">
        <v>7841</v>
      </c>
      <c r="C443" s="2" t="s">
        <v>12856</v>
      </c>
      <c r="D443" s="2" t="s">
        <v>34</v>
      </c>
      <c r="E443" s="2" t="s">
        <v>12278</v>
      </c>
      <c r="F443" s="2" t="s">
        <v>12279</v>
      </c>
    </row>
    <row r="444" spans="1:6" hidden="1" x14ac:dyDescent="0.2">
      <c r="A444" s="1">
        <v>10696</v>
      </c>
      <c r="B444" s="2" t="s">
        <v>12857</v>
      </c>
      <c r="C444" s="2" t="s">
        <v>12858</v>
      </c>
      <c r="D444" s="2" t="s">
        <v>34</v>
      </c>
      <c r="E444" s="2" t="s">
        <v>12278</v>
      </c>
      <c r="F444" s="2" t="s">
        <v>12279</v>
      </c>
    </row>
    <row r="445" spans="1:6" ht="20" hidden="1" x14ac:dyDescent="0.2">
      <c r="A445" s="1">
        <v>10697</v>
      </c>
      <c r="B445" s="2" t="s">
        <v>12565</v>
      </c>
      <c r="C445" s="2" t="s">
        <v>12859</v>
      </c>
      <c r="D445" s="2" t="s">
        <v>34</v>
      </c>
      <c r="E445" s="2" t="s">
        <v>12278</v>
      </c>
      <c r="F445" s="2" t="s">
        <v>12279</v>
      </c>
    </row>
    <row r="446" spans="1:6" hidden="1" x14ac:dyDescent="0.2">
      <c r="A446" s="1">
        <v>10698</v>
      </c>
      <c r="B446" s="2" t="s">
        <v>7385</v>
      </c>
      <c r="C446" s="2" t="s">
        <v>12860</v>
      </c>
      <c r="D446" s="2" t="s">
        <v>26</v>
      </c>
      <c r="E446" s="2" t="s">
        <v>12278</v>
      </c>
      <c r="F446" s="2" t="s">
        <v>12279</v>
      </c>
    </row>
    <row r="447" spans="1:6" hidden="1" x14ac:dyDescent="0.2">
      <c r="A447" s="1">
        <v>10700</v>
      </c>
      <c r="B447" s="2" t="s">
        <v>7572</v>
      </c>
      <c r="C447" s="2" t="s">
        <v>12861</v>
      </c>
      <c r="D447" s="2" t="s">
        <v>26</v>
      </c>
      <c r="E447" s="2" t="s">
        <v>12278</v>
      </c>
      <c r="F447" s="2" t="s">
        <v>12279</v>
      </c>
    </row>
    <row r="448" spans="1:6" hidden="1" x14ac:dyDescent="0.2">
      <c r="A448" s="1">
        <v>10702</v>
      </c>
      <c r="B448" s="2" t="s">
        <v>12377</v>
      </c>
      <c r="C448" s="2" t="s">
        <v>12862</v>
      </c>
      <c r="D448" s="2" t="s">
        <v>26</v>
      </c>
      <c r="E448" s="2" t="s">
        <v>12278</v>
      </c>
      <c r="F448" s="2" t="s">
        <v>12279</v>
      </c>
    </row>
    <row r="449" spans="1:6" hidden="1" x14ac:dyDescent="0.2">
      <c r="A449" s="1">
        <v>10703</v>
      </c>
      <c r="B449" s="2" t="s">
        <v>12314</v>
      </c>
      <c r="C449" s="2" t="s">
        <v>12863</v>
      </c>
      <c r="D449" s="2" t="s">
        <v>26</v>
      </c>
      <c r="E449" s="2" t="s">
        <v>12278</v>
      </c>
      <c r="F449" s="2" t="s">
        <v>12279</v>
      </c>
    </row>
    <row r="450" spans="1:6" hidden="1" x14ac:dyDescent="0.2">
      <c r="A450" s="1">
        <v>10704</v>
      </c>
      <c r="B450" s="2" t="s">
        <v>12336</v>
      </c>
      <c r="C450" s="2" t="s">
        <v>12864</v>
      </c>
      <c r="D450" s="2" t="s">
        <v>26</v>
      </c>
      <c r="E450" s="2" t="s">
        <v>12278</v>
      </c>
      <c r="F450" s="2" t="s">
        <v>12279</v>
      </c>
    </row>
    <row r="451" spans="1:6" hidden="1" x14ac:dyDescent="0.2">
      <c r="A451" s="1">
        <v>10705</v>
      </c>
      <c r="B451" s="2" t="s">
        <v>12336</v>
      </c>
      <c r="C451" s="2" t="s">
        <v>12865</v>
      </c>
      <c r="D451" s="2" t="s">
        <v>26</v>
      </c>
      <c r="E451" s="2" t="s">
        <v>12278</v>
      </c>
      <c r="F451" s="2" t="s">
        <v>12279</v>
      </c>
    </row>
    <row r="452" spans="1:6" hidden="1" x14ac:dyDescent="0.2">
      <c r="A452" s="1">
        <v>10706</v>
      </c>
      <c r="B452" s="2" t="s">
        <v>7467</v>
      </c>
      <c r="C452" s="2" t="s">
        <v>12866</v>
      </c>
      <c r="D452" s="2" t="s">
        <v>26</v>
      </c>
      <c r="E452" s="2" t="s">
        <v>12278</v>
      </c>
      <c r="F452" s="2" t="s">
        <v>12279</v>
      </c>
    </row>
    <row r="453" spans="1:6" hidden="1" x14ac:dyDescent="0.2">
      <c r="A453" s="1">
        <v>10707</v>
      </c>
      <c r="B453" s="2" t="s">
        <v>7470</v>
      </c>
      <c r="C453" s="2" t="s">
        <v>12867</v>
      </c>
      <c r="D453" s="2" t="s">
        <v>26</v>
      </c>
      <c r="E453" s="2" t="s">
        <v>12278</v>
      </c>
      <c r="F453" s="2" t="s">
        <v>12279</v>
      </c>
    </row>
    <row r="454" spans="1:6" hidden="1" x14ac:dyDescent="0.2">
      <c r="A454" s="1">
        <v>10708</v>
      </c>
      <c r="B454" s="2" t="s">
        <v>12868</v>
      </c>
      <c r="C454" s="2" t="s">
        <v>12869</v>
      </c>
      <c r="D454" s="2" t="s">
        <v>29</v>
      </c>
      <c r="E454" s="2" t="s">
        <v>12284</v>
      </c>
      <c r="F454" s="2" t="s">
        <v>12279</v>
      </c>
    </row>
    <row r="455" spans="1:6" hidden="1" x14ac:dyDescent="0.2">
      <c r="A455" s="1">
        <v>10709</v>
      </c>
      <c r="B455" s="2" t="s">
        <v>12389</v>
      </c>
      <c r="C455" s="2" t="s">
        <v>12870</v>
      </c>
      <c r="D455" s="2" t="s">
        <v>34</v>
      </c>
      <c r="E455" s="2" t="s">
        <v>12278</v>
      </c>
      <c r="F455" s="2" t="s">
        <v>12279</v>
      </c>
    </row>
    <row r="456" spans="1:6" hidden="1" x14ac:dyDescent="0.2">
      <c r="A456" s="1">
        <v>10710</v>
      </c>
      <c r="B456" s="2" t="s">
        <v>7374</v>
      </c>
      <c r="C456" s="2" t="s">
        <v>12871</v>
      </c>
      <c r="D456" s="2" t="s">
        <v>34</v>
      </c>
      <c r="E456" s="2" t="s">
        <v>12278</v>
      </c>
      <c r="F456" s="2" t="s">
        <v>12279</v>
      </c>
    </row>
    <row r="457" spans="1:6" hidden="1" x14ac:dyDescent="0.2">
      <c r="A457" s="1">
        <v>10711</v>
      </c>
      <c r="B457" s="2" t="s">
        <v>7374</v>
      </c>
      <c r="C457" s="2" t="s">
        <v>12872</v>
      </c>
      <c r="D457" s="2" t="s">
        <v>34</v>
      </c>
      <c r="E457" s="2" t="s">
        <v>12284</v>
      </c>
      <c r="F457" s="2" t="s">
        <v>12279</v>
      </c>
    </row>
    <row r="458" spans="1:6" hidden="1" x14ac:dyDescent="0.2">
      <c r="A458" s="1">
        <v>10712</v>
      </c>
      <c r="B458" s="2" t="s">
        <v>7374</v>
      </c>
      <c r="C458" s="2" t="s">
        <v>12873</v>
      </c>
      <c r="D458" s="2" t="s">
        <v>34</v>
      </c>
      <c r="E458" s="2" t="s">
        <v>12284</v>
      </c>
      <c r="F458" s="2" t="s">
        <v>12279</v>
      </c>
    </row>
    <row r="459" spans="1:6" hidden="1" x14ac:dyDescent="0.2">
      <c r="A459" s="1">
        <v>10713</v>
      </c>
      <c r="B459" s="2" t="s">
        <v>12874</v>
      </c>
      <c r="C459" s="2" t="s">
        <v>12875</v>
      </c>
      <c r="D459" s="2" t="s">
        <v>29</v>
      </c>
      <c r="E459" s="2" t="s">
        <v>12278</v>
      </c>
      <c r="F459" s="2" t="s">
        <v>12279</v>
      </c>
    </row>
    <row r="460" spans="1:6" hidden="1" x14ac:dyDescent="0.2">
      <c r="A460" s="1">
        <v>10714</v>
      </c>
      <c r="B460" s="2" t="s">
        <v>12876</v>
      </c>
      <c r="C460" s="2" t="s">
        <v>12877</v>
      </c>
      <c r="D460" s="2" t="s">
        <v>29</v>
      </c>
      <c r="E460" s="2" t="s">
        <v>12278</v>
      </c>
      <c r="F460" s="2" t="s">
        <v>12279</v>
      </c>
    </row>
    <row r="461" spans="1:6" ht="20" hidden="1" x14ac:dyDescent="0.2">
      <c r="A461" s="1">
        <v>10715</v>
      </c>
      <c r="B461" s="2" t="s">
        <v>12876</v>
      </c>
      <c r="C461" s="2" t="s">
        <v>12878</v>
      </c>
      <c r="D461" s="2" t="s">
        <v>29</v>
      </c>
      <c r="E461" s="2" t="s">
        <v>12278</v>
      </c>
      <c r="F461" s="2" t="s">
        <v>12279</v>
      </c>
    </row>
    <row r="462" spans="1:6" hidden="1" x14ac:dyDescent="0.2">
      <c r="A462" s="1">
        <v>10716</v>
      </c>
      <c r="B462" s="2" t="s">
        <v>12879</v>
      </c>
      <c r="C462" s="2" t="s">
        <v>12880</v>
      </c>
      <c r="D462" s="2" t="s">
        <v>29</v>
      </c>
      <c r="E462" s="2" t="s">
        <v>12284</v>
      </c>
      <c r="F462" s="2" t="s">
        <v>12279</v>
      </c>
    </row>
    <row r="463" spans="1:6" hidden="1" x14ac:dyDescent="0.2">
      <c r="A463" s="1">
        <v>10717</v>
      </c>
      <c r="B463" s="2" t="s">
        <v>12881</v>
      </c>
      <c r="C463" s="2" t="s">
        <v>12882</v>
      </c>
      <c r="D463" s="2" t="s">
        <v>29</v>
      </c>
      <c r="E463" s="2" t="s">
        <v>12278</v>
      </c>
      <c r="F463" s="2" t="s">
        <v>12279</v>
      </c>
    </row>
    <row r="464" spans="1:6" hidden="1" x14ac:dyDescent="0.2">
      <c r="A464" s="1">
        <v>10718</v>
      </c>
      <c r="B464" s="2" t="s">
        <v>7787</v>
      </c>
      <c r="C464" s="2" t="s">
        <v>12883</v>
      </c>
      <c r="D464" s="2" t="s">
        <v>29</v>
      </c>
      <c r="E464" s="2" t="s">
        <v>12278</v>
      </c>
      <c r="F464" s="2" t="s">
        <v>12279</v>
      </c>
    </row>
    <row r="465" spans="1:6" hidden="1" x14ac:dyDescent="0.2">
      <c r="A465" s="1">
        <v>10719</v>
      </c>
      <c r="B465" s="2" t="s">
        <v>12884</v>
      </c>
      <c r="C465" s="2" t="s">
        <v>12885</v>
      </c>
      <c r="D465" s="2" t="s">
        <v>29</v>
      </c>
      <c r="E465" s="2" t="s">
        <v>12278</v>
      </c>
      <c r="F465" s="2" t="s">
        <v>12279</v>
      </c>
    </row>
    <row r="466" spans="1:6" hidden="1" x14ac:dyDescent="0.2">
      <c r="A466" s="1">
        <v>10720</v>
      </c>
      <c r="B466" s="2" t="s">
        <v>12563</v>
      </c>
      <c r="C466" s="2" t="s">
        <v>12886</v>
      </c>
      <c r="D466" s="2" t="s">
        <v>29</v>
      </c>
      <c r="E466" s="2" t="s">
        <v>12278</v>
      </c>
      <c r="F466" s="2" t="s">
        <v>12279</v>
      </c>
    </row>
    <row r="467" spans="1:6" hidden="1" x14ac:dyDescent="0.2">
      <c r="A467" s="1">
        <v>10721</v>
      </c>
      <c r="B467" s="2" t="s">
        <v>12563</v>
      </c>
      <c r="C467" s="2" t="s">
        <v>12886</v>
      </c>
      <c r="D467" s="2" t="s">
        <v>29</v>
      </c>
      <c r="E467" s="2" t="s">
        <v>12278</v>
      </c>
      <c r="F467" s="2" t="s">
        <v>12279</v>
      </c>
    </row>
    <row r="468" spans="1:6" hidden="1" x14ac:dyDescent="0.2">
      <c r="A468" s="1">
        <v>10722</v>
      </c>
      <c r="B468" s="2" t="s">
        <v>12887</v>
      </c>
      <c r="C468" s="2" t="s">
        <v>12888</v>
      </c>
      <c r="D468" s="2" t="s">
        <v>29</v>
      </c>
      <c r="E468" s="2" t="s">
        <v>12278</v>
      </c>
      <c r="F468" s="2" t="s">
        <v>12279</v>
      </c>
    </row>
    <row r="469" spans="1:6" hidden="1" x14ac:dyDescent="0.2">
      <c r="A469" s="1">
        <v>10723</v>
      </c>
      <c r="B469" s="2" t="s">
        <v>12771</v>
      </c>
      <c r="C469" s="2" t="s">
        <v>12889</v>
      </c>
      <c r="D469" s="2" t="s">
        <v>29</v>
      </c>
      <c r="E469" s="2" t="s">
        <v>12278</v>
      </c>
      <c r="F469" s="2" t="s">
        <v>12279</v>
      </c>
    </row>
    <row r="470" spans="1:6" hidden="1" x14ac:dyDescent="0.2">
      <c r="A470" s="1">
        <v>10724</v>
      </c>
      <c r="B470" s="2" t="s">
        <v>12890</v>
      </c>
      <c r="C470" s="2" t="s">
        <v>12891</v>
      </c>
      <c r="D470" s="2" t="s">
        <v>34</v>
      </c>
      <c r="E470" s="2" t="s">
        <v>12278</v>
      </c>
      <c r="F470" s="2" t="s">
        <v>12279</v>
      </c>
    </row>
    <row r="471" spans="1:6" hidden="1" x14ac:dyDescent="0.2">
      <c r="A471" s="1">
        <v>10725</v>
      </c>
      <c r="B471" s="2" t="s">
        <v>12336</v>
      </c>
      <c r="C471" s="2" t="s">
        <v>12892</v>
      </c>
      <c r="D471" s="2" t="s">
        <v>34</v>
      </c>
      <c r="E471" s="2" t="s">
        <v>12278</v>
      </c>
      <c r="F471" s="2" t="s">
        <v>12279</v>
      </c>
    </row>
    <row r="472" spans="1:6" hidden="1" x14ac:dyDescent="0.2">
      <c r="A472" s="1">
        <v>10726</v>
      </c>
      <c r="B472" s="2" t="s">
        <v>7420</v>
      </c>
      <c r="C472" s="2" t="s">
        <v>12893</v>
      </c>
      <c r="D472" s="2" t="s">
        <v>34</v>
      </c>
      <c r="E472" s="2" t="s">
        <v>12278</v>
      </c>
      <c r="F472" s="2" t="s">
        <v>12279</v>
      </c>
    </row>
    <row r="473" spans="1:6" hidden="1" x14ac:dyDescent="0.2">
      <c r="A473" s="1">
        <v>10727</v>
      </c>
      <c r="B473" s="2" t="s">
        <v>12894</v>
      </c>
      <c r="C473" s="2" t="s">
        <v>12895</v>
      </c>
      <c r="D473" s="2" t="s">
        <v>29</v>
      </c>
      <c r="E473" s="2" t="s">
        <v>12278</v>
      </c>
      <c r="F473" s="2" t="s">
        <v>12279</v>
      </c>
    </row>
    <row r="474" spans="1:6" hidden="1" x14ac:dyDescent="0.2">
      <c r="A474" s="1">
        <v>10728</v>
      </c>
      <c r="B474" s="2" t="s">
        <v>12529</v>
      </c>
      <c r="C474" s="2" t="s">
        <v>12896</v>
      </c>
      <c r="D474" s="2" t="s">
        <v>34</v>
      </c>
      <c r="E474" s="2" t="s">
        <v>12595</v>
      </c>
      <c r="F474" s="2" t="s">
        <v>12279</v>
      </c>
    </row>
    <row r="475" spans="1:6" hidden="1" x14ac:dyDescent="0.2">
      <c r="A475" s="1">
        <v>10729</v>
      </c>
      <c r="B475" s="2" t="s">
        <v>12745</v>
      </c>
      <c r="C475" s="2" t="s">
        <v>12897</v>
      </c>
      <c r="D475" s="2" t="s">
        <v>26</v>
      </c>
      <c r="E475" s="2" t="s">
        <v>12284</v>
      </c>
      <c r="F475" s="2" t="s">
        <v>12279</v>
      </c>
    </row>
    <row r="476" spans="1:6" hidden="1" x14ac:dyDescent="0.2">
      <c r="A476" s="1">
        <v>10730</v>
      </c>
      <c r="B476" s="2" t="s">
        <v>7325</v>
      </c>
      <c r="C476" s="2" t="s">
        <v>12898</v>
      </c>
      <c r="D476" s="2" t="s">
        <v>26</v>
      </c>
      <c r="E476" s="2" t="s">
        <v>12278</v>
      </c>
      <c r="F476" s="2" t="s">
        <v>12279</v>
      </c>
    </row>
    <row r="477" spans="1:6" hidden="1" x14ac:dyDescent="0.2">
      <c r="A477" s="1">
        <v>10731</v>
      </c>
      <c r="B477" s="2" t="s">
        <v>7489</v>
      </c>
      <c r="C477" s="2" t="s">
        <v>12899</v>
      </c>
      <c r="D477" s="2" t="s">
        <v>29</v>
      </c>
      <c r="E477" s="2" t="s">
        <v>12284</v>
      </c>
      <c r="F477" s="2" t="s">
        <v>12279</v>
      </c>
    </row>
    <row r="478" spans="1:6" hidden="1" x14ac:dyDescent="0.2">
      <c r="A478" s="1">
        <v>10733</v>
      </c>
      <c r="B478" s="2" t="s">
        <v>12643</v>
      </c>
      <c r="C478" s="2" t="s">
        <v>12900</v>
      </c>
      <c r="D478" s="2" t="s">
        <v>34</v>
      </c>
      <c r="E478" s="2" t="s">
        <v>12284</v>
      </c>
      <c r="F478" s="2" t="s">
        <v>12279</v>
      </c>
    </row>
    <row r="479" spans="1:6" hidden="1" x14ac:dyDescent="0.2">
      <c r="A479" s="1">
        <v>10736</v>
      </c>
      <c r="B479" s="2" t="s">
        <v>12901</v>
      </c>
      <c r="C479" s="2" t="s">
        <v>12902</v>
      </c>
      <c r="D479" s="2" t="s">
        <v>34</v>
      </c>
      <c r="E479" s="2" t="s">
        <v>12297</v>
      </c>
      <c r="F479" s="2" t="s">
        <v>12279</v>
      </c>
    </row>
    <row r="480" spans="1:6" hidden="1" x14ac:dyDescent="0.2">
      <c r="A480" s="1">
        <v>10738</v>
      </c>
      <c r="B480" s="2" t="s">
        <v>7287</v>
      </c>
      <c r="C480" s="2" t="s">
        <v>12903</v>
      </c>
      <c r="D480" s="2" t="s">
        <v>34</v>
      </c>
      <c r="E480" s="2" t="s">
        <v>12278</v>
      </c>
      <c r="F480" s="2" t="s">
        <v>12279</v>
      </c>
    </row>
    <row r="481" spans="1:6" hidden="1" x14ac:dyDescent="0.2">
      <c r="A481" s="1">
        <v>10741</v>
      </c>
      <c r="B481" s="2" t="s">
        <v>12280</v>
      </c>
      <c r="C481" s="2" t="s">
        <v>12904</v>
      </c>
      <c r="D481" s="2" t="s">
        <v>26</v>
      </c>
      <c r="E481" s="2" t="s">
        <v>12278</v>
      </c>
      <c r="F481" s="2" t="s">
        <v>12279</v>
      </c>
    </row>
    <row r="482" spans="1:6" hidden="1" x14ac:dyDescent="0.2">
      <c r="A482" s="1">
        <v>10742</v>
      </c>
      <c r="B482" s="2" t="s">
        <v>7325</v>
      </c>
      <c r="C482" s="2" t="s">
        <v>12905</v>
      </c>
      <c r="D482" s="2" t="s">
        <v>29</v>
      </c>
      <c r="E482" s="2" t="s">
        <v>12278</v>
      </c>
      <c r="F482" s="2" t="s">
        <v>12279</v>
      </c>
    </row>
    <row r="483" spans="1:6" hidden="1" x14ac:dyDescent="0.2">
      <c r="A483" s="1">
        <v>10743</v>
      </c>
      <c r="B483" s="2" t="s">
        <v>12906</v>
      </c>
      <c r="C483" s="2" t="s">
        <v>12907</v>
      </c>
      <c r="D483" s="2" t="s">
        <v>34</v>
      </c>
      <c r="E483" s="2" t="s">
        <v>12278</v>
      </c>
      <c r="F483" s="2" t="s">
        <v>12279</v>
      </c>
    </row>
    <row r="484" spans="1:6" hidden="1" x14ac:dyDescent="0.2">
      <c r="A484" s="1">
        <v>10745</v>
      </c>
      <c r="B484" s="2" t="s">
        <v>12908</v>
      </c>
      <c r="C484" s="2" t="s">
        <v>12909</v>
      </c>
      <c r="D484" s="2" t="s">
        <v>29</v>
      </c>
      <c r="E484" s="2" t="s">
        <v>12278</v>
      </c>
      <c r="F484" s="2" t="s">
        <v>12279</v>
      </c>
    </row>
    <row r="485" spans="1:6" hidden="1" x14ac:dyDescent="0.2">
      <c r="A485" s="1">
        <v>10746</v>
      </c>
      <c r="B485" s="2" t="s">
        <v>7325</v>
      </c>
      <c r="C485" s="2" t="s">
        <v>12910</v>
      </c>
      <c r="D485" s="2" t="s">
        <v>26</v>
      </c>
      <c r="E485" s="2" t="s">
        <v>12278</v>
      </c>
      <c r="F485" s="2" t="s">
        <v>12279</v>
      </c>
    </row>
    <row r="486" spans="1:6" hidden="1" x14ac:dyDescent="0.2">
      <c r="A486" s="1">
        <v>10747</v>
      </c>
      <c r="B486" s="2" t="s">
        <v>12379</v>
      </c>
      <c r="C486" s="2" t="s">
        <v>12911</v>
      </c>
      <c r="D486" s="2" t="s">
        <v>26</v>
      </c>
      <c r="E486" s="2" t="s">
        <v>12278</v>
      </c>
      <c r="F486" s="2" t="s">
        <v>12279</v>
      </c>
    </row>
    <row r="487" spans="1:6" hidden="1" x14ac:dyDescent="0.2">
      <c r="A487" s="1">
        <v>10749</v>
      </c>
      <c r="B487" s="2" t="s">
        <v>7374</v>
      </c>
      <c r="C487" s="2" t="s">
        <v>12912</v>
      </c>
      <c r="D487" s="2" t="s">
        <v>34</v>
      </c>
      <c r="E487" s="2" t="s">
        <v>12284</v>
      </c>
      <c r="F487" s="2" t="s">
        <v>12279</v>
      </c>
    </row>
    <row r="488" spans="1:6" hidden="1" x14ac:dyDescent="0.2">
      <c r="A488" s="1">
        <v>10750</v>
      </c>
      <c r="B488" s="2" t="s">
        <v>7597</v>
      </c>
      <c r="C488" s="2" t="s">
        <v>12913</v>
      </c>
      <c r="D488" s="2" t="s">
        <v>29</v>
      </c>
      <c r="E488" s="2" t="s">
        <v>12595</v>
      </c>
      <c r="F488" s="2" t="s">
        <v>12279</v>
      </c>
    </row>
    <row r="489" spans="1:6" hidden="1" x14ac:dyDescent="0.2">
      <c r="A489" s="1">
        <v>10751</v>
      </c>
      <c r="B489" s="2" t="s">
        <v>7276</v>
      </c>
      <c r="C489" s="2" t="s">
        <v>12914</v>
      </c>
      <c r="D489" s="2" t="s">
        <v>26</v>
      </c>
      <c r="E489" s="2" t="s">
        <v>12284</v>
      </c>
      <c r="F489" s="2" t="s">
        <v>12279</v>
      </c>
    </row>
    <row r="490" spans="1:6" hidden="1" x14ac:dyDescent="0.2">
      <c r="A490" s="1">
        <v>10753</v>
      </c>
      <c r="B490" s="2" t="s">
        <v>12410</v>
      </c>
      <c r="C490" s="2" t="s">
        <v>12915</v>
      </c>
      <c r="D490" s="2" t="s">
        <v>29</v>
      </c>
      <c r="E490" s="2" t="s">
        <v>12278</v>
      </c>
      <c r="F490" s="2" t="s">
        <v>12279</v>
      </c>
    </row>
    <row r="491" spans="1:6" hidden="1" x14ac:dyDescent="0.2">
      <c r="A491" s="1">
        <v>10755</v>
      </c>
      <c r="B491" s="2" t="s">
        <v>12887</v>
      </c>
      <c r="C491" s="2" t="s">
        <v>12916</v>
      </c>
      <c r="D491" s="2" t="s">
        <v>29</v>
      </c>
      <c r="E491" s="2" t="s">
        <v>12278</v>
      </c>
      <c r="F491" s="2" t="s">
        <v>12279</v>
      </c>
    </row>
    <row r="492" spans="1:6" hidden="1" x14ac:dyDescent="0.2">
      <c r="A492" s="1">
        <v>10759</v>
      </c>
      <c r="B492" s="2" t="s">
        <v>7672</v>
      </c>
      <c r="C492" s="2" t="s">
        <v>12917</v>
      </c>
      <c r="D492" s="2" t="s">
        <v>26</v>
      </c>
      <c r="E492" s="2" t="s">
        <v>12284</v>
      </c>
      <c r="F492" s="2" t="s">
        <v>12279</v>
      </c>
    </row>
    <row r="493" spans="1:6" hidden="1" x14ac:dyDescent="0.2">
      <c r="A493" s="1">
        <v>10760</v>
      </c>
      <c r="B493" s="2" t="s">
        <v>7591</v>
      </c>
      <c r="C493" s="2" t="s">
        <v>12918</v>
      </c>
      <c r="D493" s="2" t="s">
        <v>29</v>
      </c>
      <c r="E493" s="2" t="s">
        <v>12284</v>
      </c>
      <c r="F493" s="2" t="s">
        <v>12279</v>
      </c>
    </row>
    <row r="494" spans="1:6" hidden="1" x14ac:dyDescent="0.2">
      <c r="A494" s="1">
        <v>10763</v>
      </c>
      <c r="B494" s="2" t="s">
        <v>7612</v>
      </c>
      <c r="C494" s="2" t="s">
        <v>12919</v>
      </c>
      <c r="D494" s="2" t="s">
        <v>34</v>
      </c>
      <c r="E494" s="2" t="s">
        <v>12278</v>
      </c>
      <c r="F494" s="2" t="s">
        <v>12279</v>
      </c>
    </row>
    <row r="495" spans="1:6" hidden="1" x14ac:dyDescent="0.2">
      <c r="A495" s="1">
        <v>10764</v>
      </c>
      <c r="B495" s="2" t="s">
        <v>7486</v>
      </c>
      <c r="C495" s="2" t="s">
        <v>12920</v>
      </c>
      <c r="D495" s="2" t="s">
        <v>29</v>
      </c>
      <c r="E495" s="2" t="s">
        <v>12278</v>
      </c>
      <c r="F495" s="2" t="s">
        <v>12279</v>
      </c>
    </row>
    <row r="496" spans="1:6" hidden="1" x14ac:dyDescent="0.2">
      <c r="A496" s="1">
        <v>10766</v>
      </c>
      <c r="B496" s="2" t="s">
        <v>7420</v>
      </c>
      <c r="C496" s="2" t="s">
        <v>12921</v>
      </c>
      <c r="D496" s="2" t="s">
        <v>34</v>
      </c>
      <c r="E496" s="2" t="s">
        <v>12278</v>
      </c>
      <c r="F496" s="2" t="s">
        <v>12279</v>
      </c>
    </row>
    <row r="497" spans="1:6" hidden="1" x14ac:dyDescent="0.2">
      <c r="A497" s="1">
        <v>10767</v>
      </c>
      <c r="B497" s="2" t="s">
        <v>12280</v>
      </c>
      <c r="C497" s="2" t="s">
        <v>12922</v>
      </c>
      <c r="D497" s="2" t="s">
        <v>26</v>
      </c>
      <c r="E497" s="2" t="s">
        <v>12297</v>
      </c>
      <c r="F497" s="2" t="s">
        <v>12279</v>
      </c>
    </row>
    <row r="498" spans="1:6" hidden="1" x14ac:dyDescent="0.2">
      <c r="A498" s="1">
        <v>10768</v>
      </c>
      <c r="B498" s="2" t="s">
        <v>12923</v>
      </c>
      <c r="C498" s="2" t="s">
        <v>12924</v>
      </c>
      <c r="D498" s="2" t="s">
        <v>34</v>
      </c>
      <c r="E498" s="2" t="s">
        <v>12297</v>
      </c>
      <c r="F498" s="2" t="s">
        <v>12279</v>
      </c>
    </row>
    <row r="499" spans="1:6" hidden="1" x14ac:dyDescent="0.2">
      <c r="A499" s="1">
        <v>10769</v>
      </c>
      <c r="B499" s="2" t="s">
        <v>12925</v>
      </c>
      <c r="C499" s="2" t="s">
        <v>12924</v>
      </c>
      <c r="D499" s="2" t="s">
        <v>26</v>
      </c>
      <c r="E499" s="2" t="s">
        <v>12278</v>
      </c>
      <c r="F499" s="2" t="s">
        <v>12279</v>
      </c>
    </row>
    <row r="500" spans="1:6" hidden="1" x14ac:dyDescent="0.2">
      <c r="A500" s="1">
        <v>10770</v>
      </c>
      <c r="B500" s="2" t="s">
        <v>12329</v>
      </c>
      <c r="C500" s="2" t="s">
        <v>12926</v>
      </c>
      <c r="D500" s="2" t="s">
        <v>26</v>
      </c>
      <c r="E500" s="2" t="s">
        <v>12284</v>
      </c>
      <c r="F500" s="2" t="s">
        <v>12279</v>
      </c>
    </row>
    <row r="501" spans="1:6" ht="20" hidden="1" x14ac:dyDescent="0.2">
      <c r="A501" s="1">
        <v>10771</v>
      </c>
      <c r="B501" s="2" t="s">
        <v>12373</v>
      </c>
      <c r="C501" s="2" t="s">
        <v>12927</v>
      </c>
      <c r="D501" s="2" t="s">
        <v>29</v>
      </c>
      <c r="E501" s="2" t="s">
        <v>12278</v>
      </c>
      <c r="F501" s="2" t="s">
        <v>12279</v>
      </c>
    </row>
    <row r="502" spans="1:6" hidden="1" x14ac:dyDescent="0.2">
      <c r="A502" s="1">
        <v>10772</v>
      </c>
      <c r="B502" s="2" t="s">
        <v>7511</v>
      </c>
      <c r="C502" s="2" t="s">
        <v>12928</v>
      </c>
      <c r="D502" s="2" t="s">
        <v>34</v>
      </c>
      <c r="E502" s="2" t="s">
        <v>12278</v>
      </c>
      <c r="F502" s="2" t="s">
        <v>12279</v>
      </c>
    </row>
    <row r="503" spans="1:6" hidden="1" x14ac:dyDescent="0.2">
      <c r="A503" s="1">
        <v>10773</v>
      </c>
      <c r="B503" s="2" t="s">
        <v>12280</v>
      </c>
      <c r="C503" s="2" t="s">
        <v>12929</v>
      </c>
      <c r="D503" s="2" t="s">
        <v>26</v>
      </c>
      <c r="E503" s="2" t="s">
        <v>12284</v>
      </c>
      <c r="F503" s="2" t="s">
        <v>12279</v>
      </c>
    </row>
    <row r="504" spans="1:6" hidden="1" x14ac:dyDescent="0.2">
      <c r="A504" s="1">
        <v>10774</v>
      </c>
      <c r="B504" s="2" t="s">
        <v>7323</v>
      </c>
      <c r="C504" s="2" t="s">
        <v>12930</v>
      </c>
      <c r="D504" s="2" t="s">
        <v>26</v>
      </c>
      <c r="E504" s="2" t="s">
        <v>12284</v>
      </c>
      <c r="F504" s="2" t="s">
        <v>12279</v>
      </c>
    </row>
    <row r="505" spans="1:6" hidden="1" x14ac:dyDescent="0.2">
      <c r="A505" s="1">
        <v>10775</v>
      </c>
      <c r="B505" s="2" t="s">
        <v>7656</v>
      </c>
      <c r="C505" s="2" t="s">
        <v>7594</v>
      </c>
      <c r="D505" s="2" t="s">
        <v>26</v>
      </c>
      <c r="E505" s="2" t="s">
        <v>12297</v>
      </c>
      <c r="F505" s="2" t="s">
        <v>12279</v>
      </c>
    </row>
    <row r="506" spans="1:6" hidden="1" x14ac:dyDescent="0.2">
      <c r="A506" s="1">
        <v>10776</v>
      </c>
      <c r="B506" s="2" t="s">
        <v>7841</v>
      </c>
      <c r="C506" s="2" t="s">
        <v>12931</v>
      </c>
      <c r="D506" s="2" t="s">
        <v>34</v>
      </c>
      <c r="E506" s="2" t="s">
        <v>12595</v>
      </c>
      <c r="F506" s="2" t="s">
        <v>12279</v>
      </c>
    </row>
    <row r="507" spans="1:6" hidden="1" x14ac:dyDescent="0.2">
      <c r="A507" s="1">
        <v>10777</v>
      </c>
      <c r="B507" s="2" t="s">
        <v>12932</v>
      </c>
      <c r="C507" s="2" t="s">
        <v>12933</v>
      </c>
      <c r="D507" s="2" t="s">
        <v>26</v>
      </c>
      <c r="E507" s="2" t="s">
        <v>12297</v>
      </c>
      <c r="F507" s="2" t="s">
        <v>12279</v>
      </c>
    </row>
    <row r="508" spans="1:6" hidden="1" x14ac:dyDescent="0.2">
      <c r="A508" s="1">
        <v>10779</v>
      </c>
      <c r="B508" s="2" t="s">
        <v>12410</v>
      </c>
      <c r="C508" s="2" t="s">
        <v>12934</v>
      </c>
      <c r="D508" s="2" t="s">
        <v>29</v>
      </c>
      <c r="E508" s="2" t="s">
        <v>12278</v>
      </c>
      <c r="F508" s="2" t="s">
        <v>12279</v>
      </c>
    </row>
    <row r="509" spans="1:6" hidden="1" x14ac:dyDescent="0.2">
      <c r="A509" s="1">
        <v>10780</v>
      </c>
      <c r="B509" s="2" t="s">
        <v>7425</v>
      </c>
      <c r="C509" s="2" t="s">
        <v>12935</v>
      </c>
      <c r="D509" s="2" t="s">
        <v>34</v>
      </c>
      <c r="E509" s="2" t="s">
        <v>12278</v>
      </c>
      <c r="F509" s="2" t="s">
        <v>12279</v>
      </c>
    </row>
    <row r="510" spans="1:6" hidden="1" x14ac:dyDescent="0.2">
      <c r="A510" s="1">
        <v>10781</v>
      </c>
      <c r="B510" s="2" t="s">
        <v>7284</v>
      </c>
      <c r="C510" s="2" t="s">
        <v>12936</v>
      </c>
      <c r="D510" s="2" t="s">
        <v>29</v>
      </c>
      <c r="E510" s="2" t="s">
        <v>12278</v>
      </c>
      <c r="F510" s="2" t="s">
        <v>12279</v>
      </c>
    </row>
    <row r="511" spans="1:6" hidden="1" x14ac:dyDescent="0.2">
      <c r="A511" s="1">
        <v>10783</v>
      </c>
      <c r="B511" s="2" t="s">
        <v>7612</v>
      </c>
      <c r="C511" s="2" t="s">
        <v>12937</v>
      </c>
      <c r="D511" s="2" t="s">
        <v>34</v>
      </c>
      <c r="E511" s="2" t="s">
        <v>12278</v>
      </c>
      <c r="F511" s="2" t="s">
        <v>12279</v>
      </c>
    </row>
    <row r="512" spans="1:6" ht="20" hidden="1" x14ac:dyDescent="0.2">
      <c r="A512" s="1">
        <v>10785</v>
      </c>
      <c r="B512" s="2" t="s">
        <v>12373</v>
      </c>
      <c r="C512" s="2" t="s">
        <v>12938</v>
      </c>
      <c r="D512" s="2" t="s">
        <v>29</v>
      </c>
      <c r="E512" s="2" t="s">
        <v>12297</v>
      </c>
      <c r="F512" s="2" t="s">
        <v>12279</v>
      </c>
    </row>
    <row r="513" spans="1:6" hidden="1" x14ac:dyDescent="0.2">
      <c r="A513" s="1">
        <v>10792</v>
      </c>
      <c r="B513" s="2" t="s">
        <v>12479</v>
      </c>
      <c r="C513" s="2" t="s">
        <v>12939</v>
      </c>
      <c r="D513" s="2" t="s">
        <v>26</v>
      </c>
      <c r="E513" s="2" t="s">
        <v>12284</v>
      </c>
      <c r="F513" s="2" t="s">
        <v>12279</v>
      </c>
    </row>
    <row r="514" spans="1:6" hidden="1" x14ac:dyDescent="0.2">
      <c r="A514" s="1">
        <v>10794</v>
      </c>
      <c r="B514" s="2" t="s">
        <v>7489</v>
      </c>
      <c r="C514" s="2" t="s">
        <v>12940</v>
      </c>
      <c r="D514" s="2" t="s">
        <v>29</v>
      </c>
      <c r="E514" s="2" t="s">
        <v>12278</v>
      </c>
      <c r="F514" s="2" t="s">
        <v>12279</v>
      </c>
    </row>
    <row r="515" spans="1:6" hidden="1" x14ac:dyDescent="0.2">
      <c r="A515" s="1">
        <v>10795</v>
      </c>
      <c r="B515" s="2" t="s">
        <v>12941</v>
      </c>
      <c r="C515" s="2" t="s">
        <v>12942</v>
      </c>
      <c r="D515" s="2" t="s">
        <v>26</v>
      </c>
      <c r="E515" s="2" t="s">
        <v>12282</v>
      </c>
      <c r="F515" s="2" t="s">
        <v>12279</v>
      </c>
    </row>
    <row r="516" spans="1:6" hidden="1" x14ac:dyDescent="0.2">
      <c r="A516" s="1">
        <v>10796</v>
      </c>
      <c r="B516" s="2" t="s">
        <v>12943</v>
      </c>
      <c r="C516" s="2" t="s">
        <v>12944</v>
      </c>
      <c r="D516" s="2" t="s">
        <v>26</v>
      </c>
      <c r="E516" s="2" t="s">
        <v>12278</v>
      </c>
      <c r="F516" s="2" t="s">
        <v>12279</v>
      </c>
    </row>
    <row r="517" spans="1:6" hidden="1" x14ac:dyDescent="0.2">
      <c r="A517" s="1">
        <v>10799</v>
      </c>
      <c r="B517" s="2" t="s">
        <v>12945</v>
      </c>
      <c r="C517" s="2" t="s">
        <v>12946</v>
      </c>
      <c r="D517" s="2" t="s">
        <v>26</v>
      </c>
      <c r="E517" s="2" t="s">
        <v>12284</v>
      </c>
      <c r="F517" s="2" t="s">
        <v>12279</v>
      </c>
    </row>
    <row r="518" spans="1:6" hidden="1" x14ac:dyDescent="0.2">
      <c r="A518" s="1">
        <v>10800</v>
      </c>
      <c r="B518" s="2" t="s">
        <v>12717</v>
      </c>
      <c r="C518" s="2" t="s">
        <v>12947</v>
      </c>
      <c r="D518" s="2" t="s">
        <v>26</v>
      </c>
      <c r="E518" s="2" t="s">
        <v>12284</v>
      </c>
      <c r="F518" s="2" t="s">
        <v>12279</v>
      </c>
    </row>
    <row r="519" spans="1:6" hidden="1" x14ac:dyDescent="0.2">
      <c r="A519" s="1">
        <v>10801</v>
      </c>
      <c r="B519" s="2" t="s">
        <v>7352</v>
      </c>
      <c r="C519" s="2" t="s">
        <v>12948</v>
      </c>
      <c r="D519" s="2" t="s">
        <v>29</v>
      </c>
      <c r="E519" s="2" t="s">
        <v>12284</v>
      </c>
      <c r="F519" s="2" t="s">
        <v>12279</v>
      </c>
    </row>
    <row r="520" spans="1:6" hidden="1" x14ac:dyDescent="0.2">
      <c r="A520" s="1">
        <v>10802</v>
      </c>
      <c r="B520" s="2" t="s">
        <v>7846</v>
      </c>
      <c r="C520" s="2" t="s">
        <v>12949</v>
      </c>
      <c r="D520" s="2" t="s">
        <v>34</v>
      </c>
      <c r="E520" s="2" t="s">
        <v>12278</v>
      </c>
      <c r="F520" s="2" t="s">
        <v>12279</v>
      </c>
    </row>
    <row r="521" spans="1:6" hidden="1" x14ac:dyDescent="0.2">
      <c r="A521" s="1">
        <v>10808</v>
      </c>
      <c r="B521" s="2" t="s">
        <v>12950</v>
      </c>
      <c r="C521" s="2" t="s">
        <v>12951</v>
      </c>
      <c r="D521" s="2" t="s">
        <v>26</v>
      </c>
      <c r="E521" s="2" t="s">
        <v>12284</v>
      </c>
      <c r="F521" s="2" t="s">
        <v>12279</v>
      </c>
    </row>
    <row r="522" spans="1:6" hidden="1" x14ac:dyDescent="0.2">
      <c r="A522" s="1">
        <v>10810</v>
      </c>
      <c r="B522" s="2" t="s">
        <v>7325</v>
      </c>
      <c r="C522" s="2" t="s">
        <v>12952</v>
      </c>
      <c r="D522" s="2" t="s">
        <v>26</v>
      </c>
      <c r="E522" s="2" t="s">
        <v>12278</v>
      </c>
      <c r="F522" s="2" t="s">
        <v>12279</v>
      </c>
    </row>
    <row r="523" spans="1:6" hidden="1" x14ac:dyDescent="0.2">
      <c r="A523" s="1">
        <v>10811</v>
      </c>
      <c r="B523" s="2" t="s">
        <v>7629</v>
      </c>
      <c r="C523" s="2" t="s">
        <v>12953</v>
      </c>
      <c r="D523" s="2" t="s">
        <v>34</v>
      </c>
      <c r="E523" s="2" t="s">
        <v>12278</v>
      </c>
      <c r="F523" s="2" t="s">
        <v>12279</v>
      </c>
    </row>
    <row r="524" spans="1:6" hidden="1" x14ac:dyDescent="0.2">
      <c r="A524" s="1">
        <v>10812</v>
      </c>
      <c r="B524" s="2" t="s">
        <v>7470</v>
      </c>
      <c r="C524" s="2" t="s">
        <v>12954</v>
      </c>
      <c r="D524" s="2" t="s">
        <v>34</v>
      </c>
      <c r="E524" s="2" t="s">
        <v>12278</v>
      </c>
      <c r="F524" s="2" t="s">
        <v>12279</v>
      </c>
    </row>
    <row r="525" spans="1:6" hidden="1" x14ac:dyDescent="0.2">
      <c r="A525" s="1">
        <v>10813</v>
      </c>
      <c r="B525" s="2" t="s">
        <v>7470</v>
      </c>
      <c r="C525" s="2" t="s">
        <v>12955</v>
      </c>
      <c r="D525" s="2" t="s">
        <v>34</v>
      </c>
      <c r="E525" s="2" t="s">
        <v>12278</v>
      </c>
      <c r="F525" s="2" t="s">
        <v>12279</v>
      </c>
    </row>
    <row r="526" spans="1:6" hidden="1" x14ac:dyDescent="0.2">
      <c r="A526" s="1">
        <v>10814</v>
      </c>
      <c r="B526" s="2" t="s">
        <v>7629</v>
      </c>
      <c r="C526" s="2" t="s">
        <v>12956</v>
      </c>
      <c r="D526" s="2" t="s">
        <v>34</v>
      </c>
      <c r="E526" s="2" t="s">
        <v>12278</v>
      </c>
      <c r="F526" s="2" t="s">
        <v>12279</v>
      </c>
    </row>
    <row r="527" spans="1:6" hidden="1" x14ac:dyDescent="0.2">
      <c r="A527" s="1">
        <v>10815</v>
      </c>
      <c r="B527" s="2" t="s">
        <v>7629</v>
      </c>
      <c r="C527" s="2" t="s">
        <v>12957</v>
      </c>
      <c r="D527" s="2" t="s">
        <v>34</v>
      </c>
      <c r="E527" s="2" t="s">
        <v>12278</v>
      </c>
      <c r="F527" s="2" t="s">
        <v>12279</v>
      </c>
    </row>
    <row r="528" spans="1:6" hidden="1" x14ac:dyDescent="0.2">
      <c r="A528" s="1">
        <v>10816</v>
      </c>
      <c r="B528" s="2" t="s">
        <v>7420</v>
      </c>
      <c r="C528" s="2" t="s">
        <v>12958</v>
      </c>
      <c r="D528" s="2" t="s">
        <v>34</v>
      </c>
      <c r="E528" s="2" t="s">
        <v>12278</v>
      </c>
      <c r="F528" s="2" t="s">
        <v>12279</v>
      </c>
    </row>
    <row r="529" spans="1:6" hidden="1" x14ac:dyDescent="0.2">
      <c r="A529" s="1">
        <v>10817</v>
      </c>
      <c r="B529" s="2" t="s">
        <v>12371</v>
      </c>
      <c r="C529" s="2" t="s">
        <v>12959</v>
      </c>
      <c r="D529" s="2" t="s">
        <v>29</v>
      </c>
      <c r="E529" s="2" t="s">
        <v>12284</v>
      </c>
      <c r="F529" s="2" t="s">
        <v>12279</v>
      </c>
    </row>
    <row r="530" spans="1:6" hidden="1" x14ac:dyDescent="0.2">
      <c r="A530" s="1">
        <v>10818</v>
      </c>
      <c r="B530" s="2" t="s">
        <v>7612</v>
      </c>
      <c r="C530" s="2" t="s">
        <v>12960</v>
      </c>
      <c r="D530" s="2" t="s">
        <v>34</v>
      </c>
      <c r="E530" s="2" t="s">
        <v>12284</v>
      </c>
      <c r="F530" s="2" t="s">
        <v>12279</v>
      </c>
    </row>
    <row r="531" spans="1:6" hidden="1" x14ac:dyDescent="0.2">
      <c r="A531" s="1">
        <v>10819</v>
      </c>
      <c r="B531" s="2" t="s">
        <v>7385</v>
      </c>
      <c r="C531" s="2" t="s">
        <v>12961</v>
      </c>
      <c r="D531" s="2" t="s">
        <v>26</v>
      </c>
      <c r="E531" s="2" t="s">
        <v>12284</v>
      </c>
      <c r="F531" s="2" t="s">
        <v>12279</v>
      </c>
    </row>
    <row r="532" spans="1:6" hidden="1" x14ac:dyDescent="0.2">
      <c r="A532" s="1">
        <v>10820</v>
      </c>
      <c r="B532" s="2" t="s">
        <v>7852</v>
      </c>
      <c r="C532" s="2" t="s">
        <v>12962</v>
      </c>
      <c r="D532" s="2" t="s">
        <v>29</v>
      </c>
      <c r="E532" s="2" t="s">
        <v>12278</v>
      </c>
      <c r="F532" s="2" t="s">
        <v>12279</v>
      </c>
    </row>
    <row r="533" spans="1:6" hidden="1" x14ac:dyDescent="0.2">
      <c r="A533" s="1">
        <v>10821</v>
      </c>
      <c r="B533" s="2" t="s">
        <v>12348</v>
      </c>
      <c r="C533" s="2" t="s">
        <v>12963</v>
      </c>
      <c r="D533" s="2" t="s">
        <v>29</v>
      </c>
      <c r="E533" s="2" t="s">
        <v>12284</v>
      </c>
      <c r="F533" s="2" t="s">
        <v>12279</v>
      </c>
    </row>
    <row r="534" spans="1:6" hidden="1" x14ac:dyDescent="0.2">
      <c r="A534" s="1">
        <v>10822</v>
      </c>
      <c r="B534" s="2" t="s">
        <v>7325</v>
      </c>
      <c r="C534" s="2" t="s">
        <v>12964</v>
      </c>
      <c r="D534" s="2" t="s">
        <v>26</v>
      </c>
      <c r="E534" s="2" t="s">
        <v>12284</v>
      </c>
      <c r="F534" s="2" t="s">
        <v>12279</v>
      </c>
    </row>
    <row r="535" spans="1:6" hidden="1" x14ac:dyDescent="0.2">
      <c r="A535" s="1">
        <v>10823</v>
      </c>
      <c r="B535" s="2" t="s">
        <v>7546</v>
      </c>
      <c r="C535" s="2" t="s">
        <v>12965</v>
      </c>
      <c r="D535" s="2" t="s">
        <v>26</v>
      </c>
      <c r="E535" s="2" t="s">
        <v>12284</v>
      </c>
      <c r="F535" s="2" t="s">
        <v>12279</v>
      </c>
    </row>
    <row r="536" spans="1:6" hidden="1" x14ac:dyDescent="0.2">
      <c r="A536" s="1">
        <v>10824</v>
      </c>
      <c r="B536" s="2" t="s">
        <v>7836</v>
      </c>
      <c r="C536" s="2" t="s">
        <v>12966</v>
      </c>
      <c r="D536" s="2" t="s">
        <v>26</v>
      </c>
      <c r="E536" s="2" t="s">
        <v>12278</v>
      </c>
      <c r="F536" s="2" t="s">
        <v>12279</v>
      </c>
    </row>
    <row r="537" spans="1:6" hidden="1" x14ac:dyDescent="0.2">
      <c r="A537" s="1">
        <v>10825</v>
      </c>
      <c r="B537" s="2" t="s">
        <v>7323</v>
      </c>
      <c r="C537" s="2" t="s">
        <v>12967</v>
      </c>
      <c r="D537" s="2" t="s">
        <v>26</v>
      </c>
      <c r="E537" s="2" t="s">
        <v>12297</v>
      </c>
      <c r="F537" s="2" t="s">
        <v>12279</v>
      </c>
    </row>
    <row r="538" spans="1:6" ht="20" hidden="1" x14ac:dyDescent="0.2">
      <c r="A538" s="1">
        <v>10826</v>
      </c>
      <c r="B538" s="2" t="s">
        <v>7287</v>
      </c>
      <c r="C538" s="2" t="s">
        <v>12968</v>
      </c>
      <c r="D538" s="2" t="s">
        <v>34</v>
      </c>
      <c r="E538" s="2" t="s">
        <v>12453</v>
      </c>
      <c r="F538" s="2" t="s">
        <v>12279</v>
      </c>
    </row>
    <row r="539" spans="1:6" hidden="1" x14ac:dyDescent="0.2">
      <c r="A539" s="1">
        <v>10827</v>
      </c>
      <c r="B539" s="2" t="s">
        <v>12505</v>
      </c>
      <c r="C539" s="2" t="s">
        <v>12969</v>
      </c>
      <c r="D539" s="2" t="s">
        <v>34</v>
      </c>
      <c r="E539" s="2" t="s">
        <v>12284</v>
      </c>
      <c r="F539" s="2" t="s">
        <v>12279</v>
      </c>
    </row>
    <row r="540" spans="1:6" hidden="1" x14ac:dyDescent="0.2">
      <c r="A540" s="1">
        <v>10828</v>
      </c>
      <c r="B540" s="2" t="s">
        <v>7287</v>
      </c>
      <c r="C540" s="2" t="s">
        <v>12970</v>
      </c>
      <c r="D540" s="2" t="s">
        <v>34</v>
      </c>
      <c r="E540" s="2" t="s">
        <v>12284</v>
      </c>
      <c r="F540" s="2" t="s">
        <v>12279</v>
      </c>
    </row>
    <row r="541" spans="1:6" hidden="1" x14ac:dyDescent="0.2">
      <c r="A541" s="1">
        <v>10830</v>
      </c>
      <c r="B541" s="2" t="s">
        <v>7309</v>
      </c>
      <c r="C541" s="2" t="s">
        <v>12971</v>
      </c>
      <c r="D541" s="2" t="s">
        <v>29</v>
      </c>
      <c r="E541" s="2" t="s">
        <v>12284</v>
      </c>
      <c r="F541" s="2" t="s">
        <v>12279</v>
      </c>
    </row>
    <row r="542" spans="1:6" ht="20" hidden="1" x14ac:dyDescent="0.2">
      <c r="A542" s="1">
        <v>10833</v>
      </c>
      <c r="B542" s="2" t="s">
        <v>12433</v>
      </c>
      <c r="C542" s="2" t="s">
        <v>12972</v>
      </c>
      <c r="D542" s="2" t="s">
        <v>34</v>
      </c>
      <c r="E542" s="2" t="s">
        <v>12278</v>
      </c>
      <c r="F542" s="2" t="s">
        <v>12279</v>
      </c>
    </row>
    <row r="543" spans="1:6" ht="20" hidden="1" x14ac:dyDescent="0.2">
      <c r="A543" s="1">
        <v>10834</v>
      </c>
      <c r="B543" s="2" t="s">
        <v>12433</v>
      </c>
      <c r="C543" s="2" t="s">
        <v>12973</v>
      </c>
      <c r="D543" s="2" t="s">
        <v>34</v>
      </c>
      <c r="E543" s="2" t="s">
        <v>12278</v>
      </c>
      <c r="F543" s="2" t="s">
        <v>12279</v>
      </c>
    </row>
    <row r="544" spans="1:6" hidden="1" x14ac:dyDescent="0.2">
      <c r="A544" s="1">
        <v>10836</v>
      </c>
      <c r="B544" s="2" t="s">
        <v>12974</v>
      </c>
      <c r="C544" s="2" t="s">
        <v>12975</v>
      </c>
      <c r="D544" s="2" t="s">
        <v>34</v>
      </c>
      <c r="E544" s="2" t="s">
        <v>12278</v>
      </c>
      <c r="F544" s="2" t="s">
        <v>12279</v>
      </c>
    </row>
    <row r="545" spans="1:6" hidden="1" x14ac:dyDescent="0.2">
      <c r="A545" s="1">
        <v>10837</v>
      </c>
      <c r="B545" s="2" t="s">
        <v>12974</v>
      </c>
      <c r="C545" s="2" t="s">
        <v>12976</v>
      </c>
      <c r="D545" s="2" t="s">
        <v>34</v>
      </c>
      <c r="E545" s="2" t="s">
        <v>12278</v>
      </c>
      <c r="F545" s="2" t="s">
        <v>12279</v>
      </c>
    </row>
    <row r="546" spans="1:6" hidden="1" x14ac:dyDescent="0.2">
      <c r="A546" s="1">
        <v>10838</v>
      </c>
      <c r="B546" s="2" t="s">
        <v>7287</v>
      </c>
      <c r="C546" s="2" t="s">
        <v>12977</v>
      </c>
      <c r="D546" s="2" t="s">
        <v>34</v>
      </c>
      <c r="E546" s="2" t="s">
        <v>12284</v>
      </c>
      <c r="F546" s="2" t="s">
        <v>12279</v>
      </c>
    </row>
    <row r="547" spans="1:6" hidden="1" x14ac:dyDescent="0.2">
      <c r="A547" s="1">
        <v>10839</v>
      </c>
      <c r="B547" s="2" t="s">
        <v>7276</v>
      </c>
      <c r="C547" s="2" t="s">
        <v>12978</v>
      </c>
      <c r="D547" s="2" t="s">
        <v>26</v>
      </c>
      <c r="E547" s="2" t="s">
        <v>12278</v>
      </c>
      <c r="F547" s="2" t="s">
        <v>12279</v>
      </c>
    </row>
    <row r="548" spans="1:6" ht="20" hidden="1" x14ac:dyDescent="0.2">
      <c r="A548" s="1">
        <v>10840</v>
      </c>
      <c r="B548" s="2" t="s">
        <v>7841</v>
      </c>
      <c r="C548" s="2" t="s">
        <v>12979</v>
      </c>
      <c r="D548" s="2" t="s">
        <v>34</v>
      </c>
      <c r="E548" s="2" t="s">
        <v>12284</v>
      </c>
      <c r="F548" s="2" t="s">
        <v>12279</v>
      </c>
    </row>
    <row r="549" spans="1:6" hidden="1" x14ac:dyDescent="0.2">
      <c r="A549" s="1">
        <v>10841</v>
      </c>
      <c r="B549" s="2" t="s">
        <v>7325</v>
      </c>
      <c r="C549" s="2" t="s">
        <v>12980</v>
      </c>
      <c r="D549" s="2" t="s">
        <v>26</v>
      </c>
      <c r="E549" s="2" t="s">
        <v>12278</v>
      </c>
      <c r="F549" s="2" t="s">
        <v>12279</v>
      </c>
    </row>
    <row r="550" spans="1:6" ht="20" hidden="1" x14ac:dyDescent="0.2">
      <c r="A550" s="1">
        <v>10845</v>
      </c>
      <c r="B550" s="2" t="s">
        <v>12981</v>
      </c>
      <c r="C550" s="2" t="s">
        <v>12982</v>
      </c>
      <c r="D550" s="2" t="s">
        <v>34</v>
      </c>
      <c r="E550" s="2" t="s">
        <v>12278</v>
      </c>
      <c r="F550" s="2" t="s">
        <v>12279</v>
      </c>
    </row>
    <row r="551" spans="1:6" hidden="1" x14ac:dyDescent="0.2">
      <c r="A551" s="1">
        <v>10846</v>
      </c>
      <c r="B551" s="2" t="s">
        <v>12983</v>
      </c>
      <c r="C551" s="2" t="s">
        <v>12984</v>
      </c>
      <c r="D551" s="2" t="s">
        <v>26</v>
      </c>
      <c r="E551" s="2" t="s">
        <v>12278</v>
      </c>
      <c r="F551" s="2" t="s">
        <v>12279</v>
      </c>
    </row>
    <row r="552" spans="1:6" hidden="1" x14ac:dyDescent="0.2">
      <c r="A552" s="1">
        <v>10847</v>
      </c>
      <c r="B552" s="2" t="s">
        <v>7323</v>
      </c>
      <c r="C552" s="2" t="s">
        <v>12985</v>
      </c>
      <c r="D552" s="2" t="s">
        <v>26</v>
      </c>
      <c r="E552" s="2" t="s">
        <v>12297</v>
      </c>
      <c r="F552" s="2" t="s">
        <v>12279</v>
      </c>
    </row>
    <row r="553" spans="1:6" hidden="1" x14ac:dyDescent="0.2">
      <c r="A553" s="1">
        <v>10850</v>
      </c>
      <c r="B553" s="2" t="s">
        <v>7868</v>
      </c>
      <c r="C553" s="2" t="s">
        <v>12986</v>
      </c>
      <c r="D553" s="2" t="s">
        <v>29</v>
      </c>
      <c r="E553" s="2" t="s">
        <v>12278</v>
      </c>
      <c r="F553" s="2" t="s">
        <v>12279</v>
      </c>
    </row>
    <row r="554" spans="1:6" hidden="1" x14ac:dyDescent="0.2">
      <c r="A554" s="1">
        <v>10851</v>
      </c>
      <c r="B554" s="2" t="s">
        <v>12841</v>
      </c>
      <c r="C554" s="2" t="s">
        <v>12987</v>
      </c>
      <c r="D554" s="2" t="s">
        <v>26</v>
      </c>
      <c r="E554" s="2" t="s">
        <v>12278</v>
      </c>
      <c r="F554" s="2" t="s">
        <v>12279</v>
      </c>
    </row>
    <row r="555" spans="1:6" hidden="1" x14ac:dyDescent="0.2">
      <c r="A555" s="1">
        <v>10852</v>
      </c>
      <c r="B555" s="2" t="s">
        <v>12397</v>
      </c>
      <c r="C555" s="2" t="s">
        <v>12988</v>
      </c>
      <c r="D555" s="2" t="s">
        <v>34</v>
      </c>
      <c r="E555" s="2" t="s">
        <v>12278</v>
      </c>
      <c r="F555" s="2" t="s">
        <v>12279</v>
      </c>
    </row>
    <row r="556" spans="1:6" hidden="1" x14ac:dyDescent="0.2">
      <c r="A556" s="1">
        <v>10854</v>
      </c>
      <c r="B556" s="2" t="s">
        <v>12989</v>
      </c>
      <c r="C556" s="2" t="s">
        <v>12990</v>
      </c>
      <c r="D556" s="2" t="s">
        <v>29</v>
      </c>
      <c r="E556" s="2" t="s">
        <v>12278</v>
      </c>
      <c r="F556" s="2" t="s">
        <v>12279</v>
      </c>
    </row>
    <row r="557" spans="1:6" hidden="1" x14ac:dyDescent="0.2">
      <c r="A557" s="1">
        <v>10856</v>
      </c>
      <c r="B557" s="2" t="s">
        <v>7518</v>
      </c>
      <c r="C557" s="2" t="s">
        <v>7364</v>
      </c>
      <c r="D557" s="2" t="s">
        <v>34</v>
      </c>
      <c r="E557" s="2" t="s">
        <v>12284</v>
      </c>
      <c r="F557" s="2" t="s">
        <v>12279</v>
      </c>
    </row>
    <row r="558" spans="1:6" hidden="1" x14ac:dyDescent="0.2">
      <c r="A558" s="1">
        <v>10861</v>
      </c>
      <c r="B558" s="2" t="s">
        <v>7284</v>
      </c>
      <c r="C558" s="2" t="s">
        <v>12991</v>
      </c>
      <c r="D558" s="2" t="s">
        <v>29</v>
      </c>
      <c r="E558" s="2" t="s">
        <v>12278</v>
      </c>
      <c r="F558" s="2" t="s">
        <v>12279</v>
      </c>
    </row>
    <row r="559" spans="1:6" hidden="1" x14ac:dyDescent="0.2">
      <c r="A559" s="1">
        <v>10863</v>
      </c>
      <c r="B559" s="2" t="s">
        <v>7605</v>
      </c>
      <c r="C559" s="2" t="s">
        <v>12992</v>
      </c>
      <c r="D559" s="2" t="s">
        <v>29</v>
      </c>
      <c r="E559" s="2" t="s">
        <v>12278</v>
      </c>
      <c r="F559" s="2" t="s">
        <v>12279</v>
      </c>
    </row>
    <row r="560" spans="1:6" hidden="1" x14ac:dyDescent="0.2">
      <c r="A560" s="1">
        <v>10864</v>
      </c>
      <c r="B560" s="2" t="s">
        <v>7325</v>
      </c>
      <c r="C560" s="2" t="s">
        <v>12993</v>
      </c>
      <c r="D560" s="2" t="s">
        <v>26</v>
      </c>
      <c r="E560" s="2" t="s">
        <v>12297</v>
      </c>
      <c r="F560" s="2" t="s">
        <v>12279</v>
      </c>
    </row>
    <row r="561" spans="1:6" hidden="1" x14ac:dyDescent="0.2">
      <c r="A561" s="1">
        <v>10868</v>
      </c>
      <c r="B561" s="2" t="s">
        <v>12994</v>
      </c>
      <c r="C561" s="2" t="s">
        <v>12995</v>
      </c>
      <c r="D561" s="2" t="s">
        <v>29</v>
      </c>
      <c r="E561" s="2" t="s">
        <v>12284</v>
      </c>
      <c r="F561" s="2" t="s">
        <v>12279</v>
      </c>
    </row>
    <row r="562" spans="1:6" hidden="1" x14ac:dyDescent="0.2">
      <c r="A562" s="1">
        <v>10874</v>
      </c>
      <c r="B562" s="2" t="s">
        <v>7525</v>
      </c>
      <c r="C562" s="2" t="s">
        <v>12996</v>
      </c>
      <c r="D562" s="2" t="s">
        <v>29</v>
      </c>
      <c r="E562" s="2" t="s">
        <v>12278</v>
      </c>
      <c r="F562" s="2" t="s">
        <v>12279</v>
      </c>
    </row>
    <row r="563" spans="1:6" hidden="1" x14ac:dyDescent="0.2">
      <c r="A563" s="1">
        <v>10875</v>
      </c>
      <c r="B563" s="2" t="s">
        <v>7525</v>
      </c>
      <c r="C563" s="2" t="s">
        <v>12997</v>
      </c>
      <c r="D563" s="2" t="s">
        <v>29</v>
      </c>
      <c r="E563" s="2" t="s">
        <v>12278</v>
      </c>
      <c r="F563" s="2" t="s">
        <v>12279</v>
      </c>
    </row>
    <row r="564" spans="1:6" hidden="1" x14ac:dyDescent="0.2">
      <c r="A564" s="1">
        <v>10876</v>
      </c>
      <c r="B564" s="2" t="s">
        <v>12998</v>
      </c>
      <c r="C564" s="2" t="s">
        <v>12999</v>
      </c>
      <c r="D564" s="2" t="s">
        <v>26</v>
      </c>
      <c r="E564" s="2" t="s">
        <v>12278</v>
      </c>
      <c r="F564" s="2" t="s">
        <v>12279</v>
      </c>
    </row>
    <row r="565" spans="1:6" hidden="1" x14ac:dyDescent="0.2">
      <c r="A565" s="1">
        <v>10877</v>
      </c>
      <c r="B565" s="2" t="s">
        <v>12280</v>
      </c>
      <c r="C565" s="2" t="s">
        <v>13000</v>
      </c>
      <c r="D565" s="2" t="s">
        <v>26</v>
      </c>
      <c r="E565" s="2" t="s">
        <v>12278</v>
      </c>
      <c r="F565" s="2" t="s">
        <v>12279</v>
      </c>
    </row>
    <row r="566" spans="1:6" hidden="1" x14ac:dyDescent="0.2">
      <c r="A566" s="1">
        <v>10880</v>
      </c>
      <c r="B566" s="2" t="s">
        <v>7366</v>
      </c>
      <c r="C566" s="2" t="s">
        <v>13001</v>
      </c>
      <c r="D566" s="2" t="s">
        <v>29</v>
      </c>
      <c r="E566" s="2" t="s">
        <v>12278</v>
      </c>
      <c r="F566" s="2" t="s">
        <v>12279</v>
      </c>
    </row>
    <row r="567" spans="1:6" hidden="1" x14ac:dyDescent="0.2">
      <c r="A567" s="1">
        <v>10882</v>
      </c>
      <c r="B567" s="2" t="s">
        <v>7605</v>
      </c>
      <c r="C567" s="2" t="s">
        <v>13002</v>
      </c>
      <c r="D567" s="2" t="s">
        <v>29</v>
      </c>
      <c r="E567" s="2" t="s">
        <v>12278</v>
      </c>
      <c r="F567" s="2" t="s">
        <v>12279</v>
      </c>
    </row>
    <row r="568" spans="1:6" hidden="1" x14ac:dyDescent="0.2">
      <c r="A568" s="1">
        <v>10890</v>
      </c>
      <c r="B568" s="2" t="s">
        <v>7287</v>
      </c>
      <c r="C568" s="2" t="s">
        <v>13003</v>
      </c>
      <c r="D568" s="2" t="s">
        <v>34</v>
      </c>
      <c r="E568" s="2" t="s">
        <v>12278</v>
      </c>
      <c r="F568" s="2" t="s">
        <v>12279</v>
      </c>
    </row>
    <row r="569" spans="1:6" hidden="1" x14ac:dyDescent="0.2">
      <c r="A569" s="1">
        <v>10891</v>
      </c>
      <c r="B569" s="2" t="s">
        <v>13004</v>
      </c>
      <c r="C569" s="2" t="s">
        <v>13005</v>
      </c>
      <c r="D569" s="2" t="s">
        <v>26</v>
      </c>
      <c r="E569" s="2" t="s">
        <v>12278</v>
      </c>
      <c r="F569" s="2" t="s">
        <v>12279</v>
      </c>
    </row>
    <row r="570" spans="1:6" hidden="1" x14ac:dyDescent="0.2">
      <c r="A570" s="1">
        <v>10892</v>
      </c>
      <c r="B570" s="2" t="s">
        <v>7284</v>
      </c>
      <c r="C570" s="2" t="s">
        <v>13006</v>
      </c>
      <c r="D570" s="2" t="s">
        <v>29</v>
      </c>
      <c r="E570" s="2" t="s">
        <v>12284</v>
      </c>
      <c r="F570" s="2" t="s">
        <v>12279</v>
      </c>
    </row>
    <row r="571" spans="1:6" hidden="1" x14ac:dyDescent="0.2">
      <c r="A571" s="1">
        <v>10897</v>
      </c>
      <c r="B571" s="2" t="s">
        <v>7325</v>
      </c>
      <c r="C571" s="2" t="s">
        <v>13007</v>
      </c>
      <c r="D571" s="2" t="s">
        <v>26</v>
      </c>
      <c r="E571" s="2" t="s">
        <v>12278</v>
      </c>
      <c r="F571" s="2" t="s">
        <v>12279</v>
      </c>
    </row>
    <row r="572" spans="1:6" hidden="1" x14ac:dyDescent="0.2">
      <c r="A572" s="1">
        <v>10902</v>
      </c>
      <c r="B572" s="2" t="s">
        <v>7749</v>
      </c>
      <c r="C572" s="2" t="s">
        <v>13008</v>
      </c>
      <c r="D572" s="2" t="s">
        <v>29</v>
      </c>
      <c r="E572" s="2" t="s">
        <v>12278</v>
      </c>
      <c r="F572" s="2" t="s">
        <v>12279</v>
      </c>
    </row>
    <row r="573" spans="1:6" ht="20" hidden="1" x14ac:dyDescent="0.2">
      <c r="A573" s="1">
        <v>10903</v>
      </c>
      <c r="B573" s="2" t="s">
        <v>12294</v>
      </c>
      <c r="C573" s="2" t="s">
        <v>13009</v>
      </c>
      <c r="D573" s="2" t="s">
        <v>26</v>
      </c>
      <c r="E573" s="2" t="s">
        <v>12278</v>
      </c>
      <c r="F573" s="2" t="s">
        <v>12279</v>
      </c>
    </row>
    <row r="574" spans="1:6" hidden="1" x14ac:dyDescent="0.2">
      <c r="A574" s="1">
        <v>10904</v>
      </c>
      <c r="B574" s="2" t="s">
        <v>7325</v>
      </c>
      <c r="C574" s="2" t="s">
        <v>13010</v>
      </c>
      <c r="D574" s="2" t="s">
        <v>26</v>
      </c>
      <c r="E574" s="2" t="s">
        <v>12284</v>
      </c>
      <c r="F574" s="2" t="s">
        <v>12279</v>
      </c>
    </row>
    <row r="575" spans="1:6" hidden="1" x14ac:dyDescent="0.2">
      <c r="A575" s="1">
        <v>10905</v>
      </c>
      <c r="B575" s="2" t="s">
        <v>7287</v>
      </c>
      <c r="C575" s="2" t="s">
        <v>12977</v>
      </c>
      <c r="D575" s="2" t="s">
        <v>34</v>
      </c>
      <c r="E575" s="2" t="s">
        <v>12278</v>
      </c>
      <c r="F575" s="2" t="s">
        <v>12279</v>
      </c>
    </row>
    <row r="576" spans="1:6" hidden="1" x14ac:dyDescent="0.2">
      <c r="A576" s="1">
        <v>10906</v>
      </c>
      <c r="B576" s="2" t="s">
        <v>7299</v>
      </c>
      <c r="C576" s="2" t="s">
        <v>13011</v>
      </c>
      <c r="D576" s="2" t="s">
        <v>29</v>
      </c>
      <c r="E576" s="2" t="s">
        <v>12297</v>
      </c>
      <c r="F576" s="2" t="s">
        <v>12279</v>
      </c>
    </row>
    <row r="577" spans="1:6" ht="20" hidden="1" x14ac:dyDescent="0.2">
      <c r="A577" s="1">
        <v>10907</v>
      </c>
      <c r="B577" s="2" t="s">
        <v>12294</v>
      </c>
      <c r="C577" s="2" t="s">
        <v>13012</v>
      </c>
      <c r="D577" s="2" t="s">
        <v>26</v>
      </c>
      <c r="E577" s="2" t="s">
        <v>12278</v>
      </c>
      <c r="F577" s="2" t="s">
        <v>12279</v>
      </c>
    </row>
    <row r="578" spans="1:6" ht="20" hidden="1" x14ac:dyDescent="0.2">
      <c r="A578" s="1">
        <v>10908</v>
      </c>
      <c r="B578" s="2" t="s">
        <v>12373</v>
      </c>
      <c r="C578" s="2" t="s">
        <v>13013</v>
      </c>
      <c r="D578" s="2" t="s">
        <v>29</v>
      </c>
      <c r="E578" s="2" t="s">
        <v>12297</v>
      </c>
      <c r="F578" s="2" t="s">
        <v>12279</v>
      </c>
    </row>
    <row r="579" spans="1:6" hidden="1" x14ac:dyDescent="0.2">
      <c r="A579" s="1">
        <v>10910</v>
      </c>
      <c r="B579" s="2" t="s">
        <v>7374</v>
      </c>
      <c r="C579" s="2" t="s">
        <v>13014</v>
      </c>
      <c r="D579" s="2" t="s">
        <v>34</v>
      </c>
      <c r="E579" s="2" t="s">
        <v>12284</v>
      </c>
      <c r="F579" s="2" t="s">
        <v>12279</v>
      </c>
    </row>
    <row r="580" spans="1:6" hidden="1" x14ac:dyDescent="0.2">
      <c r="A580" s="1">
        <v>10911</v>
      </c>
      <c r="B580" s="2" t="s">
        <v>7860</v>
      </c>
      <c r="C580" s="2" t="s">
        <v>13015</v>
      </c>
      <c r="D580" s="2" t="s">
        <v>26</v>
      </c>
      <c r="E580" s="2" t="s">
        <v>12278</v>
      </c>
      <c r="F580" s="2" t="s">
        <v>12279</v>
      </c>
    </row>
    <row r="581" spans="1:6" ht="20" hidden="1" x14ac:dyDescent="0.2">
      <c r="A581" s="1">
        <v>10912</v>
      </c>
      <c r="B581" s="2" t="s">
        <v>12373</v>
      </c>
      <c r="C581" s="2" t="s">
        <v>13016</v>
      </c>
      <c r="D581" s="2" t="s">
        <v>29</v>
      </c>
      <c r="E581" s="2" t="s">
        <v>12284</v>
      </c>
      <c r="F581" s="2" t="s">
        <v>12279</v>
      </c>
    </row>
    <row r="582" spans="1:6" hidden="1" x14ac:dyDescent="0.2">
      <c r="A582" s="1">
        <v>10913</v>
      </c>
      <c r="B582" s="2" t="s">
        <v>7325</v>
      </c>
      <c r="C582" s="2" t="s">
        <v>13017</v>
      </c>
      <c r="D582" s="2" t="s">
        <v>26</v>
      </c>
      <c r="E582" s="2" t="s">
        <v>12278</v>
      </c>
      <c r="F582" s="2" t="s">
        <v>12279</v>
      </c>
    </row>
    <row r="583" spans="1:6" hidden="1" x14ac:dyDescent="0.2">
      <c r="A583" s="1">
        <v>10916</v>
      </c>
      <c r="B583" s="2" t="s">
        <v>7546</v>
      </c>
      <c r="C583" s="2" t="s">
        <v>13018</v>
      </c>
      <c r="D583" s="2" t="s">
        <v>26</v>
      </c>
      <c r="E583" s="2" t="s">
        <v>12278</v>
      </c>
      <c r="F583" s="2" t="s">
        <v>12279</v>
      </c>
    </row>
    <row r="584" spans="1:6" hidden="1" x14ac:dyDescent="0.2">
      <c r="A584" s="1">
        <v>10919</v>
      </c>
      <c r="B584" s="2" t="s">
        <v>13019</v>
      </c>
      <c r="C584" s="2" t="s">
        <v>13020</v>
      </c>
      <c r="D584" s="2" t="s">
        <v>26</v>
      </c>
      <c r="E584" s="2" t="s">
        <v>12278</v>
      </c>
      <c r="F584" s="2" t="s">
        <v>12279</v>
      </c>
    </row>
    <row r="585" spans="1:6" hidden="1" x14ac:dyDescent="0.2">
      <c r="A585" s="1">
        <v>10920</v>
      </c>
      <c r="B585" s="2" t="s">
        <v>13021</v>
      </c>
      <c r="C585" s="2" t="s">
        <v>13022</v>
      </c>
      <c r="D585" s="2" t="s">
        <v>34</v>
      </c>
      <c r="E585" s="2" t="s">
        <v>12284</v>
      </c>
      <c r="F585" s="2" t="s">
        <v>12279</v>
      </c>
    </row>
    <row r="586" spans="1:6" hidden="1" x14ac:dyDescent="0.2">
      <c r="A586" s="1">
        <v>10922</v>
      </c>
      <c r="B586" s="2" t="s">
        <v>7287</v>
      </c>
      <c r="C586" s="2" t="s">
        <v>13023</v>
      </c>
      <c r="D586" s="2" t="s">
        <v>34</v>
      </c>
      <c r="E586" s="2" t="s">
        <v>12278</v>
      </c>
      <c r="F586" s="2" t="s">
        <v>12279</v>
      </c>
    </row>
    <row r="587" spans="1:6" hidden="1" x14ac:dyDescent="0.2">
      <c r="A587" s="1">
        <v>10923</v>
      </c>
      <c r="B587" s="2" t="s">
        <v>12826</v>
      </c>
      <c r="C587" s="2" t="s">
        <v>13024</v>
      </c>
      <c r="D587" s="2" t="s">
        <v>29</v>
      </c>
      <c r="E587" s="2" t="s">
        <v>12284</v>
      </c>
      <c r="F587" s="2" t="s">
        <v>12279</v>
      </c>
    </row>
    <row r="588" spans="1:6" hidden="1" x14ac:dyDescent="0.2">
      <c r="A588" s="1">
        <v>10929</v>
      </c>
      <c r="B588" s="2" t="s">
        <v>13025</v>
      </c>
      <c r="C588" s="2" t="s">
        <v>7451</v>
      </c>
      <c r="D588" s="2" t="s">
        <v>26</v>
      </c>
      <c r="E588" s="2" t="s">
        <v>12284</v>
      </c>
      <c r="F588" s="2" t="s">
        <v>12279</v>
      </c>
    </row>
    <row r="589" spans="1:6" hidden="1" x14ac:dyDescent="0.2">
      <c r="A589" s="1">
        <v>10930</v>
      </c>
      <c r="B589" s="2" t="s">
        <v>13026</v>
      </c>
      <c r="C589" s="2" t="s">
        <v>13027</v>
      </c>
      <c r="D589" s="2" t="s">
        <v>29</v>
      </c>
      <c r="E589" s="2" t="s">
        <v>12284</v>
      </c>
      <c r="F589" s="2" t="s">
        <v>12279</v>
      </c>
    </row>
    <row r="590" spans="1:6" hidden="1" x14ac:dyDescent="0.2">
      <c r="A590" s="1">
        <v>10942</v>
      </c>
      <c r="B590" s="2" t="s">
        <v>7323</v>
      </c>
      <c r="C590" s="2" t="s">
        <v>13028</v>
      </c>
      <c r="D590" s="2" t="s">
        <v>26</v>
      </c>
      <c r="E590" s="2" t="s">
        <v>12282</v>
      </c>
      <c r="F590" s="2" t="s">
        <v>12279</v>
      </c>
    </row>
    <row r="591" spans="1:6" hidden="1" x14ac:dyDescent="0.2">
      <c r="A591" s="1">
        <v>10944</v>
      </c>
      <c r="B591" s="2" t="s">
        <v>7325</v>
      </c>
      <c r="C591" s="2" t="s">
        <v>13029</v>
      </c>
      <c r="D591" s="2" t="s">
        <v>26</v>
      </c>
      <c r="E591" s="2" t="s">
        <v>12282</v>
      </c>
      <c r="F591" s="2" t="s">
        <v>12279</v>
      </c>
    </row>
    <row r="592" spans="1:6" ht="30" hidden="1" x14ac:dyDescent="0.2">
      <c r="A592" s="1">
        <v>10946</v>
      </c>
      <c r="B592" s="2" t="s">
        <v>7325</v>
      </c>
      <c r="C592" s="2" t="s">
        <v>13030</v>
      </c>
      <c r="D592" s="2" t="s">
        <v>26</v>
      </c>
      <c r="E592" s="2" t="s">
        <v>12282</v>
      </c>
      <c r="F592" s="2" t="s">
        <v>12279</v>
      </c>
    </row>
    <row r="593" spans="1:6" hidden="1" x14ac:dyDescent="0.2">
      <c r="A593" s="1">
        <v>10947</v>
      </c>
      <c r="B593" s="2" t="s">
        <v>7325</v>
      </c>
      <c r="C593" s="2" t="s">
        <v>13031</v>
      </c>
      <c r="D593" s="2" t="s">
        <v>26</v>
      </c>
      <c r="E593" s="2" t="s">
        <v>12282</v>
      </c>
      <c r="F593" s="2" t="s">
        <v>12279</v>
      </c>
    </row>
    <row r="594" spans="1:6" ht="20" hidden="1" x14ac:dyDescent="0.2">
      <c r="A594" s="1">
        <v>10949</v>
      </c>
      <c r="B594" s="2" t="s">
        <v>7325</v>
      </c>
      <c r="C594" s="2" t="s">
        <v>13032</v>
      </c>
      <c r="D594" s="2" t="s">
        <v>26</v>
      </c>
      <c r="E594" s="2" t="s">
        <v>12282</v>
      </c>
      <c r="F594" s="2" t="s">
        <v>12279</v>
      </c>
    </row>
    <row r="595" spans="1:6" ht="20" hidden="1" x14ac:dyDescent="0.2">
      <c r="A595" s="1">
        <v>10950</v>
      </c>
      <c r="B595" s="2" t="s">
        <v>13033</v>
      </c>
      <c r="C595" s="2" t="s">
        <v>13034</v>
      </c>
      <c r="D595" s="2" t="s">
        <v>29</v>
      </c>
      <c r="E595" s="2" t="s">
        <v>12282</v>
      </c>
      <c r="F595" s="2" t="s">
        <v>12279</v>
      </c>
    </row>
    <row r="596" spans="1:6" hidden="1" x14ac:dyDescent="0.2">
      <c r="A596" s="1">
        <v>10952</v>
      </c>
      <c r="B596" s="2" t="s">
        <v>12371</v>
      </c>
      <c r="C596" s="2" t="s">
        <v>13035</v>
      </c>
      <c r="D596" s="2" t="s">
        <v>29</v>
      </c>
      <c r="E596" s="2" t="s">
        <v>12284</v>
      </c>
      <c r="F596" s="2" t="s">
        <v>12279</v>
      </c>
    </row>
    <row r="597" spans="1:6" hidden="1" x14ac:dyDescent="0.2">
      <c r="A597" s="1">
        <v>10953</v>
      </c>
      <c r="B597" s="2" t="s">
        <v>7612</v>
      </c>
      <c r="C597" s="2" t="s">
        <v>13036</v>
      </c>
      <c r="D597" s="2" t="s">
        <v>34</v>
      </c>
      <c r="E597" s="2" t="s">
        <v>12284</v>
      </c>
      <c r="F597" s="2" t="s">
        <v>12279</v>
      </c>
    </row>
    <row r="598" spans="1:6" hidden="1" x14ac:dyDescent="0.2">
      <c r="A598" s="1">
        <v>10954</v>
      </c>
      <c r="B598" s="2" t="s">
        <v>12678</v>
      </c>
      <c r="C598" s="2" t="s">
        <v>13037</v>
      </c>
      <c r="D598" s="2" t="s">
        <v>29</v>
      </c>
      <c r="E598" s="2" t="s">
        <v>12297</v>
      </c>
      <c r="F598" s="2" t="s">
        <v>12279</v>
      </c>
    </row>
    <row r="599" spans="1:6" hidden="1" x14ac:dyDescent="0.2">
      <c r="A599" s="1">
        <v>10955</v>
      </c>
      <c r="B599" s="2" t="s">
        <v>12341</v>
      </c>
      <c r="C599" s="2" t="s">
        <v>13038</v>
      </c>
      <c r="D599" s="2" t="s">
        <v>29</v>
      </c>
      <c r="E599" s="2" t="s">
        <v>12278</v>
      </c>
      <c r="F599" s="2" t="s">
        <v>12279</v>
      </c>
    </row>
    <row r="600" spans="1:6" hidden="1" x14ac:dyDescent="0.2">
      <c r="A600" s="1">
        <v>10956</v>
      </c>
      <c r="B600" s="2" t="s">
        <v>7325</v>
      </c>
      <c r="C600" s="2" t="s">
        <v>13039</v>
      </c>
      <c r="D600" s="2" t="s">
        <v>26</v>
      </c>
      <c r="E600" s="2" t="s">
        <v>12278</v>
      </c>
      <c r="F600" s="2" t="s">
        <v>12279</v>
      </c>
    </row>
    <row r="601" spans="1:6" hidden="1" x14ac:dyDescent="0.2">
      <c r="A601" s="1">
        <v>10957</v>
      </c>
      <c r="B601" s="2" t="s">
        <v>13040</v>
      </c>
      <c r="C601" s="2" t="s">
        <v>13041</v>
      </c>
      <c r="D601" s="2" t="s">
        <v>26</v>
      </c>
      <c r="E601" s="2" t="s">
        <v>12278</v>
      </c>
      <c r="F601" s="2" t="s">
        <v>12279</v>
      </c>
    </row>
    <row r="602" spans="1:6" hidden="1" x14ac:dyDescent="0.2">
      <c r="A602" s="1">
        <v>10962</v>
      </c>
      <c r="B602" s="2" t="s">
        <v>7841</v>
      </c>
      <c r="C602" s="2" t="s">
        <v>13042</v>
      </c>
      <c r="D602" s="2" t="s">
        <v>34</v>
      </c>
      <c r="E602" s="2" t="s">
        <v>12278</v>
      </c>
      <c r="F602" s="2" t="s">
        <v>12279</v>
      </c>
    </row>
    <row r="603" spans="1:6" hidden="1" x14ac:dyDescent="0.2">
      <c r="A603" s="1">
        <v>10963</v>
      </c>
      <c r="B603" s="2" t="s">
        <v>13043</v>
      </c>
      <c r="C603" s="2" t="s">
        <v>13044</v>
      </c>
      <c r="D603" s="2" t="s">
        <v>26</v>
      </c>
      <c r="E603" s="2" t="s">
        <v>12278</v>
      </c>
      <c r="F603" s="2" t="s">
        <v>12279</v>
      </c>
    </row>
    <row r="604" spans="1:6" hidden="1" x14ac:dyDescent="0.2">
      <c r="A604" s="1">
        <v>10964</v>
      </c>
      <c r="B604" s="2" t="s">
        <v>13043</v>
      </c>
      <c r="C604" s="2" t="s">
        <v>13045</v>
      </c>
      <c r="D604" s="2" t="s">
        <v>26</v>
      </c>
      <c r="E604" s="2" t="s">
        <v>12278</v>
      </c>
      <c r="F604" s="2" t="s">
        <v>12279</v>
      </c>
    </row>
    <row r="605" spans="1:6" hidden="1" x14ac:dyDescent="0.2">
      <c r="A605" s="1">
        <v>10965</v>
      </c>
      <c r="B605" s="2" t="s">
        <v>13046</v>
      </c>
      <c r="C605" s="2" t="s">
        <v>13047</v>
      </c>
      <c r="D605" s="2" t="s">
        <v>29</v>
      </c>
      <c r="E605" s="2" t="s">
        <v>12278</v>
      </c>
      <c r="F605" s="2" t="s">
        <v>12279</v>
      </c>
    </row>
    <row r="606" spans="1:6" hidden="1" x14ac:dyDescent="0.2">
      <c r="A606" s="1">
        <v>10966</v>
      </c>
      <c r="B606" s="2" t="s">
        <v>13046</v>
      </c>
      <c r="C606" s="2" t="s">
        <v>13048</v>
      </c>
      <c r="D606" s="2" t="s">
        <v>29</v>
      </c>
      <c r="E606" s="2" t="s">
        <v>12278</v>
      </c>
      <c r="F606" s="2" t="s">
        <v>12279</v>
      </c>
    </row>
    <row r="607" spans="1:6" hidden="1" x14ac:dyDescent="0.2">
      <c r="A607" s="1">
        <v>10967</v>
      </c>
      <c r="B607" s="2" t="s">
        <v>12524</v>
      </c>
      <c r="C607" s="2" t="s">
        <v>13049</v>
      </c>
      <c r="D607" s="2" t="s">
        <v>29</v>
      </c>
      <c r="E607" s="2" t="s">
        <v>12278</v>
      </c>
      <c r="F607" s="2" t="s">
        <v>12279</v>
      </c>
    </row>
    <row r="608" spans="1:6" hidden="1" x14ac:dyDescent="0.2">
      <c r="A608" s="1">
        <v>10973</v>
      </c>
      <c r="B608" s="2" t="s">
        <v>13050</v>
      </c>
      <c r="C608" s="2" t="s">
        <v>13051</v>
      </c>
      <c r="D608" s="2" t="s">
        <v>26</v>
      </c>
      <c r="E608" s="2" t="s">
        <v>12278</v>
      </c>
      <c r="F608" s="2" t="s">
        <v>12279</v>
      </c>
    </row>
    <row r="609" spans="1:6" hidden="1" x14ac:dyDescent="0.2">
      <c r="A609" s="1">
        <v>10974</v>
      </c>
      <c r="B609" s="2" t="s">
        <v>7780</v>
      </c>
      <c r="C609" s="2" t="s">
        <v>13052</v>
      </c>
      <c r="D609" s="2" t="s">
        <v>29</v>
      </c>
      <c r="E609" s="2" t="s">
        <v>12278</v>
      </c>
      <c r="F609" s="2" t="s">
        <v>12279</v>
      </c>
    </row>
    <row r="610" spans="1:6" hidden="1" x14ac:dyDescent="0.2">
      <c r="A610" s="1">
        <v>10975</v>
      </c>
      <c r="B610" s="2" t="s">
        <v>13053</v>
      </c>
      <c r="C610" s="2" t="s">
        <v>13054</v>
      </c>
      <c r="D610" s="2" t="s">
        <v>29</v>
      </c>
      <c r="E610" s="2" t="s">
        <v>12278</v>
      </c>
      <c r="F610" s="2" t="s">
        <v>12279</v>
      </c>
    </row>
    <row r="611" spans="1:6" hidden="1" x14ac:dyDescent="0.2">
      <c r="A611" s="1">
        <v>10977</v>
      </c>
      <c r="B611" s="2" t="s">
        <v>7737</v>
      </c>
      <c r="C611" s="2" t="s">
        <v>13055</v>
      </c>
      <c r="D611" s="2" t="s">
        <v>29</v>
      </c>
      <c r="E611" s="2" t="s">
        <v>12278</v>
      </c>
      <c r="F611" s="2" t="s">
        <v>12279</v>
      </c>
    </row>
    <row r="612" spans="1:6" ht="20" hidden="1" x14ac:dyDescent="0.2">
      <c r="A612" s="1">
        <v>10979</v>
      </c>
      <c r="B612" s="2" t="s">
        <v>7323</v>
      </c>
      <c r="C612" s="2" t="s">
        <v>13056</v>
      </c>
      <c r="D612" s="2" t="s">
        <v>26</v>
      </c>
      <c r="E612" s="2" t="s">
        <v>12282</v>
      </c>
      <c r="F612" s="2" t="s">
        <v>12279</v>
      </c>
    </row>
    <row r="613" spans="1:6" ht="20" hidden="1" x14ac:dyDescent="0.2">
      <c r="A613" s="1">
        <v>10980</v>
      </c>
      <c r="B613" s="2" t="s">
        <v>7409</v>
      </c>
      <c r="C613" s="2" t="s">
        <v>13057</v>
      </c>
      <c r="D613" s="2" t="s">
        <v>34</v>
      </c>
      <c r="E613" s="2" t="s">
        <v>12284</v>
      </c>
      <c r="F613" s="2" t="s">
        <v>12279</v>
      </c>
    </row>
    <row r="614" spans="1:6" hidden="1" x14ac:dyDescent="0.2">
      <c r="A614" s="1">
        <v>10981</v>
      </c>
      <c r="B614" s="2" t="s">
        <v>12406</v>
      </c>
      <c r="C614" s="2" t="s">
        <v>13058</v>
      </c>
      <c r="D614" s="2" t="s">
        <v>34</v>
      </c>
      <c r="E614" s="2" t="s">
        <v>12278</v>
      </c>
      <c r="F614" s="2" t="s">
        <v>12279</v>
      </c>
    </row>
    <row r="615" spans="1:6" hidden="1" x14ac:dyDescent="0.2">
      <c r="A615" s="1">
        <v>10982</v>
      </c>
      <c r="B615" s="2" t="s">
        <v>12290</v>
      </c>
      <c r="C615" s="2" t="s">
        <v>13059</v>
      </c>
      <c r="D615" s="2" t="s">
        <v>29</v>
      </c>
      <c r="E615" s="2" t="s">
        <v>12284</v>
      </c>
      <c r="F615" s="2" t="s">
        <v>12279</v>
      </c>
    </row>
    <row r="616" spans="1:6" hidden="1" x14ac:dyDescent="0.2">
      <c r="A616" s="1">
        <v>10983</v>
      </c>
      <c r="B616" s="2" t="s">
        <v>13060</v>
      </c>
      <c r="C616" s="2" t="s">
        <v>13061</v>
      </c>
      <c r="D616" s="2" t="s">
        <v>29</v>
      </c>
      <c r="E616" s="2" t="s">
        <v>12595</v>
      </c>
      <c r="F616" s="2" t="s">
        <v>12279</v>
      </c>
    </row>
    <row r="617" spans="1:6" hidden="1" x14ac:dyDescent="0.2">
      <c r="A617" s="1">
        <v>10984</v>
      </c>
      <c r="B617" s="2" t="s">
        <v>13060</v>
      </c>
      <c r="C617" s="2" t="s">
        <v>13062</v>
      </c>
      <c r="D617" s="2" t="s">
        <v>29</v>
      </c>
      <c r="E617" s="2" t="s">
        <v>12595</v>
      </c>
      <c r="F617" s="2" t="s">
        <v>12279</v>
      </c>
    </row>
    <row r="618" spans="1:6" hidden="1" x14ac:dyDescent="0.2">
      <c r="A618" s="1">
        <v>10985</v>
      </c>
      <c r="B618" s="2" t="s">
        <v>7323</v>
      </c>
      <c r="C618" s="2" t="s">
        <v>13063</v>
      </c>
      <c r="D618" s="2" t="s">
        <v>26</v>
      </c>
      <c r="E618" s="2" t="s">
        <v>12595</v>
      </c>
      <c r="F618" s="2" t="s">
        <v>12279</v>
      </c>
    </row>
    <row r="619" spans="1:6" hidden="1" x14ac:dyDescent="0.2">
      <c r="A619" s="1">
        <v>10986</v>
      </c>
      <c r="B619" s="2" t="s">
        <v>7323</v>
      </c>
      <c r="C619" s="2" t="s">
        <v>13064</v>
      </c>
      <c r="D619" s="2" t="s">
        <v>26</v>
      </c>
      <c r="E619" s="2" t="s">
        <v>12595</v>
      </c>
      <c r="F619" s="2" t="s">
        <v>12279</v>
      </c>
    </row>
    <row r="620" spans="1:6" ht="20" hidden="1" x14ac:dyDescent="0.2">
      <c r="A620" s="1">
        <v>10988</v>
      </c>
      <c r="B620" s="2" t="s">
        <v>13065</v>
      </c>
      <c r="C620" s="2" t="s">
        <v>13066</v>
      </c>
      <c r="D620" s="2" t="s">
        <v>34</v>
      </c>
      <c r="E620" s="2" t="s">
        <v>12595</v>
      </c>
      <c r="F620" s="2" t="s">
        <v>12279</v>
      </c>
    </row>
    <row r="621" spans="1:6" ht="20" hidden="1" x14ac:dyDescent="0.2">
      <c r="A621" s="1">
        <v>10989</v>
      </c>
      <c r="B621" s="2" t="s">
        <v>13065</v>
      </c>
      <c r="C621" s="2" t="s">
        <v>13067</v>
      </c>
      <c r="D621" s="2" t="s">
        <v>34</v>
      </c>
      <c r="E621" s="2" t="s">
        <v>12595</v>
      </c>
      <c r="F621" s="2" t="s">
        <v>12279</v>
      </c>
    </row>
    <row r="622" spans="1:6" hidden="1" x14ac:dyDescent="0.2">
      <c r="A622" s="1">
        <v>10990</v>
      </c>
      <c r="B622" s="2" t="s">
        <v>13068</v>
      </c>
      <c r="C622" s="2" t="s">
        <v>13069</v>
      </c>
      <c r="D622" s="2" t="s">
        <v>29</v>
      </c>
      <c r="E622" s="2" t="s">
        <v>12595</v>
      </c>
      <c r="F622" s="2" t="s">
        <v>12279</v>
      </c>
    </row>
    <row r="623" spans="1:6" hidden="1" x14ac:dyDescent="0.2">
      <c r="A623" s="1">
        <v>10992</v>
      </c>
      <c r="B623" s="2" t="s">
        <v>13070</v>
      </c>
      <c r="C623" s="2" t="s">
        <v>13071</v>
      </c>
      <c r="D623" s="2" t="s">
        <v>29</v>
      </c>
      <c r="E623" s="2" t="s">
        <v>12595</v>
      </c>
      <c r="F623" s="2" t="s">
        <v>12279</v>
      </c>
    </row>
    <row r="624" spans="1:6" hidden="1" x14ac:dyDescent="0.2">
      <c r="A624" s="1">
        <v>10993</v>
      </c>
      <c r="B624" s="2" t="s">
        <v>7540</v>
      </c>
      <c r="C624" s="2" t="s">
        <v>13072</v>
      </c>
      <c r="D624" s="2" t="s">
        <v>26</v>
      </c>
      <c r="E624" s="2" t="s">
        <v>12595</v>
      </c>
      <c r="F624" s="2" t="s">
        <v>12279</v>
      </c>
    </row>
    <row r="625" spans="1:6" hidden="1" x14ac:dyDescent="0.2">
      <c r="A625" s="1">
        <v>10994</v>
      </c>
      <c r="B625" s="2" t="s">
        <v>13073</v>
      </c>
      <c r="C625" s="2" t="s">
        <v>13074</v>
      </c>
      <c r="D625" s="2" t="s">
        <v>34</v>
      </c>
      <c r="E625" s="2" t="s">
        <v>12284</v>
      </c>
      <c r="F625" s="2" t="s">
        <v>12279</v>
      </c>
    </row>
    <row r="626" spans="1:6" hidden="1" x14ac:dyDescent="0.2">
      <c r="A626" s="1">
        <v>10995</v>
      </c>
      <c r="B626" s="2" t="s">
        <v>7346</v>
      </c>
      <c r="C626" s="2" t="s">
        <v>13075</v>
      </c>
      <c r="D626" s="2" t="s">
        <v>26</v>
      </c>
      <c r="E626" s="2" t="s">
        <v>12284</v>
      </c>
      <c r="F626" s="2" t="s">
        <v>12279</v>
      </c>
    </row>
    <row r="627" spans="1:6" hidden="1" x14ac:dyDescent="0.2">
      <c r="A627" s="1">
        <v>10996</v>
      </c>
      <c r="B627" s="2" t="s">
        <v>13076</v>
      </c>
      <c r="C627" s="2" t="s">
        <v>13077</v>
      </c>
      <c r="D627" s="2" t="s">
        <v>26</v>
      </c>
      <c r="E627" s="2" t="s">
        <v>12278</v>
      </c>
      <c r="F627" s="2" t="s">
        <v>12279</v>
      </c>
    </row>
    <row r="628" spans="1:6" hidden="1" x14ac:dyDescent="0.2">
      <c r="A628" s="1">
        <v>11097</v>
      </c>
      <c r="B628" s="2" t="s">
        <v>13078</v>
      </c>
      <c r="C628" s="2" t="s">
        <v>13079</v>
      </c>
      <c r="D628" s="2" t="s">
        <v>29</v>
      </c>
      <c r="E628" s="2" t="s">
        <v>12278</v>
      </c>
      <c r="F628" s="2" t="s">
        <v>12279</v>
      </c>
    </row>
    <row r="629" spans="1:6" hidden="1" x14ac:dyDescent="0.2">
      <c r="A629" s="1">
        <v>11107</v>
      </c>
      <c r="B629" s="2" t="s">
        <v>12392</v>
      </c>
      <c r="C629" s="2" t="s">
        <v>13080</v>
      </c>
      <c r="D629" s="2" t="s">
        <v>34</v>
      </c>
      <c r="E629" s="2" t="s">
        <v>12278</v>
      </c>
      <c r="F629" s="2" t="s">
        <v>12279</v>
      </c>
    </row>
    <row r="630" spans="1:6" ht="20" hidden="1" x14ac:dyDescent="0.2">
      <c r="A630" s="1">
        <v>11132</v>
      </c>
      <c r="B630" s="2" t="s">
        <v>7682</v>
      </c>
      <c r="C630" s="2" t="s">
        <v>13081</v>
      </c>
      <c r="D630" s="2" t="s">
        <v>34</v>
      </c>
      <c r="E630" s="2" t="s">
        <v>12278</v>
      </c>
      <c r="F630" s="2" t="s">
        <v>12279</v>
      </c>
    </row>
    <row r="631" spans="1:6" hidden="1" x14ac:dyDescent="0.2">
      <c r="A631" s="1">
        <v>11155</v>
      </c>
      <c r="B631" s="2" t="s">
        <v>13082</v>
      </c>
      <c r="C631" s="2" t="s">
        <v>12650</v>
      </c>
      <c r="D631" s="2" t="s">
        <v>29</v>
      </c>
      <c r="E631" s="2" t="s">
        <v>12278</v>
      </c>
      <c r="F631" s="2" t="s">
        <v>12279</v>
      </c>
    </row>
    <row r="632" spans="1:6" ht="20" hidden="1" x14ac:dyDescent="0.2">
      <c r="A632" s="1">
        <v>11166</v>
      </c>
      <c r="B632" s="2" t="s">
        <v>13083</v>
      </c>
      <c r="C632" s="2" t="s">
        <v>12364</v>
      </c>
      <c r="D632" s="2" t="s">
        <v>34</v>
      </c>
      <c r="E632" s="2" t="s">
        <v>12284</v>
      </c>
      <c r="F632" s="2" t="s">
        <v>12279</v>
      </c>
    </row>
    <row r="633" spans="1:6" hidden="1" x14ac:dyDescent="0.2">
      <c r="A633" s="1">
        <v>11189</v>
      </c>
      <c r="B633" s="2" t="s">
        <v>13084</v>
      </c>
      <c r="C633" s="2" t="s">
        <v>13085</v>
      </c>
      <c r="D633" s="2" t="s">
        <v>34</v>
      </c>
      <c r="E633" s="2" t="s">
        <v>12278</v>
      </c>
      <c r="F633" s="2" t="s">
        <v>12279</v>
      </c>
    </row>
    <row r="634" spans="1:6" hidden="1" x14ac:dyDescent="0.2">
      <c r="A634" s="1">
        <v>11275</v>
      </c>
      <c r="B634" s="2" t="s">
        <v>12336</v>
      </c>
      <c r="C634" s="2" t="s">
        <v>13086</v>
      </c>
      <c r="D634" s="2" t="s">
        <v>34</v>
      </c>
      <c r="E634" s="2" t="s">
        <v>12284</v>
      </c>
      <c r="F634" s="2" t="s">
        <v>12279</v>
      </c>
    </row>
    <row r="635" spans="1:6" hidden="1" x14ac:dyDescent="0.2">
      <c r="A635" s="1">
        <v>11280</v>
      </c>
      <c r="B635" s="2" t="s">
        <v>7489</v>
      </c>
      <c r="C635" s="2" t="s">
        <v>13087</v>
      </c>
      <c r="D635" s="2" t="s">
        <v>29</v>
      </c>
      <c r="E635" s="2" t="s">
        <v>12297</v>
      </c>
      <c r="F635" s="2" t="s">
        <v>12279</v>
      </c>
    </row>
    <row r="636" spans="1:6" hidden="1" x14ac:dyDescent="0.2">
      <c r="A636" s="1">
        <v>11307</v>
      </c>
      <c r="B636" s="2" t="s">
        <v>13088</v>
      </c>
      <c r="C636" s="2" t="s">
        <v>13089</v>
      </c>
      <c r="D636" s="2" t="s">
        <v>26</v>
      </c>
      <c r="E636" s="2" t="s">
        <v>12278</v>
      </c>
      <c r="F636" s="2" t="s">
        <v>12279</v>
      </c>
    </row>
    <row r="637" spans="1:6" hidden="1" x14ac:dyDescent="0.2">
      <c r="A637" s="1">
        <v>11343</v>
      </c>
      <c r="B637" s="2" t="s">
        <v>12280</v>
      </c>
      <c r="C637" s="2" t="s">
        <v>13090</v>
      </c>
      <c r="D637" s="2" t="s">
        <v>26</v>
      </c>
      <c r="E637" s="2" t="s">
        <v>12278</v>
      </c>
      <c r="F637" s="2" t="s">
        <v>12279</v>
      </c>
    </row>
    <row r="638" spans="1:6" hidden="1" x14ac:dyDescent="0.2">
      <c r="A638" s="1">
        <v>11345</v>
      </c>
      <c r="B638" s="2" t="s">
        <v>13091</v>
      </c>
      <c r="C638" s="2" t="s">
        <v>13092</v>
      </c>
      <c r="D638" s="2" t="s">
        <v>29</v>
      </c>
      <c r="E638" s="2" t="s">
        <v>12284</v>
      </c>
      <c r="F638" s="2" t="s">
        <v>12279</v>
      </c>
    </row>
    <row r="639" spans="1:6" hidden="1" x14ac:dyDescent="0.2">
      <c r="A639" s="1">
        <v>11357</v>
      </c>
      <c r="B639" s="2" t="s">
        <v>13093</v>
      </c>
      <c r="C639" s="2" t="s">
        <v>13094</v>
      </c>
      <c r="D639" s="2" t="s">
        <v>34</v>
      </c>
      <c r="E639" s="2" t="s">
        <v>12278</v>
      </c>
      <c r="F639" s="2" t="s">
        <v>12279</v>
      </c>
    </row>
    <row r="640" spans="1:6" hidden="1" x14ac:dyDescent="0.2">
      <c r="A640" s="1">
        <v>11363</v>
      </c>
      <c r="B640" s="2" t="s">
        <v>7612</v>
      </c>
      <c r="C640" s="2" t="s">
        <v>13095</v>
      </c>
      <c r="D640" s="2" t="s">
        <v>34</v>
      </c>
      <c r="E640" s="2" t="s">
        <v>12278</v>
      </c>
      <c r="F640" s="2" t="s">
        <v>12279</v>
      </c>
    </row>
    <row r="641" spans="1:6" hidden="1" x14ac:dyDescent="0.2">
      <c r="A641" s="1">
        <v>11393</v>
      </c>
      <c r="B641" s="2" t="s">
        <v>7633</v>
      </c>
      <c r="C641" s="2" t="s">
        <v>13096</v>
      </c>
      <c r="D641" s="2" t="s">
        <v>34</v>
      </c>
      <c r="E641" s="2" t="s">
        <v>12284</v>
      </c>
      <c r="F641" s="2" t="s">
        <v>12279</v>
      </c>
    </row>
    <row r="642" spans="1:6" hidden="1" x14ac:dyDescent="0.2">
      <c r="A642" s="1">
        <v>11398</v>
      </c>
      <c r="B642" s="2" t="s">
        <v>13097</v>
      </c>
      <c r="C642" s="2" t="s">
        <v>2102</v>
      </c>
      <c r="D642" s="2" t="s">
        <v>29</v>
      </c>
      <c r="E642" s="2" t="s">
        <v>12284</v>
      </c>
      <c r="F642" s="2" t="s">
        <v>12279</v>
      </c>
    </row>
    <row r="643" spans="1:6" hidden="1" x14ac:dyDescent="0.2">
      <c r="A643" s="1">
        <v>11404</v>
      </c>
      <c r="B643" s="2" t="s">
        <v>7407</v>
      </c>
      <c r="C643" s="2" t="s">
        <v>7432</v>
      </c>
      <c r="D643" s="2" t="s">
        <v>34</v>
      </c>
      <c r="E643" s="2" t="s">
        <v>12278</v>
      </c>
      <c r="F643" s="2" t="s">
        <v>12279</v>
      </c>
    </row>
    <row r="644" spans="1:6" hidden="1" x14ac:dyDescent="0.2">
      <c r="A644" s="1">
        <v>11426</v>
      </c>
      <c r="B644" s="2" t="s">
        <v>7503</v>
      </c>
      <c r="C644" s="2" t="s">
        <v>13098</v>
      </c>
      <c r="D644" s="2" t="s">
        <v>29</v>
      </c>
      <c r="E644" s="2" t="s">
        <v>12278</v>
      </c>
      <c r="F644" s="2" t="s">
        <v>12279</v>
      </c>
    </row>
    <row r="645" spans="1:6" hidden="1" x14ac:dyDescent="0.2">
      <c r="A645" s="1">
        <v>11446</v>
      </c>
      <c r="B645" s="2" t="s">
        <v>12643</v>
      </c>
      <c r="C645" s="2" t="s">
        <v>13099</v>
      </c>
      <c r="D645" s="2" t="s">
        <v>34</v>
      </c>
      <c r="E645" s="2" t="s">
        <v>12278</v>
      </c>
      <c r="F645" s="2" t="s">
        <v>12279</v>
      </c>
    </row>
    <row r="646" spans="1:6" hidden="1" x14ac:dyDescent="0.2">
      <c r="A646" s="1">
        <v>11450</v>
      </c>
      <c r="B646" s="2" t="s">
        <v>12643</v>
      </c>
      <c r="C646" s="2" t="s">
        <v>13100</v>
      </c>
      <c r="D646" s="2" t="s">
        <v>34</v>
      </c>
      <c r="E646" s="2" t="s">
        <v>12278</v>
      </c>
      <c r="F646" s="2" t="s">
        <v>12279</v>
      </c>
    </row>
    <row r="647" spans="1:6" hidden="1" x14ac:dyDescent="0.2">
      <c r="A647" s="1">
        <v>11452</v>
      </c>
      <c r="B647" s="2" t="s">
        <v>12643</v>
      </c>
      <c r="C647" s="2" t="s">
        <v>13101</v>
      </c>
      <c r="D647" s="2" t="s">
        <v>34</v>
      </c>
      <c r="E647" s="2" t="s">
        <v>12278</v>
      </c>
      <c r="F647" s="2" t="s">
        <v>12279</v>
      </c>
    </row>
    <row r="648" spans="1:6" hidden="1" x14ac:dyDescent="0.2">
      <c r="A648" s="1">
        <v>11454</v>
      </c>
      <c r="B648" s="2" t="s">
        <v>12643</v>
      </c>
      <c r="C648" s="2" t="s">
        <v>13102</v>
      </c>
      <c r="D648" s="2" t="s">
        <v>34</v>
      </c>
      <c r="E648" s="2" t="s">
        <v>12278</v>
      </c>
      <c r="F648" s="2" t="s">
        <v>12279</v>
      </c>
    </row>
    <row r="649" spans="1:6" hidden="1" x14ac:dyDescent="0.2">
      <c r="A649" s="1">
        <v>11456</v>
      </c>
      <c r="B649" s="2" t="s">
        <v>12643</v>
      </c>
      <c r="C649" s="2" t="s">
        <v>13103</v>
      </c>
      <c r="D649" s="2" t="s">
        <v>34</v>
      </c>
      <c r="E649" s="2" t="s">
        <v>12278</v>
      </c>
      <c r="F649" s="2" t="s">
        <v>12279</v>
      </c>
    </row>
    <row r="650" spans="1:6" hidden="1" x14ac:dyDescent="0.2">
      <c r="A650" s="1">
        <v>11457</v>
      </c>
      <c r="B650" s="2" t="s">
        <v>12280</v>
      </c>
      <c r="C650" s="2" t="s">
        <v>13104</v>
      </c>
      <c r="D650" s="2" t="s">
        <v>26</v>
      </c>
      <c r="E650" s="2" t="s">
        <v>12278</v>
      </c>
      <c r="F650" s="2" t="s">
        <v>12279</v>
      </c>
    </row>
    <row r="651" spans="1:6" hidden="1" x14ac:dyDescent="0.2">
      <c r="A651" s="1">
        <v>11458</v>
      </c>
      <c r="B651" s="2" t="s">
        <v>12280</v>
      </c>
      <c r="C651" s="2" t="s">
        <v>13105</v>
      </c>
      <c r="D651" s="2" t="s">
        <v>26</v>
      </c>
      <c r="E651" s="2" t="s">
        <v>12278</v>
      </c>
      <c r="F651" s="2" t="s">
        <v>12279</v>
      </c>
    </row>
    <row r="652" spans="1:6" hidden="1" x14ac:dyDescent="0.2">
      <c r="A652" s="1">
        <v>11460</v>
      </c>
      <c r="B652" s="2" t="s">
        <v>13106</v>
      </c>
      <c r="C652" s="2" t="s">
        <v>13107</v>
      </c>
      <c r="D652" s="2" t="s">
        <v>29</v>
      </c>
      <c r="E652" s="2" t="s">
        <v>12284</v>
      </c>
      <c r="F652" s="2" t="s">
        <v>12279</v>
      </c>
    </row>
    <row r="653" spans="1:6" hidden="1" x14ac:dyDescent="0.2">
      <c r="A653" s="1">
        <v>11470</v>
      </c>
      <c r="B653" s="2" t="s">
        <v>12531</v>
      </c>
      <c r="C653" s="2" t="s">
        <v>13108</v>
      </c>
      <c r="D653" s="2" t="s">
        <v>29</v>
      </c>
      <c r="E653" s="2" t="s">
        <v>12595</v>
      </c>
      <c r="F653" s="2" t="s">
        <v>12279</v>
      </c>
    </row>
    <row r="654" spans="1:6" hidden="1" x14ac:dyDescent="0.2">
      <c r="A654" s="1">
        <v>11487</v>
      </c>
      <c r="B654" s="2" t="s">
        <v>7572</v>
      </c>
      <c r="C654" s="2" t="s">
        <v>13109</v>
      </c>
      <c r="D654" s="2" t="s">
        <v>26</v>
      </c>
      <c r="E654" s="2" t="s">
        <v>12278</v>
      </c>
      <c r="F654" s="2" t="s">
        <v>12279</v>
      </c>
    </row>
    <row r="655" spans="1:6" hidden="1" x14ac:dyDescent="0.2">
      <c r="A655" s="1">
        <v>11488</v>
      </c>
      <c r="B655" s="2" t="s">
        <v>7572</v>
      </c>
      <c r="C655" s="2" t="s">
        <v>13110</v>
      </c>
      <c r="D655" s="2" t="s">
        <v>26</v>
      </c>
      <c r="E655" s="2" t="s">
        <v>12278</v>
      </c>
      <c r="F655" s="2" t="s">
        <v>12279</v>
      </c>
    </row>
    <row r="656" spans="1:6" hidden="1" x14ac:dyDescent="0.2">
      <c r="A656" s="1">
        <v>11489</v>
      </c>
      <c r="B656" s="2" t="s">
        <v>7605</v>
      </c>
      <c r="C656" s="2" t="s">
        <v>13111</v>
      </c>
      <c r="D656" s="2" t="s">
        <v>29</v>
      </c>
      <c r="E656" s="2" t="s">
        <v>12278</v>
      </c>
      <c r="F656" s="2" t="s">
        <v>12279</v>
      </c>
    </row>
    <row r="657" spans="1:6" hidden="1" x14ac:dyDescent="0.2">
      <c r="A657" s="1">
        <v>11490</v>
      </c>
      <c r="B657" s="2" t="s">
        <v>7605</v>
      </c>
      <c r="C657" s="2" t="s">
        <v>13112</v>
      </c>
      <c r="D657" s="2" t="s">
        <v>29</v>
      </c>
      <c r="E657" s="2" t="s">
        <v>12278</v>
      </c>
      <c r="F657" s="2" t="s">
        <v>12279</v>
      </c>
    </row>
    <row r="658" spans="1:6" ht="20" hidden="1" x14ac:dyDescent="0.2">
      <c r="A658" s="1">
        <v>11492</v>
      </c>
      <c r="B658" s="2" t="s">
        <v>7499</v>
      </c>
      <c r="C658" s="2" t="s">
        <v>13113</v>
      </c>
      <c r="D658" s="2" t="s">
        <v>26</v>
      </c>
      <c r="E658" s="2" t="s">
        <v>12297</v>
      </c>
      <c r="F658" s="2" t="s">
        <v>12279</v>
      </c>
    </row>
    <row r="659" spans="1:6" hidden="1" x14ac:dyDescent="0.2">
      <c r="A659" s="1">
        <v>11517</v>
      </c>
      <c r="B659" s="2" t="s">
        <v>7898</v>
      </c>
      <c r="C659" s="2" t="s">
        <v>13114</v>
      </c>
      <c r="D659" s="2" t="s">
        <v>29</v>
      </c>
      <c r="E659" s="2" t="s">
        <v>12278</v>
      </c>
      <c r="F659" s="2" t="s">
        <v>12279</v>
      </c>
    </row>
    <row r="660" spans="1:6" hidden="1" x14ac:dyDescent="0.2">
      <c r="A660" s="1">
        <v>11519</v>
      </c>
      <c r="B660" s="2" t="s">
        <v>7323</v>
      </c>
      <c r="C660" s="2" t="s">
        <v>13115</v>
      </c>
      <c r="D660" s="2" t="s">
        <v>26</v>
      </c>
      <c r="E660" s="2" t="s">
        <v>12278</v>
      </c>
      <c r="F660" s="2" t="s">
        <v>12279</v>
      </c>
    </row>
    <row r="661" spans="1:6" hidden="1" x14ac:dyDescent="0.2">
      <c r="A661" s="1">
        <v>11525</v>
      </c>
      <c r="B661" s="2" t="s">
        <v>7633</v>
      </c>
      <c r="C661" s="2" t="s">
        <v>13116</v>
      </c>
      <c r="D661" s="2" t="s">
        <v>34</v>
      </c>
      <c r="E661" s="2" t="s">
        <v>12284</v>
      </c>
      <c r="F661" s="2" t="s">
        <v>12279</v>
      </c>
    </row>
    <row r="662" spans="1:6" hidden="1" x14ac:dyDescent="0.2">
      <c r="A662" s="1">
        <v>11528</v>
      </c>
      <c r="B662" s="2" t="s">
        <v>7633</v>
      </c>
      <c r="C662" s="2" t="s">
        <v>13117</v>
      </c>
      <c r="D662" s="2" t="s">
        <v>34</v>
      </c>
      <c r="E662" s="2" t="s">
        <v>12297</v>
      </c>
      <c r="F662" s="2" t="s">
        <v>12279</v>
      </c>
    </row>
    <row r="663" spans="1:6" hidden="1" x14ac:dyDescent="0.2">
      <c r="A663" s="1">
        <v>11529</v>
      </c>
      <c r="B663" s="2" t="s">
        <v>7841</v>
      </c>
      <c r="C663" s="2" t="s">
        <v>13118</v>
      </c>
      <c r="D663" s="2" t="s">
        <v>34</v>
      </c>
      <c r="E663" s="2" t="s">
        <v>12284</v>
      </c>
      <c r="F663" s="2" t="s">
        <v>12279</v>
      </c>
    </row>
    <row r="664" spans="1:6" hidden="1" x14ac:dyDescent="0.2">
      <c r="A664" s="1">
        <v>11536</v>
      </c>
      <c r="B664" s="2" t="s">
        <v>7846</v>
      </c>
      <c r="C664" s="2" t="s">
        <v>13119</v>
      </c>
      <c r="D664" s="2" t="s">
        <v>34</v>
      </c>
      <c r="E664" s="2" t="s">
        <v>12278</v>
      </c>
      <c r="F664" s="2" t="s">
        <v>12279</v>
      </c>
    </row>
    <row r="665" spans="1:6" hidden="1" x14ac:dyDescent="0.2">
      <c r="A665" s="1">
        <v>11537</v>
      </c>
      <c r="B665" s="2" t="s">
        <v>7323</v>
      </c>
      <c r="C665" s="2" t="s">
        <v>13120</v>
      </c>
      <c r="D665" s="2" t="s">
        <v>26</v>
      </c>
      <c r="E665" s="2" t="s">
        <v>12278</v>
      </c>
      <c r="F665" s="2" t="s">
        <v>12279</v>
      </c>
    </row>
    <row r="666" spans="1:6" hidden="1" x14ac:dyDescent="0.2">
      <c r="A666" s="1">
        <v>11544</v>
      </c>
      <c r="B666" s="2" t="s">
        <v>7325</v>
      </c>
      <c r="C666" s="2" t="s">
        <v>13121</v>
      </c>
      <c r="D666" s="2" t="s">
        <v>26</v>
      </c>
      <c r="E666" s="2" t="s">
        <v>12284</v>
      </c>
      <c r="F666" s="2" t="s">
        <v>12279</v>
      </c>
    </row>
    <row r="667" spans="1:6" hidden="1" x14ac:dyDescent="0.2">
      <c r="A667" s="1">
        <v>11553</v>
      </c>
      <c r="B667" s="2" t="s">
        <v>7515</v>
      </c>
      <c r="C667" s="2" t="s">
        <v>13122</v>
      </c>
      <c r="D667" s="2" t="s">
        <v>34</v>
      </c>
      <c r="E667" s="2" t="s">
        <v>12278</v>
      </c>
      <c r="F667" s="2" t="s">
        <v>12279</v>
      </c>
    </row>
    <row r="668" spans="1:6" hidden="1" x14ac:dyDescent="0.2">
      <c r="A668" s="1">
        <v>11554</v>
      </c>
      <c r="B668" s="2" t="s">
        <v>7325</v>
      </c>
      <c r="C668" s="2" t="s">
        <v>13123</v>
      </c>
      <c r="D668" s="2" t="s">
        <v>26</v>
      </c>
      <c r="E668" s="2" t="s">
        <v>12278</v>
      </c>
      <c r="F668" s="2" t="s">
        <v>12279</v>
      </c>
    </row>
    <row r="669" spans="1:6" hidden="1" x14ac:dyDescent="0.2">
      <c r="A669" s="1">
        <v>11556</v>
      </c>
      <c r="B669" s="2" t="s">
        <v>13124</v>
      </c>
      <c r="C669" s="2" t="s">
        <v>13125</v>
      </c>
      <c r="D669" s="2" t="s">
        <v>29</v>
      </c>
      <c r="E669" s="2" t="s">
        <v>12278</v>
      </c>
      <c r="F669" s="2" t="s">
        <v>12279</v>
      </c>
    </row>
    <row r="670" spans="1:6" hidden="1" x14ac:dyDescent="0.2">
      <c r="A670" s="1">
        <v>11559</v>
      </c>
      <c r="B670" s="2" t="s">
        <v>7605</v>
      </c>
      <c r="C670" s="2" t="s">
        <v>13126</v>
      </c>
      <c r="D670" s="2" t="s">
        <v>29</v>
      </c>
      <c r="E670" s="2" t="s">
        <v>12297</v>
      </c>
      <c r="F670" s="2" t="s">
        <v>12279</v>
      </c>
    </row>
    <row r="671" spans="1:6" hidden="1" x14ac:dyDescent="0.2">
      <c r="A671" s="1">
        <v>11574</v>
      </c>
      <c r="B671" s="2" t="s">
        <v>7348</v>
      </c>
      <c r="C671" s="2" t="s">
        <v>13127</v>
      </c>
      <c r="D671" s="2" t="s">
        <v>29</v>
      </c>
      <c r="E671" s="2" t="s">
        <v>12278</v>
      </c>
      <c r="F671" s="2" t="s">
        <v>12279</v>
      </c>
    </row>
    <row r="672" spans="1:6" hidden="1" x14ac:dyDescent="0.2">
      <c r="A672" s="1">
        <v>11579</v>
      </c>
      <c r="B672" s="2" t="s">
        <v>12435</v>
      </c>
      <c r="C672" s="2" t="s">
        <v>13128</v>
      </c>
      <c r="D672" s="2" t="s">
        <v>34</v>
      </c>
      <c r="E672" s="2" t="s">
        <v>12284</v>
      </c>
      <c r="F672" s="2" t="s">
        <v>12279</v>
      </c>
    </row>
    <row r="673" spans="1:6" hidden="1" x14ac:dyDescent="0.2">
      <c r="A673" s="1">
        <v>11584</v>
      </c>
      <c r="B673" s="2" t="s">
        <v>13129</v>
      </c>
      <c r="C673" s="2" t="s">
        <v>13130</v>
      </c>
      <c r="D673" s="2" t="s">
        <v>26</v>
      </c>
      <c r="E673" s="2" t="s">
        <v>12278</v>
      </c>
      <c r="F673" s="2" t="s">
        <v>12279</v>
      </c>
    </row>
    <row r="674" spans="1:6" hidden="1" x14ac:dyDescent="0.2">
      <c r="A674" s="1">
        <v>11585</v>
      </c>
      <c r="B674" s="2" t="s">
        <v>13131</v>
      </c>
      <c r="C674" s="2" t="s">
        <v>13132</v>
      </c>
      <c r="D674" s="2" t="s">
        <v>26</v>
      </c>
      <c r="E674" s="2" t="s">
        <v>12278</v>
      </c>
      <c r="F674" s="2" t="s">
        <v>12279</v>
      </c>
    </row>
    <row r="675" spans="1:6" hidden="1" x14ac:dyDescent="0.2">
      <c r="A675" s="1">
        <v>11586</v>
      </c>
      <c r="B675" s="2" t="s">
        <v>7381</v>
      </c>
      <c r="C675" s="2" t="s">
        <v>13133</v>
      </c>
      <c r="D675" s="2" t="s">
        <v>26</v>
      </c>
      <c r="E675" s="2" t="s">
        <v>12278</v>
      </c>
      <c r="F675" s="2" t="s">
        <v>12279</v>
      </c>
    </row>
    <row r="676" spans="1:6" ht="20" hidden="1" x14ac:dyDescent="0.2">
      <c r="A676" s="1">
        <v>11591</v>
      </c>
      <c r="B676" s="2" t="s">
        <v>12373</v>
      </c>
      <c r="C676" s="2" t="s">
        <v>13134</v>
      </c>
      <c r="D676" s="2" t="s">
        <v>29</v>
      </c>
      <c r="E676" s="2" t="s">
        <v>12297</v>
      </c>
      <c r="F676" s="2" t="s">
        <v>13135</v>
      </c>
    </row>
    <row r="677" spans="1:6" hidden="1" x14ac:dyDescent="0.2">
      <c r="A677" s="1">
        <v>11593</v>
      </c>
      <c r="B677" s="2" t="s">
        <v>12336</v>
      </c>
      <c r="C677" s="2" t="s">
        <v>13136</v>
      </c>
      <c r="D677" s="2" t="s">
        <v>34</v>
      </c>
      <c r="E677" s="2" t="s">
        <v>12278</v>
      </c>
      <c r="F677" s="2" t="s">
        <v>12279</v>
      </c>
    </row>
    <row r="678" spans="1:6" hidden="1" x14ac:dyDescent="0.2">
      <c r="A678" s="1">
        <v>11595</v>
      </c>
      <c r="B678" s="2" t="s">
        <v>13137</v>
      </c>
      <c r="C678" s="2" t="s">
        <v>13138</v>
      </c>
      <c r="D678" s="2" t="s">
        <v>29</v>
      </c>
      <c r="E678" s="2" t="s">
        <v>12278</v>
      </c>
      <c r="F678" s="2" t="s">
        <v>12279</v>
      </c>
    </row>
    <row r="679" spans="1:6" hidden="1" x14ac:dyDescent="0.2">
      <c r="A679" s="1">
        <v>11601</v>
      </c>
      <c r="B679" s="2" t="s">
        <v>7323</v>
      </c>
      <c r="C679" s="2" t="s">
        <v>13139</v>
      </c>
      <c r="D679" s="2" t="s">
        <v>26</v>
      </c>
      <c r="E679" s="2" t="s">
        <v>12278</v>
      </c>
      <c r="F679" s="2" t="s">
        <v>12279</v>
      </c>
    </row>
    <row r="680" spans="1:6" hidden="1" x14ac:dyDescent="0.2">
      <c r="A680" s="1">
        <v>11625</v>
      </c>
      <c r="B680" s="2" t="s">
        <v>12474</v>
      </c>
      <c r="C680" s="2" t="s">
        <v>13140</v>
      </c>
      <c r="D680" s="2" t="s">
        <v>26</v>
      </c>
      <c r="E680" s="2" t="s">
        <v>12278</v>
      </c>
      <c r="F680" s="2" t="s">
        <v>12279</v>
      </c>
    </row>
    <row r="681" spans="1:6" hidden="1" x14ac:dyDescent="0.2">
      <c r="A681" s="1">
        <v>11634</v>
      </c>
      <c r="B681" s="2" t="s">
        <v>12280</v>
      </c>
      <c r="C681" s="2" t="s">
        <v>13141</v>
      </c>
      <c r="D681" s="2" t="s">
        <v>26</v>
      </c>
      <c r="E681" s="2" t="s">
        <v>12278</v>
      </c>
      <c r="F681" s="2" t="s">
        <v>12279</v>
      </c>
    </row>
    <row r="682" spans="1:6" hidden="1" x14ac:dyDescent="0.2">
      <c r="A682" s="1">
        <v>11635</v>
      </c>
      <c r="B682" s="2" t="s">
        <v>12280</v>
      </c>
      <c r="C682" s="2" t="s">
        <v>13142</v>
      </c>
      <c r="D682" s="2" t="s">
        <v>26</v>
      </c>
      <c r="E682" s="2" t="s">
        <v>12278</v>
      </c>
      <c r="F682" s="2" t="s">
        <v>12279</v>
      </c>
    </row>
    <row r="683" spans="1:6" hidden="1" x14ac:dyDescent="0.2">
      <c r="A683" s="1">
        <v>11649</v>
      </c>
      <c r="B683" s="2" t="s">
        <v>12536</v>
      </c>
      <c r="C683" s="2" t="s">
        <v>13143</v>
      </c>
      <c r="D683" s="2" t="s">
        <v>34</v>
      </c>
      <c r="E683" s="2" t="s">
        <v>12278</v>
      </c>
      <c r="F683" s="2" t="s">
        <v>12279</v>
      </c>
    </row>
    <row r="684" spans="1:6" hidden="1" x14ac:dyDescent="0.2">
      <c r="A684" s="1">
        <v>11666</v>
      </c>
      <c r="B684" s="2" t="s">
        <v>7612</v>
      </c>
      <c r="C684" s="2" t="s">
        <v>13144</v>
      </c>
      <c r="D684" s="2" t="s">
        <v>34</v>
      </c>
      <c r="E684" s="2" t="s">
        <v>12284</v>
      </c>
      <c r="F684" s="2" t="s">
        <v>12279</v>
      </c>
    </row>
    <row r="685" spans="1:6" hidden="1" x14ac:dyDescent="0.2">
      <c r="A685" s="1">
        <v>11667</v>
      </c>
      <c r="B685" s="2" t="s">
        <v>7591</v>
      </c>
      <c r="C685" s="2" t="s">
        <v>13145</v>
      </c>
      <c r="D685" s="2" t="s">
        <v>26</v>
      </c>
      <c r="E685" s="2" t="s">
        <v>12278</v>
      </c>
      <c r="F685" s="2" t="s">
        <v>12279</v>
      </c>
    </row>
    <row r="686" spans="1:6" hidden="1" x14ac:dyDescent="0.2">
      <c r="A686" s="1">
        <v>11674</v>
      </c>
      <c r="B686" s="2" t="s">
        <v>12505</v>
      </c>
      <c r="C686" s="2" t="s">
        <v>13146</v>
      </c>
      <c r="D686" s="2" t="s">
        <v>34</v>
      </c>
      <c r="E686" s="2" t="s">
        <v>12284</v>
      </c>
      <c r="F686" s="2" t="s">
        <v>12279</v>
      </c>
    </row>
    <row r="687" spans="1:6" hidden="1" x14ac:dyDescent="0.2">
      <c r="A687" s="1">
        <v>11682</v>
      </c>
      <c r="B687" s="2" t="s">
        <v>7325</v>
      </c>
      <c r="C687" s="2" t="s">
        <v>13147</v>
      </c>
      <c r="D687" s="2" t="s">
        <v>26</v>
      </c>
      <c r="E687" s="2" t="s">
        <v>12278</v>
      </c>
      <c r="F687" s="2" t="s">
        <v>12279</v>
      </c>
    </row>
    <row r="688" spans="1:6" hidden="1" x14ac:dyDescent="0.2">
      <c r="A688" s="1">
        <v>11683</v>
      </c>
      <c r="B688" s="2" t="s">
        <v>13124</v>
      </c>
      <c r="C688" s="2" t="s">
        <v>13148</v>
      </c>
      <c r="D688" s="2" t="s">
        <v>29</v>
      </c>
      <c r="E688" s="2" t="s">
        <v>12278</v>
      </c>
      <c r="F688" s="2" t="s">
        <v>12279</v>
      </c>
    </row>
    <row r="689" spans="1:6" hidden="1" x14ac:dyDescent="0.2">
      <c r="A689" s="1">
        <v>11689</v>
      </c>
      <c r="B689" s="2" t="s">
        <v>7730</v>
      </c>
      <c r="C689" s="2" t="s">
        <v>13149</v>
      </c>
      <c r="D689" s="2" t="s">
        <v>29</v>
      </c>
      <c r="E689" s="2" t="s">
        <v>12278</v>
      </c>
      <c r="F689" s="2" t="s">
        <v>12279</v>
      </c>
    </row>
    <row r="690" spans="1:6" hidden="1" x14ac:dyDescent="0.2">
      <c r="A690" s="1">
        <v>11692</v>
      </c>
      <c r="B690" s="2" t="s">
        <v>12336</v>
      </c>
      <c r="C690" s="2" t="s">
        <v>13150</v>
      </c>
      <c r="D690" s="2" t="s">
        <v>26</v>
      </c>
      <c r="E690" s="2" t="s">
        <v>12278</v>
      </c>
      <c r="F690" s="2" t="s">
        <v>12279</v>
      </c>
    </row>
    <row r="691" spans="1:6" hidden="1" x14ac:dyDescent="0.2">
      <c r="A691" s="1">
        <v>11695</v>
      </c>
      <c r="B691" s="2" t="s">
        <v>13151</v>
      </c>
      <c r="C691" s="2" t="s">
        <v>13152</v>
      </c>
      <c r="D691" s="2" t="s">
        <v>26</v>
      </c>
      <c r="E691" s="2" t="s">
        <v>12278</v>
      </c>
      <c r="F691" s="2" t="s">
        <v>12279</v>
      </c>
    </row>
    <row r="692" spans="1:6" hidden="1" x14ac:dyDescent="0.2">
      <c r="A692" s="1">
        <v>11700</v>
      </c>
      <c r="B692" s="2" t="s">
        <v>7325</v>
      </c>
      <c r="C692" s="2" t="s">
        <v>13153</v>
      </c>
      <c r="D692" s="2" t="s">
        <v>26</v>
      </c>
      <c r="E692" s="2" t="s">
        <v>12278</v>
      </c>
      <c r="F692" s="2" t="s">
        <v>12279</v>
      </c>
    </row>
    <row r="693" spans="1:6" hidden="1" x14ac:dyDescent="0.2">
      <c r="A693" s="1">
        <v>11703</v>
      </c>
      <c r="B693" s="2" t="s">
        <v>7325</v>
      </c>
      <c r="C693" s="2" t="s">
        <v>13154</v>
      </c>
      <c r="D693" s="2" t="s">
        <v>26</v>
      </c>
      <c r="E693" s="2" t="s">
        <v>12278</v>
      </c>
      <c r="F693" s="2" t="s">
        <v>12279</v>
      </c>
    </row>
    <row r="694" spans="1:6" hidden="1" x14ac:dyDescent="0.2">
      <c r="A694" s="1">
        <v>11718</v>
      </c>
      <c r="B694" s="2" t="s">
        <v>7381</v>
      </c>
      <c r="C694" s="2" t="s">
        <v>13155</v>
      </c>
      <c r="D694" s="2" t="s">
        <v>26</v>
      </c>
      <c r="E694" s="2" t="s">
        <v>12278</v>
      </c>
      <c r="F694" s="2" t="s">
        <v>12279</v>
      </c>
    </row>
    <row r="695" spans="1:6" hidden="1" x14ac:dyDescent="0.2">
      <c r="A695" s="1">
        <v>11722</v>
      </c>
      <c r="B695" s="2" t="s">
        <v>12280</v>
      </c>
      <c r="C695" s="2" t="s">
        <v>13156</v>
      </c>
      <c r="D695" s="2" t="s">
        <v>26</v>
      </c>
      <c r="E695" s="2" t="s">
        <v>12297</v>
      </c>
      <c r="F695" s="2" t="s">
        <v>12279</v>
      </c>
    </row>
    <row r="696" spans="1:6" hidden="1" x14ac:dyDescent="0.2">
      <c r="A696" s="1">
        <v>11728</v>
      </c>
      <c r="B696" s="2" t="s">
        <v>12410</v>
      </c>
      <c r="C696" s="2" t="s">
        <v>13157</v>
      </c>
      <c r="D696" s="2" t="s">
        <v>29</v>
      </c>
      <c r="E696" s="2" t="s">
        <v>12278</v>
      </c>
      <c r="F696" s="2" t="s">
        <v>12279</v>
      </c>
    </row>
    <row r="697" spans="1:6" hidden="1" x14ac:dyDescent="0.2">
      <c r="A697" s="1">
        <v>11732</v>
      </c>
      <c r="B697" s="2" t="s">
        <v>7316</v>
      </c>
      <c r="C697" s="2" t="s">
        <v>13158</v>
      </c>
      <c r="D697" s="2" t="s">
        <v>34</v>
      </c>
      <c r="E697" s="2" t="s">
        <v>12278</v>
      </c>
      <c r="F697" s="2" t="s">
        <v>12279</v>
      </c>
    </row>
    <row r="698" spans="1:6" hidden="1" x14ac:dyDescent="0.2">
      <c r="A698" s="1">
        <v>11733</v>
      </c>
      <c r="B698" s="2" t="s">
        <v>12505</v>
      </c>
      <c r="C698" s="2" t="s">
        <v>7617</v>
      </c>
      <c r="D698" s="2" t="s">
        <v>34</v>
      </c>
      <c r="E698" s="2" t="s">
        <v>12278</v>
      </c>
      <c r="F698" s="2" t="s">
        <v>12279</v>
      </c>
    </row>
    <row r="699" spans="1:6" hidden="1" x14ac:dyDescent="0.2">
      <c r="A699" s="1">
        <v>11741</v>
      </c>
      <c r="B699" s="2" t="s">
        <v>12505</v>
      </c>
      <c r="C699" s="2" t="s">
        <v>13159</v>
      </c>
      <c r="D699" s="2" t="s">
        <v>34</v>
      </c>
      <c r="E699" s="2" t="s">
        <v>12278</v>
      </c>
      <c r="F699" s="2" t="s">
        <v>12279</v>
      </c>
    </row>
    <row r="700" spans="1:6" hidden="1" x14ac:dyDescent="0.2">
      <c r="A700" s="1">
        <v>11743</v>
      </c>
      <c r="B700" s="2" t="s">
        <v>12336</v>
      </c>
      <c r="C700" s="2" t="s">
        <v>13160</v>
      </c>
      <c r="D700" s="2" t="s">
        <v>26</v>
      </c>
      <c r="E700" s="2" t="s">
        <v>12278</v>
      </c>
      <c r="F700" s="2" t="s">
        <v>12279</v>
      </c>
    </row>
    <row r="701" spans="1:6" hidden="1" x14ac:dyDescent="0.2">
      <c r="A701" s="1">
        <v>11745</v>
      </c>
      <c r="B701" s="2" t="s">
        <v>7503</v>
      </c>
      <c r="C701" s="2" t="s">
        <v>13161</v>
      </c>
      <c r="D701" s="2" t="s">
        <v>29</v>
      </c>
      <c r="E701" s="2" t="s">
        <v>12278</v>
      </c>
      <c r="F701" s="2" t="s">
        <v>12279</v>
      </c>
    </row>
    <row r="702" spans="1:6" hidden="1" x14ac:dyDescent="0.2">
      <c r="A702" s="1">
        <v>11749</v>
      </c>
      <c r="B702" s="2" t="s">
        <v>7325</v>
      </c>
      <c r="C702" s="2" t="s">
        <v>13162</v>
      </c>
      <c r="D702" s="2" t="s">
        <v>26</v>
      </c>
      <c r="E702" s="2" t="s">
        <v>12278</v>
      </c>
      <c r="F702" s="2" t="s">
        <v>12279</v>
      </c>
    </row>
    <row r="703" spans="1:6" hidden="1" x14ac:dyDescent="0.2">
      <c r="A703" s="1">
        <v>11751</v>
      </c>
      <c r="B703" s="2" t="s">
        <v>7323</v>
      </c>
      <c r="C703" s="2" t="s">
        <v>13163</v>
      </c>
      <c r="D703" s="2" t="s">
        <v>26</v>
      </c>
      <c r="E703" s="2" t="s">
        <v>12278</v>
      </c>
      <c r="F703" s="2" t="s">
        <v>12279</v>
      </c>
    </row>
    <row r="704" spans="1:6" hidden="1" x14ac:dyDescent="0.2">
      <c r="A704" s="1">
        <v>11752</v>
      </c>
      <c r="B704" s="2" t="s">
        <v>7323</v>
      </c>
      <c r="C704" s="2" t="s">
        <v>13164</v>
      </c>
      <c r="D704" s="2" t="s">
        <v>26</v>
      </c>
      <c r="E704" s="2" t="s">
        <v>12278</v>
      </c>
      <c r="F704" s="2" t="s">
        <v>12279</v>
      </c>
    </row>
    <row r="705" spans="1:6" hidden="1" x14ac:dyDescent="0.2">
      <c r="A705" s="1">
        <v>11754</v>
      </c>
      <c r="B705" s="2" t="s">
        <v>7612</v>
      </c>
      <c r="C705" s="2" t="s">
        <v>13165</v>
      </c>
      <c r="D705" s="2" t="s">
        <v>34</v>
      </c>
      <c r="E705" s="2" t="s">
        <v>12282</v>
      </c>
      <c r="F705" s="2" t="s">
        <v>12279</v>
      </c>
    </row>
    <row r="706" spans="1:6" hidden="1" x14ac:dyDescent="0.2">
      <c r="A706" s="1">
        <v>11790</v>
      </c>
      <c r="B706" s="2" t="s">
        <v>7325</v>
      </c>
      <c r="C706" s="2" t="s">
        <v>13166</v>
      </c>
      <c r="D706" s="2" t="s">
        <v>26</v>
      </c>
      <c r="E706" s="2" t="s">
        <v>12278</v>
      </c>
      <c r="F706" s="2" t="s">
        <v>12279</v>
      </c>
    </row>
    <row r="707" spans="1:6" hidden="1" x14ac:dyDescent="0.2">
      <c r="A707" s="1">
        <v>11792</v>
      </c>
      <c r="B707" s="2" t="s">
        <v>7325</v>
      </c>
      <c r="C707" s="2" t="s">
        <v>13167</v>
      </c>
      <c r="D707" s="2" t="s">
        <v>26</v>
      </c>
      <c r="E707" s="2" t="s">
        <v>12278</v>
      </c>
      <c r="F707" s="2" t="s">
        <v>12279</v>
      </c>
    </row>
    <row r="708" spans="1:6" ht="20" hidden="1" x14ac:dyDescent="0.2">
      <c r="A708" s="1">
        <v>11801</v>
      </c>
      <c r="B708" s="2" t="s">
        <v>7682</v>
      </c>
      <c r="C708" s="2" t="s">
        <v>13168</v>
      </c>
      <c r="D708" s="2" t="s">
        <v>34</v>
      </c>
      <c r="E708" s="2" t="s">
        <v>12284</v>
      </c>
      <c r="F708" s="2" t="s">
        <v>12279</v>
      </c>
    </row>
    <row r="709" spans="1:6" hidden="1" x14ac:dyDescent="0.2">
      <c r="A709" s="1">
        <v>11803</v>
      </c>
      <c r="B709" s="2" t="s">
        <v>7325</v>
      </c>
      <c r="C709" s="2" t="s">
        <v>13169</v>
      </c>
      <c r="D709" s="2" t="s">
        <v>26</v>
      </c>
      <c r="E709" s="2" t="s">
        <v>12278</v>
      </c>
      <c r="F709" s="2" t="s">
        <v>12279</v>
      </c>
    </row>
    <row r="710" spans="1:6" hidden="1" x14ac:dyDescent="0.2">
      <c r="A710" s="1">
        <v>11805</v>
      </c>
      <c r="B710" s="2" t="s">
        <v>7287</v>
      </c>
      <c r="C710" s="2" t="s">
        <v>13170</v>
      </c>
      <c r="D710" s="2" t="s">
        <v>34</v>
      </c>
      <c r="E710" s="2" t="s">
        <v>12278</v>
      </c>
      <c r="F710" s="2" t="s">
        <v>12279</v>
      </c>
    </row>
    <row r="711" spans="1:6" hidden="1" x14ac:dyDescent="0.2">
      <c r="A711" s="1">
        <v>11809</v>
      </c>
      <c r="B711" s="2" t="s">
        <v>7871</v>
      </c>
      <c r="C711" s="2" t="s">
        <v>13171</v>
      </c>
      <c r="D711" s="2" t="s">
        <v>34</v>
      </c>
      <c r="E711" s="2" t="s">
        <v>12278</v>
      </c>
      <c r="F711" s="2" t="s">
        <v>12279</v>
      </c>
    </row>
    <row r="712" spans="1:6" hidden="1" x14ac:dyDescent="0.2">
      <c r="A712" s="1">
        <v>11810</v>
      </c>
      <c r="B712" s="2" t="s">
        <v>12536</v>
      </c>
      <c r="C712" s="2" t="s">
        <v>13172</v>
      </c>
      <c r="D712" s="2" t="s">
        <v>34</v>
      </c>
      <c r="E712" s="2" t="s">
        <v>12278</v>
      </c>
      <c r="F712" s="2" t="s">
        <v>12279</v>
      </c>
    </row>
    <row r="713" spans="1:6" hidden="1" x14ac:dyDescent="0.2">
      <c r="A713" s="1">
        <v>11811</v>
      </c>
      <c r="B713" s="2" t="s">
        <v>12536</v>
      </c>
      <c r="C713" s="2" t="s">
        <v>13173</v>
      </c>
      <c r="D713" s="2" t="s">
        <v>34</v>
      </c>
      <c r="E713" s="2" t="s">
        <v>12278</v>
      </c>
      <c r="F713" s="2" t="s">
        <v>12279</v>
      </c>
    </row>
    <row r="714" spans="1:6" hidden="1" x14ac:dyDescent="0.2">
      <c r="A714" s="1">
        <v>11813</v>
      </c>
      <c r="B714" s="2" t="s">
        <v>7622</v>
      </c>
      <c r="C714" s="2" t="s">
        <v>7408</v>
      </c>
      <c r="D714" s="2" t="s">
        <v>34</v>
      </c>
      <c r="E714" s="2" t="s">
        <v>12278</v>
      </c>
      <c r="F714" s="2" t="s">
        <v>12279</v>
      </c>
    </row>
    <row r="715" spans="1:6" hidden="1" x14ac:dyDescent="0.2">
      <c r="A715" s="1">
        <v>11818</v>
      </c>
      <c r="B715" s="2" t="s">
        <v>13174</v>
      </c>
      <c r="C715" s="2" t="s">
        <v>7274</v>
      </c>
      <c r="D715" s="2" t="s">
        <v>29</v>
      </c>
      <c r="E715" s="2" t="s">
        <v>12278</v>
      </c>
      <c r="F715" s="2" t="s">
        <v>12279</v>
      </c>
    </row>
    <row r="716" spans="1:6" hidden="1" x14ac:dyDescent="0.2">
      <c r="A716" s="1">
        <v>11819</v>
      </c>
      <c r="B716" s="2" t="s">
        <v>12505</v>
      </c>
      <c r="C716" s="2" t="s">
        <v>13175</v>
      </c>
      <c r="D716" s="2" t="s">
        <v>34</v>
      </c>
      <c r="E716" s="2" t="s">
        <v>12278</v>
      </c>
      <c r="F716" s="2" t="s">
        <v>12279</v>
      </c>
    </row>
    <row r="717" spans="1:6" hidden="1" x14ac:dyDescent="0.2">
      <c r="A717" s="1">
        <v>11820</v>
      </c>
      <c r="B717" s="2" t="s">
        <v>7369</v>
      </c>
      <c r="C717" s="2" t="s">
        <v>13176</v>
      </c>
      <c r="D717" s="2" t="s">
        <v>29</v>
      </c>
      <c r="E717" s="2" t="s">
        <v>12278</v>
      </c>
      <c r="F717" s="2" t="s">
        <v>12279</v>
      </c>
    </row>
    <row r="718" spans="1:6" hidden="1" x14ac:dyDescent="0.2">
      <c r="A718" s="1">
        <v>11821</v>
      </c>
      <c r="B718" s="2" t="s">
        <v>7325</v>
      </c>
      <c r="C718" s="2" t="s">
        <v>13177</v>
      </c>
      <c r="D718" s="2" t="s">
        <v>26</v>
      </c>
      <c r="E718" s="2" t="s">
        <v>12278</v>
      </c>
      <c r="F718" s="2" t="s">
        <v>12279</v>
      </c>
    </row>
    <row r="719" spans="1:6" hidden="1" x14ac:dyDescent="0.2">
      <c r="A719" s="1">
        <v>11825</v>
      </c>
      <c r="B719" s="2" t="s">
        <v>7591</v>
      </c>
      <c r="C719" s="2" t="s">
        <v>13178</v>
      </c>
      <c r="D719" s="2" t="s">
        <v>29</v>
      </c>
      <c r="E719" s="2" t="s">
        <v>12278</v>
      </c>
      <c r="F719" s="2" t="s">
        <v>12279</v>
      </c>
    </row>
    <row r="720" spans="1:6" hidden="1" x14ac:dyDescent="0.2">
      <c r="A720" s="1">
        <v>11828</v>
      </c>
      <c r="B720" s="2" t="s">
        <v>13179</v>
      </c>
      <c r="C720" s="2" t="s">
        <v>13180</v>
      </c>
      <c r="D720" s="2" t="s">
        <v>26</v>
      </c>
      <c r="E720" s="2" t="s">
        <v>12278</v>
      </c>
      <c r="F720" s="2" t="s">
        <v>12279</v>
      </c>
    </row>
    <row r="721" spans="1:6" hidden="1" x14ac:dyDescent="0.2">
      <c r="A721" s="1">
        <v>11829</v>
      </c>
      <c r="B721" s="2" t="s">
        <v>12745</v>
      </c>
      <c r="C721" s="2" t="s">
        <v>13181</v>
      </c>
      <c r="D721" s="2" t="s">
        <v>26</v>
      </c>
      <c r="E721" s="2" t="s">
        <v>12278</v>
      </c>
      <c r="F721" s="2" t="s">
        <v>12279</v>
      </c>
    </row>
    <row r="722" spans="1:6" ht="20" hidden="1" x14ac:dyDescent="0.2">
      <c r="A722" s="1">
        <v>11873</v>
      </c>
      <c r="B722" s="2" t="s">
        <v>12373</v>
      </c>
      <c r="C722" s="2" t="s">
        <v>13182</v>
      </c>
      <c r="D722" s="2" t="s">
        <v>29</v>
      </c>
      <c r="E722" s="2" t="s">
        <v>12278</v>
      </c>
      <c r="F722" s="2" t="s">
        <v>12279</v>
      </c>
    </row>
    <row r="723" spans="1:6" hidden="1" x14ac:dyDescent="0.2">
      <c r="A723" s="1">
        <v>11874</v>
      </c>
      <c r="B723" s="2" t="s">
        <v>7387</v>
      </c>
      <c r="C723" s="2" t="s">
        <v>13183</v>
      </c>
      <c r="D723" s="2" t="s">
        <v>26</v>
      </c>
      <c r="E723" s="2" t="s">
        <v>12278</v>
      </c>
      <c r="F723" s="2" t="s">
        <v>12279</v>
      </c>
    </row>
    <row r="724" spans="1:6" ht="20" hidden="1" x14ac:dyDescent="0.2">
      <c r="A724" s="1">
        <v>11875</v>
      </c>
      <c r="B724" s="2" t="s">
        <v>13184</v>
      </c>
      <c r="C724" s="2" t="s">
        <v>13185</v>
      </c>
      <c r="D724" s="2" t="s">
        <v>34</v>
      </c>
      <c r="E724" s="2" t="s">
        <v>12278</v>
      </c>
      <c r="F724" s="2" t="s">
        <v>12279</v>
      </c>
    </row>
    <row r="725" spans="1:6" hidden="1" x14ac:dyDescent="0.2">
      <c r="A725" s="1">
        <v>11876</v>
      </c>
      <c r="B725" s="2" t="s">
        <v>13186</v>
      </c>
      <c r="C725" s="2" t="s">
        <v>13187</v>
      </c>
      <c r="D725" s="2" t="s">
        <v>26</v>
      </c>
      <c r="E725" s="2" t="s">
        <v>12297</v>
      </c>
      <c r="F725" s="2" t="s">
        <v>12279</v>
      </c>
    </row>
    <row r="726" spans="1:6" hidden="1" x14ac:dyDescent="0.2">
      <c r="A726" s="1">
        <v>11877</v>
      </c>
      <c r="B726" s="2" t="s">
        <v>7624</v>
      </c>
      <c r="C726" s="2" t="s">
        <v>13188</v>
      </c>
      <c r="D726" s="2" t="s">
        <v>34</v>
      </c>
      <c r="E726" s="2" t="s">
        <v>12278</v>
      </c>
      <c r="F726" s="2" t="s">
        <v>12279</v>
      </c>
    </row>
    <row r="727" spans="1:6" hidden="1" x14ac:dyDescent="0.2">
      <c r="A727" s="1">
        <v>11879</v>
      </c>
      <c r="B727" s="2" t="s">
        <v>7348</v>
      </c>
      <c r="C727" s="2" t="s">
        <v>13189</v>
      </c>
      <c r="D727" s="2" t="s">
        <v>29</v>
      </c>
      <c r="E727" s="2" t="s">
        <v>12297</v>
      </c>
      <c r="F727" s="2" t="s">
        <v>12279</v>
      </c>
    </row>
    <row r="728" spans="1:6" hidden="1" x14ac:dyDescent="0.2">
      <c r="A728" s="1">
        <v>11882</v>
      </c>
      <c r="B728" s="2" t="s">
        <v>7612</v>
      </c>
      <c r="C728" s="2" t="s">
        <v>13190</v>
      </c>
      <c r="D728" s="2" t="s">
        <v>34</v>
      </c>
      <c r="E728" s="2" t="s">
        <v>12278</v>
      </c>
      <c r="F728" s="2" t="s">
        <v>12279</v>
      </c>
    </row>
    <row r="729" spans="1:6" hidden="1" x14ac:dyDescent="0.2">
      <c r="A729" s="1">
        <v>11885</v>
      </c>
      <c r="B729" s="2" t="s">
        <v>7323</v>
      </c>
      <c r="C729" s="2" t="s">
        <v>13191</v>
      </c>
      <c r="D729" s="2" t="s">
        <v>26</v>
      </c>
      <c r="E729" s="2" t="s">
        <v>12278</v>
      </c>
      <c r="F729" s="2" t="s">
        <v>12279</v>
      </c>
    </row>
    <row r="730" spans="1:6" hidden="1" x14ac:dyDescent="0.2">
      <c r="A730" s="1">
        <v>11886</v>
      </c>
      <c r="B730" s="2" t="s">
        <v>12410</v>
      </c>
      <c r="C730" s="2" t="s">
        <v>13192</v>
      </c>
      <c r="D730" s="2" t="s">
        <v>29</v>
      </c>
      <c r="E730" s="2" t="s">
        <v>12297</v>
      </c>
      <c r="F730" s="2" t="s">
        <v>12279</v>
      </c>
    </row>
    <row r="731" spans="1:6" hidden="1" x14ac:dyDescent="0.2">
      <c r="A731" s="1">
        <v>11887</v>
      </c>
      <c r="B731" s="2" t="s">
        <v>12341</v>
      </c>
      <c r="C731" s="2" t="s">
        <v>13193</v>
      </c>
      <c r="D731" s="2" t="s">
        <v>29</v>
      </c>
      <c r="E731" s="2" t="s">
        <v>12278</v>
      </c>
      <c r="F731" s="2" t="s">
        <v>12279</v>
      </c>
    </row>
    <row r="732" spans="1:6" ht="20" hidden="1" x14ac:dyDescent="0.2">
      <c r="A732" s="1">
        <v>11888</v>
      </c>
      <c r="B732" s="2" t="s">
        <v>13194</v>
      </c>
      <c r="C732" s="2" t="s">
        <v>13195</v>
      </c>
      <c r="D732" s="2" t="s">
        <v>26</v>
      </c>
      <c r="E732" s="2" t="s">
        <v>12284</v>
      </c>
      <c r="F732" s="2" t="s">
        <v>12279</v>
      </c>
    </row>
    <row r="733" spans="1:6" hidden="1" x14ac:dyDescent="0.2">
      <c r="A733" s="1">
        <v>11891</v>
      </c>
      <c r="B733" s="2" t="s">
        <v>13196</v>
      </c>
      <c r="C733" s="2" t="s">
        <v>13197</v>
      </c>
      <c r="D733" s="2" t="s">
        <v>29</v>
      </c>
      <c r="E733" s="2" t="s">
        <v>12278</v>
      </c>
      <c r="F733" s="2" t="s">
        <v>12279</v>
      </c>
    </row>
    <row r="734" spans="1:6" hidden="1" x14ac:dyDescent="0.2">
      <c r="A734" s="1">
        <v>11892</v>
      </c>
      <c r="B734" s="2" t="s">
        <v>12479</v>
      </c>
      <c r="C734" s="2" t="s">
        <v>13198</v>
      </c>
      <c r="D734" s="2" t="s">
        <v>26</v>
      </c>
      <c r="E734" s="2" t="s">
        <v>12284</v>
      </c>
      <c r="F734" s="2" t="s">
        <v>12279</v>
      </c>
    </row>
    <row r="735" spans="1:6" hidden="1" x14ac:dyDescent="0.2">
      <c r="A735" s="1">
        <v>11894</v>
      </c>
      <c r="B735" s="2" t="s">
        <v>7836</v>
      </c>
      <c r="C735" s="2" t="s">
        <v>13199</v>
      </c>
      <c r="D735" s="2" t="s">
        <v>26</v>
      </c>
      <c r="E735" s="2" t="s">
        <v>12284</v>
      </c>
      <c r="F735" s="2" t="s">
        <v>12279</v>
      </c>
    </row>
    <row r="736" spans="1:6" hidden="1" x14ac:dyDescent="0.2">
      <c r="A736" s="1">
        <v>11897</v>
      </c>
      <c r="B736" s="2" t="s">
        <v>12643</v>
      </c>
      <c r="C736" s="2" t="s">
        <v>13200</v>
      </c>
      <c r="D736" s="2" t="s">
        <v>34</v>
      </c>
      <c r="E736" s="2" t="s">
        <v>12278</v>
      </c>
      <c r="F736" s="2" t="s">
        <v>12279</v>
      </c>
    </row>
    <row r="737" spans="1:6" hidden="1" x14ac:dyDescent="0.2">
      <c r="A737" s="1">
        <v>11898</v>
      </c>
      <c r="B737" s="2" t="s">
        <v>7489</v>
      </c>
      <c r="C737" s="2" t="s">
        <v>13201</v>
      </c>
      <c r="D737" s="2" t="s">
        <v>29</v>
      </c>
      <c r="E737" s="2" t="s">
        <v>12297</v>
      </c>
      <c r="F737" s="2" t="s">
        <v>12279</v>
      </c>
    </row>
    <row r="738" spans="1:6" hidden="1" x14ac:dyDescent="0.2">
      <c r="A738" s="1">
        <v>11899</v>
      </c>
      <c r="B738" s="2" t="s">
        <v>7821</v>
      </c>
      <c r="C738" s="2" t="s">
        <v>13202</v>
      </c>
      <c r="D738" s="2" t="s">
        <v>29</v>
      </c>
      <c r="E738" s="2" t="s">
        <v>12278</v>
      </c>
      <c r="F738" s="2" t="s">
        <v>12279</v>
      </c>
    </row>
    <row r="739" spans="1:6" hidden="1" x14ac:dyDescent="0.2">
      <c r="A739" s="1">
        <v>11900</v>
      </c>
      <c r="B739" s="2" t="s">
        <v>7620</v>
      </c>
      <c r="C739" s="2" t="s">
        <v>13203</v>
      </c>
      <c r="D739" s="2" t="s">
        <v>34</v>
      </c>
      <c r="E739" s="2" t="s">
        <v>12278</v>
      </c>
      <c r="F739" s="2" t="s">
        <v>12279</v>
      </c>
    </row>
    <row r="740" spans="1:6" hidden="1" x14ac:dyDescent="0.2">
      <c r="A740" s="1">
        <v>11901</v>
      </c>
      <c r="B740" s="2" t="s">
        <v>7489</v>
      </c>
      <c r="C740" s="2" t="s">
        <v>13204</v>
      </c>
      <c r="D740" s="2" t="s">
        <v>29</v>
      </c>
      <c r="E740" s="2" t="s">
        <v>12278</v>
      </c>
      <c r="F740" s="2" t="s">
        <v>12279</v>
      </c>
    </row>
    <row r="741" spans="1:6" hidden="1" x14ac:dyDescent="0.2">
      <c r="A741" s="1">
        <v>11902</v>
      </c>
      <c r="B741" s="2" t="s">
        <v>12828</v>
      </c>
      <c r="C741" s="2" t="s">
        <v>13085</v>
      </c>
      <c r="D741" s="2" t="s">
        <v>26</v>
      </c>
      <c r="E741" s="2" t="s">
        <v>12278</v>
      </c>
      <c r="F741" s="2" t="s">
        <v>12279</v>
      </c>
    </row>
    <row r="742" spans="1:6" hidden="1" x14ac:dyDescent="0.2">
      <c r="A742" s="1">
        <v>11903</v>
      </c>
      <c r="B742" s="2" t="s">
        <v>12382</v>
      </c>
      <c r="C742" s="2" t="s">
        <v>13205</v>
      </c>
      <c r="D742" s="2" t="s">
        <v>34</v>
      </c>
      <c r="E742" s="2" t="s">
        <v>12278</v>
      </c>
      <c r="F742" s="2" t="s">
        <v>12279</v>
      </c>
    </row>
    <row r="743" spans="1:6" hidden="1" x14ac:dyDescent="0.2">
      <c r="A743" s="1">
        <v>11904</v>
      </c>
      <c r="B743" s="2" t="s">
        <v>7745</v>
      </c>
      <c r="C743" s="2" t="s">
        <v>13206</v>
      </c>
      <c r="D743" s="2" t="s">
        <v>29</v>
      </c>
      <c r="E743" s="2" t="s">
        <v>12595</v>
      </c>
      <c r="F743" s="2" t="s">
        <v>12279</v>
      </c>
    </row>
    <row r="744" spans="1:6" hidden="1" x14ac:dyDescent="0.2">
      <c r="A744" s="1">
        <v>11905</v>
      </c>
      <c r="B744" s="2" t="s">
        <v>12437</v>
      </c>
      <c r="C744" s="2" t="s">
        <v>13207</v>
      </c>
      <c r="D744" s="2" t="s">
        <v>26</v>
      </c>
      <c r="E744" s="2" t="s">
        <v>12278</v>
      </c>
      <c r="F744" s="2" t="s">
        <v>12279</v>
      </c>
    </row>
    <row r="745" spans="1:6" hidden="1" x14ac:dyDescent="0.2">
      <c r="A745" s="1">
        <v>11908</v>
      </c>
      <c r="B745" s="2" t="s">
        <v>13208</v>
      </c>
      <c r="C745" s="2" t="s">
        <v>13209</v>
      </c>
      <c r="D745" s="2" t="s">
        <v>29</v>
      </c>
      <c r="E745" s="2" t="s">
        <v>12284</v>
      </c>
      <c r="F745" s="2" t="s">
        <v>12279</v>
      </c>
    </row>
    <row r="746" spans="1:6" hidden="1" x14ac:dyDescent="0.2">
      <c r="A746" s="1">
        <v>11909</v>
      </c>
      <c r="B746" s="2" t="s">
        <v>7624</v>
      </c>
      <c r="C746" s="2" t="s">
        <v>13210</v>
      </c>
      <c r="D746" s="2" t="s">
        <v>34</v>
      </c>
      <c r="E746" s="2" t="s">
        <v>12278</v>
      </c>
      <c r="F746" s="2" t="s">
        <v>12279</v>
      </c>
    </row>
    <row r="747" spans="1:6" ht="20" hidden="1" x14ac:dyDescent="0.2">
      <c r="A747" s="1">
        <v>11910</v>
      </c>
      <c r="B747" s="2" t="s">
        <v>7612</v>
      </c>
      <c r="C747" s="2" t="s">
        <v>13211</v>
      </c>
      <c r="D747" s="2" t="s">
        <v>34</v>
      </c>
      <c r="E747" s="2" t="s">
        <v>12278</v>
      </c>
      <c r="F747" s="2" t="s">
        <v>12279</v>
      </c>
    </row>
    <row r="748" spans="1:6" hidden="1" x14ac:dyDescent="0.2">
      <c r="A748" s="1">
        <v>11911</v>
      </c>
      <c r="B748" s="2" t="s">
        <v>7287</v>
      </c>
      <c r="C748" s="2" t="s">
        <v>13212</v>
      </c>
      <c r="D748" s="2" t="s">
        <v>34</v>
      </c>
      <c r="E748" s="2" t="s">
        <v>12284</v>
      </c>
      <c r="F748" s="2" t="s">
        <v>12279</v>
      </c>
    </row>
    <row r="749" spans="1:6" hidden="1" x14ac:dyDescent="0.2">
      <c r="A749" s="1">
        <v>11912</v>
      </c>
      <c r="B749" s="2" t="s">
        <v>13213</v>
      </c>
      <c r="C749" s="2" t="s">
        <v>7661</v>
      </c>
      <c r="D749" s="2" t="s">
        <v>26</v>
      </c>
      <c r="E749" s="2" t="s">
        <v>12278</v>
      </c>
      <c r="F749" s="2" t="s">
        <v>12279</v>
      </c>
    </row>
    <row r="750" spans="1:6" hidden="1" x14ac:dyDescent="0.2">
      <c r="A750" s="1">
        <v>11916</v>
      </c>
      <c r="B750" s="2" t="s">
        <v>7379</v>
      </c>
      <c r="C750" s="2" t="s">
        <v>13214</v>
      </c>
      <c r="D750" s="2" t="s">
        <v>26</v>
      </c>
      <c r="E750" s="2" t="s">
        <v>12284</v>
      </c>
      <c r="F750" s="2" t="s">
        <v>12279</v>
      </c>
    </row>
    <row r="751" spans="1:6" hidden="1" x14ac:dyDescent="0.2">
      <c r="A751" s="1">
        <v>11920</v>
      </c>
      <c r="B751" s="2" t="s">
        <v>7287</v>
      </c>
      <c r="C751" s="2" t="s">
        <v>13215</v>
      </c>
      <c r="D751" s="2" t="s">
        <v>34</v>
      </c>
      <c r="E751" s="2" t="s">
        <v>12278</v>
      </c>
      <c r="F751" s="2" t="s">
        <v>12279</v>
      </c>
    </row>
    <row r="752" spans="1:6" hidden="1" x14ac:dyDescent="0.2">
      <c r="A752" s="1">
        <v>11921</v>
      </c>
      <c r="B752" s="2" t="s">
        <v>7325</v>
      </c>
      <c r="C752" s="2" t="s">
        <v>13216</v>
      </c>
      <c r="D752" s="2" t="s">
        <v>26</v>
      </c>
      <c r="E752" s="2" t="s">
        <v>12297</v>
      </c>
      <c r="F752" s="2" t="s">
        <v>12279</v>
      </c>
    </row>
    <row r="753" spans="1:6" hidden="1" x14ac:dyDescent="0.2">
      <c r="A753" s="1">
        <v>11922</v>
      </c>
      <c r="B753" s="2" t="s">
        <v>7612</v>
      </c>
      <c r="C753" s="2" t="s">
        <v>13217</v>
      </c>
      <c r="D753" s="2" t="s">
        <v>34</v>
      </c>
      <c r="E753" s="2" t="s">
        <v>12282</v>
      </c>
      <c r="F753" s="2" t="s">
        <v>12279</v>
      </c>
    </row>
    <row r="754" spans="1:6" hidden="1" x14ac:dyDescent="0.2">
      <c r="A754" s="1">
        <v>11924</v>
      </c>
      <c r="B754" s="2" t="s">
        <v>7578</v>
      </c>
      <c r="C754" s="2" t="s">
        <v>13218</v>
      </c>
      <c r="D754" s="2" t="s">
        <v>26</v>
      </c>
      <c r="E754" s="2" t="s">
        <v>12282</v>
      </c>
      <c r="F754" s="2" t="s">
        <v>12279</v>
      </c>
    </row>
    <row r="755" spans="1:6" hidden="1" x14ac:dyDescent="0.2">
      <c r="A755" s="1">
        <v>11925</v>
      </c>
      <c r="B755" s="2" t="s">
        <v>7425</v>
      </c>
      <c r="C755" s="2" t="s">
        <v>13219</v>
      </c>
      <c r="D755" s="2" t="s">
        <v>34</v>
      </c>
      <c r="E755" s="2" t="s">
        <v>12284</v>
      </c>
      <c r="F755" s="2" t="s">
        <v>12279</v>
      </c>
    </row>
    <row r="756" spans="1:6" ht="20" hidden="1" x14ac:dyDescent="0.2">
      <c r="A756" s="1">
        <v>11926</v>
      </c>
      <c r="B756" s="2" t="s">
        <v>12389</v>
      </c>
      <c r="C756" s="2" t="s">
        <v>13220</v>
      </c>
      <c r="D756" s="2" t="s">
        <v>34</v>
      </c>
      <c r="E756" s="2" t="s">
        <v>12278</v>
      </c>
      <c r="F756" s="2" t="s">
        <v>12279</v>
      </c>
    </row>
    <row r="757" spans="1:6" hidden="1" x14ac:dyDescent="0.2">
      <c r="A757" s="1">
        <v>11927</v>
      </c>
      <c r="B757" s="2" t="s">
        <v>12390</v>
      </c>
      <c r="C757" s="2" t="s">
        <v>13221</v>
      </c>
      <c r="D757" s="2" t="s">
        <v>29</v>
      </c>
      <c r="E757" s="2" t="s">
        <v>12278</v>
      </c>
      <c r="F757" s="2" t="s">
        <v>12279</v>
      </c>
    </row>
    <row r="758" spans="1:6" ht="20" hidden="1" x14ac:dyDescent="0.2">
      <c r="A758" s="1">
        <v>11932</v>
      </c>
      <c r="B758" s="2" t="s">
        <v>12625</v>
      </c>
      <c r="C758" s="2" t="s">
        <v>13222</v>
      </c>
      <c r="D758" s="2" t="s">
        <v>26</v>
      </c>
      <c r="E758" s="2" t="s">
        <v>12278</v>
      </c>
      <c r="F758" s="2" t="s">
        <v>12279</v>
      </c>
    </row>
    <row r="759" spans="1:6" hidden="1" x14ac:dyDescent="0.2">
      <c r="A759" s="1">
        <v>11938</v>
      </c>
      <c r="B759" s="2" t="s">
        <v>7863</v>
      </c>
      <c r="C759" s="2" t="s">
        <v>13223</v>
      </c>
      <c r="D759" s="2" t="s">
        <v>29</v>
      </c>
      <c r="E759" s="2" t="s">
        <v>12278</v>
      </c>
      <c r="F759" s="2" t="s">
        <v>12279</v>
      </c>
    </row>
    <row r="760" spans="1:6" hidden="1" x14ac:dyDescent="0.2">
      <c r="A760" s="1">
        <v>11939</v>
      </c>
      <c r="B760" s="2" t="s">
        <v>7694</v>
      </c>
      <c r="C760" s="2" t="s">
        <v>13224</v>
      </c>
      <c r="D760" s="2" t="s">
        <v>34</v>
      </c>
      <c r="E760" s="2" t="s">
        <v>12278</v>
      </c>
      <c r="F760" s="2" t="s">
        <v>12279</v>
      </c>
    </row>
    <row r="761" spans="1:6" ht="20" hidden="1" x14ac:dyDescent="0.2">
      <c r="A761" s="1">
        <v>11940</v>
      </c>
      <c r="B761" s="2" t="s">
        <v>7409</v>
      </c>
      <c r="C761" s="2" t="s">
        <v>13225</v>
      </c>
      <c r="D761" s="2" t="s">
        <v>34</v>
      </c>
      <c r="E761" s="2" t="s">
        <v>12278</v>
      </c>
      <c r="F761" s="2" t="s">
        <v>12279</v>
      </c>
    </row>
    <row r="762" spans="1:6" hidden="1" x14ac:dyDescent="0.2">
      <c r="A762" s="1">
        <v>11941</v>
      </c>
      <c r="B762" s="2" t="s">
        <v>13226</v>
      </c>
      <c r="C762" s="2" t="s">
        <v>13227</v>
      </c>
      <c r="D762" s="2" t="s">
        <v>26</v>
      </c>
      <c r="E762" s="2" t="s">
        <v>12278</v>
      </c>
      <c r="F762" s="2" t="s">
        <v>12279</v>
      </c>
    </row>
    <row r="763" spans="1:6" hidden="1" x14ac:dyDescent="0.2">
      <c r="A763" s="1">
        <v>11942</v>
      </c>
      <c r="B763" s="2" t="s">
        <v>12983</v>
      </c>
      <c r="C763" s="2" t="s">
        <v>13155</v>
      </c>
      <c r="D763" s="2" t="s">
        <v>26</v>
      </c>
      <c r="E763" s="2" t="s">
        <v>12278</v>
      </c>
      <c r="F763" s="2" t="s">
        <v>12279</v>
      </c>
    </row>
    <row r="764" spans="1:6" hidden="1" x14ac:dyDescent="0.2">
      <c r="A764" s="1">
        <v>11944</v>
      </c>
      <c r="B764" s="2" t="s">
        <v>12950</v>
      </c>
      <c r="C764" s="2" t="s">
        <v>13228</v>
      </c>
      <c r="D764" s="2" t="s">
        <v>26</v>
      </c>
      <c r="E764" s="2" t="s">
        <v>12278</v>
      </c>
      <c r="F764" s="2" t="s">
        <v>12279</v>
      </c>
    </row>
    <row r="765" spans="1:6" ht="20" hidden="1" x14ac:dyDescent="0.2">
      <c r="A765" s="1">
        <v>11945</v>
      </c>
      <c r="B765" s="2" t="s">
        <v>7489</v>
      </c>
      <c r="C765" s="2" t="s">
        <v>13229</v>
      </c>
      <c r="D765" s="2" t="s">
        <v>29</v>
      </c>
      <c r="E765" s="2" t="s">
        <v>12278</v>
      </c>
      <c r="F765" s="2" t="s">
        <v>12279</v>
      </c>
    </row>
    <row r="766" spans="1:6" hidden="1" x14ac:dyDescent="0.2">
      <c r="A766" s="1">
        <v>11946</v>
      </c>
      <c r="B766" s="2" t="s">
        <v>13230</v>
      </c>
      <c r="C766" s="2" t="s">
        <v>13231</v>
      </c>
      <c r="D766" s="2" t="s">
        <v>29</v>
      </c>
      <c r="E766" s="2" t="s">
        <v>12278</v>
      </c>
      <c r="F766" s="2" t="s">
        <v>12279</v>
      </c>
    </row>
    <row r="767" spans="1:6" ht="20" hidden="1" x14ac:dyDescent="0.2">
      <c r="A767" s="1">
        <v>11947</v>
      </c>
      <c r="B767" s="2" t="s">
        <v>12294</v>
      </c>
      <c r="C767" s="2" t="s">
        <v>13232</v>
      </c>
      <c r="D767" s="2" t="s">
        <v>26</v>
      </c>
      <c r="E767" s="2" t="s">
        <v>12278</v>
      </c>
      <c r="F767" s="2" t="s">
        <v>12279</v>
      </c>
    </row>
    <row r="768" spans="1:6" hidden="1" x14ac:dyDescent="0.2">
      <c r="A768" s="1">
        <v>11950</v>
      </c>
      <c r="B768" s="2" t="s">
        <v>12941</v>
      </c>
      <c r="C768" s="2" t="s">
        <v>13233</v>
      </c>
      <c r="D768" s="2" t="s">
        <v>26</v>
      </c>
      <c r="E768" s="2" t="s">
        <v>12278</v>
      </c>
      <c r="F768" s="2" t="s">
        <v>12279</v>
      </c>
    </row>
    <row r="769" spans="1:6" hidden="1" x14ac:dyDescent="0.2">
      <c r="A769" s="1">
        <v>11951</v>
      </c>
      <c r="B769" s="2" t="s">
        <v>12941</v>
      </c>
      <c r="C769" s="2" t="s">
        <v>13234</v>
      </c>
      <c r="D769" s="2" t="s">
        <v>26</v>
      </c>
      <c r="E769" s="2" t="s">
        <v>12284</v>
      </c>
      <c r="F769" s="2" t="s">
        <v>12279</v>
      </c>
    </row>
    <row r="770" spans="1:6" hidden="1" x14ac:dyDescent="0.2">
      <c r="A770" s="1">
        <v>11952</v>
      </c>
      <c r="B770" s="2" t="s">
        <v>12280</v>
      </c>
      <c r="C770" s="2" t="s">
        <v>13235</v>
      </c>
      <c r="D770" s="2" t="s">
        <v>26</v>
      </c>
      <c r="E770" s="2" t="s">
        <v>12284</v>
      </c>
      <c r="F770" s="2" t="s">
        <v>12279</v>
      </c>
    </row>
    <row r="771" spans="1:6" hidden="1" x14ac:dyDescent="0.2">
      <c r="A771" s="1">
        <v>11953</v>
      </c>
      <c r="B771" s="2" t="s">
        <v>7484</v>
      </c>
      <c r="C771" s="2" t="s">
        <v>13236</v>
      </c>
      <c r="D771" s="2" t="s">
        <v>29</v>
      </c>
      <c r="E771" s="2" t="s">
        <v>12278</v>
      </c>
      <c r="F771" s="2" t="s">
        <v>12279</v>
      </c>
    </row>
    <row r="772" spans="1:6" hidden="1" x14ac:dyDescent="0.2">
      <c r="A772" s="1">
        <v>11955</v>
      </c>
      <c r="B772" s="2" t="s">
        <v>7323</v>
      </c>
      <c r="C772" s="2" t="s">
        <v>13237</v>
      </c>
      <c r="D772" s="2" t="s">
        <v>26</v>
      </c>
      <c r="E772" s="2" t="s">
        <v>12278</v>
      </c>
      <c r="F772" s="2" t="s">
        <v>12279</v>
      </c>
    </row>
    <row r="773" spans="1:6" hidden="1" x14ac:dyDescent="0.2">
      <c r="A773" s="1">
        <v>11958</v>
      </c>
      <c r="B773" s="2" t="s">
        <v>7323</v>
      </c>
      <c r="C773" s="2" t="s">
        <v>13238</v>
      </c>
      <c r="D773" s="2" t="s">
        <v>26</v>
      </c>
      <c r="E773" s="2" t="s">
        <v>12278</v>
      </c>
      <c r="F773" s="2" t="s">
        <v>12279</v>
      </c>
    </row>
    <row r="774" spans="1:6" hidden="1" x14ac:dyDescent="0.2">
      <c r="A774" s="1">
        <v>11959</v>
      </c>
      <c r="B774" s="2" t="s">
        <v>7325</v>
      </c>
      <c r="C774" s="2" t="s">
        <v>13239</v>
      </c>
      <c r="D774" s="2" t="s">
        <v>26</v>
      </c>
      <c r="E774" s="2" t="s">
        <v>12278</v>
      </c>
      <c r="F774" s="2" t="s">
        <v>12279</v>
      </c>
    </row>
    <row r="775" spans="1:6" hidden="1" x14ac:dyDescent="0.2">
      <c r="A775" s="1">
        <v>11960</v>
      </c>
      <c r="B775" s="2" t="s">
        <v>7836</v>
      </c>
      <c r="C775" s="2" t="s">
        <v>13240</v>
      </c>
      <c r="D775" s="2" t="s">
        <v>26</v>
      </c>
      <c r="E775" s="2" t="s">
        <v>12278</v>
      </c>
      <c r="F775" s="2" t="s">
        <v>12279</v>
      </c>
    </row>
    <row r="776" spans="1:6" hidden="1" x14ac:dyDescent="0.2">
      <c r="A776" s="1">
        <v>11961</v>
      </c>
      <c r="B776" s="2" t="s">
        <v>7612</v>
      </c>
      <c r="C776" s="2" t="s">
        <v>13241</v>
      </c>
      <c r="D776" s="2" t="s">
        <v>34</v>
      </c>
      <c r="E776" s="2" t="s">
        <v>12278</v>
      </c>
      <c r="F776" s="2" t="s">
        <v>12279</v>
      </c>
    </row>
    <row r="777" spans="1:6" hidden="1" x14ac:dyDescent="0.2">
      <c r="A777" s="1">
        <v>11962</v>
      </c>
      <c r="B777" s="2" t="s">
        <v>7612</v>
      </c>
      <c r="C777" s="2" t="s">
        <v>13242</v>
      </c>
      <c r="D777" s="2" t="s">
        <v>34</v>
      </c>
      <c r="E777" s="2" t="s">
        <v>12278</v>
      </c>
      <c r="F777" s="2" t="s">
        <v>12279</v>
      </c>
    </row>
    <row r="778" spans="1:6" hidden="1" x14ac:dyDescent="0.2">
      <c r="A778" s="1">
        <v>11963</v>
      </c>
      <c r="B778" s="2" t="s">
        <v>7624</v>
      </c>
      <c r="C778" s="2" t="s">
        <v>13243</v>
      </c>
      <c r="D778" s="2" t="s">
        <v>34</v>
      </c>
      <c r="E778" s="2" t="s">
        <v>12284</v>
      </c>
      <c r="F778" s="2" t="s">
        <v>12279</v>
      </c>
    </row>
    <row r="779" spans="1:6" hidden="1" x14ac:dyDescent="0.2">
      <c r="A779" s="1">
        <v>11964</v>
      </c>
      <c r="B779" s="2" t="s">
        <v>13244</v>
      </c>
      <c r="C779" s="2" t="s">
        <v>13245</v>
      </c>
      <c r="D779" s="2" t="s">
        <v>26</v>
      </c>
      <c r="E779" s="2" t="s">
        <v>12278</v>
      </c>
      <c r="F779" s="2" t="s">
        <v>12279</v>
      </c>
    </row>
    <row r="780" spans="1:6" hidden="1" x14ac:dyDescent="0.2">
      <c r="A780" s="1">
        <v>11966</v>
      </c>
      <c r="B780" s="2" t="s">
        <v>13246</v>
      </c>
      <c r="C780" s="2" t="s">
        <v>13247</v>
      </c>
      <c r="D780" s="2" t="s">
        <v>26</v>
      </c>
      <c r="E780" s="2" t="s">
        <v>12278</v>
      </c>
      <c r="F780" s="2" t="s">
        <v>12279</v>
      </c>
    </row>
    <row r="781" spans="1:6" hidden="1" x14ac:dyDescent="0.2">
      <c r="A781" s="1">
        <v>11967</v>
      </c>
      <c r="B781" s="2" t="s">
        <v>7287</v>
      </c>
      <c r="C781" s="2" t="s">
        <v>13248</v>
      </c>
      <c r="D781" s="2" t="s">
        <v>34</v>
      </c>
      <c r="E781" s="2" t="s">
        <v>12278</v>
      </c>
      <c r="F781" s="2" t="s">
        <v>12279</v>
      </c>
    </row>
    <row r="782" spans="1:6" hidden="1" x14ac:dyDescent="0.2">
      <c r="A782" s="1">
        <v>11968</v>
      </c>
      <c r="B782" s="2" t="s">
        <v>13249</v>
      </c>
      <c r="C782" s="2" t="s">
        <v>13250</v>
      </c>
      <c r="D782" s="2" t="s">
        <v>26</v>
      </c>
      <c r="E782" s="2" t="s">
        <v>12278</v>
      </c>
      <c r="F782" s="2" t="s">
        <v>12279</v>
      </c>
    </row>
    <row r="783" spans="1:6" hidden="1" x14ac:dyDescent="0.2">
      <c r="A783" s="1">
        <v>11969</v>
      </c>
      <c r="B783" s="2" t="s">
        <v>7316</v>
      </c>
      <c r="C783" s="2" t="s">
        <v>13251</v>
      </c>
      <c r="D783" s="2" t="s">
        <v>34</v>
      </c>
      <c r="E783" s="2" t="s">
        <v>12278</v>
      </c>
      <c r="F783" s="2" t="s">
        <v>12279</v>
      </c>
    </row>
    <row r="784" spans="1:6" hidden="1" x14ac:dyDescent="0.2">
      <c r="A784" s="1">
        <v>11971</v>
      </c>
      <c r="B784" s="2" t="s">
        <v>12565</v>
      </c>
      <c r="C784" s="2" t="s">
        <v>13252</v>
      </c>
      <c r="D784" s="2" t="s">
        <v>34</v>
      </c>
      <c r="E784" s="2" t="s">
        <v>12278</v>
      </c>
      <c r="F784" s="2" t="s">
        <v>12279</v>
      </c>
    </row>
    <row r="785" spans="1:6" hidden="1" x14ac:dyDescent="0.2">
      <c r="A785" s="1">
        <v>11972</v>
      </c>
      <c r="B785" s="2" t="s">
        <v>7737</v>
      </c>
      <c r="C785" s="2" t="s">
        <v>13253</v>
      </c>
      <c r="D785" s="2" t="s">
        <v>29</v>
      </c>
      <c r="E785" s="2" t="s">
        <v>12278</v>
      </c>
      <c r="F785" s="2" t="s">
        <v>12279</v>
      </c>
    </row>
    <row r="786" spans="1:6" hidden="1" x14ac:dyDescent="0.2">
      <c r="A786" s="1">
        <v>11973</v>
      </c>
      <c r="B786" s="2" t="s">
        <v>7620</v>
      </c>
      <c r="C786" s="2" t="s">
        <v>13254</v>
      </c>
      <c r="D786" s="2" t="s">
        <v>34</v>
      </c>
      <c r="E786" s="2" t="s">
        <v>12278</v>
      </c>
      <c r="F786" s="2" t="s">
        <v>12279</v>
      </c>
    </row>
    <row r="787" spans="1:6" hidden="1" x14ac:dyDescent="0.2">
      <c r="A787" s="1">
        <v>11974</v>
      </c>
      <c r="B787" s="2" t="s">
        <v>12643</v>
      </c>
      <c r="C787" s="2" t="s">
        <v>13255</v>
      </c>
      <c r="D787" s="2" t="s">
        <v>34</v>
      </c>
      <c r="E787" s="2" t="s">
        <v>12278</v>
      </c>
      <c r="F787" s="2" t="s">
        <v>12279</v>
      </c>
    </row>
    <row r="788" spans="1:6" hidden="1" x14ac:dyDescent="0.2">
      <c r="A788" s="1">
        <v>11975</v>
      </c>
      <c r="B788" s="2" t="s">
        <v>7287</v>
      </c>
      <c r="C788" s="2" t="s">
        <v>13256</v>
      </c>
      <c r="D788" s="2" t="s">
        <v>34</v>
      </c>
      <c r="E788" s="2" t="s">
        <v>12278</v>
      </c>
      <c r="F788" s="2" t="s">
        <v>12279</v>
      </c>
    </row>
    <row r="789" spans="1:6" ht="20" hidden="1" x14ac:dyDescent="0.2">
      <c r="A789" s="1">
        <v>11976</v>
      </c>
      <c r="B789" s="2" t="s">
        <v>7287</v>
      </c>
      <c r="C789" s="2" t="s">
        <v>13257</v>
      </c>
      <c r="D789" s="2" t="s">
        <v>34</v>
      </c>
      <c r="E789" s="2" t="s">
        <v>12278</v>
      </c>
      <c r="F789" s="2" t="s">
        <v>12279</v>
      </c>
    </row>
    <row r="790" spans="1:6" hidden="1" x14ac:dyDescent="0.2">
      <c r="A790" s="1">
        <v>11977</v>
      </c>
      <c r="B790" s="2" t="s">
        <v>12280</v>
      </c>
      <c r="C790" s="2" t="s">
        <v>13258</v>
      </c>
      <c r="D790" s="2" t="s">
        <v>26</v>
      </c>
      <c r="E790" s="2" t="s">
        <v>12278</v>
      </c>
      <c r="F790" s="2" t="s">
        <v>12279</v>
      </c>
    </row>
    <row r="791" spans="1:6" hidden="1" x14ac:dyDescent="0.2">
      <c r="A791" s="1">
        <v>11978</v>
      </c>
      <c r="B791" s="2" t="s">
        <v>7620</v>
      </c>
      <c r="C791" s="2" t="s">
        <v>13259</v>
      </c>
      <c r="D791" s="2" t="s">
        <v>34</v>
      </c>
      <c r="E791" s="2" t="s">
        <v>12278</v>
      </c>
      <c r="F791" s="2" t="s">
        <v>12279</v>
      </c>
    </row>
    <row r="792" spans="1:6" hidden="1" x14ac:dyDescent="0.2">
      <c r="A792" s="1">
        <v>11979</v>
      </c>
      <c r="B792" s="2" t="s">
        <v>7620</v>
      </c>
      <c r="C792" s="2" t="s">
        <v>13259</v>
      </c>
      <c r="D792" s="2" t="s">
        <v>34</v>
      </c>
      <c r="E792" s="2" t="s">
        <v>12278</v>
      </c>
      <c r="F792" s="2" t="s">
        <v>12279</v>
      </c>
    </row>
    <row r="793" spans="1:6" hidden="1" x14ac:dyDescent="0.2">
      <c r="A793" s="1">
        <v>11980</v>
      </c>
      <c r="B793" s="2" t="s">
        <v>13260</v>
      </c>
      <c r="C793" s="2" t="s">
        <v>13261</v>
      </c>
      <c r="D793" s="2" t="s">
        <v>29</v>
      </c>
      <c r="E793" s="2" t="s">
        <v>12278</v>
      </c>
      <c r="F793" s="2" t="s">
        <v>12279</v>
      </c>
    </row>
    <row r="794" spans="1:6" hidden="1" x14ac:dyDescent="0.2">
      <c r="A794" s="1">
        <v>11981</v>
      </c>
      <c r="B794" s="2" t="s">
        <v>7287</v>
      </c>
      <c r="C794" s="2" t="s">
        <v>13262</v>
      </c>
      <c r="D794" s="2" t="s">
        <v>34</v>
      </c>
      <c r="E794" s="2" t="s">
        <v>12278</v>
      </c>
      <c r="F794" s="2" t="s">
        <v>12279</v>
      </c>
    </row>
    <row r="795" spans="1:6" hidden="1" x14ac:dyDescent="0.2">
      <c r="A795" s="1">
        <v>11982</v>
      </c>
      <c r="B795" s="2" t="s">
        <v>12536</v>
      </c>
      <c r="C795" s="2" t="s">
        <v>13263</v>
      </c>
      <c r="D795" s="2" t="s">
        <v>34</v>
      </c>
      <c r="E795" s="2" t="s">
        <v>12278</v>
      </c>
      <c r="F795" s="2" t="s">
        <v>12279</v>
      </c>
    </row>
    <row r="796" spans="1:6" hidden="1" x14ac:dyDescent="0.2">
      <c r="A796" s="1">
        <v>11983</v>
      </c>
      <c r="B796" s="2" t="s">
        <v>12505</v>
      </c>
      <c r="C796" s="2" t="s">
        <v>13264</v>
      </c>
      <c r="D796" s="2" t="s">
        <v>34</v>
      </c>
      <c r="E796" s="2" t="s">
        <v>12278</v>
      </c>
      <c r="F796" s="2" t="s">
        <v>12279</v>
      </c>
    </row>
    <row r="797" spans="1:6" hidden="1" x14ac:dyDescent="0.2">
      <c r="A797" s="1">
        <v>11984</v>
      </c>
      <c r="B797" s="2" t="s">
        <v>12983</v>
      </c>
      <c r="C797" s="2" t="s">
        <v>13265</v>
      </c>
      <c r="D797" s="2" t="s">
        <v>26</v>
      </c>
      <c r="E797" s="2" t="s">
        <v>12278</v>
      </c>
      <c r="F797" s="2" t="s">
        <v>12279</v>
      </c>
    </row>
    <row r="798" spans="1:6" hidden="1" x14ac:dyDescent="0.2">
      <c r="A798" s="1">
        <v>11985</v>
      </c>
      <c r="B798" s="2" t="s">
        <v>7656</v>
      </c>
      <c r="C798" s="2" t="s">
        <v>13266</v>
      </c>
      <c r="D798" s="2" t="s">
        <v>26</v>
      </c>
      <c r="E798" s="2" t="s">
        <v>12278</v>
      </c>
      <c r="F798" s="2" t="s">
        <v>12279</v>
      </c>
    </row>
    <row r="799" spans="1:6" hidden="1" x14ac:dyDescent="0.2">
      <c r="A799" s="1">
        <v>11986</v>
      </c>
      <c r="B799" s="2" t="s">
        <v>7325</v>
      </c>
      <c r="C799" s="2" t="s">
        <v>13267</v>
      </c>
      <c r="D799" s="2" t="s">
        <v>26</v>
      </c>
      <c r="E799" s="2" t="s">
        <v>12278</v>
      </c>
      <c r="F799" s="2" t="s">
        <v>12279</v>
      </c>
    </row>
    <row r="800" spans="1:6" hidden="1" x14ac:dyDescent="0.2">
      <c r="A800" s="1">
        <v>11987</v>
      </c>
      <c r="B800" s="2" t="s">
        <v>7591</v>
      </c>
      <c r="C800" s="2" t="s">
        <v>13268</v>
      </c>
      <c r="D800" s="2" t="s">
        <v>29</v>
      </c>
      <c r="E800" s="2" t="s">
        <v>12278</v>
      </c>
      <c r="F800" s="2" t="s">
        <v>12279</v>
      </c>
    </row>
    <row r="801" spans="1:6" hidden="1" x14ac:dyDescent="0.2">
      <c r="A801" s="1">
        <v>11988</v>
      </c>
      <c r="B801" s="2" t="s">
        <v>12479</v>
      </c>
      <c r="C801" s="2" t="s">
        <v>13269</v>
      </c>
      <c r="D801" s="2" t="s">
        <v>26</v>
      </c>
      <c r="E801" s="2" t="s">
        <v>12278</v>
      </c>
      <c r="F801" s="2" t="s">
        <v>12279</v>
      </c>
    </row>
    <row r="802" spans="1:6" hidden="1" x14ac:dyDescent="0.2">
      <c r="A802" s="1">
        <v>11989</v>
      </c>
      <c r="B802" s="2" t="s">
        <v>7572</v>
      </c>
      <c r="C802" s="2" t="s">
        <v>12441</v>
      </c>
      <c r="D802" s="2" t="s">
        <v>26</v>
      </c>
      <c r="E802" s="2" t="s">
        <v>12278</v>
      </c>
      <c r="F802" s="2" t="s">
        <v>12279</v>
      </c>
    </row>
    <row r="803" spans="1:6" hidden="1" x14ac:dyDescent="0.2">
      <c r="A803" s="1">
        <v>11991</v>
      </c>
      <c r="B803" s="2" t="s">
        <v>7505</v>
      </c>
      <c r="C803" s="2" t="s">
        <v>13270</v>
      </c>
      <c r="D803" s="2" t="s">
        <v>29</v>
      </c>
      <c r="E803" s="2" t="s">
        <v>12278</v>
      </c>
      <c r="F803" s="2" t="s">
        <v>12279</v>
      </c>
    </row>
    <row r="804" spans="1:6" hidden="1" x14ac:dyDescent="0.2">
      <c r="A804" s="1">
        <v>11992</v>
      </c>
      <c r="B804" s="2" t="s">
        <v>7287</v>
      </c>
      <c r="C804" s="2" t="s">
        <v>13271</v>
      </c>
      <c r="D804" s="2" t="s">
        <v>34</v>
      </c>
      <c r="E804" s="2" t="s">
        <v>12278</v>
      </c>
      <c r="F804" s="2" t="s">
        <v>12279</v>
      </c>
    </row>
    <row r="805" spans="1:6" hidden="1" x14ac:dyDescent="0.2">
      <c r="A805" s="1">
        <v>11993</v>
      </c>
      <c r="B805" s="2" t="s">
        <v>7489</v>
      </c>
      <c r="C805" s="2" t="s">
        <v>13272</v>
      </c>
      <c r="D805" s="2" t="s">
        <v>29</v>
      </c>
      <c r="E805" s="2" t="s">
        <v>12278</v>
      </c>
      <c r="F805" s="2" t="s">
        <v>12279</v>
      </c>
    </row>
    <row r="806" spans="1:6" hidden="1" x14ac:dyDescent="0.2">
      <c r="A806" s="1">
        <v>11994</v>
      </c>
      <c r="B806" s="2" t="s">
        <v>7323</v>
      </c>
      <c r="C806" s="2" t="s">
        <v>13273</v>
      </c>
      <c r="D806" s="2" t="s">
        <v>26</v>
      </c>
      <c r="E806" s="2" t="s">
        <v>12278</v>
      </c>
      <c r="F806" s="2" t="s">
        <v>12279</v>
      </c>
    </row>
    <row r="807" spans="1:6" hidden="1" x14ac:dyDescent="0.2">
      <c r="A807" s="1">
        <v>11996</v>
      </c>
      <c r="B807" s="2" t="s">
        <v>12925</v>
      </c>
      <c r="C807" s="2" t="s">
        <v>13274</v>
      </c>
      <c r="D807" s="2" t="s">
        <v>26</v>
      </c>
      <c r="E807" s="2" t="s">
        <v>12278</v>
      </c>
      <c r="F807" s="2" t="s">
        <v>12279</v>
      </c>
    </row>
    <row r="808" spans="1:6" ht="20" hidden="1" x14ac:dyDescent="0.2">
      <c r="A808" s="1">
        <v>11997</v>
      </c>
      <c r="B808" s="2" t="s">
        <v>12426</v>
      </c>
      <c r="C808" s="2" t="s">
        <v>13275</v>
      </c>
      <c r="D808" s="2" t="s">
        <v>29</v>
      </c>
      <c r="E808" s="2" t="s">
        <v>12278</v>
      </c>
      <c r="F808" s="2" t="s">
        <v>12279</v>
      </c>
    </row>
    <row r="809" spans="1:6" hidden="1" x14ac:dyDescent="0.2">
      <c r="A809" s="1">
        <v>11998</v>
      </c>
      <c r="B809" s="2" t="s">
        <v>7612</v>
      </c>
      <c r="C809" s="2" t="s">
        <v>13276</v>
      </c>
      <c r="D809" s="2" t="s">
        <v>34</v>
      </c>
      <c r="E809" s="2" t="s">
        <v>12278</v>
      </c>
      <c r="F809" s="2" t="s">
        <v>12279</v>
      </c>
    </row>
    <row r="810" spans="1:6" ht="20" hidden="1" x14ac:dyDescent="0.2">
      <c r="A810" s="1">
        <v>11999</v>
      </c>
      <c r="B810" s="2" t="s">
        <v>7287</v>
      </c>
      <c r="C810" s="2" t="s">
        <v>13277</v>
      </c>
      <c r="D810" s="2" t="s">
        <v>34</v>
      </c>
      <c r="E810" s="2" t="s">
        <v>12278</v>
      </c>
      <c r="F810" s="2" t="s">
        <v>12279</v>
      </c>
    </row>
    <row r="811" spans="1:6" hidden="1" x14ac:dyDescent="0.2">
      <c r="A811" s="1">
        <v>12000</v>
      </c>
      <c r="B811" s="2" t="s">
        <v>7846</v>
      </c>
      <c r="C811" s="2" t="s">
        <v>12949</v>
      </c>
      <c r="D811" s="2" t="s">
        <v>34</v>
      </c>
      <c r="E811" s="2" t="s">
        <v>12278</v>
      </c>
      <c r="F811" s="2" t="s">
        <v>12279</v>
      </c>
    </row>
    <row r="812" spans="1:6" ht="20" hidden="1" x14ac:dyDescent="0.2">
      <c r="A812" s="1">
        <v>12151</v>
      </c>
      <c r="B812" s="2" t="s">
        <v>13194</v>
      </c>
      <c r="C812" s="2" t="s">
        <v>13278</v>
      </c>
      <c r="D812" s="2" t="s">
        <v>26</v>
      </c>
      <c r="E812" s="2" t="s">
        <v>12284</v>
      </c>
      <c r="F812" s="2" t="s">
        <v>12279</v>
      </c>
    </row>
    <row r="813" spans="1:6" hidden="1" x14ac:dyDescent="0.2">
      <c r="A813" s="1">
        <v>12152</v>
      </c>
      <c r="B813" s="2" t="s">
        <v>12329</v>
      </c>
      <c r="C813" s="2" t="s">
        <v>13279</v>
      </c>
      <c r="D813" s="2" t="s">
        <v>26</v>
      </c>
      <c r="E813" s="2" t="s">
        <v>12278</v>
      </c>
      <c r="F813" s="2" t="s">
        <v>12279</v>
      </c>
    </row>
    <row r="814" spans="1:6" hidden="1" x14ac:dyDescent="0.2">
      <c r="A814" s="1">
        <v>12157</v>
      </c>
      <c r="B814" s="2" t="s">
        <v>12336</v>
      </c>
      <c r="C814" s="2" t="s">
        <v>13280</v>
      </c>
      <c r="D814" s="2" t="s">
        <v>34</v>
      </c>
      <c r="E814" s="2" t="s">
        <v>12278</v>
      </c>
      <c r="F814" s="2" t="s">
        <v>12279</v>
      </c>
    </row>
    <row r="815" spans="1:6" hidden="1" x14ac:dyDescent="0.2">
      <c r="A815" s="1">
        <v>12161</v>
      </c>
      <c r="B815" s="2" t="s">
        <v>12838</v>
      </c>
      <c r="C815" s="2" t="s">
        <v>13281</v>
      </c>
      <c r="D815" s="2" t="s">
        <v>26</v>
      </c>
      <c r="E815" s="2" t="s">
        <v>12278</v>
      </c>
      <c r="F815" s="2" t="s">
        <v>12279</v>
      </c>
    </row>
    <row r="816" spans="1:6" hidden="1" x14ac:dyDescent="0.2">
      <c r="A816" s="1">
        <v>12162</v>
      </c>
      <c r="B816" s="2" t="s">
        <v>12838</v>
      </c>
      <c r="C816" s="2" t="s">
        <v>13282</v>
      </c>
      <c r="D816" s="2" t="s">
        <v>26</v>
      </c>
      <c r="E816" s="2" t="s">
        <v>12278</v>
      </c>
      <c r="F816" s="2" t="s">
        <v>12279</v>
      </c>
    </row>
    <row r="817" spans="1:6" hidden="1" x14ac:dyDescent="0.2">
      <c r="A817" s="1">
        <v>12163</v>
      </c>
      <c r="B817" s="2" t="s">
        <v>12838</v>
      </c>
      <c r="C817" s="2" t="s">
        <v>13283</v>
      </c>
      <c r="D817" s="2" t="s">
        <v>26</v>
      </c>
      <c r="E817" s="2" t="s">
        <v>12278</v>
      </c>
      <c r="F817" s="2" t="s">
        <v>12279</v>
      </c>
    </row>
    <row r="818" spans="1:6" hidden="1" x14ac:dyDescent="0.2">
      <c r="A818" s="1">
        <v>12164</v>
      </c>
      <c r="B818" s="2" t="s">
        <v>13050</v>
      </c>
      <c r="C818" s="2" t="s">
        <v>13284</v>
      </c>
      <c r="D818" s="2" t="s">
        <v>26</v>
      </c>
      <c r="E818" s="2" t="s">
        <v>12278</v>
      </c>
      <c r="F818" s="2" t="s">
        <v>12279</v>
      </c>
    </row>
    <row r="819" spans="1:6" hidden="1" x14ac:dyDescent="0.2">
      <c r="A819" s="1">
        <v>12166</v>
      </c>
      <c r="B819" s="2" t="s">
        <v>7841</v>
      </c>
      <c r="C819" s="2" t="s">
        <v>13285</v>
      </c>
      <c r="D819" s="2" t="s">
        <v>34</v>
      </c>
      <c r="E819" s="2" t="s">
        <v>12278</v>
      </c>
      <c r="F819" s="2" t="s">
        <v>12279</v>
      </c>
    </row>
    <row r="820" spans="1:6" hidden="1" x14ac:dyDescent="0.2">
      <c r="A820" s="1">
        <v>12168</v>
      </c>
      <c r="B820" s="2" t="s">
        <v>12932</v>
      </c>
      <c r="C820" s="2" t="s">
        <v>12461</v>
      </c>
      <c r="D820" s="2" t="s">
        <v>26</v>
      </c>
      <c r="E820" s="2" t="s">
        <v>12282</v>
      </c>
      <c r="F820" s="2" t="s">
        <v>12279</v>
      </c>
    </row>
    <row r="821" spans="1:6" hidden="1" x14ac:dyDescent="0.2">
      <c r="A821" s="1">
        <v>12170</v>
      </c>
      <c r="B821" s="2" t="s">
        <v>13286</v>
      </c>
      <c r="C821" s="2" t="s">
        <v>13287</v>
      </c>
      <c r="D821" s="2" t="s">
        <v>34</v>
      </c>
      <c r="E821" s="2" t="s">
        <v>12284</v>
      </c>
      <c r="F821" s="2" t="s">
        <v>12279</v>
      </c>
    </row>
    <row r="822" spans="1:6" hidden="1" x14ac:dyDescent="0.2">
      <c r="A822" s="1">
        <v>12172</v>
      </c>
      <c r="B822" s="2" t="s">
        <v>7287</v>
      </c>
      <c r="C822" s="2" t="s">
        <v>13288</v>
      </c>
      <c r="D822" s="2" t="s">
        <v>34</v>
      </c>
      <c r="E822" s="2" t="s">
        <v>12278</v>
      </c>
      <c r="F822" s="2" t="s">
        <v>12279</v>
      </c>
    </row>
    <row r="823" spans="1:6" hidden="1" x14ac:dyDescent="0.2">
      <c r="A823" s="1">
        <v>12175</v>
      </c>
      <c r="B823" s="2" t="s">
        <v>13289</v>
      </c>
      <c r="C823" s="2" t="s">
        <v>13290</v>
      </c>
      <c r="D823" s="2" t="s">
        <v>34</v>
      </c>
      <c r="E823" s="2" t="s">
        <v>12278</v>
      </c>
      <c r="F823" s="2" t="s">
        <v>12279</v>
      </c>
    </row>
    <row r="824" spans="1:6" hidden="1" x14ac:dyDescent="0.2">
      <c r="A824" s="1">
        <v>12177</v>
      </c>
      <c r="B824" s="2" t="s">
        <v>7316</v>
      </c>
      <c r="C824" s="2" t="s">
        <v>13291</v>
      </c>
      <c r="D824" s="2" t="s">
        <v>34</v>
      </c>
      <c r="E824" s="2" t="s">
        <v>12278</v>
      </c>
      <c r="F824" s="2" t="s">
        <v>12279</v>
      </c>
    </row>
    <row r="825" spans="1:6" hidden="1" x14ac:dyDescent="0.2">
      <c r="A825" s="1">
        <v>12178</v>
      </c>
      <c r="B825" s="2" t="s">
        <v>7841</v>
      </c>
      <c r="C825" s="2" t="s">
        <v>13292</v>
      </c>
      <c r="D825" s="2" t="s">
        <v>34</v>
      </c>
      <c r="E825" s="2" t="s">
        <v>12278</v>
      </c>
      <c r="F825" s="2" t="s">
        <v>12279</v>
      </c>
    </row>
    <row r="826" spans="1:6" hidden="1" x14ac:dyDescent="0.2">
      <c r="A826" s="1">
        <v>12179</v>
      </c>
      <c r="B826" s="2" t="s">
        <v>7340</v>
      </c>
      <c r="C826" s="2" t="s">
        <v>13293</v>
      </c>
      <c r="D826" s="2" t="s">
        <v>29</v>
      </c>
      <c r="E826" s="2" t="s">
        <v>12284</v>
      </c>
      <c r="F826" s="2" t="s">
        <v>12279</v>
      </c>
    </row>
    <row r="827" spans="1:6" ht="20" hidden="1" x14ac:dyDescent="0.2">
      <c r="A827" s="1">
        <v>12181</v>
      </c>
      <c r="B827" s="2" t="s">
        <v>12505</v>
      </c>
      <c r="C827" s="2" t="s">
        <v>13294</v>
      </c>
      <c r="D827" s="2" t="s">
        <v>34</v>
      </c>
      <c r="E827" s="2" t="s">
        <v>12278</v>
      </c>
      <c r="F827" s="2" t="s">
        <v>12279</v>
      </c>
    </row>
    <row r="828" spans="1:6" hidden="1" x14ac:dyDescent="0.2">
      <c r="A828" s="1">
        <v>12182</v>
      </c>
      <c r="B828" s="2" t="s">
        <v>13295</v>
      </c>
      <c r="C828" s="2" t="s">
        <v>13296</v>
      </c>
      <c r="D828" s="2" t="s">
        <v>26</v>
      </c>
      <c r="E828" s="2" t="s">
        <v>12278</v>
      </c>
      <c r="F828" s="2" t="s">
        <v>12279</v>
      </c>
    </row>
    <row r="829" spans="1:6" hidden="1" x14ac:dyDescent="0.2">
      <c r="A829" s="1">
        <v>12187</v>
      </c>
      <c r="B829" s="2" t="s">
        <v>13297</v>
      </c>
      <c r="C829" s="2" t="s">
        <v>13298</v>
      </c>
      <c r="D829" s="2" t="s">
        <v>26</v>
      </c>
      <c r="E829" s="2" t="s">
        <v>12278</v>
      </c>
      <c r="F829" s="2" t="s">
        <v>12279</v>
      </c>
    </row>
    <row r="830" spans="1:6" hidden="1" x14ac:dyDescent="0.2">
      <c r="A830" s="1">
        <v>12189</v>
      </c>
      <c r="B830" s="2" t="s">
        <v>7888</v>
      </c>
      <c r="C830" s="2" t="s">
        <v>13299</v>
      </c>
      <c r="D830" s="2" t="s">
        <v>26</v>
      </c>
      <c r="E830" s="2" t="s">
        <v>12278</v>
      </c>
      <c r="F830" s="2" t="s">
        <v>12279</v>
      </c>
    </row>
    <row r="831" spans="1:6" hidden="1" x14ac:dyDescent="0.2">
      <c r="A831" s="1">
        <v>12190</v>
      </c>
      <c r="B831" s="2" t="s">
        <v>7287</v>
      </c>
      <c r="C831" s="2" t="s">
        <v>13300</v>
      </c>
      <c r="D831" s="2" t="s">
        <v>34</v>
      </c>
      <c r="E831" s="2" t="s">
        <v>12278</v>
      </c>
      <c r="F831" s="2" t="s">
        <v>12279</v>
      </c>
    </row>
    <row r="832" spans="1:6" hidden="1" x14ac:dyDescent="0.2">
      <c r="A832" s="1">
        <v>12194</v>
      </c>
      <c r="B832" s="2" t="s">
        <v>12280</v>
      </c>
      <c r="C832" s="2" t="s">
        <v>13301</v>
      </c>
      <c r="D832" s="2" t="s">
        <v>26</v>
      </c>
      <c r="E832" s="2" t="s">
        <v>12278</v>
      </c>
      <c r="F832" s="2" t="s">
        <v>12279</v>
      </c>
    </row>
    <row r="833" spans="1:6" hidden="1" x14ac:dyDescent="0.2">
      <c r="A833" s="1">
        <v>12199</v>
      </c>
      <c r="B833" s="2" t="s">
        <v>7287</v>
      </c>
      <c r="C833" s="2" t="s">
        <v>13302</v>
      </c>
      <c r="D833" s="2" t="s">
        <v>34</v>
      </c>
      <c r="E833" s="2" t="s">
        <v>12278</v>
      </c>
      <c r="F833" s="2" t="s">
        <v>12279</v>
      </c>
    </row>
    <row r="834" spans="1:6" hidden="1" x14ac:dyDescent="0.2">
      <c r="A834" s="1">
        <v>12200</v>
      </c>
      <c r="B834" s="2" t="s">
        <v>7425</v>
      </c>
      <c r="C834" s="2" t="s">
        <v>13303</v>
      </c>
      <c r="D834" s="2" t="s">
        <v>34</v>
      </c>
      <c r="E834" s="2" t="s">
        <v>12278</v>
      </c>
      <c r="F834" s="2" t="s">
        <v>12279</v>
      </c>
    </row>
    <row r="835" spans="1:6" hidden="1" x14ac:dyDescent="0.2">
      <c r="A835" s="1">
        <v>12201</v>
      </c>
      <c r="B835" s="2" t="s">
        <v>13093</v>
      </c>
      <c r="C835" s="2" t="s">
        <v>13304</v>
      </c>
      <c r="D835" s="2" t="s">
        <v>34</v>
      </c>
      <c r="E835" s="2" t="s">
        <v>12278</v>
      </c>
      <c r="F835" s="2" t="s">
        <v>12279</v>
      </c>
    </row>
    <row r="836" spans="1:6" hidden="1" x14ac:dyDescent="0.2">
      <c r="A836" s="1">
        <v>12202</v>
      </c>
      <c r="B836" s="2" t="s">
        <v>12341</v>
      </c>
      <c r="C836" s="2" t="s">
        <v>13305</v>
      </c>
      <c r="D836" s="2" t="s">
        <v>29</v>
      </c>
      <c r="E836" s="2" t="s">
        <v>12278</v>
      </c>
      <c r="F836" s="2" t="s">
        <v>12279</v>
      </c>
    </row>
    <row r="837" spans="1:6" ht="20" hidden="1" x14ac:dyDescent="0.2">
      <c r="A837" s="1">
        <v>12203</v>
      </c>
      <c r="B837" s="2" t="s">
        <v>13306</v>
      </c>
      <c r="C837" s="2" t="s">
        <v>13307</v>
      </c>
      <c r="D837" s="2" t="s">
        <v>29</v>
      </c>
      <c r="E837" s="2" t="s">
        <v>12278</v>
      </c>
      <c r="F837" s="2" t="s">
        <v>12279</v>
      </c>
    </row>
    <row r="838" spans="1:6" hidden="1" x14ac:dyDescent="0.2">
      <c r="A838" s="1">
        <v>12204</v>
      </c>
      <c r="B838" s="2" t="s">
        <v>13308</v>
      </c>
      <c r="C838" s="2" t="s">
        <v>13309</v>
      </c>
      <c r="D838" s="2" t="s">
        <v>29</v>
      </c>
      <c r="E838" s="2" t="s">
        <v>12278</v>
      </c>
      <c r="F838" s="2" t="s">
        <v>12279</v>
      </c>
    </row>
    <row r="839" spans="1:6" hidden="1" x14ac:dyDescent="0.2">
      <c r="A839" s="1">
        <v>12205</v>
      </c>
      <c r="B839" s="2" t="s">
        <v>7267</v>
      </c>
      <c r="C839" s="2" t="s">
        <v>13310</v>
      </c>
      <c r="D839" s="2" t="s">
        <v>29</v>
      </c>
      <c r="E839" s="2" t="s">
        <v>12278</v>
      </c>
      <c r="F839" s="2" t="s">
        <v>12279</v>
      </c>
    </row>
    <row r="840" spans="1:6" hidden="1" x14ac:dyDescent="0.2">
      <c r="A840" s="1">
        <v>12206</v>
      </c>
      <c r="B840" s="2" t="s">
        <v>7402</v>
      </c>
      <c r="C840" s="2" t="s">
        <v>13311</v>
      </c>
      <c r="D840" s="2" t="s">
        <v>26</v>
      </c>
      <c r="E840" s="2" t="s">
        <v>12278</v>
      </c>
      <c r="F840" s="2" t="s">
        <v>12279</v>
      </c>
    </row>
    <row r="841" spans="1:6" hidden="1" x14ac:dyDescent="0.2">
      <c r="A841" s="1">
        <v>12207</v>
      </c>
      <c r="B841" s="2" t="s">
        <v>12505</v>
      </c>
      <c r="C841" s="2" t="s">
        <v>13312</v>
      </c>
      <c r="D841" s="2" t="s">
        <v>34</v>
      </c>
      <c r="E841" s="2" t="s">
        <v>12278</v>
      </c>
      <c r="F841" s="2" t="s">
        <v>12279</v>
      </c>
    </row>
    <row r="842" spans="1:6" hidden="1" x14ac:dyDescent="0.2">
      <c r="A842" s="1">
        <v>12208</v>
      </c>
      <c r="B842" s="2" t="s">
        <v>7323</v>
      </c>
      <c r="C842" s="2" t="s">
        <v>13313</v>
      </c>
      <c r="D842" s="2" t="s">
        <v>26</v>
      </c>
      <c r="E842" s="2" t="s">
        <v>12278</v>
      </c>
      <c r="F842" s="2" t="s">
        <v>12279</v>
      </c>
    </row>
    <row r="843" spans="1:6" hidden="1" x14ac:dyDescent="0.2">
      <c r="A843" s="1">
        <v>12209</v>
      </c>
      <c r="B843" s="2" t="s">
        <v>13314</v>
      </c>
      <c r="C843" s="2" t="s">
        <v>13315</v>
      </c>
      <c r="D843" s="2" t="s">
        <v>34</v>
      </c>
      <c r="E843" s="2" t="s">
        <v>12278</v>
      </c>
      <c r="F843" s="2" t="s">
        <v>12279</v>
      </c>
    </row>
    <row r="844" spans="1:6" hidden="1" x14ac:dyDescent="0.2">
      <c r="A844" s="1">
        <v>12210</v>
      </c>
      <c r="B844" s="2" t="s">
        <v>7323</v>
      </c>
      <c r="C844" s="2" t="s">
        <v>13316</v>
      </c>
      <c r="D844" s="2" t="s">
        <v>26</v>
      </c>
      <c r="E844" s="2" t="s">
        <v>12278</v>
      </c>
      <c r="F844" s="2" t="s">
        <v>12279</v>
      </c>
    </row>
    <row r="845" spans="1:6" hidden="1" x14ac:dyDescent="0.2">
      <c r="A845" s="1">
        <v>12211</v>
      </c>
      <c r="B845" s="2" t="s">
        <v>7323</v>
      </c>
      <c r="C845" s="2" t="s">
        <v>13317</v>
      </c>
      <c r="D845" s="2" t="s">
        <v>26</v>
      </c>
      <c r="E845" s="2" t="s">
        <v>12278</v>
      </c>
      <c r="F845" s="2" t="s">
        <v>12279</v>
      </c>
    </row>
    <row r="846" spans="1:6" hidden="1" x14ac:dyDescent="0.2">
      <c r="A846" s="1">
        <v>12212</v>
      </c>
      <c r="B846" s="2" t="s">
        <v>7325</v>
      </c>
      <c r="C846" s="2" t="s">
        <v>13318</v>
      </c>
      <c r="D846" s="2" t="s">
        <v>26</v>
      </c>
      <c r="E846" s="2" t="s">
        <v>12278</v>
      </c>
      <c r="F846" s="2" t="s">
        <v>12279</v>
      </c>
    </row>
    <row r="847" spans="1:6" hidden="1" x14ac:dyDescent="0.2">
      <c r="A847" s="1">
        <v>12213</v>
      </c>
      <c r="B847" s="2" t="s">
        <v>7898</v>
      </c>
      <c r="C847" s="2" t="s">
        <v>13319</v>
      </c>
      <c r="D847" s="2" t="s">
        <v>29</v>
      </c>
      <c r="E847" s="2" t="s">
        <v>12278</v>
      </c>
      <c r="F847" s="2" t="s">
        <v>12279</v>
      </c>
    </row>
    <row r="848" spans="1:6" hidden="1" x14ac:dyDescent="0.2">
      <c r="A848" s="1">
        <v>12214</v>
      </c>
      <c r="B848" s="2" t="s">
        <v>12505</v>
      </c>
      <c r="C848" s="2" t="s">
        <v>13320</v>
      </c>
      <c r="D848" s="2" t="s">
        <v>34</v>
      </c>
      <c r="E848" s="2" t="s">
        <v>12278</v>
      </c>
      <c r="F848" s="2" t="s">
        <v>12279</v>
      </c>
    </row>
    <row r="849" spans="1:6" hidden="1" x14ac:dyDescent="0.2">
      <c r="A849" s="1">
        <v>12215</v>
      </c>
      <c r="B849" s="2" t="s">
        <v>7287</v>
      </c>
      <c r="C849" s="2" t="s">
        <v>13321</v>
      </c>
      <c r="D849" s="2" t="s">
        <v>34</v>
      </c>
      <c r="E849" s="2" t="s">
        <v>12278</v>
      </c>
      <c r="F849" s="2" t="s">
        <v>12279</v>
      </c>
    </row>
    <row r="850" spans="1:6" hidden="1" x14ac:dyDescent="0.2">
      <c r="A850" s="1">
        <v>12216</v>
      </c>
      <c r="B850" s="2" t="s">
        <v>12807</v>
      </c>
      <c r="C850" s="2" t="s">
        <v>13322</v>
      </c>
      <c r="D850" s="2" t="s">
        <v>34</v>
      </c>
      <c r="E850" s="2" t="s">
        <v>12278</v>
      </c>
      <c r="F850" s="2" t="s">
        <v>12279</v>
      </c>
    </row>
    <row r="851" spans="1:6" hidden="1" x14ac:dyDescent="0.2">
      <c r="A851" s="1">
        <v>12217</v>
      </c>
      <c r="B851" s="2" t="s">
        <v>13323</v>
      </c>
      <c r="C851" s="2" t="s">
        <v>13324</v>
      </c>
      <c r="D851" s="2" t="s">
        <v>29</v>
      </c>
      <c r="E851" s="2" t="s">
        <v>12278</v>
      </c>
      <c r="F851" s="2" t="s">
        <v>12279</v>
      </c>
    </row>
    <row r="852" spans="1:6" hidden="1" x14ac:dyDescent="0.2">
      <c r="A852" s="1">
        <v>12218</v>
      </c>
      <c r="B852" s="2" t="s">
        <v>7323</v>
      </c>
      <c r="C852" s="2" t="s">
        <v>13325</v>
      </c>
      <c r="D852" s="2" t="s">
        <v>26</v>
      </c>
      <c r="E852" s="2" t="s">
        <v>12278</v>
      </c>
      <c r="F852" s="2" t="s">
        <v>12279</v>
      </c>
    </row>
    <row r="853" spans="1:6" hidden="1" x14ac:dyDescent="0.2">
      <c r="A853" s="1">
        <v>12219</v>
      </c>
      <c r="B853" s="2" t="s">
        <v>13326</v>
      </c>
      <c r="C853" s="2" t="s">
        <v>13327</v>
      </c>
      <c r="D853" s="2" t="s">
        <v>34</v>
      </c>
      <c r="E853" s="2" t="s">
        <v>12278</v>
      </c>
      <c r="F853" s="2" t="s">
        <v>12279</v>
      </c>
    </row>
    <row r="854" spans="1:6" hidden="1" x14ac:dyDescent="0.2">
      <c r="A854" s="1">
        <v>12220</v>
      </c>
      <c r="B854" s="2" t="s">
        <v>7612</v>
      </c>
      <c r="C854" s="2" t="s">
        <v>13328</v>
      </c>
      <c r="D854" s="2" t="s">
        <v>34</v>
      </c>
      <c r="E854" s="2" t="s">
        <v>12278</v>
      </c>
      <c r="F854" s="2" t="s">
        <v>12279</v>
      </c>
    </row>
    <row r="855" spans="1:6" hidden="1" x14ac:dyDescent="0.2">
      <c r="A855" s="1">
        <v>12221</v>
      </c>
      <c r="B855" s="2" t="s">
        <v>13329</v>
      </c>
      <c r="C855" s="2" t="s">
        <v>13330</v>
      </c>
      <c r="D855" s="2" t="s">
        <v>26</v>
      </c>
      <c r="E855" s="2" t="s">
        <v>12278</v>
      </c>
      <c r="F855" s="2" t="s">
        <v>12279</v>
      </c>
    </row>
    <row r="856" spans="1:6" ht="20" hidden="1" x14ac:dyDescent="0.2">
      <c r="A856" s="1">
        <v>12222</v>
      </c>
      <c r="B856" s="2" t="s">
        <v>7605</v>
      </c>
      <c r="C856" s="2" t="s">
        <v>13331</v>
      </c>
      <c r="D856" s="2" t="s">
        <v>29</v>
      </c>
      <c r="E856" s="2" t="s">
        <v>12278</v>
      </c>
      <c r="F856" s="2" t="s">
        <v>12279</v>
      </c>
    </row>
    <row r="857" spans="1:6" ht="20" hidden="1" x14ac:dyDescent="0.2">
      <c r="A857" s="1">
        <v>12223</v>
      </c>
      <c r="B857" s="2" t="s">
        <v>7605</v>
      </c>
      <c r="C857" s="2" t="s">
        <v>13331</v>
      </c>
      <c r="D857" s="2" t="s">
        <v>29</v>
      </c>
      <c r="E857" s="2" t="s">
        <v>12278</v>
      </c>
      <c r="F857" s="2" t="s">
        <v>12279</v>
      </c>
    </row>
    <row r="858" spans="1:6" ht="20" hidden="1" x14ac:dyDescent="0.2">
      <c r="A858" s="1">
        <v>12224</v>
      </c>
      <c r="B858" s="2" t="s">
        <v>12474</v>
      </c>
      <c r="C858" s="2" t="s">
        <v>13332</v>
      </c>
      <c r="D858" s="2" t="s">
        <v>29</v>
      </c>
      <c r="E858" s="2" t="s">
        <v>12278</v>
      </c>
      <c r="F858" s="2" t="s">
        <v>12279</v>
      </c>
    </row>
    <row r="859" spans="1:6" hidden="1" x14ac:dyDescent="0.2">
      <c r="A859" s="1">
        <v>12225</v>
      </c>
      <c r="B859" s="2" t="s">
        <v>7287</v>
      </c>
      <c r="C859" s="2" t="s">
        <v>13333</v>
      </c>
      <c r="D859" s="2" t="s">
        <v>34</v>
      </c>
      <c r="E859" s="2" t="s">
        <v>12278</v>
      </c>
      <c r="F859" s="2" t="s">
        <v>12279</v>
      </c>
    </row>
    <row r="860" spans="1:6" hidden="1" x14ac:dyDescent="0.2">
      <c r="A860" s="1">
        <v>12226</v>
      </c>
      <c r="B860" s="2" t="s">
        <v>7392</v>
      </c>
      <c r="C860" s="2" t="s">
        <v>13334</v>
      </c>
      <c r="D860" s="2" t="s">
        <v>26</v>
      </c>
      <c r="E860" s="2" t="s">
        <v>12278</v>
      </c>
      <c r="F860" s="2" t="s">
        <v>12279</v>
      </c>
    </row>
    <row r="861" spans="1:6" hidden="1" x14ac:dyDescent="0.2">
      <c r="A861" s="1">
        <v>12227</v>
      </c>
      <c r="B861" s="2" t="s">
        <v>7425</v>
      </c>
      <c r="C861" s="2" t="s">
        <v>13335</v>
      </c>
      <c r="D861" s="2" t="s">
        <v>34</v>
      </c>
      <c r="E861" s="2" t="s">
        <v>12278</v>
      </c>
      <c r="F861" s="2" t="s">
        <v>12279</v>
      </c>
    </row>
    <row r="862" spans="1:6" ht="20" hidden="1" x14ac:dyDescent="0.2">
      <c r="A862" s="1">
        <v>12228</v>
      </c>
      <c r="B862" s="2" t="s">
        <v>7605</v>
      </c>
      <c r="C862" s="2" t="s">
        <v>13336</v>
      </c>
      <c r="D862" s="2" t="s">
        <v>29</v>
      </c>
      <c r="E862" s="2" t="s">
        <v>12278</v>
      </c>
      <c r="F862" s="2" t="s">
        <v>12279</v>
      </c>
    </row>
    <row r="863" spans="1:6" hidden="1" x14ac:dyDescent="0.2">
      <c r="A863" s="1">
        <v>12230</v>
      </c>
      <c r="B863" s="2" t="s">
        <v>12336</v>
      </c>
      <c r="C863" s="2" t="s">
        <v>13337</v>
      </c>
      <c r="D863" s="2" t="s">
        <v>34</v>
      </c>
      <c r="E863" s="2" t="s">
        <v>12278</v>
      </c>
      <c r="F863" s="2" t="s">
        <v>12279</v>
      </c>
    </row>
    <row r="864" spans="1:6" hidden="1" x14ac:dyDescent="0.2">
      <c r="A864" s="1">
        <v>12231</v>
      </c>
      <c r="B864" s="2" t="s">
        <v>7591</v>
      </c>
      <c r="C864" s="2" t="s">
        <v>13338</v>
      </c>
      <c r="D864" s="2" t="s">
        <v>29</v>
      </c>
      <c r="E864" s="2" t="s">
        <v>12284</v>
      </c>
      <c r="F864" s="2" t="s">
        <v>12279</v>
      </c>
    </row>
    <row r="865" spans="1:6" ht="20" hidden="1" x14ac:dyDescent="0.2">
      <c r="A865" s="1">
        <v>12232</v>
      </c>
      <c r="B865" s="2" t="s">
        <v>7525</v>
      </c>
      <c r="C865" s="2" t="s">
        <v>13339</v>
      </c>
      <c r="D865" s="2" t="s">
        <v>29</v>
      </c>
      <c r="E865" s="2" t="s">
        <v>12278</v>
      </c>
      <c r="F865" s="2" t="s">
        <v>12279</v>
      </c>
    </row>
    <row r="866" spans="1:6" hidden="1" x14ac:dyDescent="0.2">
      <c r="A866" s="1">
        <v>12233</v>
      </c>
      <c r="B866" s="2" t="s">
        <v>12575</v>
      </c>
      <c r="C866" s="2" t="s">
        <v>13340</v>
      </c>
      <c r="D866" s="2" t="s">
        <v>26</v>
      </c>
      <c r="E866" s="2" t="s">
        <v>12278</v>
      </c>
      <c r="F866" s="2" t="s">
        <v>12279</v>
      </c>
    </row>
    <row r="867" spans="1:6" hidden="1" x14ac:dyDescent="0.2">
      <c r="A867" s="1">
        <v>12234</v>
      </c>
      <c r="B867" s="2" t="s">
        <v>12410</v>
      </c>
      <c r="C867" s="2" t="s">
        <v>13341</v>
      </c>
      <c r="D867" s="2" t="s">
        <v>29</v>
      </c>
      <c r="E867" s="2" t="s">
        <v>12278</v>
      </c>
      <c r="F867" s="2" t="s">
        <v>12279</v>
      </c>
    </row>
    <row r="868" spans="1:6" hidden="1" x14ac:dyDescent="0.2">
      <c r="A868" s="1">
        <v>12235</v>
      </c>
      <c r="B868" s="2" t="s">
        <v>7489</v>
      </c>
      <c r="C868" s="2" t="s">
        <v>13341</v>
      </c>
      <c r="D868" s="2" t="s">
        <v>29</v>
      </c>
      <c r="E868" s="2" t="s">
        <v>12278</v>
      </c>
      <c r="F868" s="2" t="s">
        <v>12279</v>
      </c>
    </row>
    <row r="869" spans="1:6" hidden="1" x14ac:dyDescent="0.2">
      <c r="A869" s="1">
        <v>12237</v>
      </c>
      <c r="B869" s="2" t="s">
        <v>7821</v>
      </c>
      <c r="C869" s="2" t="s">
        <v>13342</v>
      </c>
      <c r="D869" s="2" t="s">
        <v>29</v>
      </c>
      <c r="E869" s="2" t="s">
        <v>12278</v>
      </c>
      <c r="F869" s="2" t="s">
        <v>12279</v>
      </c>
    </row>
    <row r="870" spans="1:6" hidden="1" x14ac:dyDescent="0.2">
      <c r="A870" s="1">
        <v>12238</v>
      </c>
      <c r="B870" s="2" t="s">
        <v>12426</v>
      </c>
      <c r="C870" s="2" t="s">
        <v>13343</v>
      </c>
      <c r="D870" s="2" t="s">
        <v>29</v>
      </c>
      <c r="E870" s="2" t="s">
        <v>12278</v>
      </c>
      <c r="F870" s="2" t="s">
        <v>12279</v>
      </c>
    </row>
    <row r="871" spans="1:6" hidden="1" x14ac:dyDescent="0.2">
      <c r="A871" s="1">
        <v>12239</v>
      </c>
      <c r="B871" s="2" t="s">
        <v>7907</v>
      </c>
      <c r="C871" s="2" t="s">
        <v>13344</v>
      </c>
      <c r="D871" s="2" t="s">
        <v>29</v>
      </c>
      <c r="E871" s="2" t="s">
        <v>12278</v>
      </c>
      <c r="F871" s="2" t="s">
        <v>12279</v>
      </c>
    </row>
    <row r="872" spans="1:6" hidden="1" x14ac:dyDescent="0.2">
      <c r="A872" s="1">
        <v>12240</v>
      </c>
      <c r="B872" s="2" t="s">
        <v>12310</v>
      </c>
      <c r="C872" s="2" t="s">
        <v>13345</v>
      </c>
      <c r="D872" s="2" t="s">
        <v>34</v>
      </c>
      <c r="E872" s="2" t="s">
        <v>12278</v>
      </c>
      <c r="F872" s="2" t="s">
        <v>12279</v>
      </c>
    </row>
    <row r="873" spans="1:6" hidden="1" x14ac:dyDescent="0.2">
      <c r="A873" s="1">
        <v>12241</v>
      </c>
      <c r="B873" s="2" t="s">
        <v>7836</v>
      </c>
      <c r="C873" s="2" t="s">
        <v>13346</v>
      </c>
      <c r="D873" s="2" t="s">
        <v>26</v>
      </c>
      <c r="E873" s="2" t="s">
        <v>12278</v>
      </c>
      <c r="F873" s="2" t="s">
        <v>12279</v>
      </c>
    </row>
    <row r="874" spans="1:6" hidden="1" x14ac:dyDescent="0.2">
      <c r="A874" s="1">
        <v>12242</v>
      </c>
      <c r="B874" s="2" t="s">
        <v>7841</v>
      </c>
      <c r="C874" s="2" t="s">
        <v>13347</v>
      </c>
      <c r="D874" s="2" t="s">
        <v>34</v>
      </c>
      <c r="E874" s="2" t="s">
        <v>12278</v>
      </c>
      <c r="F874" s="2" t="s">
        <v>12279</v>
      </c>
    </row>
    <row r="875" spans="1:6" hidden="1" x14ac:dyDescent="0.2">
      <c r="A875" s="1">
        <v>12243</v>
      </c>
      <c r="B875" s="2" t="s">
        <v>12524</v>
      </c>
      <c r="C875" s="2" t="s">
        <v>13348</v>
      </c>
      <c r="D875" s="2" t="s">
        <v>29</v>
      </c>
      <c r="E875" s="2" t="s">
        <v>12278</v>
      </c>
      <c r="F875" s="2" t="s">
        <v>12279</v>
      </c>
    </row>
    <row r="876" spans="1:6" hidden="1" x14ac:dyDescent="0.2">
      <c r="A876" s="1">
        <v>12244</v>
      </c>
      <c r="B876" s="2" t="s">
        <v>12524</v>
      </c>
      <c r="C876" s="2" t="s">
        <v>13349</v>
      </c>
      <c r="D876" s="2" t="s">
        <v>29</v>
      </c>
      <c r="E876" s="2" t="s">
        <v>12278</v>
      </c>
      <c r="F876" s="2" t="s">
        <v>12279</v>
      </c>
    </row>
    <row r="877" spans="1:6" hidden="1" x14ac:dyDescent="0.2">
      <c r="A877" s="1">
        <v>12245</v>
      </c>
      <c r="B877" s="2" t="s">
        <v>13350</v>
      </c>
      <c r="C877" s="2" t="s">
        <v>13351</v>
      </c>
      <c r="D877" s="2" t="s">
        <v>26</v>
      </c>
      <c r="E877" s="2" t="s">
        <v>12278</v>
      </c>
      <c r="F877" s="2" t="s">
        <v>12279</v>
      </c>
    </row>
    <row r="878" spans="1:6" hidden="1" x14ac:dyDescent="0.2">
      <c r="A878" s="1">
        <v>12246</v>
      </c>
      <c r="B878" s="2" t="s">
        <v>12524</v>
      </c>
      <c r="C878" s="2" t="s">
        <v>13352</v>
      </c>
      <c r="D878" s="2" t="s">
        <v>29</v>
      </c>
      <c r="E878" s="2" t="s">
        <v>12297</v>
      </c>
      <c r="F878" s="2" t="s">
        <v>12279</v>
      </c>
    </row>
    <row r="879" spans="1:6" hidden="1" x14ac:dyDescent="0.2">
      <c r="A879" s="1">
        <v>12247</v>
      </c>
      <c r="B879" s="2" t="s">
        <v>13353</v>
      </c>
      <c r="C879" s="2" t="s">
        <v>13354</v>
      </c>
      <c r="D879" s="2" t="s">
        <v>29</v>
      </c>
      <c r="E879" s="2" t="s">
        <v>12278</v>
      </c>
      <c r="F879" s="2" t="s">
        <v>12279</v>
      </c>
    </row>
    <row r="880" spans="1:6" hidden="1" x14ac:dyDescent="0.2">
      <c r="A880" s="1">
        <v>12248</v>
      </c>
      <c r="B880" s="2" t="s">
        <v>7489</v>
      </c>
      <c r="C880" s="2" t="s">
        <v>13355</v>
      </c>
      <c r="D880" s="2" t="s">
        <v>29</v>
      </c>
      <c r="E880" s="2" t="s">
        <v>12278</v>
      </c>
      <c r="F880" s="2" t="s">
        <v>12279</v>
      </c>
    </row>
    <row r="881" spans="1:6" hidden="1" x14ac:dyDescent="0.2">
      <c r="A881" s="1">
        <v>12249</v>
      </c>
      <c r="B881" s="2" t="s">
        <v>7694</v>
      </c>
      <c r="C881" s="2" t="s">
        <v>13356</v>
      </c>
      <c r="D881" s="2" t="s">
        <v>34</v>
      </c>
      <c r="E881" s="2" t="s">
        <v>12278</v>
      </c>
      <c r="F881" s="2" t="s">
        <v>12279</v>
      </c>
    </row>
    <row r="882" spans="1:6" hidden="1" x14ac:dyDescent="0.2">
      <c r="A882" s="1">
        <v>12250</v>
      </c>
      <c r="B882" s="2" t="s">
        <v>13357</v>
      </c>
      <c r="C882" s="2" t="s">
        <v>13358</v>
      </c>
      <c r="D882" s="2" t="s">
        <v>29</v>
      </c>
      <c r="E882" s="2" t="s">
        <v>12278</v>
      </c>
      <c r="F882" s="2" t="s">
        <v>12279</v>
      </c>
    </row>
    <row r="883" spans="1:6" hidden="1" x14ac:dyDescent="0.2">
      <c r="A883" s="1">
        <v>12251</v>
      </c>
      <c r="B883" s="2" t="s">
        <v>7325</v>
      </c>
      <c r="C883" s="2" t="s">
        <v>13359</v>
      </c>
      <c r="D883" s="2" t="s">
        <v>26</v>
      </c>
      <c r="E883" s="2" t="s">
        <v>12278</v>
      </c>
      <c r="F883" s="2" t="s">
        <v>12279</v>
      </c>
    </row>
    <row r="884" spans="1:6" hidden="1" x14ac:dyDescent="0.2">
      <c r="A884" s="1">
        <v>12253</v>
      </c>
      <c r="B884" s="2" t="s">
        <v>13360</v>
      </c>
      <c r="C884" s="2" t="s">
        <v>13361</v>
      </c>
      <c r="D884" s="2" t="s">
        <v>34</v>
      </c>
      <c r="E884" s="2" t="s">
        <v>12278</v>
      </c>
      <c r="F884" s="2" t="s">
        <v>12279</v>
      </c>
    </row>
    <row r="885" spans="1:6" hidden="1" x14ac:dyDescent="0.2">
      <c r="A885" s="1">
        <v>12254</v>
      </c>
      <c r="B885" s="2" t="s">
        <v>12843</v>
      </c>
      <c r="C885" s="2" t="s">
        <v>13362</v>
      </c>
      <c r="D885" s="2" t="s">
        <v>29</v>
      </c>
      <c r="E885" s="2" t="s">
        <v>12284</v>
      </c>
      <c r="F885" s="2" t="s">
        <v>12279</v>
      </c>
    </row>
    <row r="886" spans="1:6" hidden="1" x14ac:dyDescent="0.2">
      <c r="A886" s="1">
        <v>12255</v>
      </c>
      <c r="B886" s="2" t="s">
        <v>7287</v>
      </c>
      <c r="C886" s="2" t="s">
        <v>13363</v>
      </c>
      <c r="D886" s="2" t="s">
        <v>34</v>
      </c>
      <c r="E886" s="2" t="s">
        <v>12278</v>
      </c>
      <c r="F886" s="2" t="s">
        <v>12279</v>
      </c>
    </row>
    <row r="887" spans="1:6" hidden="1" x14ac:dyDescent="0.2">
      <c r="A887" s="1">
        <v>12256</v>
      </c>
      <c r="B887" s="2" t="s">
        <v>7287</v>
      </c>
      <c r="C887" s="2" t="s">
        <v>13364</v>
      </c>
      <c r="D887" s="2" t="s">
        <v>34</v>
      </c>
      <c r="E887" s="2" t="s">
        <v>12278</v>
      </c>
      <c r="F887" s="2" t="s">
        <v>12279</v>
      </c>
    </row>
    <row r="888" spans="1:6" hidden="1" x14ac:dyDescent="0.2">
      <c r="A888" s="1">
        <v>12257</v>
      </c>
      <c r="B888" s="2" t="s">
        <v>13365</v>
      </c>
      <c r="C888" s="2" t="s">
        <v>13366</v>
      </c>
      <c r="D888" s="2" t="s">
        <v>34</v>
      </c>
      <c r="E888" s="2" t="s">
        <v>12278</v>
      </c>
      <c r="F888" s="2" t="s">
        <v>12279</v>
      </c>
    </row>
    <row r="889" spans="1:6" hidden="1" x14ac:dyDescent="0.2">
      <c r="A889" s="1">
        <v>12260</v>
      </c>
      <c r="B889" s="2" t="s">
        <v>7325</v>
      </c>
      <c r="C889" s="2" t="s">
        <v>13367</v>
      </c>
      <c r="D889" s="2" t="s">
        <v>26</v>
      </c>
      <c r="E889" s="2" t="s">
        <v>12282</v>
      </c>
      <c r="F889" s="2" t="s">
        <v>12279</v>
      </c>
    </row>
    <row r="890" spans="1:6" hidden="1" x14ac:dyDescent="0.2">
      <c r="A890" s="1">
        <v>12263</v>
      </c>
      <c r="B890" s="2" t="s">
        <v>7525</v>
      </c>
      <c r="C890" s="2" t="s">
        <v>13368</v>
      </c>
      <c r="D890" s="2" t="s">
        <v>29</v>
      </c>
      <c r="E890" s="2" t="s">
        <v>12278</v>
      </c>
      <c r="F890" s="2" t="s">
        <v>12279</v>
      </c>
    </row>
    <row r="891" spans="1:6" hidden="1" x14ac:dyDescent="0.2">
      <c r="A891" s="1">
        <v>12264</v>
      </c>
      <c r="B891" s="2" t="s">
        <v>12643</v>
      </c>
      <c r="C891" s="2" t="s">
        <v>13369</v>
      </c>
      <c r="D891" s="2" t="s">
        <v>34</v>
      </c>
      <c r="E891" s="2" t="s">
        <v>12278</v>
      </c>
      <c r="F891" s="2" t="s">
        <v>12279</v>
      </c>
    </row>
    <row r="892" spans="1:6" hidden="1" x14ac:dyDescent="0.2">
      <c r="A892" s="1">
        <v>12265</v>
      </c>
      <c r="B892" s="2" t="s">
        <v>12699</v>
      </c>
      <c r="C892" s="2" t="s">
        <v>13370</v>
      </c>
      <c r="D892" s="2" t="s">
        <v>34</v>
      </c>
      <c r="E892" s="2" t="s">
        <v>12278</v>
      </c>
      <c r="F892" s="2" t="s">
        <v>12279</v>
      </c>
    </row>
    <row r="893" spans="1:6" hidden="1" x14ac:dyDescent="0.2">
      <c r="A893" s="1">
        <v>12266</v>
      </c>
      <c r="B893" s="2" t="s">
        <v>7269</v>
      </c>
      <c r="C893" s="2" t="s">
        <v>13371</v>
      </c>
      <c r="D893" s="2" t="s">
        <v>29</v>
      </c>
      <c r="E893" s="2" t="s">
        <v>12297</v>
      </c>
      <c r="F893" s="2" t="s">
        <v>12279</v>
      </c>
    </row>
    <row r="894" spans="1:6" hidden="1" x14ac:dyDescent="0.2">
      <c r="A894" s="1">
        <v>12267</v>
      </c>
      <c r="B894" s="2" t="s">
        <v>7284</v>
      </c>
      <c r="C894" s="2" t="s">
        <v>13372</v>
      </c>
      <c r="D894" s="2" t="s">
        <v>29</v>
      </c>
      <c r="E894" s="2" t="s">
        <v>12278</v>
      </c>
      <c r="F894" s="2" t="s">
        <v>12279</v>
      </c>
    </row>
    <row r="895" spans="1:6" hidden="1" x14ac:dyDescent="0.2">
      <c r="A895" s="1">
        <v>12268</v>
      </c>
      <c r="B895" s="2" t="s">
        <v>7684</v>
      </c>
      <c r="C895" s="2" t="s">
        <v>13373</v>
      </c>
      <c r="D895" s="2" t="s">
        <v>34</v>
      </c>
      <c r="E895" s="2" t="s">
        <v>12278</v>
      </c>
      <c r="F895" s="2" t="s">
        <v>12279</v>
      </c>
    </row>
    <row r="896" spans="1:6" hidden="1" x14ac:dyDescent="0.2">
      <c r="A896" s="1">
        <v>12273</v>
      </c>
      <c r="B896" s="2" t="s">
        <v>7846</v>
      </c>
      <c r="C896" s="2" t="s">
        <v>13374</v>
      </c>
      <c r="D896" s="2" t="s">
        <v>34</v>
      </c>
      <c r="E896" s="2" t="s">
        <v>12278</v>
      </c>
      <c r="F896" s="2" t="s">
        <v>12279</v>
      </c>
    </row>
    <row r="897" spans="1:6" hidden="1" x14ac:dyDescent="0.2">
      <c r="A897" s="1">
        <v>12274</v>
      </c>
      <c r="B897" s="2" t="s">
        <v>7605</v>
      </c>
      <c r="C897" s="2" t="s">
        <v>13375</v>
      </c>
      <c r="D897" s="2" t="s">
        <v>29</v>
      </c>
      <c r="E897" s="2" t="s">
        <v>12278</v>
      </c>
      <c r="F897" s="2" t="s">
        <v>12279</v>
      </c>
    </row>
    <row r="898" spans="1:6" hidden="1" x14ac:dyDescent="0.2">
      <c r="A898" s="1">
        <v>12275</v>
      </c>
      <c r="B898" s="2" t="s">
        <v>12392</v>
      </c>
      <c r="C898" s="2" t="s">
        <v>13376</v>
      </c>
      <c r="D898" s="2" t="s">
        <v>34</v>
      </c>
      <c r="E898" s="2" t="s">
        <v>12278</v>
      </c>
      <c r="F898" s="2" t="s">
        <v>12279</v>
      </c>
    </row>
    <row r="899" spans="1:6" hidden="1" x14ac:dyDescent="0.2">
      <c r="A899" s="1">
        <v>12279</v>
      </c>
      <c r="B899" s="2" t="s">
        <v>12505</v>
      </c>
      <c r="C899" s="2" t="s">
        <v>13377</v>
      </c>
      <c r="D899" s="2" t="s">
        <v>34</v>
      </c>
      <c r="E899" s="2" t="s">
        <v>12278</v>
      </c>
      <c r="F899" s="2" t="s">
        <v>12279</v>
      </c>
    </row>
    <row r="900" spans="1:6" hidden="1" x14ac:dyDescent="0.2">
      <c r="A900" s="1">
        <v>12280</v>
      </c>
      <c r="B900" s="2" t="s">
        <v>12505</v>
      </c>
      <c r="C900" s="2" t="s">
        <v>13378</v>
      </c>
      <c r="D900" s="2" t="s">
        <v>34</v>
      </c>
      <c r="E900" s="2" t="s">
        <v>12278</v>
      </c>
      <c r="F900" s="2" t="s">
        <v>12279</v>
      </c>
    </row>
    <row r="901" spans="1:6" hidden="1" x14ac:dyDescent="0.2">
      <c r="A901" s="1">
        <v>12281</v>
      </c>
      <c r="B901" s="2" t="s">
        <v>13379</v>
      </c>
      <c r="C901" s="2" t="s">
        <v>13380</v>
      </c>
      <c r="D901" s="2" t="s">
        <v>26</v>
      </c>
      <c r="E901" s="2" t="s">
        <v>12278</v>
      </c>
      <c r="F901" s="2" t="s">
        <v>12279</v>
      </c>
    </row>
    <row r="902" spans="1:6" hidden="1" x14ac:dyDescent="0.2">
      <c r="A902" s="1">
        <v>12282</v>
      </c>
      <c r="B902" s="2" t="s">
        <v>12563</v>
      </c>
      <c r="C902" s="2" t="s">
        <v>13381</v>
      </c>
      <c r="D902" s="2" t="s">
        <v>29</v>
      </c>
      <c r="E902" s="2" t="s">
        <v>12297</v>
      </c>
      <c r="F902" s="2" t="s">
        <v>12279</v>
      </c>
    </row>
    <row r="903" spans="1:6" hidden="1" x14ac:dyDescent="0.2">
      <c r="A903" s="1">
        <v>12283</v>
      </c>
      <c r="B903" s="2" t="s">
        <v>12563</v>
      </c>
      <c r="C903" s="2" t="s">
        <v>13382</v>
      </c>
      <c r="D903" s="2" t="s">
        <v>29</v>
      </c>
      <c r="E903" s="2" t="s">
        <v>12297</v>
      </c>
      <c r="F903" s="2" t="s">
        <v>12279</v>
      </c>
    </row>
    <row r="904" spans="1:6" hidden="1" x14ac:dyDescent="0.2">
      <c r="A904" s="1">
        <v>12288</v>
      </c>
      <c r="B904" s="2" t="s">
        <v>12643</v>
      </c>
      <c r="C904" s="2" t="s">
        <v>13085</v>
      </c>
      <c r="D904" s="2" t="s">
        <v>34</v>
      </c>
      <c r="E904" s="2" t="s">
        <v>12284</v>
      </c>
      <c r="F904" s="2" t="s">
        <v>12279</v>
      </c>
    </row>
    <row r="905" spans="1:6" ht="20" hidden="1" x14ac:dyDescent="0.2">
      <c r="A905" s="1">
        <v>12290</v>
      </c>
      <c r="B905" s="2" t="s">
        <v>7409</v>
      </c>
      <c r="C905" s="2" t="s">
        <v>13383</v>
      </c>
      <c r="D905" s="2" t="s">
        <v>34</v>
      </c>
      <c r="E905" s="2" t="s">
        <v>12284</v>
      </c>
      <c r="F905" s="2" t="s">
        <v>12279</v>
      </c>
    </row>
    <row r="906" spans="1:6" hidden="1" x14ac:dyDescent="0.2">
      <c r="A906" s="1">
        <v>12291</v>
      </c>
      <c r="B906" s="2" t="s">
        <v>7778</v>
      </c>
      <c r="C906" s="2" t="s">
        <v>13384</v>
      </c>
      <c r="D906" s="2" t="s">
        <v>29</v>
      </c>
      <c r="E906" s="2" t="s">
        <v>12278</v>
      </c>
      <c r="F906" s="2" t="s">
        <v>12279</v>
      </c>
    </row>
    <row r="907" spans="1:6" hidden="1" x14ac:dyDescent="0.2">
      <c r="A907" s="1">
        <v>12292</v>
      </c>
      <c r="B907" s="2" t="s">
        <v>7518</v>
      </c>
      <c r="C907" s="2" t="s">
        <v>13385</v>
      </c>
      <c r="D907" s="2" t="s">
        <v>34</v>
      </c>
      <c r="E907" s="2" t="s">
        <v>12278</v>
      </c>
      <c r="F907" s="2" t="s">
        <v>12279</v>
      </c>
    </row>
    <row r="908" spans="1:6" ht="20" hidden="1" x14ac:dyDescent="0.2">
      <c r="A908" s="1">
        <v>12294</v>
      </c>
      <c r="B908" s="2" t="s">
        <v>7325</v>
      </c>
      <c r="C908" s="2" t="s">
        <v>13386</v>
      </c>
      <c r="D908" s="2" t="s">
        <v>26</v>
      </c>
      <c r="E908" s="2" t="s">
        <v>12278</v>
      </c>
      <c r="F908" s="2" t="s">
        <v>12279</v>
      </c>
    </row>
    <row r="909" spans="1:6" hidden="1" x14ac:dyDescent="0.2">
      <c r="A909" s="1">
        <v>12298</v>
      </c>
      <c r="B909" s="2" t="s">
        <v>7591</v>
      </c>
      <c r="C909" s="2" t="s">
        <v>13387</v>
      </c>
      <c r="D909" s="2" t="s">
        <v>29</v>
      </c>
      <c r="E909" s="2" t="s">
        <v>12278</v>
      </c>
      <c r="F909" s="2" t="s">
        <v>12279</v>
      </c>
    </row>
    <row r="910" spans="1:6" hidden="1" x14ac:dyDescent="0.2">
      <c r="A910" s="1">
        <v>12303</v>
      </c>
      <c r="B910" s="2" t="s">
        <v>13388</v>
      </c>
      <c r="C910" s="2" t="s">
        <v>12904</v>
      </c>
      <c r="D910" s="2" t="s">
        <v>29</v>
      </c>
      <c r="E910" s="2" t="s">
        <v>12278</v>
      </c>
      <c r="F910" s="2" t="s">
        <v>12279</v>
      </c>
    </row>
    <row r="911" spans="1:6" hidden="1" x14ac:dyDescent="0.2">
      <c r="A911" s="1">
        <v>12304</v>
      </c>
      <c r="B911" s="2" t="s">
        <v>7402</v>
      </c>
      <c r="C911" s="2" t="s">
        <v>13389</v>
      </c>
      <c r="D911" s="2" t="s">
        <v>26</v>
      </c>
      <c r="E911" s="2" t="s">
        <v>12278</v>
      </c>
      <c r="F911" s="2" t="s">
        <v>12279</v>
      </c>
    </row>
    <row r="912" spans="1:6" ht="20" hidden="1" x14ac:dyDescent="0.2">
      <c r="A912" s="1">
        <v>12306</v>
      </c>
      <c r="B912" s="2" t="s">
        <v>7605</v>
      </c>
      <c r="C912" s="2" t="s">
        <v>13390</v>
      </c>
      <c r="D912" s="2" t="s">
        <v>29</v>
      </c>
      <c r="E912" s="2" t="s">
        <v>12278</v>
      </c>
      <c r="F912" s="2" t="s">
        <v>12279</v>
      </c>
    </row>
    <row r="913" spans="1:6" hidden="1" x14ac:dyDescent="0.2">
      <c r="A913" s="1">
        <v>12307</v>
      </c>
      <c r="B913" s="2" t="s">
        <v>7511</v>
      </c>
      <c r="C913" s="2" t="s">
        <v>13391</v>
      </c>
      <c r="D913" s="2" t="s">
        <v>34</v>
      </c>
      <c r="E913" s="2" t="s">
        <v>12278</v>
      </c>
      <c r="F913" s="2" t="s">
        <v>12279</v>
      </c>
    </row>
    <row r="914" spans="1:6" hidden="1" x14ac:dyDescent="0.2">
      <c r="A914" s="1">
        <v>12308</v>
      </c>
      <c r="B914" s="2" t="s">
        <v>13392</v>
      </c>
      <c r="C914" s="2" t="s">
        <v>13393</v>
      </c>
      <c r="D914" s="2" t="s">
        <v>29</v>
      </c>
      <c r="E914" s="2" t="s">
        <v>12278</v>
      </c>
      <c r="F914" s="2" t="s">
        <v>12279</v>
      </c>
    </row>
    <row r="915" spans="1:6" hidden="1" x14ac:dyDescent="0.2">
      <c r="A915" s="1">
        <v>12309</v>
      </c>
      <c r="B915" s="2" t="s">
        <v>13392</v>
      </c>
      <c r="C915" s="2" t="s">
        <v>13394</v>
      </c>
      <c r="D915" s="2" t="s">
        <v>29</v>
      </c>
      <c r="E915" s="2" t="s">
        <v>12278</v>
      </c>
      <c r="F915" s="2" t="s">
        <v>12279</v>
      </c>
    </row>
    <row r="916" spans="1:6" hidden="1" x14ac:dyDescent="0.2">
      <c r="A916" s="1">
        <v>12312</v>
      </c>
      <c r="B916" s="2" t="s">
        <v>7841</v>
      </c>
      <c r="C916" s="2" t="s">
        <v>13395</v>
      </c>
      <c r="D916" s="2" t="s">
        <v>34</v>
      </c>
      <c r="E916" s="2" t="s">
        <v>12278</v>
      </c>
      <c r="F916" s="2" t="s">
        <v>12279</v>
      </c>
    </row>
    <row r="917" spans="1:6" hidden="1" x14ac:dyDescent="0.2">
      <c r="A917" s="1">
        <v>12313</v>
      </c>
      <c r="B917" s="2" t="s">
        <v>7325</v>
      </c>
      <c r="C917" s="2" t="s">
        <v>13396</v>
      </c>
      <c r="D917" s="2" t="s">
        <v>26</v>
      </c>
      <c r="E917" s="2" t="s">
        <v>12284</v>
      </c>
      <c r="F917" s="2" t="s">
        <v>12279</v>
      </c>
    </row>
    <row r="918" spans="1:6" hidden="1" x14ac:dyDescent="0.2">
      <c r="A918" s="1">
        <v>12314</v>
      </c>
      <c r="B918" s="2" t="s">
        <v>7284</v>
      </c>
      <c r="C918" s="2" t="s">
        <v>13397</v>
      </c>
      <c r="D918" s="2" t="s">
        <v>29</v>
      </c>
      <c r="E918" s="2" t="s">
        <v>12284</v>
      </c>
      <c r="F918" s="2" t="s">
        <v>12279</v>
      </c>
    </row>
    <row r="919" spans="1:6" hidden="1" x14ac:dyDescent="0.2">
      <c r="A919" s="1">
        <v>12315</v>
      </c>
      <c r="B919" s="2" t="s">
        <v>7316</v>
      </c>
      <c r="C919" s="2" t="s">
        <v>13398</v>
      </c>
      <c r="D919" s="2" t="s">
        <v>34</v>
      </c>
      <c r="E919" s="2" t="s">
        <v>12278</v>
      </c>
      <c r="F919" s="2" t="s">
        <v>12279</v>
      </c>
    </row>
    <row r="920" spans="1:6" hidden="1" x14ac:dyDescent="0.2">
      <c r="A920" s="1">
        <v>12316</v>
      </c>
      <c r="B920" s="2" t="s">
        <v>7680</v>
      </c>
      <c r="C920" s="2" t="s">
        <v>13399</v>
      </c>
      <c r="D920" s="2" t="s">
        <v>34</v>
      </c>
      <c r="E920" s="2" t="s">
        <v>12278</v>
      </c>
      <c r="F920" s="2" t="s">
        <v>12279</v>
      </c>
    </row>
    <row r="921" spans="1:6" hidden="1" x14ac:dyDescent="0.2">
      <c r="A921" s="1">
        <v>12317</v>
      </c>
      <c r="B921" s="2" t="s">
        <v>7684</v>
      </c>
      <c r="C921" s="2" t="s">
        <v>13400</v>
      </c>
      <c r="D921" s="2" t="s">
        <v>34</v>
      </c>
      <c r="E921" s="2" t="s">
        <v>12284</v>
      </c>
      <c r="F921" s="2" t="s">
        <v>12279</v>
      </c>
    </row>
    <row r="922" spans="1:6" hidden="1" x14ac:dyDescent="0.2">
      <c r="A922" s="1">
        <v>12318</v>
      </c>
      <c r="B922" s="2" t="s">
        <v>12906</v>
      </c>
      <c r="C922" s="2" t="s">
        <v>13401</v>
      </c>
      <c r="D922" s="2" t="s">
        <v>34</v>
      </c>
      <c r="E922" s="2" t="s">
        <v>12284</v>
      </c>
      <c r="F922" s="2" t="s">
        <v>12279</v>
      </c>
    </row>
    <row r="923" spans="1:6" hidden="1" x14ac:dyDescent="0.2">
      <c r="A923" s="1">
        <v>12319</v>
      </c>
      <c r="B923" s="2" t="s">
        <v>12655</v>
      </c>
      <c r="C923" s="2" t="s">
        <v>13402</v>
      </c>
      <c r="D923" s="2" t="s">
        <v>34</v>
      </c>
      <c r="E923" s="2" t="s">
        <v>12284</v>
      </c>
      <c r="F923" s="2" t="s">
        <v>12279</v>
      </c>
    </row>
    <row r="924" spans="1:6" hidden="1" x14ac:dyDescent="0.2">
      <c r="A924" s="1">
        <v>12320</v>
      </c>
      <c r="B924" s="2" t="s">
        <v>7841</v>
      </c>
      <c r="C924" s="2" t="s">
        <v>13403</v>
      </c>
      <c r="D924" s="2" t="s">
        <v>34</v>
      </c>
      <c r="E924" s="2" t="s">
        <v>12278</v>
      </c>
      <c r="F924" s="2" t="s">
        <v>12279</v>
      </c>
    </row>
    <row r="925" spans="1:6" hidden="1" x14ac:dyDescent="0.2">
      <c r="A925" s="1">
        <v>12321</v>
      </c>
      <c r="B925" s="2" t="s">
        <v>7612</v>
      </c>
      <c r="C925" s="2" t="s">
        <v>13404</v>
      </c>
      <c r="D925" s="2" t="s">
        <v>34</v>
      </c>
      <c r="E925" s="2" t="s">
        <v>12284</v>
      </c>
      <c r="F925" s="2" t="s">
        <v>12279</v>
      </c>
    </row>
    <row r="926" spans="1:6" hidden="1" x14ac:dyDescent="0.2">
      <c r="A926" s="1">
        <v>12322</v>
      </c>
      <c r="B926" s="2" t="s">
        <v>13405</v>
      </c>
      <c r="C926" s="2" t="s">
        <v>13406</v>
      </c>
      <c r="D926" s="2" t="s">
        <v>34</v>
      </c>
      <c r="E926" s="2" t="s">
        <v>12278</v>
      </c>
      <c r="F926" s="2" t="s">
        <v>12279</v>
      </c>
    </row>
    <row r="927" spans="1:6" ht="20" hidden="1" x14ac:dyDescent="0.2">
      <c r="A927" s="1">
        <v>12323</v>
      </c>
      <c r="B927" s="2" t="s">
        <v>12373</v>
      </c>
      <c r="C927" s="2" t="s">
        <v>13407</v>
      </c>
      <c r="D927" s="2" t="s">
        <v>29</v>
      </c>
      <c r="E927" s="2" t="s">
        <v>12278</v>
      </c>
      <c r="F927" s="2" t="s">
        <v>12279</v>
      </c>
    </row>
    <row r="928" spans="1:6" ht="20" hidden="1" x14ac:dyDescent="0.2">
      <c r="A928" s="1">
        <v>12326</v>
      </c>
      <c r="B928" s="2" t="s">
        <v>12839</v>
      </c>
      <c r="C928" s="2" t="s">
        <v>7620</v>
      </c>
      <c r="D928" s="2" t="s">
        <v>34</v>
      </c>
      <c r="E928" s="2" t="s">
        <v>12453</v>
      </c>
      <c r="F928" s="2" t="s">
        <v>12279</v>
      </c>
    </row>
    <row r="929" spans="1:6" hidden="1" x14ac:dyDescent="0.2">
      <c r="A929" s="1">
        <v>12327</v>
      </c>
      <c r="B929" s="2" t="s">
        <v>7612</v>
      </c>
      <c r="C929" s="2" t="s">
        <v>13408</v>
      </c>
      <c r="D929" s="2" t="s">
        <v>34</v>
      </c>
      <c r="E929" s="2" t="s">
        <v>12278</v>
      </c>
      <c r="F929" s="2" t="s">
        <v>12279</v>
      </c>
    </row>
    <row r="930" spans="1:6" hidden="1" x14ac:dyDescent="0.2">
      <c r="A930" s="1">
        <v>12329</v>
      </c>
      <c r="B930" s="2" t="s">
        <v>12524</v>
      </c>
      <c r="C930" s="2" t="s">
        <v>7627</v>
      </c>
      <c r="D930" s="2" t="s">
        <v>29</v>
      </c>
      <c r="E930" s="2" t="s">
        <v>12278</v>
      </c>
      <c r="F930" s="2" t="s">
        <v>12279</v>
      </c>
    </row>
    <row r="931" spans="1:6" hidden="1" x14ac:dyDescent="0.2">
      <c r="A931" s="1">
        <v>12332</v>
      </c>
      <c r="B931" s="2" t="s">
        <v>13124</v>
      </c>
      <c r="C931" s="2" t="s">
        <v>13409</v>
      </c>
      <c r="D931" s="2" t="s">
        <v>29</v>
      </c>
      <c r="E931" s="2" t="s">
        <v>12278</v>
      </c>
      <c r="F931" s="2" t="s">
        <v>12279</v>
      </c>
    </row>
    <row r="932" spans="1:6" hidden="1" x14ac:dyDescent="0.2">
      <c r="A932" s="1">
        <v>12333</v>
      </c>
      <c r="B932" s="2" t="s">
        <v>13124</v>
      </c>
      <c r="C932" s="2" t="s">
        <v>13410</v>
      </c>
      <c r="D932" s="2" t="s">
        <v>29</v>
      </c>
      <c r="E932" s="2" t="s">
        <v>12278</v>
      </c>
      <c r="F932" s="2" t="s">
        <v>12279</v>
      </c>
    </row>
    <row r="933" spans="1:6" hidden="1" x14ac:dyDescent="0.2">
      <c r="A933" s="1">
        <v>12334</v>
      </c>
      <c r="B933" s="2" t="s">
        <v>13124</v>
      </c>
      <c r="C933" s="2" t="s">
        <v>13411</v>
      </c>
      <c r="D933" s="2" t="s">
        <v>29</v>
      </c>
      <c r="E933" s="2" t="s">
        <v>12278</v>
      </c>
      <c r="F933" s="2" t="s">
        <v>12279</v>
      </c>
    </row>
    <row r="934" spans="1:6" hidden="1" x14ac:dyDescent="0.2">
      <c r="A934" s="1">
        <v>12335</v>
      </c>
      <c r="B934" s="2" t="s">
        <v>7489</v>
      </c>
      <c r="C934" s="2" t="s">
        <v>13412</v>
      </c>
      <c r="D934" s="2" t="s">
        <v>29</v>
      </c>
      <c r="E934" s="2" t="s">
        <v>12278</v>
      </c>
      <c r="F934" s="2" t="s">
        <v>12279</v>
      </c>
    </row>
    <row r="935" spans="1:6" hidden="1" x14ac:dyDescent="0.2">
      <c r="A935" s="1">
        <v>12336</v>
      </c>
      <c r="B935" s="2" t="s">
        <v>12563</v>
      </c>
      <c r="C935" s="2" t="s">
        <v>13413</v>
      </c>
      <c r="D935" s="2" t="s">
        <v>29</v>
      </c>
      <c r="E935" s="2" t="s">
        <v>12278</v>
      </c>
      <c r="F935" s="2" t="s">
        <v>12279</v>
      </c>
    </row>
    <row r="936" spans="1:6" hidden="1" x14ac:dyDescent="0.2">
      <c r="A936" s="1">
        <v>12337</v>
      </c>
      <c r="B936" s="2" t="s">
        <v>13414</v>
      </c>
      <c r="C936" s="2" t="s">
        <v>13415</v>
      </c>
      <c r="D936" s="2" t="s">
        <v>26</v>
      </c>
      <c r="E936" s="2" t="s">
        <v>12278</v>
      </c>
      <c r="F936" s="2" t="s">
        <v>12279</v>
      </c>
    </row>
    <row r="937" spans="1:6" ht="20" hidden="1" x14ac:dyDescent="0.2">
      <c r="A937" s="1">
        <v>12341</v>
      </c>
      <c r="B937" s="2" t="s">
        <v>12536</v>
      </c>
      <c r="C937" s="2" t="s">
        <v>13416</v>
      </c>
      <c r="D937" s="2" t="s">
        <v>34</v>
      </c>
      <c r="E937" s="2" t="s">
        <v>12278</v>
      </c>
      <c r="F937" s="2" t="s">
        <v>12279</v>
      </c>
    </row>
    <row r="938" spans="1:6" ht="20" hidden="1" x14ac:dyDescent="0.2">
      <c r="A938" s="1">
        <v>12342</v>
      </c>
      <c r="B938" s="2" t="s">
        <v>7612</v>
      </c>
      <c r="C938" s="2" t="s">
        <v>13417</v>
      </c>
      <c r="D938" s="2" t="s">
        <v>34</v>
      </c>
      <c r="E938" s="2" t="s">
        <v>12282</v>
      </c>
      <c r="F938" s="2" t="s">
        <v>12279</v>
      </c>
    </row>
    <row r="939" spans="1:6" hidden="1" x14ac:dyDescent="0.2">
      <c r="A939" s="1">
        <v>12343</v>
      </c>
      <c r="B939" s="2" t="s">
        <v>7267</v>
      </c>
      <c r="C939" s="2" t="s">
        <v>13418</v>
      </c>
      <c r="D939" s="2" t="s">
        <v>29</v>
      </c>
      <c r="E939" s="2" t="s">
        <v>12278</v>
      </c>
      <c r="F939" s="2" t="s">
        <v>12279</v>
      </c>
    </row>
    <row r="940" spans="1:6" hidden="1" x14ac:dyDescent="0.2">
      <c r="A940" s="1">
        <v>12344</v>
      </c>
      <c r="B940" s="2" t="s">
        <v>12317</v>
      </c>
      <c r="C940" s="2" t="s">
        <v>13419</v>
      </c>
      <c r="D940" s="2" t="s">
        <v>26</v>
      </c>
      <c r="E940" s="2" t="s">
        <v>12282</v>
      </c>
      <c r="F940" s="2" t="s">
        <v>12279</v>
      </c>
    </row>
    <row r="941" spans="1:6" hidden="1" x14ac:dyDescent="0.2">
      <c r="A941" s="1">
        <v>12345</v>
      </c>
      <c r="B941" s="2" t="s">
        <v>7323</v>
      </c>
      <c r="C941" s="2" t="s">
        <v>13420</v>
      </c>
      <c r="D941" s="2" t="s">
        <v>26</v>
      </c>
      <c r="E941" s="2" t="s">
        <v>12278</v>
      </c>
      <c r="F941" s="2" t="s">
        <v>12279</v>
      </c>
    </row>
    <row r="942" spans="1:6" hidden="1" x14ac:dyDescent="0.2">
      <c r="A942" s="1">
        <v>12346</v>
      </c>
      <c r="B942" s="2" t="s">
        <v>12643</v>
      </c>
      <c r="C942" s="2" t="s">
        <v>13421</v>
      </c>
      <c r="D942" s="2" t="s">
        <v>34</v>
      </c>
      <c r="E942" s="2" t="s">
        <v>12284</v>
      </c>
      <c r="F942" s="2" t="s">
        <v>12279</v>
      </c>
    </row>
    <row r="943" spans="1:6" hidden="1" x14ac:dyDescent="0.2">
      <c r="A943" s="1">
        <v>12347</v>
      </c>
      <c r="B943" s="2" t="s">
        <v>13422</v>
      </c>
      <c r="C943" s="2" t="s">
        <v>13423</v>
      </c>
      <c r="D943" s="2" t="s">
        <v>26</v>
      </c>
      <c r="E943" s="2" t="s">
        <v>12278</v>
      </c>
      <c r="F943" s="2" t="s">
        <v>12279</v>
      </c>
    </row>
    <row r="944" spans="1:6" hidden="1" x14ac:dyDescent="0.2">
      <c r="A944" s="1">
        <v>12348</v>
      </c>
      <c r="B944" s="2" t="s">
        <v>7863</v>
      </c>
      <c r="C944" s="2" t="s">
        <v>13424</v>
      </c>
      <c r="D944" s="2" t="s">
        <v>29</v>
      </c>
      <c r="E944" s="2" t="s">
        <v>12284</v>
      </c>
      <c r="F944" s="2" t="s">
        <v>12279</v>
      </c>
    </row>
    <row r="945" spans="1:6" hidden="1" x14ac:dyDescent="0.2">
      <c r="A945" s="1">
        <v>12349</v>
      </c>
      <c r="B945" s="2" t="s">
        <v>7267</v>
      </c>
      <c r="C945" s="2" t="s">
        <v>13425</v>
      </c>
      <c r="D945" s="2" t="s">
        <v>29</v>
      </c>
      <c r="E945" s="2" t="s">
        <v>12278</v>
      </c>
      <c r="F945" s="2" t="s">
        <v>12279</v>
      </c>
    </row>
    <row r="946" spans="1:6" hidden="1" x14ac:dyDescent="0.2">
      <c r="A946" s="1">
        <v>12353</v>
      </c>
      <c r="B946" s="2" t="s">
        <v>12524</v>
      </c>
      <c r="C946" s="2" t="s">
        <v>13426</v>
      </c>
      <c r="D946" s="2" t="s">
        <v>29</v>
      </c>
      <c r="E946" s="2" t="s">
        <v>12278</v>
      </c>
      <c r="F946" s="2" t="s">
        <v>12279</v>
      </c>
    </row>
    <row r="947" spans="1:6" hidden="1" x14ac:dyDescent="0.2">
      <c r="A947" s="1">
        <v>12354</v>
      </c>
      <c r="B947" s="2" t="s">
        <v>12524</v>
      </c>
      <c r="C947" s="2" t="s">
        <v>13426</v>
      </c>
      <c r="D947" s="2" t="s">
        <v>29</v>
      </c>
      <c r="E947" s="2" t="s">
        <v>12278</v>
      </c>
      <c r="F947" s="2" t="s">
        <v>12279</v>
      </c>
    </row>
    <row r="948" spans="1:6" ht="20" hidden="1" x14ac:dyDescent="0.2">
      <c r="A948" s="1">
        <v>12356</v>
      </c>
      <c r="B948" s="2" t="s">
        <v>12838</v>
      </c>
      <c r="C948" s="2" t="s">
        <v>13427</v>
      </c>
      <c r="D948" s="2" t="s">
        <v>26</v>
      </c>
      <c r="E948" s="2" t="s">
        <v>12453</v>
      </c>
      <c r="F948" s="2" t="s">
        <v>12279</v>
      </c>
    </row>
    <row r="949" spans="1:6" hidden="1" x14ac:dyDescent="0.2">
      <c r="A949" s="1">
        <v>12357</v>
      </c>
      <c r="B949" s="2" t="s">
        <v>13428</v>
      </c>
      <c r="C949" s="2" t="s">
        <v>13429</v>
      </c>
      <c r="D949" s="2" t="s">
        <v>26</v>
      </c>
      <c r="E949" s="2" t="s">
        <v>12278</v>
      </c>
      <c r="F949" s="2" t="s">
        <v>12279</v>
      </c>
    </row>
    <row r="950" spans="1:6" hidden="1" x14ac:dyDescent="0.2">
      <c r="A950" s="1">
        <v>12360</v>
      </c>
      <c r="B950" s="2" t="s">
        <v>13430</v>
      </c>
      <c r="C950" s="2" t="s">
        <v>13431</v>
      </c>
      <c r="D950" s="2" t="s">
        <v>29</v>
      </c>
      <c r="E950" s="2" t="s">
        <v>12278</v>
      </c>
      <c r="F950" s="2" t="s">
        <v>12279</v>
      </c>
    </row>
    <row r="951" spans="1:6" hidden="1" x14ac:dyDescent="0.2">
      <c r="A951" s="1">
        <v>12361</v>
      </c>
      <c r="B951" s="2" t="s">
        <v>7325</v>
      </c>
      <c r="C951" s="2" t="s">
        <v>13432</v>
      </c>
      <c r="D951" s="2" t="s">
        <v>26</v>
      </c>
      <c r="E951" s="2" t="s">
        <v>12278</v>
      </c>
      <c r="F951" s="2" t="s">
        <v>12279</v>
      </c>
    </row>
    <row r="952" spans="1:6" hidden="1" x14ac:dyDescent="0.2">
      <c r="A952" s="1">
        <v>12362</v>
      </c>
      <c r="B952" s="2" t="s">
        <v>13433</v>
      </c>
      <c r="C952" s="2" t="s">
        <v>13434</v>
      </c>
      <c r="D952" s="2" t="s">
        <v>34</v>
      </c>
      <c r="E952" s="2" t="s">
        <v>12284</v>
      </c>
      <c r="F952" s="2" t="s">
        <v>12279</v>
      </c>
    </row>
    <row r="953" spans="1:6" hidden="1" x14ac:dyDescent="0.2">
      <c r="A953" s="1">
        <v>12363</v>
      </c>
      <c r="B953" s="2" t="s">
        <v>7325</v>
      </c>
      <c r="C953" s="2" t="s">
        <v>13435</v>
      </c>
      <c r="D953" s="2" t="s">
        <v>26</v>
      </c>
      <c r="E953" s="2" t="s">
        <v>12284</v>
      </c>
      <c r="F953" s="2" t="s">
        <v>12279</v>
      </c>
    </row>
    <row r="954" spans="1:6" ht="20" hidden="1" x14ac:dyDescent="0.2">
      <c r="A954" s="1">
        <v>12364</v>
      </c>
      <c r="B954" s="2" t="s">
        <v>12373</v>
      </c>
      <c r="C954" s="2" t="s">
        <v>13436</v>
      </c>
      <c r="D954" s="2" t="s">
        <v>29</v>
      </c>
      <c r="E954" s="2" t="s">
        <v>12284</v>
      </c>
      <c r="F954" s="2" t="s">
        <v>12279</v>
      </c>
    </row>
    <row r="955" spans="1:6" hidden="1" x14ac:dyDescent="0.2">
      <c r="A955" s="1">
        <v>12365</v>
      </c>
      <c r="B955" s="2" t="s">
        <v>7316</v>
      </c>
      <c r="C955" s="2" t="s">
        <v>13437</v>
      </c>
      <c r="D955" s="2" t="s">
        <v>34</v>
      </c>
      <c r="E955" s="2" t="s">
        <v>12278</v>
      </c>
      <c r="F955" s="2" t="s">
        <v>12279</v>
      </c>
    </row>
    <row r="956" spans="1:6" hidden="1" x14ac:dyDescent="0.2">
      <c r="A956" s="1">
        <v>12366</v>
      </c>
      <c r="B956" s="2" t="s">
        <v>7287</v>
      </c>
      <c r="C956" s="2" t="s">
        <v>13438</v>
      </c>
      <c r="D956" s="2" t="s">
        <v>34</v>
      </c>
      <c r="E956" s="2" t="s">
        <v>12284</v>
      </c>
      <c r="F956" s="2" t="s">
        <v>12279</v>
      </c>
    </row>
    <row r="957" spans="1:6" hidden="1" x14ac:dyDescent="0.2">
      <c r="A957" s="1">
        <v>12367</v>
      </c>
      <c r="B957" s="2" t="s">
        <v>7489</v>
      </c>
      <c r="C957" s="2" t="s">
        <v>13439</v>
      </c>
      <c r="D957" s="2" t="s">
        <v>29</v>
      </c>
      <c r="E957" s="2" t="s">
        <v>12297</v>
      </c>
      <c r="F957" s="2" t="s">
        <v>12279</v>
      </c>
    </row>
    <row r="958" spans="1:6" hidden="1" x14ac:dyDescent="0.2">
      <c r="A958" s="1">
        <v>12368</v>
      </c>
      <c r="B958" s="2" t="s">
        <v>7325</v>
      </c>
      <c r="C958" s="2" t="s">
        <v>13440</v>
      </c>
      <c r="D958" s="2" t="s">
        <v>26</v>
      </c>
      <c r="E958" s="2" t="s">
        <v>12278</v>
      </c>
      <c r="F958" s="2" t="s">
        <v>12279</v>
      </c>
    </row>
    <row r="959" spans="1:6" hidden="1" x14ac:dyDescent="0.2">
      <c r="A959" s="1">
        <v>12369</v>
      </c>
      <c r="B959" s="2" t="s">
        <v>7340</v>
      </c>
      <c r="C959" s="2" t="s">
        <v>13441</v>
      </c>
      <c r="D959" s="2" t="s">
        <v>29</v>
      </c>
      <c r="E959" s="2" t="s">
        <v>12297</v>
      </c>
      <c r="F959" s="2" t="s">
        <v>12279</v>
      </c>
    </row>
    <row r="960" spans="1:6" ht="20" hidden="1" x14ac:dyDescent="0.2">
      <c r="A960" s="1">
        <v>12371</v>
      </c>
      <c r="B960" s="2" t="s">
        <v>12373</v>
      </c>
      <c r="C960" s="2" t="s">
        <v>13442</v>
      </c>
      <c r="D960" s="2" t="s">
        <v>29</v>
      </c>
      <c r="E960" s="2" t="s">
        <v>12284</v>
      </c>
      <c r="F960" s="2" t="s">
        <v>12279</v>
      </c>
    </row>
    <row r="961" spans="1:6" ht="20" hidden="1" x14ac:dyDescent="0.2">
      <c r="A961" s="1">
        <v>12372</v>
      </c>
      <c r="B961" s="2" t="s">
        <v>13194</v>
      </c>
      <c r="C961" s="2" t="s">
        <v>13443</v>
      </c>
      <c r="D961" s="2" t="s">
        <v>26</v>
      </c>
      <c r="E961" s="2" t="s">
        <v>12284</v>
      </c>
      <c r="F961" s="2" t="s">
        <v>12279</v>
      </c>
    </row>
    <row r="962" spans="1:6" ht="20" hidden="1" x14ac:dyDescent="0.2">
      <c r="A962" s="1">
        <v>12373</v>
      </c>
      <c r="B962" s="2" t="s">
        <v>7682</v>
      </c>
      <c r="C962" s="2" t="s">
        <v>13444</v>
      </c>
      <c r="D962" s="2" t="s">
        <v>34</v>
      </c>
      <c r="E962" s="2" t="s">
        <v>12284</v>
      </c>
      <c r="F962" s="2" t="s">
        <v>12279</v>
      </c>
    </row>
    <row r="963" spans="1:6" hidden="1" x14ac:dyDescent="0.2">
      <c r="A963" s="1">
        <v>12374</v>
      </c>
      <c r="B963" s="2" t="s">
        <v>13445</v>
      </c>
      <c r="C963" s="2" t="s">
        <v>13446</v>
      </c>
      <c r="D963" s="2" t="s">
        <v>29</v>
      </c>
      <c r="E963" s="2" t="s">
        <v>12284</v>
      </c>
      <c r="F963" s="2" t="s">
        <v>12279</v>
      </c>
    </row>
    <row r="964" spans="1:6" ht="20" hidden="1" x14ac:dyDescent="0.2">
      <c r="A964" s="1">
        <v>12375</v>
      </c>
      <c r="B964" s="2" t="s">
        <v>12981</v>
      </c>
      <c r="C964" s="2" t="s">
        <v>13447</v>
      </c>
      <c r="D964" s="2" t="s">
        <v>34</v>
      </c>
      <c r="E964" s="2" t="s">
        <v>12284</v>
      </c>
      <c r="F964" s="2" t="s">
        <v>12279</v>
      </c>
    </row>
    <row r="965" spans="1:6" hidden="1" x14ac:dyDescent="0.2">
      <c r="A965" s="1">
        <v>12376</v>
      </c>
      <c r="B965" s="2" t="s">
        <v>7489</v>
      </c>
      <c r="C965" s="2" t="s">
        <v>13448</v>
      </c>
      <c r="D965" s="2" t="s">
        <v>29</v>
      </c>
      <c r="E965" s="2" t="s">
        <v>12278</v>
      </c>
      <c r="F965" s="2" t="s">
        <v>12279</v>
      </c>
    </row>
    <row r="966" spans="1:6" hidden="1" x14ac:dyDescent="0.2">
      <c r="A966" s="1">
        <v>12377</v>
      </c>
      <c r="B966" s="2" t="s">
        <v>12321</v>
      </c>
      <c r="C966" s="2" t="s">
        <v>13449</v>
      </c>
      <c r="D966" s="2" t="s">
        <v>26</v>
      </c>
      <c r="E966" s="2" t="s">
        <v>12278</v>
      </c>
      <c r="F966" s="2" t="s">
        <v>12279</v>
      </c>
    </row>
    <row r="967" spans="1:6" hidden="1" x14ac:dyDescent="0.2">
      <c r="A967" s="1">
        <v>12380</v>
      </c>
      <c r="B967" s="2" t="s">
        <v>7374</v>
      </c>
      <c r="C967" s="2" t="s">
        <v>13450</v>
      </c>
      <c r="D967" s="2" t="s">
        <v>34</v>
      </c>
      <c r="E967" s="2" t="s">
        <v>12278</v>
      </c>
      <c r="F967" s="2" t="s">
        <v>12279</v>
      </c>
    </row>
    <row r="968" spans="1:6" hidden="1" x14ac:dyDescent="0.2">
      <c r="A968" s="1">
        <v>12381</v>
      </c>
      <c r="B968" s="2" t="s">
        <v>13451</v>
      </c>
      <c r="C968" s="2" t="s">
        <v>13452</v>
      </c>
      <c r="D968" s="2" t="s">
        <v>34</v>
      </c>
      <c r="E968" s="2" t="s">
        <v>12278</v>
      </c>
      <c r="F968" s="2" t="s">
        <v>12279</v>
      </c>
    </row>
    <row r="969" spans="1:6" hidden="1" x14ac:dyDescent="0.2">
      <c r="A969" s="1">
        <v>12384</v>
      </c>
      <c r="B969" s="2" t="s">
        <v>7325</v>
      </c>
      <c r="C969" s="2" t="s">
        <v>13453</v>
      </c>
      <c r="D969" s="2" t="s">
        <v>26</v>
      </c>
      <c r="E969" s="2" t="s">
        <v>12278</v>
      </c>
      <c r="F969" s="2" t="s">
        <v>12279</v>
      </c>
    </row>
    <row r="970" spans="1:6" hidden="1" x14ac:dyDescent="0.2">
      <c r="A970" s="1">
        <v>12385</v>
      </c>
      <c r="B970" s="2" t="s">
        <v>12336</v>
      </c>
      <c r="C970" s="2" t="s">
        <v>13454</v>
      </c>
      <c r="D970" s="2" t="s">
        <v>34</v>
      </c>
      <c r="E970" s="2" t="s">
        <v>12278</v>
      </c>
      <c r="F970" s="2" t="s">
        <v>12279</v>
      </c>
    </row>
    <row r="971" spans="1:6" hidden="1" x14ac:dyDescent="0.2">
      <c r="A971" s="1">
        <v>12386</v>
      </c>
      <c r="B971" s="2" t="s">
        <v>13455</v>
      </c>
      <c r="C971" s="2" t="s">
        <v>13456</v>
      </c>
      <c r="D971" s="2" t="s">
        <v>26</v>
      </c>
      <c r="E971" s="2" t="s">
        <v>12278</v>
      </c>
      <c r="F971" s="2" t="s">
        <v>12279</v>
      </c>
    </row>
    <row r="972" spans="1:6" hidden="1" x14ac:dyDescent="0.2">
      <c r="A972" s="1">
        <v>12387</v>
      </c>
      <c r="B972" s="2" t="s">
        <v>7489</v>
      </c>
      <c r="C972" s="2" t="s">
        <v>13457</v>
      </c>
      <c r="D972" s="2" t="s">
        <v>29</v>
      </c>
      <c r="E972" s="2" t="s">
        <v>12278</v>
      </c>
      <c r="F972" s="2" t="s">
        <v>12279</v>
      </c>
    </row>
    <row r="973" spans="1:6" hidden="1" x14ac:dyDescent="0.2">
      <c r="A973" s="1">
        <v>12388</v>
      </c>
      <c r="B973" s="2" t="s">
        <v>7489</v>
      </c>
      <c r="C973" s="2" t="s">
        <v>13458</v>
      </c>
      <c r="D973" s="2" t="s">
        <v>29</v>
      </c>
      <c r="E973" s="2" t="s">
        <v>12278</v>
      </c>
      <c r="F973" s="2" t="s">
        <v>12279</v>
      </c>
    </row>
    <row r="974" spans="1:6" hidden="1" x14ac:dyDescent="0.2">
      <c r="A974" s="1">
        <v>12389</v>
      </c>
      <c r="B974" s="2" t="s">
        <v>13360</v>
      </c>
      <c r="C974" s="2" t="s">
        <v>13459</v>
      </c>
      <c r="D974" s="2" t="s">
        <v>26</v>
      </c>
      <c r="E974" s="2" t="s">
        <v>12278</v>
      </c>
      <c r="F974" s="2" t="s">
        <v>12279</v>
      </c>
    </row>
    <row r="975" spans="1:6" hidden="1" x14ac:dyDescent="0.2">
      <c r="A975" s="1">
        <v>12390</v>
      </c>
      <c r="B975" s="2" t="s">
        <v>13460</v>
      </c>
      <c r="C975" s="2" t="s">
        <v>13461</v>
      </c>
      <c r="D975" s="2" t="s">
        <v>34</v>
      </c>
      <c r="E975" s="2" t="s">
        <v>12284</v>
      </c>
      <c r="F975" s="2" t="s">
        <v>12279</v>
      </c>
    </row>
    <row r="976" spans="1:6" hidden="1" x14ac:dyDescent="0.2">
      <c r="A976" s="1">
        <v>12391</v>
      </c>
      <c r="B976" s="2" t="s">
        <v>7287</v>
      </c>
      <c r="C976" s="2" t="s">
        <v>13462</v>
      </c>
      <c r="D976" s="2" t="s">
        <v>34</v>
      </c>
      <c r="E976" s="2" t="s">
        <v>12284</v>
      </c>
      <c r="F976" s="2" t="s">
        <v>12279</v>
      </c>
    </row>
    <row r="977" spans="1:6" hidden="1" x14ac:dyDescent="0.2">
      <c r="A977" s="1">
        <v>12392</v>
      </c>
      <c r="B977" s="2" t="s">
        <v>7287</v>
      </c>
      <c r="C977" s="2" t="s">
        <v>13463</v>
      </c>
      <c r="D977" s="2" t="s">
        <v>34</v>
      </c>
      <c r="E977" s="2" t="s">
        <v>12284</v>
      </c>
      <c r="F977" s="2" t="s">
        <v>12279</v>
      </c>
    </row>
    <row r="978" spans="1:6" hidden="1" x14ac:dyDescent="0.2">
      <c r="A978" s="1">
        <v>12393</v>
      </c>
      <c r="B978" s="2" t="s">
        <v>7287</v>
      </c>
      <c r="C978" s="2" t="s">
        <v>13464</v>
      </c>
      <c r="D978" s="2" t="s">
        <v>34</v>
      </c>
      <c r="E978" s="2" t="s">
        <v>12284</v>
      </c>
      <c r="F978" s="2" t="s">
        <v>12279</v>
      </c>
    </row>
    <row r="979" spans="1:6" hidden="1" x14ac:dyDescent="0.2">
      <c r="A979" s="1">
        <v>12394</v>
      </c>
      <c r="B979" s="2" t="s">
        <v>13465</v>
      </c>
      <c r="C979" s="2" t="s">
        <v>13466</v>
      </c>
      <c r="D979" s="2" t="s">
        <v>34</v>
      </c>
      <c r="E979" s="2" t="s">
        <v>12278</v>
      </c>
      <c r="F979" s="2" t="s">
        <v>12279</v>
      </c>
    </row>
    <row r="980" spans="1:6" hidden="1" x14ac:dyDescent="0.2">
      <c r="A980" s="1">
        <v>12395</v>
      </c>
      <c r="B980" s="2" t="s">
        <v>7612</v>
      </c>
      <c r="C980" s="2" t="s">
        <v>13467</v>
      </c>
      <c r="D980" s="2" t="s">
        <v>34</v>
      </c>
      <c r="E980" s="2" t="s">
        <v>12278</v>
      </c>
      <c r="F980" s="2" t="s">
        <v>12279</v>
      </c>
    </row>
    <row r="981" spans="1:6" hidden="1" x14ac:dyDescent="0.2">
      <c r="A981" s="1">
        <v>12397</v>
      </c>
      <c r="B981" s="2" t="s">
        <v>12617</v>
      </c>
      <c r="C981" s="2" t="s">
        <v>13468</v>
      </c>
      <c r="D981" s="2" t="s">
        <v>29</v>
      </c>
      <c r="E981" s="2" t="s">
        <v>12278</v>
      </c>
      <c r="F981" s="2" t="s">
        <v>12279</v>
      </c>
    </row>
    <row r="982" spans="1:6" ht="20" hidden="1" x14ac:dyDescent="0.2">
      <c r="A982" s="1">
        <v>12398</v>
      </c>
      <c r="B982" s="2" t="s">
        <v>12294</v>
      </c>
      <c r="C982" s="2" t="s">
        <v>13469</v>
      </c>
      <c r="D982" s="2" t="s">
        <v>26</v>
      </c>
      <c r="E982" s="2" t="s">
        <v>12278</v>
      </c>
      <c r="F982" s="2" t="s">
        <v>12279</v>
      </c>
    </row>
    <row r="983" spans="1:6" hidden="1" x14ac:dyDescent="0.2">
      <c r="A983" s="1">
        <v>12399</v>
      </c>
      <c r="B983" s="2" t="s">
        <v>12536</v>
      </c>
      <c r="C983" s="2" t="s">
        <v>13470</v>
      </c>
      <c r="D983" s="2" t="s">
        <v>34</v>
      </c>
      <c r="E983" s="2" t="s">
        <v>12278</v>
      </c>
      <c r="F983" s="2" t="s">
        <v>12279</v>
      </c>
    </row>
    <row r="984" spans="1:6" hidden="1" x14ac:dyDescent="0.2">
      <c r="A984" s="1">
        <v>12401</v>
      </c>
      <c r="B984" s="2" t="s">
        <v>12505</v>
      </c>
      <c r="C984" s="2" t="s">
        <v>13471</v>
      </c>
      <c r="D984" s="2" t="s">
        <v>34</v>
      </c>
      <c r="E984" s="2" t="s">
        <v>12278</v>
      </c>
      <c r="F984" s="2" t="s">
        <v>12279</v>
      </c>
    </row>
    <row r="985" spans="1:6" hidden="1" x14ac:dyDescent="0.2">
      <c r="A985" s="1">
        <v>12402</v>
      </c>
      <c r="B985" s="2" t="s">
        <v>7287</v>
      </c>
      <c r="C985" s="2" t="s">
        <v>13472</v>
      </c>
      <c r="D985" s="2" t="s">
        <v>34</v>
      </c>
      <c r="E985" s="2" t="s">
        <v>12284</v>
      </c>
      <c r="F985" s="2" t="s">
        <v>12279</v>
      </c>
    </row>
    <row r="986" spans="1:6" hidden="1" x14ac:dyDescent="0.2">
      <c r="A986" s="1">
        <v>12403</v>
      </c>
      <c r="B986" s="2" t="s">
        <v>7287</v>
      </c>
      <c r="C986" s="2" t="s">
        <v>13473</v>
      </c>
      <c r="D986" s="2" t="s">
        <v>34</v>
      </c>
      <c r="E986" s="2" t="s">
        <v>12284</v>
      </c>
      <c r="F986" s="2" t="s">
        <v>12279</v>
      </c>
    </row>
    <row r="987" spans="1:6" hidden="1" x14ac:dyDescent="0.2">
      <c r="A987" s="1">
        <v>12404</v>
      </c>
      <c r="B987" s="2" t="s">
        <v>7287</v>
      </c>
      <c r="C987" s="2" t="s">
        <v>13474</v>
      </c>
      <c r="D987" s="2" t="s">
        <v>34</v>
      </c>
      <c r="E987" s="2" t="s">
        <v>12278</v>
      </c>
      <c r="F987" s="2" t="s">
        <v>12279</v>
      </c>
    </row>
    <row r="988" spans="1:6" hidden="1" x14ac:dyDescent="0.2">
      <c r="A988" s="1">
        <v>12405</v>
      </c>
      <c r="B988" s="2" t="s">
        <v>12925</v>
      </c>
      <c r="C988" s="2" t="s">
        <v>13475</v>
      </c>
      <c r="D988" s="2" t="s">
        <v>26</v>
      </c>
      <c r="E988" s="2" t="s">
        <v>12278</v>
      </c>
      <c r="F988" s="2" t="s">
        <v>12279</v>
      </c>
    </row>
    <row r="989" spans="1:6" hidden="1" x14ac:dyDescent="0.2">
      <c r="A989" s="1">
        <v>12406</v>
      </c>
      <c r="B989" s="2" t="s">
        <v>7374</v>
      </c>
      <c r="C989" s="2" t="s">
        <v>13476</v>
      </c>
      <c r="D989" s="2" t="s">
        <v>34</v>
      </c>
      <c r="E989" s="2" t="s">
        <v>12278</v>
      </c>
      <c r="F989" s="2" t="s">
        <v>12279</v>
      </c>
    </row>
    <row r="990" spans="1:6" hidden="1" x14ac:dyDescent="0.2">
      <c r="A990" s="1">
        <v>12407</v>
      </c>
      <c r="B990" s="2" t="s">
        <v>12341</v>
      </c>
      <c r="C990" s="2" t="s">
        <v>13477</v>
      </c>
      <c r="D990" s="2" t="s">
        <v>29</v>
      </c>
      <c r="E990" s="2" t="s">
        <v>12278</v>
      </c>
      <c r="F990" s="2" t="s">
        <v>12279</v>
      </c>
    </row>
    <row r="991" spans="1:6" hidden="1" x14ac:dyDescent="0.2">
      <c r="A991" s="1">
        <v>12409</v>
      </c>
      <c r="B991" s="2" t="s">
        <v>7287</v>
      </c>
      <c r="C991" s="2" t="s">
        <v>13478</v>
      </c>
      <c r="D991" s="2" t="s">
        <v>34</v>
      </c>
      <c r="E991" s="2" t="s">
        <v>12278</v>
      </c>
      <c r="F991" s="2" t="s">
        <v>12279</v>
      </c>
    </row>
    <row r="992" spans="1:6" hidden="1" x14ac:dyDescent="0.2">
      <c r="A992" s="1">
        <v>12410</v>
      </c>
      <c r="B992" s="2" t="s">
        <v>7612</v>
      </c>
      <c r="C992" s="2" t="s">
        <v>13479</v>
      </c>
      <c r="D992" s="2" t="s">
        <v>34</v>
      </c>
      <c r="E992" s="2" t="s">
        <v>12278</v>
      </c>
      <c r="F992" s="2" t="s">
        <v>12279</v>
      </c>
    </row>
    <row r="993" spans="1:6" hidden="1" x14ac:dyDescent="0.2">
      <c r="A993" s="1">
        <v>12411</v>
      </c>
      <c r="B993" s="2" t="s">
        <v>7287</v>
      </c>
      <c r="C993" s="2" t="s">
        <v>13480</v>
      </c>
      <c r="D993" s="2" t="s">
        <v>34</v>
      </c>
      <c r="E993" s="2" t="s">
        <v>12278</v>
      </c>
      <c r="F993" s="2" t="s">
        <v>12279</v>
      </c>
    </row>
    <row r="994" spans="1:6" hidden="1" x14ac:dyDescent="0.2">
      <c r="A994" s="1">
        <v>12412</v>
      </c>
      <c r="B994" s="2" t="s">
        <v>7287</v>
      </c>
      <c r="C994" s="2" t="s">
        <v>13481</v>
      </c>
      <c r="D994" s="2" t="s">
        <v>34</v>
      </c>
      <c r="E994" s="2" t="s">
        <v>12278</v>
      </c>
      <c r="F994" s="2" t="s">
        <v>12279</v>
      </c>
    </row>
    <row r="995" spans="1:6" hidden="1" x14ac:dyDescent="0.2">
      <c r="A995" s="1">
        <v>12413</v>
      </c>
      <c r="B995" s="2" t="s">
        <v>7612</v>
      </c>
      <c r="C995" s="2" t="s">
        <v>13482</v>
      </c>
      <c r="D995" s="2" t="s">
        <v>34</v>
      </c>
      <c r="E995" s="2" t="s">
        <v>12278</v>
      </c>
      <c r="F995" s="2" t="s">
        <v>12279</v>
      </c>
    </row>
    <row r="996" spans="1:6" hidden="1" x14ac:dyDescent="0.2">
      <c r="A996" s="1">
        <v>12414</v>
      </c>
      <c r="B996" s="2" t="s">
        <v>7287</v>
      </c>
      <c r="C996" s="2" t="s">
        <v>13483</v>
      </c>
      <c r="D996" s="2" t="s">
        <v>34</v>
      </c>
      <c r="E996" s="2" t="s">
        <v>12278</v>
      </c>
      <c r="F996" s="2" t="s">
        <v>12279</v>
      </c>
    </row>
    <row r="997" spans="1:6" hidden="1" x14ac:dyDescent="0.2">
      <c r="A997" s="1">
        <v>12415</v>
      </c>
      <c r="B997" s="2" t="s">
        <v>7325</v>
      </c>
      <c r="C997" s="2" t="s">
        <v>13484</v>
      </c>
      <c r="D997" s="2" t="s">
        <v>26</v>
      </c>
      <c r="E997" s="2" t="s">
        <v>12284</v>
      </c>
      <c r="F997" s="2" t="s">
        <v>12279</v>
      </c>
    </row>
    <row r="998" spans="1:6" hidden="1" x14ac:dyDescent="0.2">
      <c r="A998" s="1">
        <v>12416</v>
      </c>
      <c r="B998" s="2" t="s">
        <v>13485</v>
      </c>
      <c r="C998" s="2" t="s">
        <v>13486</v>
      </c>
      <c r="D998" s="2" t="s">
        <v>26</v>
      </c>
      <c r="E998" s="2" t="s">
        <v>12278</v>
      </c>
      <c r="F998" s="2" t="s">
        <v>12279</v>
      </c>
    </row>
    <row r="999" spans="1:6" hidden="1" x14ac:dyDescent="0.2">
      <c r="A999" s="1">
        <v>12417</v>
      </c>
      <c r="B999" s="2" t="s">
        <v>13487</v>
      </c>
      <c r="C999" s="2" t="s">
        <v>13488</v>
      </c>
      <c r="D999" s="2" t="s">
        <v>26</v>
      </c>
      <c r="E999" s="2" t="s">
        <v>12278</v>
      </c>
      <c r="F999" s="2" t="s">
        <v>12279</v>
      </c>
    </row>
    <row r="1000" spans="1:6" hidden="1" x14ac:dyDescent="0.2">
      <c r="A1000" s="1">
        <v>12418</v>
      </c>
      <c r="B1000" s="2" t="s">
        <v>13489</v>
      </c>
      <c r="C1000" s="2" t="s">
        <v>13490</v>
      </c>
      <c r="D1000" s="2" t="s">
        <v>26</v>
      </c>
      <c r="E1000" s="2" t="s">
        <v>12284</v>
      </c>
      <c r="F1000" s="2" t="s">
        <v>12279</v>
      </c>
    </row>
    <row r="1001" spans="1:6" hidden="1" x14ac:dyDescent="0.2">
      <c r="A1001" s="1">
        <v>12422</v>
      </c>
      <c r="B1001" s="2" t="s">
        <v>12410</v>
      </c>
      <c r="C1001" s="2" t="s">
        <v>13491</v>
      </c>
      <c r="D1001" s="2" t="s">
        <v>29</v>
      </c>
      <c r="E1001" s="2" t="s">
        <v>12284</v>
      </c>
      <c r="F1001" s="2" t="s">
        <v>12279</v>
      </c>
    </row>
    <row r="1002" spans="1:6" hidden="1" x14ac:dyDescent="0.2">
      <c r="A1002" s="1">
        <v>12424</v>
      </c>
      <c r="B1002" s="2" t="s">
        <v>13492</v>
      </c>
      <c r="C1002" s="2" t="s">
        <v>13493</v>
      </c>
      <c r="D1002" s="2" t="s">
        <v>29</v>
      </c>
      <c r="E1002" s="2" t="s">
        <v>12284</v>
      </c>
      <c r="F1002" s="2" t="s">
        <v>12279</v>
      </c>
    </row>
    <row r="1003" spans="1:6" hidden="1" x14ac:dyDescent="0.2">
      <c r="A1003" s="1">
        <v>12425</v>
      </c>
      <c r="B1003" s="2" t="s">
        <v>12333</v>
      </c>
      <c r="C1003" s="2" t="s">
        <v>13494</v>
      </c>
      <c r="D1003" s="2" t="s">
        <v>34</v>
      </c>
      <c r="E1003" s="2" t="s">
        <v>12278</v>
      </c>
      <c r="F1003" s="2" t="s">
        <v>12279</v>
      </c>
    </row>
    <row r="1004" spans="1:6" hidden="1" x14ac:dyDescent="0.2">
      <c r="A1004" s="1">
        <v>12426</v>
      </c>
      <c r="B1004" s="2" t="s">
        <v>12474</v>
      </c>
      <c r="C1004" s="2" t="s">
        <v>13495</v>
      </c>
      <c r="D1004" s="2" t="s">
        <v>26</v>
      </c>
      <c r="E1004" s="2" t="s">
        <v>12284</v>
      </c>
      <c r="F1004" s="2" t="s">
        <v>12279</v>
      </c>
    </row>
    <row r="1005" spans="1:6" hidden="1" x14ac:dyDescent="0.2">
      <c r="A1005" s="1">
        <v>12427</v>
      </c>
      <c r="B1005" s="2" t="s">
        <v>13496</v>
      </c>
      <c r="C1005" s="2" t="s">
        <v>13497</v>
      </c>
      <c r="D1005" s="2" t="s">
        <v>26</v>
      </c>
      <c r="E1005" s="2" t="s">
        <v>12284</v>
      </c>
      <c r="F1005" s="2" t="s">
        <v>12279</v>
      </c>
    </row>
    <row r="1006" spans="1:6" hidden="1" x14ac:dyDescent="0.2">
      <c r="A1006" s="1">
        <v>12428</v>
      </c>
      <c r="B1006" s="2" t="s">
        <v>7269</v>
      </c>
      <c r="C1006" s="2" t="s">
        <v>13498</v>
      </c>
      <c r="D1006" s="2" t="s">
        <v>29</v>
      </c>
      <c r="E1006" s="2" t="s">
        <v>12284</v>
      </c>
      <c r="F1006" s="2" t="s">
        <v>12279</v>
      </c>
    </row>
    <row r="1007" spans="1:6" hidden="1" x14ac:dyDescent="0.2">
      <c r="A1007" s="1">
        <v>12429</v>
      </c>
      <c r="B1007" s="2" t="s">
        <v>7656</v>
      </c>
      <c r="C1007" s="2" t="s">
        <v>13499</v>
      </c>
      <c r="D1007" s="2" t="s">
        <v>26</v>
      </c>
      <c r="E1007" s="2" t="s">
        <v>12278</v>
      </c>
      <c r="F1007" s="2" t="s">
        <v>12279</v>
      </c>
    </row>
    <row r="1008" spans="1:6" hidden="1" x14ac:dyDescent="0.2">
      <c r="A1008" s="1">
        <v>12431</v>
      </c>
      <c r="B1008" s="2" t="s">
        <v>7852</v>
      </c>
      <c r="C1008" s="2" t="s">
        <v>13500</v>
      </c>
      <c r="D1008" s="2" t="s">
        <v>29</v>
      </c>
      <c r="E1008" s="2" t="s">
        <v>12595</v>
      </c>
      <c r="F1008" s="2" t="s">
        <v>12279</v>
      </c>
    </row>
    <row r="1009" spans="1:6" hidden="1" x14ac:dyDescent="0.2">
      <c r="A1009" s="1">
        <v>12432</v>
      </c>
      <c r="B1009" s="2" t="s">
        <v>7849</v>
      </c>
      <c r="C1009" s="2" t="s">
        <v>13501</v>
      </c>
      <c r="D1009" s="2" t="s">
        <v>29</v>
      </c>
      <c r="E1009" s="2" t="s">
        <v>12284</v>
      </c>
      <c r="F1009" s="2" t="s">
        <v>12279</v>
      </c>
    </row>
    <row r="1010" spans="1:6" hidden="1" x14ac:dyDescent="0.2">
      <c r="A1010" s="1">
        <v>12433</v>
      </c>
      <c r="B1010" s="2" t="s">
        <v>7325</v>
      </c>
      <c r="C1010" s="2" t="s">
        <v>13502</v>
      </c>
      <c r="D1010" s="2" t="s">
        <v>26</v>
      </c>
      <c r="E1010" s="2" t="s">
        <v>12278</v>
      </c>
      <c r="F1010" s="2" t="s">
        <v>12279</v>
      </c>
    </row>
    <row r="1011" spans="1:6" hidden="1" x14ac:dyDescent="0.2">
      <c r="A1011" s="1">
        <v>12436</v>
      </c>
      <c r="B1011" s="2" t="s">
        <v>12843</v>
      </c>
      <c r="C1011" s="2" t="s">
        <v>13503</v>
      </c>
      <c r="D1011" s="2" t="s">
        <v>29</v>
      </c>
      <c r="E1011" s="2" t="s">
        <v>12284</v>
      </c>
      <c r="F1011" s="2" t="s">
        <v>12279</v>
      </c>
    </row>
    <row r="1012" spans="1:6" hidden="1" x14ac:dyDescent="0.2">
      <c r="A1012" s="1">
        <v>12437</v>
      </c>
      <c r="B1012" s="2" t="s">
        <v>12735</v>
      </c>
      <c r="C1012" s="2" t="s">
        <v>13504</v>
      </c>
      <c r="D1012" s="2" t="s">
        <v>34</v>
      </c>
      <c r="E1012" s="2" t="s">
        <v>12278</v>
      </c>
      <c r="F1012" s="2" t="s">
        <v>12279</v>
      </c>
    </row>
    <row r="1013" spans="1:6" hidden="1" x14ac:dyDescent="0.2">
      <c r="A1013" s="1">
        <v>12438</v>
      </c>
      <c r="B1013" s="2" t="s">
        <v>12735</v>
      </c>
      <c r="C1013" s="2" t="s">
        <v>13505</v>
      </c>
      <c r="D1013" s="2" t="s">
        <v>34</v>
      </c>
      <c r="E1013" s="2" t="s">
        <v>12278</v>
      </c>
      <c r="F1013" s="2" t="s">
        <v>12279</v>
      </c>
    </row>
    <row r="1014" spans="1:6" hidden="1" x14ac:dyDescent="0.2">
      <c r="A1014" s="1">
        <v>12439</v>
      </c>
      <c r="B1014" s="2" t="s">
        <v>7605</v>
      </c>
      <c r="C1014" s="2" t="s">
        <v>13506</v>
      </c>
      <c r="D1014" s="2" t="s">
        <v>29</v>
      </c>
      <c r="E1014" s="2" t="s">
        <v>12284</v>
      </c>
      <c r="F1014" s="2" t="s">
        <v>12279</v>
      </c>
    </row>
    <row r="1015" spans="1:6" hidden="1" x14ac:dyDescent="0.2">
      <c r="A1015" s="1">
        <v>12440</v>
      </c>
      <c r="B1015" s="2" t="s">
        <v>13507</v>
      </c>
      <c r="C1015" s="2" t="s">
        <v>13508</v>
      </c>
      <c r="D1015" s="2" t="s">
        <v>26</v>
      </c>
      <c r="E1015" s="2" t="s">
        <v>12278</v>
      </c>
      <c r="F1015" s="2" t="s">
        <v>12279</v>
      </c>
    </row>
    <row r="1016" spans="1:6" hidden="1" x14ac:dyDescent="0.2">
      <c r="A1016" s="1">
        <v>12441</v>
      </c>
      <c r="B1016" s="2" t="s">
        <v>7323</v>
      </c>
      <c r="C1016" s="2" t="s">
        <v>13509</v>
      </c>
      <c r="D1016" s="2" t="s">
        <v>26</v>
      </c>
      <c r="E1016" s="2" t="s">
        <v>12284</v>
      </c>
      <c r="F1016" s="2" t="s">
        <v>12279</v>
      </c>
    </row>
    <row r="1017" spans="1:6" hidden="1" x14ac:dyDescent="0.2">
      <c r="A1017" s="1">
        <v>12443</v>
      </c>
      <c r="B1017" s="2" t="s">
        <v>7511</v>
      </c>
      <c r="C1017" s="2" t="s">
        <v>7512</v>
      </c>
      <c r="D1017" s="2" t="s">
        <v>34</v>
      </c>
      <c r="E1017" s="2" t="s">
        <v>12284</v>
      </c>
      <c r="F1017" s="2" t="s">
        <v>12279</v>
      </c>
    </row>
    <row r="1018" spans="1:6" hidden="1" x14ac:dyDescent="0.2">
      <c r="A1018" s="1">
        <v>12444</v>
      </c>
      <c r="B1018" s="2" t="s">
        <v>7546</v>
      </c>
      <c r="C1018" s="2" t="s">
        <v>13510</v>
      </c>
      <c r="D1018" s="2" t="s">
        <v>26</v>
      </c>
      <c r="E1018" s="2" t="s">
        <v>12284</v>
      </c>
      <c r="F1018" s="2" t="s">
        <v>12279</v>
      </c>
    </row>
    <row r="1019" spans="1:6" hidden="1" x14ac:dyDescent="0.2">
      <c r="A1019" s="1">
        <v>12445</v>
      </c>
      <c r="B1019" s="2" t="s">
        <v>7787</v>
      </c>
      <c r="C1019" s="2" t="s">
        <v>13511</v>
      </c>
      <c r="D1019" s="2" t="s">
        <v>29</v>
      </c>
      <c r="E1019" s="2" t="s">
        <v>12284</v>
      </c>
      <c r="F1019" s="2" t="s">
        <v>12279</v>
      </c>
    </row>
    <row r="1020" spans="1:6" hidden="1" x14ac:dyDescent="0.2">
      <c r="A1020" s="1">
        <v>12446</v>
      </c>
      <c r="B1020" s="2" t="s">
        <v>12298</v>
      </c>
      <c r="C1020" s="2" t="s">
        <v>13512</v>
      </c>
      <c r="D1020" s="2" t="s">
        <v>34</v>
      </c>
      <c r="E1020" s="2" t="s">
        <v>12278</v>
      </c>
      <c r="F1020" s="2" t="s">
        <v>12279</v>
      </c>
    </row>
    <row r="1021" spans="1:6" hidden="1" x14ac:dyDescent="0.2">
      <c r="A1021" s="1">
        <v>12447</v>
      </c>
      <c r="B1021" s="2" t="s">
        <v>13513</v>
      </c>
      <c r="C1021" s="2" t="s">
        <v>13514</v>
      </c>
      <c r="D1021" s="2" t="s">
        <v>29</v>
      </c>
      <c r="E1021" s="2" t="s">
        <v>12278</v>
      </c>
      <c r="F1021" s="2" t="s">
        <v>12279</v>
      </c>
    </row>
    <row r="1022" spans="1:6" hidden="1" x14ac:dyDescent="0.2">
      <c r="A1022" s="1">
        <v>12448</v>
      </c>
      <c r="B1022" s="2" t="s">
        <v>12490</v>
      </c>
      <c r="C1022" s="2" t="s">
        <v>13515</v>
      </c>
      <c r="D1022" s="2" t="s">
        <v>34</v>
      </c>
      <c r="E1022" s="2" t="s">
        <v>12278</v>
      </c>
      <c r="F1022" s="2" t="s">
        <v>12279</v>
      </c>
    </row>
    <row r="1023" spans="1:6" hidden="1" x14ac:dyDescent="0.2">
      <c r="A1023" s="1">
        <v>12449</v>
      </c>
      <c r="B1023" s="2" t="s">
        <v>12490</v>
      </c>
      <c r="C1023" s="2" t="s">
        <v>13516</v>
      </c>
      <c r="D1023" s="2" t="s">
        <v>34</v>
      </c>
      <c r="E1023" s="2" t="s">
        <v>12278</v>
      </c>
      <c r="F1023" s="2" t="s">
        <v>12279</v>
      </c>
    </row>
    <row r="1024" spans="1:6" hidden="1" x14ac:dyDescent="0.2">
      <c r="A1024" s="1">
        <v>12452</v>
      </c>
      <c r="B1024" s="2" t="s">
        <v>13517</v>
      </c>
      <c r="C1024" s="2" t="s">
        <v>13518</v>
      </c>
      <c r="D1024" s="2" t="s">
        <v>29</v>
      </c>
      <c r="E1024" s="2" t="s">
        <v>12278</v>
      </c>
      <c r="F1024" s="2" t="s">
        <v>12279</v>
      </c>
    </row>
    <row r="1025" spans="1:6" hidden="1" x14ac:dyDescent="0.2">
      <c r="A1025" s="1">
        <v>12453</v>
      </c>
      <c r="B1025" s="2" t="s">
        <v>12709</v>
      </c>
      <c r="C1025" s="2" t="s">
        <v>13519</v>
      </c>
      <c r="D1025" s="2" t="s">
        <v>34</v>
      </c>
      <c r="E1025" s="2" t="s">
        <v>12278</v>
      </c>
      <c r="F1025" s="2" t="s">
        <v>12279</v>
      </c>
    </row>
    <row r="1026" spans="1:6" hidden="1" x14ac:dyDescent="0.2">
      <c r="A1026" s="1">
        <v>12454</v>
      </c>
      <c r="B1026" s="2" t="s">
        <v>7841</v>
      </c>
      <c r="C1026" s="2" t="s">
        <v>13520</v>
      </c>
      <c r="D1026" s="2" t="s">
        <v>34</v>
      </c>
      <c r="E1026" s="2" t="s">
        <v>12278</v>
      </c>
      <c r="F1026" s="2" t="s">
        <v>12279</v>
      </c>
    </row>
    <row r="1027" spans="1:6" hidden="1" x14ac:dyDescent="0.2">
      <c r="A1027" s="1">
        <v>12455</v>
      </c>
      <c r="B1027" s="2" t="s">
        <v>7782</v>
      </c>
      <c r="C1027" s="2" t="s">
        <v>7799</v>
      </c>
      <c r="D1027" s="2" t="s">
        <v>29</v>
      </c>
      <c r="E1027" s="2" t="s">
        <v>12278</v>
      </c>
      <c r="F1027" s="2" t="s">
        <v>12279</v>
      </c>
    </row>
    <row r="1028" spans="1:6" hidden="1" x14ac:dyDescent="0.2">
      <c r="A1028" s="1">
        <v>12456</v>
      </c>
      <c r="B1028" s="2" t="s">
        <v>7276</v>
      </c>
      <c r="C1028" s="2" t="s">
        <v>13521</v>
      </c>
      <c r="D1028" s="2" t="s">
        <v>26</v>
      </c>
      <c r="E1028" s="2" t="s">
        <v>12284</v>
      </c>
      <c r="F1028" s="2" t="s">
        <v>12279</v>
      </c>
    </row>
    <row r="1029" spans="1:6" hidden="1" x14ac:dyDescent="0.2">
      <c r="A1029" s="1">
        <v>12457</v>
      </c>
      <c r="B1029" s="2" t="s">
        <v>7612</v>
      </c>
      <c r="C1029" s="2" t="s">
        <v>13522</v>
      </c>
      <c r="D1029" s="2" t="s">
        <v>34</v>
      </c>
      <c r="E1029" s="2" t="s">
        <v>12278</v>
      </c>
      <c r="F1029" s="2" t="s">
        <v>12279</v>
      </c>
    </row>
    <row r="1030" spans="1:6" hidden="1" x14ac:dyDescent="0.2">
      <c r="A1030" s="1">
        <v>12460</v>
      </c>
      <c r="B1030" s="2" t="s">
        <v>13523</v>
      </c>
      <c r="C1030" s="2" t="s">
        <v>13524</v>
      </c>
      <c r="D1030" s="2" t="s">
        <v>26</v>
      </c>
      <c r="E1030" s="2" t="s">
        <v>12284</v>
      </c>
      <c r="F1030" s="2" t="s">
        <v>12279</v>
      </c>
    </row>
    <row r="1031" spans="1:6" hidden="1" x14ac:dyDescent="0.2">
      <c r="A1031" s="1">
        <v>12461</v>
      </c>
      <c r="B1031" s="2" t="s">
        <v>13525</v>
      </c>
      <c r="C1031" s="2" t="s">
        <v>13526</v>
      </c>
      <c r="D1031" s="2" t="s">
        <v>29</v>
      </c>
      <c r="E1031" s="2" t="s">
        <v>12278</v>
      </c>
      <c r="F1031" s="2" t="s">
        <v>12279</v>
      </c>
    </row>
    <row r="1032" spans="1:6" ht="20" hidden="1" x14ac:dyDescent="0.2">
      <c r="A1032" s="1">
        <v>12462</v>
      </c>
      <c r="B1032" s="2" t="s">
        <v>12981</v>
      </c>
      <c r="C1032" s="2" t="s">
        <v>13527</v>
      </c>
      <c r="D1032" s="2" t="s">
        <v>34</v>
      </c>
      <c r="E1032" s="2" t="s">
        <v>12284</v>
      </c>
      <c r="F1032" s="2" t="s">
        <v>12279</v>
      </c>
    </row>
    <row r="1033" spans="1:6" hidden="1" x14ac:dyDescent="0.2">
      <c r="A1033" s="1">
        <v>12464</v>
      </c>
      <c r="B1033" s="2" t="s">
        <v>7325</v>
      </c>
      <c r="C1033" s="2" t="s">
        <v>13528</v>
      </c>
      <c r="D1033" s="2" t="s">
        <v>26</v>
      </c>
      <c r="E1033" s="2" t="s">
        <v>12278</v>
      </c>
      <c r="F1033" s="2" t="s">
        <v>12279</v>
      </c>
    </row>
    <row r="1034" spans="1:6" hidden="1" x14ac:dyDescent="0.2">
      <c r="A1034" s="1">
        <v>12465</v>
      </c>
      <c r="B1034" s="2" t="s">
        <v>7348</v>
      </c>
      <c r="C1034" s="2" t="s">
        <v>13529</v>
      </c>
      <c r="D1034" s="2" t="s">
        <v>29</v>
      </c>
      <c r="E1034" s="2" t="s">
        <v>12278</v>
      </c>
      <c r="F1034" s="2" t="s">
        <v>12279</v>
      </c>
    </row>
    <row r="1035" spans="1:6" hidden="1" x14ac:dyDescent="0.2">
      <c r="A1035" s="1">
        <v>12466</v>
      </c>
      <c r="B1035" s="2" t="s">
        <v>7348</v>
      </c>
      <c r="C1035" s="2" t="s">
        <v>13530</v>
      </c>
      <c r="D1035" s="2" t="s">
        <v>29</v>
      </c>
      <c r="E1035" s="2" t="s">
        <v>12278</v>
      </c>
      <c r="F1035" s="2" t="s">
        <v>12279</v>
      </c>
    </row>
    <row r="1036" spans="1:6" hidden="1" x14ac:dyDescent="0.2">
      <c r="A1036" s="1">
        <v>12467</v>
      </c>
      <c r="B1036" s="2" t="s">
        <v>12643</v>
      </c>
      <c r="C1036" s="2" t="s">
        <v>13531</v>
      </c>
      <c r="D1036" s="2" t="s">
        <v>34</v>
      </c>
      <c r="E1036" s="2" t="s">
        <v>12278</v>
      </c>
      <c r="F1036" s="2" t="s">
        <v>12279</v>
      </c>
    </row>
    <row r="1037" spans="1:6" hidden="1" x14ac:dyDescent="0.2">
      <c r="A1037" s="1">
        <v>12468</v>
      </c>
      <c r="B1037" s="2" t="s">
        <v>12575</v>
      </c>
      <c r="C1037" s="2" t="s">
        <v>13532</v>
      </c>
      <c r="D1037" s="2" t="s">
        <v>26</v>
      </c>
      <c r="E1037" s="2" t="s">
        <v>12284</v>
      </c>
      <c r="F1037" s="2" t="s">
        <v>12279</v>
      </c>
    </row>
    <row r="1038" spans="1:6" hidden="1" x14ac:dyDescent="0.2">
      <c r="A1038" s="1">
        <v>12469</v>
      </c>
      <c r="B1038" s="2" t="s">
        <v>12471</v>
      </c>
      <c r="C1038" s="2" t="s">
        <v>13533</v>
      </c>
      <c r="D1038" s="2" t="s">
        <v>26</v>
      </c>
      <c r="E1038" s="2" t="s">
        <v>12284</v>
      </c>
      <c r="F1038" s="2" t="s">
        <v>12279</v>
      </c>
    </row>
    <row r="1039" spans="1:6" hidden="1" x14ac:dyDescent="0.2">
      <c r="A1039" s="1">
        <v>12470</v>
      </c>
      <c r="B1039" s="2" t="s">
        <v>7572</v>
      </c>
      <c r="C1039" s="2" t="s">
        <v>13534</v>
      </c>
      <c r="D1039" s="2" t="s">
        <v>26</v>
      </c>
      <c r="E1039" s="2" t="s">
        <v>12284</v>
      </c>
      <c r="F1039" s="2" t="s">
        <v>12279</v>
      </c>
    </row>
    <row r="1040" spans="1:6" hidden="1" x14ac:dyDescent="0.2">
      <c r="A1040" s="1">
        <v>12471</v>
      </c>
      <c r="B1040" s="2" t="s">
        <v>7342</v>
      </c>
      <c r="C1040" s="2" t="s">
        <v>13535</v>
      </c>
      <c r="D1040" s="2" t="s">
        <v>26</v>
      </c>
      <c r="E1040" s="2" t="s">
        <v>12284</v>
      </c>
      <c r="F1040" s="2" t="s">
        <v>12279</v>
      </c>
    </row>
    <row r="1041" spans="1:6" hidden="1" x14ac:dyDescent="0.2">
      <c r="A1041" s="1">
        <v>12473</v>
      </c>
      <c r="B1041" s="2" t="s">
        <v>12852</v>
      </c>
      <c r="C1041" s="2" t="s">
        <v>13536</v>
      </c>
      <c r="D1041" s="2" t="s">
        <v>34</v>
      </c>
      <c r="E1041" s="2" t="s">
        <v>12278</v>
      </c>
      <c r="F1041" s="2" t="s">
        <v>12279</v>
      </c>
    </row>
    <row r="1042" spans="1:6" hidden="1" x14ac:dyDescent="0.2">
      <c r="A1042" s="1">
        <v>12474</v>
      </c>
      <c r="B1042" s="2" t="s">
        <v>7484</v>
      </c>
      <c r="C1042" s="2" t="s">
        <v>13537</v>
      </c>
      <c r="D1042" s="2" t="s">
        <v>29</v>
      </c>
      <c r="E1042" s="2" t="s">
        <v>12284</v>
      </c>
      <c r="F1042" s="2" t="s">
        <v>12279</v>
      </c>
    </row>
    <row r="1043" spans="1:6" hidden="1" x14ac:dyDescent="0.2">
      <c r="A1043" s="1">
        <v>12475</v>
      </c>
      <c r="B1043" s="2" t="s">
        <v>12556</v>
      </c>
      <c r="C1043" s="2" t="s">
        <v>13538</v>
      </c>
      <c r="D1043" s="2" t="s">
        <v>26</v>
      </c>
      <c r="E1043" s="2" t="s">
        <v>12284</v>
      </c>
      <c r="F1043" s="2" t="s">
        <v>12279</v>
      </c>
    </row>
    <row r="1044" spans="1:6" hidden="1" x14ac:dyDescent="0.2">
      <c r="A1044" s="1">
        <v>12478</v>
      </c>
      <c r="B1044" s="2" t="s">
        <v>7325</v>
      </c>
      <c r="C1044" s="2" t="s">
        <v>13539</v>
      </c>
      <c r="D1044" s="2" t="s">
        <v>26</v>
      </c>
      <c r="E1044" s="2" t="s">
        <v>12284</v>
      </c>
      <c r="F1044" s="2" t="s">
        <v>12279</v>
      </c>
    </row>
    <row r="1045" spans="1:6" hidden="1" x14ac:dyDescent="0.2">
      <c r="A1045" s="1">
        <v>12479</v>
      </c>
      <c r="B1045" s="2" t="s">
        <v>7489</v>
      </c>
      <c r="C1045" s="2" t="s">
        <v>13412</v>
      </c>
      <c r="D1045" s="2" t="s">
        <v>29</v>
      </c>
      <c r="E1045" s="2" t="s">
        <v>12284</v>
      </c>
      <c r="F1045" s="2" t="s">
        <v>12279</v>
      </c>
    </row>
    <row r="1046" spans="1:6" hidden="1" x14ac:dyDescent="0.2">
      <c r="A1046" s="1">
        <v>12480</v>
      </c>
      <c r="B1046" s="2" t="s">
        <v>12717</v>
      </c>
      <c r="C1046" s="2" t="s">
        <v>13540</v>
      </c>
      <c r="D1046" s="2" t="s">
        <v>26</v>
      </c>
      <c r="E1046" s="2" t="s">
        <v>12284</v>
      </c>
      <c r="F1046" s="2" t="s">
        <v>12279</v>
      </c>
    </row>
    <row r="1047" spans="1:6" hidden="1" x14ac:dyDescent="0.2">
      <c r="A1047" s="1">
        <v>12481</v>
      </c>
      <c r="B1047" s="2" t="s">
        <v>12717</v>
      </c>
      <c r="C1047" s="2" t="s">
        <v>13541</v>
      </c>
      <c r="D1047" s="2" t="s">
        <v>26</v>
      </c>
      <c r="E1047" s="2" t="s">
        <v>12284</v>
      </c>
      <c r="F1047" s="2" t="s">
        <v>12279</v>
      </c>
    </row>
    <row r="1048" spans="1:6" hidden="1" x14ac:dyDescent="0.2">
      <c r="A1048" s="1">
        <v>12482</v>
      </c>
      <c r="B1048" s="2" t="s">
        <v>7672</v>
      </c>
      <c r="C1048" s="2" t="s">
        <v>13542</v>
      </c>
      <c r="D1048" s="2" t="s">
        <v>26</v>
      </c>
      <c r="E1048" s="2" t="s">
        <v>12278</v>
      </c>
      <c r="F1048" s="2" t="s">
        <v>12279</v>
      </c>
    </row>
    <row r="1049" spans="1:6" hidden="1" x14ac:dyDescent="0.2">
      <c r="A1049" s="1">
        <v>12486</v>
      </c>
      <c r="B1049" s="2" t="s">
        <v>12382</v>
      </c>
      <c r="C1049" s="2" t="s">
        <v>13543</v>
      </c>
      <c r="D1049" s="2" t="s">
        <v>34</v>
      </c>
      <c r="E1049" s="2" t="s">
        <v>12278</v>
      </c>
      <c r="F1049" s="2" t="s">
        <v>12279</v>
      </c>
    </row>
    <row r="1050" spans="1:6" hidden="1" x14ac:dyDescent="0.2">
      <c r="A1050" s="1">
        <v>12487</v>
      </c>
      <c r="B1050" s="2" t="s">
        <v>12617</v>
      </c>
      <c r="C1050" s="2" t="s">
        <v>13544</v>
      </c>
      <c r="D1050" s="2" t="s">
        <v>29</v>
      </c>
      <c r="E1050" s="2" t="s">
        <v>12278</v>
      </c>
      <c r="F1050" s="2" t="s">
        <v>12279</v>
      </c>
    </row>
    <row r="1051" spans="1:6" hidden="1" x14ac:dyDescent="0.2">
      <c r="A1051" s="1">
        <v>12489</v>
      </c>
      <c r="B1051" s="2" t="s">
        <v>12479</v>
      </c>
      <c r="C1051" s="2" t="s">
        <v>13545</v>
      </c>
      <c r="D1051" s="2" t="s">
        <v>26</v>
      </c>
      <c r="E1051" s="2" t="s">
        <v>12284</v>
      </c>
      <c r="F1051" s="2" t="s">
        <v>12279</v>
      </c>
    </row>
    <row r="1052" spans="1:6" hidden="1" x14ac:dyDescent="0.2">
      <c r="A1052" s="1">
        <v>12491</v>
      </c>
      <c r="B1052" s="2" t="s">
        <v>12787</v>
      </c>
      <c r="C1052" s="2" t="s">
        <v>13546</v>
      </c>
      <c r="D1052" s="2" t="s">
        <v>29</v>
      </c>
      <c r="E1052" s="2" t="s">
        <v>12284</v>
      </c>
      <c r="F1052" s="2" t="s">
        <v>12279</v>
      </c>
    </row>
    <row r="1053" spans="1:6" hidden="1" x14ac:dyDescent="0.2">
      <c r="A1053" s="1">
        <v>12492</v>
      </c>
      <c r="B1053" s="2" t="s">
        <v>13547</v>
      </c>
      <c r="C1053" s="2" t="s">
        <v>13548</v>
      </c>
      <c r="D1053" s="2" t="s">
        <v>29</v>
      </c>
      <c r="E1053" s="2" t="s">
        <v>12284</v>
      </c>
      <c r="F1053" s="2" t="s">
        <v>12279</v>
      </c>
    </row>
    <row r="1054" spans="1:6" hidden="1" x14ac:dyDescent="0.2">
      <c r="A1054" s="1">
        <v>12495</v>
      </c>
      <c r="B1054" s="2" t="s">
        <v>7472</v>
      </c>
      <c r="C1054" s="2" t="s">
        <v>13549</v>
      </c>
      <c r="D1054" s="2" t="s">
        <v>34</v>
      </c>
      <c r="E1054" s="2" t="s">
        <v>12284</v>
      </c>
      <c r="F1054" s="2" t="s">
        <v>12279</v>
      </c>
    </row>
    <row r="1055" spans="1:6" hidden="1" x14ac:dyDescent="0.2">
      <c r="A1055" s="1">
        <v>12496</v>
      </c>
      <c r="B1055" s="2" t="s">
        <v>13550</v>
      </c>
      <c r="C1055" s="2" t="s">
        <v>13551</v>
      </c>
      <c r="D1055" s="2" t="s">
        <v>34</v>
      </c>
      <c r="E1055" s="2" t="s">
        <v>12278</v>
      </c>
      <c r="F1055" s="2" t="s">
        <v>12279</v>
      </c>
    </row>
    <row r="1056" spans="1:6" hidden="1" x14ac:dyDescent="0.2">
      <c r="A1056" s="1">
        <v>12498</v>
      </c>
      <c r="B1056" s="2" t="s">
        <v>12887</v>
      </c>
      <c r="C1056" s="2" t="s">
        <v>13552</v>
      </c>
      <c r="D1056" s="2" t="s">
        <v>29</v>
      </c>
      <c r="E1056" s="2" t="s">
        <v>12297</v>
      </c>
      <c r="F1056" s="2" t="s">
        <v>12279</v>
      </c>
    </row>
    <row r="1057" spans="1:6" hidden="1" x14ac:dyDescent="0.2">
      <c r="A1057" s="1">
        <v>12499</v>
      </c>
      <c r="B1057" s="2" t="s">
        <v>7287</v>
      </c>
      <c r="C1057" s="2" t="s">
        <v>13553</v>
      </c>
      <c r="D1057" s="2" t="s">
        <v>34</v>
      </c>
      <c r="E1057" s="2" t="s">
        <v>12278</v>
      </c>
      <c r="F1057" s="2" t="s">
        <v>12279</v>
      </c>
    </row>
    <row r="1058" spans="1:6" hidden="1" x14ac:dyDescent="0.2">
      <c r="A1058" s="1">
        <v>12515</v>
      </c>
      <c r="B1058" s="2" t="s">
        <v>7385</v>
      </c>
      <c r="C1058" s="2" t="s">
        <v>13554</v>
      </c>
      <c r="D1058" s="2" t="s">
        <v>26</v>
      </c>
      <c r="E1058" s="2" t="s">
        <v>12278</v>
      </c>
      <c r="F1058" s="2" t="s">
        <v>12279</v>
      </c>
    </row>
    <row r="1059" spans="1:6" hidden="1" x14ac:dyDescent="0.2">
      <c r="A1059" s="1">
        <v>12516</v>
      </c>
      <c r="B1059" s="2" t="s">
        <v>12843</v>
      </c>
      <c r="C1059" s="2" t="s">
        <v>13555</v>
      </c>
      <c r="D1059" s="2" t="s">
        <v>29</v>
      </c>
      <c r="E1059" s="2" t="s">
        <v>12278</v>
      </c>
      <c r="F1059" s="2" t="s">
        <v>12279</v>
      </c>
    </row>
    <row r="1060" spans="1:6" ht="20" hidden="1" x14ac:dyDescent="0.2">
      <c r="A1060" s="1">
        <v>12520</v>
      </c>
      <c r="B1060" s="2" t="s">
        <v>7841</v>
      </c>
      <c r="C1060" s="2" t="s">
        <v>13556</v>
      </c>
      <c r="D1060" s="2" t="s">
        <v>34</v>
      </c>
      <c r="E1060" s="2" t="s">
        <v>12297</v>
      </c>
      <c r="F1060" s="2" t="s">
        <v>13557</v>
      </c>
    </row>
    <row r="1061" spans="1:6" hidden="1" x14ac:dyDescent="0.2">
      <c r="A1061" s="1">
        <v>12522</v>
      </c>
      <c r="B1061" s="2" t="s">
        <v>7287</v>
      </c>
      <c r="C1061" s="2" t="s">
        <v>13558</v>
      </c>
      <c r="D1061" s="2" t="s">
        <v>34</v>
      </c>
      <c r="E1061" s="2" t="s">
        <v>12282</v>
      </c>
      <c r="F1061" s="2" t="s">
        <v>12279</v>
      </c>
    </row>
    <row r="1062" spans="1:6" hidden="1" x14ac:dyDescent="0.2">
      <c r="A1062" s="1">
        <v>12539</v>
      </c>
      <c r="B1062" s="2" t="s">
        <v>7888</v>
      </c>
      <c r="C1062" s="2" t="s">
        <v>13559</v>
      </c>
      <c r="D1062" s="2" t="s">
        <v>26</v>
      </c>
      <c r="E1062" s="2" t="s">
        <v>12278</v>
      </c>
      <c r="F1062" s="2" t="s">
        <v>12279</v>
      </c>
    </row>
    <row r="1063" spans="1:6" hidden="1" x14ac:dyDescent="0.2">
      <c r="A1063" s="1">
        <v>12553</v>
      </c>
      <c r="B1063" s="2" t="s">
        <v>7663</v>
      </c>
      <c r="C1063" s="2" t="s">
        <v>13560</v>
      </c>
      <c r="D1063" s="2" t="s">
        <v>26</v>
      </c>
      <c r="E1063" s="2" t="s">
        <v>12278</v>
      </c>
      <c r="F1063" s="2" t="s">
        <v>12279</v>
      </c>
    </row>
    <row r="1064" spans="1:6" hidden="1" x14ac:dyDescent="0.2">
      <c r="A1064" s="1">
        <v>12556</v>
      </c>
      <c r="B1064" s="2" t="s">
        <v>13561</v>
      </c>
      <c r="C1064" s="2" t="s">
        <v>13562</v>
      </c>
      <c r="D1064" s="2" t="s">
        <v>26</v>
      </c>
      <c r="E1064" s="2" t="s">
        <v>12278</v>
      </c>
      <c r="F1064" s="2" t="s">
        <v>12279</v>
      </c>
    </row>
    <row r="1065" spans="1:6" hidden="1" x14ac:dyDescent="0.2">
      <c r="A1065" s="1">
        <v>12560</v>
      </c>
      <c r="B1065" s="2" t="s">
        <v>7379</v>
      </c>
      <c r="C1065" s="2" t="s">
        <v>13563</v>
      </c>
      <c r="D1065" s="2" t="s">
        <v>26</v>
      </c>
      <c r="E1065" s="2" t="s">
        <v>12284</v>
      </c>
      <c r="F1065" s="2" t="s">
        <v>12279</v>
      </c>
    </row>
    <row r="1066" spans="1:6" hidden="1" x14ac:dyDescent="0.2">
      <c r="A1066" s="1">
        <v>12561</v>
      </c>
      <c r="B1066" s="2" t="s">
        <v>7841</v>
      </c>
      <c r="C1066" s="2" t="s">
        <v>13564</v>
      </c>
      <c r="D1066" s="2" t="s">
        <v>34</v>
      </c>
      <c r="E1066" s="2" t="s">
        <v>12278</v>
      </c>
      <c r="F1066" s="2" t="s">
        <v>12279</v>
      </c>
    </row>
    <row r="1067" spans="1:6" hidden="1" x14ac:dyDescent="0.2">
      <c r="A1067" s="1">
        <v>12562</v>
      </c>
      <c r="B1067" s="2" t="s">
        <v>7841</v>
      </c>
      <c r="C1067" s="2" t="s">
        <v>13565</v>
      </c>
      <c r="D1067" s="2" t="s">
        <v>34</v>
      </c>
      <c r="E1067" s="2" t="s">
        <v>12278</v>
      </c>
      <c r="F1067" s="2" t="s">
        <v>12279</v>
      </c>
    </row>
    <row r="1068" spans="1:6" hidden="1" x14ac:dyDescent="0.2">
      <c r="A1068" s="1">
        <v>12563</v>
      </c>
      <c r="B1068" s="2" t="s">
        <v>12413</v>
      </c>
      <c r="C1068" s="2" t="s">
        <v>13566</v>
      </c>
      <c r="D1068" s="2" t="s">
        <v>29</v>
      </c>
      <c r="E1068" s="2" t="s">
        <v>12284</v>
      </c>
      <c r="F1068" s="2" t="s">
        <v>12279</v>
      </c>
    </row>
    <row r="1069" spans="1:6" hidden="1" x14ac:dyDescent="0.2">
      <c r="A1069" s="1">
        <v>12565</v>
      </c>
      <c r="B1069" s="2" t="s">
        <v>7287</v>
      </c>
      <c r="C1069" s="2" t="s">
        <v>13567</v>
      </c>
      <c r="D1069" s="2" t="s">
        <v>34</v>
      </c>
      <c r="E1069" s="2" t="s">
        <v>12278</v>
      </c>
      <c r="F1069" s="2" t="s">
        <v>12279</v>
      </c>
    </row>
    <row r="1070" spans="1:6" hidden="1" x14ac:dyDescent="0.2">
      <c r="A1070" s="1">
        <v>12566</v>
      </c>
      <c r="B1070" s="2" t="s">
        <v>7325</v>
      </c>
      <c r="C1070" s="2" t="s">
        <v>13568</v>
      </c>
      <c r="D1070" s="2" t="s">
        <v>26</v>
      </c>
      <c r="E1070" s="2" t="s">
        <v>12278</v>
      </c>
      <c r="F1070" s="2" t="s">
        <v>12279</v>
      </c>
    </row>
    <row r="1071" spans="1:6" hidden="1" x14ac:dyDescent="0.2">
      <c r="A1071" s="1">
        <v>12569</v>
      </c>
      <c r="B1071" s="2" t="s">
        <v>7287</v>
      </c>
      <c r="C1071" s="2" t="s">
        <v>13569</v>
      </c>
      <c r="D1071" s="2" t="s">
        <v>34</v>
      </c>
      <c r="E1071" s="2" t="s">
        <v>12284</v>
      </c>
      <c r="F1071" s="2" t="s">
        <v>12279</v>
      </c>
    </row>
    <row r="1072" spans="1:6" hidden="1" x14ac:dyDescent="0.2">
      <c r="A1072" s="1">
        <v>12570</v>
      </c>
      <c r="B1072" s="2" t="s">
        <v>7656</v>
      </c>
      <c r="C1072" s="2" t="s">
        <v>13570</v>
      </c>
      <c r="D1072" s="2" t="s">
        <v>26</v>
      </c>
      <c r="E1072" s="2" t="s">
        <v>12278</v>
      </c>
      <c r="F1072" s="2" t="s">
        <v>12279</v>
      </c>
    </row>
    <row r="1073" spans="1:6" hidden="1" x14ac:dyDescent="0.2">
      <c r="A1073" s="1">
        <v>12573</v>
      </c>
      <c r="B1073" s="2" t="s">
        <v>13571</v>
      </c>
      <c r="C1073" s="2" t="s">
        <v>13572</v>
      </c>
      <c r="D1073" s="2" t="s">
        <v>29</v>
      </c>
      <c r="E1073" s="2" t="s">
        <v>12284</v>
      </c>
      <c r="F1073" s="2" t="s">
        <v>12279</v>
      </c>
    </row>
    <row r="1074" spans="1:6" hidden="1" x14ac:dyDescent="0.2">
      <c r="A1074" s="1">
        <v>12574</v>
      </c>
      <c r="B1074" s="2" t="s">
        <v>7694</v>
      </c>
      <c r="C1074" s="2" t="s">
        <v>13573</v>
      </c>
      <c r="D1074" s="2" t="s">
        <v>34</v>
      </c>
      <c r="E1074" s="2" t="s">
        <v>12278</v>
      </c>
      <c r="F1074" s="2" t="s">
        <v>12279</v>
      </c>
    </row>
    <row r="1075" spans="1:6" hidden="1" x14ac:dyDescent="0.2">
      <c r="A1075" s="1">
        <v>12575</v>
      </c>
      <c r="B1075" s="2" t="s">
        <v>13574</v>
      </c>
      <c r="C1075" s="2" t="s">
        <v>13575</v>
      </c>
      <c r="D1075" s="2" t="s">
        <v>26</v>
      </c>
      <c r="E1075" s="2" t="s">
        <v>12278</v>
      </c>
      <c r="F1075" s="2" t="s">
        <v>12279</v>
      </c>
    </row>
    <row r="1076" spans="1:6" hidden="1" x14ac:dyDescent="0.2">
      <c r="A1076" s="1">
        <v>12576</v>
      </c>
      <c r="B1076" s="2" t="s">
        <v>7591</v>
      </c>
      <c r="C1076" s="2" t="s">
        <v>13576</v>
      </c>
      <c r="D1076" s="2" t="s">
        <v>29</v>
      </c>
      <c r="E1076" s="2" t="s">
        <v>12278</v>
      </c>
      <c r="F1076" s="2" t="s">
        <v>12279</v>
      </c>
    </row>
    <row r="1077" spans="1:6" hidden="1" x14ac:dyDescent="0.2">
      <c r="A1077" s="1">
        <v>12577</v>
      </c>
      <c r="B1077" s="2" t="s">
        <v>12950</v>
      </c>
      <c r="C1077" s="2" t="s">
        <v>13577</v>
      </c>
      <c r="D1077" s="2" t="s">
        <v>26</v>
      </c>
      <c r="E1077" s="2" t="s">
        <v>12278</v>
      </c>
      <c r="F1077" s="2" t="s">
        <v>12279</v>
      </c>
    </row>
    <row r="1078" spans="1:6" ht="20" hidden="1" x14ac:dyDescent="0.2">
      <c r="A1078" s="1">
        <v>12580</v>
      </c>
      <c r="B1078" s="2" t="s">
        <v>7694</v>
      </c>
      <c r="C1078" s="2" t="s">
        <v>13578</v>
      </c>
      <c r="D1078" s="2" t="s">
        <v>34</v>
      </c>
      <c r="E1078" s="2" t="s">
        <v>12284</v>
      </c>
      <c r="F1078" s="2" t="s">
        <v>12279</v>
      </c>
    </row>
    <row r="1079" spans="1:6" hidden="1" x14ac:dyDescent="0.2">
      <c r="A1079" s="1">
        <v>12581</v>
      </c>
      <c r="B1079" s="2" t="s">
        <v>7325</v>
      </c>
      <c r="C1079" s="2" t="s">
        <v>13579</v>
      </c>
      <c r="D1079" s="2" t="s">
        <v>26</v>
      </c>
      <c r="E1079" s="2" t="s">
        <v>12282</v>
      </c>
      <c r="F1079" s="2" t="s">
        <v>12279</v>
      </c>
    </row>
    <row r="1080" spans="1:6" hidden="1" x14ac:dyDescent="0.2">
      <c r="A1080" s="1">
        <v>12582</v>
      </c>
      <c r="B1080" s="2" t="s">
        <v>13580</v>
      </c>
      <c r="C1080" s="2" t="s">
        <v>13581</v>
      </c>
      <c r="D1080" s="2" t="s">
        <v>26</v>
      </c>
      <c r="E1080" s="2" t="s">
        <v>12284</v>
      </c>
      <c r="F1080" s="2" t="s">
        <v>12279</v>
      </c>
    </row>
    <row r="1081" spans="1:6" hidden="1" x14ac:dyDescent="0.2">
      <c r="A1081" s="1">
        <v>12583</v>
      </c>
      <c r="B1081" s="2" t="s">
        <v>12479</v>
      </c>
      <c r="C1081" s="2" t="s">
        <v>13582</v>
      </c>
      <c r="D1081" s="2" t="s">
        <v>26</v>
      </c>
      <c r="E1081" s="2" t="s">
        <v>12278</v>
      </c>
      <c r="F1081" s="2" t="s">
        <v>12279</v>
      </c>
    </row>
    <row r="1082" spans="1:6" hidden="1" x14ac:dyDescent="0.2">
      <c r="A1082" s="1">
        <v>12584</v>
      </c>
      <c r="B1082" s="2" t="s">
        <v>7381</v>
      </c>
      <c r="C1082" s="2" t="s">
        <v>13583</v>
      </c>
      <c r="D1082" s="2" t="s">
        <v>26</v>
      </c>
      <c r="E1082" s="2" t="s">
        <v>12284</v>
      </c>
      <c r="F1082" s="2" t="s">
        <v>12279</v>
      </c>
    </row>
    <row r="1083" spans="1:6" hidden="1" x14ac:dyDescent="0.2">
      <c r="A1083" s="1">
        <v>12585</v>
      </c>
      <c r="B1083" s="2" t="s">
        <v>13584</v>
      </c>
      <c r="C1083" s="2" t="s">
        <v>12971</v>
      </c>
      <c r="D1083" s="2" t="s">
        <v>26</v>
      </c>
      <c r="E1083" s="2" t="s">
        <v>12284</v>
      </c>
      <c r="F1083" s="2" t="s">
        <v>12279</v>
      </c>
    </row>
    <row r="1084" spans="1:6" hidden="1" x14ac:dyDescent="0.2">
      <c r="A1084" s="1">
        <v>12591</v>
      </c>
      <c r="B1084" s="2" t="s">
        <v>7572</v>
      </c>
      <c r="C1084" s="2" t="s">
        <v>13585</v>
      </c>
      <c r="D1084" s="2" t="s">
        <v>26</v>
      </c>
      <c r="E1084" s="2" t="s">
        <v>12278</v>
      </c>
      <c r="F1084" s="2" t="s">
        <v>12279</v>
      </c>
    </row>
    <row r="1085" spans="1:6" hidden="1" x14ac:dyDescent="0.2">
      <c r="A1085" s="1">
        <v>12592</v>
      </c>
      <c r="B1085" s="2" t="s">
        <v>12479</v>
      </c>
      <c r="C1085" s="2" t="s">
        <v>13586</v>
      </c>
      <c r="D1085" s="2" t="s">
        <v>26</v>
      </c>
      <c r="E1085" s="2" t="s">
        <v>12284</v>
      </c>
      <c r="F1085" s="2" t="s">
        <v>12279</v>
      </c>
    </row>
    <row r="1086" spans="1:6" hidden="1" x14ac:dyDescent="0.2">
      <c r="A1086" s="1">
        <v>12596</v>
      </c>
      <c r="B1086" s="2" t="s">
        <v>7484</v>
      </c>
      <c r="C1086" s="2" t="s">
        <v>13587</v>
      </c>
      <c r="D1086" s="2" t="s">
        <v>29</v>
      </c>
      <c r="E1086" s="2" t="s">
        <v>12278</v>
      </c>
      <c r="F1086" s="2" t="s">
        <v>12279</v>
      </c>
    </row>
    <row r="1087" spans="1:6" ht="20" hidden="1" x14ac:dyDescent="0.2">
      <c r="A1087" s="1">
        <v>12597</v>
      </c>
      <c r="B1087" s="2" t="s">
        <v>7409</v>
      </c>
      <c r="C1087" s="2" t="s">
        <v>13588</v>
      </c>
      <c r="D1087" s="2" t="s">
        <v>34</v>
      </c>
      <c r="E1087" s="2" t="s">
        <v>12284</v>
      </c>
      <c r="F1087" s="2" t="s">
        <v>12279</v>
      </c>
    </row>
    <row r="1088" spans="1:6" hidden="1" x14ac:dyDescent="0.2">
      <c r="A1088" s="1">
        <v>12598</v>
      </c>
      <c r="B1088" s="2" t="s">
        <v>7316</v>
      </c>
      <c r="C1088" s="2" t="s">
        <v>13589</v>
      </c>
      <c r="D1088" s="2" t="s">
        <v>34</v>
      </c>
      <c r="E1088" s="2" t="s">
        <v>12284</v>
      </c>
      <c r="F1088" s="2" t="s">
        <v>12279</v>
      </c>
    </row>
    <row r="1089" spans="1:6" hidden="1" x14ac:dyDescent="0.2">
      <c r="A1089" s="1">
        <v>12601</v>
      </c>
      <c r="B1089" s="2" t="s">
        <v>7737</v>
      </c>
      <c r="C1089" s="2" t="s">
        <v>13590</v>
      </c>
      <c r="D1089" s="2" t="s">
        <v>29</v>
      </c>
      <c r="E1089" s="2" t="s">
        <v>12278</v>
      </c>
      <c r="F1089" s="2" t="s">
        <v>12279</v>
      </c>
    </row>
    <row r="1090" spans="1:6" hidden="1" x14ac:dyDescent="0.2">
      <c r="A1090" s="1">
        <v>12602</v>
      </c>
      <c r="B1090" s="2" t="s">
        <v>13591</v>
      </c>
      <c r="C1090" s="2" t="s">
        <v>13592</v>
      </c>
      <c r="D1090" s="2" t="s">
        <v>26</v>
      </c>
      <c r="E1090" s="2" t="s">
        <v>12284</v>
      </c>
      <c r="F1090" s="2" t="s">
        <v>12279</v>
      </c>
    </row>
    <row r="1091" spans="1:6" hidden="1" x14ac:dyDescent="0.2">
      <c r="A1091" s="1">
        <v>12605</v>
      </c>
      <c r="B1091" s="2" t="s">
        <v>7658</v>
      </c>
      <c r="C1091" s="2" t="s">
        <v>13593</v>
      </c>
      <c r="D1091" s="2" t="s">
        <v>26</v>
      </c>
      <c r="E1091" s="2" t="s">
        <v>12284</v>
      </c>
      <c r="F1091" s="2" t="s">
        <v>12279</v>
      </c>
    </row>
    <row r="1092" spans="1:6" hidden="1" x14ac:dyDescent="0.2">
      <c r="A1092" s="1">
        <v>12611</v>
      </c>
      <c r="B1092" s="2" t="s">
        <v>7348</v>
      </c>
      <c r="C1092" s="2" t="s">
        <v>13594</v>
      </c>
      <c r="D1092" s="2" t="s">
        <v>29</v>
      </c>
      <c r="E1092" s="2" t="s">
        <v>12278</v>
      </c>
      <c r="F1092" s="2" t="s">
        <v>12279</v>
      </c>
    </row>
    <row r="1093" spans="1:6" hidden="1" x14ac:dyDescent="0.2">
      <c r="A1093" s="1">
        <v>12612</v>
      </c>
      <c r="B1093" s="2" t="s">
        <v>7348</v>
      </c>
      <c r="C1093" s="2" t="s">
        <v>13595</v>
      </c>
      <c r="D1093" s="2" t="s">
        <v>29</v>
      </c>
      <c r="E1093" s="2" t="s">
        <v>12284</v>
      </c>
      <c r="F1093" s="2" t="s">
        <v>12279</v>
      </c>
    </row>
    <row r="1094" spans="1:6" hidden="1" x14ac:dyDescent="0.2">
      <c r="A1094" s="1">
        <v>12613</v>
      </c>
      <c r="B1094" s="2" t="s">
        <v>13596</v>
      </c>
      <c r="C1094" s="2" t="s">
        <v>13597</v>
      </c>
      <c r="D1094" s="2" t="s">
        <v>26</v>
      </c>
      <c r="E1094" s="2" t="s">
        <v>12284</v>
      </c>
      <c r="F1094" s="2" t="s">
        <v>12279</v>
      </c>
    </row>
    <row r="1095" spans="1:6" hidden="1" x14ac:dyDescent="0.2">
      <c r="A1095" s="1">
        <v>12614</v>
      </c>
      <c r="B1095" s="2" t="s">
        <v>12341</v>
      </c>
      <c r="C1095" s="2" t="s">
        <v>13598</v>
      </c>
      <c r="D1095" s="2" t="s">
        <v>29</v>
      </c>
      <c r="E1095" s="2" t="s">
        <v>12278</v>
      </c>
      <c r="F1095" s="2" t="s">
        <v>12279</v>
      </c>
    </row>
    <row r="1096" spans="1:6" hidden="1" x14ac:dyDescent="0.2">
      <c r="A1096" s="1">
        <v>12615</v>
      </c>
      <c r="B1096" s="2" t="s">
        <v>12341</v>
      </c>
      <c r="C1096" s="2" t="s">
        <v>13599</v>
      </c>
      <c r="D1096" s="2" t="s">
        <v>29</v>
      </c>
      <c r="E1096" s="2" t="s">
        <v>12278</v>
      </c>
      <c r="F1096" s="2" t="s">
        <v>12279</v>
      </c>
    </row>
    <row r="1097" spans="1:6" hidden="1" x14ac:dyDescent="0.2">
      <c r="A1097" s="1">
        <v>12616</v>
      </c>
      <c r="B1097" s="2" t="s">
        <v>7325</v>
      </c>
      <c r="C1097" s="2" t="s">
        <v>13600</v>
      </c>
      <c r="D1097" s="2" t="s">
        <v>26</v>
      </c>
      <c r="E1097" s="2" t="s">
        <v>12278</v>
      </c>
      <c r="F1097" s="2" t="s">
        <v>12279</v>
      </c>
    </row>
    <row r="1098" spans="1:6" hidden="1" x14ac:dyDescent="0.2">
      <c r="A1098" s="1">
        <v>12617</v>
      </c>
      <c r="B1098" s="2" t="s">
        <v>13601</v>
      </c>
      <c r="C1098" s="2" t="s">
        <v>13602</v>
      </c>
      <c r="D1098" s="2" t="s">
        <v>26</v>
      </c>
      <c r="E1098" s="2" t="s">
        <v>12278</v>
      </c>
      <c r="F1098" s="2" t="s">
        <v>12279</v>
      </c>
    </row>
    <row r="1099" spans="1:6" hidden="1" x14ac:dyDescent="0.2">
      <c r="A1099" s="1">
        <v>12618</v>
      </c>
      <c r="B1099" s="2" t="s">
        <v>7287</v>
      </c>
      <c r="C1099" s="2" t="s">
        <v>13603</v>
      </c>
      <c r="D1099" s="2" t="s">
        <v>34</v>
      </c>
      <c r="E1099" s="2" t="s">
        <v>12284</v>
      </c>
      <c r="F1099" s="2" t="s">
        <v>12279</v>
      </c>
    </row>
    <row r="1100" spans="1:6" hidden="1" x14ac:dyDescent="0.2">
      <c r="A1100" s="1">
        <v>12619</v>
      </c>
      <c r="B1100" s="2" t="s">
        <v>13604</v>
      </c>
      <c r="C1100" s="2" t="s">
        <v>13605</v>
      </c>
      <c r="D1100" s="2" t="s">
        <v>34</v>
      </c>
      <c r="E1100" s="2" t="s">
        <v>12284</v>
      </c>
      <c r="F1100" s="2" t="s">
        <v>12279</v>
      </c>
    </row>
    <row r="1101" spans="1:6" hidden="1" x14ac:dyDescent="0.2">
      <c r="A1101" s="1">
        <v>12621</v>
      </c>
      <c r="B1101" s="2" t="s">
        <v>7841</v>
      </c>
      <c r="C1101" s="2" t="s">
        <v>13606</v>
      </c>
      <c r="D1101" s="2" t="s">
        <v>34</v>
      </c>
      <c r="E1101" s="2" t="s">
        <v>12284</v>
      </c>
      <c r="F1101" s="2" t="s">
        <v>12279</v>
      </c>
    </row>
    <row r="1102" spans="1:6" hidden="1" x14ac:dyDescent="0.2">
      <c r="A1102" s="1">
        <v>12622</v>
      </c>
      <c r="B1102" s="2" t="s">
        <v>7846</v>
      </c>
      <c r="C1102" s="2" t="s">
        <v>13607</v>
      </c>
      <c r="D1102" s="2" t="s">
        <v>34</v>
      </c>
      <c r="E1102" s="2" t="s">
        <v>12278</v>
      </c>
      <c r="F1102" s="2" t="s">
        <v>12279</v>
      </c>
    </row>
    <row r="1103" spans="1:6" hidden="1" x14ac:dyDescent="0.2">
      <c r="A1103" s="1">
        <v>12624</v>
      </c>
      <c r="B1103" s="2" t="s">
        <v>7287</v>
      </c>
      <c r="C1103" s="2" t="s">
        <v>13608</v>
      </c>
      <c r="D1103" s="2" t="s">
        <v>34</v>
      </c>
      <c r="E1103" s="2" t="s">
        <v>12278</v>
      </c>
      <c r="F1103" s="2" t="s">
        <v>12279</v>
      </c>
    </row>
    <row r="1104" spans="1:6" hidden="1" x14ac:dyDescent="0.2">
      <c r="A1104" s="1">
        <v>12625</v>
      </c>
      <c r="B1104" s="2" t="s">
        <v>7287</v>
      </c>
      <c r="C1104" s="2" t="s">
        <v>13609</v>
      </c>
      <c r="D1104" s="2" t="s">
        <v>34</v>
      </c>
      <c r="E1104" s="2" t="s">
        <v>12278</v>
      </c>
      <c r="F1104" s="2" t="s">
        <v>12279</v>
      </c>
    </row>
    <row r="1105" spans="1:6" hidden="1" x14ac:dyDescent="0.2">
      <c r="A1105" s="1">
        <v>12627</v>
      </c>
      <c r="B1105" s="2" t="s">
        <v>7470</v>
      </c>
      <c r="C1105" s="2" t="s">
        <v>13610</v>
      </c>
      <c r="D1105" s="2" t="s">
        <v>34</v>
      </c>
      <c r="E1105" s="2" t="s">
        <v>12284</v>
      </c>
      <c r="F1105" s="2" t="s">
        <v>12279</v>
      </c>
    </row>
    <row r="1106" spans="1:6" hidden="1" x14ac:dyDescent="0.2">
      <c r="A1106" s="1">
        <v>12633</v>
      </c>
      <c r="B1106" s="2" t="s">
        <v>7325</v>
      </c>
      <c r="C1106" s="2" t="s">
        <v>13611</v>
      </c>
      <c r="D1106" s="2" t="s">
        <v>26</v>
      </c>
      <c r="E1106" s="2" t="s">
        <v>12284</v>
      </c>
      <c r="F1106" s="2" t="s">
        <v>12279</v>
      </c>
    </row>
    <row r="1107" spans="1:6" hidden="1" x14ac:dyDescent="0.2">
      <c r="A1107" s="1">
        <v>12634</v>
      </c>
      <c r="B1107" s="2" t="s">
        <v>7325</v>
      </c>
      <c r="C1107" s="2" t="s">
        <v>13612</v>
      </c>
      <c r="D1107" s="2" t="s">
        <v>26</v>
      </c>
      <c r="E1107" s="2" t="s">
        <v>12284</v>
      </c>
      <c r="F1107" s="2" t="s">
        <v>12279</v>
      </c>
    </row>
    <row r="1108" spans="1:6" hidden="1" x14ac:dyDescent="0.2">
      <c r="A1108" s="1">
        <v>12636</v>
      </c>
      <c r="B1108" s="2" t="s">
        <v>7325</v>
      </c>
      <c r="C1108" s="2" t="s">
        <v>13613</v>
      </c>
      <c r="D1108" s="2" t="s">
        <v>26</v>
      </c>
      <c r="E1108" s="2" t="s">
        <v>12284</v>
      </c>
      <c r="F1108" s="2" t="s">
        <v>12279</v>
      </c>
    </row>
    <row r="1109" spans="1:6" hidden="1" x14ac:dyDescent="0.2">
      <c r="A1109" s="1">
        <v>12637</v>
      </c>
      <c r="B1109" s="2" t="s">
        <v>13614</v>
      </c>
      <c r="C1109" s="2" t="s">
        <v>13615</v>
      </c>
      <c r="D1109" s="2" t="s">
        <v>29</v>
      </c>
      <c r="E1109" s="2" t="s">
        <v>12278</v>
      </c>
      <c r="F1109" s="2" t="s">
        <v>12279</v>
      </c>
    </row>
    <row r="1110" spans="1:6" hidden="1" x14ac:dyDescent="0.2">
      <c r="A1110" s="1">
        <v>12639</v>
      </c>
      <c r="B1110" s="2" t="s">
        <v>7348</v>
      </c>
      <c r="C1110" s="2" t="s">
        <v>13616</v>
      </c>
      <c r="D1110" s="2" t="s">
        <v>29</v>
      </c>
      <c r="E1110" s="2" t="s">
        <v>12278</v>
      </c>
      <c r="F1110" s="2" t="s">
        <v>12279</v>
      </c>
    </row>
    <row r="1111" spans="1:6" ht="20" hidden="1" x14ac:dyDescent="0.2">
      <c r="A1111" s="1">
        <v>12640</v>
      </c>
      <c r="B1111" s="2" t="s">
        <v>7348</v>
      </c>
      <c r="C1111" s="2" t="s">
        <v>13617</v>
      </c>
      <c r="D1111" s="2" t="s">
        <v>29</v>
      </c>
      <c r="E1111" s="2" t="s">
        <v>12278</v>
      </c>
      <c r="F1111" s="2" t="s">
        <v>12279</v>
      </c>
    </row>
    <row r="1112" spans="1:6" hidden="1" x14ac:dyDescent="0.2">
      <c r="A1112" s="1">
        <v>12641</v>
      </c>
      <c r="B1112" s="2" t="s">
        <v>7537</v>
      </c>
      <c r="C1112" s="2" t="s">
        <v>13618</v>
      </c>
      <c r="D1112" s="2" t="s">
        <v>26</v>
      </c>
      <c r="E1112" s="2" t="s">
        <v>12278</v>
      </c>
      <c r="F1112" s="2" t="s">
        <v>12279</v>
      </c>
    </row>
    <row r="1113" spans="1:6" hidden="1" x14ac:dyDescent="0.2">
      <c r="A1113" s="1">
        <v>12642</v>
      </c>
      <c r="B1113" s="2" t="s">
        <v>7537</v>
      </c>
      <c r="C1113" s="2" t="s">
        <v>13619</v>
      </c>
      <c r="D1113" s="2" t="s">
        <v>26</v>
      </c>
      <c r="E1113" s="2" t="s">
        <v>12278</v>
      </c>
      <c r="F1113" s="2" t="s">
        <v>12279</v>
      </c>
    </row>
    <row r="1114" spans="1:6" hidden="1" x14ac:dyDescent="0.2">
      <c r="A1114" s="1">
        <v>12643</v>
      </c>
      <c r="B1114" s="2" t="s">
        <v>7537</v>
      </c>
      <c r="C1114" s="2" t="s">
        <v>13620</v>
      </c>
      <c r="D1114" s="2" t="s">
        <v>26</v>
      </c>
      <c r="E1114" s="2" t="s">
        <v>12278</v>
      </c>
      <c r="F1114" s="2" t="s">
        <v>12279</v>
      </c>
    </row>
    <row r="1115" spans="1:6" hidden="1" x14ac:dyDescent="0.2">
      <c r="A1115" s="1">
        <v>12644</v>
      </c>
      <c r="B1115" s="2" t="s">
        <v>7325</v>
      </c>
      <c r="C1115" s="2" t="s">
        <v>13621</v>
      </c>
      <c r="D1115" s="2" t="s">
        <v>26</v>
      </c>
      <c r="E1115" s="2" t="s">
        <v>12278</v>
      </c>
      <c r="F1115" s="2" t="s">
        <v>12279</v>
      </c>
    </row>
    <row r="1116" spans="1:6" hidden="1" x14ac:dyDescent="0.2">
      <c r="A1116" s="1">
        <v>12645</v>
      </c>
      <c r="B1116" s="2" t="s">
        <v>12336</v>
      </c>
      <c r="C1116" s="2" t="s">
        <v>12337</v>
      </c>
      <c r="D1116" s="2" t="s">
        <v>34</v>
      </c>
      <c r="E1116" s="2" t="s">
        <v>12282</v>
      </c>
      <c r="F1116" s="2" t="s">
        <v>12279</v>
      </c>
    </row>
    <row r="1117" spans="1:6" hidden="1" x14ac:dyDescent="0.2">
      <c r="A1117" s="1">
        <v>12646</v>
      </c>
      <c r="B1117" s="2" t="s">
        <v>13414</v>
      </c>
      <c r="C1117" s="2" t="s">
        <v>13622</v>
      </c>
      <c r="D1117" s="2" t="s">
        <v>26</v>
      </c>
      <c r="E1117" s="2" t="s">
        <v>12278</v>
      </c>
      <c r="F1117" s="2" t="s">
        <v>12279</v>
      </c>
    </row>
    <row r="1118" spans="1:6" hidden="1" x14ac:dyDescent="0.2">
      <c r="A1118" s="1">
        <v>12647</v>
      </c>
      <c r="B1118" s="2" t="s">
        <v>13414</v>
      </c>
      <c r="C1118" s="2" t="s">
        <v>13623</v>
      </c>
      <c r="D1118" s="2" t="s">
        <v>34</v>
      </c>
      <c r="E1118" s="2" t="s">
        <v>12278</v>
      </c>
      <c r="F1118" s="2" t="s">
        <v>12279</v>
      </c>
    </row>
    <row r="1119" spans="1:6" hidden="1" x14ac:dyDescent="0.2">
      <c r="A1119" s="1">
        <v>12648</v>
      </c>
      <c r="B1119" s="2" t="s">
        <v>13414</v>
      </c>
      <c r="C1119" s="2" t="s">
        <v>13624</v>
      </c>
      <c r="D1119" s="2" t="s">
        <v>34</v>
      </c>
      <c r="E1119" s="2" t="s">
        <v>12278</v>
      </c>
      <c r="F1119" s="2" t="s">
        <v>12279</v>
      </c>
    </row>
    <row r="1120" spans="1:6" hidden="1" x14ac:dyDescent="0.2">
      <c r="A1120" s="1">
        <v>12649</v>
      </c>
      <c r="B1120" s="2" t="s">
        <v>13625</v>
      </c>
      <c r="C1120" s="2" t="s">
        <v>13626</v>
      </c>
      <c r="D1120" s="2" t="s">
        <v>26</v>
      </c>
      <c r="E1120" s="2" t="s">
        <v>12284</v>
      </c>
      <c r="F1120" s="2" t="s">
        <v>12279</v>
      </c>
    </row>
    <row r="1121" spans="1:6" hidden="1" x14ac:dyDescent="0.2">
      <c r="A1121" s="1">
        <v>12650</v>
      </c>
      <c r="B1121" s="2" t="s">
        <v>13513</v>
      </c>
      <c r="C1121" s="2" t="s">
        <v>13627</v>
      </c>
      <c r="D1121" s="2" t="s">
        <v>29</v>
      </c>
      <c r="E1121" s="2" t="s">
        <v>12278</v>
      </c>
      <c r="F1121" s="2" t="s">
        <v>12279</v>
      </c>
    </row>
    <row r="1122" spans="1:6" hidden="1" x14ac:dyDescent="0.2">
      <c r="A1122" s="1">
        <v>12651</v>
      </c>
      <c r="B1122" s="2" t="s">
        <v>13492</v>
      </c>
      <c r="C1122" s="2" t="s">
        <v>7274</v>
      </c>
      <c r="D1122" s="2" t="s">
        <v>29</v>
      </c>
      <c r="E1122" s="2" t="s">
        <v>12278</v>
      </c>
      <c r="F1122" s="2" t="s">
        <v>12279</v>
      </c>
    </row>
    <row r="1123" spans="1:6" hidden="1" x14ac:dyDescent="0.2">
      <c r="A1123" s="1">
        <v>12652</v>
      </c>
      <c r="B1123" s="2" t="s">
        <v>13628</v>
      </c>
      <c r="C1123" s="2" t="s">
        <v>13629</v>
      </c>
      <c r="D1123" s="2" t="s">
        <v>26</v>
      </c>
      <c r="E1123" s="2" t="s">
        <v>12278</v>
      </c>
      <c r="F1123" s="2" t="s">
        <v>12279</v>
      </c>
    </row>
    <row r="1124" spans="1:6" hidden="1" x14ac:dyDescent="0.2">
      <c r="A1124" s="1">
        <v>12653</v>
      </c>
      <c r="B1124" s="2" t="s">
        <v>12643</v>
      </c>
      <c r="C1124" s="2" t="s">
        <v>13630</v>
      </c>
      <c r="D1124" s="2" t="s">
        <v>34</v>
      </c>
      <c r="E1124" s="2" t="s">
        <v>12284</v>
      </c>
      <c r="F1124" s="2" t="s">
        <v>12279</v>
      </c>
    </row>
    <row r="1125" spans="1:6" hidden="1" x14ac:dyDescent="0.2">
      <c r="A1125" s="1">
        <v>12654</v>
      </c>
      <c r="B1125" s="2" t="s">
        <v>12643</v>
      </c>
      <c r="C1125" s="2" t="s">
        <v>13631</v>
      </c>
      <c r="D1125" s="2" t="s">
        <v>34</v>
      </c>
      <c r="E1125" s="2" t="s">
        <v>12278</v>
      </c>
      <c r="F1125" s="2" t="s">
        <v>12279</v>
      </c>
    </row>
    <row r="1126" spans="1:6" hidden="1" x14ac:dyDescent="0.2">
      <c r="A1126" s="1">
        <v>12659</v>
      </c>
      <c r="B1126" s="2" t="s">
        <v>12386</v>
      </c>
      <c r="C1126" s="2" t="s">
        <v>13632</v>
      </c>
      <c r="D1126" s="2" t="s">
        <v>29</v>
      </c>
      <c r="E1126" s="2" t="s">
        <v>12278</v>
      </c>
      <c r="F1126" s="2" t="s">
        <v>12279</v>
      </c>
    </row>
    <row r="1127" spans="1:6" hidden="1" x14ac:dyDescent="0.2">
      <c r="A1127" s="1">
        <v>12661</v>
      </c>
      <c r="B1127" s="2" t="s">
        <v>12505</v>
      </c>
      <c r="C1127" s="2" t="s">
        <v>13633</v>
      </c>
      <c r="D1127" s="2" t="s">
        <v>34</v>
      </c>
      <c r="E1127" s="2" t="s">
        <v>12278</v>
      </c>
      <c r="F1127" s="2" t="s">
        <v>12279</v>
      </c>
    </row>
    <row r="1128" spans="1:6" hidden="1" x14ac:dyDescent="0.2">
      <c r="A1128" s="1">
        <v>12662</v>
      </c>
      <c r="B1128" s="2" t="s">
        <v>7387</v>
      </c>
      <c r="C1128" s="2" t="s">
        <v>13634</v>
      </c>
      <c r="D1128" s="2" t="s">
        <v>26</v>
      </c>
      <c r="E1128" s="2" t="s">
        <v>12278</v>
      </c>
      <c r="F1128" s="2" t="s">
        <v>12279</v>
      </c>
    </row>
    <row r="1129" spans="1:6" hidden="1" x14ac:dyDescent="0.2">
      <c r="A1129" s="1">
        <v>12664</v>
      </c>
      <c r="B1129" s="2" t="s">
        <v>12371</v>
      </c>
      <c r="C1129" s="2" t="s">
        <v>13635</v>
      </c>
      <c r="D1129" s="2" t="s">
        <v>29</v>
      </c>
      <c r="E1129" s="2" t="s">
        <v>12284</v>
      </c>
      <c r="F1129" s="2" t="s">
        <v>12279</v>
      </c>
    </row>
    <row r="1130" spans="1:6" hidden="1" x14ac:dyDescent="0.2">
      <c r="A1130" s="1">
        <v>12665</v>
      </c>
      <c r="B1130" s="2" t="s">
        <v>7749</v>
      </c>
      <c r="C1130" s="2" t="s">
        <v>13636</v>
      </c>
      <c r="D1130" s="2" t="s">
        <v>29</v>
      </c>
      <c r="E1130" s="2" t="s">
        <v>12284</v>
      </c>
      <c r="F1130" s="2" t="s">
        <v>12279</v>
      </c>
    </row>
    <row r="1131" spans="1:6" hidden="1" x14ac:dyDescent="0.2">
      <c r="A1131" s="1">
        <v>12667</v>
      </c>
      <c r="B1131" s="2" t="s">
        <v>12767</v>
      </c>
      <c r="C1131" s="2" t="s">
        <v>13637</v>
      </c>
      <c r="D1131" s="2" t="s">
        <v>26</v>
      </c>
      <c r="E1131" s="2" t="s">
        <v>12284</v>
      </c>
      <c r="F1131" s="2" t="s">
        <v>12279</v>
      </c>
    </row>
    <row r="1132" spans="1:6" hidden="1" x14ac:dyDescent="0.2">
      <c r="A1132" s="1">
        <v>12668</v>
      </c>
      <c r="B1132" s="2" t="s">
        <v>7267</v>
      </c>
      <c r="C1132" s="2" t="s">
        <v>13638</v>
      </c>
      <c r="D1132" s="2" t="s">
        <v>29</v>
      </c>
      <c r="E1132" s="2" t="s">
        <v>12278</v>
      </c>
      <c r="F1132" s="2" t="s">
        <v>12279</v>
      </c>
    </row>
    <row r="1133" spans="1:6" ht="20" hidden="1" x14ac:dyDescent="0.2">
      <c r="A1133" s="1">
        <v>12669</v>
      </c>
      <c r="B1133" s="2" t="s">
        <v>7409</v>
      </c>
      <c r="C1133" s="2" t="s">
        <v>13639</v>
      </c>
      <c r="D1133" s="2" t="s">
        <v>34</v>
      </c>
      <c r="E1133" s="2" t="s">
        <v>12278</v>
      </c>
      <c r="F1133" s="2" t="s">
        <v>12279</v>
      </c>
    </row>
    <row r="1134" spans="1:6" hidden="1" x14ac:dyDescent="0.2">
      <c r="A1134" s="1">
        <v>12671</v>
      </c>
      <c r="B1134" s="2" t="s">
        <v>7612</v>
      </c>
      <c r="C1134" s="2" t="s">
        <v>13640</v>
      </c>
      <c r="D1134" s="2" t="s">
        <v>34</v>
      </c>
      <c r="E1134" s="2" t="s">
        <v>12278</v>
      </c>
      <c r="F1134" s="2" t="s">
        <v>12279</v>
      </c>
    </row>
    <row r="1135" spans="1:6" hidden="1" x14ac:dyDescent="0.2">
      <c r="A1135" s="1">
        <v>12672</v>
      </c>
      <c r="B1135" s="2" t="s">
        <v>12336</v>
      </c>
      <c r="C1135" s="2" t="s">
        <v>13641</v>
      </c>
      <c r="D1135" s="2" t="s">
        <v>34</v>
      </c>
      <c r="E1135" s="2" t="s">
        <v>12278</v>
      </c>
      <c r="F1135" s="2" t="s">
        <v>12279</v>
      </c>
    </row>
    <row r="1136" spans="1:6" hidden="1" x14ac:dyDescent="0.2">
      <c r="A1136" s="1">
        <v>12673</v>
      </c>
      <c r="B1136" s="2" t="s">
        <v>13428</v>
      </c>
      <c r="C1136" s="2" t="s">
        <v>13642</v>
      </c>
      <c r="D1136" s="2" t="s">
        <v>26</v>
      </c>
      <c r="E1136" s="2" t="s">
        <v>12278</v>
      </c>
      <c r="F1136" s="2" t="s">
        <v>12279</v>
      </c>
    </row>
    <row r="1137" spans="1:6" hidden="1" x14ac:dyDescent="0.2">
      <c r="A1137" s="1">
        <v>12674</v>
      </c>
      <c r="B1137" s="2" t="s">
        <v>13643</v>
      </c>
      <c r="C1137" s="2" t="s">
        <v>13644</v>
      </c>
      <c r="D1137" s="2" t="s">
        <v>29</v>
      </c>
      <c r="E1137" s="2" t="s">
        <v>12278</v>
      </c>
      <c r="F1137" s="2" t="s">
        <v>12279</v>
      </c>
    </row>
    <row r="1138" spans="1:6" hidden="1" x14ac:dyDescent="0.2">
      <c r="A1138" s="1">
        <v>12676</v>
      </c>
      <c r="B1138" s="2" t="s">
        <v>7572</v>
      </c>
      <c r="C1138" s="2" t="s">
        <v>12328</v>
      </c>
      <c r="D1138" s="2" t="s">
        <v>26</v>
      </c>
      <c r="E1138" s="2" t="s">
        <v>12278</v>
      </c>
      <c r="F1138" s="2" t="s">
        <v>12279</v>
      </c>
    </row>
    <row r="1139" spans="1:6" hidden="1" x14ac:dyDescent="0.2">
      <c r="A1139" s="1">
        <v>12677</v>
      </c>
      <c r="B1139" s="2" t="s">
        <v>13645</v>
      </c>
      <c r="C1139" s="2" t="s">
        <v>13646</v>
      </c>
      <c r="D1139" s="2" t="s">
        <v>26</v>
      </c>
      <c r="E1139" s="2" t="s">
        <v>12278</v>
      </c>
      <c r="F1139" s="2" t="s">
        <v>12279</v>
      </c>
    </row>
    <row r="1140" spans="1:6" hidden="1" x14ac:dyDescent="0.2">
      <c r="A1140" s="1">
        <v>12678</v>
      </c>
      <c r="B1140" s="2" t="s">
        <v>7417</v>
      </c>
      <c r="C1140" s="2" t="s">
        <v>13647</v>
      </c>
      <c r="D1140" s="2" t="s">
        <v>34</v>
      </c>
      <c r="E1140" s="2" t="s">
        <v>12278</v>
      </c>
      <c r="F1140" s="2" t="s">
        <v>12279</v>
      </c>
    </row>
    <row r="1141" spans="1:6" hidden="1" x14ac:dyDescent="0.2">
      <c r="A1141" s="1">
        <v>12679</v>
      </c>
      <c r="B1141" s="2" t="s">
        <v>13040</v>
      </c>
      <c r="C1141" s="2" t="s">
        <v>13648</v>
      </c>
      <c r="D1141" s="2" t="s">
        <v>26</v>
      </c>
      <c r="E1141" s="2" t="s">
        <v>12278</v>
      </c>
      <c r="F1141" s="2" t="s">
        <v>12279</v>
      </c>
    </row>
    <row r="1142" spans="1:6" ht="20" hidden="1" x14ac:dyDescent="0.2">
      <c r="A1142" s="1">
        <v>12680</v>
      </c>
      <c r="B1142" s="2" t="s">
        <v>7572</v>
      </c>
      <c r="C1142" s="2" t="s">
        <v>13649</v>
      </c>
      <c r="D1142" s="2" t="s">
        <v>26</v>
      </c>
      <c r="E1142" s="2" t="s">
        <v>12278</v>
      </c>
      <c r="F1142" s="2" t="s">
        <v>12279</v>
      </c>
    </row>
    <row r="1143" spans="1:6" hidden="1" x14ac:dyDescent="0.2">
      <c r="A1143" s="1">
        <v>12681</v>
      </c>
      <c r="B1143" s="2" t="s">
        <v>7612</v>
      </c>
      <c r="C1143" s="2" t="s">
        <v>13650</v>
      </c>
      <c r="D1143" s="2" t="s">
        <v>34</v>
      </c>
      <c r="E1143" s="2" t="s">
        <v>12278</v>
      </c>
      <c r="F1143" s="2" t="s">
        <v>12279</v>
      </c>
    </row>
    <row r="1144" spans="1:6" hidden="1" x14ac:dyDescent="0.2">
      <c r="A1144" s="1">
        <v>12682</v>
      </c>
      <c r="B1144" s="2" t="s">
        <v>7612</v>
      </c>
      <c r="C1144" s="2" t="s">
        <v>13651</v>
      </c>
      <c r="D1144" s="2" t="s">
        <v>34</v>
      </c>
      <c r="E1144" s="2" t="s">
        <v>12278</v>
      </c>
      <c r="F1144" s="2" t="s">
        <v>12279</v>
      </c>
    </row>
    <row r="1145" spans="1:6" hidden="1" x14ac:dyDescent="0.2">
      <c r="A1145" s="1">
        <v>12683</v>
      </c>
      <c r="B1145" s="2" t="s">
        <v>12529</v>
      </c>
      <c r="C1145" s="2" t="s">
        <v>13652</v>
      </c>
      <c r="D1145" s="2" t="s">
        <v>34</v>
      </c>
      <c r="E1145" s="2" t="s">
        <v>12278</v>
      </c>
      <c r="F1145" s="2" t="s">
        <v>12279</v>
      </c>
    </row>
    <row r="1146" spans="1:6" hidden="1" x14ac:dyDescent="0.2">
      <c r="A1146" s="1">
        <v>12684</v>
      </c>
      <c r="B1146" s="2" t="s">
        <v>12767</v>
      </c>
      <c r="C1146" s="2" t="s">
        <v>13653</v>
      </c>
      <c r="D1146" s="2" t="s">
        <v>26</v>
      </c>
      <c r="E1146" s="2" t="s">
        <v>12284</v>
      </c>
      <c r="F1146" s="2" t="s">
        <v>12279</v>
      </c>
    </row>
    <row r="1147" spans="1:6" hidden="1" x14ac:dyDescent="0.2">
      <c r="A1147" s="1">
        <v>12685</v>
      </c>
      <c r="B1147" s="2" t="s">
        <v>12767</v>
      </c>
      <c r="C1147" s="2" t="s">
        <v>13654</v>
      </c>
      <c r="D1147" s="2" t="s">
        <v>26</v>
      </c>
      <c r="E1147" s="2" t="s">
        <v>12284</v>
      </c>
      <c r="F1147" s="2" t="s">
        <v>12279</v>
      </c>
    </row>
    <row r="1148" spans="1:6" ht="20" hidden="1" x14ac:dyDescent="0.2">
      <c r="A1148" s="1">
        <v>12686</v>
      </c>
      <c r="B1148" s="2" t="s">
        <v>13655</v>
      </c>
      <c r="C1148" s="2" t="s">
        <v>13656</v>
      </c>
      <c r="D1148" s="2" t="s">
        <v>29</v>
      </c>
      <c r="E1148" s="2" t="s">
        <v>12278</v>
      </c>
      <c r="F1148" s="2" t="s">
        <v>12279</v>
      </c>
    </row>
    <row r="1149" spans="1:6" hidden="1" x14ac:dyDescent="0.2">
      <c r="A1149" s="1">
        <v>12687</v>
      </c>
      <c r="B1149" s="2" t="s">
        <v>13657</v>
      </c>
      <c r="C1149" s="2" t="s">
        <v>13658</v>
      </c>
      <c r="D1149" s="2" t="s">
        <v>34</v>
      </c>
      <c r="E1149" s="2" t="s">
        <v>12278</v>
      </c>
      <c r="F1149" s="2" t="s">
        <v>12279</v>
      </c>
    </row>
    <row r="1150" spans="1:6" hidden="1" x14ac:dyDescent="0.2">
      <c r="A1150" s="1">
        <v>12691</v>
      </c>
      <c r="B1150" s="2" t="s">
        <v>12410</v>
      </c>
      <c r="C1150" s="2" t="s">
        <v>13659</v>
      </c>
      <c r="D1150" s="2" t="s">
        <v>29</v>
      </c>
      <c r="E1150" s="2" t="s">
        <v>12284</v>
      </c>
      <c r="F1150" s="2" t="s">
        <v>12279</v>
      </c>
    </row>
    <row r="1151" spans="1:6" hidden="1" x14ac:dyDescent="0.2">
      <c r="A1151" s="1">
        <v>12692</v>
      </c>
      <c r="B1151" s="2" t="s">
        <v>7287</v>
      </c>
      <c r="C1151" s="2" t="s">
        <v>13660</v>
      </c>
      <c r="D1151" s="2" t="s">
        <v>34</v>
      </c>
      <c r="E1151" s="2" t="s">
        <v>12284</v>
      </c>
      <c r="F1151" s="2" t="s">
        <v>12279</v>
      </c>
    </row>
    <row r="1152" spans="1:6" hidden="1" x14ac:dyDescent="0.2">
      <c r="A1152" s="1">
        <v>12693</v>
      </c>
      <c r="B1152" s="2" t="s">
        <v>7325</v>
      </c>
      <c r="C1152" s="2" t="s">
        <v>13661</v>
      </c>
      <c r="D1152" s="2" t="s">
        <v>26</v>
      </c>
      <c r="E1152" s="2" t="s">
        <v>12278</v>
      </c>
      <c r="F1152" s="2" t="s">
        <v>12279</v>
      </c>
    </row>
    <row r="1153" spans="1:6" hidden="1" x14ac:dyDescent="0.2">
      <c r="A1153" s="1">
        <v>12698</v>
      </c>
      <c r="B1153" s="2" t="s">
        <v>7503</v>
      </c>
      <c r="C1153" s="2" t="s">
        <v>13662</v>
      </c>
      <c r="D1153" s="2" t="s">
        <v>29</v>
      </c>
      <c r="E1153" s="2" t="s">
        <v>12297</v>
      </c>
      <c r="F1153" s="2" t="s">
        <v>12279</v>
      </c>
    </row>
    <row r="1154" spans="1:6" hidden="1" x14ac:dyDescent="0.2">
      <c r="A1154" s="1">
        <v>12699</v>
      </c>
      <c r="B1154" s="2" t="s">
        <v>7325</v>
      </c>
      <c r="C1154" s="2" t="s">
        <v>13663</v>
      </c>
      <c r="D1154" s="2" t="s">
        <v>26</v>
      </c>
      <c r="E1154" s="2" t="s">
        <v>12278</v>
      </c>
      <c r="F1154" s="2" t="s">
        <v>12279</v>
      </c>
    </row>
    <row r="1155" spans="1:6" hidden="1" x14ac:dyDescent="0.2">
      <c r="A1155" s="1">
        <v>12700</v>
      </c>
      <c r="B1155" s="2" t="s">
        <v>12524</v>
      </c>
      <c r="C1155" s="2" t="s">
        <v>13664</v>
      </c>
      <c r="D1155" s="2" t="s">
        <v>29</v>
      </c>
      <c r="E1155" s="2" t="s">
        <v>12278</v>
      </c>
      <c r="F1155" s="2" t="s">
        <v>12279</v>
      </c>
    </row>
    <row r="1156" spans="1:6" hidden="1" x14ac:dyDescent="0.2">
      <c r="A1156" s="1">
        <v>12704</v>
      </c>
      <c r="B1156" s="2" t="s">
        <v>7633</v>
      </c>
      <c r="C1156" s="2" t="s">
        <v>13665</v>
      </c>
      <c r="D1156" s="2" t="s">
        <v>34</v>
      </c>
      <c r="E1156" s="2" t="s">
        <v>12284</v>
      </c>
      <c r="F1156" s="2" t="s">
        <v>12279</v>
      </c>
    </row>
    <row r="1157" spans="1:6" hidden="1" x14ac:dyDescent="0.2">
      <c r="A1157" s="1">
        <v>12706</v>
      </c>
      <c r="B1157" s="2" t="s">
        <v>12932</v>
      </c>
      <c r="C1157" s="2" t="s">
        <v>13666</v>
      </c>
      <c r="D1157" s="2" t="s">
        <v>26</v>
      </c>
      <c r="E1157" s="2" t="s">
        <v>12297</v>
      </c>
      <c r="F1157" s="2" t="s">
        <v>12279</v>
      </c>
    </row>
    <row r="1158" spans="1:6" hidden="1" x14ac:dyDescent="0.2">
      <c r="A1158" s="1">
        <v>12707</v>
      </c>
      <c r="B1158" s="2" t="s">
        <v>13091</v>
      </c>
      <c r="C1158" s="2" t="s">
        <v>13667</v>
      </c>
      <c r="D1158" s="2" t="s">
        <v>29</v>
      </c>
      <c r="E1158" s="2" t="s">
        <v>12278</v>
      </c>
      <c r="F1158" s="2" t="s">
        <v>12279</v>
      </c>
    </row>
    <row r="1159" spans="1:6" hidden="1" x14ac:dyDescent="0.2">
      <c r="A1159" s="1">
        <v>12708</v>
      </c>
      <c r="B1159" s="2" t="s">
        <v>13091</v>
      </c>
      <c r="C1159" s="2" t="s">
        <v>13667</v>
      </c>
      <c r="D1159" s="2" t="s">
        <v>29</v>
      </c>
      <c r="E1159" s="2" t="s">
        <v>12278</v>
      </c>
      <c r="F1159" s="2" t="s">
        <v>12279</v>
      </c>
    </row>
    <row r="1160" spans="1:6" hidden="1" x14ac:dyDescent="0.2">
      <c r="A1160" s="1">
        <v>12709</v>
      </c>
      <c r="B1160" s="2" t="s">
        <v>7525</v>
      </c>
      <c r="C1160" s="2" t="s">
        <v>13052</v>
      </c>
      <c r="D1160" s="2" t="s">
        <v>29</v>
      </c>
      <c r="E1160" s="2" t="s">
        <v>12278</v>
      </c>
      <c r="F1160" s="2" t="s">
        <v>12279</v>
      </c>
    </row>
    <row r="1161" spans="1:6" hidden="1" x14ac:dyDescent="0.2">
      <c r="A1161" s="1">
        <v>12711</v>
      </c>
      <c r="B1161" s="2" t="s">
        <v>12643</v>
      </c>
      <c r="C1161" s="2" t="s">
        <v>13668</v>
      </c>
      <c r="D1161" s="2" t="s">
        <v>34</v>
      </c>
      <c r="E1161" s="2" t="s">
        <v>12284</v>
      </c>
      <c r="F1161" s="2" t="s">
        <v>12279</v>
      </c>
    </row>
    <row r="1162" spans="1:6" hidden="1" x14ac:dyDescent="0.2">
      <c r="A1162" s="1">
        <v>12712</v>
      </c>
      <c r="B1162" s="2" t="s">
        <v>7546</v>
      </c>
      <c r="C1162" s="2" t="s">
        <v>13669</v>
      </c>
      <c r="D1162" s="2" t="s">
        <v>26</v>
      </c>
      <c r="E1162" s="2" t="s">
        <v>12284</v>
      </c>
      <c r="F1162" s="2" t="s">
        <v>12279</v>
      </c>
    </row>
    <row r="1163" spans="1:6" hidden="1" x14ac:dyDescent="0.2">
      <c r="A1163" s="1">
        <v>12713</v>
      </c>
      <c r="B1163" s="2" t="s">
        <v>13517</v>
      </c>
      <c r="C1163" s="2" t="s">
        <v>13670</v>
      </c>
      <c r="D1163" s="2" t="s">
        <v>29</v>
      </c>
      <c r="E1163" s="2" t="s">
        <v>12284</v>
      </c>
      <c r="F1163" s="2" t="s">
        <v>12279</v>
      </c>
    </row>
    <row r="1164" spans="1:6" hidden="1" x14ac:dyDescent="0.2">
      <c r="A1164" s="1">
        <v>12716</v>
      </c>
      <c r="B1164" s="2" t="s">
        <v>7841</v>
      </c>
      <c r="C1164" s="2" t="s">
        <v>13671</v>
      </c>
      <c r="D1164" s="2" t="s">
        <v>34</v>
      </c>
      <c r="E1164" s="2" t="s">
        <v>12278</v>
      </c>
      <c r="F1164" s="2" t="s">
        <v>12279</v>
      </c>
    </row>
    <row r="1165" spans="1:6" hidden="1" x14ac:dyDescent="0.2">
      <c r="A1165" s="1">
        <v>12717</v>
      </c>
      <c r="B1165" s="2" t="s">
        <v>7612</v>
      </c>
      <c r="C1165" s="2" t="s">
        <v>13672</v>
      </c>
      <c r="D1165" s="2" t="s">
        <v>34</v>
      </c>
      <c r="E1165" s="2" t="s">
        <v>12278</v>
      </c>
      <c r="F1165" s="2" t="s">
        <v>12279</v>
      </c>
    </row>
    <row r="1166" spans="1:6" hidden="1" x14ac:dyDescent="0.2">
      <c r="A1166" s="1">
        <v>12719</v>
      </c>
      <c r="B1166" s="2" t="s">
        <v>12771</v>
      </c>
      <c r="C1166" s="2" t="s">
        <v>13673</v>
      </c>
      <c r="D1166" s="2" t="s">
        <v>29</v>
      </c>
      <c r="E1166" s="2" t="s">
        <v>12297</v>
      </c>
      <c r="F1166" s="2" t="s">
        <v>12279</v>
      </c>
    </row>
    <row r="1167" spans="1:6" hidden="1" x14ac:dyDescent="0.2">
      <c r="A1167" s="1">
        <v>12722</v>
      </c>
      <c r="B1167" s="2" t="s">
        <v>7489</v>
      </c>
      <c r="C1167" s="2" t="s">
        <v>13674</v>
      </c>
      <c r="D1167" s="2" t="s">
        <v>29</v>
      </c>
      <c r="E1167" s="2" t="s">
        <v>12595</v>
      </c>
      <c r="F1167" s="2" t="s">
        <v>12279</v>
      </c>
    </row>
    <row r="1168" spans="1:6" hidden="1" x14ac:dyDescent="0.2">
      <c r="A1168" s="1">
        <v>12724</v>
      </c>
      <c r="B1168" s="2" t="s">
        <v>7737</v>
      </c>
      <c r="C1168" s="2" t="s">
        <v>13675</v>
      </c>
      <c r="D1168" s="2" t="s">
        <v>29</v>
      </c>
      <c r="E1168" s="2" t="s">
        <v>12297</v>
      </c>
      <c r="F1168" s="2" t="s">
        <v>12279</v>
      </c>
    </row>
    <row r="1169" spans="1:6" hidden="1" x14ac:dyDescent="0.2">
      <c r="A1169" s="1">
        <v>12726</v>
      </c>
      <c r="B1169" s="2" t="s">
        <v>7511</v>
      </c>
      <c r="C1169" s="2" t="s">
        <v>13676</v>
      </c>
      <c r="D1169" s="2" t="s">
        <v>34</v>
      </c>
      <c r="E1169" s="2" t="s">
        <v>12278</v>
      </c>
      <c r="F1169" s="2" t="s">
        <v>12279</v>
      </c>
    </row>
    <row r="1170" spans="1:6" hidden="1" x14ac:dyDescent="0.2">
      <c r="A1170" s="1">
        <v>12727</v>
      </c>
      <c r="B1170" s="2" t="s">
        <v>13430</v>
      </c>
      <c r="C1170" s="2" t="s">
        <v>13677</v>
      </c>
      <c r="D1170" s="2" t="s">
        <v>29</v>
      </c>
      <c r="E1170" s="2" t="s">
        <v>12278</v>
      </c>
      <c r="F1170" s="2" t="s">
        <v>12279</v>
      </c>
    </row>
    <row r="1171" spans="1:6" hidden="1" x14ac:dyDescent="0.2">
      <c r="A1171" s="1">
        <v>12729</v>
      </c>
      <c r="B1171" s="2" t="s">
        <v>7612</v>
      </c>
      <c r="C1171" s="2" t="s">
        <v>13678</v>
      </c>
      <c r="D1171" s="2" t="s">
        <v>34</v>
      </c>
      <c r="E1171" s="2" t="s">
        <v>12278</v>
      </c>
      <c r="F1171" s="2" t="s">
        <v>12279</v>
      </c>
    </row>
    <row r="1172" spans="1:6" hidden="1" x14ac:dyDescent="0.2">
      <c r="A1172" s="1">
        <v>12733</v>
      </c>
      <c r="B1172" s="2" t="s">
        <v>7284</v>
      </c>
      <c r="C1172" s="2" t="s">
        <v>13679</v>
      </c>
      <c r="D1172" s="2" t="s">
        <v>29</v>
      </c>
      <c r="E1172" s="2" t="s">
        <v>12284</v>
      </c>
      <c r="F1172" s="2" t="s">
        <v>12279</v>
      </c>
    </row>
    <row r="1173" spans="1:6" hidden="1" x14ac:dyDescent="0.2">
      <c r="A1173" s="1">
        <v>12737</v>
      </c>
      <c r="B1173" s="2" t="s">
        <v>7612</v>
      </c>
      <c r="C1173" s="2" t="s">
        <v>13680</v>
      </c>
      <c r="D1173" s="2" t="s">
        <v>34</v>
      </c>
      <c r="E1173" s="2" t="s">
        <v>12278</v>
      </c>
      <c r="F1173" s="2" t="s">
        <v>12279</v>
      </c>
    </row>
    <row r="1174" spans="1:6" hidden="1" x14ac:dyDescent="0.2">
      <c r="A1174" s="1">
        <v>12740</v>
      </c>
      <c r="B1174" s="2" t="s">
        <v>7546</v>
      </c>
      <c r="C1174" s="2" t="s">
        <v>13681</v>
      </c>
      <c r="D1174" s="2" t="s">
        <v>26</v>
      </c>
      <c r="E1174" s="2" t="s">
        <v>12278</v>
      </c>
      <c r="F1174" s="2" t="s">
        <v>12279</v>
      </c>
    </row>
    <row r="1175" spans="1:6" hidden="1" x14ac:dyDescent="0.2">
      <c r="A1175" s="1">
        <v>12742</v>
      </c>
      <c r="B1175" s="2" t="s">
        <v>12479</v>
      </c>
      <c r="C1175" s="2" t="s">
        <v>13682</v>
      </c>
      <c r="D1175" s="2" t="s">
        <v>26</v>
      </c>
      <c r="E1175" s="2" t="s">
        <v>12278</v>
      </c>
      <c r="F1175" s="2" t="s">
        <v>12279</v>
      </c>
    </row>
    <row r="1176" spans="1:6" hidden="1" x14ac:dyDescent="0.2">
      <c r="A1176" s="1">
        <v>12743</v>
      </c>
      <c r="B1176" s="2" t="s">
        <v>13050</v>
      </c>
      <c r="C1176" s="2" t="s">
        <v>12322</v>
      </c>
      <c r="D1176" s="2" t="s">
        <v>26</v>
      </c>
      <c r="E1176" s="2" t="s">
        <v>12278</v>
      </c>
      <c r="F1176" s="2" t="s">
        <v>12279</v>
      </c>
    </row>
    <row r="1177" spans="1:6" hidden="1" x14ac:dyDescent="0.2">
      <c r="A1177" s="1">
        <v>12744</v>
      </c>
      <c r="B1177" s="2" t="s">
        <v>7325</v>
      </c>
      <c r="C1177" s="2" t="s">
        <v>13683</v>
      </c>
      <c r="D1177" s="2" t="s">
        <v>26</v>
      </c>
      <c r="E1177" s="2" t="s">
        <v>12278</v>
      </c>
      <c r="F1177" s="2" t="s">
        <v>12279</v>
      </c>
    </row>
    <row r="1178" spans="1:6" hidden="1" x14ac:dyDescent="0.2">
      <c r="A1178" s="1">
        <v>12746</v>
      </c>
      <c r="B1178" s="2" t="s">
        <v>7323</v>
      </c>
      <c r="C1178" s="2" t="s">
        <v>7673</v>
      </c>
      <c r="D1178" s="2" t="s">
        <v>26</v>
      </c>
      <c r="E1178" s="2" t="s">
        <v>12278</v>
      </c>
      <c r="F1178" s="2" t="s">
        <v>12279</v>
      </c>
    </row>
    <row r="1179" spans="1:6" hidden="1" x14ac:dyDescent="0.2">
      <c r="A1179" s="1">
        <v>12748</v>
      </c>
      <c r="B1179" s="2" t="s">
        <v>13684</v>
      </c>
      <c r="C1179" s="2" t="s">
        <v>13685</v>
      </c>
      <c r="D1179" s="2" t="s">
        <v>29</v>
      </c>
      <c r="E1179" s="2" t="s">
        <v>12278</v>
      </c>
      <c r="F1179" s="2" t="s">
        <v>12279</v>
      </c>
    </row>
    <row r="1180" spans="1:6" ht="20" hidden="1" x14ac:dyDescent="0.2">
      <c r="A1180" s="1">
        <v>12749</v>
      </c>
      <c r="B1180" s="2" t="s">
        <v>7489</v>
      </c>
      <c r="C1180" s="2" t="s">
        <v>13686</v>
      </c>
      <c r="D1180" s="2" t="s">
        <v>29</v>
      </c>
      <c r="E1180" s="2" t="s">
        <v>12278</v>
      </c>
      <c r="F1180" s="2" t="s">
        <v>12279</v>
      </c>
    </row>
    <row r="1181" spans="1:6" hidden="1" x14ac:dyDescent="0.2">
      <c r="A1181" s="1">
        <v>12750</v>
      </c>
      <c r="B1181" s="2" t="s">
        <v>12906</v>
      </c>
      <c r="C1181" s="2" t="s">
        <v>13687</v>
      </c>
      <c r="D1181" s="2" t="s">
        <v>34</v>
      </c>
      <c r="E1181" s="2" t="s">
        <v>12278</v>
      </c>
      <c r="F1181" s="2" t="s">
        <v>12279</v>
      </c>
    </row>
    <row r="1182" spans="1:6" hidden="1" x14ac:dyDescent="0.2">
      <c r="A1182" s="1">
        <v>12751</v>
      </c>
      <c r="B1182" s="2" t="s">
        <v>12655</v>
      </c>
      <c r="C1182" s="2" t="s">
        <v>13688</v>
      </c>
      <c r="D1182" s="2" t="s">
        <v>34</v>
      </c>
      <c r="E1182" s="2" t="s">
        <v>12278</v>
      </c>
      <c r="F1182" s="2" t="s">
        <v>12279</v>
      </c>
    </row>
    <row r="1183" spans="1:6" hidden="1" x14ac:dyDescent="0.2">
      <c r="A1183" s="1">
        <v>12752</v>
      </c>
      <c r="B1183" s="2" t="s">
        <v>12655</v>
      </c>
      <c r="C1183" s="2" t="s">
        <v>13689</v>
      </c>
      <c r="D1183" s="2" t="s">
        <v>34</v>
      </c>
      <c r="E1183" s="2" t="s">
        <v>12278</v>
      </c>
      <c r="F1183" s="2" t="s">
        <v>12279</v>
      </c>
    </row>
    <row r="1184" spans="1:6" hidden="1" x14ac:dyDescent="0.2">
      <c r="A1184" s="1">
        <v>12753</v>
      </c>
      <c r="B1184" s="2" t="s">
        <v>12655</v>
      </c>
      <c r="C1184" s="2" t="s">
        <v>13690</v>
      </c>
      <c r="D1184" s="2" t="s">
        <v>34</v>
      </c>
      <c r="E1184" s="2" t="s">
        <v>12278</v>
      </c>
      <c r="F1184" s="2" t="s">
        <v>12279</v>
      </c>
    </row>
    <row r="1185" spans="1:6" hidden="1" x14ac:dyDescent="0.2">
      <c r="A1185" s="1">
        <v>12754</v>
      </c>
      <c r="B1185" s="2" t="s">
        <v>7620</v>
      </c>
      <c r="C1185" s="2" t="s">
        <v>13691</v>
      </c>
      <c r="D1185" s="2" t="s">
        <v>34</v>
      </c>
      <c r="E1185" s="2" t="s">
        <v>12278</v>
      </c>
      <c r="F1185" s="2" t="s">
        <v>12279</v>
      </c>
    </row>
    <row r="1186" spans="1:6" hidden="1" x14ac:dyDescent="0.2">
      <c r="A1186" s="1">
        <v>12755</v>
      </c>
      <c r="B1186" s="2" t="s">
        <v>7620</v>
      </c>
      <c r="C1186" s="2" t="s">
        <v>13692</v>
      </c>
      <c r="D1186" s="2" t="s">
        <v>34</v>
      </c>
      <c r="E1186" s="2" t="s">
        <v>12278</v>
      </c>
      <c r="F1186" s="2" t="s">
        <v>12279</v>
      </c>
    </row>
    <row r="1187" spans="1:6" hidden="1" x14ac:dyDescent="0.2">
      <c r="A1187" s="1">
        <v>12756</v>
      </c>
      <c r="B1187" s="2" t="s">
        <v>7620</v>
      </c>
      <c r="C1187" s="2" t="s">
        <v>13693</v>
      </c>
      <c r="D1187" s="2" t="s">
        <v>34</v>
      </c>
      <c r="E1187" s="2" t="s">
        <v>12278</v>
      </c>
      <c r="F1187" s="2" t="s">
        <v>12279</v>
      </c>
    </row>
    <row r="1188" spans="1:6" hidden="1" x14ac:dyDescent="0.2">
      <c r="A1188" s="1">
        <v>12757</v>
      </c>
      <c r="B1188" s="2" t="s">
        <v>7612</v>
      </c>
      <c r="C1188" s="2" t="s">
        <v>13694</v>
      </c>
      <c r="D1188" s="2" t="s">
        <v>34</v>
      </c>
      <c r="E1188" s="2" t="s">
        <v>12278</v>
      </c>
      <c r="F1188" s="2" t="s">
        <v>12279</v>
      </c>
    </row>
    <row r="1189" spans="1:6" hidden="1" x14ac:dyDescent="0.2">
      <c r="A1189" s="1">
        <v>12758</v>
      </c>
      <c r="B1189" s="2" t="s">
        <v>13326</v>
      </c>
      <c r="C1189" s="2" t="s">
        <v>13695</v>
      </c>
      <c r="D1189" s="2" t="s">
        <v>34</v>
      </c>
      <c r="E1189" s="2" t="s">
        <v>12278</v>
      </c>
      <c r="F1189" s="2" t="s">
        <v>12279</v>
      </c>
    </row>
    <row r="1190" spans="1:6" hidden="1" x14ac:dyDescent="0.2">
      <c r="A1190" s="1">
        <v>12764</v>
      </c>
      <c r="B1190" s="2" t="s">
        <v>12336</v>
      </c>
      <c r="C1190" s="2" t="s">
        <v>13696</v>
      </c>
      <c r="D1190" s="2" t="s">
        <v>34</v>
      </c>
      <c r="E1190" s="2" t="s">
        <v>12297</v>
      </c>
      <c r="F1190" s="2" t="s">
        <v>12279</v>
      </c>
    </row>
    <row r="1191" spans="1:6" hidden="1" x14ac:dyDescent="0.2">
      <c r="A1191" s="1">
        <v>12771</v>
      </c>
      <c r="B1191" s="2" t="s">
        <v>7287</v>
      </c>
      <c r="C1191" s="2" t="s">
        <v>13697</v>
      </c>
      <c r="D1191" s="2" t="s">
        <v>34</v>
      </c>
      <c r="E1191" s="2" t="s">
        <v>12278</v>
      </c>
      <c r="F1191" s="2" t="s">
        <v>12279</v>
      </c>
    </row>
    <row r="1192" spans="1:6" ht="20" hidden="1" x14ac:dyDescent="0.2">
      <c r="A1192" s="1">
        <v>12772</v>
      </c>
      <c r="B1192" s="2" t="s">
        <v>12280</v>
      </c>
      <c r="C1192" s="2" t="s">
        <v>13698</v>
      </c>
      <c r="D1192" s="2" t="s">
        <v>26</v>
      </c>
      <c r="E1192" s="2" t="s">
        <v>12282</v>
      </c>
      <c r="F1192" s="2" t="s">
        <v>12279</v>
      </c>
    </row>
    <row r="1193" spans="1:6" hidden="1" x14ac:dyDescent="0.2">
      <c r="A1193" s="1">
        <v>12773</v>
      </c>
      <c r="B1193" s="2" t="s">
        <v>12280</v>
      </c>
      <c r="C1193" s="2" t="s">
        <v>13699</v>
      </c>
      <c r="D1193" s="2" t="s">
        <v>26</v>
      </c>
      <c r="E1193" s="2" t="s">
        <v>12282</v>
      </c>
      <c r="F1193" s="2" t="s">
        <v>12279</v>
      </c>
    </row>
    <row r="1194" spans="1:6" hidden="1" x14ac:dyDescent="0.2">
      <c r="A1194" s="1">
        <v>12781</v>
      </c>
      <c r="B1194" s="2" t="s">
        <v>7385</v>
      </c>
      <c r="C1194" s="2" t="s">
        <v>13700</v>
      </c>
      <c r="D1194" s="2" t="s">
        <v>26</v>
      </c>
      <c r="E1194" s="2" t="s">
        <v>12284</v>
      </c>
      <c r="F1194" s="2" t="s">
        <v>12279</v>
      </c>
    </row>
    <row r="1195" spans="1:6" hidden="1" x14ac:dyDescent="0.2">
      <c r="A1195" s="1">
        <v>12782</v>
      </c>
      <c r="B1195" s="2" t="s">
        <v>7587</v>
      </c>
      <c r="C1195" s="2" t="s">
        <v>13701</v>
      </c>
      <c r="D1195" s="2" t="s">
        <v>26</v>
      </c>
      <c r="E1195" s="2" t="s">
        <v>12278</v>
      </c>
      <c r="F1195" s="2" t="s">
        <v>12279</v>
      </c>
    </row>
    <row r="1196" spans="1:6" hidden="1" x14ac:dyDescent="0.2">
      <c r="A1196" s="1">
        <v>12787</v>
      </c>
      <c r="B1196" s="2" t="s">
        <v>12998</v>
      </c>
      <c r="C1196" s="2" t="s">
        <v>13702</v>
      </c>
      <c r="D1196" s="2" t="s">
        <v>26</v>
      </c>
      <c r="E1196" s="2" t="s">
        <v>12278</v>
      </c>
      <c r="F1196" s="2" t="s">
        <v>12279</v>
      </c>
    </row>
    <row r="1197" spans="1:6" hidden="1" x14ac:dyDescent="0.2">
      <c r="A1197" s="1">
        <v>12789</v>
      </c>
      <c r="B1197" s="2" t="s">
        <v>12623</v>
      </c>
      <c r="C1197" s="2" t="s">
        <v>13703</v>
      </c>
      <c r="D1197" s="2" t="s">
        <v>26</v>
      </c>
      <c r="E1197" s="2" t="s">
        <v>12278</v>
      </c>
      <c r="F1197" s="2" t="s">
        <v>12279</v>
      </c>
    </row>
    <row r="1198" spans="1:6" hidden="1" x14ac:dyDescent="0.2">
      <c r="A1198" s="1">
        <v>12790</v>
      </c>
      <c r="B1198" s="2" t="s">
        <v>12623</v>
      </c>
      <c r="C1198" s="2" t="s">
        <v>13704</v>
      </c>
      <c r="D1198" s="2" t="s">
        <v>26</v>
      </c>
      <c r="E1198" s="2" t="s">
        <v>12278</v>
      </c>
      <c r="F1198" s="2" t="s">
        <v>12279</v>
      </c>
    </row>
    <row r="1199" spans="1:6" hidden="1" x14ac:dyDescent="0.2">
      <c r="A1199" s="1">
        <v>12847</v>
      </c>
      <c r="B1199" s="2" t="s">
        <v>7325</v>
      </c>
      <c r="C1199" s="2" t="s">
        <v>13705</v>
      </c>
      <c r="D1199" s="2" t="s">
        <v>26</v>
      </c>
      <c r="E1199" s="2" t="s">
        <v>12278</v>
      </c>
      <c r="F1199" s="2" t="s">
        <v>12279</v>
      </c>
    </row>
    <row r="1200" spans="1:6" hidden="1" x14ac:dyDescent="0.2">
      <c r="A1200" s="1">
        <v>12848</v>
      </c>
      <c r="B1200" s="2" t="s">
        <v>7287</v>
      </c>
      <c r="C1200" s="2" t="s">
        <v>13706</v>
      </c>
      <c r="D1200" s="2" t="s">
        <v>34</v>
      </c>
      <c r="E1200" s="2" t="s">
        <v>12278</v>
      </c>
      <c r="F1200" s="2" t="s">
        <v>12279</v>
      </c>
    </row>
    <row r="1201" spans="1:6" hidden="1" x14ac:dyDescent="0.2">
      <c r="A1201" s="1">
        <v>12849</v>
      </c>
      <c r="B1201" s="2" t="s">
        <v>7287</v>
      </c>
      <c r="C1201" s="2" t="s">
        <v>13707</v>
      </c>
      <c r="D1201" s="2" t="s">
        <v>34</v>
      </c>
      <c r="E1201" s="2" t="s">
        <v>12278</v>
      </c>
      <c r="F1201" s="2" t="s">
        <v>12279</v>
      </c>
    </row>
    <row r="1202" spans="1:6" hidden="1" x14ac:dyDescent="0.2">
      <c r="A1202" s="1">
        <v>12854</v>
      </c>
      <c r="B1202" s="2" t="s">
        <v>7287</v>
      </c>
      <c r="C1202" s="2" t="s">
        <v>13708</v>
      </c>
      <c r="D1202" s="2" t="s">
        <v>34</v>
      </c>
      <c r="E1202" s="2" t="s">
        <v>12278</v>
      </c>
      <c r="F1202" s="2" t="s">
        <v>12279</v>
      </c>
    </row>
    <row r="1203" spans="1:6" hidden="1" x14ac:dyDescent="0.2">
      <c r="A1203" s="1">
        <v>12855</v>
      </c>
      <c r="B1203" s="2" t="s">
        <v>7305</v>
      </c>
      <c r="C1203" s="2" t="s">
        <v>13709</v>
      </c>
      <c r="D1203" s="2" t="s">
        <v>29</v>
      </c>
      <c r="E1203" s="2" t="s">
        <v>12278</v>
      </c>
      <c r="F1203" s="2" t="s">
        <v>12279</v>
      </c>
    </row>
    <row r="1204" spans="1:6" hidden="1" x14ac:dyDescent="0.2">
      <c r="A1204" s="1">
        <v>12856</v>
      </c>
      <c r="B1204" s="2" t="s">
        <v>12505</v>
      </c>
      <c r="C1204" s="2" t="s">
        <v>13710</v>
      </c>
      <c r="D1204" s="2" t="s">
        <v>34</v>
      </c>
      <c r="E1204" s="2" t="s">
        <v>12278</v>
      </c>
      <c r="F1204" s="2" t="s">
        <v>12279</v>
      </c>
    </row>
    <row r="1205" spans="1:6" hidden="1" x14ac:dyDescent="0.2">
      <c r="A1205" s="1">
        <v>12857</v>
      </c>
      <c r="B1205" s="2" t="s">
        <v>12495</v>
      </c>
      <c r="C1205" s="2" t="s">
        <v>13711</v>
      </c>
      <c r="D1205" s="2" t="s">
        <v>34</v>
      </c>
      <c r="E1205" s="2" t="s">
        <v>12278</v>
      </c>
      <c r="F1205" s="2" t="s">
        <v>12279</v>
      </c>
    </row>
    <row r="1206" spans="1:6" hidden="1" x14ac:dyDescent="0.2">
      <c r="A1206" s="1">
        <v>12860</v>
      </c>
      <c r="B1206" s="2" t="s">
        <v>12983</v>
      </c>
      <c r="C1206" s="2" t="s">
        <v>13133</v>
      </c>
      <c r="D1206" s="2" t="s">
        <v>26</v>
      </c>
      <c r="E1206" s="2" t="s">
        <v>12278</v>
      </c>
      <c r="F1206" s="2" t="s">
        <v>12279</v>
      </c>
    </row>
    <row r="1207" spans="1:6" hidden="1" x14ac:dyDescent="0.2">
      <c r="A1207" s="1">
        <v>12861</v>
      </c>
      <c r="B1207" s="2" t="s">
        <v>12983</v>
      </c>
      <c r="C1207" s="2" t="s">
        <v>13712</v>
      </c>
      <c r="D1207" s="2" t="s">
        <v>26</v>
      </c>
      <c r="E1207" s="2" t="s">
        <v>12278</v>
      </c>
      <c r="F1207" s="2" t="s">
        <v>12279</v>
      </c>
    </row>
    <row r="1208" spans="1:6" hidden="1" x14ac:dyDescent="0.2">
      <c r="A1208" s="1">
        <v>12862</v>
      </c>
      <c r="B1208" s="2" t="s">
        <v>12983</v>
      </c>
      <c r="C1208" s="2" t="s">
        <v>13713</v>
      </c>
      <c r="D1208" s="2" t="s">
        <v>26</v>
      </c>
      <c r="E1208" s="2" t="s">
        <v>12278</v>
      </c>
      <c r="F1208" s="2" t="s">
        <v>12279</v>
      </c>
    </row>
    <row r="1209" spans="1:6" hidden="1" x14ac:dyDescent="0.2">
      <c r="A1209" s="1">
        <v>12863</v>
      </c>
      <c r="B1209" s="2" t="s">
        <v>7287</v>
      </c>
      <c r="C1209" s="2" t="s">
        <v>13714</v>
      </c>
      <c r="D1209" s="2" t="s">
        <v>34</v>
      </c>
      <c r="E1209" s="2" t="s">
        <v>12278</v>
      </c>
      <c r="F1209" s="2" t="s">
        <v>12279</v>
      </c>
    </row>
    <row r="1210" spans="1:6" hidden="1" x14ac:dyDescent="0.2">
      <c r="A1210" s="1">
        <v>12865</v>
      </c>
      <c r="B1210" s="2" t="s">
        <v>7489</v>
      </c>
      <c r="C1210" s="2" t="s">
        <v>13715</v>
      </c>
      <c r="D1210" s="2" t="s">
        <v>29</v>
      </c>
      <c r="E1210" s="2" t="s">
        <v>12297</v>
      </c>
      <c r="F1210" s="2" t="s">
        <v>12279</v>
      </c>
    </row>
    <row r="1211" spans="1:6" hidden="1" x14ac:dyDescent="0.2">
      <c r="A1211" s="1">
        <v>12869</v>
      </c>
      <c r="B1211" s="2" t="s">
        <v>12843</v>
      </c>
      <c r="C1211" s="2" t="s">
        <v>13716</v>
      </c>
      <c r="D1211" s="2" t="s">
        <v>29</v>
      </c>
      <c r="E1211" s="2" t="s">
        <v>12284</v>
      </c>
      <c r="F1211" s="2" t="s">
        <v>12279</v>
      </c>
    </row>
    <row r="1212" spans="1:6" hidden="1" x14ac:dyDescent="0.2">
      <c r="A1212" s="1">
        <v>12883</v>
      </c>
      <c r="B1212" s="2" t="s">
        <v>7385</v>
      </c>
      <c r="C1212" s="2" t="s">
        <v>13717</v>
      </c>
      <c r="D1212" s="2" t="s">
        <v>26</v>
      </c>
      <c r="E1212" s="2" t="s">
        <v>12278</v>
      </c>
      <c r="F1212" s="2" t="s">
        <v>12279</v>
      </c>
    </row>
    <row r="1213" spans="1:6" hidden="1" x14ac:dyDescent="0.2">
      <c r="A1213" s="1">
        <v>12890</v>
      </c>
      <c r="B1213" s="2" t="s">
        <v>12573</v>
      </c>
      <c r="C1213" s="2" t="s">
        <v>13718</v>
      </c>
      <c r="D1213" s="2" t="s">
        <v>29</v>
      </c>
      <c r="E1213" s="2" t="s">
        <v>12278</v>
      </c>
      <c r="F1213" s="2" t="s">
        <v>12279</v>
      </c>
    </row>
    <row r="1214" spans="1:6" hidden="1" x14ac:dyDescent="0.2">
      <c r="A1214" s="1">
        <v>12891</v>
      </c>
      <c r="B1214" s="2" t="s">
        <v>7387</v>
      </c>
      <c r="C1214" s="2" t="s">
        <v>13719</v>
      </c>
      <c r="D1214" s="2" t="s">
        <v>26</v>
      </c>
      <c r="E1214" s="2" t="s">
        <v>12278</v>
      </c>
      <c r="F1214" s="2" t="s">
        <v>12279</v>
      </c>
    </row>
    <row r="1215" spans="1:6" hidden="1" x14ac:dyDescent="0.2">
      <c r="A1215" s="1">
        <v>12892</v>
      </c>
      <c r="B1215" s="2" t="s">
        <v>7329</v>
      </c>
      <c r="C1215" s="2" t="s">
        <v>13720</v>
      </c>
      <c r="D1215" s="2" t="s">
        <v>26</v>
      </c>
      <c r="E1215" s="2" t="s">
        <v>12278</v>
      </c>
      <c r="F1215" s="2" t="s">
        <v>12279</v>
      </c>
    </row>
    <row r="1216" spans="1:6" hidden="1" x14ac:dyDescent="0.2">
      <c r="A1216" s="1">
        <v>12893</v>
      </c>
      <c r="B1216" s="2" t="s">
        <v>211</v>
      </c>
      <c r="C1216" s="2" t="s">
        <v>7336</v>
      </c>
      <c r="D1216" s="2" t="s">
        <v>29</v>
      </c>
      <c r="E1216" s="2" t="s">
        <v>12278</v>
      </c>
      <c r="F1216" s="2" t="s">
        <v>12279</v>
      </c>
    </row>
    <row r="1217" spans="1:6" hidden="1" x14ac:dyDescent="0.2">
      <c r="A1217" s="1">
        <v>12895</v>
      </c>
      <c r="B1217" s="2" t="s">
        <v>7287</v>
      </c>
      <c r="C1217" s="2" t="s">
        <v>13721</v>
      </c>
      <c r="D1217" s="2" t="s">
        <v>34</v>
      </c>
      <c r="E1217" s="2" t="s">
        <v>12278</v>
      </c>
      <c r="F1217" s="2" t="s">
        <v>12279</v>
      </c>
    </row>
    <row r="1218" spans="1:6" hidden="1" x14ac:dyDescent="0.2">
      <c r="A1218" s="1">
        <v>12896</v>
      </c>
      <c r="B1218" s="2" t="s">
        <v>7287</v>
      </c>
      <c r="C1218" s="2" t="s">
        <v>13722</v>
      </c>
      <c r="D1218" s="2" t="s">
        <v>34</v>
      </c>
      <c r="E1218" s="2" t="s">
        <v>12278</v>
      </c>
      <c r="F1218" s="2" t="s">
        <v>12279</v>
      </c>
    </row>
    <row r="1219" spans="1:6" hidden="1" x14ac:dyDescent="0.2">
      <c r="A1219" s="1">
        <v>12906</v>
      </c>
      <c r="B1219" s="2" t="s">
        <v>7325</v>
      </c>
      <c r="C1219" s="2" t="s">
        <v>13723</v>
      </c>
      <c r="D1219" s="2" t="s">
        <v>26</v>
      </c>
      <c r="E1219" s="2" t="s">
        <v>12278</v>
      </c>
      <c r="F1219" s="2" t="s">
        <v>12279</v>
      </c>
    </row>
    <row r="1220" spans="1:6" hidden="1" x14ac:dyDescent="0.2">
      <c r="A1220" s="1">
        <v>12909</v>
      </c>
      <c r="B1220" s="2" t="s">
        <v>7323</v>
      </c>
      <c r="C1220" s="2" t="s">
        <v>13724</v>
      </c>
      <c r="D1220" s="2" t="s">
        <v>26</v>
      </c>
      <c r="E1220" s="2" t="s">
        <v>12278</v>
      </c>
      <c r="F1220" s="2" t="s">
        <v>12279</v>
      </c>
    </row>
    <row r="1221" spans="1:6" hidden="1" x14ac:dyDescent="0.2">
      <c r="A1221" s="1">
        <v>12911</v>
      </c>
      <c r="B1221" s="2" t="s">
        <v>12787</v>
      </c>
      <c r="C1221" s="2" t="s">
        <v>7360</v>
      </c>
      <c r="D1221" s="2" t="s">
        <v>29</v>
      </c>
      <c r="E1221" s="2" t="s">
        <v>12278</v>
      </c>
      <c r="F1221" s="2" t="s">
        <v>12279</v>
      </c>
    </row>
    <row r="1222" spans="1:6" hidden="1" x14ac:dyDescent="0.2">
      <c r="A1222" s="1">
        <v>12918</v>
      </c>
      <c r="B1222" s="2" t="s">
        <v>7754</v>
      </c>
      <c r="C1222" s="2" t="s">
        <v>13725</v>
      </c>
      <c r="D1222" s="2" t="s">
        <v>29</v>
      </c>
      <c r="E1222" s="2" t="s">
        <v>12278</v>
      </c>
      <c r="F1222" s="2" t="s">
        <v>12279</v>
      </c>
    </row>
    <row r="1223" spans="1:6" hidden="1" x14ac:dyDescent="0.2">
      <c r="A1223" s="1">
        <v>12922</v>
      </c>
      <c r="B1223" s="2" t="s">
        <v>7612</v>
      </c>
      <c r="C1223" s="2" t="s">
        <v>13726</v>
      </c>
      <c r="D1223" s="2" t="s">
        <v>34</v>
      </c>
      <c r="E1223" s="2" t="s">
        <v>12284</v>
      </c>
      <c r="F1223" s="2" t="s">
        <v>12279</v>
      </c>
    </row>
    <row r="1224" spans="1:6" hidden="1" x14ac:dyDescent="0.2">
      <c r="A1224" s="1">
        <v>12923</v>
      </c>
      <c r="B1224" s="2" t="s">
        <v>12505</v>
      </c>
      <c r="C1224" s="2" t="s">
        <v>13727</v>
      </c>
      <c r="D1224" s="2" t="s">
        <v>34</v>
      </c>
      <c r="E1224" s="2" t="s">
        <v>12284</v>
      </c>
      <c r="F1224" s="2" t="s">
        <v>12279</v>
      </c>
    </row>
    <row r="1225" spans="1:6" hidden="1" x14ac:dyDescent="0.2">
      <c r="A1225" s="1">
        <v>12933</v>
      </c>
      <c r="B1225" s="2" t="s">
        <v>7316</v>
      </c>
      <c r="C1225" s="2" t="s">
        <v>13728</v>
      </c>
      <c r="D1225" s="2" t="s">
        <v>34</v>
      </c>
      <c r="E1225" s="2" t="s">
        <v>12278</v>
      </c>
      <c r="F1225" s="2" t="s">
        <v>12279</v>
      </c>
    </row>
    <row r="1226" spans="1:6" hidden="1" x14ac:dyDescent="0.2">
      <c r="A1226" s="1">
        <v>12936</v>
      </c>
      <c r="B1226" s="2" t="s">
        <v>12524</v>
      </c>
      <c r="C1226" s="2" t="s">
        <v>13729</v>
      </c>
      <c r="D1226" s="2" t="s">
        <v>29</v>
      </c>
      <c r="E1226" s="2" t="s">
        <v>12284</v>
      </c>
      <c r="F1226" s="2" t="s">
        <v>12279</v>
      </c>
    </row>
    <row r="1227" spans="1:6" hidden="1" x14ac:dyDescent="0.2">
      <c r="A1227" s="1">
        <v>12938</v>
      </c>
      <c r="B1227" s="2" t="s">
        <v>7325</v>
      </c>
      <c r="C1227" s="2" t="s">
        <v>13730</v>
      </c>
      <c r="D1227" s="2" t="s">
        <v>26</v>
      </c>
      <c r="E1227" s="2" t="s">
        <v>12282</v>
      </c>
      <c r="F1227" s="2" t="s">
        <v>12279</v>
      </c>
    </row>
    <row r="1228" spans="1:6" ht="20" hidden="1" x14ac:dyDescent="0.2">
      <c r="A1228" s="1">
        <v>12974</v>
      </c>
      <c r="B1228" s="2" t="s">
        <v>12625</v>
      </c>
      <c r="C1228" s="2" t="s">
        <v>7336</v>
      </c>
      <c r="D1228" s="2" t="s">
        <v>26</v>
      </c>
      <c r="E1228" s="2" t="s">
        <v>12278</v>
      </c>
      <c r="F1228" s="2" t="s">
        <v>12279</v>
      </c>
    </row>
    <row r="1229" spans="1:6" hidden="1" x14ac:dyDescent="0.2">
      <c r="A1229" s="1">
        <v>13014</v>
      </c>
      <c r="B1229" s="2" t="s">
        <v>7303</v>
      </c>
      <c r="C1229" s="2" t="s">
        <v>7304</v>
      </c>
      <c r="D1229" s="2" t="s">
        <v>29</v>
      </c>
      <c r="E1229" s="2" t="s">
        <v>12297</v>
      </c>
      <c r="F1229" s="2" t="s">
        <v>12279</v>
      </c>
    </row>
    <row r="1230" spans="1:6" ht="20" hidden="1" x14ac:dyDescent="0.2">
      <c r="A1230" s="1">
        <v>13033</v>
      </c>
      <c r="B1230" s="2" t="s">
        <v>13731</v>
      </c>
      <c r="C1230" s="2" t="s">
        <v>13732</v>
      </c>
      <c r="D1230" s="2" t="s">
        <v>34</v>
      </c>
      <c r="E1230" s="2" t="s">
        <v>12297</v>
      </c>
      <c r="F1230" s="2" t="s">
        <v>12279</v>
      </c>
    </row>
    <row r="1231" spans="1:6" hidden="1" x14ac:dyDescent="0.2">
      <c r="A1231" s="1">
        <v>13074</v>
      </c>
      <c r="B1231" s="2" t="s">
        <v>7265</v>
      </c>
      <c r="C1231" s="2" t="s">
        <v>7266</v>
      </c>
      <c r="D1231" s="2" t="s">
        <v>29</v>
      </c>
      <c r="E1231" s="2" t="s">
        <v>12297</v>
      </c>
      <c r="F1231" s="2" t="s">
        <v>12279</v>
      </c>
    </row>
    <row r="1232" spans="1:6" hidden="1" x14ac:dyDescent="0.2">
      <c r="A1232" s="1">
        <v>13089</v>
      </c>
      <c r="B1232" s="2" t="s">
        <v>12348</v>
      </c>
      <c r="C1232" s="2" t="s">
        <v>13733</v>
      </c>
      <c r="D1232" s="2" t="s">
        <v>29</v>
      </c>
      <c r="E1232" s="2" t="s">
        <v>12282</v>
      </c>
      <c r="F1232" s="2" t="s">
        <v>12279</v>
      </c>
    </row>
    <row r="1233" spans="1:6" hidden="1" x14ac:dyDescent="0.2">
      <c r="A1233" s="1">
        <v>13093</v>
      </c>
      <c r="B1233" s="2" t="s">
        <v>7305</v>
      </c>
      <c r="C1233" s="2" t="s">
        <v>2102</v>
      </c>
      <c r="D1233" s="2" t="s">
        <v>29</v>
      </c>
      <c r="E1233" s="2" t="s">
        <v>12297</v>
      </c>
      <c r="F1233" s="2" t="s">
        <v>12279</v>
      </c>
    </row>
    <row r="1234" spans="1:6" ht="20" hidden="1" x14ac:dyDescent="0.2">
      <c r="A1234" s="1">
        <v>13126</v>
      </c>
      <c r="B1234" s="2" t="s">
        <v>12485</v>
      </c>
      <c r="C1234" s="2" t="s">
        <v>13734</v>
      </c>
      <c r="D1234" s="2" t="s">
        <v>34</v>
      </c>
      <c r="E1234" s="2" t="s">
        <v>12297</v>
      </c>
      <c r="F1234" s="2" t="s">
        <v>12279</v>
      </c>
    </row>
    <row r="1235" spans="1:6" hidden="1" x14ac:dyDescent="0.2">
      <c r="A1235" s="1">
        <v>13138</v>
      </c>
      <c r="B1235" s="2" t="s">
        <v>13735</v>
      </c>
      <c r="C1235" s="2" t="s">
        <v>13736</v>
      </c>
      <c r="D1235" s="2" t="s">
        <v>26</v>
      </c>
      <c r="E1235" s="2" t="s">
        <v>12297</v>
      </c>
      <c r="F1235" s="2" t="s">
        <v>12279</v>
      </c>
    </row>
    <row r="1236" spans="1:6" ht="20" hidden="1" x14ac:dyDescent="0.2">
      <c r="A1236" s="1">
        <v>13153</v>
      </c>
      <c r="B1236" s="2" t="s">
        <v>7306</v>
      </c>
      <c r="C1236" s="2" t="s">
        <v>13737</v>
      </c>
      <c r="D1236" s="2" t="s">
        <v>34</v>
      </c>
      <c r="E1236" s="2" t="s">
        <v>12297</v>
      </c>
      <c r="F1236" s="2" t="s">
        <v>12279</v>
      </c>
    </row>
    <row r="1237" spans="1:6" hidden="1" x14ac:dyDescent="0.2">
      <c r="A1237" s="1">
        <v>13189</v>
      </c>
      <c r="B1237" s="2" t="s">
        <v>13738</v>
      </c>
      <c r="C1237" s="2" t="s">
        <v>13739</v>
      </c>
      <c r="D1237" s="2" t="s">
        <v>29</v>
      </c>
      <c r="E1237" s="2" t="s">
        <v>12297</v>
      </c>
      <c r="F1237" s="2" t="s">
        <v>12279</v>
      </c>
    </row>
    <row r="1238" spans="1:6" hidden="1" x14ac:dyDescent="0.2">
      <c r="A1238" s="1">
        <v>13197</v>
      </c>
      <c r="B1238" s="2" t="s">
        <v>12771</v>
      </c>
      <c r="C1238" s="2" t="s">
        <v>2102</v>
      </c>
      <c r="D1238" s="2" t="s">
        <v>29</v>
      </c>
      <c r="E1238" s="2" t="s">
        <v>12297</v>
      </c>
      <c r="F1238" s="2" t="s">
        <v>12279</v>
      </c>
    </row>
    <row r="1239" spans="1:6" hidden="1" x14ac:dyDescent="0.2">
      <c r="A1239" s="1">
        <v>13216</v>
      </c>
      <c r="B1239" s="2" t="s">
        <v>13740</v>
      </c>
      <c r="C1239" s="2" t="s">
        <v>7336</v>
      </c>
      <c r="D1239" s="2" t="s">
        <v>26</v>
      </c>
      <c r="E1239" s="2" t="s">
        <v>12297</v>
      </c>
      <c r="F1239" s="2" t="s">
        <v>12279</v>
      </c>
    </row>
    <row r="1240" spans="1:6" hidden="1" x14ac:dyDescent="0.2">
      <c r="A1240" s="1">
        <v>13240</v>
      </c>
      <c r="B1240" s="2" t="s">
        <v>7605</v>
      </c>
      <c r="C1240" s="2" t="s">
        <v>13741</v>
      </c>
      <c r="D1240" s="2" t="s">
        <v>29</v>
      </c>
      <c r="E1240" s="2" t="s">
        <v>12282</v>
      </c>
      <c r="F1240" s="2" t="s">
        <v>12279</v>
      </c>
    </row>
    <row r="1241" spans="1:6" hidden="1" x14ac:dyDescent="0.2">
      <c r="A1241" s="1">
        <v>13261</v>
      </c>
      <c r="B1241" s="2" t="s">
        <v>13742</v>
      </c>
      <c r="C1241" s="2" t="s">
        <v>2102</v>
      </c>
      <c r="D1241" s="2" t="s">
        <v>29</v>
      </c>
      <c r="E1241" s="2" t="s">
        <v>12297</v>
      </c>
      <c r="F1241" s="2" t="s">
        <v>12279</v>
      </c>
    </row>
    <row r="1242" spans="1:6" hidden="1" x14ac:dyDescent="0.2">
      <c r="A1242" s="1">
        <v>13265</v>
      </c>
      <c r="B1242" s="2" t="s">
        <v>7309</v>
      </c>
      <c r="C1242" s="2" t="s">
        <v>7310</v>
      </c>
      <c r="D1242" s="2" t="s">
        <v>29</v>
      </c>
      <c r="E1242" s="2" t="s">
        <v>12297</v>
      </c>
      <c r="F1242" s="2" t="s">
        <v>12279</v>
      </c>
    </row>
    <row r="1243" spans="1:6" hidden="1" x14ac:dyDescent="0.2">
      <c r="A1243" s="1">
        <v>13273</v>
      </c>
      <c r="B1243" s="2" t="s">
        <v>7312</v>
      </c>
      <c r="C1243" s="2" t="s">
        <v>7313</v>
      </c>
      <c r="D1243" s="2" t="s">
        <v>34</v>
      </c>
      <c r="E1243" s="2" t="s">
        <v>12297</v>
      </c>
      <c r="F1243" s="2" t="s">
        <v>12279</v>
      </c>
    </row>
    <row r="1244" spans="1:6" hidden="1" x14ac:dyDescent="0.2">
      <c r="A1244" s="1">
        <v>13283</v>
      </c>
      <c r="B1244" s="2" t="s">
        <v>7314</v>
      </c>
      <c r="C1244" s="2" t="s">
        <v>2102</v>
      </c>
      <c r="D1244" s="2" t="s">
        <v>29</v>
      </c>
      <c r="E1244" s="2" t="s">
        <v>12297</v>
      </c>
      <c r="F1244" s="2" t="s">
        <v>12279</v>
      </c>
    </row>
    <row r="1245" spans="1:6" hidden="1" x14ac:dyDescent="0.2">
      <c r="A1245" s="1">
        <v>13284</v>
      </c>
      <c r="B1245" s="2" t="s">
        <v>12587</v>
      </c>
      <c r="C1245" s="2" t="s">
        <v>7611</v>
      </c>
      <c r="D1245" s="2" t="s">
        <v>29</v>
      </c>
      <c r="E1245" s="2" t="s">
        <v>12297</v>
      </c>
      <c r="F1245" s="2" t="s">
        <v>12279</v>
      </c>
    </row>
    <row r="1246" spans="1:6" hidden="1" x14ac:dyDescent="0.2">
      <c r="A1246" s="1">
        <v>13326</v>
      </c>
      <c r="B1246" s="2" t="s">
        <v>13743</v>
      </c>
      <c r="C1246" s="2" t="s">
        <v>13744</v>
      </c>
      <c r="D1246" s="2" t="s">
        <v>34</v>
      </c>
      <c r="E1246" s="2" t="s">
        <v>12297</v>
      </c>
      <c r="F1246" s="2" t="s">
        <v>12279</v>
      </c>
    </row>
    <row r="1247" spans="1:6" hidden="1" x14ac:dyDescent="0.2">
      <c r="A1247" s="1">
        <v>13334</v>
      </c>
      <c r="B1247" s="2" t="s">
        <v>7316</v>
      </c>
      <c r="C1247" s="2" t="s">
        <v>7317</v>
      </c>
      <c r="D1247" s="2" t="s">
        <v>34</v>
      </c>
      <c r="E1247" s="2" t="s">
        <v>12297</v>
      </c>
      <c r="F1247" s="2" t="s">
        <v>12279</v>
      </c>
    </row>
    <row r="1248" spans="1:6" hidden="1" x14ac:dyDescent="0.2">
      <c r="A1248" s="1">
        <v>13337</v>
      </c>
      <c r="B1248" s="2" t="s">
        <v>7318</v>
      </c>
      <c r="C1248" s="2" t="s">
        <v>7319</v>
      </c>
      <c r="D1248" s="2" t="s">
        <v>34</v>
      </c>
      <c r="E1248" s="2" t="s">
        <v>12297</v>
      </c>
      <c r="F1248" s="2" t="s">
        <v>12279</v>
      </c>
    </row>
    <row r="1249" spans="1:6" ht="20" hidden="1" x14ac:dyDescent="0.2">
      <c r="A1249" s="1">
        <v>13340</v>
      </c>
      <c r="B1249" s="2" t="s">
        <v>12373</v>
      </c>
      <c r="C1249" s="2" t="s">
        <v>13745</v>
      </c>
      <c r="D1249" s="2" t="s">
        <v>29</v>
      </c>
      <c r="E1249" s="2" t="s">
        <v>12297</v>
      </c>
      <c r="F1249" s="2" t="s">
        <v>12279</v>
      </c>
    </row>
    <row r="1250" spans="1:6" hidden="1" x14ac:dyDescent="0.2">
      <c r="A1250" s="1">
        <v>13373</v>
      </c>
      <c r="B1250" s="2" t="s">
        <v>7320</v>
      </c>
      <c r="C1250" s="2" t="s">
        <v>7321</v>
      </c>
      <c r="D1250" s="2" t="s">
        <v>29</v>
      </c>
      <c r="E1250" s="2" t="s">
        <v>12297</v>
      </c>
      <c r="F1250" s="2" t="s">
        <v>12279</v>
      </c>
    </row>
    <row r="1251" spans="1:6" hidden="1" x14ac:dyDescent="0.2">
      <c r="A1251" s="1">
        <v>13375</v>
      </c>
      <c r="B1251" s="2" t="s">
        <v>13025</v>
      </c>
      <c r="C1251" s="2" t="s">
        <v>13746</v>
      </c>
      <c r="D1251" s="2" t="s">
        <v>26</v>
      </c>
      <c r="E1251" s="2" t="s">
        <v>12297</v>
      </c>
      <c r="F1251" s="2" t="s">
        <v>12279</v>
      </c>
    </row>
    <row r="1252" spans="1:6" hidden="1" x14ac:dyDescent="0.2">
      <c r="A1252" s="1">
        <v>13389</v>
      </c>
      <c r="B1252" s="2" t="s">
        <v>7322</v>
      </c>
      <c r="C1252" s="2" t="s">
        <v>2102</v>
      </c>
      <c r="D1252" s="2" t="s">
        <v>29</v>
      </c>
      <c r="E1252" s="2" t="s">
        <v>12297</v>
      </c>
      <c r="F1252" s="2" t="s">
        <v>12279</v>
      </c>
    </row>
    <row r="1253" spans="1:6" hidden="1" x14ac:dyDescent="0.2">
      <c r="A1253" s="1">
        <v>13425</v>
      </c>
      <c r="B1253" s="2" t="s">
        <v>7316</v>
      </c>
      <c r="C1253" s="2" t="s">
        <v>13747</v>
      </c>
      <c r="D1253" s="2" t="s">
        <v>34</v>
      </c>
      <c r="E1253" s="2" t="s">
        <v>12278</v>
      </c>
      <c r="F1253" s="2" t="s">
        <v>12279</v>
      </c>
    </row>
    <row r="1254" spans="1:6" hidden="1" x14ac:dyDescent="0.2">
      <c r="A1254" s="1">
        <v>13461</v>
      </c>
      <c r="B1254" s="2" t="s">
        <v>12983</v>
      </c>
      <c r="C1254" s="2" t="s">
        <v>13748</v>
      </c>
      <c r="D1254" s="2" t="s">
        <v>26</v>
      </c>
      <c r="E1254" s="2" t="s">
        <v>12278</v>
      </c>
      <c r="F1254" s="2" t="s">
        <v>12279</v>
      </c>
    </row>
    <row r="1255" spans="1:6" hidden="1" x14ac:dyDescent="0.2">
      <c r="A1255" s="1">
        <v>13462</v>
      </c>
      <c r="B1255" s="2" t="s">
        <v>12678</v>
      </c>
      <c r="C1255" s="2" t="s">
        <v>13749</v>
      </c>
      <c r="D1255" s="2" t="s">
        <v>29</v>
      </c>
      <c r="E1255" s="2" t="s">
        <v>12278</v>
      </c>
      <c r="F1255" s="2" t="s">
        <v>12279</v>
      </c>
    </row>
    <row r="1256" spans="1:6" hidden="1" x14ac:dyDescent="0.2">
      <c r="A1256" s="1">
        <v>13467</v>
      </c>
      <c r="B1256" s="2" t="s">
        <v>7374</v>
      </c>
      <c r="C1256" s="2" t="s">
        <v>13750</v>
      </c>
      <c r="D1256" s="2" t="s">
        <v>34</v>
      </c>
      <c r="E1256" s="2" t="s">
        <v>12278</v>
      </c>
      <c r="F1256" s="2" t="s">
        <v>12279</v>
      </c>
    </row>
    <row r="1257" spans="1:6" hidden="1" x14ac:dyDescent="0.2">
      <c r="A1257" s="1">
        <v>13468</v>
      </c>
      <c r="B1257" s="2" t="s">
        <v>7841</v>
      </c>
      <c r="C1257" s="2" t="s">
        <v>13751</v>
      </c>
      <c r="D1257" s="2" t="s">
        <v>34</v>
      </c>
      <c r="E1257" s="2" t="s">
        <v>12278</v>
      </c>
      <c r="F1257" s="2" t="s">
        <v>12279</v>
      </c>
    </row>
    <row r="1258" spans="1:6" hidden="1" x14ac:dyDescent="0.2">
      <c r="A1258" s="1">
        <v>13523</v>
      </c>
      <c r="B1258" s="2" t="s">
        <v>13025</v>
      </c>
      <c r="C1258" s="2" t="s">
        <v>13752</v>
      </c>
      <c r="D1258" s="2" t="s">
        <v>26</v>
      </c>
      <c r="E1258" s="2" t="s">
        <v>12297</v>
      </c>
      <c r="F1258" s="2" t="s">
        <v>12279</v>
      </c>
    </row>
    <row r="1259" spans="1:6" hidden="1" x14ac:dyDescent="0.2">
      <c r="A1259" s="1">
        <v>13561</v>
      </c>
      <c r="B1259" s="2" t="s">
        <v>7591</v>
      </c>
      <c r="C1259" s="2" t="s">
        <v>13753</v>
      </c>
      <c r="D1259" s="2" t="s">
        <v>29</v>
      </c>
      <c r="E1259" s="2" t="s">
        <v>12278</v>
      </c>
      <c r="F1259" s="2" t="s">
        <v>12279</v>
      </c>
    </row>
    <row r="1260" spans="1:6" hidden="1" x14ac:dyDescent="0.2">
      <c r="A1260" s="1">
        <v>13563</v>
      </c>
      <c r="B1260" s="2" t="s">
        <v>7325</v>
      </c>
      <c r="C1260" s="2" t="s">
        <v>13754</v>
      </c>
      <c r="D1260" s="2" t="s">
        <v>26</v>
      </c>
      <c r="E1260" s="2" t="s">
        <v>12278</v>
      </c>
      <c r="F1260" s="2" t="s">
        <v>12279</v>
      </c>
    </row>
    <row r="1261" spans="1:6" hidden="1" x14ac:dyDescent="0.2">
      <c r="A1261" s="1">
        <v>13565</v>
      </c>
      <c r="B1261" s="2" t="s">
        <v>7441</v>
      </c>
      <c r="C1261" s="2" t="s">
        <v>13755</v>
      </c>
      <c r="D1261" s="2" t="s">
        <v>34</v>
      </c>
      <c r="E1261" s="2" t="s">
        <v>12278</v>
      </c>
      <c r="F1261" s="2" t="s">
        <v>12279</v>
      </c>
    </row>
    <row r="1262" spans="1:6" hidden="1" x14ac:dyDescent="0.2">
      <c r="A1262" s="1">
        <v>13570</v>
      </c>
      <c r="B1262" s="2" t="s">
        <v>12505</v>
      </c>
      <c r="C1262" s="2" t="s">
        <v>13756</v>
      </c>
      <c r="D1262" s="2" t="s">
        <v>34</v>
      </c>
      <c r="E1262" s="2" t="s">
        <v>12284</v>
      </c>
      <c r="F1262" s="2" t="s">
        <v>12279</v>
      </c>
    </row>
    <row r="1263" spans="1:6" ht="20" hidden="1" x14ac:dyDescent="0.2">
      <c r="A1263" s="1">
        <v>13571</v>
      </c>
      <c r="B1263" s="2" t="s">
        <v>12373</v>
      </c>
      <c r="C1263" s="2" t="s">
        <v>13757</v>
      </c>
      <c r="D1263" s="2" t="s">
        <v>29</v>
      </c>
      <c r="E1263" s="2" t="s">
        <v>12278</v>
      </c>
      <c r="F1263" s="2" t="s">
        <v>12279</v>
      </c>
    </row>
    <row r="1264" spans="1:6" hidden="1" x14ac:dyDescent="0.2">
      <c r="A1264" s="1">
        <v>13572</v>
      </c>
      <c r="B1264" s="2" t="s">
        <v>12843</v>
      </c>
      <c r="C1264" s="2" t="s">
        <v>13758</v>
      </c>
      <c r="D1264" s="2" t="s">
        <v>29</v>
      </c>
      <c r="E1264" s="2" t="s">
        <v>12284</v>
      </c>
      <c r="F1264" s="2" t="s">
        <v>12279</v>
      </c>
    </row>
    <row r="1265" spans="1:6" hidden="1" x14ac:dyDescent="0.2">
      <c r="A1265" s="1">
        <v>13575</v>
      </c>
      <c r="B1265" s="2" t="s">
        <v>12329</v>
      </c>
      <c r="C1265" s="2" t="s">
        <v>13759</v>
      </c>
      <c r="D1265" s="2" t="s">
        <v>26</v>
      </c>
      <c r="E1265" s="2" t="s">
        <v>12278</v>
      </c>
      <c r="F1265" s="2" t="s">
        <v>12279</v>
      </c>
    </row>
    <row r="1266" spans="1:6" hidden="1" x14ac:dyDescent="0.2">
      <c r="A1266" s="1">
        <v>13576</v>
      </c>
      <c r="B1266" s="2" t="s">
        <v>13760</v>
      </c>
      <c r="C1266" s="2" t="s">
        <v>13761</v>
      </c>
      <c r="D1266" s="2" t="s">
        <v>26</v>
      </c>
      <c r="E1266" s="2" t="s">
        <v>12278</v>
      </c>
      <c r="F1266" s="2" t="s">
        <v>12279</v>
      </c>
    </row>
    <row r="1267" spans="1:6" hidden="1" x14ac:dyDescent="0.2">
      <c r="A1267" s="1">
        <v>13582</v>
      </c>
      <c r="B1267" s="2" t="s">
        <v>7841</v>
      </c>
      <c r="C1267" s="2" t="s">
        <v>13762</v>
      </c>
      <c r="D1267" s="2" t="s">
        <v>34</v>
      </c>
      <c r="E1267" s="2" t="s">
        <v>12278</v>
      </c>
      <c r="F1267" s="2" t="s">
        <v>12279</v>
      </c>
    </row>
    <row r="1268" spans="1:6" hidden="1" x14ac:dyDescent="0.2">
      <c r="A1268" s="1">
        <v>13584</v>
      </c>
      <c r="B1268" s="2" t="s">
        <v>13763</v>
      </c>
      <c r="C1268" s="2" t="s">
        <v>13764</v>
      </c>
      <c r="D1268" s="2" t="s">
        <v>26</v>
      </c>
      <c r="E1268" s="2" t="s">
        <v>12278</v>
      </c>
      <c r="F1268" s="2" t="s">
        <v>12279</v>
      </c>
    </row>
    <row r="1269" spans="1:6" hidden="1" x14ac:dyDescent="0.2">
      <c r="A1269" s="1">
        <v>13590</v>
      </c>
      <c r="B1269" s="2" t="s">
        <v>13765</v>
      </c>
      <c r="C1269" s="2" t="s">
        <v>13766</v>
      </c>
      <c r="D1269" s="2" t="s">
        <v>29</v>
      </c>
      <c r="E1269" s="2" t="s">
        <v>12278</v>
      </c>
      <c r="F1269" s="2" t="s">
        <v>12279</v>
      </c>
    </row>
    <row r="1270" spans="1:6" hidden="1" x14ac:dyDescent="0.2">
      <c r="A1270" s="1">
        <v>13602</v>
      </c>
      <c r="B1270" s="2" t="s">
        <v>13513</v>
      </c>
      <c r="C1270" s="2" t="s">
        <v>13767</v>
      </c>
      <c r="D1270" s="2" t="s">
        <v>29</v>
      </c>
      <c r="E1270" s="2" t="s">
        <v>12278</v>
      </c>
      <c r="F1270" s="2" t="s">
        <v>12279</v>
      </c>
    </row>
    <row r="1271" spans="1:6" hidden="1" x14ac:dyDescent="0.2">
      <c r="A1271" s="1">
        <v>13603</v>
      </c>
      <c r="B1271" s="2" t="s">
        <v>12384</v>
      </c>
      <c r="C1271" s="2" t="s">
        <v>7274</v>
      </c>
      <c r="D1271" s="2" t="s">
        <v>26</v>
      </c>
      <c r="E1271" s="2" t="s">
        <v>12278</v>
      </c>
      <c r="F1271" s="2" t="s">
        <v>12279</v>
      </c>
    </row>
    <row r="1272" spans="1:6" hidden="1" x14ac:dyDescent="0.2">
      <c r="A1272" s="1">
        <v>13604</v>
      </c>
      <c r="B1272" s="2" t="s">
        <v>12310</v>
      </c>
      <c r="C1272" s="2" t="s">
        <v>13768</v>
      </c>
      <c r="D1272" s="2" t="s">
        <v>34</v>
      </c>
      <c r="E1272" s="2" t="s">
        <v>12278</v>
      </c>
      <c r="F1272" s="2" t="s">
        <v>12279</v>
      </c>
    </row>
    <row r="1273" spans="1:6" ht="20" hidden="1" x14ac:dyDescent="0.2">
      <c r="A1273" s="1">
        <v>13605</v>
      </c>
      <c r="B1273" s="2" t="s">
        <v>12479</v>
      </c>
      <c r="C1273" s="2" t="s">
        <v>13769</v>
      </c>
      <c r="D1273" s="2" t="s">
        <v>26</v>
      </c>
      <c r="E1273" s="2" t="s">
        <v>12595</v>
      </c>
      <c r="F1273" s="2" t="s">
        <v>12279</v>
      </c>
    </row>
    <row r="1274" spans="1:6" hidden="1" x14ac:dyDescent="0.2">
      <c r="A1274" s="1">
        <v>13607</v>
      </c>
      <c r="B1274" s="2" t="s">
        <v>7612</v>
      </c>
      <c r="C1274" s="2" t="s">
        <v>13770</v>
      </c>
      <c r="D1274" s="2" t="s">
        <v>34</v>
      </c>
      <c r="E1274" s="2" t="s">
        <v>12278</v>
      </c>
      <c r="F1274" s="2" t="s">
        <v>12279</v>
      </c>
    </row>
    <row r="1275" spans="1:6" hidden="1" x14ac:dyDescent="0.2">
      <c r="A1275" s="1">
        <v>13608</v>
      </c>
      <c r="B1275" s="2" t="s">
        <v>7515</v>
      </c>
      <c r="C1275" s="2" t="s">
        <v>13551</v>
      </c>
      <c r="D1275" s="2" t="s">
        <v>34</v>
      </c>
      <c r="E1275" s="2" t="s">
        <v>12278</v>
      </c>
      <c r="F1275" s="2" t="s">
        <v>12279</v>
      </c>
    </row>
    <row r="1276" spans="1:6" hidden="1" x14ac:dyDescent="0.2">
      <c r="A1276" s="1">
        <v>13609</v>
      </c>
      <c r="B1276" s="2" t="s">
        <v>12678</v>
      </c>
      <c r="C1276" s="2" t="s">
        <v>13771</v>
      </c>
      <c r="D1276" s="2" t="s">
        <v>29</v>
      </c>
      <c r="E1276" s="2" t="s">
        <v>12278</v>
      </c>
      <c r="F1276" s="2" t="s">
        <v>12279</v>
      </c>
    </row>
    <row r="1277" spans="1:6" hidden="1" x14ac:dyDescent="0.2">
      <c r="A1277" s="1">
        <v>13610</v>
      </c>
      <c r="B1277" s="2" t="s">
        <v>7287</v>
      </c>
      <c r="C1277" s="2" t="s">
        <v>13772</v>
      </c>
      <c r="D1277" s="2" t="s">
        <v>34</v>
      </c>
      <c r="E1277" s="2" t="s">
        <v>12278</v>
      </c>
      <c r="F1277" s="2" t="s">
        <v>12279</v>
      </c>
    </row>
    <row r="1278" spans="1:6" ht="30" hidden="1" x14ac:dyDescent="0.2">
      <c r="A1278" s="1">
        <v>13614</v>
      </c>
      <c r="B1278" s="2" t="s">
        <v>13773</v>
      </c>
      <c r="C1278" s="2" t="s">
        <v>13774</v>
      </c>
      <c r="D1278" s="2" t="s">
        <v>34</v>
      </c>
      <c r="E1278" s="2" t="s">
        <v>12278</v>
      </c>
      <c r="F1278" s="2" t="s">
        <v>12279</v>
      </c>
    </row>
    <row r="1279" spans="1:6" hidden="1" x14ac:dyDescent="0.2">
      <c r="A1279" s="1">
        <v>13615</v>
      </c>
      <c r="B1279" s="2" t="s">
        <v>7287</v>
      </c>
      <c r="C1279" s="2" t="s">
        <v>13775</v>
      </c>
      <c r="D1279" s="2" t="s">
        <v>34</v>
      </c>
      <c r="E1279" s="2" t="s">
        <v>12278</v>
      </c>
      <c r="F1279" s="2" t="s">
        <v>12279</v>
      </c>
    </row>
    <row r="1280" spans="1:6" hidden="1" x14ac:dyDescent="0.2">
      <c r="A1280" s="1">
        <v>13616</v>
      </c>
      <c r="B1280" s="2" t="s">
        <v>7287</v>
      </c>
      <c r="C1280" s="2" t="s">
        <v>13776</v>
      </c>
      <c r="D1280" s="2" t="s">
        <v>34</v>
      </c>
      <c r="E1280" s="2" t="s">
        <v>12278</v>
      </c>
      <c r="F1280" s="2" t="s">
        <v>12279</v>
      </c>
    </row>
    <row r="1281" spans="1:6" hidden="1" x14ac:dyDescent="0.2">
      <c r="A1281" s="1">
        <v>13617</v>
      </c>
      <c r="B1281" s="2" t="s">
        <v>7287</v>
      </c>
      <c r="C1281" s="2" t="s">
        <v>13775</v>
      </c>
      <c r="D1281" s="2" t="s">
        <v>34</v>
      </c>
      <c r="E1281" s="2" t="s">
        <v>12278</v>
      </c>
      <c r="F1281" s="2" t="s">
        <v>12279</v>
      </c>
    </row>
    <row r="1282" spans="1:6" hidden="1" x14ac:dyDescent="0.2">
      <c r="A1282" s="1">
        <v>13620</v>
      </c>
      <c r="B1282" s="2" t="s">
        <v>13323</v>
      </c>
      <c r="C1282" s="2" t="s">
        <v>13777</v>
      </c>
      <c r="D1282" s="2" t="s">
        <v>29</v>
      </c>
      <c r="E1282" s="2" t="s">
        <v>12278</v>
      </c>
      <c r="F1282" s="2" t="s">
        <v>12279</v>
      </c>
    </row>
    <row r="1283" spans="1:6" hidden="1" x14ac:dyDescent="0.2">
      <c r="A1283" s="1">
        <v>13624</v>
      </c>
      <c r="B1283" s="2" t="s">
        <v>12505</v>
      </c>
      <c r="C1283" s="2" t="s">
        <v>13778</v>
      </c>
      <c r="D1283" s="2" t="s">
        <v>34</v>
      </c>
      <c r="E1283" s="2" t="s">
        <v>12278</v>
      </c>
      <c r="F1283" s="2" t="s">
        <v>12279</v>
      </c>
    </row>
    <row r="1284" spans="1:6" hidden="1" x14ac:dyDescent="0.2">
      <c r="A1284" s="1">
        <v>13633</v>
      </c>
      <c r="B1284" s="2" t="s">
        <v>12314</v>
      </c>
      <c r="C1284" s="2" t="s">
        <v>13779</v>
      </c>
      <c r="D1284" s="2" t="s">
        <v>26</v>
      </c>
      <c r="E1284" s="2" t="s">
        <v>12278</v>
      </c>
      <c r="F1284" s="2" t="s">
        <v>12279</v>
      </c>
    </row>
    <row r="1285" spans="1:6" hidden="1" x14ac:dyDescent="0.2">
      <c r="A1285" s="1">
        <v>13634</v>
      </c>
      <c r="B1285" s="2" t="s">
        <v>7546</v>
      </c>
      <c r="C1285" s="2" t="s">
        <v>13780</v>
      </c>
      <c r="D1285" s="2" t="s">
        <v>26</v>
      </c>
      <c r="E1285" s="2" t="s">
        <v>12278</v>
      </c>
      <c r="F1285" s="2" t="s">
        <v>12279</v>
      </c>
    </row>
    <row r="1286" spans="1:6" hidden="1" x14ac:dyDescent="0.2">
      <c r="A1286" s="1">
        <v>13635</v>
      </c>
      <c r="B1286" s="2" t="s">
        <v>7546</v>
      </c>
      <c r="C1286" s="2" t="s">
        <v>13781</v>
      </c>
      <c r="D1286" s="2" t="s">
        <v>26</v>
      </c>
      <c r="E1286" s="2" t="s">
        <v>12278</v>
      </c>
      <c r="F1286" s="2" t="s">
        <v>12279</v>
      </c>
    </row>
    <row r="1287" spans="1:6" ht="20" hidden="1" x14ac:dyDescent="0.2">
      <c r="A1287" s="1">
        <v>13636</v>
      </c>
      <c r="B1287" s="2" t="s">
        <v>12373</v>
      </c>
      <c r="C1287" s="2" t="s">
        <v>13782</v>
      </c>
      <c r="D1287" s="2" t="s">
        <v>29</v>
      </c>
      <c r="E1287" s="2" t="s">
        <v>12284</v>
      </c>
      <c r="F1287" s="2" t="s">
        <v>12279</v>
      </c>
    </row>
    <row r="1288" spans="1:6" hidden="1" x14ac:dyDescent="0.2">
      <c r="A1288" s="1">
        <v>13637</v>
      </c>
      <c r="B1288" s="2" t="s">
        <v>7612</v>
      </c>
      <c r="C1288" s="2" t="s">
        <v>13783</v>
      </c>
      <c r="D1288" s="2" t="s">
        <v>34</v>
      </c>
      <c r="E1288" s="2" t="s">
        <v>12284</v>
      </c>
      <c r="F1288" s="2" t="s">
        <v>12279</v>
      </c>
    </row>
    <row r="1289" spans="1:6" hidden="1" x14ac:dyDescent="0.2">
      <c r="A1289" s="1">
        <v>13638</v>
      </c>
      <c r="B1289" s="2" t="s">
        <v>13784</v>
      </c>
      <c r="C1289" s="2" t="s">
        <v>13785</v>
      </c>
      <c r="D1289" s="2" t="s">
        <v>29</v>
      </c>
      <c r="E1289" s="2" t="s">
        <v>12278</v>
      </c>
      <c r="F1289" s="2" t="s">
        <v>12279</v>
      </c>
    </row>
    <row r="1290" spans="1:6" hidden="1" x14ac:dyDescent="0.2">
      <c r="A1290" s="1">
        <v>13639</v>
      </c>
      <c r="B1290" s="2" t="s">
        <v>13786</v>
      </c>
      <c r="C1290" s="2" t="s">
        <v>13787</v>
      </c>
      <c r="D1290" s="2" t="s">
        <v>29</v>
      </c>
      <c r="E1290" s="2" t="s">
        <v>12297</v>
      </c>
      <c r="F1290" s="2" t="s">
        <v>12279</v>
      </c>
    </row>
    <row r="1291" spans="1:6" hidden="1" x14ac:dyDescent="0.2">
      <c r="A1291" s="1">
        <v>13640</v>
      </c>
      <c r="B1291" s="2" t="s">
        <v>12410</v>
      </c>
      <c r="C1291" s="2" t="s">
        <v>13788</v>
      </c>
      <c r="D1291" s="2" t="s">
        <v>29</v>
      </c>
      <c r="E1291" s="2" t="s">
        <v>12284</v>
      </c>
      <c r="F1291" s="2" t="s">
        <v>12279</v>
      </c>
    </row>
    <row r="1292" spans="1:6" hidden="1" x14ac:dyDescent="0.2">
      <c r="A1292" s="1">
        <v>13641</v>
      </c>
      <c r="B1292" s="2" t="s">
        <v>7633</v>
      </c>
      <c r="C1292" s="2" t="s">
        <v>13789</v>
      </c>
      <c r="D1292" s="2" t="s">
        <v>34</v>
      </c>
      <c r="E1292" s="2" t="s">
        <v>12284</v>
      </c>
      <c r="F1292" s="2" t="s">
        <v>12279</v>
      </c>
    </row>
    <row r="1293" spans="1:6" hidden="1" x14ac:dyDescent="0.2">
      <c r="A1293" s="1">
        <v>13642</v>
      </c>
      <c r="B1293" s="2" t="s">
        <v>7721</v>
      </c>
      <c r="C1293" s="2" t="s">
        <v>13790</v>
      </c>
      <c r="D1293" s="2" t="s">
        <v>29</v>
      </c>
      <c r="E1293" s="2" t="s">
        <v>12278</v>
      </c>
      <c r="F1293" s="2" t="s">
        <v>12279</v>
      </c>
    </row>
    <row r="1294" spans="1:6" hidden="1" x14ac:dyDescent="0.2">
      <c r="A1294" s="1">
        <v>13644</v>
      </c>
      <c r="B1294" s="2" t="s">
        <v>7325</v>
      </c>
      <c r="C1294" s="2" t="s">
        <v>13791</v>
      </c>
      <c r="D1294" s="2" t="s">
        <v>26</v>
      </c>
      <c r="E1294" s="2" t="s">
        <v>12278</v>
      </c>
      <c r="F1294" s="2" t="s">
        <v>12279</v>
      </c>
    </row>
    <row r="1295" spans="1:6" hidden="1" x14ac:dyDescent="0.2">
      <c r="A1295" s="1">
        <v>13651</v>
      </c>
      <c r="B1295" s="2" t="s">
        <v>13792</v>
      </c>
      <c r="C1295" s="2" t="s">
        <v>13793</v>
      </c>
      <c r="D1295" s="2" t="s">
        <v>29</v>
      </c>
      <c r="E1295" s="2" t="s">
        <v>12278</v>
      </c>
      <c r="F1295" s="2" t="s">
        <v>12279</v>
      </c>
    </row>
    <row r="1296" spans="1:6" hidden="1" x14ac:dyDescent="0.2">
      <c r="A1296" s="1">
        <v>13653</v>
      </c>
      <c r="B1296" s="2" t="s">
        <v>13794</v>
      </c>
      <c r="C1296" s="2" t="s">
        <v>13795</v>
      </c>
      <c r="D1296" s="2" t="s">
        <v>29</v>
      </c>
      <c r="E1296" s="2" t="s">
        <v>12278</v>
      </c>
      <c r="F1296" s="2" t="s">
        <v>12279</v>
      </c>
    </row>
    <row r="1297" spans="1:6" hidden="1" x14ac:dyDescent="0.2">
      <c r="A1297" s="1">
        <v>13654</v>
      </c>
      <c r="B1297" s="2" t="s">
        <v>7562</v>
      </c>
      <c r="C1297" s="2" t="s">
        <v>13796</v>
      </c>
      <c r="D1297" s="2" t="s">
        <v>26</v>
      </c>
      <c r="E1297" s="2" t="s">
        <v>12278</v>
      </c>
      <c r="F1297" s="2" t="s">
        <v>12279</v>
      </c>
    </row>
    <row r="1298" spans="1:6" hidden="1" x14ac:dyDescent="0.2">
      <c r="A1298" s="1">
        <v>13655</v>
      </c>
      <c r="B1298" s="2" t="s">
        <v>7323</v>
      </c>
      <c r="C1298" s="2" t="s">
        <v>13797</v>
      </c>
      <c r="D1298" s="2" t="s">
        <v>26</v>
      </c>
      <c r="E1298" s="2" t="s">
        <v>12278</v>
      </c>
      <c r="F1298" s="2" t="s">
        <v>12279</v>
      </c>
    </row>
    <row r="1299" spans="1:6" hidden="1" x14ac:dyDescent="0.2">
      <c r="A1299" s="1">
        <v>13656</v>
      </c>
      <c r="B1299" s="2" t="s">
        <v>7323</v>
      </c>
      <c r="C1299" s="2" t="s">
        <v>13798</v>
      </c>
      <c r="D1299" s="2" t="s">
        <v>26</v>
      </c>
      <c r="E1299" s="2" t="s">
        <v>12278</v>
      </c>
      <c r="F1299" s="2" t="s">
        <v>12279</v>
      </c>
    </row>
    <row r="1300" spans="1:6" hidden="1" x14ac:dyDescent="0.2">
      <c r="A1300" s="1">
        <v>13660</v>
      </c>
      <c r="B1300" s="2" t="s">
        <v>7287</v>
      </c>
      <c r="C1300" s="2" t="s">
        <v>13799</v>
      </c>
      <c r="D1300" s="2" t="s">
        <v>34</v>
      </c>
      <c r="E1300" s="2" t="s">
        <v>12278</v>
      </c>
      <c r="F1300" s="2" t="s">
        <v>12279</v>
      </c>
    </row>
    <row r="1301" spans="1:6" hidden="1" x14ac:dyDescent="0.2">
      <c r="A1301" s="1">
        <v>13662</v>
      </c>
      <c r="B1301" s="2" t="s">
        <v>7287</v>
      </c>
      <c r="C1301" s="2" t="s">
        <v>13800</v>
      </c>
      <c r="D1301" s="2" t="s">
        <v>34</v>
      </c>
      <c r="E1301" s="2" t="s">
        <v>12278</v>
      </c>
      <c r="F1301" s="2" t="s">
        <v>12279</v>
      </c>
    </row>
    <row r="1302" spans="1:6" hidden="1" x14ac:dyDescent="0.2">
      <c r="A1302" s="1">
        <v>13663</v>
      </c>
      <c r="B1302" s="2" t="s">
        <v>7287</v>
      </c>
      <c r="C1302" s="2" t="s">
        <v>13801</v>
      </c>
      <c r="D1302" s="2" t="s">
        <v>34</v>
      </c>
      <c r="E1302" s="2" t="s">
        <v>12278</v>
      </c>
      <c r="F1302" s="2" t="s">
        <v>12279</v>
      </c>
    </row>
    <row r="1303" spans="1:6" hidden="1" x14ac:dyDescent="0.2">
      <c r="A1303" s="1">
        <v>13666</v>
      </c>
      <c r="B1303" s="2" t="s">
        <v>13068</v>
      </c>
      <c r="C1303" s="2" t="s">
        <v>13802</v>
      </c>
      <c r="D1303" s="2" t="s">
        <v>29</v>
      </c>
      <c r="E1303" s="2" t="s">
        <v>12278</v>
      </c>
      <c r="F1303" s="2" t="s">
        <v>12279</v>
      </c>
    </row>
    <row r="1304" spans="1:6" hidden="1" x14ac:dyDescent="0.2">
      <c r="A1304" s="1">
        <v>13668</v>
      </c>
      <c r="B1304" s="2" t="s">
        <v>12310</v>
      </c>
      <c r="C1304" s="2" t="s">
        <v>13803</v>
      </c>
      <c r="D1304" s="2" t="s">
        <v>34</v>
      </c>
      <c r="E1304" s="2" t="s">
        <v>12297</v>
      </c>
      <c r="F1304" s="2" t="s">
        <v>12279</v>
      </c>
    </row>
    <row r="1305" spans="1:6" hidden="1" x14ac:dyDescent="0.2">
      <c r="A1305" s="1">
        <v>13669</v>
      </c>
      <c r="B1305" s="2" t="s">
        <v>7289</v>
      </c>
      <c r="C1305" s="2" t="s">
        <v>13804</v>
      </c>
      <c r="D1305" s="2" t="s">
        <v>29</v>
      </c>
      <c r="E1305" s="2" t="s">
        <v>12278</v>
      </c>
      <c r="F1305" s="2" t="s">
        <v>12279</v>
      </c>
    </row>
    <row r="1306" spans="1:6" hidden="1" x14ac:dyDescent="0.2">
      <c r="A1306" s="1">
        <v>13670</v>
      </c>
      <c r="B1306" s="2" t="s">
        <v>7323</v>
      </c>
      <c r="C1306" s="2" t="s">
        <v>13805</v>
      </c>
      <c r="D1306" s="2" t="s">
        <v>26</v>
      </c>
      <c r="E1306" s="2" t="s">
        <v>12278</v>
      </c>
      <c r="F1306" s="2" t="s">
        <v>12279</v>
      </c>
    </row>
    <row r="1307" spans="1:6" hidden="1" x14ac:dyDescent="0.2">
      <c r="A1307" s="1">
        <v>13672</v>
      </c>
      <c r="B1307" s="2" t="s">
        <v>12655</v>
      </c>
      <c r="C1307" s="2" t="s">
        <v>13806</v>
      </c>
      <c r="D1307" s="2" t="s">
        <v>34</v>
      </c>
      <c r="E1307" s="2" t="s">
        <v>12278</v>
      </c>
      <c r="F1307" s="2" t="s">
        <v>12279</v>
      </c>
    </row>
    <row r="1308" spans="1:6" hidden="1" x14ac:dyDescent="0.2">
      <c r="A1308" s="1">
        <v>13673</v>
      </c>
      <c r="B1308" s="2" t="s">
        <v>12336</v>
      </c>
      <c r="C1308" s="2" t="s">
        <v>13807</v>
      </c>
      <c r="D1308" s="2" t="s">
        <v>34</v>
      </c>
      <c r="E1308" s="2" t="s">
        <v>12278</v>
      </c>
      <c r="F1308" s="2" t="s">
        <v>12279</v>
      </c>
    </row>
    <row r="1309" spans="1:6" hidden="1" x14ac:dyDescent="0.2">
      <c r="A1309" s="1">
        <v>13679</v>
      </c>
      <c r="B1309" s="2" t="s">
        <v>13808</v>
      </c>
      <c r="C1309" s="2" t="s">
        <v>13809</v>
      </c>
      <c r="D1309" s="2" t="s">
        <v>26</v>
      </c>
      <c r="E1309" s="2" t="s">
        <v>12278</v>
      </c>
      <c r="F1309" s="2" t="s">
        <v>12279</v>
      </c>
    </row>
    <row r="1310" spans="1:6" hidden="1" x14ac:dyDescent="0.2">
      <c r="A1310" s="1">
        <v>13683</v>
      </c>
      <c r="B1310" s="2" t="s">
        <v>7841</v>
      </c>
      <c r="C1310" s="2" t="s">
        <v>13810</v>
      </c>
      <c r="D1310" s="2" t="s">
        <v>34</v>
      </c>
      <c r="E1310" s="2" t="s">
        <v>12278</v>
      </c>
      <c r="F1310" s="2" t="s">
        <v>12279</v>
      </c>
    </row>
    <row r="1311" spans="1:6" hidden="1" x14ac:dyDescent="0.2">
      <c r="A1311" s="1">
        <v>13684</v>
      </c>
      <c r="B1311" s="2" t="s">
        <v>7841</v>
      </c>
      <c r="C1311" s="2" t="s">
        <v>13811</v>
      </c>
      <c r="D1311" s="2" t="s">
        <v>34</v>
      </c>
      <c r="E1311" s="2" t="s">
        <v>12278</v>
      </c>
      <c r="F1311" s="2" t="s">
        <v>12279</v>
      </c>
    </row>
    <row r="1312" spans="1:6" hidden="1" x14ac:dyDescent="0.2">
      <c r="A1312" s="1">
        <v>13685</v>
      </c>
      <c r="B1312" s="2" t="s">
        <v>7325</v>
      </c>
      <c r="C1312" s="2" t="s">
        <v>13812</v>
      </c>
      <c r="D1312" s="2" t="s">
        <v>26</v>
      </c>
      <c r="E1312" s="2" t="s">
        <v>12278</v>
      </c>
      <c r="F1312" s="2" t="s">
        <v>12279</v>
      </c>
    </row>
    <row r="1313" spans="1:6" hidden="1" x14ac:dyDescent="0.2">
      <c r="A1313" s="1">
        <v>13686</v>
      </c>
      <c r="B1313" s="2" t="s">
        <v>7855</v>
      </c>
      <c r="C1313" s="2" t="s">
        <v>13813</v>
      </c>
      <c r="D1313" s="2" t="s">
        <v>29</v>
      </c>
      <c r="E1313" s="2" t="s">
        <v>12278</v>
      </c>
      <c r="F1313" s="2" t="s">
        <v>12279</v>
      </c>
    </row>
    <row r="1314" spans="1:6" hidden="1" x14ac:dyDescent="0.2">
      <c r="A1314" s="1">
        <v>13687</v>
      </c>
      <c r="B1314" s="2" t="s">
        <v>7546</v>
      </c>
      <c r="C1314" s="2" t="s">
        <v>12343</v>
      </c>
      <c r="D1314" s="2" t="s">
        <v>26</v>
      </c>
      <c r="E1314" s="2" t="s">
        <v>12278</v>
      </c>
      <c r="F1314" s="2" t="s">
        <v>12279</v>
      </c>
    </row>
    <row r="1315" spans="1:6" hidden="1" x14ac:dyDescent="0.2">
      <c r="A1315" s="1">
        <v>13689</v>
      </c>
      <c r="B1315" s="2" t="s">
        <v>13814</v>
      </c>
      <c r="C1315" s="2" t="s">
        <v>13815</v>
      </c>
      <c r="D1315" s="2" t="s">
        <v>29</v>
      </c>
      <c r="E1315" s="2" t="s">
        <v>12278</v>
      </c>
      <c r="F1315" s="2" t="s">
        <v>12279</v>
      </c>
    </row>
    <row r="1316" spans="1:6" hidden="1" x14ac:dyDescent="0.2">
      <c r="A1316" s="1">
        <v>13690</v>
      </c>
      <c r="B1316" s="2" t="s">
        <v>13814</v>
      </c>
      <c r="C1316" s="2" t="s">
        <v>13816</v>
      </c>
      <c r="D1316" s="2" t="s">
        <v>29</v>
      </c>
      <c r="E1316" s="2" t="s">
        <v>12278</v>
      </c>
      <c r="F1316" s="2" t="s">
        <v>12279</v>
      </c>
    </row>
    <row r="1317" spans="1:6" hidden="1" x14ac:dyDescent="0.2">
      <c r="A1317" s="1">
        <v>13691</v>
      </c>
      <c r="B1317" s="2" t="s">
        <v>13814</v>
      </c>
      <c r="C1317" s="2" t="s">
        <v>13817</v>
      </c>
      <c r="D1317" s="2" t="s">
        <v>29</v>
      </c>
      <c r="E1317" s="2" t="s">
        <v>12278</v>
      </c>
      <c r="F1317" s="2" t="s">
        <v>12279</v>
      </c>
    </row>
    <row r="1318" spans="1:6" hidden="1" x14ac:dyDescent="0.2">
      <c r="A1318" s="1">
        <v>13695</v>
      </c>
      <c r="B1318" s="2" t="s">
        <v>7489</v>
      </c>
      <c r="C1318" s="2" t="s">
        <v>13818</v>
      </c>
      <c r="D1318" s="2" t="s">
        <v>29</v>
      </c>
      <c r="E1318" s="2" t="s">
        <v>12278</v>
      </c>
      <c r="F1318" s="2" t="s">
        <v>12279</v>
      </c>
    </row>
    <row r="1319" spans="1:6" hidden="1" x14ac:dyDescent="0.2">
      <c r="A1319" s="1">
        <v>13696</v>
      </c>
      <c r="B1319" s="2" t="s">
        <v>7855</v>
      </c>
      <c r="C1319" s="2" t="s">
        <v>13819</v>
      </c>
      <c r="D1319" s="2" t="s">
        <v>29</v>
      </c>
      <c r="E1319" s="2" t="s">
        <v>12278</v>
      </c>
      <c r="F1319" s="2" t="s">
        <v>12279</v>
      </c>
    </row>
    <row r="1320" spans="1:6" hidden="1" x14ac:dyDescent="0.2">
      <c r="A1320" s="1">
        <v>13705</v>
      </c>
      <c r="B1320" s="2" t="s">
        <v>13820</v>
      </c>
      <c r="C1320" s="2" t="s">
        <v>13821</v>
      </c>
      <c r="D1320" s="2" t="s">
        <v>34</v>
      </c>
      <c r="E1320" s="2" t="s">
        <v>12278</v>
      </c>
      <c r="F1320" s="2" t="s">
        <v>12279</v>
      </c>
    </row>
    <row r="1321" spans="1:6" hidden="1" x14ac:dyDescent="0.2">
      <c r="A1321" s="1">
        <v>13707</v>
      </c>
      <c r="B1321" s="2" t="s">
        <v>7325</v>
      </c>
      <c r="C1321" s="2" t="s">
        <v>13822</v>
      </c>
      <c r="D1321" s="2" t="s">
        <v>26</v>
      </c>
      <c r="E1321" s="2" t="s">
        <v>12278</v>
      </c>
      <c r="F1321" s="2" t="s">
        <v>12279</v>
      </c>
    </row>
    <row r="1322" spans="1:6" hidden="1" x14ac:dyDescent="0.2">
      <c r="A1322" s="1">
        <v>13709</v>
      </c>
      <c r="B1322" s="2" t="s">
        <v>7841</v>
      </c>
      <c r="C1322" s="2" t="s">
        <v>13823</v>
      </c>
      <c r="D1322" s="2" t="s">
        <v>34</v>
      </c>
      <c r="E1322" s="2" t="s">
        <v>12278</v>
      </c>
      <c r="F1322" s="2" t="s">
        <v>12279</v>
      </c>
    </row>
    <row r="1323" spans="1:6" hidden="1" x14ac:dyDescent="0.2">
      <c r="A1323" s="1">
        <v>13710</v>
      </c>
      <c r="B1323" s="2" t="s">
        <v>7841</v>
      </c>
      <c r="C1323" s="2" t="s">
        <v>13824</v>
      </c>
      <c r="D1323" s="2" t="s">
        <v>34</v>
      </c>
      <c r="E1323" s="2" t="s">
        <v>12278</v>
      </c>
      <c r="F1323" s="2" t="s">
        <v>12279</v>
      </c>
    </row>
    <row r="1324" spans="1:6" hidden="1" x14ac:dyDescent="0.2">
      <c r="A1324" s="1">
        <v>13711</v>
      </c>
      <c r="B1324" s="2" t="s">
        <v>12565</v>
      </c>
      <c r="C1324" s="2" t="s">
        <v>13825</v>
      </c>
      <c r="D1324" s="2" t="s">
        <v>34</v>
      </c>
      <c r="E1324" s="2" t="s">
        <v>12278</v>
      </c>
      <c r="F1324" s="2" t="s">
        <v>12279</v>
      </c>
    </row>
    <row r="1325" spans="1:6" hidden="1" x14ac:dyDescent="0.2">
      <c r="A1325" s="1">
        <v>13719</v>
      </c>
      <c r="B1325" s="2" t="s">
        <v>7521</v>
      </c>
      <c r="C1325" s="2" t="s">
        <v>7522</v>
      </c>
      <c r="D1325" s="2" t="s">
        <v>34</v>
      </c>
      <c r="E1325" s="2" t="s">
        <v>12278</v>
      </c>
      <c r="F1325" s="2" t="s">
        <v>12279</v>
      </c>
    </row>
    <row r="1326" spans="1:6" hidden="1" x14ac:dyDescent="0.2">
      <c r="A1326" s="1">
        <v>13722</v>
      </c>
      <c r="B1326" s="2" t="s">
        <v>12575</v>
      </c>
      <c r="C1326" s="2" t="s">
        <v>13826</v>
      </c>
      <c r="D1326" s="2" t="s">
        <v>26</v>
      </c>
      <c r="E1326" s="2" t="s">
        <v>12297</v>
      </c>
      <c r="F1326" s="2" t="s">
        <v>13827</v>
      </c>
    </row>
    <row r="1327" spans="1:6" hidden="1" x14ac:dyDescent="0.2">
      <c r="A1327" s="1">
        <v>13723</v>
      </c>
      <c r="B1327" s="2" t="s">
        <v>7425</v>
      </c>
      <c r="C1327" s="2" t="s">
        <v>13828</v>
      </c>
      <c r="D1327" s="2" t="s">
        <v>34</v>
      </c>
      <c r="E1327" s="2" t="s">
        <v>12278</v>
      </c>
      <c r="F1327" s="2" t="s">
        <v>12279</v>
      </c>
    </row>
    <row r="1328" spans="1:6" hidden="1" x14ac:dyDescent="0.2">
      <c r="A1328" s="1">
        <v>13725</v>
      </c>
      <c r="B1328" s="2" t="s">
        <v>7863</v>
      </c>
      <c r="C1328" s="2" t="s">
        <v>13829</v>
      </c>
      <c r="D1328" s="2" t="s">
        <v>29</v>
      </c>
      <c r="E1328" s="2" t="s">
        <v>12278</v>
      </c>
      <c r="F1328" s="2" t="s">
        <v>12279</v>
      </c>
    </row>
    <row r="1329" spans="1:6" hidden="1" x14ac:dyDescent="0.2">
      <c r="A1329" s="1">
        <v>13726</v>
      </c>
      <c r="B1329" s="2" t="s">
        <v>7612</v>
      </c>
      <c r="C1329" s="2" t="s">
        <v>13830</v>
      </c>
      <c r="D1329" s="2" t="s">
        <v>34</v>
      </c>
      <c r="E1329" s="2" t="s">
        <v>12282</v>
      </c>
      <c r="F1329" s="2" t="s">
        <v>12279</v>
      </c>
    </row>
    <row r="1330" spans="1:6" hidden="1" x14ac:dyDescent="0.2">
      <c r="A1330" s="1">
        <v>13746</v>
      </c>
      <c r="B1330" s="2" t="s">
        <v>7489</v>
      </c>
      <c r="C1330" s="2" t="s">
        <v>13831</v>
      </c>
      <c r="D1330" s="2" t="s">
        <v>29</v>
      </c>
      <c r="E1330" s="2" t="s">
        <v>12278</v>
      </c>
      <c r="F1330" s="2" t="s">
        <v>12279</v>
      </c>
    </row>
    <row r="1331" spans="1:6" hidden="1" x14ac:dyDescent="0.2">
      <c r="A1331" s="1">
        <v>13747</v>
      </c>
      <c r="B1331" s="2" t="s">
        <v>7325</v>
      </c>
      <c r="C1331" s="2" t="s">
        <v>13832</v>
      </c>
      <c r="D1331" s="2" t="s">
        <v>26</v>
      </c>
      <c r="E1331" s="2" t="s">
        <v>12278</v>
      </c>
      <c r="F1331" s="2" t="s">
        <v>12279</v>
      </c>
    </row>
    <row r="1332" spans="1:6" hidden="1" x14ac:dyDescent="0.2">
      <c r="A1332" s="1">
        <v>13748</v>
      </c>
      <c r="B1332" s="2" t="s">
        <v>7325</v>
      </c>
      <c r="C1332" s="2" t="s">
        <v>13833</v>
      </c>
      <c r="D1332" s="2" t="s">
        <v>26</v>
      </c>
      <c r="E1332" s="2" t="s">
        <v>12278</v>
      </c>
      <c r="F1332" s="2" t="s">
        <v>12279</v>
      </c>
    </row>
    <row r="1333" spans="1:6" hidden="1" x14ac:dyDescent="0.2">
      <c r="A1333" s="1">
        <v>13750</v>
      </c>
      <c r="B1333" s="2" t="s">
        <v>7325</v>
      </c>
      <c r="C1333" s="2" t="s">
        <v>13834</v>
      </c>
      <c r="D1333" s="2" t="s">
        <v>26</v>
      </c>
      <c r="E1333" s="2" t="s">
        <v>12278</v>
      </c>
      <c r="F1333" s="2" t="s">
        <v>12279</v>
      </c>
    </row>
    <row r="1334" spans="1:6" hidden="1" x14ac:dyDescent="0.2">
      <c r="A1334" s="1">
        <v>13752</v>
      </c>
      <c r="B1334" s="2" t="s">
        <v>7325</v>
      </c>
      <c r="C1334" s="2" t="s">
        <v>13835</v>
      </c>
      <c r="D1334" s="2" t="s">
        <v>26</v>
      </c>
      <c r="E1334" s="2" t="s">
        <v>12278</v>
      </c>
      <c r="F1334" s="2" t="s">
        <v>12279</v>
      </c>
    </row>
    <row r="1335" spans="1:6" hidden="1" x14ac:dyDescent="0.2">
      <c r="A1335" s="1">
        <v>13753</v>
      </c>
      <c r="B1335" s="2" t="s">
        <v>7325</v>
      </c>
      <c r="C1335" s="2" t="s">
        <v>13836</v>
      </c>
      <c r="D1335" s="2" t="s">
        <v>26</v>
      </c>
      <c r="E1335" s="2" t="s">
        <v>12278</v>
      </c>
      <c r="F1335" s="2" t="s">
        <v>12279</v>
      </c>
    </row>
    <row r="1336" spans="1:6" hidden="1" x14ac:dyDescent="0.2">
      <c r="A1336" s="1">
        <v>13764</v>
      </c>
      <c r="B1336" s="2" t="s">
        <v>12371</v>
      </c>
      <c r="C1336" s="2" t="s">
        <v>13837</v>
      </c>
      <c r="D1336" s="2" t="s">
        <v>29</v>
      </c>
      <c r="E1336" s="2" t="s">
        <v>12278</v>
      </c>
      <c r="F1336" s="2" t="s">
        <v>12279</v>
      </c>
    </row>
    <row r="1337" spans="1:6" hidden="1" x14ac:dyDescent="0.2">
      <c r="A1337" s="1">
        <v>13770</v>
      </c>
      <c r="B1337" s="2" t="s">
        <v>12695</v>
      </c>
      <c r="C1337" s="2" t="s">
        <v>13838</v>
      </c>
      <c r="D1337" s="2" t="s">
        <v>29</v>
      </c>
      <c r="E1337" s="2" t="s">
        <v>12278</v>
      </c>
      <c r="F1337" s="2" t="s">
        <v>12279</v>
      </c>
    </row>
    <row r="1338" spans="1:6" hidden="1" x14ac:dyDescent="0.2">
      <c r="A1338" s="1">
        <v>13771</v>
      </c>
      <c r="B1338" s="2" t="s">
        <v>12843</v>
      </c>
      <c r="C1338" s="2" t="s">
        <v>13839</v>
      </c>
      <c r="D1338" s="2" t="s">
        <v>26</v>
      </c>
      <c r="E1338" s="2" t="s">
        <v>12278</v>
      </c>
      <c r="F1338" s="2" t="s">
        <v>12279</v>
      </c>
    </row>
    <row r="1339" spans="1:6" hidden="1" x14ac:dyDescent="0.2">
      <c r="A1339" s="1">
        <v>13773</v>
      </c>
      <c r="B1339" s="2" t="s">
        <v>12868</v>
      </c>
      <c r="C1339" s="2" t="s">
        <v>13840</v>
      </c>
      <c r="D1339" s="2" t="s">
        <v>29</v>
      </c>
      <c r="E1339" s="2" t="s">
        <v>12278</v>
      </c>
      <c r="F1339" s="2" t="s">
        <v>12279</v>
      </c>
    </row>
    <row r="1340" spans="1:6" hidden="1" x14ac:dyDescent="0.2">
      <c r="A1340" s="1">
        <v>13774</v>
      </c>
      <c r="B1340" s="2" t="s">
        <v>12495</v>
      </c>
      <c r="C1340" s="2" t="s">
        <v>13841</v>
      </c>
      <c r="D1340" s="2" t="s">
        <v>34</v>
      </c>
      <c r="E1340" s="2" t="s">
        <v>12278</v>
      </c>
      <c r="F1340" s="2" t="s">
        <v>12279</v>
      </c>
    </row>
    <row r="1341" spans="1:6" hidden="1" x14ac:dyDescent="0.2">
      <c r="A1341" s="1">
        <v>13776</v>
      </c>
      <c r="B1341" s="2" t="s">
        <v>13842</v>
      </c>
      <c r="C1341" s="2" t="s">
        <v>13843</v>
      </c>
      <c r="D1341" s="2" t="s">
        <v>29</v>
      </c>
      <c r="E1341" s="2" t="s">
        <v>12278</v>
      </c>
      <c r="F1341" s="2" t="s">
        <v>12279</v>
      </c>
    </row>
    <row r="1342" spans="1:6" hidden="1" x14ac:dyDescent="0.2">
      <c r="A1342" s="1">
        <v>13777</v>
      </c>
      <c r="B1342" s="2" t="s">
        <v>7287</v>
      </c>
      <c r="C1342" s="2" t="s">
        <v>13844</v>
      </c>
      <c r="D1342" s="2" t="s">
        <v>34</v>
      </c>
      <c r="E1342" s="2" t="s">
        <v>12278</v>
      </c>
      <c r="F1342" s="2" t="s">
        <v>12279</v>
      </c>
    </row>
    <row r="1343" spans="1:6" hidden="1" x14ac:dyDescent="0.2">
      <c r="A1343" s="1">
        <v>13783</v>
      </c>
      <c r="B1343" s="2" t="s">
        <v>7721</v>
      </c>
      <c r="C1343" s="2" t="s">
        <v>13845</v>
      </c>
      <c r="D1343" s="2" t="s">
        <v>29</v>
      </c>
      <c r="E1343" s="2" t="s">
        <v>12284</v>
      </c>
      <c r="F1343" s="2" t="s">
        <v>12279</v>
      </c>
    </row>
    <row r="1344" spans="1:6" ht="20" hidden="1" x14ac:dyDescent="0.2">
      <c r="A1344" s="1">
        <v>13797</v>
      </c>
      <c r="B1344" s="2" t="s">
        <v>7841</v>
      </c>
      <c r="C1344" s="2" t="s">
        <v>13846</v>
      </c>
      <c r="D1344" s="2" t="s">
        <v>34</v>
      </c>
      <c r="E1344" s="2" t="s">
        <v>12278</v>
      </c>
      <c r="F1344" s="2" t="s">
        <v>12279</v>
      </c>
    </row>
    <row r="1345" spans="1:6" hidden="1" x14ac:dyDescent="0.2">
      <c r="A1345" s="1">
        <v>13800</v>
      </c>
      <c r="B1345" s="2" t="s">
        <v>7572</v>
      </c>
      <c r="C1345" s="2" t="s">
        <v>13847</v>
      </c>
      <c r="D1345" s="2" t="s">
        <v>26</v>
      </c>
      <c r="E1345" s="2" t="s">
        <v>12278</v>
      </c>
      <c r="F1345" s="2" t="s">
        <v>12279</v>
      </c>
    </row>
    <row r="1346" spans="1:6" hidden="1" x14ac:dyDescent="0.2">
      <c r="A1346" s="1">
        <v>13801</v>
      </c>
      <c r="B1346" s="2" t="s">
        <v>12932</v>
      </c>
      <c r="C1346" s="2" t="s">
        <v>7661</v>
      </c>
      <c r="D1346" s="2" t="s">
        <v>26</v>
      </c>
      <c r="E1346" s="2" t="s">
        <v>12278</v>
      </c>
      <c r="F1346" s="2" t="s">
        <v>12279</v>
      </c>
    </row>
    <row r="1347" spans="1:6" hidden="1" x14ac:dyDescent="0.2">
      <c r="A1347" s="1">
        <v>13802</v>
      </c>
      <c r="B1347" s="2" t="s">
        <v>7352</v>
      </c>
      <c r="C1347" s="2" t="s">
        <v>13848</v>
      </c>
      <c r="D1347" s="2" t="s">
        <v>29</v>
      </c>
      <c r="E1347" s="2" t="s">
        <v>12284</v>
      </c>
      <c r="F1347" s="2" t="s">
        <v>12279</v>
      </c>
    </row>
    <row r="1348" spans="1:6" hidden="1" x14ac:dyDescent="0.2">
      <c r="A1348" s="1">
        <v>13804</v>
      </c>
      <c r="B1348" s="2" t="s">
        <v>13849</v>
      </c>
      <c r="C1348" s="2" t="s">
        <v>13850</v>
      </c>
      <c r="D1348" s="2" t="s">
        <v>26</v>
      </c>
      <c r="E1348" s="2" t="s">
        <v>12278</v>
      </c>
      <c r="F1348" s="2" t="s">
        <v>12279</v>
      </c>
    </row>
    <row r="1349" spans="1:6" hidden="1" x14ac:dyDescent="0.2">
      <c r="A1349" s="1">
        <v>13806</v>
      </c>
      <c r="B1349" s="2" t="s">
        <v>7342</v>
      </c>
      <c r="C1349" s="2" t="s">
        <v>13851</v>
      </c>
      <c r="D1349" s="2" t="s">
        <v>26</v>
      </c>
      <c r="E1349" s="2" t="s">
        <v>12278</v>
      </c>
      <c r="F1349" s="2" t="s">
        <v>12279</v>
      </c>
    </row>
    <row r="1350" spans="1:6" hidden="1" x14ac:dyDescent="0.2">
      <c r="A1350" s="1">
        <v>13807</v>
      </c>
      <c r="B1350" s="2" t="s">
        <v>7852</v>
      </c>
      <c r="C1350" s="2" t="s">
        <v>13852</v>
      </c>
      <c r="D1350" s="2" t="s">
        <v>29</v>
      </c>
      <c r="E1350" s="2" t="s">
        <v>12278</v>
      </c>
      <c r="F1350" s="2" t="s">
        <v>12279</v>
      </c>
    </row>
    <row r="1351" spans="1:6" hidden="1" x14ac:dyDescent="0.2">
      <c r="A1351" s="1">
        <v>13808</v>
      </c>
      <c r="B1351" s="2" t="s">
        <v>12737</v>
      </c>
      <c r="C1351" s="2" t="s">
        <v>13853</v>
      </c>
      <c r="D1351" s="2" t="s">
        <v>29</v>
      </c>
      <c r="E1351" s="2" t="s">
        <v>12284</v>
      </c>
      <c r="F1351" s="2" t="s">
        <v>12279</v>
      </c>
    </row>
    <row r="1352" spans="1:6" hidden="1" x14ac:dyDescent="0.2">
      <c r="A1352" s="1">
        <v>13814</v>
      </c>
      <c r="B1352" s="2" t="s">
        <v>13854</v>
      </c>
      <c r="C1352" s="2" t="s">
        <v>13855</v>
      </c>
      <c r="D1352" s="2" t="s">
        <v>29</v>
      </c>
      <c r="E1352" s="2" t="s">
        <v>12278</v>
      </c>
      <c r="F1352" s="2" t="s">
        <v>12279</v>
      </c>
    </row>
    <row r="1353" spans="1:6" hidden="1" x14ac:dyDescent="0.2">
      <c r="A1353" s="1">
        <v>13815</v>
      </c>
      <c r="B1353" s="2" t="s">
        <v>7392</v>
      </c>
      <c r="C1353" s="2" t="s">
        <v>13856</v>
      </c>
      <c r="D1353" s="2" t="s">
        <v>26</v>
      </c>
      <c r="E1353" s="2" t="s">
        <v>12278</v>
      </c>
      <c r="F1353" s="2" t="s">
        <v>12279</v>
      </c>
    </row>
    <row r="1354" spans="1:6" hidden="1" x14ac:dyDescent="0.2">
      <c r="A1354" s="1">
        <v>13816</v>
      </c>
      <c r="B1354" s="2" t="s">
        <v>12887</v>
      </c>
      <c r="C1354" s="2" t="s">
        <v>13857</v>
      </c>
      <c r="D1354" s="2" t="s">
        <v>29</v>
      </c>
      <c r="E1354" s="2" t="s">
        <v>12278</v>
      </c>
      <c r="F1354" s="2" t="s">
        <v>12279</v>
      </c>
    </row>
    <row r="1355" spans="1:6" hidden="1" x14ac:dyDescent="0.2">
      <c r="A1355" s="1">
        <v>13817</v>
      </c>
      <c r="B1355" s="2" t="s">
        <v>7276</v>
      </c>
      <c r="C1355" s="2" t="s">
        <v>13858</v>
      </c>
      <c r="D1355" s="2" t="s">
        <v>26</v>
      </c>
      <c r="E1355" s="2" t="s">
        <v>12282</v>
      </c>
      <c r="F1355" s="2" t="s">
        <v>12279</v>
      </c>
    </row>
    <row r="1356" spans="1:6" hidden="1" x14ac:dyDescent="0.2">
      <c r="A1356" s="1">
        <v>13818</v>
      </c>
      <c r="B1356" s="2" t="s">
        <v>7511</v>
      </c>
      <c r="C1356" s="2" t="s">
        <v>13859</v>
      </c>
      <c r="D1356" s="2" t="s">
        <v>34</v>
      </c>
      <c r="E1356" s="2" t="s">
        <v>12278</v>
      </c>
      <c r="F1356" s="2" t="s">
        <v>12279</v>
      </c>
    </row>
    <row r="1357" spans="1:6" hidden="1" x14ac:dyDescent="0.2">
      <c r="A1357" s="1">
        <v>13820</v>
      </c>
      <c r="B1357" s="2" t="s">
        <v>13860</v>
      </c>
      <c r="C1357" s="2" t="s">
        <v>13861</v>
      </c>
      <c r="D1357" s="2" t="s">
        <v>26</v>
      </c>
      <c r="E1357" s="2" t="s">
        <v>12278</v>
      </c>
      <c r="F1357" s="2" t="s">
        <v>12279</v>
      </c>
    </row>
    <row r="1358" spans="1:6" hidden="1" x14ac:dyDescent="0.2">
      <c r="A1358" s="1">
        <v>13821</v>
      </c>
      <c r="B1358" s="2" t="s">
        <v>7287</v>
      </c>
      <c r="C1358" s="2" t="s">
        <v>13862</v>
      </c>
      <c r="D1358" s="2" t="s">
        <v>34</v>
      </c>
      <c r="E1358" s="2" t="s">
        <v>12278</v>
      </c>
      <c r="F1358" s="2" t="s">
        <v>12279</v>
      </c>
    </row>
    <row r="1359" spans="1:6" hidden="1" x14ac:dyDescent="0.2">
      <c r="A1359" s="1">
        <v>13825</v>
      </c>
      <c r="B1359" s="2" t="s">
        <v>13863</v>
      </c>
      <c r="C1359" s="2" t="s">
        <v>13864</v>
      </c>
      <c r="D1359" s="2" t="s">
        <v>29</v>
      </c>
      <c r="E1359" s="2" t="s">
        <v>12278</v>
      </c>
      <c r="F1359" s="2" t="s">
        <v>12279</v>
      </c>
    </row>
    <row r="1360" spans="1:6" hidden="1" x14ac:dyDescent="0.2">
      <c r="A1360" s="1">
        <v>13826</v>
      </c>
      <c r="B1360" s="2" t="s">
        <v>13865</v>
      </c>
      <c r="C1360" s="2" t="s">
        <v>13866</v>
      </c>
      <c r="D1360" s="2" t="s">
        <v>29</v>
      </c>
      <c r="E1360" s="2" t="s">
        <v>12278</v>
      </c>
      <c r="F1360" s="2" t="s">
        <v>12279</v>
      </c>
    </row>
    <row r="1361" spans="1:6" hidden="1" x14ac:dyDescent="0.2">
      <c r="A1361" s="1">
        <v>13828</v>
      </c>
      <c r="B1361" s="2" t="s">
        <v>12843</v>
      </c>
      <c r="C1361" s="2" t="s">
        <v>13867</v>
      </c>
      <c r="D1361" s="2" t="s">
        <v>29</v>
      </c>
      <c r="E1361" s="2" t="s">
        <v>12278</v>
      </c>
      <c r="F1361" s="2" t="s">
        <v>12279</v>
      </c>
    </row>
    <row r="1362" spans="1:6" hidden="1" x14ac:dyDescent="0.2">
      <c r="A1362" s="1">
        <v>14000</v>
      </c>
      <c r="B1362" s="2" t="s">
        <v>7605</v>
      </c>
      <c r="C1362" s="2" t="s">
        <v>13868</v>
      </c>
      <c r="D1362" s="2" t="s">
        <v>29</v>
      </c>
      <c r="E1362" s="2" t="s">
        <v>12297</v>
      </c>
      <c r="F1362" s="2" t="s">
        <v>12279</v>
      </c>
    </row>
    <row r="1363" spans="1:6" hidden="1" x14ac:dyDescent="0.2">
      <c r="A1363" s="1">
        <v>14001</v>
      </c>
      <c r="B1363" s="2" t="s">
        <v>7323</v>
      </c>
      <c r="C1363" s="2" t="s">
        <v>13869</v>
      </c>
      <c r="D1363" s="2" t="s">
        <v>26</v>
      </c>
      <c r="E1363" s="2" t="s">
        <v>12297</v>
      </c>
      <c r="F1363" s="2" t="s">
        <v>12279</v>
      </c>
    </row>
    <row r="1364" spans="1:6" hidden="1" x14ac:dyDescent="0.2">
      <c r="A1364" s="1">
        <v>14002</v>
      </c>
      <c r="B1364" s="2" t="s">
        <v>7323</v>
      </c>
      <c r="C1364" s="2" t="s">
        <v>7324</v>
      </c>
      <c r="D1364" s="2" t="s">
        <v>26</v>
      </c>
      <c r="E1364" s="2" t="s">
        <v>12297</v>
      </c>
      <c r="F1364" s="2" t="s">
        <v>12279</v>
      </c>
    </row>
    <row r="1365" spans="1:6" hidden="1" x14ac:dyDescent="0.2">
      <c r="A1365" s="1">
        <v>14003</v>
      </c>
      <c r="B1365" s="2" t="s">
        <v>7323</v>
      </c>
      <c r="C1365" s="2" t="s">
        <v>13870</v>
      </c>
      <c r="D1365" s="2" t="s">
        <v>26</v>
      </c>
      <c r="E1365" s="2" t="s">
        <v>12297</v>
      </c>
      <c r="F1365" s="2" t="s">
        <v>12279</v>
      </c>
    </row>
    <row r="1366" spans="1:6" hidden="1" x14ac:dyDescent="0.2">
      <c r="A1366" s="1">
        <v>14004</v>
      </c>
      <c r="B1366" s="2" t="s">
        <v>7323</v>
      </c>
      <c r="C1366" s="2" t="s">
        <v>13871</v>
      </c>
      <c r="D1366" s="2" t="s">
        <v>26</v>
      </c>
      <c r="E1366" s="2" t="s">
        <v>12297</v>
      </c>
      <c r="F1366" s="2" t="s">
        <v>12279</v>
      </c>
    </row>
    <row r="1367" spans="1:6" ht="20" hidden="1" x14ac:dyDescent="0.2">
      <c r="A1367" s="1">
        <v>14005</v>
      </c>
      <c r="B1367" s="2" t="s">
        <v>7323</v>
      </c>
      <c r="C1367" s="2" t="s">
        <v>13872</v>
      </c>
      <c r="D1367" s="2" t="s">
        <v>26</v>
      </c>
      <c r="E1367" s="2" t="s">
        <v>12297</v>
      </c>
      <c r="F1367" s="2" t="s">
        <v>12279</v>
      </c>
    </row>
    <row r="1368" spans="1:6" hidden="1" x14ac:dyDescent="0.2">
      <c r="A1368" s="1">
        <v>14006</v>
      </c>
      <c r="B1368" s="2" t="s">
        <v>7323</v>
      </c>
      <c r="C1368" s="2" t="s">
        <v>13873</v>
      </c>
      <c r="D1368" s="2" t="s">
        <v>26</v>
      </c>
      <c r="E1368" s="2" t="s">
        <v>12297</v>
      </c>
      <c r="F1368" s="2" t="s">
        <v>12279</v>
      </c>
    </row>
    <row r="1369" spans="1:6" hidden="1" x14ac:dyDescent="0.2">
      <c r="A1369" s="1">
        <v>14007</v>
      </c>
      <c r="B1369" s="2" t="s">
        <v>7323</v>
      </c>
      <c r="C1369" s="2" t="s">
        <v>13874</v>
      </c>
      <c r="D1369" s="2" t="s">
        <v>26</v>
      </c>
      <c r="E1369" s="2" t="s">
        <v>12297</v>
      </c>
      <c r="F1369" s="2" t="s">
        <v>12279</v>
      </c>
    </row>
    <row r="1370" spans="1:6" hidden="1" x14ac:dyDescent="0.2">
      <c r="A1370" s="1">
        <v>14008</v>
      </c>
      <c r="B1370" s="2" t="s">
        <v>7323</v>
      </c>
      <c r="C1370" s="2" t="s">
        <v>13875</v>
      </c>
      <c r="D1370" s="2" t="s">
        <v>26</v>
      </c>
      <c r="E1370" s="2" t="s">
        <v>12297</v>
      </c>
      <c r="F1370" s="2" t="s">
        <v>12279</v>
      </c>
    </row>
    <row r="1371" spans="1:6" hidden="1" x14ac:dyDescent="0.2">
      <c r="A1371" s="1">
        <v>14009</v>
      </c>
      <c r="B1371" s="2" t="s">
        <v>7787</v>
      </c>
      <c r="C1371" s="2" t="s">
        <v>13876</v>
      </c>
      <c r="D1371" s="2" t="s">
        <v>29</v>
      </c>
      <c r="E1371" s="2" t="s">
        <v>12297</v>
      </c>
      <c r="F1371" s="2" t="s">
        <v>12279</v>
      </c>
    </row>
    <row r="1372" spans="1:6" hidden="1" x14ac:dyDescent="0.2">
      <c r="A1372" s="1">
        <v>14013</v>
      </c>
      <c r="B1372" s="2" t="s">
        <v>13601</v>
      </c>
      <c r="C1372" s="2" t="s">
        <v>13877</v>
      </c>
      <c r="D1372" s="2" t="s">
        <v>26</v>
      </c>
      <c r="E1372" s="2" t="s">
        <v>12297</v>
      </c>
      <c r="F1372" s="2" t="s">
        <v>12279</v>
      </c>
    </row>
    <row r="1373" spans="1:6" hidden="1" x14ac:dyDescent="0.2">
      <c r="A1373" s="1">
        <v>14014</v>
      </c>
      <c r="B1373" s="2" t="s">
        <v>7325</v>
      </c>
      <c r="C1373" s="2" t="s">
        <v>13878</v>
      </c>
      <c r="D1373" s="2" t="s">
        <v>26</v>
      </c>
      <c r="E1373" s="2" t="s">
        <v>12297</v>
      </c>
      <c r="F1373" s="2" t="s">
        <v>12279</v>
      </c>
    </row>
    <row r="1374" spans="1:6" hidden="1" x14ac:dyDescent="0.2">
      <c r="A1374" s="1">
        <v>14015</v>
      </c>
      <c r="B1374" s="2" t="s">
        <v>7325</v>
      </c>
      <c r="C1374" s="2" t="s">
        <v>13879</v>
      </c>
      <c r="D1374" s="2" t="s">
        <v>26</v>
      </c>
      <c r="E1374" s="2" t="s">
        <v>12297</v>
      </c>
      <c r="F1374" s="2" t="s">
        <v>12279</v>
      </c>
    </row>
    <row r="1375" spans="1:6" hidden="1" x14ac:dyDescent="0.2">
      <c r="A1375" s="1">
        <v>14016</v>
      </c>
      <c r="B1375" s="2" t="s">
        <v>7325</v>
      </c>
      <c r="C1375" s="2" t="s">
        <v>7326</v>
      </c>
      <c r="D1375" s="2" t="s">
        <v>26</v>
      </c>
      <c r="E1375" s="2" t="s">
        <v>12297</v>
      </c>
      <c r="F1375" s="2" t="s">
        <v>12279</v>
      </c>
    </row>
    <row r="1376" spans="1:6" hidden="1" x14ac:dyDescent="0.2">
      <c r="A1376" s="1">
        <v>14017</v>
      </c>
      <c r="B1376" s="2" t="s">
        <v>7325</v>
      </c>
      <c r="C1376" s="2" t="s">
        <v>13880</v>
      </c>
      <c r="D1376" s="2" t="s">
        <v>26</v>
      </c>
      <c r="E1376" s="2" t="s">
        <v>12282</v>
      </c>
      <c r="F1376" s="2" t="s">
        <v>12279</v>
      </c>
    </row>
    <row r="1377" spans="1:6" hidden="1" x14ac:dyDescent="0.2">
      <c r="A1377" s="1">
        <v>14019</v>
      </c>
      <c r="B1377" s="2" t="s">
        <v>7325</v>
      </c>
      <c r="C1377" s="2" t="s">
        <v>13881</v>
      </c>
      <c r="D1377" s="2" t="s">
        <v>26</v>
      </c>
      <c r="E1377" s="2" t="s">
        <v>12297</v>
      </c>
      <c r="F1377" s="2" t="s">
        <v>12279</v>
      </c>
    </row>
    <row r="1378" spans="1:6" ht="20" hidden="1" x14ac:dyDescent="0.2">
      <c r="A1378" s="1">
        <v>14020</v>
      </c>
      <c r="B1378" s="2" t="s">
        <v>7327</v>
      </c>
      <c r="C1378" s="2" t="s">
        <v>2102</v>
      </c>
      <c r="D1378" s="2" t="s">
        <v>26</v>
      </c>
      <c r="E1378" s="2" t="s">
        <v>12297</v>
      </c>
      <c r="F1378" s="2" t="s">
        <v>12279</v>
      </c>
    </row>
    <row r="1379" spans="1:6" hidden="1" x14ac:dyDescent="0.2">
      <c r="A1379" s="1">
        <v>14021</v>
      </c>
      <c r="B1379" s="2" t="s">
        <v>7325</v>
      </c>
      <c r="C1379" s="2" t="s">
        <v>13882</v>
      </c>
      <c r="D1379" s="2" t="s">
        <v>26</v>
      </c>
      <c r="E1379" s="2" t="s">
        <v>12297</v>
      </c>
      <c r="F1379" s="2" t="s">
        <v>12279</v>
      </c>
    </row>
    <row r="1380" spans="1:6" hidden="1" x14ac:dyDescent="0.2">
      <c r="A1380" s="1">
        <v>14022</v>
      </c>
      <c r="B1380" s="2" t="s">
        <v>7325</v>
      </c>
      <c r="C1380" s="2" t="s">
        <v>13883</v>
      </c>
      <c r="D1380" s="2" t="s">
        <v>26</v>
      </c>
      <c r="E1380" s="2" t="s">
        <v>12297</v>
      </c>
      <c r="F1380" s="2" t="s">
        <v>12279</v>
      </c>
    </row>
    <row r="1381" spans="1:6" hidden="1" x14ac:dyDescent="0.2">
      <c r="A1381" s="1">
        <v>14023</v>
      </c>
      <c r="B1381" s="2" t="s">
        <v>7325</v>
      </c>
      <c r="C1381" s="2" t="s">
        <v>13884</v>
      </c>
      <c r="D1381" s="2" t="s">
        <v>26</v>
      </c>
      <c r="E1381" s="2" t="s">
        <v>12297</v>
      </c>
      <c r="F1381" s="2" t="s">
        <v>12279</v>
      </c>
    </row>
    <row r="1382" spans="1:6" hidden="1" x14ac:dyDescent="0.2">
      <c r="A1382" s="1">
        <v>14024</v>
      </c>
      <c r="B1382" s="2" t="s">
        <v>7325</v>
      </c>
      <c r="C1382" s="2" t="s">
        <v>13885</v>
      </c>
      <c r="D1382" s="2" t="s">
        <v>26</v>
      </c>
      <c r="E1382" s="2" t="s">
        <v>12297</v>
      </c>
      <c r="F1382" s="2" t="s">
        <v>12279</v>
      </c>
    </row>
    <row r="1383" spans="1:6" hidden="1" x14ac:dyDescent="0.2">
      <c r="A1383" s="1">
        <v>14025</v>
      </c>
      <c r="B1383" s="2" t="s">
        <v>13507</v>
      </c>
      <c r="C1383" s="2" t="s">
        <v>13886</v>
      </c>
      <c r="D1383" s="2" t="s">
        <v>26</v>
      </c>
      <c r="E1383" s="2" t="s">
        <v>12297</v>
      </c>
      <c r="F1383" s="2" t="s">
        <v>12279</v>
      </c>
    </row>
    <row r="1384" spans="1:6" hidden="1" x14ac:dyDescent="0.2">
      <c r="A1384" s="1">
        <v>14028</v>
      </c>
      <c r="B1384" s="2" t="s">
        <v>7325</v>
      </c>
      <c r="C1384" s="2" t="s">
        <v>13887</v>
      </c>
      <c r="D1384" s="2" t="s">
        <v>26</v>
      </c>
      <c r="E1384" s="2" t="s">
        <v>12297</v>
      </c>
      <c r="F1384" s="2" t="s">
        <v>12279</v>
      </c>
    </row>
    <row r="1385" spans="1:6" hidden="1" x14ac:dyDescent="0.2">
      <c r="A1385" s="1">
        <v>14033</v>
      </c>
      <c r="B1385" s="2" t="s">
        <v>12505</v>
      </c>
      <c r="C1385" s="2" t="s">
        <v>13888</v>
      </c>
      <c r="D1385" s="2" t="s">
        <v>34</v>
      </c>
      <c r="E1385" s="2" t="s">
        <v>12297</v>
      </c>
      <c r="F1385" s="2" t="s">
        <v>12279</v>
      </c>
    </row>
    <row r="1386" spans="1:6" hidden="1" x14ac:dyDescent="0.2">
      <c r="A1386" s="1">
        <v>14034</v>
      </c>
      <c r="B1386" s="2" t="s">
        <v>13889</v>
      </c>
      <c r="C1386" s="2" t="s">
        <v>13890</v>
      </c>
      <c r="D1386" s="2" t="s">
        <v>34</v>
      </c>
      <c r="E1386" s="2" t="s">
        <v>12297</v>
      </c>
      <c r="F1386" s="2" t="s">
        <v>12279</v>
      </c>
    </row>
    <row r="1387" spans="1:6" hidden="1" x14ac:dyDescent="0.2">
      <c r="A1387" s="1">
        <v>14035</v>
      </c>
      <c r="B1387" s="2" t="s">
        <v>12505</v>
      </c>
      <c r="C1387" s="2" t="s">
        <v>13891</v>
      </c>
      <c r="D1387" s="2" t="s">
        <v>34</v>
      </c>
      <c r="E1387" s="2" t="s">
        <v>12297</v>
      </c>
      <c r="F1387" s="2" t="s">
        <v>12279</v>
      </c>
    </row>
    <row r="1388" spans="1:6" hidden="1" x14ac:dyDescent="0.2">
      <c r="A1388" s="1">
        <v>14036</v>
      </c>
      <c r="B1388" s="2" t="s">
        <v>12505</v>
      </c>
      <c r="C1388" s="2" t="s">
        <v>13892</v>
      </c>
      <c r="D1388" s="2" t="s">
        <v>34</v>
      </c>
      <c r="E1388" s="2" t="s">
        <v>12297</v>
      </c>
      <c r="F1388" s="2" t="s">
        <v>12279</v>
      </c>
    </row>
    <row r="1389" spans="1:6" hidden="1" x14ac:dyDescent="0.2">
      <c r="A1389" s="1">
        <v>14039</v>
      </c>
      <c r="B1389" s="2" t="s">
        <v>13893</v>
      </c>
      <c r="C1389" s="2" t="s">
        <v>2102</v>
      </c>
      <c r="D1389" s="2" t="s">
        <v>26</v>
      </c>
      <c r="E1389" s="2" t="s">
        <v>12297</v>
      </c>
      <c r="F1389" s="2" t="s">
        <v>12279</v>
      </c>
    </row>
    <row r="1390" spans="1:6" hidden="1" x14ac:dyDescent="0.2">
      <c r="A1390" s="1">
        <v>14040</v>
      </c>
      <c r="B1390" s="2" t="s">
        <v>13894</v>
      </c>
      <c r="C1390" s="2" t="s">
        <v>2102</v>
      </c>
      <c r="D1390" s="2" t="s">
        <v>26</v>
      </c>
      <c r="E1390" s="2" t="s">
        <v>12297</v>
      </c>
      <c r="F1390" s="2" t="s">
        <v>12279</v>
      </c>
    </row>
    <row r="1391" spans="1:6" hidden="1" x14ac:dyDescent="0.2">
      <c r="A1391" s="1">
        <v>14041</v>
      </c>
      <c r="B1391" s="2" t="s">
        <v>12923</v>
      </c>
      <c r="C1391" s="2" t="s">
        <v>2102</v>
      </c>
      <c r="D1391" s="2" t="s">
        <v>34</v>
      </c>
      <c r="E1391" s="2" t="s">
        <v>12297</v>
      </c>
      <c r="F1391" s="2" t="s">
        <v>12279</v>
      </c>
    </row>
    <row r="1392" spans="1:6" hidden="1" x14ac:dyDescent="0.2">
      <c r="A1392" s="1">
        <v>14042</v>
      </c>
      <c r="B1392" s="2" t="s">
        <v>13895</v>
      </c>
      <c r="C1392" s="2" t="s">
        <v>13896</v>
      </c>
      <c r="D1392" s="2" t="s">
        <v>34</v>
      </c>
      <c r="E1392" s="2" t="s">
        <v>12297</v>
      </c>
      <c r="F1392" s="2" t="s">
        <v>12279</v>
      </c>
    </row>
    <row r="1393" spans="1:6" ht="20" hidden="1" x14ac:dyDescent="0.2">
      <c r="A1393" s="1">
        <v>14044</v>
      </c>
      <c r="B1393" s="2" t="s">
        <v>13897</v>
      </c>
      <c r="C1393" s="2" t="s">
        <v>13898</v>
      </c>
      <c r="D1393" s="2" t="s">
        <v>26</v>
      </c>
      <c r="E1393" s="2" t="s">
        <v>12297</v>
      </c>
      <c r="F1393" s="2" t="s">
        <v>12279</v>
      </c>
    </row>
    <row r="1394" spans="1:6" hidden="1" x14ac:dyDescent="0.2">
      <c r="A1394" s="1">
        <v>14045</v>
      </c>
      <c r="B1394" s="2" t="s">
        <v>13899</v>
      </c>
      <c r="C1394" s="2" t="s">
        <v>13900</v>
      </c>
      <c r="D1394" s="2" t="s">
        <v>26</v>
      </c>
      <c r="E1394" s="2" t="s">
        <v>12297</v>
      </c>
      <c r="F1394" s="2" t="s">
        <v>12279</v>
      </c>
    </row>
    <row r="1395" spans="1:6" hidden="1" x14ac:dyDescent="0.2">
      <c r="A1395" s="1">
        <v>14046</v>
      </c>
      <c r="B1395" s="2" t="s">
        <v>7329</v>
      </c>
      <c r="C1395" s="2" t="s">
        <v>7330</v>
      </c>
      <c r="D1395" s="2" t="s">
        <v>26</v>
      </c>
      <c r="E1395" s="2" t="s">
        <v>12297</v>
      </c>
      <c r="F1395" s="2" t="s">
        <v>12279</v>
      </c>
    </row>
    <row r="1396" spans="1:6" hidden="1" x14ac:dyDescent="0.2">
      <c r="A1396" s="1">
        <v>14047</v>
      </c>
      <c r="B1396" s="2" t="s">
        <v>7331</v>
      </c>
      <c r="C1396" s="2" t="s">
        <v>7332</v>
      </c>
      <c r="D1396" s="2" t="s">
        <v>26</v>
      </c>
      <c r="E1396" s="2" t="s">
        <v>12297</v>
      </c>
      <c r="F1396" s="2" t="s">
        <v>12279</v>
      </c>
    </row>
    <row r="1397" spans="1:6" hidden="1" x14ac:dyDescent="0.2">
      <c r="A1397" s="1">
        <v>14048</v>
      </c>
      <c r="B1397" s="2" t="s">
        <v>13901</v>
      </c>
      <c r="C1397" s="2" t="s">
        <v>2102</v>
      </c>
      <c r="D1397" s="2" t="s">
        <v>26</v>
      </c>
      <c r="E1397" s="2" t="s">
        <v>12297</v>
      </c>
      <c r="F1397" s="2" t="s">
        <v>12279</v>
      </c>
    </row>
    <row r="1398" spans="1:6" hidden="1" x14ac:dyDescent="0.2">
      <c r="A1398" s="1">
        <v>14049</v>
      </c>
      <c r="B1398" s="2" t="s">
        <v>7329</v>
      </c>
      <c r="C1398" s="2" t="s">
        <v>7333</v>
      </c>
      <c r="D1398" s="2" t="s">
        <v>26</v>
      </c>
      <c r="E1398" s="2" t="s">
        <v>12297</v>
      </c>
      <c r="F1398" s="2" t="s">
        <v>12279</v>
      </c>
    </row>
    <row r="1399" spans="1:6" ht="20" hidden="1" x14ac:dyDescent="0.2">
      <c r="A1399" s="1">
        <v>14050</v>
      </c>
      <c r="B1399" s="2" t="s">
        <v>7334</v>
      </c>
      <c r="C1399" s="2" t="s">
        <v>2102</v>
      </c>
      <c r="D1399" s="2" t="s">
        <v>26</v>
      </c>
      <c r="E1399" s="2" t="s">
        <v>12297</v>
      </c>
      <c r="F1399" s="2" t="s">
        <v>12279</v>
      </c>
    </row>
    <row r="1400" spans="1:6" hidden="1" x14ac:dyDescent="0.2">
      <c r="A1400" s="1">
        <v>14051</v>
      </c>
      <c r="B1400" s="2" t="s">
        <v>13902</v>
      </c>
      <c r="C1400" s="2" t="s">
        <v>13903</v>
      </c>
      <c r="D1400" s="2" t="s">
        <v>26</v>
      </c>
      <c r="E1400" s="2" t="s">
        <v>12297</v>
      </c>
      <c r="F1400" s="2" t="s">
        <v>12279</v>
      </c>
    </row>
    <row r="1401" spans="1:6" ht="20" hidden="1" x14ac:dyDescent="0.2">
      <c r="A1401" s="1">
        <v>14052</v>
      </c>
      <c r="B1401" s="2" t="s">
        <v>13897</v>
      </c>
      <c r="C1401" s="2" t="s">
        <v>13904</v>
      </c>
      <c r="D1401" s="2" t="s">
        <v>26</v>
      </c>
      <c r="E1401" s="2" t="s">
        <v>12297</v>
      </c>
      <c r="F1401" s="2" t="s">
        <v>12279</v>
      </c>
    </row>
    <row r="1402" spans="1:6" hidden="1" x14ac:dyDescent="0.2">
      <c r="A1402" s="1">
        <v>14053</v>
      </c>
      <c r="B1402" s="2" t="s">
        <v>13905</v>
      </c>
      <c r="C1402" s="2" t="s">
        <v>13906</v>
      </c>
      <c r="D1402" s="2" t="s">
        <v>26</v>
      </c>
      <c r="E1402" s="2" t="s">
        <v>12297</v>
      </c>
      <c r="F1402" s="2" t="s">
        <v>12279</v>
      </c>
    </row>
    <row r="1403" spans="1:6" hidden="1" x14ac:dyDescent="0.2">
      <c r="A1403" s="1">
        <v>14054</v>
      </c>
      <c r="B1403" s="2" t="s">
        <v>7329</v>
      </c>
      <c r="C1403" s="2" t="s">
        <v>13907</v>
      </c>
      <c r="D1403" s="2" t="s">
        <v>26</v>
      </c>
      <c r="E1403" s="2" t="s">
        <v>12297</v>
      </c>
      <c r="F1403" s="2" t="s">
        <v>12279</v>
      </c>
    </row>
    <row r="1404" spans="1:6" hidden="1" x14ac:dyDescent="0.2">
      <c r="A1404" s="1">
        <v>14055</v>
      </c>
      <c r="B1404" s="2" t="s">
        <v>7335</v>
      </c>
      <c r="C1404" s="2" t="s">
        <v>7336</v>
      </c>
      <c r="D1404" s="2" t="s">
        <v>26</v>
      </c>
      <c r="E1404" s="2" t="s">
        <v>12297</v>
      </c>
      <c r="F1404" s="2" t="s">
        <v>12279</v>
      </c>
    </row>
    <row r="1405" spans="1:6" hidden="1" x14ac:dyDescent="0.2">
      <c r="A1405" s="1">
        <v>14056</v>
      </c>
      <c r="B1405" s="2" t="s">
        <v>13244</v>
      </c>
      <c r="C1405" s="2" t="s">
        <v>13908</v>
      </c>
      <c r="D1405" s="2" t="s">
        <v>26</v>
      </c>
      <c r="E1405" s="2" t="s">
        <v>12297</v>
      </c>
      <c r="F1405" s="2" t="s">
        <v>12279</v>
      </c>
    </row>
    <row r="1406" spans="1:6" hidden="1" x14ac:dyDescent="0.2">
      <c r="A1406" s="1">
        <v>14057</v>
      </c>
      <c r="B1406" s="2" t="s">
        <v>7337</v>
      </c>
      <c r="C1406" s="2" t="s">
        <v>7338</v>
      </c>
      <c r="D1406" s="2" t="s">
        <v>26</v>
      </c>
      <c r="E1406" s="2" t="s">
        <v>12297</v>
      </c>
      <c r="F1406" s="2" t="s">
        <v>12279</v>
      </c>
    </row>
    <row r="1407" spans="1:6" hidden="1" x14ac:dyDescent="0.2">
      <c r="A1407" s="1">
        <v>14058</v>
      </c>
      <c r="B1407" s="2" t="s">
        <v>7340</v>
      </c>
      <c r="C1407" s="2" t="s">
        <v>7341</v>
      </c>
      <c r="D1407" s="2" t="s">
        <v>26</v>
      </c>
      <c r="E1407" s="2" t="s">
        <v>12297</v>
      </c>
      <c r="F1407" s="2" t="s">
        <v>12279</v>
      </c>
    </row>
    <row r="1408" spans="1:6" hidden="1" x14ac:dyDescent="0.2">
      <c r="A1408" s="1">
        <v>14059</v>
      </c>
      <c r="B1408" s="2" t="s">
        <v>7342</v>
      </c>
      <c r="C1408" s="2" t="s">
        <v>7343</v>
      </c>
      <c r="D1408" s="2" t="s">
        <v>26</v>
      </c>
      <c r="E1408" s="2" t="s">
        <v>12297</v>
      </c>
      <c r="F1408" s="2" t="s">
        <v>12279</v>
      </c>
    </row>
    <row r="1409" spans="1:6" hidden="1" x14ac:dyDescent="0.2">
      <c r="A1409" s="1">
        <v>14061</v>
      </c>
      <c r="B1409" s="2" t="s">
        <v>7325</v>
      </c>
      <c r="C1409" s="2" t="s">
        <v>13909</v>
      </c>
      <c r="D1409" s="2" t="s">
        <v>26</v>
      </c>
      <c r="E1409" s="2" t="s">
        <v>12297</v>
      </c>
      <c r="F1409" s="2" t="s">
        <v>12279</v>
      </c>
    </row>
    <row r="1410" spans="1:6" hidden="1" x14ac:dyDescent="0.2">
      <c r="A1410" s="1">
        <v>14062</v>
      </c>
      <c r="B1410" s="2" t="s">
        <v>7325</v>
      </c>
      <c r="C1410" s="2" t="s">
        <v>13910</v>
      </c>
      <c r="D1410" s="2" t="s">
        <v>26</v>
      </c>
      <c r="E1410" s="2" t="s">
        <v>12297</v>
      </c>
      <c r="F1410" s="2" t="s">
        <v>12279</v>
      </c>
    </row>
    <row r="1411" spans="1:6" hidden="1" x14ac:dyDescent="0.2">
      <c r="A1411" s="1">
        <v>14063</v>
      </c>
      <c r="B1411" s="2" t="s">
        <v>7344</v>
      </c>
      <c r="C1411" s="2" t="s">
        <v>13911</v>
      </c>
      <c r="D1411" s="2" t="s">
        <v>26</v>
      </c>
      <c r="E1411" s="2" t="s">
        <v>12297</v>
      </c>
      <c r="F1411" s="2" t="s">
        <v>12279</v>
      </c>
    </row>
    <row r="1412" spans="1:6" hidden="1" x14ac:dyDescent="0.2">
      <c r="A1412" s="1">
        <v>14064</v>
      </c>
      <c r="B1412" s="2" t="s">
        <v>7344</v>
      </c>
      <c r="C1412" s="2" t="s">
        <v>7345</v>
      </c>
      <c r="D1412" s="2" t="s">
        <v>26</v>
      </c>
      <c r="E1412" s="2" t="s">
        <v>12297</v>
      </c>
      <c r="F1412" s="2" t="s">
        <v>12279</v>
      </c>
    </row>
    <row r="1413" spans="1:6" hidden="1" x14ac:dyDescent="0.2">
      <c r="A1413" s="1">
        <v>14065</v>
      </c>
      <c r="B1413" s="2" t="s">
        <v>7344</v>
      </c>
      <c r="C1413" s="2" t="s">
        <v>13912</v>
      </c>
      <c r="D1413" s="2" t="s">
        <v>26</v>
      </c>
      <c r="E1413" s="2" t="s">
        <v>12297</v>
      </c>
      <c r="F1413" s="2" t="s">
        <v>12279</v>
      </c>
    </row>
    <row r="1414" spans="1:6" hidden="1" x14ac:dyDescent="0.2">
      <c r="A1414" s="1">
        <v>14066</v>
      </c>
      <c r="B1414" s="2" t="s">
        <v>12321</v>
      </c>
      <c r="C1414" s="2" t="s">
        <v>13913</v>
      </c>
      <c r="D1414" s="2" t="s">
        <v>26</v>
      </c>
      <c r="E1414" s="2" t="s">
        <v>12297</v>
      </c>
      <c r="F1414" s="2" t="s">
        <v>12279</v>
      </c>
    </row>
    <row r="1415" spans="1:6" hidden="1" x14ac:dyDescent="0.2">
      <c r="A1415" s="1">
        <v>14067</v>
      </c>
      <c r="B1415" s="2" t="s">
        <v>7346</v>
      </c>
      <c r="C1415" s="2" t="s">
        <v>2102</v>
      </c>
      <c r="D1415" s="2" t="s">
        <v>26</v>
      </c>
      <c r="E1415" s="2" t="s">
        <v>12297</v>
      </c>
      <c r="F1415" s="2" t="s">
        <v>12279</v>
      </c>
    </row>
    <row r="1416" spans="1:6" hidden="1" x14ac:dyDescent="0.2">
      <c r="A1416" s="1">
        <v>14068</v>
      </c>
      <c r="B1416" s="2" t="s">
        <v>7267</v>
      </c>
      <c r="C1416" s="2" t="s">
        <v>13914</v>
      </c>
      <c r="D1416" s="2" t="s">
        <v>29</v>
      </c>
      <c r="E1416" s="2" t="s">
        <v>12297</v>
      </c>
      <c r="F1416" s="2" t="s">
        <v>12279</v>
      </c>
    </row>
    <row r="1417" spans="1:6" hidden="1" x14ac:dyDescent="0.2">
      <c r="A1417" s="1">
        <v>14069</v>
      </c>
      <c r="B1417" s="2" t="s">
        <v>7348</v>
      </c>
      <c r="C1417" s="2" t="s">
        <v>7349</v>
      </c>
      <c r="D1417" s="2" t="s">
        <v>29</v>
      </c>
      <c r="E1417" s="2" t="s">
        <v>12297</v>
      </c>
      <c r="F1417" s="2" t="s">
        <v>12279</v>
      </c>
    </row>
    <row r="1418" spans="1:6" hidden="1" x14ac:dyDescent="0.2">
      <c r="A1418" s="1">
        <v>14070</v>
      </c>
      <c r="B1418" s="2" t="s">
        <v>13915</v>
      </c>
      <c r="C1418" s="2" t="s">
        <v>2102</v>
      </c>
      <c r="D1418" s="2" t="s">
        <v>29</v>
      </c>
      <c r="E1418" s="2" t="s">
        <v>12297</v>
      </c>
      <c r="F1418" s="2" t="s">
        <v>12279</v>
      </c>
    </row>
    <row r="1419" spans="1:6" hidden="1" x14ac:dyDescent="0.2">
      <c r="A1419" s="1">
        <v>14071</v>
      </c>
      <c r="B1419" s="2" t="s">
        <v>13323</v>
      </c>
      <c r="C1419" s="2" t="s">
        <v>13916</v>
      </c>
      <c r="D1419" s="2" t="s">
        <v>29</v>
      </c>
      <c r="E1419" s="2" t="s">
        <v>12297</v>
      </c>
      <c r="F1419" s="2" t="s">
        <v>12279</v>
      </c>
    </row>
    <row r="1420" spans="1:6" hidden="1" x14ac:dyDescent="0.2">
      <c r="A1420" s="1">
        <v>14072</v>
      </c>
      <c r="B1420" s="2" t="s">
        <v>7350</v>
      </c>
      <c r="C1420" s="2" t="s">
        <v>7351</v>
      </c>
      <c r="D1420" s="2" t="s">
        <v>29</v>
      </c>
      <c r="E1420" s="2" t="s">
        <v>12297</v>
      </c>
      <c r="F1420" s="2" t="s">
        <v>12279</v>
      </c>
    </row>
    <row r="1421" spans="1:6" hidden="1" x14ac:dyDescent="0.2">
      <c r="A1421" s="1">
        <v>14073</v>
      </c>
      <c r="B1421" s="2" t="s">
        <v>7348</v>
      </c>
      <c r="C1421" s="2" t="s">
        <v>13917</v>
      </c>
      <c r="D1421" s="2" t="s">
        <v>29</v>
      </c>
      <c r="E1421" s="2" t="s">
        <v>12297</v>
      </c>
      <c r="F1421" s="2" t="s">
        <v>12279</v>
      </c>
    </row>
    <row r="1422" spans="1:6" hidden="1" x14ac:dyDescent="0.2">
      <c r="A1422" s="1">
        <v>14074</v>
      </c>
      <c r="B1422" s="2" t="s">
        <v>7352</v>
      </c>
      <c r="C1422" s="2" t="s">
        <v>7353</v>
      </c>
      <c r="D1422" s="2" t="s">
        <v>29</v>
      </c>
      <c r="E1422" s="2" t="s">
        <v>12297</v>
      </c>
      <c r="F1422" s="2" t="s">
        <v>12279</v>
      </c>
    </row>
    <row r="1423" spans="1:6" hidden="1" x14ac:dyDescent="0.2">
      <c r="A1423" s="1">
        <v>14075</v>
      </c>
      <c r="B1423" s="2" t="s">
        <v>7267</v>
      </c>
      <c r="C1423" s="2" t="s">
        <v>7268</v>
      </c>
      <c r="D1423" s="2" t="s">
        <v>29</v>
      </c>
      <c r="E1423" s="2" t="s">
        <v>12297</v>
      </c>
      <c r="F1423" s="2" t="s">
        <v>12279</v>
      </c>
    </row>
    <row r="1424" spans="1:6" hidden="1" x14ac:dyDescent="0.2">
      <c r="A1424" s="1">
        <v>14076</v>
      </c>
      <c r="B1424" s="2" t="s">
        <v>7269</v>
      </c>
      <c r="C1424" s="2" t="s">
        <v>7270</v>
      </c>
      <c r="D1424" s="2" t="s">
        <v>29</v>
      </c>
      <c r="E1424" s="2" t="s">
        <v>12297</v>
      </c>
      <c r="F1424" s="2" t="s">
        <v>12279</v>
      </c>
    </row>
    <row r="1425" spans="1:6" hidden="1" x14ac:dyDescent="0.2">
      <c r="A1425" s="1">
        <v>14077</v>
      </c>
      <c r="B1425" s="2" t="s">
        <v>7348</v>
      </c>
      <c r="C1425" s="2" t="s">
        <v>13918</v>
      </c>
      <c r="D1425" s="2" t="s">
        <v>29</v>
      </c>
      <c r="E1425" s="2" t="s">
        <v>12297</v>
      </c>
      <c r="F1425" s="2" t="s">
        <v>12279</v>
      </c>
    </row>
    <row r="1426" spans="1:6" hidden="1" x14ac:dyDescent="0.2">
      <c r="A1426" s="1">
        <v>14078</v>
      </c>
      <c r="B1426" s="2" t="s">
        <v>12410</v>
      </c>
      <c r="C1426" s="2" t="s">
        <v>13919</v>
      </c>
      <c r="D1426" s="2" t="s">
        <v>29</v>
      </c>
      <c r="E1426" s="2" t="s">
        <v>12297</v>
      </c>
      <c r="F1426" s="2" t="s">
        <v>12279</v>
      </c>
    </row>
    <row r="1427" spans="1:6" hidden="1" x14ac:dyDescent="0.2">
      <c r="A1427" s="1">
        <v>14079</v>
      </c>
      <c r="B1427" s="2" t="s">
        <v>13323</v>
      </c>
      <c r="C1427" s="2" t="s">
        <v>7545</v>
      </c>
      <c r="D1427" s="2" t="s">
        <v>29</v>
      </c>
      <c r="E1427" s="2" t="s">
        <v>12297</v>
      </c>
      <c r="F1427" s="2" t="s">
        <v>12279</v>
      </c>
    </row>
    <row r="1428" spans="1:6" hidden="1" x14ac:dyDescent="0.2">
      <c r="A1428" s="1">
        <v>14080</v>
      </c>
      <c r="B1428" s="2" t="s">
        <v>13920</v>
      </c>
      <c r="C1428" s="2" t="s">
        <v>7770</v>
      </c>
      <c r="D1428" s="2" t="s">
        <v>29</v>
      </c>
      <c r="E1428" s="2" t="s">
        <v>12297</v>
      </c>
      <c r="F1428" s="2" t="s">
        <v>12279</v>
      </c>
    </row>
    <row r="1429" spans="1:6" hidden="1" x14ac:dyDescent="0.2">
      <c r="A1429" s="1">
        <v>14082</v>
      </c>
      <c r="B1429" s="2" t="s">
        <v>7348</v>
      </c>
      <c r="C1429" s="2" t="s">
        <v>7354</v>
      </c>
      <c r="D1429" s="2" t="s">
        <v>29</v>
      </c>
      <c r="E1429" s="2" t="s">
        <v>12297</v>
      </c>
      <c r="F1429" s="2" t="s">
        <v>12279</v>
      </c>
    </row>
    <row r="1430" spans="1:6" hidden="1" x14ac:dyDescent="0.2">
      <c r="A1430" s="1">
        <v>14083</v>
      </c>
      <c r="B1430" s="2" t="s">
        <v>7355</v>
      </c>
      <c r="C1430" s="2" t="s">
        <v>7356</v>
      </c>
      <c r="D1430" s="2" t="s">
        <v>29</v>
      </c>
      <c r="E1430" s="2" t="s">
        <v>12297</v>
      </c>
      <c r="F1430" s="2" t="s">
        <v>12279</v>
      </c>
    </row>
    <row r="1431" spans="1:6" hidden="1" x14ac:dyDescent="0.2">
      <c r="A1431" s="1">
        <v>14084</v>
      </c>
      <c r="B1431" s="2" t="s">
        <v>7267</v>
      </c>
      <c r="C1431" s="2" t="s">
        <v>7357</v>
      </c>
      <c r="D1431" s="2" t="s">
        <v>29</v>
      </c>
      <c r="E1431" s="2" t="s">
        <v>12297</v>
      </c>
      <c r="F1431" s="2" t="s">
        <v>12279</v>
      </c>
    </row>
    <row r="1432" spans="1:6" hidden="1" x14ac:dyDescent="0.2">
      <c r="A1432" s="1">
        <v>14085</v>
      </c>
      <c r="B1432" s="2" t="s">
        <v>7358</v>
      </c>
      <c r="C1432" s="2" t="s">
        <v>7359</v>
      </c>
      <c r="D1432" s="2" t="s">
        <v>29</v>
      </c>
      <c r="E1432" s="2" t="s">
        <v>12297</v>
      </c>
      <c r="F1432" s="2" t="s">
        <v>12279</v>
      </c>
    </row>
    <row r="1433" spans="1:6" hidden="1" x14ac:dyDescent="0.2">
      <c r="A1433" s="1">
        <v>14086</v>
      </c>
      <c r="B1433" s="2" t="s">
        <v>13323</v>
      </c>
      <c r="C1433" s="2" t="s">
        <v>13921</v>
      </c>
      <c r="D1433" s="2" t="s">
        <v>29</v>
      </c>
      <c r="E1433" s="2" t="s">
        <v>12297</v>
      </c>
      <c r="F1433" s="2" t="s">
        <v>12279</v>
      </c>
    </row>
    <row r="1434" spans="1:6" hidden="1" x14ac:dyDescent="0.2">
      <c r="A1434" s="1">
        <v>14087</v>
      </c>
      <c r="B1434" s="2" t="s">
        <v>12386</v>
      </c>
      <c r="C1434" s="2" t="s">
        <v>2102</v>
      </c>
      <c r="D1434" s="2" t="s">
        <v>29</v>
      </c>
      <c r="E1434" s="2" t="s">
        <v>12297</v>
      </c>
      <c r="F1434" s="2" t="s">
        <v>12279</v>
      </c>
    </row>
    <row r="1435" spans="1:6" hidden="1" x14ac:dyDescent="0.2">
      <c r="A1435" s="1">
        <v>14088</v>
      </c>
      <c r="B1435" s="2" t="s">
        <v>7301</v>
      </c>
      <c r="C1435" s="2" t="s">
        <v>7451</v>
      </c>
      <c r="D1435" s="2" t="s">
        <v>29</v>
      </c>
      <c r="E1435" s="2" t="s">
        <v>12297</v>
      </c>
      <c r="F1435" s="2" t="s">
        <v>12279</v>
      </c>
    </row>
    <row r="1436" spans="1:6" hidden="1" x14ac:dyDescent="0.2">
      <c r="A1436" s="1">
        <v>14089</v>
      </c>
      <c r="B1436" s="2" t="s">
        <v>13068</v>
      </c>
      <c r="C1436" s="2" t="s">
        <v>2102</v>
      </c>
      <c r="D1436" s="2" t="s">
        <v>29</v>
      </c>
      <c r="E1436" s="2" t="s">
        <v>12297</v>
      </c>
      <c r="F1436" s="2" t="s">
        <v>12279</v>
      </c>
    </row>
    <row r="1437" spans="1:6" hidden="1" x14ac:dyDescent="0.2">
      <c r="A1437" s="1">
        <v>14090</v>
      </c>
      <c r="B1437" s="2" t="s">
        <v>13922</v>
      </c>
      <c r="C1437" s="2" t="s">
        <v>2102</v>
      </c>
      <c r="D1437" s="2" t="s">
        <v>29</v>
      </c>
      <c r="E1437" s="2" t="s">
        <v>12297</v>
      </c>
      <c r="F1437" s="2" t="s">
        <v>12279</v>
      </c>
    </row>
    <row r="1438" spans="1:6" hidden="1" x14ac:dyDescent="0.2">
      <c r="A1438" s="1">
        <v>14092</v>
      </c>
      <c r="B1438" s="2" t="s">
        <v>7267</v>
      </c>
      <c r="C1438" s="2" t="s">
        <v>7360</v>
      </c>
      <c r="D1438" s="2" t="s">
        <v>29</v>
      </c>
      <c r="E1438" s="2" t="s">
        <v>12297</v>
      </c>
      <c r="F1438" s="2" t="s">
        <v>12279</v>
      </c>
    </row>
    <row r="1439" spans="1:6" hidden="1" x14ac:dyDescent="0.2">
      <c r="A1439" s="1">
        <v>14093</v>
      </c>
      <c r="B1439" s="2" t="s">
        <v>7355</v>
      </c>
      <c r="C1439" s="2" t="s">
        <v>7361</v>
      </c>
      <c r="D1439" s="2" t="s">
        <v>29</v>
      </c>
      <c r="E1439" s="2" t="s">
        <v>12297</v>
      </c>
      <c r="F1439" s="2" t="s">
        <v>12279</v>
      </c>
    </row>
    <row r="1440" spans="1:6" hidden="1" x14ac:dyDescent="0.2">
      <c r="A1440" s="1">
        <v>14094</v>
      </c>
      <c r="B1440" s="2" t="s">
        <v>7267</v>
      </c>
      <c r="C1440" s="2" t="s">
        <v>13923</v>
      </c>
      <c r="D1440" s="2" t="s">
        <v>29</v>
      </c>
      <c r="E1440" s="2" t="s">
        <v>12297</v>
      </c>
      <c r="F1440" s="2" t="s">
        <v>12279</v>
      </c>
    </row>
    <row r="1441" spans="1:6" hidden="1" x14ac:dyDescent="0.2">
      <c r="A1441" s="1">
        <v>14095</v>
      </c>
      <c r="B1441" s="2" t="s">
        <v>7267</v>
      </c>
      <c r="C1441" s="2" t="s">
        <v>7362</v>
      </c>
      <c r="D1441" s="2" t="s">
        <v>29</v>
      </c>
      <c r="E1441" s="2" t="s">
        <v>12297</v>
      </c>
      <c r="F1441" s="2" t="s">
        <v>12279</v>
      </c>
    </row>
    <row r="1442" spans="1:6" hidden="1" x14ac:dyDescent="0.2">
      <c r="A1442" s="1">
        <v>14096</v>
      </c>
      <c r="B1442" s="2" t="s">
        <v>7358</v>
      </c>
      <c r="C1442" s="2" t="s">
        <v>7364</v>
      </c>
      <c r="D1442" s="2" t="s">
        <v>29</v>
      </c>
      <c r="E1442" s="2" t="s">
        <v>12297</v>
      </c>
      <c r="F1442" s="2" t="s">
        <v>12279</v>
      </c>
    </row>
    <row r="1443" spans="1:6" hidden="1" x14ac:dyDescent="0.2">
      <c r="A1443" s="1">
        <v>14097</v>
      </c>
      <c r="B1443" s="2" t="s">
        <v>7301</v>
      </c>
      <c r="C1443" s="2" t="s">
        <v>7302</v>
      </c>
      <c r="D1443" s="2" t="s">
        <v>29</v>
      </c>
      <c r="E1443" s="2" t="s">
        <v>12297</v>
      </c>
      <c r="F1443" s="2" t="s">
        <v>12279</v>
      </c>
    </row>
    <row r="1444" spans="1:6" hidden="1" x14ac:dyDescent="0.2">
      <c r="A1444" s="1">
        <v>14098</v>
      </c>
      <c r="B1444" s="2" t="s">
        <v>13924</v>
      </c>
      <c r="C1444" s="2" t="s">
        <v>2102</v>
      </c>
      <c r="D1444" s="2" t="s">
        <v>29</v>
      </c>
      <c r="E1444" s="2" t="s">
        <v>12297</v>
      </c>
      <c r="F1444" s="2" t="s">
        <v>12279</v>
      </c>
    </row>
    <row r="1445" spans="1:6" hidden="1" x14ac:dyDescent="0.2">
      <c r="A1445" s="1">
        <v>14099</v>
      </c>
      <c r="B1445" s="2" t="s">
        <v>7348</v>
      </c>
      <c r="C1445" s="2" t="s">
        <v>7365</v>
      </c>
      <c r="D1445" s="2" t="s">
        <v>29</v>
      </c>
      <c r="E1445" s="2" t="s">
        <v>12297</v>
      </c>
      <c r="F1445" s="2" t="s">
        <v>12279</v>
      </c>
    </row>
    <row r="1446" spans="1:6" hidden="1" x14ac:dyDescent="0.2">
      <c r="A1446" s="1">
        <v>14100</v>
      </c>
      <c r="B1446" s="2" t="s">
        <v>7267</v>
      </c>
      <c r="C1446" s="2" t="s">
        <v>13925</v>
      </c>
      <c r="D1446" s="2" t="s">
        <v>29</v>
      </c>
      <c r="E1446" s="2" t="s">
        <v>12297</v>
      </c>
      <c r="F1446" s="2" t="s">
        <v>12279</v>
      </c>
    </row>
    <row r="1447" spans="1:6" ht="20" hidden="1" x14ac:dyDescent="0.2">
      <c r="A1447" s="1">
        <v>14101</v>
      </c>
      <c r="B1447" s="2" t="s">
        <v>13926</v>
      </c>
      <c r="C1447" s="2" t="s">
        <v>13792</v>
      </c>
      <c r="D1447" s="2" t="s">
        <v>29</v>
      </c>
      <c r="E1447" s="2" t="s">
        <v>12297</v>
      </c>
      <c r="F1447" s="2" t="s">
        <v>12279</v>
      </c>
    </row>
    <row r="1448" spans="1:6" hidden="1" x14ac:dyDescent="0.2">
      <c r="A1448" s="1">
        <v>14102</v>
      </c>
      <c r="B1448" s="2" t="s">
        <v>7366</v>
      </c>
      <c r="C1448" s="2" t="s">
        <v>2102</v>
      </c>
      <c r="D1448" s="2" t="s">
        <v>29</v>
      </c>
      <c r="E1448" s="2" t="s">
        <v>12297</v>
      </c>
      <c r="F1448" s="2" t="s">
        <v>12279</v>
      </c>
    </row>
    <row r="1449" spans="1:6" hidden="1" x14ac:dyDescent="0.2">
      <c r="A1449" s="1">
        <v>14103</v>
      </c>
      <c r="B1449" s="2" t="s">
        <v>13927</v>
      </c>
      <c r="C1449" s="2" t="s">
        <v>13928</v>
      </c>
      <c r="D1449" s="2" t="s">
        <v>29</v>
      </c>
      <c r="E1449" s="2" t="s">
        <v>12297</v>
      </c>
      <c r="F1449" s="2" t="s">
        <v>12279</v>
      </c>
    </row>
    <row r="1450" spans="1:6" hidden="1" x14ac:dyDescent="0.2">
      <c r="A1450" s="1">
        <v>14104</v>
      </c>
      <c r="B1450" s="2" t="s">
        <v>7591</v>
      </c>
      <c r="C1450" s="2" t="s">
        <v>13929</v>
      </c>
      <c r="D1450" s="2" t="s">
        <v>29</v>
      </c>
      <c r="E1450" s="2" t="s">
        <v>12297</v>
      </c>
      <c r="F1450" s="2" t="s">
        <v>12279</v>
      </c>
    </row>
    <row r="1451" spans="1:6" hidden="1" x14ac:dyDescent="0.2">
      <c r="A1451" s="1">
        <v>14105</v>
      </c>
      <c r="B1451" s="2" t="s">
        <v>12787</v>
      </c>
      <c r="C1451" s="2" t="s">
        <v>13930</v>
      </c>
      <c r="D1451" s="2" t="s">
        <v>29</v>
      </c>
      <c r="E1451" s="2" t="s">
        <v>12297</v>
      </c>
      <c r="F1451" s="2" t="s">
        <v>12279</v>
      </c>
    </row>
    <row r="1452" spans="1:6" hidden="1" x14ac:dyDescent="0.2">
      <c r="A1452" s="1">
        <v>14106</v>
      </c>
      <c r="B1452" s="2" t="s">
        <v>13931</v>
      </c>
      <c r="C1452" s="2" t="s">
        <v>13932</v>
      </c>
      <c r="D1452" s="2" t="s">
        <v>29</v>
      </c>
      <c r="E1452" s="2" t="s">
        <v>12297</v>
      </c>
      <c r="F1452" s="2" t="s">
        <v>12279</v>
      </c>
    </row>
    <row r="1453" spans="1:6" hidden="1" x14ac:dyDescent="0.2">
      <c r="A1453" s="1">
        <v>14107</v>
      </c>
      <c r="B1453" s="2" t="s">
        <v>7367</v>
      </c>
      <c r="C1453" s="2" t="s">
        <v>2102</v>
      </c>
      <c r="D1453" s="2" t="s">
        <v>29</v>
      </c>
      <c r="E1453" s="2" t="s">
        <v>12297</v>
      </c>
      <c r="F1453" s="2" t="s">
        <v>12279</v>
      </c>
    </row>
    <row r="1454" spans="1:6" hidden="1" x14ac:dyDescent="0.2">
      <c r="A1454" s="1">
        <v>14108</v>
      </c>
      <c r="B1454" s="2" t="s">
        <v>7368</v>
      </c>
      <c r="C1454" s="2" t="s">
        <v>2102</v>
      </c>
      <c r="D1454" s="2" t="s">
        <v>29</v>
      </c>
      <c r="E1454" s="2" t="s">
        <v>12297</v>
      </c>
      <c r="F1454" s="2" t="s">
        <v>12279</v>
      </c>
    </row>
    <row r="1455" spans="1:6" hidden="1" x14ac:dyDescent="0.2">
      <c r="A1455" s="1">
        <v>14109</v>
      </c>
      <c r="B1455" s="2" t="s">
        <v>12597</v>
      </c>
      <c r="C1455" s="2" t="s">
        <v>13933</v>
      </c>
      <c r="D1455" s="2" t="s">
        <v>29</v>
      </c>
      <c r="E1455" s="2" t="s">
        <v>12297</v>
      </c>
      <c r="F1455" s="2" t="s">
        <v>12279</v>
      </c>
    </row>
    <row r="1456" spans="1:6" hidden="1" x14ac:dyDescent="0.2">
      <c r="A1456" s="1">
        <v>14110</v>
      </c>
      <c r="B1456" s="2" t="s">
        <v>7271</v>
      </c>
      <c r="C1456" s="2" t="s">
        <v>7272</v>
      </c>
      <c r="D1456" s="2" t="s">
        <v>29</v>
      </c>
      <c r="E1456" s="2" t="s">
        <v>12297</v>
      </c>
      <c r="F1456" s="2" t="s">
        <v>12279</v>
      </c>
    </row>
    <row r="1457" spans="1:6" hidden="1" x14ac:dyDescent="0.2">
      <c r="A1457" s="1">
        <v>14111</v>
      </c>
      <c r="B1457" s="2" t="s">
        <v>12597</v>
      </c>
      <c r="C1457" s="2" t="s">
        <v>13934</v>
      </c>
      <c r="D1457" s="2" t="s">
        <v>29</v>
      </c>
      <c r="E1457" s="2" t="s">
        <v>12297</v>
      </c>
      <c r="F1457" s="2" t="s">
        <v>12279</v>
      </c>
    </row>
    <row r="1458" spans="1:6" hidden="1" x14ac:dyDescent="0.2">
      <c r="A1458" s="1">
        <v>14112</v>
      </c>
      <c r="B1458" s="2" t="s">
        <v>7369</v>
      </c>
      <c r="C1458" s="2" t="s">
        <v>2102</v>
      </c>
      <c r="D1458" s="2" t="s">
        <v>29</v>
      </c>
      <c r="E1458" s="2" t="s">
        <v>12297</v>
      </c>
      <c r="F1458" s="2" t="s">
        <v>12279</v>
      </c>
    </row>
    <row r="1459" spans="1:6" hidden="1" x14ac:dyDescent="0.2">
      <c r="A1459" s="1">
        <v>14113</v>
      </c>
      <c r="B1459" s="2" t="s">
        <v>7370</v>
      </c>
      <c r="C1459" s="2" t="s">
        <v>2102</v>
      </c>
      <c r="D1459" s="2" t="s">
        <v>29</v>
      </c>
      <c r="E1459" s="2" t="s">
        <v>12297</v>
      </c>
      <c r="F1459" s="2" t="s">
        <v>12279</v>
      </c>
    </row>
    <row r="1460" spans="1:6" hidden="1" x14ac:dyDescent="0.2">
      <c r="A1460" s="1">
        <v>14114</v>
      </c>
      <c r="B1460" s="2" t="s">
        <v>7267</v>
      </c>
      <c r="C1460" s="2" t="s">
        <v>7371</v>
      </c>
      <c r="D1460" s="2" t="s">
        <v>29</v>
      </c>
      <c r="E1460" s="2" t="s">
        <v>12297</v>
      </c>
      <c r="F1460" s="2" t="s">
        <v>12279</v>
      </c>
    </row>
    <row r="1461" spans="1:6" hidden="1" x14ac:dyDescent="0.2">
      <c r="A1461" s="1">
        <v>14115</v>
      </c>
      <c r="B1461" s="2" t="s">
        <v>7591</v>
      </c>
      <c r="C1461" s="2" t="s">
        <v>13935</v>
      </c>
      <c r="D1461" s="2" t="s">
        <v>29</v>
      </c>
      <c r="E1461" s="2" t="s">
        <v>12297</v>
      </c>
      <c r="F1461" s="2" t="s">
        <v>12279</v>
      </c>
    </row>
    <row r="1462" spans="1:6" hidden="1" x14ac:dyDescent="0.2">
      <c r="A1462" s="1">
        <v>14116</v>
      </c>
      <c r="B1462" s="2" t="s">
        <v>7372</v>
      </c>
      <c r="C1462" s="2" t="s">
        <v>2102</v>
      </c>
      <c r="D1462" s="2" t="s">
        <v>29</v>
      </c>
      <c r="E1462" s="2" t="s">
        <v>12297</v>
      </c>
      <c r="F1462" s="2" t="s">
        <v>12279</v>
      </c>
    </row>
    <row r="1463" spans="1:6" ht="20" hidden="1" x14ac:dyDescent="0.2">
      <c r="A1463" s="1">
        <v>14117</v>
      </c>
      <c r="B1463" s="2" t="s">
        <v>7348</v>
      </c>
      <c r="C1463" s="2" t="s">
        <v>13936</v>
      </c>
      <c r="D1463" s="2" t="s">
        <v>29</v>
      </c>
      <c r="E1463" s="2" t="s">
        <v>12297</v>
      </c>
      <c r="F1463" s="2" t="s">
        <v>12279</v>
      </c>
    </row>
    <row r="1464" spans="1:6" ht="20" hidden="1" x14ac:dyDescent="0.2">
      <c r="A1464" s="1">
        <v>14119</v>
      </c>
      <c r="B1464" s="2" t="s">
        <v>12410</v>
      </c>
      <c r="C1464" s="2" t="s">
        <v>13937</v>
      </c>
      <c r="D1464" s="2" t="s">
        <v>29</v>
      </c>
      <c r="E1464" s="2" t="s">
        <v>12297</v>
      </c>
      <c r="F1464" s="2" t="s">
        <v>12279</v>
      </c>
    </row>
    <row r="1465" spans="1:6" hidden="1" x14ac:dyDescent="0.2">
      <c r="A1465" s="1">
        <v>14120</v>
      </c>
      <c r="B1465" s="2" t="s">
        <v>7348</v>
      </c>
      <c r="C1465" s="2" t="s">
        <v>7373</v>
      </c>
      <c r="D1465" s="2" t="s">
        <v>29</v>
      </c>
      <c r="E1465" s="2" t="s">
        <v>12297</v>
      </c>
      <c r="F1465" s="2" t="s">
        <v>12279</v>
      </c>
    </row>
    <row r="1466" spans="1:6" hidden="1" x14ac:dyDescent="0.2">
      <c r="A1466" s="1">
        <v>14121</v>
      </c>
      <c r="B1466" s="2" t="s">
        <v>13938</v>
      </c>
      <c r="C1466" s="2" t="s">
        <v>13939</v>
      </c>
      <c r="D1466" s="2" t="s">
        <v>34</v>
      </c>
      <c r="E1466" s="2" t="s">
        <v>12297</v>
      </c>
      <c r="F1466" s="2" t="s">
        <v>12279</v>
      </c>
    </row>
    <row r="1467" spans="1:6" hidden="1" x14ac:dyDescent="0.2">
      <c r="A1467" s="1">
        <v>14122</v>
      </c>
      <c r="B1467" s="2" t="s">
        <v>7696</v>
      </c>
      <c r="C1467" s="2" t="s">
        <v>13940</v>
      </c>
      <c r="D1467" s="2" t="s">
        <v>34</v>
      </c>
      <c r="E1467" s="2" t="s">
        <v>12297</v>
      </c>
      <c r="F1467" s="2" t="s">
        <v>12279</v>
      </c>
    </row>
    <row r="1468" spans="1:6" hidden="1" x14ac:dyDescent="0.2">
      <c r="A1468" s="1">
        <v>14123</v>
      </c>
      <c r="B1468" s="2" t="s">
        <v>12397</v>
      </c>
      <c r="C1468" s="2" t="s">
        <v>13941</v>
      </c>
      <c r="D1468" s="2" t="s">
        <v>34</v>
      </c>
      <c r="E1468" s="2" t="s">
        <v>12297</v>
      </c>
      <c r="F1468" s="2" t="s">
        <v>12279</v>
      </c>
    </row>
    <row r="1469" spans="1:6" hidden="1" x14ac:dyDescent="0.2">
      <c r="A1469" s="1">
        <v>14124</v>
      </c>
      <c r="B1469" s="2" t="s">
        <v>13084</v>
      </c>
      <c r="C1469" s="2" t="s">
        <v>2102</v>
      </c>
      <c r="D1469" s="2" t="s">
        <v>34</v>
      </c>
      <c r="E1469" s="2" t="s">
        <v>12297</v>
      </c>
      <c r="F1469" s="2" t="s">
        <v>12279</v>
      </c>
    </row>
    <row r="1470" spans="1:6" hidden="1" x14ac:dyDescent="0.2">
      <c r="A1470" s="1">
        <v>14125</v>
      </c>
      <c r="B1470" s="2" t="s">
        <v>7374</v>
      </c>
      <c r="C1470" s="2" t="s">
        <v>7375</v>
      </c>
      <c r="D1470" s="2" t="s">
        <v>34</v>
      </c>
      <c r="E1470" s="2" t="s">
        <v>12297</v>
      </c>
      <c r="F1470" s="2" t="s">
        <v>12279</v>
      </c>
    </row>
    <row r="1471" spans="1:6" hidden="1" x14ac:dyDescent="0.2">
      <c r="A1471" s="1">
        <v>14126</v>
      </c>
      <c r="B1471" s="2" t="s">
        <v>7377</v>
      </c>
      <c r="C1471" s="2" t="s">
        <v>2102</v>
      </c>
      <c r="D1471" s="2" t="s">
        <v>34</v>
      </c>
      <c r="E1471" s="2" t="s">
        <v>12297</v>
      </c>
      <c r="F1471" s="2" t="s">
        <v>12279</v>
      </c>
    </row>
    <row r="1472" spans="1:6" hidden="1" x14ac:dyDescent="0.2">
      <c r="A1472" s="1">
        <v>14127</v>
      </c>
      <c r="B1472" s="2" t="s">
        <v>7374</v>
      </c>
      <c r="C1472" s="2" t="s">
        <v>7378</v>
      </c>
      <c r="D1472" s="2" t="s">
        <v>34</v>
      </c>
      <c r="E1472" s="2" t="s">
        <v>12297</v>
      </c>
      <c r="F1472" s="2" t="s">
        <v>12279</v>
      </c>
    </row>
    <row r="1473" spans="1:6" hidden="1" x14ac:dyDescent="0.2">
      <c r="A1473" s="1">
        <v>14128</v>
      </c>
      <c r="B1473" s="2" t="s">
        <v>12529</v>
      </c>
      <c r="C1473" s="2" t="s">
        <v>13942</v>
      </c>
      <c r="D1473" s="2" t="s">
        <v>34</v>
      </c>
      <c r="E1473" s="2" t="s">
        <v>12297</v>
      </c>
      <c r="F1473" s="2" t="s">
        <v>12279</v>
      </c>
    </row>
    <row r="1474" spans="1:6" hidden="1" x14ac:dyDescent="0.2">
      <c r="A1474" s="1">
        <v>14129</v>
      </c>
      <c r="B1474" s="2" t="s">
        <v>12643</v>
      </c>
      <c r="C1474" s="2" t="s">
        <v>13943</v>
      </c>
      <c r="D1474" s="2" t="s">
        <v>34</v>
      </c>
      <c r="E1474" s="2" t="s">
        <v>12297</v>
      </c>
      <c r="F1474" s="2" t="s">
        <v>12279</v>
      </c>
    </row>
    <row r="1475" spans="1:6" hidden="1" x14ac:dyDescent="0.2">
      <c r="A1475" s="1">
        <v>14130</v>
      </c>
      <c r="B1475" s="2" t="s">
        <v>12643</v>
      </c>
      <c r="C1475" s="2" t="s">
        <v>13944</v>
      </c>
      <c r="D1475" s="2" t="s">
        <v>34</v>
      </c>
      <c r="E1475" s="2" t="s">
        <v>12297</v>
      </c>
      <c r="F1475" s="2" t="s">
        <v>12279</v>
      </c>
    </row>
    <row r="1476" spans="1:6" hidden="1" x14ac:dyDescent="0.2">
      <c r="A1476" s="1">
        <v>14131</v>
      </c>
      <c r="B1476" s="2" t="s">
        <v>12643</v>
      </c>
      <c r="C1476" s="2" t="s">
        <v>13945</v>
      </c>
      <c r="D1476" s="2" t="s">
        <v>34</v>
      </c>
      <c r="E1476" s="2" t="s">
        <v>12297</v>
      </c>
      <c r="F1476" s="2" t="s">
        <v>12279</v>
      </c>
    </row>
    <row r="1477" spans="1:6" hidden="1" x14ac:dyDescent="0.2">
      <c r="A1477" s="1">
        <v>14132</v>
      </c>
      <c r="B1477" s="2" t="s">
        <v>12449</v>
      </c>
      <c r="C1477" s="2" t="s">
        <v>13946</v>
      </c>
      <c r="D1477" s="2" t="s">
        <v>34</v>
      </c>
      <c r="E1477" s="2" t="s">
        <v>12297</v>
      </c>
      <c r="F1477" s="2" t="s">
        <v>12279</v>
      </c>
    </row>
    <row r="1478" spans="1:6" hidden="1" x14ac:dyDescent="0.2">
      <c r="A1478" s="1">
        <v>14133</v>
      </c>
      <c r="B1478" s="2" t="s">
        <v>12643</v>
      </c>
      <c r="C1478" s="2" t="s">
        <v>13947</v>
      </c>
      <c r="D1478" s="2" t="s">
        <v>34</v>
      </c>
      <c r="E1478" s="2" t="s">
        <v>12297</v>
      </c>
      <c r="F1478" s="2" t="s">
        <v>12279</v>
      </c>
    </row>
    <row r="1479" spans="1:6" hidden="1" x14ac:dyDescent="0.2">
      <c r="A1479" s="1">
        <v>14134</v>
      </c>
      <c r="B1479" s="2" t="s">
        <v>13948</v>
      </c>
      <c r="C1479" s="2" t="s">
        <v>13949</v>
      </c>
      <c r="D1479" s="2" t="s">
        <v>34</v>
      </c>
      <c r="E1479" s="2" t="s">
        <v>12297</v>
      </c>
      <c r="F1479" s="2" t="s">
        <v>12279</v>
      </c>
    </row>
    <row r="1480" spans="1:6" hidden="1" x14ac:dyDescent="0.2">
      <c r="A1480" s="1">
        <v>14135</v>
      </c>
      <c r="B1480" s="2" t="s">
        <v>7387</v>
      </c>
      <c r="C1480" s="2" t="s">
        <v>13950</v>
      </c>
      <c r="D1480" s="2" t="s">
        <v>26</v>
      </c>
      <c r="E1480" s="2" t="s">
        <v>12297</v>
      </c>
      <c r="F1480" s="2" t="s">
        <v>12279</v>
      </c>
    </row>
    <row r="1481" spans="1:6" hidden="1" x14ac:dyDescent="0.2">
      <c r="A1481" s="1">
        <v>14136</v>
      </c>
      <c r="B1481" s="2" t="s">
        <v>7404</v>
      </c>
      <c r="C1481" s="2" t="s">
        <v>13951</v>
      </c>
      <c r="D1481" s="2" t="s">
        <v>26</v>
      </c>
      <c r="E1481" s="2" t="s">
        <v>12297</v>
      </c>
      <c r="F1481" s="2" t="s">
        <v>12279</v>
      </c>
    </row>
    <row r="1482" spans="1:6" hidden="1" x14ac:dyDescent="0.2">
      <c r="A1482" s="1">
        <v>14137</v>
      </c>
      <c r="B1482" s="2" t="s">
        <v>13076</v>
      </c>
      <c r="C1482" s="2" t="s">
        <v>13952</v>
      </c>
      <c r="D1482" s="2" t="s">
        <v>26</v>
      </c>
      <c r="E1482" s="2" t="s">
        <v>12297</v>
      </c>
      <c r="F1482" s="2" t="s">
        <v>12279</v>
      </c>
    </row>
    <row r="1483" spans="1:6" hidden="1" x14ac:dyDescent="0.2">
      <c r="A1483" s="1">
        <v>14138</v>
      </c>
      <c r="B1483" s="2" t="s">
        <v>12314</v>
      </c>
      <c r="C1483" s="2" t="s">
        <v>13953</v>
      </c>
      <c r="D1483" s="2" t="s">
        <v>26</v>
      </c>
      <c r="E1483" s="2" t="s">
        <v>12297</v>
      </c>
      <c r="F1483" s="2" t="s">
        <v>12279</v>
      </c>
    </row>
    <row r="1484" spans="1:6" hidden="1" x14ac:dyDescent="0.2">
      <c r="A1484" s="1">
        <v>14139</v>
      </c>
      <c r="B1484" s="2" t="s">
        <v>7379</v>
      </c>
      <c r="C1484" s="2" t="s">
        <v>7380</v>
      </c>
      <c r="D1484" s="2" t="s">
        <v>26</v>
      </c>
      <c r="E1484" s="2" t="s">
        <v>12297</v>
      </c>
      <c r="F1484" s="2" t="s">
        <v>12279</v>
      </c>
    </row>
    <row r="1485" spans="1:6" hidden="1" x14ac:dyDescent="0.2">
      <c r="A1485" s="1">
        <v>14140</v>
      </c>
      <c r="B1485" s="2" t="s">
        <v>7387</v>
      </c>
      <c r="C1485" s="2" t="s">
        <v>13954</v>
      </c>
      <c r="D1485" s="2" t="s">
        <v>26</v>
      </c>
      <c r="E1485" s="2" t="s">
        <v>12297</v>
      </c>
      <c r="F1485" s="2" t="s">
        <v>12279</v>
      </c>
    </row>
    <row r="1486" spans="1:6" hidden="1" x14ac:dyDescent="0.2">
      <c r="A1486" s="1">
        <v>14141</v>
      </c>
      <c r="B1486" s="2" t="s">
        <v>13955</v>
      </c>
      <c r="C1486" s="2" t="s">
        <v>13956</v>
      </c>
      <c r="D1486" s="2" t="s">
        <v>26</v>
      </c>
      <c r="E1486" s="2" t="s">
        <v>12297</v>
      </c>
      <c r="F1486" s="2" t="s">
        <v>12279</v>
      </c>
    </row>
    <row r="1487" spans="1:6" hidden="1" x14ac:dyDescent="0.2">
      <c r="A1487" s="1">
        <v>14142</v>
      </c>
      <c r="B1487" s="2" t="s">
        <v>7273</v>
      </c>
      <c r="C1487" s="2" t="s">
        <v>7274</v>
      </c>
      <c r="D1487" s="2" t="s">
        <v>26</v>
      </c>
      <c r="E1487" s="2" t="s">
        <v>12297</v>
      </c>
      <c r="F1487" s="2" t="s">
        <v>12279</v>
      </c>
    </row>
    <row r="1488" spans="1:6" hidden="1" x14ac:dyDescent="0.2">
      <c r="A1488" s="1">
        <v>14143</v>
      </c>
      <c r="B1488" s="2" t="s">
        <v>13076</v>
      </c>
      <c r="C1488" s="2" t="s">
        <v>13957</v>
      </c>
      <c r="D1488" s="2" t="s">
        <v>26</v>
      </c>
      <c r="E1488" s="2" t="s">
        <v>12297</v>
      </c>
      <c r="F1488" s="2" t="s">
        <v>12279</v>
      </c>
    </row>
    <row r="1489" spans="1:6" hidden="1" x14ac:dyDescent="0.2">
      <c r="A1489" s="1">
        <v>14144</v>
      </c>
      <c r="B1489" s="2" t="s">
        <v>7381</v>
      </c>
      <c r="C1489" s="2" t="s">
        <v>13958</v>
      </c>
      <c r="D1489" s="2" t="s">
        <v>26</v>
      </c>
      <c r="E1489" s="2" t="s">
        <v>12297</v>
      </c>
      <c r="F1489" s="2" t="s">
        <v>12279</v>
      </c>
    </row>
    <row r="1490" spans="1:6" hidden="1" x14ac:dyDescent="0.2">
      <c r="A1490" s="1">
        <v>14145</v>
      </c>
      <c r="B1490" s="2" t="s">
        <v>7381</v>
      </c>
      <c r="C1490" s="2" t="s">
        <v>7382</v>
      </c>
      <c r="D1490" s="2" t="s">
        <v>26</v>
      </c>
      <c r="E1490" s="2" t="s">
        <v>12297</v>
      </c>
      <c r="F1490" s="2" t="s">
        <v>12279</v>
      </c>
    </row>
    <row r="1491" spans="1:6" hidden="1" x14ac:dyDescent="0.2">
      <c r="A1491" s="1">
        <v>14146</v>
      </c>
      <c r="B1491" s="2" t="s">
        <v>13025</v>
      </c>
      <c r="C1491" s="2" t="s">
        <v>13959</v>
      </c>
      <c r="D1491" s="2" t="s">
        <v>26</v>
      </c>
      <c r="E1491" s="2" t="s">
        <v>12297</v>
      </c>
      <c r="F1491" s="2" t="s">
        <v>12279</v>
      </c>
    </row>
    <row r="1492" spans="1:6" hidden="1" x14ac:dyDescent="0.2">
      <c r="A1492" s="1">
        <v>14147</v>
      </c>
      <c r="B1492" s="2" t="s">
        <v>7276</v>
      </c>
      <c r="C1492" s="2" t="s">
        <v>7277</v>
      </c>
      <c r="D1492" s="2" t="s">
        <v>26</v>
      </c>
      <c r="E1492" s="2" t="s">
        <v>12297</v>
      </c>
      <c r="F1492" s="2" t="s">
        <v>12279</v>
      </c>
    </row>
    <row r="1493" spans="1:6" hidden="1" x14ac:dyDescent="0.2">
      <c r="A1493" s="1">
        <v>14148</v>
      </c>
      <c r="B1493" s="2" t="s">
        <v>7381</v>
      </c>
      <c r="C1493" s="2" t="s">
        <v>13960</v>
      </c>
      <c r="D1493" s="2" t="s">
        <v>26</v>
      </c>
      <c r="E1493" s="2" t="s">
        <v>12297</v>
      </c>
      <c r="F1493" s="2" t="s">
        <v>12279</v>
      </c>
    </row>
    <row r="1494" spans="1:6" hidden="1" x14ac:dyDescent="0.2">
      <c r="A1494" s="1">
        <v>14149</v>
      </c>
      <c r="B1494" s="2" t="s">
        <v>7276</v>
      </c>
      <c r="C1494" s="2" t="s">
        <v>13961</v>
      </c>
      <c r="D1494" s="2" t="s">
        <v>26</v>
      </c>
      <c r="E1494" s="2" t="s">
        <v>12297</v>
      </c>
      <c r="F1494" s="2" t="s">
        <v>12279</v>
      </c>
    </row>
    <row r="1495" spans="1:6" hidden="1" x14ac:dyDescent="0.2">
      <c r="A1495" s="1">
        <v>14150</v>
      </c>
      <c r="B1495" s="2" t="s">
        <v>13076</v>
      </c>
      <c r="C1495" s="2" t="s">
        <v>13962</v>
      </c>
      <c r="D1495" s="2" t="s">
        <v>26</v>
      </c>
      <c r="E1495" s="2" t="s">
        <v>12297</v>
      </c>
      <c r="F1495" s="2" t="s">
        <v>12279</v>
      </c>
    </row>
    <row r="1496" spans="1:6" hidden="1" x14ac:dyDescent="0.2">
      <c r="A1496" s="1">
        <v>14151</v>
      </c>
      <c r="B1496" s="2" t="s">
        <v>7383</v>
      </c>
      <c r="C1496" s="2" t="s">
        <v>7283</v>
      </c>
      <c r="D1496" s="2" t="s">
        <v>26</v>
      </c>
      <c r="E1496" s="2" t="s">
        <v>12297</v>
      </c>
      <c r="F1496" s="2" t="s">
        <v>12279</v>
      </c>
    </row>
    <row r="1497" spans="1:6" hidden="1" x14ac:dyDescent="0.2">
      <c r="A1497" s="1">
        <v>14152</v>
      </c>
      <c r="B1497" s="2" t="s">
        <v>7384</v>
      </c>
      <c r="C1497" s="2" t="s">
        <v>2102</v>
      </c>
      <c r="D1497" s="2" t="s">
        <v>26</v>
      </c>
      <c r="E1497" s="2" t="s">
        <v>12297</v>
      </c>
      <c r="F1497" s="2" t="s">
        <v>12279</v>
      </c>
    </row>
    <row r="1498" spans="1:6" hidden="1" x14ac:dyDescent="0.2">
      <c r="A1498" s="1">
        <v>14153</v>
      </c>
      <c r="B1498" s="2" t="s">
        <v>13963</v>
      </c>
      <c r="C1498" s="2" t="s">
        <v>13964</v>
      </c>
      <c r="D1498" s="2" t="s">
        <v>26</v>
      </c>
      <c r="E1498" s="2" t="s">
        <v>12297</v>
      </c>
      <c r="F1498" s="2" t="s">
        <v>12279</v>
      </c>
    </row>
    <row r="1499" spans="1:6" hidden="1" x14ac:dyDescent="0.2">
      <c r="A1499" s="1">
        <v>14154</v>
      </c>
      <c r="B1499" s="2" t="s">
        <v>12745</v>
      </c>
      <c r="C1499" s="2" t="s">
        <v>13965</v>
      </c>
      <c r="D1499" s="2" t="s">
        <v>26</v>
      </c>
      <c r="E1499" s="2" t="s">
        <v>12297</v>
      </c>
      <c r="F1499" s="2" t="s">
        <v>12279</v>
      </c>
    </row>
    <row r="1500" spans="1:6" hidden="1" x14ac:dyDescent="0.2">
      <c r="A1500" s="1">
        <v>14155</v>
      </c>
      <c r="B1500" s="2" t="s">
        <v>12943</v>
      </c>
      <c r="C1500" s="2" t="s">
        <v>13966</v>
      </c>
      <c r="D1500" s="2" t="s">
        <v>26</v>
      </c>
      <c r="E1500" s="2" t="s">
        <v>12297</v>
      </c>
      <c r="F1500" s="2" t="s">
        <v>12279</v>
      </c>
    </row>
    <row r="1501" spans="1:6" hidden="1" x14ac:dyDescent="0.2">
      <c r="A1501" s="1">
        <v>14156</v>
      </c>
      <c r="B1501" s="2" t="s">
        <v>12377</v>
      </c>
      <c r="C1501" s="2" t="s">
        <v>13967</v>
      </c>
      <c r="D1501" s="2" t="s">
        <v>26</v>
      </c>
      <c r="E1501" s="2" t="s">
        <v>12297</v>
      </c>
      <c r="F1501" s="2" t="s">
        <v>12279</v>
      </c>
    </row>
    <row r="1502" spans="1:6" hidden="1" x14ac:dyDescent="0.2">
      <c r="A1502" s="1">
        <v>14157</v>
      </c>
      <c r="B1502" s="2" t="s">
        <v>7385</v>
      </c>
      <c r="C1502" s="2" t="s">
        <v>7386</v>
      </c>
      <c r="D1502" s="2" t="s">
        <v>26</v>
      </c>
      <c r="E1502" s="2" t="s">
        <v>12297</v>
      </c>
      <c r="F1502" s="2" t="s">
        <v>12279</v>
      </c>
    </row>
    <row r="1503" spans="1:6" hidden="1" x14ac:dyDescent="0.2">
      <c r="A1503" s="1">
        <v>14158</v>
      </c>
      <c r="B1503" s="2" t="s">
        <v>7387</v>
      </c>
      <c r="C1503" s="2" t="s">
        <v>7388</v>
      </c>
      <c r="D1503" s="2" t="s">
        <v>26</v>
      </c>
      <c r="E1503" s="2" t="s">
        <v>12297</v>
      </c>
      <c r="F1503" s="2" t="s">
        <v>12279</v>
      </c>
    </row>
    <row r="1504" spans="1:6" hidden="1" x14ac:dyDescent="0.2">
      <c r="A1504" s="1">
        <v>14159</v>
      </c>
      <c r="B1504" s="2" t="s">
        <v>7383</v>
      </c>
      <c r="C1504" s="2" t="s">
        <v>13968</v>
      </c>
      <c r="D1504" s="2" t="s">
        <v>26</v>
      </c>
      <c r="E1504" s="2" t="s">
        <v>12297</v>
      </c>
      <c r="F1504" s="2" t="s">
        <v>12279</v>
      </c>
    </row>
    <row r="1505" spans="1:6" hidden="1" x14ac:dyDescent="0.2">
      <c r="A1505" s="1">
        <v>14160</v>
      </c>
      <c r="B1505" s="2" t="s">
        <v>12745</v>
      </c>
      <c r="C1505" s="2" t="s">
        <v>13969</v>
      </c>
      <c r="D1505" s="2" t="s">
        <v>26</v>
      </c>
      <c r="E1505" s="2" t="s">
        <v>12297</v>
      </c>
      <c r="F1505" s="2" t="s">
        <v>12279</v>
      </c>
    </row>
    <row r="1506" spans="1:6" hidden="1" x14ac:dyDescent="0.2">
      <c r="A1506" s="1">
        <v>14161</v>
      </c>
      <c r="B1506" s="2" t="s">
        <v>7389</v>
      </c>
      <c r="C1506" s="2" t="s">
        <v>7390</v>
      </c>
      <c r="D1506" s="2" t="s">
        <v>26</v>
      </c>
      <c r="E1506" s="2" t="s">
        <v>12297</v>
      </c>
      <c r="F1506" s="2" t="s">
        <v>12279</v>
      </c>
    </row>
    <row r="1507" spans="1:6" hidden="1" x14ac:dyDescent="0.2">
      <c r="A1507" s="1">
        <v>14162</v>
      </c>
      <c r="B1507" s="2" t="s">
        <v>7381</v>
      </c>
      <c r="C1507" s="2" t="s">
        <v>7391</v>
      </c>
      <c r="D1507" s="2" t="s">
        <v>26</v>
      </c>
      <c r="E1507" s="2" t="s">
        <v>12297</v>
      </c>
      <c r="F1507" s="2" t="s">
        <v>12279</v>
      </c>
    </row>
    <row r="1508" spans="1:6" hidden="1" x14ac:dyDescent="0.2">
      <c r="A1508" s="1">
        <v>14163</v>
      </c>
      <c r="B1508" s="2" t="s">
        <v>13970</v>
      </c>
      <c r="C1508" s="2" t="s">
        <v>13971</v>
      </c>
      <c r="D1508" s="2" t="s">
        <v>26</v>
      </c>
      <c r="E1508" s="2" t="s">
        <v>12297</v>
      </c>
      <c r="F1508" s="2" t="s">
        <v>12279</v>
      </c>
    </row>
    <row r="1509" spans="1:6" hidden="1" x14ac:dyDescent="0.2">
      <c r="A1509" s="1">
        <v>14164</v>
      </c>
      <c r="B1509" s="2" t="s">
        <v>13972</v>
      </c>
      <c r="C1509" s="2" t="s">
        <v>13973</v>
      </c>
      <c r="D1509" s="2" t="s">
        <v>26</v>
      </c>
      <c r="E1509" s="2" t="s">
        <v>12297</v>
      </c>
      <c r="F1509" s="2" t="s">
        <v>12279</v>
      </c>
    </row>
    <row r="1510" spans="1:6" hidden="1" x14ac:dyDescent="0.2">
      <c r="A1510" s="1">
        <v>14166</v>
      </c>
      <c r="B1510" s="2" t="s">
        <v>7273</v>
      </c>
      <c r="C1510" s="2" t="s">
        <v>13974</v>
      </c>
      <c r="D1510" s="2" t="s">
        <v>26</v>
      </c>
      <c r="E1510" s="2" t="s">
        <v>12297</v>
      </c>
      <c r="F1510" s="2" t="s">
        <v>12279</v>
      </c>
    </row>
    <row r="1511" spans="1:6" hidden="1" x14ac:dyDescent="0.2">
      <c r="A1511" s="1">
        <v>14167</v>
      </c>
      <c r="B1511" s="2" t="s">
        <v>7587</v>
      </c>
      <c r="C1511" s="2" t="s">
        <v>13975</v>
      </c>
      <c r="D1511" s="2" t="s">
        <v>26</v>
      </c>
      <c r="E1511" s="2" t="s">
        <v>12297</v>
      </c>
      <c r="F1511" s="2" t="s">
        <v>12279</v>
      </c>
    </row>
    <row r="1512" spans="1:6" hidden="1" x14ac:dyDescent="0.2">
      <c r="A1512" s="1">
        <v>14168</v>
      </c>
      <c r="B1512" s="2" t="s">
        <v>13976</v>
      </c>
      <c r="C1512" s="2" t="s">
        <v>2102</v>
      </c>
      <c r="D1512" s="2" t="s">
        <v>26</v>
      </c>
      <c r="E1512" s="2" t="s">
        <v>12297</v>
      </c>
      <c r="F1512" s="2" t="s">
        <v>12279</v>
      </c>
    </row>
    <row r="1513" spans="1:6" hidden="1" x14ac:dyDescent="0.2">
      <c r="A1513" s="1">
        <v>14169</v>
      </c>
      <c r="B1513" s="2" t="s">
        <v>13735</v>
      </c>
      <c r="C1513" s="2" t="s">
        <v>13977</v>
      </c>
      <c r="D1513" s="2" t="s">
        <v>26</v>
      </c>
      <c r="E1513" s="2" t="s">
        <v>12297</v>
      </c>
      <c r="F1513" s="2" t="s">
        <v>12279</v>
      </c>
    </row>
    <row r="1514" spans="1:6" hidden="1" x14ac:dyDescent="0.2">
      <c r="A1514" s="1">
        <v>14170</v>
      </c>
      <c r="B1514" s="2" t="s">
        <v>13978</v>
      </c>
      <c r="C1514" s="2" t="s">
        <v>13979</v>
      </c>
      <c r="D1514" s="2" t="s">
        <v>26</v>
      </c>
      <c r="E1514" s="2" t="s">
        <v>12297</v>
      </c>
      <c r="F1514" s="2" t="s">
        <v>12279</v>
      </c>
    </row>
    <row r="1515" spans="1:6" hidden="1" x14ac:dyDescent="0.2">
      <c r="A1515" s="1">
        <v>14171</v>
      </c>
      <c r="B1515" s="2" t="s">
        <v>7276</v>
      </c>
      <c r="C1515" s="2" t="s">
        <v>13980</v>
      </c>
      <c r="D1515" s="2" t="s">
        <v>26</v>
      </c>
      <c r="E1515" s="2" t="s">
        <v>12297</v>
      </c>
      <c r="F1515" s="2" t="s">
        <v>12279</v>
      </c>
    </row>
    <row r="1516" spans="1:6" hidden="1" x14ac:dyDescent="0.2">
      <c r="A1516" s="1">
        <v>14173</v>
      </c>
      <c r="B1516" s="2" t="s">
        <v>12304</v>
      </c>
      <c r="C1516" s="2" t="s">
        <v>2102</v>
      </c>
      <c r="D1516" s="2" t="s">
        <v>26</v>
      </c>
      <c r="E1516" s="2" t="s">
        <v>12297</v>
      </c>
      <c r="F1516" s="2" t="s">
        <v>12279</v>
      </c>
    </row>
    <row r="1517" spans="1:6" hidden="1" x14ac:dyDescent="0.2">
      <c r="A1517" s="1">
        <v>14174</v>
      </c>
      <c r="B1517" s="2" t="s">
        <v>7392</v>
      </c>
      <c r="C1517" s="2" t="s">
        <v>7364</v>
      </c>
      <c r="D1517" s="2" t="s">
        <v>26</v>
      </c>
      <c r="E1517" s="2" t="s">
        <v>12297</v>
      </c>
      <c r="F1517" s="2" t="s">
        <v>12279</v>
      </c>
    </row>
    <row r="1518" spans="1:6" hidden="1" x14ac:dyDescent="0.2">
      <c r="A1518" s="1">
        <v>14175</v>
      </c>
      <c r="B1518" s="2" t="s">
        <v>13981</v>
      </c>
      <c r="C1518" s="2" t="s">
        <v>13982</v>
      </c>
      <c r="D1518" s="2" t="s">
        <v>26</v>
      </c>
      <c r="E1518" s="2" t="s">
        <v>12297</v>
      </c>
      <c r="F1518" s="2" t="s">
        <v>12279</v>
      </c>
    </row>
    <row r="1519" spans="1:6" hidden="1" x14ac:dyDescent="0.2">
      <c r="A1519" s="1">
        <v>14176</v>
      </c>
      <c r="B1519" s="2" t="s">
        <v>7394</v>
      </c>
      <c r="C1519" s="2" t="s">
        <v>2102</v>
      </c>
      <c r="D1519" s="2" t="s">
        <v>26</v>
      </c>
      <c r="E1519" s="2" t="s">
        <v>12297</v>
      </c>
      <c r="F1519" s="2" t="s">
        <v>12279</v>
      </c>
    </row>
    <row r="1520" spans="1:6" ht="20" hidden="1" x14ac:dyDescent="0.2">
      <c r="A1520" s="1">
        <v>14177</v>
      </c>
      <c r="B1520" s="2" t="s">
        <v>13983</v>
      </c>
      <c r="C1520" s="2" t="s">
        <v>2102</v>
      </c>
      <c r="D1520" s="2" t="s">
        <v>26</v>
      </c>
      <c r="E1520" s="2" t="s">
        <v>12297</v>
      </c>
      <c r="F1520" s="2" t="s">
        <v>12279</v>
      </c>
    </row>
    <row r="1521" spans="1:6" hidden="1" x14ac:dyDescent="0.2">
      <c r="A1521" s="1">
        <v>14178</v>
      </c>
      <c r="B1521" s="2" t="s">
        <v>13076</v>
      </c>
      <c r="C1521" s="2" t="s">
        <v>13984</v>
      </c>
      <c r="D1521" s="2" t="s">
        <v>26</v>
      </c>
      <c r="E1521" s="2" t="s">
        <v>12297</v>
      </c>
      <c r="F1521" s="2" t="s">
        <v>12279</v>
      </c>
    </row>
    <row r="1522" spans="1:6" hidden="1" x14ac:dyDescent="0.2">
      <c r="A1522" s="1">
        <v>14179</v>
      </c>
      <c r="B1522" s="2" t="s">
        <v>7395</v>
      </c>
      <c r="C1522" s="2" t="s">
        <v>7396</v>
      </c>
      <c r="D1522" s="2" t="s">
        <v>26</v>
      </c>
      <c r="E1522" s="2" t="s">
        <v>12297</v>
      </c>
      <c r="F1522" s="2" t="s">
        <v>12279</v>
      </c>
    </row>
    <row r="1523" spans="1:6" ht="20" hidden="1" x14ac:dyDescent="0.2">
      <c r="A1523" s="1">
        <v>14181</v>
      </c>
      <c r="B1523" s="2" t="s">
        <v>12625</v>
      </c>
      <c r="C1523" s="2" t="s">
        <v>13985</v>
      </c>
      <c r="D1523" s="2" t="s">
        <v>26</v>
      </c>
      <c r="E1523" s="2" t="s">
        <v>12297</v>
      </c>
      <c r="F1523" s="2" t="s">
        <v>12279</v>
      </c>
    </row>
    <row r="1524" spans="1:6" hidden="1" x14ac:dyDescent="0.2">
      <c r="A1524" s="1">
        <v>14182</v>
      </c>
      <c r="B1524" s="2" t="s">
        <v>12481</v>
      </c>
      <c r="C1524" s="2" t="s">
        <v>13986</v>
      </c>
      <c r="D1524" s="2" t="s">
        <v>26</v>
      </c>
      <c r="E1524" s="2" t="s">
        <v>12297</v>
      </c>
      <c r="F1524" s="2" t="s">
        <v>12279</v>
      </c>
    </row>
    <row r="1525" spans="1:6" hidden="1" x14ac:dyDescent="0.2">
      <c r="A1525" s="1">
        <v>14183</v>
      </c>
      <c r="B1525" s="2" t="s">
        <v>7392</v>
      </c>
      <c r="C1525" s="2" t="s">
        <v>13987</v>
      </c>
      <c r="D1525" s="2" t="s">
        <v>26</v>
      </c>
      <c r="E1525" s="2" t="s">
        <v>12297</v>
      </c>
      <c r="F1525" s="2" t="s">
        <v>12279</v>
      </c>
    </row>
    <row r="1526" spans="1:6" ht="20" hidden="1" x14ac:dyDescent="0.2">
      <c r="A1526" s="1">
        <v>14184</v>
      </c>
      <c r="B1526" s="2" t="s">
        <v>12625</v>
      </c>
      <c r="C1526" s="2" t="s">
        <v>13988</v>
      </c>
      <c r="D1526" s="2" t="s">
        <v>26</v>
      </c>
      <c r="E1526" s="2" t="s">
        <v>12297</v>
      </c>
      <c r="F1526" s="2" t="s">
        <v>12279</v>
      </c>
    </row>
    <row r="1527" spans="1:6" hidden="1" x14ac:dyDescent="0.2">
      <c r="A1527" s="1">
        <v>14185</v>
      </c>
      <c r="B1527" s="2" t="s">
        <v>7381</v>
      </c>
      <c r="C1527" s="2" t="s">
        <v>7397</v>
      </c>
      <c r="D1527" s="2" t="s">
        <v>26</v>
      </c>
      <c r="E1527" s="2" t="s">
        <v>12297</v>
      </c>
      <c r="F1527" s="2" t="s">
        <v>12279</v>
      </c>
    </row>
    <row r="1528" spans="1:6" ht="20" hidden="1" x14ac:dyDescent="0.2">
      <c r="A1528" s="1">
        <v>14186</v>
      </c>
      <c r="B1528" s="2" t="s">
        <v>12625</v>
      </c>
      <c r="C1528" s="2" t="s">
        <v>13989</v>
      </c>
      <c r="D1528" s="2" t="s">
        <v>26</v>
      </c>
      <c r="E1528" s="2" t="s">
        <v>12297</v>
      </c>
      <c r="F1528" s="2" t="s">
        <v>12279</v>
      </c>
    </row>
    <row r="1529" spans="1:6" hidden="1" x14ac:dyDescent="0.2">
      <c r="A1529" s="1">
        <v>14187</v>
      </c>
      <c r="B1529" s="2" t="s">
        <v>13990</v>
      </c>
      <c r="C1529" s="2" t="s">
        <v>7678</v>
      </c>
      <c r="D1529" s="2" t="s">
        <v>26</v>
      </c>
      <c r="E1529" s="2" t="s">
        <v>12297</v>
      </c>
      <c r="F1529" s="2" t="s">
        <v>12279</v>
      </c>
    </row>
    <row r="1530" spans="1:6" ht="20" hidden="1" x14ac:dyDescent="0.2">
      <c r="A1530" s="1">
        <v>14188</v>
      </c>
      <c r="B1530" s="2" t="s">
        <v>7399</v>
      </c>
      <c r="C1530" s="2" t="s">
        <v>2102</v>
      </c>
      <c r="D1530" s="2" t="s">
        <v>26</v>
      </c>
      <c r="E1530" s="2" t="s">
        <v>12297</v>
      </c>
      <c r="F1530" s="2" t="s">
        <v>12279</v>
      </c>
    </row>
    <row r="1531" spans="1:6" hidden="1" x14ac:dyDescent="0.2">
      <c r="A1531" s="1">
        <v>14189</v>
      </c>
      <c r="B1531" s="2" t="s">
        <v>13991</v>
      </c>
      <c r="C1531" s="2" t="s">
        <v>13992</v>
      </c>
      <c r="D1531" s="2" t="s">
        <v>26</v>
      </c>
      <c r="E1531" s="2" t="s">
        <v>12297</v>
      </c>
      <c r="F1531" s="2" t="s">
        <v>12279</v>
      </c>
    </row>
    <row r="1532" spans="1:6" hidden="1" x14ac:dyDescent="0.2">
      <c r="A1532" s="1">
        <v>14190</v>
      </c>
      <c r="B1532" s="2" t="s">
        <v>13970</v>
      </c>
      <c r="C1532" s="2" t="s">
        <v>13993</v>
      </c>
      <c r="D1532" s="2" t="s">
        <v>26</v>
      </c>
      <c r="E1532" s="2" t="s">
        <v>12297</v>
      </c>
      <c r="F1532" s="2" t="s">
        <v>12279</v>
      </c>
    </row>
    <row r="1533" spans="1:6" hidden="1" x14ac:dyDescent="0.2">
      <c r="A1533" s="1">
        <v>14192</v>
      </c>
      <c r="B1533" s="2" t="s">
        <v>13584</v>
      </c>
      <c r="C1533" s="2" t="s">
        <v>13584</v>
      </c>
      <c r="D1533" s="2" t="s">
        <v>26</v>
      </c>
      <c r="E1533" s="2" t="s">
        <v>12297</v>
      </c>
      <c r="F1533" s="2" t="s">
        <v>12279</v>
      </c>
    </row>
    <row r="1534" spans="1:6" hidden="1" x14ac:dyDescent="0.2">
      <c r="A1534" s="1">
        <v>14193</v>
      </c>
      <c r="B1534" s="2" t="s">
        <v>12745</v>
      </c>
      <c r="C1534" s="2" t="s">
        <v>13994</v>
      </c>
      <c r="D1534" s="2" t="s">
        <v>26</v>
      </c>
      <c r="E1534" s="2" t="s">
        <v>12297</v>
      </c>
      <c r="F1534" s="2" t="s">
        <v>12279</v>
      </c>
    </row>
    <row r="1535" spans="1:6" hidden="1" x14ac:dyDescent="0.2">
      <c r="A1535" s="1">
        <v>14194</v>
      </c>
      <c r="B1535" s="2" t="s">
        <v>7389</v>
      </c>
      <c r="C1535" s="2" t="s">
        <v>13995</v>
      </c>
      <c r="D1535" s="2" t="s">
        <v>26</v>
      </c>
      <c r="E1535" s="2" t="s">
        <v>12297</v>
      </c>
      <c r="F1535" s="2" t="s">
        <v>12279</v>
      </c>
    </row>
    <row r="1536" spans="1:6" hidden="1" x14ac:dyDescent="0.2">
      <c r="A1536" s="1">
        <v>14195</v>
      </c>
      <c r="B1536" s="2" t="s">
        <v>13591</v>
      </c>
      <c r="C1536" s="2" t="s">
        <v>2102</v>
      </c>
      <c r="D1536" s="2" t="s">
        <v>26</v>
      </c>
      <c r="E1536" s="2" t="s">
        <v>12297</v>
      </c>
      <c r="F1536" s="2" t="s">
        <v>12279</v>
      </c>
    </row>
    <row r="1537" spans="1:6" hidden="1" x14ac:dyDescent="0.2">
      <c r="A1537" s="1">
        <v>14196</v>
      </c>
      <c r="B1537" s="2" t="s">
        <v>7381</v>
      </c>
      <c r="C1537" s="2" t="s">
        <v>7401</v>
      </c>
      <c r="D1537" s="2" t="s">
        <v>26</v>
      </c>
      <c r="E1537" s="2" t="s">
        <v>12297</v>
      </c>
      <c r="F1537" s="2" t="s">
        <v>12279</v>
      </c>
    </row>
    <row r="1538" spans="1:6" x14ac:dyDescent="0.2">
      <c r="A1538" s="1">
        <v>14197</v>
      </c>
      <c r="B1538" s="2" t="s">
        <v>7381</v>
      </c>
      <c r="C1538" s="2" t="s">
        <v>7534</v>
      </c>
      <c r="D1538" s="2" t="s">
        <v>26</v>
      </c>
      <c r="E1538" s="2" t="s">
        <v>12297</v>
      </c>
      <c r="F1538" s="2" t="s">
        <v>12279</v>
      </c>
    </row>
    <row r="1539" spans="1:6" hidden="1" x14ac:dyDescent="0.2">
      <c r="A1539" s="1">
        <v>14198</v>
      </c>
      <c r="B1539" s="2" t="s">
        <v>7385</v>
      </c>
      <c r="C1539" s="2" t="s">
        <v>13996</v>
      </c>
      <c r="D1539" s="2" t="s">
        <v>26</v>
      </c>
      <c r="E1539" s="2" t="s">
        <v>12297</v>
      </c>
      <c r="F1539" s="2" t="s">
        <v>12279</v>
      </c>
    </row>
    <row r="1540" spans="1:6" hidden="1" x14ac:dyDescent="0.2">
      <c r="A1540" s="1">
        <v>14199</v>
      </c>
      <c r="B1540" s="2" t="s">
        <v>7402</v>
      </c>
      <c r="C1540" s="2" t="s">
        <v>7403</v>
      </c>
      <c r="D1540" s="2" t="s">
        <v>26</v>
      </c>
      <c r="E1540" s="2" t="s">
        <v>12297</v>
      </c>
      <c r="F1540" s="2" t="s">
        <v>12279</v>
      </c>
    </row>
    <row r="1541" spans="1:6" hidden="1" x14ac:dyDescent="0.2">
      <c r="A1541" s="1">
        <v>14200</v>
      </c>
      <c r="B1541" s="2" t="s">
        <v>7404</v>
      </c>
      <c r="C1541" s="2" t="s">
        <v>7405</v>
      </c>
      <c r="D1541" s="2" t="s">
        <v>26</v>
      </c>
      <c r="E1541" s="2" t="s">
        <v>12297</v>
      </c>
      <c r="F1541" s="2" t="s">
        <v>12279</v>
      </c>
    </row>
    <row r="1542" spans="1:6" hidden="1" x14ac:dyDescent="0.2">
      <c r="A1542" s="1">
        <v>14201</v>
      </c>
      <c r="B1542" s="2" t="s">
        <v>7381</v>
      </c>
      <c r="C1542" s="2" t="s">
        <v>13997</v>
      </c>
      <c r="D1542" s="2" t="s">
        <v>26</v>
      </c>
      <c r="E1542" s="2" t="s">
        <v>12297</v>
      </c>
      <c r="F1542" s="2" t="s">
        <v>12279</v>
      </c>
    </row>
    <row r="1543" spans="1:6" hidden="1" x14ac:dyDescent="0.2">
      <c r="A1543" s="1">
        <v>14202</v>
      </c>
      <c r="B1543" s="2" t="s">
        <v>13998</v>
      </c>
      <c r="C1543" s="2" t="s">
        <v>13999</v>
      </c>
      <c r="D1543" s="2" t="s">
        <v>26</v>
      </c>
      <c r="E1543" s="2" t="s">
        <v>12297</v>
      </c>
      <c r="F1543" s="2" t="s">
        <v>12279</v>
      </c>
    </row>
    <row r="1544" spans="1:6" hidden="1" x14ac:dyDescent="0.2">
      <c r="A1544" s="1">
        <v>14203</v>
      </c>
      <c r="B1544" s="2" t="s">
        <v>13963</v>
      </c>
      <c r="C1544" s="2" t="s">
        <v>14000</v>
      </c>
      <c r="D1544" s="2" t="s">
        <v>26</v>
      </c>
      <c r="E1544" s="2" t="s">
        <v>12297</v>
      </c>
      <c r="F1544" s="2" t="s">
        <v>12279</v>
      </c>
    </row>
    <row r="1545" spans="1:6" hidden="1" x14ac:dyDescent="0.2">
      <c r="A1545" s="1">
        <v>14204</v>
      </c>
      <c r="B1545" s="2" t="s">
        <v>7385</v>
      </c>
      <c r="C1545" s="2" t="s">
        <v>14001</v>
      </c>
      <c r="D1545" s="2" t="s">
        <v>26</v>
      </c>
      <c r="E1545" s="2" t="s">
        <v>12297</v>
      </c>
      <c r="F1545" s="2" t="s">
        <v>12279</v>
      </c>
    </row>
    <row r="1546" spans="1:6" hidden="1" x14ac:dyDescent="0.2">
      <c r="A1546" s="1">
        <v>14205</v>
      </c>
      <c r="B1546" s="2" t="s">
        <v>7381</v>
      </c>
      <c r="C1546" s="2" t="s">
        <v>14002</v>
      </c>
      <c r="D1546" s="2" t="s">
        <v>26</v>
      </c>
      <c r="E1546" s="2" t="s">
        <v>12297</v>
      </c>
      <c r="F1546" s="2" t="s">
        <v>12279</v>
      </c>
    </row>
    <row r="1547" spans="1:6" hidden="1" x14ac:dyDescent="0.2">
      <c r="A1547" s="1">
        <v>14206</v>
      </c>
      <c r="B1547" s="2" t="s">
        <v>13998</v>
      </c>
      <c r="C1547" s="2" t="s">
        <v>14003</v>
      </c>
      <c r="D1547" s="2" t="s">
        <v>26</v>
      </c>
      <c r="E1547" s="2" t="s">
        <v>12297</v>
      </c>
      <c r="F1547" s="2" t="s">
        <v>12279</v>
      </c>
    </row>
    <row r="1548" spans="1:6" hidden="1" x14ac:dyDescent="0.2">
      <c r="A1548" s="1">
        <v>14207</v>
      </c>
      <c r="B1548" s="2" t="s">
        <v>14004</v>
      </c>
      <c r="C1548" s="2" t="s">
        <v>14005</v>
      </c>
      <c r="D1548" s="2" t="s">
        <v>26</v>
      </c>
      <c r="E1548" s="2" t="s">
        <v>12297</v>
      </c>
      <c r="F1548" s="2" t="s">
        <v>12279</v>
      </c>
    </row>
    <row r="1549" spans="1:6" hidden="1" x14ac:dyDescent="0.2">
      <c r="A1549" s="1">
        <v>14209</v>
      </c>
      <c r="B1549" s="2" t="s">
        <v>7385</v>
      </c>
      <c r="C1549" s="2" t="s">
        <v>14006</v>
      </c>
      <c r="D1549" s="2" t="s">
        <v>26</v>
      </c>
      <c r="E1549" s="2" t="s">
        <v>12297</v>
      </c>
      <c r="F1549" s="2" t="s">
        <v>12279</v>
      </c>
    </row>
    <row r="1550" spans="1:6" hidden="1" x14ac:dyDescent="0.2">
      <c r="A1550" s="1">
        <v>14210</v>
      </c>
      <c r="B1550" s="2" t="s">
        <v>12945</v>
      </c>
      <c r="C1550" s="2" t="s">
        <v>14007</v>
      </c>
      <c r="D1550" s="2" t="s">
        <v>26</v>
      </c>
      <c r="E1550" s="2" t="s">
        <v>12297</v>
      </c>
      <c r="F1550" s="2" t="s">
        <v>12279</v>
      </c>
    </row>
    <row r="1551" spans="1:6" ht="20" hidden="1" x14ac:dyDescent="0.2">
      <c r="A1551" s="1">
        <v>14211</v>
      </c>
      <c r="B1551" s="2" t="s">
        <v>12625</v>
      </c>
      <c r="C1551" s="2" t="s">
        <v>14008</v>
      </c>
      <c r="D1551" s="2" t="s">
        <v>26</v>
      </c>
      <c r="E1551" s="2" t="s">
        <v>12297</v>
      </c>
      <c r="F1551" s="2" t="s">
        <v>12279</v>
      </c>
    </row>
    <row r="1552" spans="1:6" hidden="1" x14ac:dyDescent="0.2">
      <c r="A1552" s="1">
        <v>14212</v>
      </c>
      <c r="B1552" s="2" t="s">
        <v>7616</v>
      </c>
      <c r="C1552" s="2" t="s">
        <v>2102</v>
      </c>
      <c r="D1552" s="2" t="s">
        <v>26</v>
      </c>
      <c r="E1552" s="2" t="s">
        <v>12297</v>
      </c>
      <c r="F1552" s="2" t="s">
        <v>12279</v>
      </c>
    </row>
    <row r="1553" spans="1:6" hidden="1" x14ac:dyDescent="0.2">
      <c r="A1553" s="1">
        <v>14213</v>
      </c>
      <c r="B1553" s="2" t="s">
        <v>14009</v>
      </c>
      <c r="C1553" s="2" t="s">
        <v>14010</v>
      </c>
      <c r="D1553" s="2" t="s">
        <v>26</v>
      </c>
      <c r="E1553" s="2" t="s">
        <v>12297</v>
      </c>
      <c r="F1553" s="2" t="s">
        <v>12279</v>
      </c>
    </row>
    <row r="1554" spans="1:6" hidden="1" x14ac:dyDescent="0.2">
      <c r="A1554" s="1">
        <v>14214</v>
      </c>
      <c r="B1554" s="2" t="s">
        <v>7404</v>
      </c>
      <c r="C1554" s="2" t="s">
        <v>14011</v>
      </c>
      <c r="D1554" s="2" t="s">
        <v>26</v>
      </c>
      <c r="E1554" s="2" t="s">
        <v>12297</v>
      </c>
      <c r="F1554" s="2" t="s">
        <v>12279</v>
      </c>
    </row>
    <row r="1555" spans="1:6" hidden="1" x14ac:dyDescent="0.2">
      <c r="A1555" s="1">
        <v>14215</v>
      </c>
      <c r="B1555" s="2" t="s">
        <v>7420</v>
      </c>
      <c r="C1555" s="2" t="s">
        <v>14012</v>
      </c>
      <c r="D1555" s="2" t="s">
        <v>34</v>
      </c>
      <c r="E1555" s="2" t="s">
        <v>12297</v>
      </c>
      <c r="F1555" s="2" t="s">
        <v>12279</v>
      </c>
    </row>
    <row r="1556" spans="1:6" hidden="1" x14ac:dyDescent="0.2">
      <c r="A1556" s="1">
        <v>14216</v>
      </c>
      <c r="B1556" s="2" t="s">
        <v>7280</v>
      </c>
      <c r="C1556" s="2" t="s">
        <v>7406</v>
      </c>
      <c r="D1556" s="2" t="s">
        <v>34</v>
      </c>
      <c r="E1556" s="2" t="s">
        <v>12297</v>
      </c>
      <c r="F1556" s="2" t="s">
        <v>12279</v>
      </c>
    </row>
    <row r="1557" spans="1:6" hidden="1" x14ac:dyDescent="0.2">
      <c r="A1557" s="1">
        <v>14217</v>
      </c>
      <c r="B1557" s="2" t="s">
        <v>7407</v>
      </c>
      <c r="C1557" s="2" t="s">
        <v>14013</v>
      </c>
      <c r="D1557" s="2" t="s">
        <v>34</v>
      </c>
      <c r="E1557" s="2" t="s">
        <v>12297</v>
      </c>
      <c r="F1557" s="2" t="s">
        <v>12279</v>
      </c>
    </row>
    <row r="1558" spans="1:6" hidden="1" x14ac:dyDescent="0.2">
      <c r="A1558" s="1">
        <v>14218</v>
      </c>
      <c r="B1558" s="2" t="s">
        <v>7420</v>
      </c>
      <c r="C1558" s="2" t="s">
        <v>14014</v>
      </c>
      <c r="D1558" s="2" t="s">
        <v>34</v>
      </c>
      <c r="E1558" s="2" t="s">
        <v>12297</v>
      </c>
      <c r="F1558" s="2" t="s">
        <v>12279</v>
      </c>
    </row>
    <row r="1559" spans="1:6" hidden="1" x14ac:dyDescent="0.2">
      <c r="A1559" s="1">
        <v>14219</v>
      </c>
      <c r="B1559" s="2" t="s">
        <v>7407</v>
      </c>
      <c r="C1559" s="2" t="s">
        <v>7408</v>
      </c>
      <c r="D1559" s="2" t="s">
        <v>34</v>
      </c>
      <c r="E1559" s="2" t="s">
        <v>12297</v>
      </c>
      <c r="F1559" s="2" t="s">
        <v>12279</v>
      </c>
    </row>
    <row r="1560" spans="1:6" ht="20" hidden="1" x14ac:dyDescent="0.2">
      <c r="A1560" s="1">
        <v>14220</v>
      </c>
      <c r="B1560" s="2" t="s">
        <v>7409</v>
      </c>
      <c r="C1560" s="2" t="s">
        <v>7410</v>
      </c>
      <c r="D1560" s="2" t="s">
        <v>34</v>
      </c>
      <c r="E1560" s="2" t="s">
        <v>12297</v>
      </c>
      <c r="F1560" s="2" t="s">
        <v>12279</v>
      </c>
    </row>
    <row r="1561" spans="1:6" hidden="1" x14ac:dyDescent="0.2">
      <c r="A1561" s="1">
        <v>14221</v>
      </c>
      <c r="B1561" s="2" t="s">
        <v>7407</v>
      </c>
      <c r="C1561" s="2" t="s">
        <v>14015</v>
      </c>
      <c r="D1561" s="2" t="s">
        <v>34</v>
      </c>
      <c r="E1561" s="2" t="s">
        <v>12297</v>
      </c>
      <c r="F1561" s="2" t="s">
        <v>12279</v>
      </c>
    </row>
    <row r="1562" spans="1:6" hidden="1" x14ac:dyDescent="0.2">
      <c r="A1562" s="1">
        <v>14222</v>
      </c>
      <c r="B1562" s="2" t="s">
        <v>7411</v>
      </c>
      <c r="C1562" s="2" t="s">
        <v>7412</v>
      </c>
      <c r="D1562" s="2" t="s">
        <v>34</v>
      </c>
      <c r="E1562" s="2" t="s">
        <v>12297</v>
      </c>
      <c r="F1562" s="2" t="s">
        <v>12279</v>
      </c>
    </row>
    <row r="1563" spans="1:6" ht="20" hidden="1" x14ac:dyDescent="0.2">
      <c r="A1563" s="1">
        <v>14224</v>
      </c>
      <c r="B1563" s="2" t="s">
        <v>7409</v>
      </c>
      <c r="C1563" s="2" t="s">
        <v>14016</v>
      </c>
      <c r="D1563" s="2" t="s">
        <v>34</v>
      </c>
      <c r="E1563" s="2" t="s">
        <v>12297</v>
      </c>
      <c r="F1563" s="2" t="s">
        <v>12279</v>
      </c>
    </row>
    <row r="1564" spans="1:6" hidden="1" x14ac:dyDescent="0.2">
      <c r="A1564" s="1">
        <v>14226</v>
      </c>
      <c r="B1564" s="2" t="s">
        <v>7413</v>
      </c>
      <c r="C1564" s="2" t="s">
        <v>7414</v>
      </c>
      <c r="D1564" s="2" t="s">
        <v>34</v>
      </c>
      <c r="E1564" s="2" t="s">
        <v>12297</v>
      </c>
      <c r="F1564" s="2" t="s">
        <v>12279</v>
      </c>
    </row>
    <row r="1565" spans="1:6" hidden="1" x14ac:dyDescent="0.2">
      <c r="A1565" s="1">
        <v>14227</v>
      </c>
      <c r="B1565" s="2" t="s">
        <v>7415</v>
      </c>
      <c r="C1565" s="2" t="s">
        <v>7416</v>
      </c>
      <c r="D1565" s="2" t="s">
        <v>34</v>
      </c>
      <c r="E1565" s="2" t="s">
        <v>12297</v>
      </c>
      <c r="F1565" s="2" t="s">
        <v>12279</v>
      </c>
    </row>
    <row r="1566" spans="1:6" hidden="1" x14ac:dyDescent="0.2">
      <c r="A1566" s="1">
        <v>14228</v>
      </c>
      <c r="B1566" s="2" t="s">
        <v>7420</v>
      </c>
      <c r="C1566" s="2" t="s">
        <v>14017</v>
      </c>
      <c r="D1566" s="2" t="s">
        <v>34</v>
      </c>
      <c r="E1566" s="2" t="s">
        <v>12297</v>
      </c>
      <c r="F1566" s="2" t="s">
        <v>12279</v>
      </c>
    </row>
    <row r="1567" spans="1:6" hidden="1" x14ac:dyDescent="0.2">
      <c r="A1567" s="1">
        <v>14229</v>
      </c>
      <c r="B1567" s="2" t="s">
        <v>7417</v>
      </c>
      <c r="C1567" s="2" t="s">
        <v>7418</v>
      </c>
      <c r="D1567" s="2" t="s">
        <v>34</v>
      </c>
      <c r="E1567" s="2" t="s">
        <v>12297</v>
      </c>
      <c r="F1567" s="2" t="s">
        <v>12279</v>
      </c>
    </row>
    <row r="1568" spans="1:6" hidden="1" x14ac:dyDescent="0.2">
      <c r="A1568" s="1">
        <v>14230</v>
      </c>
      <c r="B1568" s="2" t="s">
        <v>7420</v>
      </c>
      <c r="C1568" s="2" t="s">
        <v>14018</v>
      </c>
      <c r="D1568" s="2" t="s">
        <v>34</v>
      </c>
      <c r="E1568" s="2" t="s">
        <v>12297</v>
      </c>
      <c r="F1568" s="2" t="s">
        <v>12279</v>
      </c>
    </row>
    <row r="1569" spans="1:6" hidden="1" x14ac:dyDescent="0.2">
      <c r="A1569" s="1">
        <v>14232</v>
      </c>
      <c r="B1569" s="2" t="s">
        <v>7413</v>
      </c>
      <c r="C1569" s="2" t="s">
        <v>7419</v>
      </c>
      <c r="D1569" s="2" t="s">
        <v>34</v>
      </c>
      <c r="E1569" s="2" t="s">
        <v>12297</v>
      </c>
      <c r="F1569" s="2" t="s">
        <v>12279</v>
      </c>
    </row>
    <row r="1570" spans="1:6" hidden="1" x14ac:dyDescent="0.2">
      <c r="A1570" s="1">
        <v>14234</v>
      </c>
      <c r="B1570" s="2" t="s">
        <v>7420</v>
      </c>
      <c r="C1570" s="2" t="s">
        <v>14019</v>
      </c>
      <c r="D1570" s="2" t="s">
        <v>34</v>
      </c>
      <c r="E1570" s="2" t="s">
        <v>12297</v>
      </c>
      <c r="F1570" s="2" t="s">
        <v>12279</v>
      </c>
    </row>
    <row r="1571" spans="1:6" hidden="1" x14ac:dyDescent="0.2">
      <c r="A1571" s="1">
        <v>14235</v>
      </c>
      <c r="B1571" s="2" t="s">
        <v>7420</v>
      </c>
      <c r="C1571" s="2" t="s">
        <v>7421</v>
      </c>
      <c r="D1571" s="2" t="s">
        <v>34</v>
      </c>
      <c r="E1571" s="2" t="s">
        <v>12297</v>
      </c>
      <c r="F1571" s="2" t="s">
        <v>12279</v>
      </c>
    </row>
    <row r="1572" spans="1:6" hidden="1" x14ac:dyDescent="0.2">
      <c r="A1572" s="1">
        <v>14236</v>
      </c>
      <c r="B1572" s="2" t="s">
        <v>7407</v>
      </c>
      <c r="C1572" s="2" t="s">
        <v>14020</v>
      </c>
      <c r="D1572" s="2" t="s">
        <v>34</v>
      </c>
      <c r="E1572" s="2" t="s">
        <v>12297</v>
      </c>
      <c r="F1572" s="2" t="s">
        <v>12279</v>
      </c>
    </row>
    <row r="1573" spans="1:6" hidden="1" x14ac:dyDescent="0.2">
      <c r="A1573" s="1">
        <v>14237</v>
      </c>
      <c r="B1573" s="2" t="s">
        <v>14021</v>
      </c>
      <c r="C1573" s="2" t="s">
        <v>14022</v>
      </c>
      <c r="D1573" s="2" t="s">
        <v>34</v>
      </c>
      <c r="E1573" s="2" t="s">
        <v>12297</v>
      </c>
      <c r="F1573" s="2" t="s">
        <v>12279</v>
      </c>
    </row>
    <row r="1574" spans="1:6" hidden="1" x14ac:dyDescent="0.2">
      <c r="A1574" s="1">
        <v>14238</v>
      </c>
      <c r="B1574" s="2" t="s">
        <v>7858</v>
      </c>
      <c r="C1574" s="2" t="s">
        <v>14023</v>
      </c>
      <c r="D1574" s="2" t="s">
        <v>34</v>
      </c>
      <c r="E1574" s="2" t="s">
        <v>12297</v>
      </c>
      <c r="F1574" s="2" t="s">
        <v>12279</v>
      </c>
    </row>
    <row r="1575" spans="1:6" ht="20" hidden="1" x14ac:dyDescent="0.2">
      <c r="A1575" s="1">
        <v>14239</v>
      </c>
      <c r="B1575" s="2" t="s">
        <v>7417</v>
      </c>
      <c r="C1575" s="2" t="s">
        <v>14024</v>
      </c>
      <c r="D1575" s="2" t="s">
        <v>34</v>
      </c>
      <c r="E1575" s="2" t="s">
        <v>12297</v>
      </c>
      <c r="F1575" s="2" t="s">
        <v>12279</v>
      </c>
    </row>
    <row r="1576" spans="1:6" hidden="1" x14ac:dyDescent="0.2">
      <c r="A1576" s="1">
        <v>14240</v>
      </c>
      <c r="B1576" s="2" t="s">
        <v>7420</v>
      </c>
      <c r="C1576" s="2" t="s">
        <v>7422</v>
      </c>
      <c r="D1576" s="2" t="s">
        <v>34</v>
      </c>
      <c r="E1576" s="2" t="s">
        <v>12297</v>
      </c>
      <c r="F1576" s="2" t="s">
        <v>12279</v>
      </c>
    </row>
    <row r="1577" spans="1:6" hidden="1" x14ac:dyDescent="0.2">
      <c r="A1577" s="1">
        <v>14241</v>
      </c>
      <c r="B1577" s="2" t="s">
        <v>7858</v>
      </c>
      <c r="C1577" s="2" t="s">
        <v>14025</v>
      </c>
      <c r="D1577" s="2" t="s">
        <v>34</v>
      </c>
      <c r="E1577" s="2" t="s">
        <v>12297</v>
      </c>
      <c r="F1577" s="2" t="s">
        <v>12279</v>
      </c>
    </row>
    <row r="1578" spans="1:6" hidden="1" x14ac:dyDescent="0.2">
      <c r="A1578" s="1">
        <v>14242</v>
      </c>
      <c r="B1578" s="2" t="s">
        <v>7423</v>
      </c>
      <c r="C1578" s="2" t="s">
        <v>14026</v>
      </c>
      <c r="D1578" s="2" t="s">
        <v>34</v>
      </c>
      <c r="E1578" s="2" t="s">
        <v>12297</v>
      </c>
      <c r="F1578" s="2" t="s">
        <v>12279</v>
      </c>
    </row>
    <row r="1579" spans="1:6" hidden="1" x14ac:dyDescent="0.2">
      <c r="A1579" s="1">
        <v>14243</v>
      </c>
      <c r="B1579" s="2" t="s">
        <v>7423</v>
      </c>
      <c r="C1579" s="2" t="s">
        <v>7424</v>
      </c>
      <c r="D1579" s="2" t="s">
        <v>34</v>
      </c>
      <c r="E1579" s="2" t="s">
        <v>12297</v>
      </c>
      <c r="F1579" s="2" t="s">
        <v>12279</v>
      </c>
    </row>
    <row r="1580" spans="1:6" hidden="1" x14ac:dyDescent="0.2">
      <c r="A1580" s="1">
        <v>14244</v>
      </c>
      <c r="B1580" s="2" t="s">
        <v>7425</v>
      </c>
      <c r="C1580" s="2" t="s">
        <v>7426</v>
      </c>
      <c r="D1580" s="2" t="s">
        <v>34</v>
      </c>
      <c r="E1580" s="2" t="s">
        <v>12297</v>
      </c>
      <c r="F1580" s="2" t="s">
        <v>12279</v>
      </c>
    </row>
    <row r="1581" spans="1:6" hidden="1" x14ac:dyDescent="0.2">
      <c r="A1581" s="1">
        <v>14245</v>
      </c>
      <c r="B1581" s="2" t="s">
        <v>7407</v>
      </c>
      <c r="C1581" s="2" t="s">
        <v>14027</v>
      </c>
      <c r="D1581" s="2" t="s">
        <v>34</v>
      </c>
      <c r="E1581" s="2" t="s">
        <v>12297</v>
      </c>
      <c r="F1581" s="2" t="s">
        <v>12279</v>
      </c>
    </row>
    <row r="1582" spans="1:6" hidden="1" x14ac:dyDescent="0.2">
      <c r="A1582" s="1">
        <v>14246</v>
      </c>
      <c r="B1582" s="2" t="s">
        <v>7425</v>
      </c>
      <c r="C1582" s="2" t="s">
        <v>14028</v>
      </c>
      <c r="D1582" s="2" t="s">
        <v>34</v>
      </c>
      <c r="E1582" s="2" t="s">
        <v>12297</v>
      </c>
      <c r="F1582" s="2" t="s">
        <v>12279</v>
      </c>
    </row>
    <row r="1583" spans="1:6" ht="20" hidden="1" x14ac:dyDescent="0.2">
      <c r="A1583" s="1">
        <v>14247</v>
      </c>
      <c r="B1583" s="2" t="s">
        <v>7409</v>
      </c>
      <c r="C1583" s="2" t="s">
        <v>14029</v>
      </c>
      <c r="D1583" s="2" t="s">
        <v>34</v>
      </c>
      <c r="E1583" s="2" t="s">
        <v>12297</v>
      </c>
      <c r="F1583" s="2" t="s">
        <v>12279</v>
      </c>
    </row>
    <row r="1584" spans="1:6" hidden="1" x14ac:dyDescent="0.2">
      <c r="A1584" s="1">
        <v>14248</v>
      </c>
      <c r="B1584" s="2" t="s">
        <v>7278</v>
      </c>
      <c r="C1584" s="2" t="s">
        <v>7279</v>
      </c>
      <c r="D1584" s="2" t="s">
        <v>34</v>
      </c>
      <c r="E1584" s="2" t="s">
        <v>12297</v>
      </c>
      <c r="F1584" s="2" t="s">
        <v>12279</v>
      </c>
    </row>
    <row r="1585" spans="1:6" hidden="1" x14ac:dyDescent="0.2">
      <c r="A1585" s="1">
        <v>14249</v>
      </c>
      <c r="B1585" s="2" t="s">
        <v>14030</v>
      </c>
      <c r="C1585" s="2" t="s">
        <v>14031</v>
      </c>
      <c r="D1585" s="2" t="s">
        <v>34</v>
      </c>
      <c r="E1585" s="2" t="s">
        <v>12297</v>
      </c>
      <c r="F1585" s="2" t="s">
        <v>12279</v>
      </c>
    </row>
    <row r="1586" spans="1:6" ht="20" hidden="1" x14ac:dyDescent="0.2">
      <c r="A1586" s="1">
        <v>14250</v>
      </c>
      <c r="B1586" s="2" t="s">
        <v>7409</v>
      </c>
      <c r="C1586" s="2" t="s">
        <v>14032</v>
      </c>
      <c r="D1586" s="2" t="s">
        <v>34</v>
      </c>
      <c r="E1586" s="2" t="s">
        <v>12297</v>
      </c>
      <c r="F1586" s="2" t="s">
        <v>12279</v>
      </c>
    </row>
    <row r="1587" spans="1:6" hidden="1" x14ac:dyDescent="0.2">
      <c r="A1587" s="1">
        <v>14251</v>
      </c>
      <c r="B1587" s="2" t="s">
        <v>7407</v>
      </c>
      <c r="C1587" s="2" t="s">
        <v>14033</v>
      </c>
      <c r="D1587" s="2" t="s">
        <v>34</v>
      </c>
      <c r="E1587" s="2" t="s">
        <v>12297</v>
      </c>
      <c r="F1587" s="2" t="s">
        <v>12279</v>
      </c>
    </row>
    <row r="1588" spans="1:6" hidden="1" x14ac:dyDescent="0.2">
      <c r="A1588" s="1">
        <v>14252</v>
      </c>
      <c r="B1588" s="2" t="s">
        <v>7415</v>
      </c>
      <c r="C1588" s="2" t="s">
        <v>7427</v>
      </c>
      <c r="D1588" s="2" t="s">
        <v>34</v>
      </c>
      <c r="E1588" s="2" t="s">
        <v>12297</v>
      </c>
      <c r="F1588" s="2" t="s">
        <v>12279</v>
      </c>
    </row>
    <row r="1589" spans="1:6" hidden="1" x14ac:dyDescent="0.2">
      <c r="A1589" s="1">
        <v>14254</v>
      </c>
      <c r="B1589" s="2" t="s">
        <v>7417</v>
      </c>
      <c r="C1589" s="2" t="s">
        <v>14034</v>
      </c>
      <c r="D1589" s="2" t="s">
        <v>34</v>
      </c>
      <c r="E1589" s="2" t="s">
        <v>12297</v>
      </c>
      <c r="F1589" s="2" t="s">
        <v>12279</v>
      </c>
    </row>
    <row r="1590" spans="1:6" hidden="1" x14ac:dyDescent="0.2">
      <c r="A1590" s="1">
        <v>14255</v>
      </c>
      <c r="B1590" s="2" t="s">
        <v>7280</v>
      </c>
      <c r="C1590" s="2" t="s">
        <v>7281</v>
      </c>
      <c r="D1590" s="2" t="s">
        <v>34</v>
      </c>
      <c r="E1590" s="2" t="s">
        <v>12297</v>
      </c>
      <c r="F1590" s="2" t="s">
        <v>12279</v>
      </c>
    </row>
    <row r="1591" spans="1:6" hidden="1" x14ac:dyDescent="0.2">
      <c r="A1591" s="1">
        <v>14256</v>
      </c>
      <c r="B1591" s="2" t="s">
        <v>7428</v>
      </c>
      <c r="C1591" s="2" t="s">
        <v>2102</v>
      </c>
      <c r="D1591" s="2" t="s">
        <v>34</v>
      </c>
      <c r="E1591" s="2" t="s">
        <v>12297</v>
      </c>
      <c r="F1591" s="2" t="s">
        <v>12279</v>
      </c>
    </row>
    <row r="1592" spans="1:6" hidden="1" x14ac:dyDescent="0.2">
      <c r="A1592" s="1">
        <v>14257</v>
      </c>
      <c r="B1592" s="2" t="s">
        <v>7280</v>
      </c>
      <c r="C1592" s="2" t="s">
        <v>14035</v>
      </c>
      <c r="D1592" s="2" t="s">
        <v>34</v>
      </c>
      <c r="E1592" s="2" t="s">
        <v>12297</v>
      </c>
      <c r="F1592" s="2" t="s">
        <v>12279</v>
      </c>
    </row>
    <row r="1593" spans="1:6" hidden="1" x14ac:dyDescent="0.2">
      <c r="A1593" s="1">
        <v>14258</v>
      </c>
      <c r="B1593" s="2" t="s">
        <v>12807</v>
      </c>
      <c r="C1593" s="2" t="s">
        <v>14036</v>
      </c>
      <c r="D1593" s="2" t="s">
        <v>34</v>
      </c>
      <c r="E1593" s="2" t="s">
        <v>12297</v>
      </c>
      <c r="F1593" s="2" t="s">
        <v>12279</v>
      </c>
    </row>
    <row r="1594" spans="1:6" hidden="1" x14ac:dyDescent="0.2">
      <c r="A1594" s="1">
        <v>14259</v>
      </c>
      <c r="B1594" s="2" t="s">
        <v>7417</v>
      </c>
      <c r="C1594" s="2" t="s">
        <v>7429</v>
      </c>
      <c r="D1594" s="2" t="s">
        <v>34</v>
      </c>
      <c r="E1594" s="2" t="s">
        <v>12297</v>
      </c>
      <c r="F1594" s="2" t="s">
        <v>12279</v>
      </c>
    </row>
    <row r="1595" spans="1:6" ht="20" hidden="1" x14ac:dyDescent="0.2">
      <c r="A1595" s="1">
        <v>14260</v>
      </c>
      <c r="B1595" s="2" t="s">
        <v>7409</v>
      </c>
      <c r="C1595" s="2" t="s">
        <v>7430</v>
      </c>
      <c r="D1595" s="2" t="s">
        <v>34</v>
      </c>
      <c r="E1595" s="2" t="s">
        <v>12297</v>
      </c>
      <c r="F1595" s="2" t="s">
        <v>12279</v>
      </c>
    </row>
    <row r="1596" spans="1:6" hidden="1" x14ac:dyDescent="0.2">
      <c r="A1596" s="1">
        <v>14261</v>
      </c>
      <c r="B1596" s="2" t="s">
        <v>7415</v>
      </c>
      <c r="C1596" s="2" t="s">
        <v>7432</v>
      </c>
      <c r="D1596" s="2" t="s">
        <v>34</v>
      </c>
      <c r="E1596" s="2" t="s">
        <v>12297</v>
      </c>
      <c r="F1596" s="2" t="s">
        <v>12279</v>
      </c>
    </row>
    <row r="1597" spans="1:6" hidden="1" x14ac:dyDescent="0.2">
      <c r="A1597" s="1">
        <v>14262</v>
      </c>
      <c r="B1597" s="2" t="s">
        <v>12807</v>
      </c>
      <c r="C1597" s="2" t="s">
        <v>14037</v>
      </c>
      <c r="D1597" s="2" t="s">
        <v>34</v>
      </c>
      <c r="E1597" s="2" t="s">
        <v>12297</v>
      </c>
      <c r="F1597" s="2" t="s">
        <v>12279</v>
      </c>
    </row>
    <row r="1598" spans="1:6" hidden="1" x14ac:dyDescent="0.2">
      <c r="A1598" s="1">
        <v>14263</v>
      </c>
      <c r="B1598" s="2" t="s">
        <v>7434</v>
      </c>
      <c r="C1598" s="2" t="s">
        <v>7435</v>
      </c>
      <c r="D1598" s="2" t="s">
        <v>34</v>
      </c>
      <c r="E1598" s="2" t="s">
        <v>12297</v>
      </c>
      <c r="F1598" s="2" t="s">
        <v>12279</v>
      </c>
    </row>
    <row r="1599" spans="1:6" hidden="1" x14ac:dyDescent="0.2">
      <c r="A1599" s="1">
        <v>14264</v>
      </c>
      <c r="B1599" s="2" t="s">
        <v>7411</v>
      </c>
      <c r="C1599" s="2" t="s">
        <v>2102</v>
      </c>
      <c r="D1599" s="2" t="s">
        <v>34</v>
      </c>
      <c r="E1599" s="2" t="s">
        <v>12297</v>
      </c>
      <c r="F1599" s="2" t="s">
        <v>12279</v>
      </c>
    </row>
    <row r="1600" spans="1:6" hidden="1" x14ac:dyDescent="0.2">
      <c r="A1600" s="1">
        <v>14265</v>
      </c>
      <c r="B1600" s="2" t="s">
        <v>7407</v>
      </c>
      <c r="C1600" s="2" t="s">
        <v>7436</v>
      </c>
      <c r="D1600" s="2" t="s">
        <v>34</v>
      </c>
      <c r="E1600" s="2" t="s">
        <v>12297</v>
      </c>
      <c r="F1600" s="2" t="s">
        <v>12279</v>
      </c>
    </row>
    <row r="1601" spans="1:6" hidden="1" x14ac:dyDescent="0.2">
      <c r="A1601" s="1">
        <v>14266</v>
      </c>
      <c r="B1601" s="2" t="s">
        <v>7417</v>
      </c>
      <c r="C1601" s="2" t="s">
        <v>7437</v>
      </c>
      <c r="D1601" s="2" t="s">
        <v>34</v>
      </c>
      <c r="E1601" s="2" t="s">
        <v>12297</v>
      </c>
      <c r="F1601" s="2" t="s">
        <v>12279</v>
      </c>
    </row>
    <row r="1602" spans="1:6" hidden="1" x14ac:dyDescent="0.2">
      <c r="A1602" s="1">
        <v>14268</v>
      </c>
      <c r="B1602" s="2" t="s">
        <v>7417</v>
      </c>
      <c r="C1602" s="2" t="s">
        <v>14038</v>
      </c>
      <c r="D1602" s="2" t="s">
        <v>34</v>
      </c>
      <c r="E1602" s="2" t="s">
        <v>12297</v>
      </c>
      <c r="F1602" s="2" t="s">
        <v>12279</v>
      </c>
    </row>
    <row r="1603" spans="1:6" hidden="1" x14ac:dyDescent="0.2">
      <c r="A1603" s="1">
        <v>14269</v>
      </c>
      <c r="B1603" s="2" t="s">
        <v>12807</v>
      </c>
      <c r="C1603" s="2" t="s">
        <v>14039</v>
      </c>
      <c r="D1603" s="2" t="s">
        <v>34</v>
      </c>
      <c r="E1603" s="2" t="s">
        <v>12297</v>
      </c>
      <c r="F1603" s="2" t="s">
        <v>12279</v>
      </c>
    </row>
    <row r="1604" spans="1:6" hidden="1" x14ac:dyDescent="0.2">
      <c r="A1604" s="1">
        <v>14270</v>
      </c>
      <c r="B1604" s="2" t="s">
        <v>7420</v>
      </c>
      <c r="C1604" s="2" t="s">
        <v>7438</v>
      </c>
      <c r="D1604" s="2" t="s">
        <v>34</v>
      </c>
      <c r="E1604" s="2" t="s">
        <v>12297</v>
      </c>
      <c r="F1604" s="2" t="s">
        <v>12279</v>
      </c>
    </row>
    <row r="1605" spans="1:6" hidden="1" x14ac:dyDescent="0.2">
      <c r="A1605" s="1">
        <v>14271</v>
      </c>
      <c r="B1605" s="2" t="s">
        <v>7417</v>
      </c>
      <c r="C1605" s="2" t="s">
        <v>14040</v>
      </c>
      <c r="D1605" s="2" t="s">
        <v>34</v>
      </c>
      <c r="E1605" s="2" t="s">
        <v>12297</v>
      </c>
      <c r="F1605" s="2" t="s">
        <v>12279</v>
      </c>
    </row>
    <row r="1606" spans="1:6" hidden="1" x14ac:dyDescent="0.2">
      <c r="A1606" s="1">
        <v>14272</v>
      </c>
      <c r="B1606" s="2" t="s">
        <v>7439</v>
      </c>
      <c r="C1606" s="2" t="s">
        <v>2102</v>
      </c>
      <c r="D1606" s="2" t="s">
        <v>34</v>
      </c>
      <c r="E1606" s="2" t="s">
        <v>12297</v>
      </c>
      <c r="F1606" s="2" t="s">
        <v>12279</v>
      </c>
    </row>
    <row r="1607" spans="1:6" hidden="1" x14ac:dyDescent="0.2">
      <c r="A1607" s="1">
        <v>14273</v>
      </c>
      <c r="B1607" s="2" t="s">
        <v>7441</v>
      </c>
      <c r="C1607" s="2" t="s">
        <v>7442</v>
      </c>
      <c r="D1607" s="2" t="s">
        <v>34</v>
      </c>
      <c r="E1607" s="2" t="s">
        <v>12297</v>
      </c>
      <c r="F1607" s="2" t="s">
        <v>12279</v>
      </c>
    </row>
    <row r="1608" spans="1:6" hidden="1" x14ac:dyDescent="0.2">
      <c r="A1608" s="1">
        <v>14274</v>
      </c>
      <c r="B1608" s="2" t="s">
        <v>7443</v>
      </c>
      <c r="C1608" s="2" t="s">
        <v>2102</v>
      </c>
      <c r="D1608" s="2" t="s">
        <v>34</v>
      </c>
      <c r="E1608" s="2" t="s">
        <v>12297</v>
      </c>
      <c r="F1608" s="2" t="s">
        <v>12279</v>
      </c>
    </row>
    <row r="1609" spans="1:6" hidden="1" x14ac:dyDescent="0.2">
      <c r="A1609" s="1">
        <v>14275</v>
      </c>
      <c r="B1609" s="2" t="s">
        <v>7434</v>
      </c>
      <c r="C1609" s="2" t="s">
        <v>7444</v>
      </c>
      <c r="D1609" s="2" t="s">
        <v>34</v>
      </c>
      <c r="E1609" s="2" t="s">
        <v>12297</v>
      </c>
      <c r="F1609" s="2" t="s">
        <v>12279</v>
      </c>
    </row>
    <row r="1610" spans="1:6" hidden="1" x14ac:dyDescent="0.2">
      <c r="A1610" s="1">
        <v>14276</v>
      </c>
      <c r="B1610" s="2" t="s">
        <v>7434</v>
      </c>
      <c r="C1610" s="2" t="s">
        <v>7445</v>
      </c>
      <c r="D1610" s="2" t="s">
        <v>34</v>
      </c>
      <c r="E1610" s="2" t="s">
        <v>12297</v>
      </c>
      <c r="F1610" s="2" t="s">
        <v>12279</v>
      </c>
    </row>
    <row r="1611" spans="1:6" hidden="1" x14ac:dyDescent="0.2">
      <c r="A1611" s="1">
        <v>14277</v>
      </c>
      <c r="B1611" s="2" t="s">
        <v>7441</v>
      </c>
      <c r="C1611" s="2" t="s">
        <v>12514</v>
      </c>
      <c r="D1611" s="2" t="s">
        <v>34</v>
      </c>
      <c r="E1611" s="2" t="s">
        <v>12297</v>
      </c>
      <c r="F1611" s="2" t="s">
        <v>12279</v>
      </c>
    </row>
    <row r="1612" spans="1:6" hidden="1" x14ac:dyDescent="0.2">
      <c r="A1612" s="1">
        <v>14278</v>
      </c>
      <c r="B1612" s="2" t="s">
        <v>12807</v>
      </c>
      <c r="C1612" s="2" t="s">
        <v>14041</v>
      </c>
      <c r="D1612" s="2" t="s">
        <v>34</v>
      </c>
      <c r="E1612" s="2" t="s">
        <v>12297</v>
      </c>
      <c r="F1612" s="2" t="s">
        <v>12279</v>
      </c>
    </row>
    <row r="1613" spans="1:6" hidden="1" x14ac:dyDescent="0.2">
      <c r="A1613" s="1">
        <v>14279</v>
      </c>
      <c r="B1613" s="2" t="s">
        <v>7415</v>
      </c>
      <c r="C1613" s="2" t="s">
        <v>14042</v>
      </c>
      <c r="D1613" s="2" t="s">
        <v>34</v>
      </c>
      <c r="E1613" s="2" t="s">
        <v>12297</v>
      </c>
      <c r="F1613" s="2" t="s">
        <v>12279</v>
      </c>
    </row>
    <row r="1614" spans="1:6" hidden="1" x14ac:dyDescent="0.2">
      <c r="A1614" s="1">
        <v>14280</v>
      </c>
      <c r="B1614" s="2" t="s">
        <v>14043</v>
      </c>
      <c r="C1614" s="2" t="s">
        <v>14044</v>
      </c>
      <c r="D1614" s="2" t="s">
        <v>34</v>
      </c>
      <c r="E1614" s="2" t="s">
        <v>12297</v>
      </c>
      <c r="F1614" s="2" t="s">
        <v>12279</v>
      </c>
    </row>
    <row r="1615" spans="1:6" hidden="1" x14ac:dyDescent="0.2">
      <c r="A1615" s="1">
        <v>14281</v>
      </c>
      <c r="B1615" s="2" t="s">
        <v>14043</v>
      </c>
      <c r="C1615" s="2" t="s">
        <v>14045</v>
      </c>
      <c r="D1615" s="2" t="s">
        <v>34</v>
      </c>
      <c r="E1615" s="2" t="s">
        <v>12297</v>
      </c>
      <c r="F1615" s="2" t="s">
        <v>12279</v>
      </c>
    </row>
    <row r="1616" spans="1:6" hidden="1" x14ac:dyDescent="0.2">
      <c r="A1616" s="1">
        <v>14282</v>
      </c>
      <c r="B1616" s="2" t="s">
        <v>7415</v>
      </c>
      <c r="C1616" s="2" t="s">
        <v>14046</v>
      </c>
      <c r="D1616" s="2" t="s">
        <v>34</v>
      </c>
      <c r="E1616" s="2" t="s">
        <v>12297</v>
      </c>
      <c r="F1616" s="2" t="s">
        <v>12279</v>
      </c>
    </row>
    <row r="1617" spans="1:6" hidden="1" x14ac:dyDescent="0.2">
      <c r="A1617" s="1">
        <v>14283</v>
      </c>
      <c r="B1617" s="2" t="s">
        <v>7446</v>
      </c>
      <c r="C1617" s="2" t="s">
        <v>2102</v>
      </c>
      <c r="D1617" s="2" t="s">
        <v>29</v>
      </c>
      <c r="E1617" s="2" t="s">
        <v>12297</v>
      </c>
      <c r="F1617" s="2" t="s">
        <v>12279</v>
      </c>
    </row>
    <row r="1618" spans="1:6" ht="20" hidden="1" x14ac:dyDescent="0.2">
      <c r="A1618" s="1">
        <v>14284</v>
      </c>
      <c r="B1618" s="2" t="s">
        <v>14047</v>
      </c>
      <c r="C1618" s="2" t="s">
        <v>14048</v>
      </c>
      <c r="D1618" s="2" t="s">
        <v>29</v>
      </c>
      <c r="E1618" s="2" t="s">
        <v>12297</v>
      </c>
      <c r="F1618" s="2" t="s">
        <v>12279</v>
      </c>
    </row>
    <row r="1619" spans="1:6" hidden="1" x14ac:dyDescent="0.2">
      <c r="A1619" s="1">
        <v>14285</v>
      </c>
      <c r="B1619" s="2" t="s">
        <v>355</v>
      </c>
      <c r="C1619" s="2" t="s">
        <v>2102</v>
      </c>
      <c r="D1619" s="2" t="s">
        <v>29</v>
      </c>
      <c r="E1619" s="2" t="s">
        <v>12297</v>
      </c>
      <c r="F1619" s="2" t="s">
        <v>12279</v>
      </c>
    </row>
    <row r="1620" spans="1:6" hidden="1" x14ac:dyDescent="0.2">
      <c r="A1620" s="1">
        <v>14286</v>
      </c>
      <c r="B1620" s="2" t="s">
        <v>7448</v>
      </c>
      <c r="C1620" s="2" t="s">
        <v>2102</v>
      </c>
      <c r="D1620" s="2" t="s">
        <v>29</v>
      </c>
      <c r="E1620" s="2" t="s">
        <v>12297</v>
      </c>
      <c r="F1620" s="2" t="s">
        <v>12279</v>
      </c>
    </row>
    <row r="1621" spans="1:6" hidden="1" x14ac:dyDescent="0.2">
      <c r="A1621" s="1">
        <v>14287</v>
      </c>
      <c r="B1621" s="2" t="s">
        <v>7449</v>
      </c>
      <c r="C1621" s="2" t="s">
        <v>2102</v>
      </c>
      <c r="D1621" s="2" t="s">
        <v>29</v>
      </c>
      <c r="E1621" s="2" t="s">
        <v>12297</v>
      </c>
      <c r="F1621" s="2" t="s">
        <v>12279</v>
      </c>
    </row>
    <row r="1622" spans="1:6" hidden="1" x14ac:dyDescent="0.2">
      <c r="A1622" s="1">
        <v>14288</v>
      </c>
      <c r="B1622" s="2" t="s">
        <v>7450</v>
      </c>
      <c r="C1622" s="2" t="s">
        <v>7451</v>
      </c>
      <c r="D1622" s="2" t="s">
        <v>29</v>
      </c>
      <c r="E1622" s="2" t="s">
        <v>12297</v>
      </c>
      <c r="F1622" s="2" t="s">
        <v>12279</v>
      </c>
    </row>
    <row r="1623" spans="1:6" hidden="1" x14ac:dyDescent="0.2">
      <c r="A1623" s="1">
        <v>14289</v>
      </c>
      <c r="B1623" s="2" t="s">
        <v>7452</v>
      </c>
      <c r="C1623" s="2" t="s">
        <v>7453</v>
      </c>
      <c r="D1623" s="2" t="s">
        <v>29</v>
      </c>
      <c r="E1623" s="2" t="s">
        <v>12297</v>
      </c>
      <c r="F1623" s="2" t="s">
        <v>12279</v>
      </c>
    </row>
    <row r="1624" spans="1:6" hidden="1" x14ac:dyDescent="0.2">
      <c r="A1624" s="1">
        <v>14290</v>
      </c>
      <c r="B1624" s="2" t="s">
        <v>12876</v>
      </c>
      <c r="C1624" s="2" t="s">
        <v>14049</v>
      </c>
      <c r="D1624" s="2" t="s">
        <v>29</v>
      </c>
      <c r="E1624" s="2" t="s">
        <v>12297</v>
      </c>
      <c r="F1624" s="2" t="s">
        <v>12279</v>
      </c>
    </row>
    <row r="1625" spans="1:6" hidden="1" x14ac:dyDescent="0.2">
      <c r="A1625" s="1">
        <v>14291</v>
      </c>
      <c r="B1625" s="2" t="s">
        <v>7455</v>
      </c>
      <c r="C1625" s="2" t="s">
        <v>2102</v>
      </c>
      <c r="D1625" s="2" t="s">
        <v>29</v>
      </c>
      <c r="E1625" s="2" t="s">
        <v>12297</v>
      </c>
      <c r="F1625" s="2" t="s">
        <v>12279</v>
      </c>
    </row>
    <row r="1626" spans="1:6" hidden="1" x14ac:dyDescent="0.2">
      <c r="A1626" s="1">
        <v>14292</v>
      </c>
      <c r="B1626" s="2" t="s">
        <v>7452</v>
      </c>
      <c r="C1626" s="2" t="s">
        <v>14050</v>
      </c>
      <c r="D1626" s="2" t="s">
        <v>29</v>
      </c>
      <c r="E1626" s="2" t="s">
        <v>12297</v>
      </c>
      <c r="F1626" s="2" t="s">
        <v>12279</v>
      </c>
    </row>
    <row r="1627" spans="1:6" hidden="1" x14ac:dyDescent="0.2">
      <c r="A1627" s="1">
        <v>14293</v>
      </c>
      <c r="B1627" s="2" t="s">
        <v>7456</v>
      </c>
      <c r="C1627" s="2" t="s">
        <v>7457</v>
      </c>
      <c r="D1627" s="2" t="s">
        <v>29</v>
      </c>
      <c r="E1627" s="2" t="s">
        <v>12297</v>
      </c>
      <c r="F1627" s="2" t="s">
        <v>12279</v>
      </c>
    </row>
    <row r="1628" spans="1:6" hidden="1" x14ac:dyDescent="0.2">
      <c r="A1628" s="1">
        <v>14294</v>
      </c>
      <c r="B1628" s="2" t="s">
        <v>7459</v>
      </c>
      <c r="C1628" s="2" t="s">
        <v>2102</v>
      </c>
      <c r="D1628" s="2" t="s">
        <v>29</v>
      </c>
      <c r="E1628" s="2" t="s">
        <v>12297</v>
      </c>
      <c r="F1628" s="2" t="s">
        <v>12279</v>
      </c>
    </row>
    <row r="1629" spans="1:6" hidden="1" x14ac:dyDescent="0.2">
      <c r="A1629" s="1">
        <v>14295</v>
      </c>
      <c r="B1629" s="2" t="s">
        <v>7460</v>
      </c>
      <c r="C1629" s="2" t="s">
        <v>7461</v>
      </c>
      <c r="D1629" s="2" t="s">
        <v>29</v>
      </c>
      <c r="E1629" s="2" t="s">
        <v>12297</v>
      </c>
      <c r="F1629" s="2" t="s">
        <v>12279</v>
      </c>
    </row>
    <row r="1630" spans="1:6" hidden="1" x14ac:dyDescent="0.2">
      <c r="A1630" s="1">
        <v>14296</v>
      </c>
      <c r="B1630" s="2" t="s">
        <v>12908</v>
      </c>
      <c r="C1630" s="2" t="s">
        <v>2102</v>
      </c>
      <c r="D1630" s="2" t="s">
        <v>29</v>
      </c>
      <c r="E1630" s="2" t="s">
        <v>12297</v>
      </c>
      <c r="F1630" s="2" t="s">
        <v>12279</v>
      </c>
    </row>
    <row r="1631" spans="1:6" hidden="1" x14ac:dyDescent="0.2">
      <c r="A1631" s="1">
        <v>14297</v>
      </c>
      <c r="B1631" s="2" t="s">
        <v>12371</v>
      </c>
      <c r="C1631" s="2" t="s">
        <v>14051</v>
      </c>
      <c r="D1631" s="2" t="s">
        <v>29</v>
      </c>
      <c r="E1631" s="2" t="s">
        <v>12297</v>
      </c>
      <c r="F1631" s="2" t="s">
        <v>12279</v>
      </c>
    </row>
    <row r="1632" spans="1:6" hidden="1" x14ac:dyDescent="0.2">
      <c r="A1632" s="1">
        <v>14298</v>
      </c>
      <c r="B1632" s="2" t="s">
        <v>14052</v>
      </c>
      <c r="C1632" s="2" t="s">
        <v>12339</v>
      </c>
      <c r="D1632" s="2" t="s">
        <v>29</v>
      </c>
      <c r="E1632" s="2" t="s">
        <v>12297</v>
      </c>
      <c r="F1632" s="2" t="s">
        <v>12279</v>
      </c>
    </row>
    <row r="1633" spans="1:6" hidden="1" x14ac:dyDescent="0.2">
      <c r="A1633" s="1">
        <v>14299</v>
      </c>
      <c r="B1633" s="2" t="s">
        <v>14053</v>
      </c>
      <c r="C1633" s="2" t="s">
        <v>14054</v>
      </c>
      <c r="D1633" s="2" t="s">
        <v>29</v>
      </c>
      <c r="E1633" s="2" t="s">
        <v>12297</v>
      </c>
      <c r="F1633" s="2" t="s">
        <v>12279</v>
      </c>
    </row>
    <row r="1634" spans="1:6" hidden="1" x14ac:dyDescent="0.2">
      <c r="A1634" s="1">
        <v>14300</v>
      </c>
      <c r="B1634" s="2" t="s">
        <v>7737</v>
      </c>
      <c r="C1634" s="2" t="s">
        <v>14055</v>
      </c>
      <c r="D1634" s="2" t="s">
        <v>29</v>
      </c>
      <c r="E1634" s="2" t="s">
        <v>12297</v>
      </c>
      <c r="F1634" s="2" t="s">
        <v>12279</v>
      </c>
    </row>
    <row r="1635" spans="1:6" hidden="1" x14ac:dyDescent="0.2">
      <c r="A1635" s="1">
        <v>14301</v>
      </c>
      <c r="B1635" s="2" t="s">
        <v>7462</v>
      </c>
      <c r="C1635" s="2" t="s">
        <v>2102</v>
      </c>
      <c r="D1635" s="2" t="s">
        <v>34</v>
      </c>
      <c r="E1635" s="2" t="s">
        <v>12297</v>
      </c>
      <c r="F1635" s="2" t="s">
        <v>12279</v>
      </c>
    </row>
    <row r="1636" spans="1:6" hidden="1" x14ac:dyDescent="0.2">
      <c r="A1636" s="1">
        <v>14302</v>
      </c>
      <c r="B1636" s="2" t="s">
        <v>7464</v>
      </c>
      <c r="C1636" s="2" t="s">
        <v>2102</v>
      </c>
      <c r="D1636" s="2" t="s">
        <v>34</v>
      </c>
      <c r="E1636" s="2" t="s">
        <v>12297</v>
      </c>
      <c r="F1636" s="2" t="s">
        <v>12279</v>
      </c>
    </row>
    <row r="1637" spans="1:6" hidden="1" x14ac:dyDescent="0.2">
      <c r="A1637" s="1">
        <v>14303</v>
      </c>
      <c r="B1637" s="2" t="s">
        <v>14056</v>
      </c>
      <c r="C1637" s="2" t="s">
        <v>2102</v>
      </c>
      <c r="D1637" s="2" t="s">
        <v>34</v>
      </c>
      <c r="E1637" s="2" t="s">
        <v>12297</v>
      </c>
      <c r="F1637" s="2" t="s">
        <v>12279</v>
      </c>
    </row>
    <row r="1638" spans="1:6" hidden="1" x14ac:dyDescent="0.2">
      <c r="A1638" s="1">
        <v>14304</v>
      </c>
      <c r="B1638" s="2" t="s">
        <v>7465</v>
      </c>
      <c r="C1638" s="2" t="s">
        <v>7466</v>
      </c>
      <c r="D1638" s="2" t="s">
        <v>34</v>
      </c>
      <c r="E1638" s="2" t="s">
        <v>12297</v>
      </c>
      <c r="F1638" s="2" t="s">
        <v>12279</v>
      </c>
    </row>
    <row r="1639" spans="1:6" ht="20" hidden="1" x14ac:dyDescent="0.2">
      <c r="A1639" s="1">
        <v>14305</v>
      </c>
      <c r="B1639" s="2" t="s">
        <v>12336</v>
      </c>
      <c r="C1639" s="2" t="s">
        <v>14057</v>
      </c>
      <c r="D1639" s="2" t="s">
        <v>34</v>
      </c>
      <c r="E1639" s="2" t="s">
        <v>12297</v>
      </c>
      <c r="F1639" s="2" t="s">
        <v>12279</v>
      </c>
    </row>
    <row r="1640" spans="1:6" hidden="1" x14ac:dyDescent="0.2">
      <c r="A1640" s="1">
        <v>14306</v>
      </c>
      <c r="B1640" s="2" t="s">
        <v>14058</v>
      </c>
      <c r="C1640" s="2" t="s">
        <v>14059</v>
      </c>
      <c r="D1640" s="2" t="s">
        <v>34</v>
      </c>
      <c r="E1640" s="2" t="s">
        <v>12278</v>
      </c>
      <c r="F1640" s="2" t="s">
        <v>12279</v>
      </c>
    </row>
    <row r="1641" spans="1:6" hidden="1" x14ac:dyDescent="0.2">
      <c r="A1641" s="1">
        <v>14307</v>
      </c>
      <c r="B1641" s="2" t="s">
        <v>7480</v>
      </c>
      <c r="C1641" s="2" t="s">
        <v>7388</v>
      </c>
      <c r="D1641" s="2" t="s">
        <v>34</v>
      </c>
      <c r="E1641" s="2" t="s">
        <v>12278</v>
      </c>
      <c r="F1641" s="2" t="s">
        <v>12279</v>
      </c>
    </row>
    <row r="1642" spans="1:6" ht="20" hidden="1" x14ac:dyDescent="0.2">
      <c r="A1642" s="1">
        <v>14309</v>
      </c>
      <c r="B1642" s="2" t="s">
        <v>14060</v>
      </c>
      <c r="C1642" s="2" t="s">
        <v>2102</v>
      </c>
      <c r="D1642" s="2" t="s">
        <v>34</v>
      </c>
      <c r="E1642" s="2" t="s">
        <v>12297</v>
      </c>
      <c r="F1642" s="2" t="s">
        <v>12279</v>
      </c>
    </row>
    <row r="1643" spans="1:6" hidden="1" x14ac:dyDescent="0.2">
      <c r="A1643" s="1">
        <v>14310</v>
      </c>
      <c r="B1643" s="2" t="s">
        <v>14061</v>
      </c>
      <c r="C1643" s="2" t="s">
        <v>14062</v>
      </c>
      <c r="D1643" s="2" t="s">
        <v>34</v>
      </c>
      <c r="E1643" s="2" t="s">
        <v>12297</v>
      </c>
      <c r="F1643" s="2" t="s">
        <v>12279</v>
      </c>
    </row>
    <row r="1644" spans="1:6" hidden="1" x14ac:dyDescent="0.2">
      <c r="A1644" s="1">
        <v>14311</v>
      </c>
      <c r="B1644" s="2" t="s">
        <v>7467</v>
      </c>
      <c r="C1644" s="2" t="s">
        <v>7468</v>
      </c>
      <c r="D1644" s="2" t="s">
        <v>34</v>
      </c>
      <c r="E1644" s="2" t="s">
        <v>12297</v>
      </c>
      <c r="F1644" s="2" t="s">
        <v>12279</v>
      </c>
    </row>
    <row r="1645" spans="1:6" hidden="1" x14ac:dyDescent="0.2">
      <c r="A1645" s="1">
        <v>14312</v>
      </c>
      <c r="B1645" s="2" t="s">
        <v>14063</v>
      </c>
      <c r="C1645" s="2" t="s">
        <v>14064</v>
      </c>
      <c r="D1645" s="2" t="s">
        <v>34</v>
      </c>
      <c r="E1645" s="2" t="s">
        <v>12297</v>
      </c>
      <c r="F1645" s="2" t="s">
        <v>12279</v>
      </c>
    </row>
    <row r="1646" spans="1:6" hidden="1" x14ac:dyDescent="0.2">
      <c r="A1646" s="1">
        <v>14313</v>
      </c>
      <c r="B1646" s="2" t="s">
        <v>14065</v>
      </c>
      <c r="C1646" s="2" t="s">
        <v>14066</v>
      </c>
      <c r="D1646" s="2" t="s">
        <v>34</v>
      </c>
      <c r="E1646" s="2" t="s">
        <v>12297</v>
      </c>
      <c r="F1646" s="2" t="s">
        <v>12279</v>
      </c>
    </row>
    <row r="1647" spans="1:6" hidden="1" x14ac:dyDescent="0.2">
      <c r="A1647" s="1">
        <v>14314</v>
      </c>
      <c r="B1647" s="2" t="s">
        <v>7470</v>
      </c>
      <c r="C1647" s="2" t="s">
        <v>14067</v>
      </c>
      <c r="D1647" s="2" t="s">
        <v>34</v>
      </c>
      <c r="E1647" s="2" t="s">
        <v>12297</v>
      </c>
      <c r="F1647" s="2" t="s">
        <v>12279</v>
      </c>
    </row>
    <row r="1648" spans="1:6" hidden="1" x14ac:dyDescent="0.2">
      <c r="A1648" s="1">
        <v>14315</v>
      </c>
      <c r="B1648" s="2" t="s">
        <v>7470</v>
      </c>
      <c r="C1648" s="2" t="s">
        <v>14068</v>
      </c>
      <c r="D1648" s="2" t="s">
        <v>34</v>
      </c>
      <c r="E1648" s="2" t="s">
        <v>12297</v>
      </c>
      <c r="F1648" s="2" t="s">
        <v>12279</v>
      </c>
    </row>
    <row r="1649" spans="1:6" hidden="1" x14ac:dyDescent="0.2">
      <c r="A1649" s="1">
        <v>14316</v>
      </c>
      <c r="B1649" s="2" t="s">
        <v>12312</v>
      </c>
      <c r="C1649" s="2" t="s">
        <v>14069</v>
      </c>
      <c r="D1649" s="2" t="s">
        <v>34</v>
      </c>
      <c r="E1649" s="2" t="s">
        <v>12297</v>
      </c>
      <c r="F1649" s="2" t="s">
        <v>12279</v>
      </c>
    </row>
    <row r="1650" spans="1:6" hidden="1" x14ac:dyDescent="0.2">
      <c r="A1650" s="1">
        <v>14317</v>
      </c>
      <c r="B1650" s="2" t="s">
        <v>7469</v>
      </c>
      <c r="C1650" s="2" t="s">
        <v>2102</v>
      </c>
      <c r="D1650" s="2" t="s">
        <v>34</v>
      </c>
      <c r="E1650" s="2" t="s">
        <v>12297</v>
      </c>
      <c r="F1650" s="2" t="s">
        <v>12279</v>
      </c>
    </row>
    <row r="1651" spans="1:6" hidden="1" x14ac:dyDescent="0.2">
      <c r="A1651" s="1">
        <v>14318</v>
      </c>
      <c r="B1651" s="2" t="s">
        <v>12389</v>
      </c>
      <c r="C1651" s="2" t="s">
        <v>14070</v>
      </c>
      <c r="D1651" s="2" t="s">
        <v>34</v>
      </c>
      <c r="E1651" s="2" t="s">
        <v>12297</v>
      </c>
      <c r="F1651" s="2" t="s">
        <v>12279</v>
      </c>
    </row>
    <row r="1652" spans="1:6" hidden="1" x14ac:dyDescent="0.2">
      <c r="A1652" s="1">
        <v>14319</v>
      </c>
      <c r="B1652" s="2" t="s">
        <v>7470</v>
      </c>
      <c r="C1652" s="2" t="s">
        <v>14071</v>
      </c>
      <c r="D1652" s="2" t="s">
        <v>34</v>
      </c>
      <c r="E1652" s="2" t="s">
        <v>12297</v>
      </c>
      <c r="F1652" s="2" t="s">
        <v>12279</v>
      </c>
    </row>
    <row r="1653" spans="1:6" hidden="1" x14ac:dyDescent="0.2">
      <c r="A1653" s="1">
        <v>14320</v>
      </c>
      <c r="B1653" s="2" t="s">
        <v>14065</v>
      </c>
      <c r="C1653" s="2" t="s">
        <v>14072</v>
      </c>
      <c r="D1653" s="2" t="s">
        <v>34</v>
      </c>
      <c r="E1653" s="2" t="s">
        <v>12297</v>
      </c>
      <c r="F1653" s="2" t="s">
        <v>12279</v>
      </c>
    </row>
    <row r="1654" spans="1:6" hidden="1" x14ac:dyDescent="0.2">
      <c r="A1654" s="1">
        <v>14321</v>
      </c>
      <c r="B1654" s="2" t="s">
        <v>12389</v>
      </c>
      <c r="C1654" s="2" t="s">
        <v>14073</v>
      </c>
      <c r="D1654" s="2" t="s">
        <v>34</v>
      </c>
      <c r="E1654" s="2" t="s">
        <v>12297</v>
      </c>
      <c r="F1654" s="2" t="s">
        <v>12279</v>
      </c>
    </row>
    <row r="1655" spans="1:6" hidden="1" x14ac:dyDescent="0.2">
      <c r="A1655" s="1">
        <v>14322</v>
      </c>
      <c r="B1655" s="2" t="s">
        <v>14074</v>
      </c>
      <c r="C1655" s="2" t="s">
        <v>14075</v>
      </c>
      <c r="D1655" s="2" t="s">
        <v>34</v>
      </c>
      <c r="E1655" s="2" t="s">
        <v>12297</v>
      </c>
      <c r="F1655" s="2" t="s">
        <v>12279</v>
      </c>
    </row>
    <row r="1656" spans="1:6" hidden="1" x14ac:dyDescent="0.2">
      <c r="A1656" s="1">
        <v>14323</v>
      </c>
      <c r="B1656" s="2" t="s">
        <v>7470</v>
      </c>
      <c r="C1656" s="2" t="s">
        <v>7471</v>
      </c>
      <c r="D1656" s="2" t="s">
        <v>34</v>
      </c>
      <c r="E1656" s="2" t="s">
        <v>12297</v>
      </c>
      <c r="F1656" s="2" t="s">
        <v>12279</v>
      </c>
    </row>
    <row r="1657" spans="1:6" hidden="1" x14ac:dyDescent="0.2">
      <c r="A1657" s="1">
        <v>14324</v>
      </c>
      <c r="B1657" s="2" t="s">
        <v>14076</v>
      </c>
      <c r="C1657" s="2" t="s">
        <v>14077</v>
      </c>
      <c r="D1657" s="2" t="s">
        <v>34</v>
      </c>
      <c r="E1657" s="2" t="s">
        <v>12297</v>
      </c>
      <c r="F1657" s="2" t="s">
        <v>12279</v>
      </c>
    </row>
    <row r="1658" spans="1:6" hidden="1" x14ac:dyDescent="0.2">
      <c r="A1658" s="1">
        <v>14325</v>
      </c>
      <c r="B1658" s="2" t="s">
        <v>12389</v>
      </c>
      <c r="C1658" s="2" t="s">
        <v>14078</v>
      </c>
      <c r="D1658" s="2" t="s">
        <v>34</v>
      </c>
      <c r="E1658" s="2" t="s">
        <v>12297</v>
      </c>
      <c r="F1658" s="2" t="s">
        <v>12279</v>
      </c>
    </row>
    <row r="1659" spans="1:6" hidden="1" x14ac:dyDescent="0.2">
      <c r="A1659" s="1">
        <v>14326</v>
      </c>
      <c r="B1659" s="2" t="s">
        <v>14079</v>
      </c>
      <c r="C1659" s="2" t="s">
        <v>2102</v>
      </c>
      <c r="D1659" s="2" t="s">
        <v>34</v>
      </c>
      <c r="E1659" s="2" t="s">
        <v>12297</v>
      </c>
      <c r="F1659" s="2" t="s">
        <v>12279</v>
      </c>
    </row>
    <row r="1660" spans="1:6" hidden="1" x14ac:dyDescent="0.2">
      <c r="A1660" s="1">
        <v>14327</v>
      </c>
      <c r="B1660" s="2" t="s">
        <v>14080</v>
      </c>
      <c r="C1660" s="2" t="s">
        <v>14081</v>
      </c>
      <c r="D1660" s="2" t="s">
        <v>34</v>
      </c>
      <c r="E1660" s="2" t="s">
        <v>12297</v>
      </c>
      <c r="F1660" s="2" t="s">
        <v>12279</v>
      </c>
    </row>
    <row r="1661" spans="1:6" hidden="1" x14ac:dyDescent="0.2">
      <c r="A1661" s="1">
        <v>14328</v>
      </c>
      <c r="B1661" s="2" t="s">
        <v>14082</v>
      </c>
      <c r="C1661" s="2" t="s">
        <v>2102</v>
      </c>
      <c r="D1661" s="2" t="s">
        <v>34</v>
      </c>
      <c r="E1661" s="2" t="s">
        <v>12297</v>
      </c>
      <c r="F1661" s="2" t="s">
        <v>12279</v>
      </c>
    </row>
    <row r="1662" spans="1:6" hidden="1" x14ac:dyDescent="0.2">
      <c r="A1662" s="1">
        <v>14329</v>
      </c>
      <c r="B1662" s="2" t="s">
        <v>12336</v>
      </c>
      <c r="C1662" s="2" t="s">
        <v>14083</v>
      </c>
      <c r="D1662" s="2" t="s">
        <v>34</v>
      </c>
      <c r="E1662" s="2" t="s">
        <v>12297</v>
      </c>
      <c r="F1662" s="2" t="s">
        <v>12279</v>
      </c>
    </row>
    <row r="1663" spans="1:6" hidden="1" x14ac:dyDescent="0.2">
      <c r="A1663" s="1">
        <v>14330</v>
      </c>
      <c r="B1663" s="2" t="s">
        <v>14084</v>
      </c>
      <c r="C1663" s="2" t="s">
        <v>2102</v>
      </c>
      <c r="D1663" s="2" t="s">
        <v>34</v>
      </c>
      <c r="E1663" s="2" t="s">
        <v>12297</v>
      </c>
      <c r="F1663" s="2" t="s">
        <v>12279</v>
      </c>
    </row>
    <row r="1664" spans="1:6" hidden="1" x14ac:dyDescent="0.2">
      <c r="A1664" s="1">
        <v>14331</v>
      </c>
      <c r="B1664" s="2" t="s">
        <v>12336</v>
      </c>
      <c r="C1664" s="2" t="s">
        <v>14085</v>
      </c>
      <c r="D1664" s="2" t="s">
        <v>34</v>
      </c>
      <c r="E1664" s="2" t="s">
        <v>12297</v>
      </c>
      <c r="F1664" s="2" t="s">
        <v>12279</v>
      </c>
    </row>
    <row r="1665" spans="1:6" hidden="1" x14ac:dyDescent="0.2">
      <c r="A1665" s="1">
        <v>14332</v>
      </c>
      <c r="B1665" s="2" t="s">
        <v>14076</v>
      </c>
      <c r="C1665" s="2" t="s">
        <v>14086</v>
      </c>
      <c r="D1665" s="2" t="s">
        <v>34</v>
      </c>
      <c r="E1665" s="2" t="s">
        <v>12297</v>
      </c>
      <c r="F1665" s="2" t="s">
        <v>12279</v>
      </c>
    </row>
    <row r="1666" spans="1:6" hidden="1" x14ac:dyDescent="0.2">
      <c r="A1666" s="1">
        <v>14333</v>
      </c>
      <c r="B1666" s="2" t="s">
        <v>12312</v>
      </c>
      <c r="C1666" s="2" t="s">
        <v>13804</v>
      </c>
      <c r="D1666" s="2" t="s">
        <v>34</v>
      </c>
      <c r="E1666" s="2" t="s">
        <v>12297</v>
      </c>
      <c r="F1666" s="2" t="s">
        <v>12279</v>
      </c>
    </row>
    <row r="1667" spans="1:6" hidden="1" x14ac:dyDescent="0.2">
      <c r="A1667" s="1">
        <v>14334</v>
      </c>
      <c r="B1667" s="2" t="s">
        <v>12389</v>
      </c>
      <c r="C1667" s="2" t="s">
        <v>14087</v>
      </c>
      <c r="D1667" s="2" t="s">
        <v>34</v>
      </c>
      <c r="E1667" s="2" t="s">
        <v>12297</v>
      </c>
      <c r="F1667" s="2" t="s">
        <v>12279</v>
      </c>
    </row>
    <row r="1668" spans="1:6" hidden="1" x14ac:dyDescent="0.2">
      <c r="A1668" s="1">
        <v>14335</v>
      </c>
      <c r="B1668" s="2" t="s">
        <v>14088</v>
      </c>
      <c r="C1668" s="2" t="s">
        <v>14089</v>
      </c>
      <c r="D1668" s="2" t="s">
        <v>34</v>
      </c>
      <c r="E1668" s="2" t="s">
        <v>12297</v>
      </c>
      <c r="F1668" s="2" t="s">
        <v>12279</v>
      </c>
    </row>
    <row r="1669" spans="1:6" hidden="1" x14ac:dyDescent="0.2">
      <c r="A1669" s="1">
        <v>14336</v>
      </c>
      <c r="B1669" s="2" t="s">
        <v>14090</v>
      </c>
      <c r="C1669" s="2" t="s">
        <v>2102</v>
      </c>
      <c r="D1669" s="2" t="s">
        <v>34</v>
      </c>
      <c r="E1669" s="2" t="s">
        <v>12297</v>
      </c>
      <c r="F1669" s="2" t="s">
        <v>12279</v>
      </c>
    </row>
    <row r="1670" spans="1:6" hidden="1" x14ac:dyDescent="0.2">
      <c r="A1670" s="1">
        <v>14337</v>
      </c>
      <c r="B1670" s="2" t="s">
        <v>7472</v>
      </c>
      <c r="C1670" s="2" t="s">
        <v>7473</v>
      </c>
      <c r="D1670" s="2" t="s">
        <v>34</v>
      </c>
      <c r="E1670" s="2" t="s">
        <v>12297</v>
      </c>
      <c r="F1670" s="2" t="s">
        <v>12279</v>
      </c>
    </row>
    <row r="1671" spans="1:6" hidden="1" x14ac:dyDescent="0.2">
      <c r="A1671" s="1">
        <v>14338</v>
      </c>
      <c r="B1671" s="2" t="s">
        <v>14061</v>
      </c>
      <c r="C1671" s="2" t="s">
        <v>7468</v>
      </c>
      <c r="D1671" s="2" t="s">
        <v>34</v>
      </c>
      <c r="E1671" s="2" t="s">
        <v>12297</v>
      </c>
      <c r="F1671" s="2" t="s">
        <v>12279</v>
      </c>
    </row>
    <row r="1672" spans="1:6" hidden="1" x14ac:dyDescent="0.2">
      <c r="A1672" s="1">
        <v>14339</v>
      </c>
      <c r="B1672" s="2" t="s">
        <v>12389</v>
      </c>
      <c r="C1672" s="2" t="s">
        <v>14091</v>
      </c>
      <c r="D1672" s="2" t="s">
        <v>34</v>
      </c>
      <c r="E1672" s="2" t="s">
        <v>12297</v>
      </c>
      <c r="F1672" s="2" t="s">
        <v>12279</v>
      </c>
    </row>
    <row r="1673" spans="1:6" hidden="1" x14ac:dyDescent="0.2">
      <c r="A1673" s="1">
        <v>14340</v>
      </c>
      <c r="B1673" s="2" t="s">
        <v>13550</v>
      </c>
      <c r="C1673" s="2" t="s">
        <v>7451</v>
      </c>
      <c r="D1673" s="2" t="s">
        <v>34</v>
      </c>
      <c r="E1673" s="2" t="s">
        <v>12297</v>
      </c>
      <c r="F1673" s="2" t="s">
        <v>12279</v>
      </c>
    </row>
    <row r="1674" spans="1:6" hidden="1" x14ac:dyDescent="0.2">
      <c r="A1674" s="1">
        <v>14341</v>
      </c>
      <c r="B1674" s="2" t="s">
        <v>7472</v>
      </c>
      <c r="C1674" s="2" t="s">
        <v>14092</v>
      </c>
      <c r="D1674" s="2" t="s">
        <v>34</v>
      </c>
      <c r="E1674" s="2" t="s">
        <v>12297</v>
      </c>
      <c r="F1674" s="2" t="s">
        <v>12279</v>
      </c>
    </row>
    <row r="1675" spans="1:6" hidden="1" x14ac:dyDescent="0.2">
      <c r="A1675" s="1">
        <v>14342</v>
      </c>
      <c r="B1675" s="2" t="s">
        <v>14093</v>
      </c>
      <c r="C1675" s="2" t="s">
        <v>2102</v>
      </c>
      <c r="D1675" s="2" t="s">
        <v>34</v>
      </c>
      <c r="E1675" s="2" t="s">
        <v>12297</v>
      </c>
      <c r="F1675" s="2" t="s">
        <v>12279</v>
      </c>
    </row>
    <row r="1676" spans="1:6" hidden="1" x14ac:dyDescent="0.2">
      <c r="A1676" s="1">
        <v>14343</v>
      </c>
      <c r="B1676" s="2" t="s">
        <v>14094</v>
      </c>
      <c r="C1676" s="2" t="s">
        <v>14095</v>
      </c>
      <c r="D1676" s="2" t="s">
        <v>34</v>
      </c>
      <c r="E1676" s="2" t="s">
        <v>12297</v>
      </c>
      <c r="F1676" s="2" t="s">
        <v>12279</v>
      </c>
    </row>
    <row r="1677" spans="1:6" hidden="1" x14ac:dyDescent="0.2">
      <c r="A1677" s="1">
        <v>14344</v>
      </c>
      <c r="B1677" s="2" t="s">
        <v>14088</v>
      </c>
      <c r="C1677" s="2" t="s">
        <v>14096</v>
      </c>
      <c r="D1677" s="2" t="s">
        <v>34</v>
      </c>
      <c r="E1677" s="2" t="s">
        <v>12297</v>
      </c>
      <c r="F1677" s="2" t="s">
        <v>12279</v>
      </c>
    </row>
    <row r="1678" spans="1:6" hidden="1" x14ac:dyDescent="0.2">
      <c r="A1678" s="1">
        <v>14345</v>
      </c>
      <c r="B1678" s="2" t="s">
        <v>13314</v>
      </c>
      <c r="C1678" s="2" t="s">
        <v>14097</v>
      </c>
      <c r="D1678" s="2" t="s">
        <v>34</v>
      </c>
      <c r="E1678" s="2" t="s">
        <v>12297</v>
      </c>
      <c r="F1678" s="2" t="s">
        <v>12279</v>
      </c>
    </row>
    <row r="1679" spans="1:6" hidden="1" x14ac:dyDescent="0.2">
      <c r="A1679" s="1">
        <v>14346</v>
      </c>
      <c r="B1679" s="2" t="s">
        <v>7475</v>
      </c>
      <c r="C1679" s="2" t="s">
        <v>7476</v>
      </c>
      <c r="D1679" s="2" t="s">
        <v>34</v>
      </c>
      <c r="E1679" s="2" t="s">
        <v>12297</v>
      </c>
      <c r="F1679" s="2" t="s">
        <v>12279</v>
      </c>
    </row>
    <row r="1680" spans="1:6" hidden="1" x14ac:dyDescent="0.2">
      <c r="A1680" s="1">
        <v>14347</v>
      </c>
      <c r="B1680" s="2" t="s">
        <v>14088</v>
      </c>
      <c r="C1680" s="2" t="s">
        <v>14098</v>
      </c>
      <c r="D1680" s="2" t="s">
        <v>34</v>
      </c>
      <c r="E1680" s="2" t="s">
        <v>12297</v>
      </c>
      <c r="F1680" s="2" t="s">
        <v>12279</v>
      </c>
    </row>
    <row r="1681" spans="1:6" hidden="1" x14ac:dyDescent="0.2">
      <c r="A1681" s="1">
        <v>14348</v>
      </c>
      <c r="B1681" s="2" t="s">
        <v>13314</v>
      </c>
      <c r="C1681" s="2" t="s">
        <v>14099</v>
      </c>
      <c r="D1681" s="2" t="s">
        <v>34</v>
      </c>
      <c r="E1681" s="2" t="s">
        <v>12297</v>
      </c>
      <c r="F1681" s="2" t="s">
        <v>12279</v>
      </c>
    </row>
    <row r="1682" spans="1:6" hidden="1" x14ac:dyDescent="0.2">
      <c r="A1682" s="1">
        <v>14349</v>
      </c>
      <c r="B1682" s="2" t="s">
        <v>12336</v>
      </c>
      <c r="C1682" s="2" t="s">
        <v>14100</v>
      </c>
      <c r="D1682" s="2" t="s">
        <v>34</v>
      </c>
      <c r="E1682" s="2" t="s">
        <v>12297</v>
      </c>
      <c r="F1682" s="2" t="s">
        <v>12279</v>
      </c>
    </row>
    <row r="1683" spans="1:6" hidden="1" x14ac:dyDescent="0.2">
      <c r="A1683" s="1">
        <v>14350</v>
      </c>
      <c r="B1683" s="2" t="s">
        <v>14080</v>
      </c>
      <c r="C1683" s="2" t="s">
        <v>14101</v>
      </c>
      <c r="D1683" s="2" t="s">
        <v>34</v>
      </c>
      <c r="E1683" s="2" t="s">
        <v>12297</v>
      </c>
      <c r="F1683" s="2" t="s">
        <v>12279</v>
      </c>
    </row>
    <row r="1684" spans="1:6" hidden="1" x14ac:dyDescent="0.2">
      <c r="A1684" s="1">
        <v>14351</v>
      </c>
      <c r="B1684" s="2" t="s">
        <v>12382</v>
      </c>
      <c r="C1684" s="2" t="s">
        <v>14102</v>
      </c>
      <c r="D1684" s="2" t="s">
        <v>34</v>
      </c>
      <c r="E1684" s="2" t="s">
        <v>12297</v>
      </c>
      <c r="F1684" s="2" t="s">
        <v>12279</v>
      </c>
    </row>
    <row r="1685" spans="1:6" hidden="1" x14ac:dyDescent="0.2">
      <c r="A1685" s="1">
        <v>14352</v>
      </c>
      <c r="B1685" s="2" t="s">
        <v>14080</v>
      </c>
      <c r="C1685" s="2" t="s">
        <v>14103</v>
      </c>
      <c r="D1685" s="2" t="s">
        <v>34</v>
      </c>
      <c r="E1685" s="2" t="s">
        <v>12297</v>
      </c>
      <c r="F1685" s="2" t="s">
        <v>12279</v>
      </c>
    </row>
    <row r="1686" spans="1:6" hidden="1" x14ac:dyDescent="0.2">
      <c r="A1686" s="1">
        <v>14353</v>
      </c>
      <c r="B1686" s="2" t="s">
        <v>12389</v>
      </c>
      <c r="C1686" s="2" t="s">
        <v>14104</v>
      </c>
      <c r="D1686" s="2" t="s">
        <v>34</v>
      </c>
      <c r="E1686" s="2" t="s">
        <v>12297</v>
      </c>
      <c r="F1686" s="2" t="s">
        <v>12279</v>
      </c>
    </row>
    <row r="1687" spans="1:6" hidden="1" x14ac:dyDescent="0.2">
      <c r="A1687" s="1">
        <v>14354</v>
      </c>
      <c r="B1687" s="2" t="s">
        <v>7478</v>
      </c>
      <c r="C1687" s="2" t="s">
        <v>2102</v>
      </c>
      <c r="D1687" s="2" t="s">
        <v>34</v>
      </c>
      <c r="E1687" s="2" t="s">
        <v>12297</v>
      </c>
      <c r="F1687" s="2" t="s">
        <v>12279</v>
      </c>
    </row>
    <row r="1688" spans="1:6" hidden="1" x14ac:dyDescent="0.2">
      <c r="A1688" s="1">
        <v>14355</v>
      </c>
      <c r="B1688" s="2" t="s">
        <v>7470</v>
      </c>
      <c r="C1688" s="2" t="s">
        <v>14105</v>
      </c>
      <c r="D1688" s="2" t="s">
        <v>34</v>
      </c>
      <c r="E1688" s="2" t="s">
        <v>12297</v>
      </c>
      <c r="F1688" s="2" t="s">
        <v>12279</v>
      </c>
    </row>
    <row r="1689" spans="1:6" hidden="1" x14ac:dyDescent="0.2">
      <c r="A1689" s="1">
        <v>14356</v>
      </c>
      <c r="B1689" s="2" t="s">
        <v>13460</v>
      </c>
      <c r="C1689" s="2" t="s">
        <v>14106</v>
      </c>
      <c r="D1689" s="2" t="s">
        <v>34</v>
      </c>
      <c r="E1689" s="2" t="s">
        <v>12297</v>
      </c>
      <c r="F1689" s="2" t="s">
        <v>12279</v>
      </c>
    </row>
    <row r="1690" spans="1:6" hidden="1" x14ac:dyDescent="0.2">
      <c r="A1690" s="1">
        <v>14358</v>
      </c>
      <c r="B1690" s="2" t="s">
        <v>14107</v>
      </c>
      <c r="C1690" s="2" t="s">
        <v>14108</v>
      </c>
      <c r="D1690" s="2" t="s">
        <v>34</v>
      </c>
      <c r="E1690" s="2" t="s">
        <v>12297</v>
      </c>
      <c r="F1690" s="2" t="s">
        <v>12279</v>
      </c>
    </row>
    <row r="1691" spans="1:6" hidden="1" x14ac:dyDescent="0.2">
      <c r="A1691" s="1">
        <v>14359</v>
      </c>
      <c r="B1691" s="2" t="s">
        <v>14109</v>
      </c>
      <c r="C1691" s="2" t="s">
        <v>14110</v>
      </c>
      <c r="D1691" s="2" t="s">
        <v>34</v>
      </c>
      <c r="E1691" s="2" t="s">
        <v>12297</v>
      </c>
      <c r="F1691" s="2" t="s">
        <v>12279</v>
      </c>
    </row>
    <row r="1692" spans="1:6" hidden="1" x14ac:dyDescent="0.2">
      <c r="A1692" s="1">
        <v>14360</v>
      </c>
      <c r="B1692" s="2" t="s">
        <v>7472</v>
      </c>
      <c r="C1692" s="2" t="s">
        <v>14111</v>
      </c>
      <c r="D1692" s="2" t="s">
        <v>34</v>
      </c>
      <c r="E1692" s="2" t="s">
        <v>12297</v>
      </c>
      <c r="F1692" s="2" t="s">
        <v>12279</v>
      </c>
    </row>
    <row r="1693" spans="1:6" hidden="1" x14ac:dyDescent="0.2">
      <c r="A1693" s="1">
        <v>14361</v>
      </c>
      <c r="B1693" s="2" t="s">
        <v>12312</v>
      </c>
      <c r="C1693" s="2" t="s">
        <v>12939</v>
      </c>
      <c r="D1693" s="2" t="s">
        <v>34</v>
      </c>
      <c r="E1693" s="2" t="s">
        <v>12297</v>
      </c>
      <c r="F1693" s="2" t="s">
        <v>12279</v>
      </c>
    </row>
    <row r="1694" spans="1:6" hidden="1" x14ac:dyDescent="0.2">
      <c r="A1694" s="1">
        <v>14362</v>
      </c>
      <c r="B1694" s="2" t="s">
        <v>7480</v>
      </c>
      <c r="C1694" s="2" t="s">
        <v>2102</v>
      </c>
      <c r="D1694" s="2" t="s">
        <v>34</v>
      </c>
      <c r="E1694" s="2" t="s">
        <v>12297</v>
      </c>
      <c r="F1694" s="2" t="s">
        <v>12279</v>
      </c>
    </row>
    <row r="1695" spans="1:6" hidden="1" x14ac:dyDescent="0.2">
      <c r="A1695" s="1">
        <v>14363</v>
      </c>
      <c r="B1695" s="2" t="s">
        <v>13365</v>
      </c>
      <c r="C1695" s="2" t="s">
        <v>13943</v>
      </c>
      <c r="D1695" s="2" t="s">
        <v>34</v>
      </c>
      <c r="E1695" s="2" t="s">
        <v>12297</v>
      </c>
      <c r="F1695" s="2" t="s">
        <v>12279</v>
      </c>
    </row>
    <row r="1696" spans="1:6" hidden="1" x14ac:dyDescent="0.2">
      <c r="A1696" s="1">
        <v>14364</v>
      </c>
      <c r="B1696" s="2" t="s">
        <v>14112</v>
      </c>
      <c r="C1696" s="2" t="s">
        <v>14113</v>
      </c>
      <c r="D1696" s="2" t="s">
        <v>34</v>
      </c>
      <c r="E1696" s="2" t="s">
        <v>12297</v>
      </c>
      <c r="F1696" s="2" t="s">
        <v>12279</v>
      </c>
    </row>
    <row r="1697" spans="1:6" hidden="1" x14ac:dyDescent="0.2">
      <c r="A1697" s="1">
        <v>14365</v>
      </c>
      <c r="B1697" s="2" t="s">
        <v>12336</v>
      </c>
      <c r="C1697" s="2" t="s">
        <v>14114</v>
      </c>
      <c r="D1697" s="2" t="s">
        <v>34</v>
      </c>
      <c r="E1697" s="2" t="s">
        <v>12297</v>
      </c>
      <c r="F1697" s="2" t="s">
        <v>12279</v>
      </c>
    </row>
    <row r="1698" spans="1:6" hidden="1" x14ac:dyDescent="0.2">
      <c r="A1698" s="1">
        <v>14367</v>
      </c>
      <c r="B1698" s="2" t="s">
        <v>7482</v>
      </c>
      <c r="C1698" s="2" t="s">
        <v>14115</v>
      </c>
      <c r="D1698" s="2" t="s">
        <v>34</v>
      </c>
      <c r="E1698" s="2" t="s">
        <v>12297</v>
      </c>
      <c r="F1698" s="2" t="s">
        <v>12279</v>
      </c>
    </row>
    <row r="1699" spans="1:6" hidden="1" x14ac:dyDescent="0.2">
      <c r="A1699" s="1">
        <v>14368</v>
      </c>
      <c r="B1699" s="2" t="s">
        <v>7482</v>
      </c>
      <c r="C1699" s="2" t="s">
        <v>7483</v>
      </c>
      <c r="D1699" s="2" t="s">
        <v>34</v>
      </c>
      <c r="E1699" s="2" t="s">
        <v>12297</v>
      </c>
      <c r="F1699" s="2" t="s">
        <v>12279</v>
      </c>
    </row>
    <row r="1700" spans="1:6" hidden="1" x14ac:dyDescent="0.2">
      <c r="A1700" s="1">
        <v>14369</v>
      </c>
      <c r="B1700" s="2" t="s">
        <v>7482</v>
      </c>
      <c r="C1700" s="2" t="s">
        <v>14116</v>
      </c>
      <c r="D1700" s="2" t="s">
        <v>34</v>
      </c>
      <c r="E1700" s="2" t="s">
        <v>12297</v>
      </c>
      <c r="F1700" s="2" t="s">
        <v>12279</v>
      </c>
    </row>
    <row r="1701" spans="1:6" hidden="1" x14ac:dyDescent="0.2">
      <c r="A1701" s="1">
        <v>14370</v>
      </c>
      <c r="B1701" s="2" t="s">
        <v>13489</v>
      </c>
      <c r="C1701" s="2" t="s">
        <v>12461</v>
      </c>
      <c r="D1701" s="2" t="s">
        <v>34</v>
      </c>
      <c r="E1701" s="2" t="s">
        <v>12297</v>
      </c>
      <c r="F1701" s="2" t="s">
        <v>12279</v>
      </c>
    </row>
    <row r="1702" spans="1:6" hidden="1" x14ac:dyDescent="0.2">
      <c r="A1702" s="1">
        <v>14371</v>
      </c>
      <c r="B1702" s="2" t="s">
        <v>7484</v>
      </c>
      <c r="C1702" s="2" t="s">
        <v>7485</v>
      </c>
      <c r="D1702" s="2" t="s">
        <v>29</v>
      </c>
      <c r="E1702" s="2" t="s">
        <v>12297</v>
      </c>
      <c r="F1702" s="2" t="s">
        <v>12279</v>
      </c>
    </row>
    <row r="1703" spans="1:6" hidden="1" x14ac:dyDescent="0.2">
      <c r="A1703" s="1">
        <v>14372</v>
      </c>
      <c r="B1703" s="2" t="s">
        <v>7486</v>
      </c>
      <c r="C1703" s="2" t="s">
        <v>7487</v>
      </c>
      <c r="D1703" s="2" t="s">
        <v>29</v>
      </c>
      <c r="E1703" s="2" t="s">
        <v>12297</v>
      </c>
      <c r="F1703" s="2" t="s">
        <v>12279</v>
      </c>
    </row>
    <row r="1704" spans="1:6" hidden="1" x14ac:dyDescent="0.2">
      <c r="A1704" s="1">
        <v>14373</v>
      </c>
      <c r="B1704" s="2" t="s">
        <v>13392</v>
      </c>
      <c r="C1704" s="2" t="s">
        <v>2102</v>
      </c>
      <c r="D1704" s="2" t="s">
        <v>29</v>
      </c>
      <c r="E1704" s="2" t="s">
        <v>12297</v>
      </c>
      <c r="F1704" s="2" t="s">
        <v>12279</v>
      </c>
    </row>
    <row r="1705" spans="1:6" hidden="1" x14ac:dyDescent="0.2">
      <c r="A1705" s="1">
        <v>14374</v>
      </c>
      <c r="B1705" s="2" t="s">
        <v>7299</v>
      </c>
      <c r="C1705" s="2" t="s">
        <v>7300</v>
      </c>
      <c r="D1705" s="2" t="s">
        <v>29</v>
      </c>
      <c r="E1705" s="2" t="s">
        <v>12297</v>
      </c>
      <c r="F1705" s="2" t="s">
        <v>12279</v>
      </c>
    </row>
    <row r="1706" spans="1:6" hidden="1" x14ac:dyDescent="0.2">
      <c r="A1706" s="1">
        <v>14375</v>
      </c>
      <c r="B1706" s="2" t="s">
        <v>7488</v>
      </c>
      <c r="C1706" s="2" t="s">
        <v>2102</v>
      </c>
      <c r="D1706" s="2" t="s">
        <v>29</v>
      </c>
      <c r="E1706" s="2" t="s">
        <v>12297</v>
      </c>
      <c r="F1706" s="2" t="s">
        <v>12279</v>
      </c>
    </row>
    <row r="1707" spans="1:6" hidden="1" x14ac:dyDescent="0.2">
      <c r="A1707" s="1">
        <v>14376</v>
      </c>
      <c r="B1707" s="2" t="s">
        <v>14117</v>
      </c>
      <c r="C1707" s="2" t="s">
        <v>14118</v>
      </c>
      <c r="D1707" s="2" t="s">
        <v>29</v>
      </c>
      <c r="E1707" s="2" t="s">
        <v>12297</v>
      </c>
      <c r="F1707" s="2" t="s">
        <v>12279</v>
      </c>
    </row>
    <row r="1708" spans="1:6" hidden="1" x14ac:dyDescent="0.2">
      <c r="A1708" s="1">
        <v>14378</v>
      </c>
      <c r="B1708" s="2" t="s">
        <v>7489</v>
      </c>
      <c r="C1708" s="2" t="s">
        <v>7490</v>
      </c>
      <c r="D1708" s="2" t="s">
        <v>29</v>
      </c>
      <c r="E1708" s="2" t="s">
        <v>12297</v>
      </c>
      <c r="F1708" s="2" t="s">
        <v>12279</v>
      </c>
    </row>
    <row r="1709" spans="1:6" hidden="1" x14ac:dyDescent="0.2">
      <c r="A1709" s="1">
        <v>14379</v>
      </c>
      <c r="B1709" s="2" t="s">
        <v>7491</v>
      </c>
      <c r="C1709" s="2" t="s">
        <v>2102</v>
      </c>
      <c r="D1709" s="2" t="s">
        <v>29</v>
      </c>
      <c r="E1709" s="2" t="s">
        <v>12297</v>
      </c>
      <c r="F1709" s="2" t="s">
        <v>12279</v>
      </c>
    </row>
    <row r="1710" spans="1:6" hidden="1" x14ac:dyDescent="0.2">
      <c r="A1710" s="1">
        <v>14380</v>
      </c>
      <c r="B1710" s="2" t="s">
        <v>7492</v>
      </c>
      <c r="C1710" s="2" t="s">
        <v>7493</v>
      </c>
      <c r="D1710" s="2" t="s">
        <v>29</v>
      </c>
      <c r="E1710" s="2" t="s">
        <v>12297</v>
      </c>
      <c r="F1710" s="2" t="s">
        <v>12279</v>
      </c>
    </row>
    <row r="1711" spans="1:6" hidden="1" x14ac:dyDescent="0.2">
      <c r="A1711" s="1">
        <v>14381</v>
      </c>
      <c r="B1711" s="2" t="s">
        <v>7764</v>
      </c>
      <c r="C1711" s="2" t="s">
        <v>2102</v>
      </c>
      <c r="D1711" s="2" t="s">
        <v>29</v>
      </c>
      <c r="E1711" s="2" t="s">
        <v>12297</v>
      </c>
      <c r="F1711" s="2" t="s">
        <v>12279</v>
      </c>
    </row>
    <row r="1712" spans="1:6" hidden="1" x14ac:dyDescent="0.2">
      <c r="A1712" s="1">
        <v>14382</v>
      </c>
      <c r="B1712" s="2" t="s">
        <v>14119</v>
      </c>
      <c r="C1712" s="2" t="s">
        <v>2102</v>
      </c>
      <c r="D1712" s="2" t="s">
        <v>29</v>
      </c>
      <c r="E1712" s="2" t="s">
        <v>12297</v>
      </c>
      <c r="F1712" s="2" t="s">
        <v>12279</v>
      </c>
    </row>
    <row r="1713" spans="1:6" hidden="1" x14ac:dyDescent="0.2">
      <c r="A1713" s="1">
        <v>14383</v>
      </c>
      <c r="B1713" s="2" t="s">
        <v>7265</v>
      </c>
      <c r="C1713" s="2" t="s">
        <v>14120</v>
      </c>
      <c r="D1713" s="2" t="s">
        <v>29</v>
      </c>
      <c r="E1713" s="2" t="s">
        <v>12297</v>
      </c>
      <c r="F1713" s="2" t="s">
        <v>12279</v>
      </c>
    </row>
    <row r="1714" spans="1:6" hidden="1" x14ac:dyDescent="0.2">
      <c r="A1714" s="1">
        <v>14384</v>
      </c>
      <c r="B1714" s="2" t="s">
        <v>7489</v>
      </c>
      <c r="C1714" s="2" t="s">
        <v>7494</v>
      </c>
      <c r="D1714" s="2" t="s">
        <v>29</v>
      </c>
      <c r="E1714" s="2" t="s">
        <v>12297</v>
      </c>
      <c r="F1714" s="2" t="s">
        <v>12279</v>
      </c>
    </row>
    <row r="1715" spans="1:6" hidden="1" x14ac:dyDescent="0.2">
      <c r="A1715" s="1">
        <v>14385</v>
      </c>
      <c r="B1715" s="2" t="s">
        <v>7489</v>
      </c>
      <c r="C1715" s="2" t="s">
        <v>7495</v>
      </c>
      <c r="D1715" s="2" t="s">
        <v>29</v>
      </c>
      <c r="E1715" s="2" t="s">
        <v>12297</v>
      </c>
      <c r="F1715" s="2" t="s">
        <v>12279</v>
      </c>
    </row>
    <row r="1716" spans="1:6" hidden="1" x14ac:dyDescent="0.2">
      <c r="A1716" s="1">
        <v>14386</v>
      </c>
      <c r="B1716" s="2" t="s">
        <v>7497</v>
      </c>
      <c r="C1716" s="2" t="s">
        <v>7498</v>
      </c>
      <c r="D1716" s="2" t="s">
        <v>29</v>
      </c>
      <c r="E1716" s="2" t="s">
        <v>12297</v>
      </c>
      <c r="F1716" s="2" t="s">
        <v>12279</v>
      </c>
    </row>
    <row r="1717" spans="1:6" hidden="1" x14ac:dyDescent="0.2">
      <c r="A1717" s="1">
        <v>14387</v>
      </c>
      <c r="B1717" s="2" t="s">
        <v>14121</v>
      </c>
      <c r="C1717" s="2" t="s">
        <v>14122</v>
      </c>
      <c r="D1717" s="2" t="s">
        <v>26</v>
      </c>
      <c r="E1717" s="2" t="s">
        <v>12297</v>
      </c>
      <c r="F1717" s="2" t="s">
        <v>12279</v>
      </c>
    </row>
    <row r="1718" spans="1:6" hidden="1" x14ac:dyDescent="0.2">
      <c r="A1718" s="1">
        <v>14388</v>
      </c>
      <c r="B1718" s="2" t="s">
        <v>7499</v>
      </c>
      <c r="C1718" s="2" t="s">
        <v>7500</v>
      </c>
      <c r="D1718" s="2" t="s">
        <v>26</v>
      </c>
      <c r="E1718" s="2" t="s">
        <v>12297</v>
      </c>
      <c r="F1718" s="2" t="s">
        <v>12279</v>
      </c>
    </row>
    <row r="1719" spans="1:6" hidden="1" x14ac:dyDescent="0.2">
      <c r="A1719" s="1">
        <v>14389</v>
      </c>
      <c r="B1719" s="2" t="s">
        <v>7605</v>
      </c>
      <c r="C1719" s="2" t="s">
        <v>14123</v>
      </c>
      <c r="D1719" s="2" t="s">
        <v>29</v>
      </c>
      <c r="E1719" s="2" t="s">
        <v>12297</v>
      </c>
      <c r="F1719" s="2" t="s">
        <v>12279</v>
      </c>
    </row>
    <row r="1720" spans="1:6" hidden="1" x14ac:dyDescent="0.2">
      <c r="A1720" s="1">
        <v>14390</v>
      </c>
      <c r="B1720" s="2" t="s">
        <v>7605</v>
      </c>
      <c r="C1720" s="2" t="s">
        <v>14124</v>
      </c>
      <c r="D1720" s="2" t="s">
        <v>29</v>
      </c>
      <c r="E1720" s="2" t="s">
        <v>12297</v>
      </c>
      <c r="F1720" s="2" t="s">
        <v>12279</v>
      </c>
    </row>
    <row r="1721" spans="1:6" hidden="1" x14ac:dyDescent="0.2">
      <c r="A1721" s="1">
        <v>14391</v>
      </c>
      <c r="B1721" s="2" t="s">
        <v>7297</v>
      </c>
      <c r="C1721" s="2" t="s">
        <v>7501</v>
      </c>
      <c r="D1721" s="2" t="s">
        <v>29</v>
      </c>
      <c r="E1721" s="2" t="s">
        <v>12297</v>
      </c>
      <c r="F1721" s="2" t="s">
        <v>12279</v>
      </c>
    </row>
    <row r="1722" spans="1:6" hidden="1" x14ac:dyDescent="0.2">
      <c r="A1722" s="1">
        <v>14392</v>
      </c>
      <c r="B1722" s="2" t="s">
        <v>7502</v>
      </c>
      <c r="C1722" s="2" t="s">
        <v>2102</v>
      </c>
      <c r="D1722" s="2" t="s">
        <v>29</v>
      </c>
      <c r="E1722" s="2" t="s">
        <v>12297</v>
      </c>
      <c r="F1722" s="2" t="s">
        <v>12279</v>
      </c>
    </row>
    <row r="1723" spans="1:6" hidden="1" x14ac:dyDescent="0.2">
      <c r="A1723" s="1">
        <v>14393</v>
      </c>
      <c r="B1723" s="2" t="s">
        <v>14125</v>
      </c>
      <c r="C1723" s="2" t="s">
        <v>2102</v>
      </c>
      <c r="D1723" s="2" t="s">
        <v>29</v>
      </c>
      <c r="E1723" s="2" t="s">
        <v>12297</v>
      </c>
      <c r="F1723" s="2" t="s">
        <v>12279</v>
      </c>
    </row>
    <row r="1724" spans="1:6" hidden="1" x14ac:dyDescent="0.2">
      <c r="A1724" s="1">
        <v>14394</v>
      </c>
      <c r="B1724" s="2" t="s">
        <v>7503</v>
      </c>
      <c r="C1724" s="2" t="s">
        <v>7504</v>
      </c>
      <c r="D1724" s="2" t="s">
        <v>29</v>
      </c>
      <c r="E1724" s="2" t="s">
        <v>12297</v>
      </c>
      <c r="F1724" s="2" t="s">
        <v>12279</v>
      </c>
    </row>
    <row r="1725" spans="1:6" hidden="1" x14ac:dyDescent="0.2">
      <c r="A1725" s="1">
        <v>14395</v>
      </c>
      <c r="B1725" s="2" t="s">
        <v>7505</v>
      </c>
      <c r="C1725" s="2" t="s">
        <v>2102</v>
      </c>
      <c r="D1725" s="2" t="s">
        <v>29</v>
      </c>
      <c r="E1725" s="2" t="s">
        <v>12297</v>
      </c>
      <c r="F1725" s="2" t="s">
        <v>12279</v>
      </c>
    </row>
    <row r="1726" spans="1:6" hidden="1" x14ac:dyDescent="0.2">
      <c r="A1726" s="1">
        <v>14396</v>
      </c>
      <c r="B1726" s="2" t="s">
        <v>14126</v>
      </c>
      <c r="C1726" s="2" t="s">
        <v>2102</v>
      </c>
      <c r="D1726" s="2" t="s">
        <v>34</v>
      </c>
      <c r="E1726" s="2" t="s">
        <v>12297</v>
      </c>
      <c r="F1726" s="2" t="s">
        <v>12279</v>
      </c>
    </row>
    <row r="1727" spans="1:6" hidden="1" x14ac:dyDescent="0.2">
      <c r="A1727" s="1">
        <v>14397</v>
      </c>
      <c r="B1727" s="2" t="s">
        <v>7507</v>
      </c>
      <c r="C1727" s="2" t="s">
        <v>2102</v>
      </c>
      <c r="D1727" s="2" t="s">
        <v>34</v>
      </c>
      <c r="E1727" s="2" t="s">
        <v>12297</v>
      </c>
      <c r="F1727" s="2" t="s">
        <v>12279</v>
      </c>
    </row>
    <row r="1728" spans="1:6" hidden="1" x14ac:dyDescent="0.2">
      <c r="A1728" s="1">
        <v>14398</v>
      </c>
      <c r="B1728" s="2" t="s">
        <v>13326</v>
      </c>
      <c r="C1728" s="2" t="s">
        <v>13355</v>
      </c>
      <c r="D1728" s="2" t="s">
        <v>34</v>
      </c>
      <c r="E1728" s="2" t="s">
        <v>12297</v>
      </c>
      <c r="F1728" s="2" t="s">
        <v>12279</v>
      </c>
    </row>
    <row r="1729" spans="1:6" hidden="1" x14ac:dyDescent="0.2">
      <c r="A1729" s="1">
        <v>14399</v>
      </c>
      <c r="B1729" s="2" t="s">
        <v>14127</v>
      </c>
      <c r="C1729" s="2" t="s">
        <v>2102</v>
      </c>
      <c r="D1729" s="2" t="s">
        <v>34</v>
      </c>
      <c r="E1729" s="2" t="s">
        <v>12297</v>
      </c>
      <c r="F1729" s="2" t="s">
        <v>12279</v>
      </c>
    </row>
    <row r="1730" spans="1:6" hidden="1" x14ac:dyDescent="0.2">
      <c r="A1730" s="1">
        <v>14400</v>
      </c>
      <c r="B1730" s="2" t="s">
        <v>14128</v>
      </c>
      <c r="C1730" s="2" t="s">
        <v>14128</v>
      </c>
      <c r="D1730" s="2" t="s">
        <v>34</v>
      </c>
      <c r="E1730" s="2" t="s">
        <v>12297</v>
      </c>
      <c r="F1730" s="2" t="s">
        <v>12279</v>
      </c>
    </row>
    <row r="1731" spans="1:6" hidden="1" x14ac:dyDescent="0.2">
      <c r="A1731" s="1">
        <v>14402</v>
      </c>
      <c r="B1731" s="2" t="s">
        <v>7508</v>
      </c>
      <c r="C1731" s="2" t="s">
        <v>7509</v>
      </c>
      <c r="D1731" s="2" t="s">
        <v>34</v>
      </c>
      <c r="E1731" s="2" t="s">
        <v>12297</v>
      </c>
      <c r="F1731" s="2" t="s">
        <v>12279</v>
      </c>
    </row>
    <row r="1732" spans="1:6" hidden="1" x14ac:dyDescent="0.2">
      <c r="A1732" s="1">
        <v>14403</v>
      </c>
      <c r="B1732" s="2" t="s">
        <v>14129</v>
      </c>
      <c r="C1732" s="2" t="s">
        <v>12864</v>
      </c>
      <c r="D1732" s="2" t="s">
        <v>34</v>
      </c>
      <c r="E1732" s="2" t="s">
        <v>12297</v>
      </c>
      <c r="F1732" s="2" t="s">
        <v>12279</v>
      </c>
    </row>
    <row r="1733" spans="1:6" hidden="1" x14ac:dyDescent="0.2">
      <c r="A1733" s="1">
        <v>14404</v>
      </c>
      <c r="B1733" s="2" t="s">
        <v>7511</v>
      </c>
      <c r="C1733" s="2" t="s">
        <v>7512</v>
      </c>
      <c r="D1733" s="2" t="s">
        <v>34</v>
      </c>
      <c r="E1733" s="2" t="s">
        <v>12297</v>
      </c>
      <c r="F1733" s="2" t="s">
        <v>12279</v>
      </c>
    </row>
    <row r="1734" spans="1:6" hidden="1" x14ac:dyDescent="0.2">
      <c r="A1734" s="1">
        <v>14405</v>
      </c>
      <c r="B1734" s="2" t="s">
        <v>7513</v>
      </c>
      <c r="C1734" s="2" t="s">
        <v>7514</v>
      </c>
      <c r="D1734" s="2" t="s">
        <v>34</v>
      </c>
      <c r="E1734" s="2" t="s">
        <v>12297</v>
      </c>
      <c r="F1734" s="2" t="s">
        <v>12279</v>
      </c>
    </row>
    <row r="1735" spans="1:6" hidden="1" x14ac:dyDescent="0.2">
      <c r="A1735" s="1">
        <v>14406</v>
      </c>
      <c r="B1735" s="2" t="s">
        <v>12852</v>
      </c>
      <c r="C1735" s="2" t="s">
        <v>14130</v>
      </c>
      <c r="D1735" s="2" t="s">
        <v>34</v>
      </c>
      <c r="E1735" s="2" t="s">
        <v>12297</v>
      </c>
      <c r="F1735" s="2" t="s">
        <v>12279</v>
      </c>
    </row>
    <row r="1736" spans="1:6" hidden="1" x14ac:dyDescent="0.2">
      <c r="A1736" s="1">
        <v>14407</v>
      </c>
      <c r="B1736" s="2" t="s">
        <v>14131</v>
      </c>
      <c r="C1736" s="2" t="s">
        <v>14132</v>
      </c>
      <c r="D1736" s="2" t="s">
        <v>34</v>
      </c>
      <c r="E1736" s="2" t="s">
        <v>12297</v>
      </c>
      <c r="F1736" s="2" t="s">
        <v>12279</v>
      </c>
    </row>
    <row r="1737" spans="1:6" ht="20" hidden="1" x14ac:dyDescent="0.2">
      <c r="A1737" s="1">
        <v>14408</v>
      </c>
      <c r="B1737" s="2" t="s">
        <v>13731</v>
      </c>
      <c r="C1737" s="2" t="s">
        <v>14133</v>
      </c>
      <c r="D1737" s="2" t="s">
        <v>34</v>
      </c>
      <c r="E1737" s="2" t="s">
        <v>12297</v>
      </c>
      <c r="F1737" s="2" t="s">
        <v>12279</v>
      </c>
    </row>
    <row r="1738" spans="1:6" hidden="1" x14ac:dyDescent="0.2">
      <c r="A1738" s="1">
        <v>14409</v>
      </c>
      <c r="B1738" s="2" t="s">
        <v>7515</v>
      </c>
      <c r="C1738" s="2" t="s">
        <v>14134</v>
      </c>
      <c r="D1738" s="2" t="s">
        <v>34</v>
      </c>
      <c r="E1738" s="2" t="s">
        <v>12297</v>
      </c>
      <c r="F1738" s="2" t="s">
        <v>12279</v>
      </c>
    </row>
    <row r="1739" spans="1:6" hidden="1" x14ac:dyDescent="0.2">
      <c r="A1739" s="1">
        <v>14410</v>
      </c>
      <c r="B1739" s="2" t="s">
        <v>7515</v>
      </c>
      <c r="C1739" s="2" t="s">
        <v>7516</v>
      </c>
      <c r="D1739" s="2" t="s">
        <v>34</v>
      </c>
      <c r="E1739" s="2" t="s">
        <v>12297</v>
      </c>
      <c r="F1739" s="2" t="s">
        <v>12279</v>
      </c>
    </row>
    <row r="1740" spans="1:6" hidden="1" x14ac:dyDescent="0.2">
      <c r="A1740" s="1">
        <v>14411</v>
      </c>
      <c r="B1740" s="2" t="s">
        <v>7517</v>
      </c>
      <c r="C1740" s="2" t="s">
        <v>2102</v>
      </c>
      <c r="D1740" s="2" t="s">
        <v>34</v>
      </c>
      <c r="E1740" s="2" t="s">
        <v>12297</v>
      </c>
      <c r="F1740" s="2" t="s">
        <v>12279</v>
      </c>
    </row>
    <row r="1741" spans="1:6" hidden="1" x14ac:dyDescent="0.2">
      <c r="A1741" s="1">
        <v>14412</v>
      </c>
      <c r="B1741" s="2" t="s">
        <v>12406</v>
      </c>
      <c r="C1741" s="2" t="s">
        <v>13806</v>
      </c>
      <c r="D1741" s="2" t="s">
        <v>34</v>
      </c>
      <c r="E1741" s="2" t="s">
        <v>12297</v>
      </c>
      <c r="F1741" s="2" t="s">
        <v>12279</v>
      </c>
    </row>
    <row r="1742" spans="1:6" hidden="1" x14ac:dyDescent="0.2">
      <c r="A1742" s="1">
        <v>14413</v>
      </c>
      <c r="B1742" s="2" t="s">
        <v>7518</v>
      </c>
      <c r="C1742" s="2" t="s">
        <v>7519</v>
      </c>
      <c r="D1742" s="2" t="s">
        <v>34</v>
      </c>
      <c r="E1742" s="2" t="s">
        <v>12297</v>
      </c>
      <c r="F1742" s="2" t="s">
        <v>12279</v>
      </c>
    </row>
    <row r="1743" spans="1:6" hidden="1" x14ac:dyDescent="0.2">
      <c r="A1743" s="1">
        <v>14414</v>
      </c>
      <c r="B1743" s="2" t="s">
        <v>7521</v>
      </c>
      <c r="C1743" s="2" t="s">
        <v>7522</v>
      </c>
      <c r="D1743" s="2" t="s">
        <v>34</v>
      </c>
      <c r="E1743" s="2" t="s">
        <v>12297</v>
      </c>
      <c r="F1743" s="2" t="s">
        <v>12279</v>
      </c>
    </row>
    <row r="1744" spans="1:6" hidden="1" x14ac:dyDescent="0.2">
      <c r="A1744" s="1">
        <v>14415</v>
      </c>
      <c r="B1744" s="2" t="s">
        <v>7523</v>
      </c>
      <c r="C1744" s="2" t="s">
        <v>7524</v>
      </c>
      <c r="D1744" s="2" t="s">
        <v>34</v>
      </c>
      <c r="E1744" s="2" t="s">
        <v>12297</v>
      </c>
      <c r="F1744" s="2" t="s">
        <v>12279</v>
      </c>
    </row>
    <row r="1745" spans="1:6" hidden="1" x14ac:dyDescent="0.2">
      <c r="A1745" s="1">
        <v>14416</v>
      </c>
      <c r="B1745" s="2" t="s">
        <v>7525</v>
      </c>
      <c r="C1745" s="2" t="s">
        <v>14135</v>
      </c>
      <c r="D1745" s="2" t="s">
        <v>29</v>
      </c>
      <c r="E1745" s="2" t="s">
        <v>12297</v>
      </c>
      <c r="F1745" s="2" t="s">
        <v>12279</v>
      </c>
    </row>
    <row r="1746" spans="1:6" hidden="1" x14ac:dyDescent="0.2">
      <c r="A1746" s="1">
        <v>14417</v>
      </c>
      <c r="B1746" s="2" t="s">
        <v>14136</v>
      </c>
      <c r="C1746" s="2" t="s">
        <v>14137</v>
      </c>
      <c r="D1746" s="2" t="s">
        <v>29</v>
      </c>
      <c r="E1746" s="2" t="s">
        <v>12297</v>
      </c>
      <c r="F1746" s="2" t="s">
        <v>12279</v>
      </c>
    </row>
    <row r="1747" spans="1:6" hidden="1" x14ac:dyDescent="0.2">
      <c r="A1747" s="1">
        <v>14420</v>
      </c>
      <c r="B1747" s="2" t="s">
        <v>7525</v>
      </c>
      <c r="C1747" s="2" t="s">
        <v>7526</v>
      </c>
      <c r="D1747" s="2" t="s">
        <v>29</v>
      </c>
      <c r="E1747" s="2" t="s">
        <v>12297</v>
      </c>
      <c r="F1747" s="2" t="s">
        <v>12279</v>
      </c>
    </row>
    <row r="1748" spans="1:6" hidden="1" x14ac:dyDescent="0.2">
      <c r="A1748" s="1">
        <v>14421</v>
      </c>
      <c r="B1748" s="2" t="s">
        <v>14138</v>
      </c>
      <c r="C1748" s="2" t="s">
        <v>2102</v>
      </c>
      <c r="D1748" s="2" t="s">
        <v>29</v>
      </c>
      <c r="E1748" s="2" t="s">
        <v>12297</v>
      </c>
      <c r="F1748" s="2" t="s">
        <v>12279</v>
      </c>
    </row>
    <row r="1749" spans="1:6" hidden="1" x14ac:dyDescent="0.2">
      <c r="A1749" s="1">
        <v>14422</v>
      </c>
      <c r="B1749" s="2" t="s">
        <v>14139</v>
      </c>
      <c r="C1749" s="2" t="s">
        <v>2102</v>
      </c>
      <c r="D1749" s="2" t="s">
        <v>29</v>
      </c>
      <c r="E1749" s="2" t="s">
        <v>12297</v>
      </c>
      <c r="F1749" s="2" t="s">
        <v>12279</v>
      </c>
    </row>
    <row r="1750" spans="1:6" hidden="1" x14ac:dyDescent="0.2">
      <c r="A1750" s="1">
        <v>14423</v>
      </c>
      <c r="B1750" s="2" t="s">
        <v>7527</v>
      </c>
      <c r="C1750" s="2" t="s">
        <v>7528</v>
      </c>
      <c r="D1750" s="2" t="s">
        <v>29</v>
      </c>
      <c r="E1750" s="2" t="s">
        <v>12297</v>
      </c>
      <c r="F1750" s="2" t="s">
        <v>12279</v>
      </c>
    </row>
    <row r="1751" spans="1:6" hidden="1" x14ac:dyDescent="0.2">
      <c r="A1751" s="1">
        <v>14424</v>
      </c>
      <c r="B1751" s="2" t="s">
        <v>14140</v>
      </c>
      <c r="C1751" s="2" t="s">
        <v>2102</v>
      </c>
      <c r="D1751" s="2" t="s">
        <v>29</v>
      </c>
      <c r="E1751" s="2" t="s">
        <v>12297</v>
      </c>
      <c r="F1751" s="2" t="s">
        <v>12279</v>
      </c>
    </row>
    <row r="1752" spans="1:6" hidden="1" x14ac:dyDescent="0.2">
      <c r="A1752" s="1">
        <v>14425</v>
      </c>
      <c r="B1752" s="2" t="s">
        <v>7529</v>
      </c>
      <c r="C1752" s="2" t="s">
        <v>7530</v>
      </c>
      <c r="D1752" s="2" t="s">
        <v>26</v>
      </c>
      <c r="E1752" s="2" t="s">
        <v>12297</v>
      </c>
      <c r="F1752" s="2" t="s">
        <v>12279</v>
      </c>
    </row>
    <row r="1753" spans="1:6" hidden="1" x14ac:dyDescent="0.2">
      <c r="A1753" s="1">
        <v>14426</v>
      </c>
      <c r="B1753" s="2" t="s">
        <v>7531</v>
      </c>
      <c r="C1753" s="2" t="s">
        <v>7532</v>
      </c>
      <c r="D1753" s="2" t="s">
        <v>26</v>
      </c>
      <c r="E1753" s="2" t="s">
        <v>12297</v>
      </c>
      <c r="F1753" s="2" t="s">
        <v>12279</v>
      </c>
    </row>
    <row r="1754" spans="1:6" hidden="1" x14ac:dyDescent="0.2">
      <c r="A1754" s="1">
        <v>14427</v>
      </c>
      <c r="B1754" s="2" t="s">
        <v>7533</v>
      </c>
      <c r="C1754" s="2" t="s">
        <v>2102</v>
      </c>
      <c r="D1754" s="2" t="s">
        <v>26</v>
      </c>
      <c r="E1754" s="2" t="s">
        <v>12297</v>
      </c>
      <c r="F1754" s="2" t="s">
        <v>12279</v>
      </c>
    </row>
    <row r="1755" spans="1:6" hidden="1" x14ac:dyDescent="0.2">
      <c r="A1755" s="1">
        <v>14428</v>
      </c>
      <c r="B1755" s="2" t="s">
        <v>7534</v>
      </c>
      <c r="C1755" s="2" t="s">
        <v>7535</v>
      </c>
      <c r="D1755" s="2" t="s">
        <v>26</v>
      </c>
      <c r="E1755" s="2" t="s">
        <v>12297</v>
      </c>
      <c r="F1755" s="2" t="s">
        <v>12279</v>
      </c>
    </row>
    <row r="1756" spans="1:6" hidden="1" x14ac:dyDescent="0.2">
      <c r="A1756" s="1">
        <v>14429</v>
      </c>
      <c r="B1756" s="2" t="s">
        <v>7537</v>
      </c>
      <c r="C1756" s="2" t="s">
        <v>7538</v>
      </c>
      <c r="D1756" s="2" t="s">
        <v>26</v>
      </c>
      <c r="E1756" s="2" t="s">
        <v>12297</v>
      </c>
      <c r="F1756" s="2" t="s">
        <v>12279</v>
      </c>
    </row>
    <row r="1757" spans="1:6" hidden="1" x14ac:dyDescent="0.2">
      <c r="A1757" s="1">
        <v>14430</v>
      </c>
      <c r="B1757" s="2" t="s">
        <v>7540</v>
      </c>
      <c r="C1757" s="2" t="s">
        <v>7541</v>
      </c>
      <c r="D1757" s="2" t="s">
        <v>26</v>
      </c>
      <c r="E1757" s="2" t="s">
        <v>12297</v>
      </c>
      <c r="F1757" s="2" t="s">
        <v>12279</v>
      </c>
    </row>
    <row r="1758" spans="1:6" hidden="1" x14ac:dyDescent="0.2">
      <c r="A1758" s="1">
        <v>14431</v>
      </c>
      <c r="B1758" s="2" t="s">
        <v>7542</v>
      </c>
      <c r="C1758" s="2" t="s">
        <v>2102</v>
      </c>
      <c r="D1758" s="2" t="s">
        <v>26</v>
      </c>
      <c r="E1758" s="2" t="s">
        <v>12297</v>
      </c>
      <c r="F1758" s="2" t="s">
        <v>12279</v>
      </c>
    </row>
    <row r="1759" spans="1:6" hidden="1" x14ac:dyDescent="0.2">
      <c r="A1759" s="1">
        <v>14432</v>
      </c>
      <c r="B1759" s="2" t="s">
        <v>7544</v>
      </c>
      <c r="C1759" s="2" t="s">
        <v>7545</v>
      </c>
      <c r="D1759" s="2" t="s">
        <v>26</v>
      </c>
      <c r="E1759" s="2" t="s">
        <v>12297</v>
      </c>
      <c r="F1759" s="2" t="s">
        <v>12279</v>
      </c>
    </row>
    <row r="1760" spans="1:6" hidden="1" x14ac:dyDescent="0.2">
      <c r="A1760" s="1">
        <v>14433</v>
      </c>
      <c r="B1760" s="2" t="s">
        <v>7548</v>
      </c>
      <c r="C1760" s="2" t="s">
        <v>14141</v>
      </c>
      <c r="D1760" s="2" t="s">
        <v>26</v>
      </c>
      <c r="E1760" s="2" t="s">
        <v>12297</v>
      </c>
      <c r="F1760" s="2" t="s">
        <v>12279</v>
      </c>
    </row>
    <row r="1761" spans="1:6" hidden="1" x14ac:dyDescent="0.2">
      <c r="A1761" s="1">
        <v>14434</v>
      </c>
      <c r="B1761" s="2" t="s">
        <v>7597</v>
      </c>
      <c r="C1761" s="2" t="s">
        <v>14142</v>
      </c>
      <c r="D1761" s="2" t="s">
        <v>26</v>
      </c>
      <c r="E1761" s="2" t="s">
        <v>12297</v>
      </c>
      <c r="F1761" s="2" t="s">
        <v>12279</v>
      </c>
    </row>
    <row r="1762" spans="1:6" hidden="1" x14ac:dyDescent="0.2">
      <c r="A1762" s="1">
        <v>14435</v>
      </c>
      <c r="B1762" s="2" t="s">
        <v>7546</v>
      </c>
      <c r="C1762" s="2" t="s">
        <v>14143</v>
      </c>
      <c r="D1762" s="2" t="s">
        <v>26</v>
      </c>
      <c r="E1762" s="2" t="s">
        <v>12297</v>
      </c>
      <c r="F1762" s="2" t="s">
        <v>12279</v>
      </c>
    </row>
    <row r="1763" spans="1:6" hidden="1" x14ac:dyDescent="0.2">
      <c r="A1763" s="1">
        <v>14436</v>
      </c>
      <c r="B1763" s="2" t="s">
        <v>7548</v>
      </c>
      <c r="C1763" s="2" t="s">
        <v>14144</v>
      </c>
      <c r="D1763" s="2" t="s">
        <v>26</v>
      </c>
      <c r="E1763" s="2" t="s">
        <v>12297</v>
      </c>
      <c r="F1763" s="2" t="s">
        <v>12279</v>
      </c>
    </row>
    <row r="1764" spans="1:6" hidden="1" x14ac:dyDescent="0.2">
      <c r="A1764" s="1">
        <v>14437</v>
      </c>
      <c r="B1764" s="2" t="s">
        <v>7546</v>
      </c>
      <c r="C1764" s="2" t="s">
        <v>12665</v>
      </c>
      <c r="D1764" s="2" t="s">
        <v>26</v>
      </c>
      <c r="E1764" s="2" t="s">
        <v>12297</v>
      </c>
      <c r="F1764" s="2" t="s">
        <v>12279</v>
      </c>
    </row>
    <row r="1765" spans="1:6" hidden="1" x14ac:dyDescent="0.2">
      <c r="A1765" s="1">
        <v>14438</v>
      </c>
      <c r="B1765" s="2" t="s">
        <v>14145</v>
      </c>
      <c r="C1765" s="2" t="s">
        <v>2102</v>
      </c>
      <c r="D1765" s="2" t="s">
        <v>26</v>
      </c>
      <c r="E1765" s="2" t="s">
        <v>12297</v>
      </c>
      <c r="F1765" s="2" t="s">
        <v>12279</v>
      </c>
    </row>
    <row r="1766" spans="1:6" hidden="1" x14ac:dyDescent="0.2">
      <c r="A1766" s="1">
        <v>14439</v>
      </c>
      <c r="B1766" s="2" t="s">
        <v>7546</v>
      </c>
      <c r="C1766" s="2" t="s">
        <v>7547</v>
      </c>
      <c r="D1766" s="2" t="s">
        <v>26</v>
      </c>
      <c r="E1766" s="2" t="s">
        <v>12297</v>
      </c>
      <c r="F1766" s="2" t="s">
        <v>12279</v>
      </c>
    </row>
    <row r="1767" spans="1:6" hidden="1" x14ac:dyDescent="0.2">
      <c r="A1767" s="1">
        <v>14440</v>
      </c>
      <c r="B1767" s="2" t="s">
        <v>7548</v>
      </c>
      <c r="C1767" s="2" t="s">
        <v>7549</v>
      </c>
      <c r="D1767" s="2" t="s">
        <v>26</v>
      </c>
      <c r="E1767" s="2" t="s">
        <v>12297</v>
      </c>
      <c r="F1767" s="2" t="s">
        <v>12279</v>
      </c>
    </row>
    <row r="1768" spans="1:6" hidden="1" x14ac:dyDescent="0.2">
      <c r="A1768" s="1">
        <v>14441</v>
      </c>
      <c r="B1768" s="2" t="s">
        <v>7546</v>
      </c>
      <c r="C1768" s="2" t="s">
        <v>12447</v>
      </c>
      <c r="D1768" s="2" t="s">
        <v>26</v>
      </c>
      <c r="E1768" s="2" t="s">
        <v>12297</v>
      </c>
      <c r="F1768" s="2" t="s">
        <v>12279</v>
      </c>
    </row>
    <row r="1769" spans="1:6" hidden="1" x14ac:dyDescent="0.2">
      <c r="A1769" s="1">
        <v>14442</v>
      </c>
      <c r="B1769" s="2" t="s">
        <v>12479</v>
      </c>
      <c r="C1769" s="2" t="s">
        <v>14146</v>
      </c>
      <c r="D1769" s="2" t="s">
        <v>26</v>
      </c>
      <c r="E1769" s="2" t="s">
        <v>12297</v>
      </c>
      <c r="F1769" s="2" t="s">
        <v>12279</v>
      </c>
    </row>
    <row r="1770" spans="1:6" hidden="1" x14ac:dyDescent="0.2">
      <c r="A1770" s="1">
        <v>14443</v>
      </c>
      <c r="B1770" s="2" t="s">
        <v>7548</v>
      </c>
      <c r="C1770" s="2" t="s">
        <v>14147</v>
      </c>
      <c r="D1770" s="2" t="s">
        <v>26</v>
      </c>
      <c r="E1770" s="2" t="s">
        <v>12297</v>
      </c>
      <c r="F1770" s="2" t="s">
        <v>12279</v>
      </c>
    </row>
    <row r="1771" spans="1:6" hidden="1" x14ac:dyDescent="0.2">
      <c r="A1771" s="1">
        <v>14444</v>
      </c>
      <c r="B1771" s="2" t="s">
        <v>7550</v>
      </c>
      <c r="C1771" s="2" t="s">
        <v>7451</v>
      </c>
      <c r="D1771" s="2" t="s">
        <v>26</v>
      </c>
      <c r="E1771" s="2" t="s">
        <v>12297</v>
      </c>
      <c r="F1771" s="2" t="s">
        <v>12279</v>
      </c>
    </row>
    <row r="1772" spans="1:6" hidden="1" x14ac:dyDescent="0.2">
      <c r="A1772" s="1">
        <v>14445</v>
      </c>
      <c r="B1772" s="2" t="s">
        <v>7550</v>
      </c>
      <c r="C1772" s="2" t="s">
        <v>14148</v>
      </c>
      <c r="D1772" s="2" t="s">
        <v>26</v>
      </c>
      <c r="E1772" s="2" t="s">
        <v>12297</v>
      </c>
      <c r="F1772" s="2" t="s">
        <v>12279</v>
      </c>
    </row>
    <row r="1773" spans="1:6" hidden="1" x14ac:dyDescent="0.2">
      <c r="A1773" s="1">
        <v>14446</v>
      </c>
      <c r="B1773" s="2" t="s">
        <v>7550</v>
      </c>
      <c r="C1773" s="2" t="s">
        <v>14149</v>
      </c>
      <c r="D1773" s="2" t="s">
        <v>26</v>
      </c>
      <c r="E1773" s="2" t="s">
        <v>12297</v>
      </c>
      <c r="F1773" s="2" t="s">
        <v>12279</v>
      </c>
    </row>
    <row r="1774" spans="1:6" hidden="1" x14ac:dyDescent="0.2">
      <c r="A1774" s="1">
        <v>14447</v>
      </c>
      <c r="B1774" s="2" t="s">
        <v>7551</v>
      </c>
      <c r="C1774" s="2" t="s">
        <v>7552</v>
      </c>
      <c r="D1774" s="2" t="s">
        <v>26</v>
      </c>
      <c r="E1774" s="2" t="s">
        <v>12297</v>
      </c>
      <c r="F1774" s="2" t="s">
        <v>12279</v>
      </c>
    </row>
    <row r="1775" spans="1:6" hidden="1" x14ac:dyDescent="0.2">
      <c r="A1775" s="1">
        <v>14448</v>
      </c>
      <c r="B1775" s="2" t="s">
        <v>14150</v>
      </c>
      <c r="C1775" s="2" t="s">
        <v>14151</v>
      </c>
      <c r="D1775" s="2" t="s">
        <v>26</v>
      </c>
      <c r="E1775" s="2" t="s">
        <v>12297</v>
      </c>
      <c r="F1775" s="2" t="s">
        <v>12279</v>
      </c>
    </row>
    <row r="1776" spans="1:6" hidden="1" x14ac:dyDescent="0.2">
      <c r="A1776" s="1">
        <v>14449</v>
      </c>
      <c r="B1776" s="2" t="s">
        <v>14152</v>
      </c>
      <c r="C1776" s="2" t="s">
        <v>14153</v>
      </c>
      <c r="D1776" s="2" t="s">
        <v>26</v>
      </c>
      <c r="E1776" s="2" t="s">
        <v>12297</v>
      </c>
      <c r="F1776" s="2" t="s">
        <v>12279</v>
      </c>
    </row>
    <row r="1777" spans="1:6" hidden="1" x14ac:dyDescent="0.2">
      <c r="A1777" s="1">
        <v>14450</v>
      </c>
      <c r="B1777" s="2" t="s">
        <v>7554</v>
      </c>
      <c r="C1777" s="2" t="s">
        <v>2102</v>
      </c>
      <c r="D1777" s="2" t="s">
        <v>26</v>
      </c>
      <c r="E1777" s="2" t="s">
        <v>12297</v>
      </c>
      <c r="F1777" s="2" t="s">
        <v>12279</v>
      </c>
    </row>
    <row r="1778" spans="1:6" hidden="1" x14ac:dyDescent="0.2">
      <c r="A1778" s="1">
        <v>14451</v>
      </c>
      <c r="B1778" s="2" t="s">
        <v>14152</v>
      </c>
      <c r="C1778" s="2" t="s">
        <v>14154</v>
      </c>
      <c r="D1778" s="2" t="s">
        <v>26</v>
      </c>
      <c r="E1778" s="2" t="s">
        <v>12297</v>
      </c>
      <c r="F1778" s="2" t="s">
        <v>12279</v>
      </c>
    </row>
    <row r="1779" spans="1:6" hidden="1" x14ac:dyDescent="0.2">
      <c r="A1779" s="1">
        <v>14452</v>
      </c>
      <c r="B1779" s="2" t="s">
        <v>7555</v>
      </c>
      <c r="C1779" s="2" t="s">
        <v>7556</v>
      </c>
      <c r="D1779" s="2" t="s">
        <v>26</v>
      </c>
      <c r="E1779" s="2" t="s">
        <v>12297</v>
      </c>
      <c r="F1779" s="2" t="s">
        <v>12279</v>
      </c>
    </row>
    <row r="1780" spans="1:6" hidden="1" x14ac:dyDescent="0.2">
      <c r="A1780" s="1">
        <v>14453</v>
      </c>
      <c r="B1780" s="2" t="s">
        <v>13760</v>
      </c>
      <c r="C1780" s="2" t="s">
        <v>14155</v>
      </c>
      <c r="D1780" s="2" t="s">
        <v>26</v>
      </c>
      <c r="E1780" s="2" t="s">
        <v>12297</v>
      </c>
      <c r="F1780" s="2" t="s">
        <v>12279</v>
      </c>
    </row>
    <row r="1781" spans="1:6" hidden="1" x14ac:dyDescent="0.2">
      <c r="A1781" s="1">
        <v>14454</v>
      </c>
      <c r="B1781" s="2" t="s">
        <v>14156</v>
      </c>
      <c r="C1781" s="2" t="s">
        <v>14157</v>
      </c>
      <c r="D1781" s="2" t="s">
        <v>26</v>
      </c>
      <c r="E1781" s="2" t="s">
        <v>12297</v>
      </c>
      <c r="F1781" s="2" t="s">
        <v>12279</v>
      </c>
    </row>
    <row r="1782" spans="1:6" hidden="1" x14ac:dyDescent="0.2">
      <c r="A1782" s="1">
        <v>14455</v>
      </c>
      <c r="B1782" s="2" t="s">
        <v>7562</v>
      </c>
      <c r="C1782" s="2" t="s">
        <v>14158</v>
      </c>
      <c r="D1782" s="2" t="s">
        <v>26</v>
      </c>
      <c r="E1782" s="2" t="s">
        <v>12297</v>
      </c>
      <c r="F1782" s="2" t="s">
        <v>12279</v>
      </c>
    </row>
    <row r="1783" spans="1:6" hidden="1" x14ac:dyDescent="0.2">
      <c r="A1783" s="1">
        <v>14456</v>
      </c>
      <c r="B1783" s="2" t="s">
        <v>7557</v>
      </c>
      <c r="C1783" s="2" t="s">
        <v>7558</v>
      </c>
      <c r="D1783" s="2" t="s">
        <v>26</v>
      </c>
      <c r="E1783" s="2" t="s">
        <v>12297</v>
      </c>
      <c r="F1783" s="2" t="s">
        <v>12279</v>
      </c>
    </row>
    <row r="1784" spans="1:6" hidden="1" x14ac:dyDescent="0.2">
      <c r="A1784" s="1">
        <v>14457</v>
      </c>
      <c r="B1784" s="2" t="s">
        <v>7559</v>
      </c>
      <c r="C1784" s="2" t="s">
        <v>7560</v>
      </c>
      <c r="D1784" s="2" t="s">
        <v>26</v>
      </c>
      <c r="E1784" s="2" t="s">
        <v>12297</v>
      </c>
      <c r="F1784" s="2" t="s">
        <v>12279</v>
      </c>
    </row>
    <row r="1785" spans="1:6" hidden="1" x14ac:dyDescent="0.2">
      <c r="A1785" s="1">
        <v>14458</v>
      </c>
      <c r="B1785" s="2" t="s">
        <v>7562</v>
      </c>
      <c r="C1785" s="2" t="s">
        <v>7563</v>
      </c>
      <c r="D1785" s="2" t="s">
        <v>26</v>
      </c>
      <c r="E1785" s="2" t="s">
        <v>12297</v>
      </c>
      <c r="F1785" s="2" t="s">
        <v>12279</v>
      </c>
    </row>
    <row r="1786" spans="1:6" hidden="1" x14ac:dyDescent="0.2">
      <c r="A1786" s="1">
        <v>14459</v>
      </c>
      <c r="B1786" s="2" t="s">
        <v>7564</v>
      </c>
      <c r="C1786" s="2" t="s">
        <v>7565</v>
      </c>
      <c r="D1786" s="2" t="s">
        <v>26</v>
      </c>
      <c r="E1786" s="2" t="s">
        <v>12297</v>
      </c>
      <c r="F1786" s="2" t="s">
        <v>12279</v>
      </c>
    </row>
    <row r="1787" spans="1:6" hidden="1" x14ac:dyDescent="0.2">
      <c r="A1787" s="1">
        <v>14460</v>
      </c>
      <c r="B1787" s="2" t="s">
        <v>7562</v>
      </c>
      <c r="C1787" s="2" t="s">
        <v>14159</v>
      </c>
      <c r="D1787" s="2" t="s">
        <v>26</v>
      </c>
      <c r="E1787" s="2" t="s">
        <v>12297</v>
      </c>
      <c r="F1787" s="2" t="s">
        <v>12279</v>
      </c>
    </row>
    <row r="1788" spans="1:6" hidden="1" x14ac:dyDescent="0.2">
      <c r="A1788" s="1">
        <v>14461</v>
      </c>
      <c r="B1788" s="2" t="s">
        <v>7282</v>
      </c>
      <c r="C1788" s="2" t="s">
        <v>7667</v>
      </c>
      <c r="D1788" s="2" t="s">
        <v>26</v>
      </c>
      <c r="E1788" s="2" t="s">
        <v>12297</v>
      </c>
      <c r="F1788" s="2" t="s">
        <v>12279</v>
      </c>
    </row>
    <row r="1789" spans="1:6" hidden="1" x14ac:dyDescent="0.2">
      <c r="A1789" s="1">
        <v>14462</v>
      </c>
      <c r="B1789" s="2" t="s">
        <v>7282</v>
      </c>
      <c r="C1789" s="2" t="s">
        <v>7567</v>
      </c>
      <c r="D1789" s="2" t="s">
        <v>26</v>
      </c>
      <c r="E1789" s="2" t="s">
        <v>12297</v>
      </c>
      <c r="F1789" s="2" t="s">
        <v>12279</v>
      </c>
    </row>
    <row r="1790" spans="1:6" hidden="1" x14ac:dyDescent="0.2">
      <c r="A1790" s="1">
        <v>14463</v>
      </c>
      <c r="B1790" s="2" t="s">
        <v>13625</v>
      </c>
      <c r="C1790" s="2" t="s">
        <v>14160</v>
      </c>
      <c r="D1790" s="2" t="s">
        <v>26</v>
      </c>
      <c r="E1790" s="2" t="s">
        <v>12297</v>
      </c>
      <c r="F1790" s="2" t="s">
        <v>12279</v>
      </c>
    </row>
    <row r="1791" spans="1:6" hidden="1" x14ac:dyDescent="0.2">
      <c r="A1791" s="1">
        <v>14464</v>
      </c>
      <c r="B1791" s="2" t="s">
        <v>7572</v>
      </c>
      <c r="C1791" s="2" t="s">
        <v>14161</v>
      </c>
      <c r="D1791" s="2" t="s">
        <v>26</v>
      </c>
      <c r="E1791" s="2" t="s">
        <v>12297</v>
      </c>
      <c r="F1791" s="2" t="s">
        <v>12279</v>
      </c>
    </row>
    <row r="1792" spans="1:6" hidden="1" x14ac:dyDescent="0.2">
      <c r="A1792" s="1">
        <v>14466</v>
      </c>
      <c r="B1792" s="2" t="s">
        <v>7568</v>
      </c>
      <c r="C1792" s="2" t="s">
        <v>7569</v>
      </c>
      <c r="D1792" s="2" t="s">
        <v>26</v>
      </c>
      <c r="E1792" s="2" t="s">
        <v>12297</v>
      </c>
      <c r="F1792" s="2" t="s">
        <v>12279</v>
      </c>
    </row>
    <row r="1793" spans="1:6" hidden="1" x14ac:dyDescent="0.2">
      <c r="A1793" s="1">
        <v>14467</v>
      </c>
      <c r="B1793" s="2" t="s">
        <v>7570</v>
      </c>
      <c r="C1793" s="2" t="s">
        <v>7571</v>
      </c>
      <c r="D1793" s="2" t="s">
        <v>26</v>
      </c>
      <c r="E1793" s="2" t="s">
        <v>12297</v>
      </c>
      <c r="F1793" s="2" t="s">
        <v>12279</v>
      </c>
    </row>
    <row r="1794" spans="1:6" hidden="1" x14ac:dyDescent="0.2">
      <c r="A1794" s="1">
        <v>14468</v>
      </c>
      <c r="B1794" s="2" t="s">
        <v>7572</v>
      </c>
      <c r="C1794" s="2" t="s">
        <v>7573</v>
      </c>
      <c r="D1794" s="2" t="s">
        <v>26</v>
      </c>
      <c r="E1794" s="2" t="s">
        <v>12297</v>
      </c>
      <c r="F1794" s="2" t="s">
        <v>12279</v>
      </c>
    </row>
    <row r="1795" spans="1:6" hidden="1" x14ac:dyDescent="0.2">
      <c r="A1795" s="1">
        <v>14469</v>
      </c>
      <c r="B1795" s="2" t="s">
        <v>7574</v>
      </c>
      <c r="C1795" s="2" t="s">
        <v>2102</v>
      </c>
      <c r="D1795" s="2" t="s">
        <v>26</v>
      </c>
      <c r="E1795" s="2" t="s">
        <v>12297</v>
      </c>
      <c r="F1795" s="2" t="s">
        <v>12279</v>
      </c>
    </row>
    <row r="1796" spans="1:6" hidden="1" x14ac:dyDescent="0.2">
      <c r="A1796" s="1">
        <v>14470</v>
      </c>
      <c r="B1796" s="2" t="s">
        <v>13088</v>
      </c>
      <c r="C1796" s="2" t="s">
        <v>14162</v>
      </c>
      <c r="D1796" s="2" t="s">
        <v>26</v>
      </c>
      <c r="E1796" s="2" t="s">
        <v>12297</v>
      </c>
      <c r="F1796" s="2" t="s">
        <v>12279</v>
      </c>
    </row>
    <row r="1797" spans="1:6" hidden="1" x14ac:dyDescent="0.2">
      <c r="A1797" s="1">
        <v>14473</v>
      </c>
      <c r="B1797" s="2" t="s">
        <v>12329</v>
      </c>
      <c r="C1797" s="2" t="s">
        <v>14163</v>
      </c>
      <c r="D1797" s="2" t="s">
        <v>26</v>
      </c>
      <c r="E1797" s="2" t="s">
        <v>12297</v>
      </c>
      <c r="F1797" s="2" t="s">
        <v>12279</v>
      </c>
    </row>
    <row r="1798" spans="1:6" hidden="1" x14ac:dyDescent="0.2">
      <c r="A1798" s="1">
        <v>14474</v>
      </c>
      <c r="B1798" s="2" t="s">
        <v>7572</v>
      </c>
      <c r="C1798" s="2" t="s">
        <v>7575</v>
      </c>
      <c r="D1798" s="2" t="s">
        <v>26</v>
      </c>
      <c r="E1798" s="2" t="s">
        <v>12297</v>
      </c>
      <c r="F1798" s="2" t="s">
        <v>12279</v>
      </c>
    </row>
    <row r="1799" spans="1:6" hidden="1" x14ac:dyDescent="0.2">
      <c r="A1799" s="1">
        <v>14475</v>
      </c>
      <c r="B1799" s="2" t="s">
        <v>7282</v>
      </c>
      <c r="C1799" s="2" t="s">
        <v>7283</v>
      </c>
      <c r="D1799" s="2" t="s">
        <v>26</v>
      </c>
      <c r="E1799" s="2" t="s">
        <v>12297</v>
      </c>
      <c r="F1799" s="2" t="s">
        <v>12279</v>
      </c>
    </row>
    <row r="1800" spans="1:6" hidden="1" x14ac:dyDescent="0.2">
      <c r="A1800" s="1">
        <v>14476</v>
      </c>
      <c r="B1800" s="2" t="s">
        <v>7568</v>
      </c>
      <c r="C1800" s="2" t="s">
        <v>14164</v>
      </c>
      <c r="D1800" s="2" t="s">
        <v>26</v>
      </c>
      <c r="E1800" s="2" t="s">
        <v>12297</v>
      </c>
      <c r="F1800" s="2" t="s">
        <v>12279</v>
      </c>
    </row>
    <row r="1801" spans="1:6" hidden="1" x14ac:dyDescent="0.2">
      <c r="A1801" s="1">
        <v>14477</v>
      </c>
      <c r="B1801" s="2" t="s">
        <v>7572</v>
      </c>
      <c r="C1801" s="2" t="s">
        <v>14165</v>
      </c>
      <c r="D1801" s="2" t="s">
        <v>26</v>
      </c>
      <c r="E1801" s="2" t="s">
        <v>12297</v>
      </c>
      <c r="F1801" s="2" t="s">
        <v>12279</v>
      </c>
    </row>
    <row r="1802" spans="1:6" hidden="1" x14ac:dyDescent="0.2">
      <c r="A1802" s="1">
        <v>14478</v>
      </c>
      <c r="B1802" s="2" t="s">
        <v>7572</v>
      </c>
      <c r="C1802" s="2" t="s">
        <v>14166</v>
      </c>
      <c r="D1802" s="2" t="s">
        <v>26</v>
      </c>
      <c r="E1802" s="2" t="s">
        <v>12297</v>
      </c>
      <c r="F1802" s="2" t="s">
        <v>12279</v>
      </c>
    </row>
    <row r="1803" spans="1:6" hidden="1" x14ac:dyDescent="0.2">
      <c r="A1803" s="1">
        <v>14479</v>
      </c>
      <c r="B1803" s="2" t="s">
        <v>7572</v>
      </c>
      <c r="C1803" s="2" t="s">
        <v>14167</v>
      </c>
      <c r="D1803" s="2" t="s">
        <v>26</v>
      </c>
      <c r="E1803" s="2" t="s">
        <v>12297</v>
      </c>
      <c r="F1803" s="2" t="s">
        <v>12279</v>
      </c>
    </row>
    <row r="1804" spans="1:6" hidden="1" x14ac:dyDescent="0.2">
      <c r="A1804" s="1">
        <v>14480</v>
      </c>
      <c r="B1804" s="2" t="s">
        <v>7572</v>
      </c>
      <c r="C1804" s="2" t="s">
        <v>12328</v>
      </c>
      <c r="D1804" s="2" t="s">
        <v>26</v>
      </c>
      <c r="E1804" s="2" t="s">
        <v>12297</v>
      </c>
      <c r="F1804" s="2" t="s">
        <v>12279</v>
      </c>
    </row>
    <row r="1805" spans="1:6" hidden="1" x14ac:dyDescent="0.2">
      <c r="A1805" s="1">
        <v>14481</v>
      </c>
      <c r="B1805" s="2" t="s">
        <v>7572</v>
      </c>
      <c r="C1805" s="2" t="s">
        <v>14168</v>
      </c>
      <c r="D1805" s="2" t="s">
        <v>26</v>
      </c>
      <c r="E1805" s="2" t="s">
        <v>12297</v>
      </c>
      <c r="F1805" s="2" t="s">
        <v>12279</v>
      </c>
    </row>
    <row r="1806" spans="1:6" hidden="1" x14ac:dyDescent="0.2">
      <c r="A1806" s="1">
        <v>14483</v>
      </c>
      <c r="B1806" s="2" t="s">
        <v>14169</v>
      </c>
      <c r="C1806" s="2" t="s">
        <v>14170</v>
      </c>
      <c r="D1806" s="2" t="s">
        <v>26</v>
      </c>
      <c r="E1806" s="2" t="s">
        <v>12297</v>
      </c>
      <c r="F1806" s="2" t="s">
        <v>12279</v>
      </c>
    </row>
    <row r="1807" spans="1:6" hidden="1" x14ac:dyDescent="0.2">
      <c r="A1807" s="1">
        <v>14485</v>
      </c>
      <c r="B1807" s="2" t="s">
        <v>14171</v>
      </c>
      <c r="C1807" s="2" t="s">
        <v>13574</v>
      </c>
      <c r="D1807" s="2" t="s">
        <v>26</v>
      </c>
      <c r="E1807" s="2" t="s">
        <v>12297</v>
      </c>
      <c r="F1807" s="2" t="s">
        <v>12279</v>
      </c>
    </row>
    <row r="1808" spans="1:6" hidden="1" x14ac:dyDescent="0.2">
      <c r="A1808" s="1">
        <v>14486</v>
      </c>
      <c r="B1808" s="2" t="s">
        <v>12329</v>
      </c>
      <c r="C1808" s="2" t="s">
        <v>14172</v>
      </c>
      <c r="D1808" s="2" t="s">
        <v>26</v>
      </c>
      <c r="E1808" s="2" t="s">
        <v>12297</v>
      </c>
      <c r="F1808" s="2" t="s">
        <v>12279</v>
      </c>
    </row>
    <row r="1809" spans="1:6" hidden="1" x14ac:dyDescent="0.2">
      <c r="A1809" s="1">
        <v>14487</v>
      </c>
      <c r="B1809" s="2" t="s">
        <v>7572</v>
      </c>
      <c r="C1809" s="2" t="s">
        <v>14173</v>
      </c>
      <c r="D1809" s="2" t="s">
        <v>26</v>
      </c>
      <c r="E1809" s="2" t="s">
        <v>12297</v>
      </c>
      <c r="F1809" s="2" t="s">
        <v>12279</v>
      </c>
    </row>
    <row r="1810" spans="1:6" hidden="1" x14ac:dyDescent="0.2">
      <c r="A1810" s="1">
        <v>14488</v>
      </c>
      <c r="B1810" s="2" t="s">
        <v>14171</v>
      </c>
      <c r="C1810" s="2" t="s">
        <v>13898</v>
      </c>
      <c r="D1810" s="2" t="s">
        <v>26</v>
      </c>
      <c r="E1810" s="2" t="s">
        <v>12297</v>
      </c>
      <c r="F1810" s="2" t="s">
        <v>12279</v>
      </c>
    </row>
    <row r="1811" spans="1:6" hidden="1" x14ac:dyDescent="0.2">
      <c r="A1811" s="1">
        <v>14489</v>
      </c>
      <c r="B1811" s="2" t="s">
        <v>13991</v>
      </c>
      <c r="C1811" s="2" t="s">
        <v>7675</v>
      </c>
      <c r="D1811" s="2" t="s">
        <v>26</v>
      </c>
      <c r="E1811" s="2" t="s">
        <v>12297</v>
      </c>
      <c r="F1811" s="2" t="s">
        <v>12279</v>
      </c>
    </row>
    <row r="1812" spans="1:6" ht="20" hidden="1" x14ac:dyDescent="0.2">
      <c r="A1812" s="1">
        <v>14490</v>
      </c>
      <c r="B1812" s="2" t="s">
        <v>7597</v>
      </c>
      <c r="C1812" s="2" t="s">
        <v>14174</v>
      </c>
      <c r="D1812" s="2" t="s">
        <v>26</v>
      </c>
      <c r="E1812" s="2" t="s">
        <v>12453</v>
      </c>
      <c r="F1812" s="2" t="s">
        <v>12279</v>
      </c>
    </row>
    <row r="1813" spans="1:6" hidden="1" x14ac:dyDescent="0.2">
      <c r="A1813" s="1">
        <v>14491</v>
      </c>
      <c r="B1813" s="2" t="s">
        <v>14175</v>
      </c>
      <c r="C1813" s="2" t="s">
        <v>7364</v>
      </c>
      <c r="D1813" s="2" t="s">
        <v>26</v>
      </c>
      <c r="E1813" s="2" t="s">
        <v>12297</v>
      </c>
      <c r="F1813" s="2" t="s">
        <v>12279</v>
      </c>
    </row>
    <row r="1814" spans="1:6" hidden="1" x14ac:dyDescent="0.2">
      <c r="A1814" s="1">
        <v>14492</v>
      </c>
      <c r="B1814" s="2" t="s">
        <v>12737</v>
      </c>
      <c r="C1814" s="2" t="s">
        <v>14176</v>
      </c>
      <c r="D1814" s="2" t="s">
        <v>29</v>
      </c>
      <c r="E1814" s="2" t="s">
        <v>12297</v>
      </c>
      <c r="F1814" s="2" t="s">
        <v>12279</v>
      </c>
    </row>
    <row r="1815" spans="1:6" hidden="1" x14ac:dyDescent="0.2">
      <c r="A1815" s="1">
        <v>14493</v>
      </c>
      <c r="B1815" s="2" t="s">
        <v>13021</v>
      </c>
      <c r="C1815" s="2" t="s">
        <v>14177</v>
      </c>
      <c r="D1815" s="2" t="s">
        <v>29</v>
      </c>
      <c r="E1815" s="2" t="s">
        <v>12297</v>
      </c>
      <c r="F1815" s="2" t="s">
        <v>12279</v>
      </c>
    </row>
    <row r="1816" spans="1:6" hidden="1" x14ac:dyDescent="0.2">
      <c r="A1816" s="1">
        <v>14495</v>
      </c>
      <c r="B1816" s="2" t="s">
        <v>7863</v>
      </c>
      <c r="C1816" s="2" t="s">
        <v>14178</v>
      </c>
      <c r="D1816" s="2" t="s">
        <v>29</v>
      </c>
      <c r="E1816" s="2" t="s">
        <v>12297</v>
      </c>
      <c r="F1816" s="2" t="s">
        <v>12279</v>
      </c>
    </row>
    <row r="1817" spans="1:6" hidden="1" x14ac:dyDescent="0.2">
      <c r="A1817" s="1">
        <v>14496</v>
      </c>
      <c r="B1817" s="2" t="s">
        <v>12843</v>
      </c>
      <c r="C1817" s="2" t="s">
        <v>14179</v>
      </c>
      <c r="D1817" s="2" t="s">
        <v>29</v>
      </c>
      <c r="E1817" s="2" t="s">
        <v>12297</v>
      </c>
      <c r="F1817" s="2" t="s">
        <v>12279</v>
      </c>
    </row>
    <row r="1818" spans="1:6" hidden="1" x14ac:dyDescent="0.2">
      <c r="A1818" s="1">
        <v>14497</v>
      </c>
      <c r="B1818" s="2" t="s">
        <v>14180</v>
      </c>
      <c r="C1818" s="2" t="s">
        <v>14181</v>
      </c>
      <c r="D1818" s="2" t="s">
        <v>29</v>
      </c>
      <c r="E1818" s="2" t="s">
        <v>12297</v>
      </c>
      <c r="F1818" s="2" t="s">
        <v>12279</v>
      </c>
    </row>
    <row r="1819" spans="1:6" hidden="1" x14ac:dyDescent="0.2">
      <c r="A1819" s="1">
        <v>14498</v>
      </c>
      <c r="B1819" s="2" t="s">
        <v>14182</v>
      </c>
      <c r="C1819" s="2" t="s">
        <v>2102</v>
      </c>
      <c r="D1819" s="2" t="s">
        <v>29</v>
      </c>
      <c r="E1819" s="2" t="s">
        <v>12297</v>
      </c>
      <c r="F1819" s="2" t="s">
        <v>12279</v>
      </c>
    </row>
    <row r="1820" spans="1:6" hidden="1" x14ac:dyDescent="0.2">
      <c r="A1820" s="1">
        <v>14501</v>
      </c>
      <c r="B1820" s="2" t="s">
        <v>7325</v>
      </c>
      <c r="C1820" s="2" t="s">
        <v>14183</v>
      </c>
      <c r="D1820" s="2" t="s">
        <v>26</v>
      </c>
      <c r="E1820" s="2" t="s">
        <v>12297</v>
      </c>
      <c r="F1820" s="2" t="s">
        <v>12279</v>
      </c>
    </row>
    <row r="1821" spans="1:6" ht="20" hidden="1" x14ac:dyDescent="0.2">
      <c r="A1821" s="1">
        <v>14502</v>
      </c>
      <c r="B1821" s="2" t="s">
        <v>7325</v>
      </c>
      <c r="C1821" s="2" t="s">
        <v>7576</v>
      </c>
      <c r="D1821" s="2" t="s">
        <v>26</v>
      </c>
      <c r="E1821" s="2" t="s">
        <v>12297</v>
      </c>
      <c r="F1821" s="2" t="s">
        <v>12279</v>
      </c>
    </row>
    <row r="1822" spans="1:6" hidden="1" x14ac:dyDescent="0.2">
      <c r="A1822" s="1">
        <v>14503</v>
      </c>
      <c r="B1822" s="2" t="s">
        <v>7572</v>
      </c>
      <c r="C1822" s="2" t="s">
        <v>14184</v>
      </c>
      <c r="D1822" s="2" t="s">
        <v>26</v>
      </c>
      <c r="E1822" s="2" t="s">
        <v>12297</v>
      </c>
      <c r="F1822" s="2" t="s">
        <v>12279</v>
      </c>
    </row>
    <row r="1823" spans="1:6" hidden="1" x14ac:dyDescent="0.2">
      <c r="A1823" s="1">
        <v>14504</v>
      </c>
      <c r="B1823" s="2" t="s">
        <v>14080</v>
      </c>
      <c r="C1823" s="2" t="s">
        <v>14185</v>
      </c>
      <c r="D1823" s="2" t="s">
        <v>34</v>
      </c>
      <c r="E1823" s="2" t="s">
        <v>12297</v>
      </c>
      <c r="F1823" s="2" t="s">
        <v>12279</v>
      </c>
    </row>
    <row r="1824" spans="1:6" hidden="1" x14ac:dyDescent="0.2">
      <c r="A1824" s="1">
        <v>14505</v>
      </c>
      <c r="B1824" s="2" t="s">
        <v>14186</v>
      </c>
      <c r="C1824" s="2" t="s">
        <v>14187</v>
      </c>
      <c r="D1824" s="2" t="s">
        <v>26</v>
      </c>
      <c r="E1824" s="2" t="s">
        <v>12297</v>
      </c>
      <c r="F1824" s="2" t="s">
        <v>12279</v>
      </c>
    </row>
    <row r="1825" spans="1:6" hidden="1" x14ac:dyDescent="0.2">
      <c r="A1825" s="1">
        <v>14507</v>
      </c>
      <c r="B1825" s="2" t="s">
        <v>7578</v>
      </c>
      <c r="C1825" s="2" t="s">
        <v>7579</v>
      </c>
      <c r="D1825" s="2" t="s">
        <v>26</v>
      </c>
      <c r="E1825" s="2" t="s">
        <v>12297</v>
      </c>
      <c r="F1825" s="2" t="s">
        <v>12279</v>
      </c>
    </row>
    <row r="1826" spans="1:6" hidden="1" x14ac:dyDescent="0.2">
      <c r="A1826" s="1">
        <v>14508</v>
      </c>
      <c r="B1826" s="2" t="s">
        <v>7578</v>
      </c>
      <c r="C1826" s="2" t="s">
        <v>14188</v>
      </c>
      <c r="D1826" s="2" t="s">
        <v>26</v>
      </c>
      <c r="E1826" s="2" t="s">
        <v>12297</v>
      </c>
      <c r="F1826" s="2" t="s">
        <v>12279</v>
      </c>
    </row>
    <row r="1827" spans="1:6" hidden="1" x14ac:dyDescent="0.2">
      <c r="A1827" s="1">
        <v>14510</v>
      </c>
      <c r="B1827" s="2" t="s">
        <v>12280</v>
      </c>
      <c r="C1827" s="2" t="s">
        <v>14189</v>
      </c>
      <c r="D1827" s="2" t="s">
        <v>26</v>
      </c>
      <c r="E1827" s="2" t="s">
        <v>12297</v>
      </c>
      <c r="F1827" s="2" t="s">
        <v>12279</v>
      </c>
    </row>
    <row r="1828" spans="1:6" hidden="1" x14ac:dyDescent="0.2">
      <c r="A1828" s="1">
        <v>14511</v>
      </c>
      <c r="B1828" s="2" t="s">
        <v>12314</v>
      </c>
      <c r="C1828" s="2" t="s">
        <v>14190</v>
      </c>
      <c r="D1828" s="2" t="s">
        <v>26</v>
      </c>
      <c r="E1828" s="2" t="s">
        <v>12297</v>
      </c>
      <c r="F1828" s="2" t="s">
        <v>12279</v>
      </c>
    </row>
    <row r="1829" spans="1:6" hidden="1" x14ac:dyDescent="0.2">
      <c r="A1829" s="1">
        <v>14512</v>
      </c>
      <c r="B1829" s="2" t="s">
        <v>7267</v>
      </c>
      <c r="C1829" s="2" t="s">
        <v>14191</v>
      </c>
      <c r="D1829" s="2" t="s">
        <v>29</v>
      </c>
      <c r="E1829" s="2" t="s">
        <v>12297</v>
      </c>
      <c r="F1829" s="2" t="s">
        <v>12279</v>
      </c>
    </row>
    <row r="1830" spans="1:6" hidden="1" x14ac:dyDescent="0.2">
      <c r="A1830" s="1">
        <v>14519</v>
      </c>
      <c r="B1830" s="2" t="s">
        <v>12276</v>
      </c>
      <c r="C1830" s="2" t="s">
        <v>14192</v>
      </c>
      <c r="D1830" s="2" t="s">
        <v>29</v>
      </c>
      <c r="E1830" s="2" t="s">
        <v>12297</v>
      </c>
      <c r="F1830" s="2" t="s">
        <v>12279</v>
      </c>
    </row>
    <row r="1831" spans="1:6" hidden="1" x14ac:dyDescent="0.2">
      <c r="A1831" s="1">
        <v>14520</v>
      </c>
      <c r="B1831" s="2" t="s">
        <v>14193</v>
      </c>
      <c r="C1831" s="2" t="s">
        <v>14194</v>
      </c>
      <c r="D1831" s="2" t="s">
        <v>26</v>
      </c>
      <c r="E1831" s="2" t="s">
        <v>12297</v>
      </c>
      <c r="F1831" s="2" t="s">
        <v>12279</v>
      </c>
    </row>
    <row r="1832" spans="1:6" hidden="1" x14ac:dyDescent="0.2">
      <c r="A1832" s="1">
        <v>14521</v>
      </c>
      <c r="B1832" s="2" t="s">
        <v>13865</v>
      </c>
      <c r="C1832" s="2" t="s">
        <v>2102</v>
      </c>
      <c r="D1832" s="2" t="s">
        <v>29</v>
      </c>
      <c r="E1832" s="2" t="s">
        <v>12297</v>
      </c>
      <c r="F1832" s="2" t="s">
        <v>12279</v>
      </c>
    </row>
    <row r="1833" spans="1:6" hidden="1" x14ac:dyDescent="0.2">
      <c r="A1833" s="1">
        <v>14523</v>
      </c>
      <c r="B1833" s="2" t="s">
        <v>14195</v>
      </c>
      <c r="C1833" s="2" t="s">
        <v>14196</v>
      </c>
      <c r="D1833" s="2" t="s">
        <v>29</v>
      </c>
      <c r="E1833" s="2" t="s">
        <v>12297</v>
      </c>
      <c r="F1833" s="2" t="s">
        <v>12279</v>
      </c>
    </row>
    <row r="1834" spans="1:6" hidden="1" x14ac:dyDescent="0.2">
      <c r="A1834" s="1">
        <v>14525</v>
      </c>
      <c r="B1834" s="2" t="s">
        <v>14197</v>
      </c>
      <c r="C1834" s="2" t="s">
        <v>14198</v>
      </c>
      <c r="D1834" s="2" t="s">
        <v>29</v>
      </c>
      <c r="E1834" s="2" t="s">
        <v>12297</v>
      </c>
      <c r="F1834" s="2" t="s">
        <v>12279</v>
      </c>
    </row>
    <row r="1835" spans="1:6" hidden="1" x14ac:dyDescent="0.2">
      <c r="A1835" s="1">
        <v>14526</v>
      </c>
      <c r="B1835" s="2" t="s">
        <v>12288</v>
      </c>
      <c r="C1835" s="2" t="s">
        <v>2102</v>
      </c>
      <c r="D1835" s="2" t="s">
        <v>26</v>
      </c>
      <c r="E1835" s="2" t="s">
        <v>12297</v>
      </c>
      <c r="F1835" s="2" t="s">
        <v>12279</v>
      </c>
    </row>
    <row r="1836" spans="1:6" hidden="1" x14ac:dyDescent="0.2">
      <c r="A1836" s="1">
        <v>14528</v>
      </c>
      <c r="B1836" s="2" t="s">
        <v>7581</v>
      </c>
      <c r="C1836" s="2" t="s">
        <v>7582</v>
      </c>
      <c r="D1836" s="2" t="s">
        <v>26</v>
      </c>
      <c r="E1836" s="2" t="s">
        <v>12297</v>
      </c>
      <c r="F1836" s="2" t="s">
        <v>12279</v>
      </c>
    </row>
    <row r="1837" spans="1:6" hidden="1" x14ac:dyDescent="0.2">
      <c r="A1837" s="1">
        <v>14531</v>
      </c>
      <c r="B1837" s="2" t="s">
        <v>14156</v>
      </c>
      <c r="C1837" s="2" t="s">
        <v>14199</v>
      </c>
      <c r="D1837" s="2" t="s">
        <v>26</v>
      </c>
      <c r="E1837" s="2" t="s">
        <v>12297</v>
      </c>
      <c r="F1837" s="2" t="s">
        <v>12279</v>
      </c>
    </row>
    <row r="1838" spans="1:6" hidden="1" x14ac:dyDescent="0.2">
      <c r="A1838" s="1">
        <v>14532</v>
      </c>
      <c r="B1838" s="2" t="s">
        <v>12474</v>
      </c>
      <c r="C1838" s="2" t="s">
        <v>14200</v>
      </c>
      <c r="D1838" s="2" t="s">
        <v>26</v>
      </c>
      <c r="E1838" s="2" t="s">
        <v>12297</v>
      </c>
      <c r="F1838" s="2" t="s">
        <v>12279</v>
      </c>
    </row>
    <row r="1839" spans="1:6" hidden="1" x14ac:dyDescent="0.2">
      <c r="A1839" s="1">
        <v>14533</v>
      </c>
      <c r="B1839" s="2" t="s">
        <v>12474</v>
      </c>
      <c r="C1839" s="2" t="s">
        <v>14201</v>
      </c>
      <c r="D1839" s="2" t="s">
        <v>26</v>
      </c>
      <c r="E1839" s="2" t="s">
        <v>12282</v>
      </c>
      <c r="F1839" s="2" t="s">
        <v>12279</v>
      </c>
    </row>
    <row r="1840" spans="1:6" hidden="1" x14ac:dyDescent="0.2">
      <c r="A1840" s="1">
        <v>14534</v>
      </c>
      <c r="B1840" s="2" t="s">
        <v>14202</v>
      </c>
      <c r="C1840" s="2" t="s">
        <v>14203</v>
      </c>
      <c r="D1840" s="2" t="s">
        <v>26</v>
      </c>
      <c r="E1840" s="2" t="s">
        <v>12297</v>
      </c>
      <c r="F1840" s="2" t="s">
        <v>12279</v>
      </c>
    </row>
    <row r="1841" spans="1:6" hidden="1" x14ac:dyDescent="0.2">
      <c r="A1841" s="1">
        <v>14535</v>
      </c>
      <c r="B1841" s="2" t="s">
        <v>7348</v>
      </c>
      <c r="C1841" s="2" t="s">
        <v>14204</v>
      </c>
      <c r="D1841" s="2" t="s">
        <v>29</v>
      </c>
      <c r="E1841" s="2" t="s">
        <v>12297</v>
      </c>
      <c r="F1841" s="2" t="s">
        <v>12279</v>
      </c>
    </row>
    <row r="1842" spans="1:6" hidden="1" x14ac:dyDescent="0.2">
      <c r="A1842" s="1">
        <v>14538</v>
      </c>
      <c r="B1842" s="2" t="s">
        <v>14205</v>
      </c>
      <c r="C1842" s="2" t="s">
        <v>14206</v>
      </c>
      <c r="D1842" s="2" t="s">
        <v>26</v>
      </c>
      <c r="E1842" s="2" t="s">
        <v>12297</v>
      </c>
      <c r="F1842" s="2" t="s">
        <v>12279</v>
      </c>
    </row>
    <row r="1843" spans="1:6" hidden="1" x14ac:dyDescent="0.2">
      <c r="A1843" s="1">
        <v>14540</v>
      </c>
      <c r="B1843" s="2" t="s">
        <v>12329</v>
      </c>
      <c r="C1843" s="2" t="s">
        <v>14207</v>
      </c>
      <c r="D1843" s="2" t="s">
        <v>26</v>
      </c>
      <c r="E1843" s="2" t="s">
        <v>12297</v>
      </c>
      <c r="F1843" s="2" t="s">
        <v>12279</v>
      </c>
    </row>
    <row r="1844" spans="1:6" hidden="1" x14ac:dyDescent="0.2">
      <c r="A1844" s="1">
        <v>14542</v>
      </c>
      <c r="B1844" s="2" t="s">
        <v>7584</v>
      </c>
      <c r="C1844" s="2" t="s">
        <v>7585</v>
      </c>
      <c r="D1844" s="2" t="s">
        <v>29</v>
      </c>
      <c r="E1844" s="2" t="s">
        <v>12297</v>
      </c>
      <c r="F1844" s="2" t="s">
        <v>12279</v>
      </c>
    </row>
    <row r="1845" spans="1:6" hidden="1" x14ac:dyDescent="0.2">
      <c r="A1845" s="1">
        <v>14543</v>
      </c>
      <c r="B1845" s="2" t="s">
        <v>7591</v>
      </c>
      <c r="C1845" s="2" t="s">
        <v>14208</v>
      </c>
      <c r="D1845" s="2" t="s">
        <v>29</v>
      </c>
      <c r="E1845" s="2" t="s">
        <v>12297</v>
      </c>
      <c r="F1845" s="2" t="s">
        <v>12279</v>
      </c>
    </row>
    <row r="1846" spans="1:6" hidden="1" x14ac:dyDescent="0.2">
      <c r="A1846" s="1">
        <v>14547</v>
      </c>
      <c r="B1846" s="2" t="s">
        <v>14209</v>
      </c>
      <c r="C1846" s="2" t="s">
        <v>2102</v>
      </c>
      <c r="D1846" s="2" t="s">
        <v>26</v>
      </c>
      <c r="E1846" s="2" t="s">
        <v>12297</v>
      </c>
      <c r="F1846" s="2" t="s">
        <v>12279</v>
      </c>
    </row>
    <row r="1847" spans="1:6" ht="20" hidden="1" x14ac:dyDescent="0.2">
      <c r="A1847" s="1">
        <v>14549</v>
      </c>
      <c r="B1847" s="2" t="s">
        <v>12625</v>
      </c>
      <c r="C1847" s="2" t="s">
        <v>14210</v>
      </c>
      <c r="D1847" s="2" t="s">
        <v>26</v>
      </c>
      <c r="E1847" s="2" t="s">
        <v>12297</v>
      </c>
      <c r="F1847" s="2" t="s">
        <v>12279</v>
      </c>
    </row>
    <row r="1848" spans="1:6" hidden="1" x14ac:dyDescent="0.2">
      <c r="A1848" s="1">
        <v>14550</v>
      </c>
      <c r="B1848" s="2" t="s">
        <v>7587</v>
      </c>
      <c r="C1848" s="2" t="s">
        <v>7588</v>
      </c>
      <c r="D1848" s="2" t="s">
        <v>26</v>
      </c>
      <c r="E1848" s="2" t="s">
        <v>12297</v>
      </c>
      <c r="F1848" s="2" t="s">
        <v>12279</v>
      </c>
    </row>
    <row r="1849" spans="1:6" hidden="1" x14ac:dyDescent="0.2">
      <c r="A1849" s="1">
        <v>14551</v>
      </c>
      <c r="B1849" s="2" t="s">
        <v>7489</v>
      </c>
      <c r="C1849" s="2" t="s">
        <v>14211</v>
      </c>
      <c r="D1849" s="2" t="s">
        <v>29</v>
      </c>
      <c r="E1849" s="2" t="s">
        <v>12297</v>
      </c>
      <c r="F1849" s="2" t="s">
        <v>12279</v>
      </c>
    </row>
    <row r="1850" spans="1:6" hidden="1" x14ac:dyDescent="0.2">
      <c r="A1850" s="1">
        <v>14553</v>
      </c>
      <c r="B1850" s="2" t="s">
        <v>13388</v>
      </c>
      <c r="C1850" s="2" t="s">
        <v>14212</v>
      </c>
      <c r="D1850" s="2" t="s">
        <v>29</v>
      </c>
      <c r="E1850" s="2" t="s">
        <v>12297</v>
      </c>
      <c r="F1850" s="2" t="s">
        <v>12279</v>
      </c>
    </row>
    <row r="1851" spans="1:6" hidden="1" x14ac:dyDescent="0.2">
      <c r="A1851" s="1">
        <v>14554</v>
      </c>
      <c r="B1851" s="2" t="s">
        <v>12371</v>
      </c>
      <c r="C1851" s="2" t="s">
        <v>14213</v>
      </c>
      <c r="D1851" s="2" t="s">
        <v>29</v>
      </c>
      <c r="E1851" s="2" t="s">
        <v>12297</v>
      </c>
      <c r="F1851" s="2" t="s">
        <v>12279</v>
      </c>
    </row>
    <row r="1852" spans="1:6" hidden="1" x14ac:dyDescent="0.2">
      <c r="A1852" s="1">
        <v>14555</v>
      </c>
      <c r="B1852" s="2" t="s">
        <v>14214</v>
      </c>
      <c r="C1852" s="2" t="s">
        <v>14215</v>
      </c>
      <c r="D1852" s="2" t="s">
        <v>29</v>
      </c>
      <c r="E1852" s="2" t="s">
        <v>12297</v>
      </c>
      <c r="F1852" s="2" t="s">
        <v>12279</v>
      </c>
    </row>
    <row r="1853" spans="1:6" hidden="1" x14ac:dyDescent="0.2">
      <c r="A1853" s="1">
        <v>14558</v>
      </c>
      <c r="B1853" s="2" t="s">
        <v>14216</v>
      </c>
      <c r="C1853" s="2" t="s">
        <v>14217</v>
      </c>
      <c r="D1853" s="2" t="s">
        <v>29</v>
      </c>
      <c r="E1853" s="2" t="s">
        <v>12282</v>
      </c>
      <c r="F1853" s="2" t="s">
        <v>12279</v>
      </c>
    </row>
    <row r="1854" spans="1:6" hidden="1" x14ac:dyDescent="0.2">
      <c r="A1854" s="1">
        <v>14562</v>
      </c>
      <c r="B1854" s="2" t="s">
        <v>7267</v>
      </c>
      <c r="C1854" s="2" t="s">
        <v>7590</v>
      </c>
      <c r="D1854" s="2" t="s">
        <v>29</v>
      </c>
      <c r="E1854" s="2" t="s">
        <v>12297</v>
      </c>
      <c r="F1854" s="2" t="s">
        <v>12279</v>
      </c>
    </row>
    <row r="1855" spans="1:6" hidden="1" x14ac:dyDescent="0.2">
      <c r="A1855" s="1">
        <v>14563</v>
      </c>
      <c r="B1855" s="2" t="s">
        <v>7591</v>
      </c>
      <c r="C1855" s="2" t="s">
        <v>7592</v>
      </c>
      <c r="D1855" s="2" t="s">
        <v>29</v>
      </c>
      <c r="E1855" s="2" t="s">
        <v>12297</v>
      </c>
      <c r="F1855" s="2" t="s">
        <v>12279</v>
      </c>
    </row>
    <row r="1856" spans="1:6" hidden="1" x14ac:dyDescent="0.2">
      <c r="A1856" s="1">
        <v>14564</v>
      </c>
      <c r="B1856" s="2" t="s">
        <v>7276</v>
      </c>
      <c r="C1856" s="2" t="s">
        <v>14218</v>
      </c>
      <c r="D1856" s="2" t="s">
        <v>26</v>
      </c>
      <c r="E1856" s="2" t="s">
        <v>12297</v>
      </c>
      <c r="F1856" s="2" t="s">
        <v>12279</v>
      </c>
    </row>
    <row r="1857" spans="1:6" hidden="1" x14ac:dyDescent="0.2">
      <c r="A1857" s="1">
        <v>14565</v>
      </c>
      <c r="B1857" s="2" t="s">
        <v>7385</v>
      </c>
      <c r="C1857" s="2" t="s">
        <v>14219</v>
      </c>
      <c r="D1857" s="2" t="s">
        <v>26</v>
      </c>
      <c r="E1857" s="2" t="s">
        <v>12297</v>
      </c>
      <c r="F1857" s="2" t="s">
        <v>12279</v>
      </c>
    </row>
    <row r="1858" spans="1:6" hidden="1" x14ac:dyDescent="0.2">
      <c r="A1858" s="1">
        <v>14567</v>
      </c>
      <c r="B1858" s="2" t="s">
        <v>14220</v>
      </c>
      <c r="C1858" s="2" t="s">
        <v>14221</v>
      </c>
      <c r="D1858" s="2" t="s">
        <v>26</v>
      </c>
      <c r="E1858" s="2" t="s">
        <v>12284</v>
      </c>
      <c r="F1858" s="2" t="s">
        <v>12279</v>
      </c>
    </row>
    <row r="1859" spans="1:6" hidden="1" x14ac:dyDescent="0.2">
      <c r="A1859" s="1">
        <v>14568</v>
      </c>
      <c r="B1859" s="2" t="s">
        <v>12314</v>
      </c>
      <c r="C1859" s="2" t="s">
        <v>14222</v>
      </c>
      <c r="D1859" s="2" t="s">
        <v>26</v>
      </c>
      <c r="E1859" s="2" t="s">
        <v>12297</v>
      </c>
      <c r="F1859" s="2" t="s">
        <v>12279</v>
      </c>
    </row>
    <row r="1860" spans="1:6" hidden="1" x14ac:dyDescent="0.2">
      <c r="A1860" s="1">
        <v>14569</v>
      </c>
      <c r="B1860" s="2" t="s">
        <v>7381</v>
      </c>
      <c r="C1860" s="2" t="s">
        <v>14223</v>
      </c>
      <c r="D1860" s="2" t="s">
        <v>26</v>
      </c>
      <c r="E1860" s="2" t="s">
        <v>12297</v>
      </c>
      <c r="F1860" s="2" t="s">
        <v>12279</v>
      </c>
    </row>
    <row r="1861" spans="1:6" hidden="1" x14ac:dyDescent="0.2">
      <c r="A1861" s="1">
        <v>14570</v>
      </c>
      <c r="B1861" s="2" t="s">
        <v>7470</v>
      </c>
      <c r="C1861" s="2" t="s">
        <v>14224</v>
      </c>
      <c r="D1861" s="2" t="s">
        <v>34</v>
      </c>
      <c r="E1861" s="2" t="s">
        <v>12297</v>
      </c>
      <c r="F1861" s="2" t="s">
        <v>12279</v>
      </c>
    </row>
    <row r="1862" spans="1:6" hidden="1" x14ac:dyDescent="0.2">
      <c r="A1862" s="1">
        <v>14571</v>
      </c>
      <c r="B1862" s="2" t="s">
        <v>7858</v>
      </c>
      <c r="C1862" s="2" t="s">
        <v>14225</v>
      </c>
      <c r="D1862" s="2" t="s">
        <v>34</v>
      </c>
      <c r="E1862" s="2" t="s">
        <v>12297</v>
      </c>
      <c r="F1862" s="2" t="s">
        <v>12279</v>
      </c>
    </row>
    <row r="1863" spans="1:6" ht="20" hidden="1" x14ac:dyDescent="0.2">
      <c r="A1863" s="1">
        <v>14573</v>
      </c>
      <c r="B1863" s="2" t="s">
        <v>13040</v>
      </c>
      <c r="C1863" s="2" t="s">
        <v>14226</v>
      </c>
      <c r="D1863" s="2" t="s">
        <v>26</v>
      </c>
      <c r="E1863" s="2" t="s">
        <v>12297</v>
      </c>
      <c r="F1863" s="2" t="s">
        <v>12279</v>
      </c>
    </row>
    <row r="1864" spans="1:6" hidden="1" x14ac:dyDescent="0.2">
      <c r="A1864" s="1">
        <v>14574</v>
      </c>
      <c r="B1864" s="2" t="s">
        <v>14227</v>
      </c>
      <c r="C1864" s="2" t="s">
        <v>14228</v>
      </c>
      <c r="D1864" s="2" t="s">
        <v>29</v>
      </c>
      <c r="E1864" s="2" t="s">
        <v>12297</v>
      </c>
      <c r="F1864" s="2" t="s">
        <v>12279</v>
      </c>
    </row>
    <row r="1865" spans="1:6" hidden="1" x14ac:dyDescent="0.2">
      <c r="A1865" s="1">
        <v>14576</v>
      </c>
      <c r="B1865" s="2" t="s">
        <v>14229</v>
      </c>
      <c r="C1865" s="2" t="s">
        <v>14230</v>
      </c>
      <c r="D1865" s="2" t="s">
        <v>26</v>
      </c>
      <c r="E1865" s="2" t="s">
        <v>12297</v>
      </c>
      <c r="F1865" s="2" t="s">
        <v>12279</v>
      </c>
    </row>
    <row r="1866" spans="1:6" hidden="1" x14ac:dyDescent="0.2">
      <c r="A1866" s="1">
        <v>14577</v>
      </c>
      <c r="B1866" s="2" t="s">
        <v>14231</v>
      </c>
      <c r="C1866" s="2" t="s">
        <v>14232</v>
      </c>
      <c r="D1866" s="2" t="s">
        <v>34</v>
      </c>
      <c r="E1866" s="2" t="s">
        <v>12297</v>
      </c>
      <c r="F1866" s="2" t="s">
        <v>12279</v>
      </c>
    </row>
    <row r="1867" spans="1:6" hidden="1" x14ac:dyDescent="0.2">
      <c r="A1867" s="1">
        <v>14578</v>
      </c>
      <c r="B1867" s="2" t="s">
        <v>14233</v>
      </c>
      <c r="C1867" s="2" t="s">
        <v>14234</v>
      </c>
      <c r="D1867" s="2" t="s">
        <v>26</v>
      </c>
      <c r="E1867" s="2" t="s">
        <v>12297</v>
      </c>
      <c r="F1867" s="2" t="s">
        <v>12279</v>
      </c>
    </row>
    <row r="1868" spans="1:6" hidden="1" x14ac:dyDescent="0.2">
      <c r="A1868" s="1">
        <v>14579</v>
      </c>
      <c r="B1868" s="2" t="s">
        <v>7624</v>
      </c>
      <c r="C1868" s="2" t="s">
        <v>14235</v>
      </c>
      <c r="D1868" s="2" t="s">
        <v>34</v>
      </c>
      <c r="E1868" s="2" t="s">
        <v>12297</v>
      </c>
      <c r="F1868" s="2" t="s">
        <v>12279</v>
      </c>
    </row>
    <row r="1869" spans="1:6" hidden="1" x14ac:dyDescent="0.2">
      <c r="A1869" s="1">
        <v>14580</v>
      </c>
      <c r="B1869" s="2" t="s">
        <v>7325</v>
      </c>
      <c r="C1869" s="2" t="s">
        <v>7593</v>
      </c>
      <c r="D1869" s="2" t="s">
        <v>26</v>
      </c>
      <c r="E1869" s="2" t="s">
        <v>12297</v>
      </c>
      <c r="F1869" s="2" t="s">
        <v>12279</v>
      </c>
    </row>
    <row r="1870" spans="1:6" hidden="1" x14ac:dyDescent="0.2">
      <c r="A1870" s="1">
        <v>14581</v>
      </c>
      <c r="B1870" s="2" t="s">
        <v>7325</v>
      </c>
      <c r="C1870" s="2" t="s">
        <v>7594</v>
      </c>
      <c r="D1870" s="2" t="s">
        <v>26</v>
      </c>
      <c r="E1870" s="2" t="s">
        <v>12297</v>
      </c>
      <c r="F1870" s="2" t="s">
        <v>12279</v>
      </c>
    </row>
    <row r="1871" spans="1:6" hidden="1" x14ac:dyDescent="0.2">
      <c r="A1871" s="1">
        <v>14582</v>
      </c>
      <c r="B1871" s="2" t="s">
        <v>7325</v>
      </c>
      <c r="C1871" s="2" t="s">
        <v>14236</v>
      </c>
      <c r="D1871" s="2" t="s">
        <v>26</v>
      </c>
      <c r="E1871" s="2" t="s">
        <v>12297</v>
      </c>
      <c r="F1871" s="2" t="s">
        <v>12279</v>
      </c>
    </row>
    <row r="1872" spans="1:6" hidden="1" x14ac:dyDescent="0.2">
      <c r="A1872" s="1">
        <v>14583</v>
      </c>
      <c r="B1872" s="2" t="s">
        <v>7325</v>
      </c>
      <c r="C1872" s="2" t="s">
        <v>7596</v>
      </c>
      <c r="D1872" s="2" t="s">
        <v>26</v>
      </c>
      <c r="E1872" s="2" t="s">
        <v>12297</v>
      </c>
      <c r="F1872" s="2" t="s">
        <v>12279</v>
      </c>
    </row>
    <row r="1873" spans="1:6" hidden="1" x14ac:dyDescent="0.2">
      <c r="A1873" s="1">
        <v>14585</v>
      </c>
      <c r="B1873" s="2" t="s">
        <v>7597</v>
      </c>
      <c r="C1873" s="2" t="s">
        <v>7598</v>
      </c>
      <c r="D1873" s="2" t="s">
        <v>29</v>
      </c>
      <c r="E1873" s="2" t="s">
        <v>12297</v>
      </c>
      <c r="F1873" s="2" t="s">
        <v>12279</v>
      </c>
    </row>
    <row r="1874" spans="1:6" hidden="1" x14ac:dyDescent="0.2">
      <c r="A1874" s="1">
        <v>14588</v>
      </c>
      <c r="B1874" s="2" t="s">
        <v>7318</v>
      </c>
      <c r="C1874" s="2" t="s">
        <v>7599</v>
      </c>
      <c r="D1874" s="2" t="s">
        <v>34</v>
      </c>
      <c r="E1874" s="2" t="s">
        <v>12297</v>
      </c>
      <c r="F1874" s="2" t="s">
        <v>12279</v>
      </c>
    </row>
    <row r="1875" spans="1:6" hidden="1" x14ac:dyDescent="0.2">
      <c r="A1875" s="1">
        <v>14591</v>
      </c>
      <c r="B1875" s="2" t="s">
        <v>14237</v>
      </c>
      <c r="C1875" s="2" t="s">
        <v>14238</v>
      </c>
      <c r="D1875" s="2" t="s">
        <v>29</v>
      </c>
      <c r="E1875" s="2" t="s">
        <v>12297</v>
      </c>
      <c r="F1875" s="2" t="s">
        <v>12279</v>
      </c>
    </row>
    <row r="1876" spans="1:6" hidden="1" x14ac:dyDescent="0.2">
      <c r="A1876" s="1">
        <v>14592</v>
      </c>
      <c r="B1876" s="2" t="s">
        <v>13513</v>
      </c>
      <c r="C1876" s="2" t="s">
        <v>14239</v>
      </c>
      <c r="D1876" s="2" t="s">
        <v>29</v>
      </c>
      <c r="E1876" s="2" t="s">
        <v>12297</v>
      </c>
      <c r="F1876" s="2" t="s">
        <v>12279</v>
      </c>
    </row>
    <row r="1877" spans="1:6" hidden="1" x14ac:dyDescent="0.2">
      <c r="A1877" s="1">
        <v>14593</v>
      </c>
      <c r="B1877" s="2" t="s">
        <v>7656</v>
      </c>
      <c r="C1877" s="2" t="s">
        <v>14240</v>
      </c>
      <c r="D1877" s="2" t="s">
        <v>26</v>
      </c>
      <c r="E1877" s="2" t="s">
        <v>12297</v>
      </c>
      <c r="F1877" s="2" t="s">
        <v>12279</v>
      </c>
    </row>
    <row r="1878" spans="1:6" hidden="1" x14ac:dyDescent="0.2">
      <c r="A1878" s="1">
        <v>14594</v>
      </c>
      <c r="B1878" s="2" t="s">
        <v>14241</v>
      </c>
      <c r="C1878" s="2" t="s">
        <v>14242</v>
      </c>
      <c r="D1878" s="2" t="s">
        <v>29</v>
      </c>
      <c r="E1878" s="2" t="s">
        <v>12297</v>
      </c>
      <c r="F1878" s="2" t="s">
        <v>12279</v>
      </c>
    </row>
    <row r="1879" spans="1:6" hidden="1" x14ac:dyDescent="0.2">
      <c r="A1879" s="1">
        <v>14595</v>
      </c>
      <c r="B1879" s="2" t="s">
        <v>14241</v>
      </c>
      <c r="C1879" s="2" t="s">
        <v>7451</v>
      </c>
      <c r="D1879" s="2" t="s">
        <v>29</v>
      </c>
      <c r="E1879" s="2" t="s">
        <v>12297</v>
      </c>
      <c r="F1879" s="2" t="s">
        <v>12279</v>
      </c>
    </row>
    <row r="1880" spans="1:6" hidden="1" x14ac:dyDescent="0.2">
      <c r="A1880" s="1">
        <v>14596</v>
      </c>
      <c r="B1880" s="2" t="s">
        <v>14241</v>
      </c>
      <c r="C1880" s="2" t="s">
        <v>12961</v>
      </c>
      <c r="D1880" s="2" t="s">
        <v>29</v>
      </c>
      <c r="E1880" s="2" t="s">
        <v>12297</v>
      </c>
      <c r="F1880" s="2" t="s">
        <v>12279</v>
      </c>
    </row>
    <row r="1881" spans="1:6" ht="20" hidden="1" x14ac:dyDescent="0.2">
      <c r="A1881" s="1">
        <v>14597</v>
      </c>
      <c r="B1881" s="2" t="s">
        <v>7299</v>
      </c>
      <c r="C1881" s="2" t="s">
        <v>14243</v>
      </c>
      <c r="D1881" s="2" t="s">
        <v>29</v>
      </c>
      <c r="E1881" s="2" t="s">
        <v>12297</v>
      </c>
      <c r="F1881" s="2" t="s">
        <v>12279</v>
      </c>
    </row>
    <row r="1882" spans="1:6" hidden="1" x14ac:dyDescent="0.2">
      <c r="A1882" s="1">
        <v>14598</v>
      </c>
      <c r="B1882" s="2" t="s">
        <v>14244</v>
      </c>
      <c r="C1882" s="2" t="s">
        <v>2102</v>
      </c>
      <c r="D1882" s="2" t="s">
        <v>29</v>
      </c>
      <c r="E1882" s="2" t="s">
        <v>12297</v>
      </c>
      <c r="F1882" s="2" t="s">
        <v>12279</v>
      </c>
    </row>
    <row r="1883" spans="1:6" hidden="1" x14ac:dyDescent="0.2">
      <c r="A1883" s="1">
        <v>14599</v>
      </c>
      <c r="B1883" s="2" t="s">
        <v>7484</v>
      </c>
      <c r="C1883" s="2" t="s">
        <v>14245</v>
      </c>
      <c r="D1883" s="2" t="s">
        <v>29</v>
      </c>
      <c r="E1883" s="2" t="s">
        <v>12297</v>
      </c>
      <c r="F1883" s="2" t="s">
        <v>12279</v>
      </c>
    </row>
    <row r="1884" spans="1:6" hidden="1" x14ac:dyDescent="0.2">
      <c r="A1884" s="1">
        <v>14600</v>
      </c>
      <c r="B1884" s="2" t="s">
        <v>7299</v>
      </c>
      <c r="C1884" s="2" t="s">
        <v>14246</v>
      </c>
      <c r="D1884" s="2" t="s">
        <v>29</v>
      </c>
      <c r="E1884" s="2" t="s">
        <v>12297</v>
      </c>
      <c r="F1884" s="2" t="s">
        <v>12279</v>
      </c>
    </row>
    <row r="1885" spans="1:6" ht="20" hidden="1" x14ac:dyDescent="0.2">
      <c r="A1885" s="1">
        <v>14601</v>
      </c>
      <c r="B1885" s="2" t="s">
        <v>7605</v>
      </c>
      <c r="C1885" s="2" t="s">
        <v>14247</v>
      </c>
      <c r="D1885" s="2" t="s">
        <v>29</v>
      </c>
      <c r="E1885" s="2" t="s">
        <v>12297</v>
      </c>
      <c r="F1885" s="2" t="s">
        <v>12279</v>
      </c>
    </row>
    <row r="1886" spans="1:6" hidden="1" x14ac:dyDescent="0.2">
      <c r="A1886" s="1">
        <v>14602</v>
      </c>
      <c r="B1886" s="2" t="s">
        <v>7789</v>
      </c>
      <c r="C1886" s="2" t="s">
        <v>14248</v>
      </c>
      <c r="D1886" s="2" t="s">
        <v>29</v>
      </c>
      <c r="E1886" s="2" t="s">
        <v>12297</v>
      </c>
      <c r="F1886" s="2" t="s">
        <v>12279</v>
      </c>
    </row>
    <row r="1887" spans="1:6" hidden="1" x14ac:dyDescent="0.2">
      <c r="A1887" s="1">
        <v>14605</v>
      </c>
      <c r="B1887" s="2" t="s">
        <v>7407</v>
      </c>
      <c r="C1887" s="2" t="s">
        <v>14249</v>
      </c>
      <c r="D1887" s="2" t="s">
        <v>34</v>
      </c>
      <c r="E1887" s="2" t="s">
        <v>12297</v>
      </c>
      <c r="F1887" s="2" t="s">
        <v>12279</v>
      </c>
    </row>
    <row r="1888" spans="1:6" hidden="1" x14ac:dyDescent="0.2">
      <c r="A1888" s="1">
        <v>14618</v>
      </c>
      <c r="B1888" s="2" t="s">
        <v>7325</v>
      </c>
      <c r="C1888" s="2" t="s">
        <v>14250</v>
      </c>
      <c r="D1888" s="2" t="s">
        <v>26</v>
      </c>
      <c r="E1888" s="2" t="s">
        <v>12297</v>
      </c>
      <c r="F1888" s="2" t="s">
        <v>12279</v>
      </c>
    </row>
    <row r="1889" spans="1:6" hidden="1" x14ac:dyDescent="0.2">
      <c r="A1889" s="1">
        <v>14620</v>
      </c>
      <c r="B1889" s="2" t="s">
        <v>7329</v>
      </c>
      <c r="C1889" s="2" t="s">
        <v>7600</v>
      </c>
      <c r="D1889" s="2" t="s">
        <v>26</v>
      </c>
      <c r="E1889" s="2" t="s">
        <v>12297</v>
      </c>
      <c r="F1889" s="2" t="s">
        <v>12279</v>
      </c>
    </row>
    <row r="1890" spans="1:6" hidden="1" x14ac:dyDescent="0.2">
      <c r="A1890" s="1">
        <v>14621</v>
      </c>
      <c r="B1890" s="2" t="s">
        <v>7284</v>
      </c>
      <c r="C1890" s="2" t="s">
        <v>7285</v>
      </c>
      <c r="D1890" s="2" t="s">
        <v>29</v>
      </c>
      <c r="E1890" s="2" t="s">
        <v>12297</v>
      </c>
      <c r="F1890" s="2" t="s">
        <v>12279</v>
      </c>
    </row>
    <row r="1891" spans="1:6" hidden="1" x14ac:dyDescent="0.2">
      <c r="A1891" s="1">
        <v>14624</v>
      </c>
      <c r="B1891" s="2" t="s">
        <v>7602</v>
      </c>
      <c r="C1891" s="2" t="s">
        <v>7603</v>
      </c>
      <c r="D1891" s="2" t="s">
        <v>26</v>
      </c>
      <c r="E1891" s="2" t="s">
        <v>12297</v>
      </c>
      <c r="F1891" s="2" t="s">
        <v>12279</v>
      </c>
    </row>
    <row r="1892" spans="1:6" hidden="1" x14ac:dyDescent="0.2">
      <c r="A1892" s="1">
        <v>14627</v>
      </c>
      <c r="B1892" s="2" t="s">
        <v>14251</v>
      </c>
      <c r="C1892" s="2" t="s">
        <v>14252</v>
      </c>
      <c r="D1892" s="2" t="s">
        <v>26</v>
      </c>
      <c r="E1892" s="2" t="s">
        <v>12297</v>
      </c>
      <c r="F1892" s="2" t="s">
        <v>12279</v>
      </c>
    </row>
    <row r="1893" spans="1:6" hidden="1" x14ac:dyDescent="0.2">
      <c r="A1893" s="1">
        <v>14629</v>
      </c>
      <c r="B1893" s="2" t="s">
        <v>7721</v>
      </c>
      <c r="C1893" s="2" t="s">
        <v>14253</v>
      </c>
      <c r="D1893" s="2" t="s">
        <v>29</v>
      </c>
      <c r="E1893" s="2" t="s">
        <v>12297</v>
      </c>
      <c r="F1893" s="2" t="s">
        <v>12279</v>
      </c>
    </row>
    <row r="1894" spans="1:6" ht="20" hidden="1" x14ac:dyDescent="0.2">
      <c r="A1894" s="1">
        <v>14630</v>
      </c>
      <c r="B1894" s="2" t="s">
        <v>12579</v>
      </c>
      <c r="C1894" s="2" t="s">
        <v>2102</v>
      </c>
      <c r="D1894" s="2" t="s">
        <v>29</v>
      </c>
      <c r="E1894" s="2" t="s">
        <v>12297</v>
      </c>
      <c r="F1894" s="2" t="s">
        <v>12279</v>
      </c>
    </row>
    <row r="1895" spans="1:6" hidden="1" x14ac:dyDescent="0.2">
      <c r="A1895" s="1">
        <v>14631</v>
      </c>
      <c r="B1895" s="2" t="s">
        <v>12771</v>
      </c>
      <c r="C1895" s="2" t="s">
        <v>14254</v>
      </c>
      <c r="D1895" s="2" t="s">
        <v>29</v>
      </c>
      <c r="E1895" s="2" t="s">
        <v>12297</v>
      </c>
      <c r="F1895" s="2" t="s">
        <v>12279</v>
      </c>
    </row>
    <row r="1896" spans="1:6" hidden="1" x14ac:dyDescent="0.2">
      <c r="A1896" s="1">
        <v>14632</v>
      </c>
      <c r="B1896" s="2" t="s">
        <v>7605</v>
      </c>
      <c r="C1896" s="2" t="s">
        <v>7606</v>
      </c>
      <c r="D1896" s="2" t="s">
        <v>29</v>
      </c>
      <c r="E1896" s="2" t="s">
        <v>12297</v>
      </c>
      <c r="F1896" s="2" t="s">
        <v>12279</v>
      </c>
    </row>
    <row r="1897" spans="1:6" hidden="1" x14ac:dyDescent="0.2">
      <c r="A1897" s="1">
        <v>14634</v>
      </c>
      <c r="B1897" s="2" t="s">
        <v>7503</v>
      </c>
      <c r="C1897" s="2" t="s">
        <v>14255</v>
      </c>
      <c r="D1897" s="2" t="s">
        <v>29</v>
      </c>
      <c r="E1897" s="2" t="s">
        <v>12297</v>
      </c>
      <c r="F1897" s="2" t="s">
        <v>12279</v>
      </c>
    </row>
    <row r="1898" spans="1:6" hidden="1" x14ac:dyDescent="0.2">
      <c r="A1898" s="1">
        <v>14635</v>
      </c>
      <c r="B1898" s="2" t="s">
        <v>13025</v>
      </c>
      <c r="C1898" s="2" t="s">
        <v>14256</v>
      </c>
      <c r="D1898" s="2" t="s">
        <v>26</v>
      </c>
      <c r="E1898" s="2" t="s">
        <v>12297</v>
      </c>
      <c r="F1898" s="2" t="s">
        <v>12279</v>
      </c>
    </row>
    <row r="1899" spans="1:6" hidden="1" x14ac:dyDescent="0.2">
      <c r="A1899" s="1">
        <v>14636</v>
      </c>
      <c r="B1899" s="2" t="s">
        <v>13025</v>
      </c>
      <c r="C1899" s="2" t="s">
        <v>14257</v>
      </c>
      <c r="D1899" s="2" t="s">
        <v>26</v>
      </c>
      <c r="E1899" s="2" t="s">
        <v>12297</v>
      </c>
      <c r="F1899" s="2" t="s">
        <v>12279</v>
      </c>
    </row>
    <row r="1900" spans="1:6" hidden="1" x14ac:dyDescent="0.2">
      <c r="A1900" s="1">
        <v>14637</v>
      </c>
      <c r="B1900" s="2" t="s">
        <v>13025</v>
      </c>
      <c r="C1900" s="2" t="s">
        <v>14258</v>
      </c>
      <c r="D1900" s="2" t="s">
        <v>26</v>
      </c>
      <c r="E1900" s="2" t="s">
        <v>12297</v>
      </c>
      <c r="F1900" s="2" t="s">
        <v>12279</v>
      </c>
    </row>
    <row r="1901" spans="1:6" hidden="1" x14ac:dyDescent="0.2">
      <c r="A1901" s="1">
        <v>14638</v>
      </c>
      <c r="B1901" s="2" t="s">
        <v>13025</v>
      </c>
      <c r="C1901" s="2" t="s">
        <v>14259</v>
      </c>
      <c r="D1901" s="2" t="s">
        <v>26</v>
      </c>
      <c r="E1901" s="2" t="s">
        <v>12297</v>
      </c>
      <c r="F1901" s="2" t="s">
        <v>12279</v>
      </c>
    </row>
    <row r="1902" spans="1:6" hidden="1" x14ac:dyDescent="0.2">
      <c r="A1902" s="1">
        <v>14639</v>
      </c>
      <c r="B1902" s="2" t="s">
        <v>13025</v>
      </c>
      <c r="C1902" s="2" t="s">
        <v>14260</v>
      </c>
      <c r="D1902" s="2" t="s">
        <v>26</v>
      </c>
      <c r="E1902" s="2" t="s">
        <v>12297</v>
      </c>
      <c r="F1902" s="2" t="s">
        <v>12279</v>
      </c>
    </row>
    <row r="1903" spans="1:6" hidden="1" x14ac:dyDescent="0.2">
      <c r="A1903" s="1">
        <v>14640</v>
      </c>
      <c r="B1903" s="2" t="s">
        <v>13025</v>
      </c>
      <c r="C1903" s="2" t="s">
        <v>14261</v>
      </c>
      <c r="D1903" s="2" t="s">
        <v>26</v>
      </c>
      <c r="E1903" s="2" t="s">
        <v>12297</v>
      </c>
      <c r="F1903" s="2" t="s">
        <v>12279</v>
      </c>
    </row>
    <row r="1904" spans="1:6" hidden="1" x14ac:dyDescent="0.2">
      <c r="A1904" s="1">
        <v>14641</v>
      </c>
      <c r="B1904" s="2" t="s">
        <v>13025</v>
      </c>
      <c r="C1904" s="2" t="s">
        <v>14262</v>
      </c>
      <c r="D1904" s="2" t="s">
        <v>26</v>
      </c>
      <c r="E1904" s="2" t="s">
        <v>12297</v>
      </c>
      <c r="F1904" s="2" t="s">
        <v>12279</v>
      </c>
    </row>
    <row r="1905" spans="1:6" hidden="1" x14ac:dyDescent="0.2">
      <c r="A1905" s="1">
        <v>14642</v>
      </c>
      <c r="B1905" s="2" t="s">
        <v>13025</v>
      </c>
      <c r="C1905" s="2" t="s">
        <v>14263</v>
      </c>
      <c r="D1905" s="2" t="s">
        <v>26</v>
      </c>
      <c r="E1905" s="2" t="s">
        <v>12297</v>
      </c>
      <c r="F1905" s="2" t="s">
        <v>12279</v>
      </c>
    </row>
    <row r="1906" spans="1:6" ht="20" hidden="1" x14ac:dyDescent="0.2">
      <c r="A1906" s="1">
        <v>14643</v>
      </c>
      <c r="B1906" s="2" t="s">
        <v>13025</v>
      </c>
      <c r="C1906" s="2" t="s">
        <v>14264</v>
      </c>
      <c r="D1906" s="2" t="s">
        <v>26</v>
      </c>
      <c r="E1906" s="2" t="s">
        <v>12297</v>
      </c>
      <c r="F1906" s="2" t="s">
        <v>12279</v>
      </c>
    </row>
    <row r="1907" spans="1:6" hidden="1" x14ac:dyDescent="0.2">
      <c r="A1907" s="1">
        <v>14644</v>
      </c>
      <c r="B1907" s="2" t="s">
        <v>13025</v>
      </c>
      <c r="C1907" s="2" t="s">
        <v>14265</v>
      </c>
      <c r="D1907" s="2" t="s">
        <v>26</v>
      </c>
      <c r="E1907" s="2" t="s">
        <v>12297</v>
      </c>
      <c r="F1907" s="2" t="s">
        <v>12279</v>
      </c>
    </row>
    <row r="1908" spans="1:6" hidden="1" x14ac:dyDescent="0.2">
      <c r="A1908" s="1">
        <v>14645</v>
      </c>
      <c r="B1908" s="2" t="s">
        <v>13025</v>
      </c>
      <c r="C1908" s="2" t="s">
        <v>14266</v>
      </c>
      <c r="D1908" s="2" t="s">
        <v>26</v>
      </c>
      <c r="E1908" s="2" t="s">
        <v>12297</v>
      </c>
      <c r="F1908" s="2" t="s">
        <v>12279</v>
      </c>
    </row>
    <row r="1909" spans="1:6" hidden="1" x14ac:dyDescent="0.2">
      <c r="A1909" s="1">
        <v>14647</v>
      </c>
      <c r="B1909" s="2" t="s">
        <v>12881</v>
      </c>
      <c r="C1909" s="2" t="s">
        <v>14267</v>
      </c>
      <c r="D1909" s="2" t="s">
        <v>29</v>
      </c>
      <c r="E1909" s="2" t="s">
        <v>12297</v>
      </c>
      <c r="F1909" s="2" t="s">
        <v>12279</v>
      </c>
    </row>
    <row r="1910" spans="1:6" hidden="1" x14ac:dyDescent="0.2">
      <c r="A1910" s="1">
        <v>14648</v>
      </c>
      <c r="B1910" s="2" t="s">
        <v>7608</v>
      </c>
      <c r="C1910" s="2" t="s">
        <v>7354</v>
      </c>
      <c r="D1910" s="2" t="s">
        <v>29</v>
      </c>
      <c r="E1910" s="2" t="s">
        <v>12297</v>
      </c>
      <c r="F1910" s="2" t="s">
        <v>12279</v>
      </c>
    </row>
    <row r="1911" spans="1:6" hidden="1" x14ac:dyDescent="0.2">
      <c r="A1911" s="1">
        <v>14649</v>
      </c>
      <c r="B1911" s="2" t="s">
        <v>7605</v>
      </c>
      <c r="C1911" s="2" t="s">
        <v>14268</v>
      </c>
      <c r="D1911" s="2" t="s">
        <v>29</v>
      </c>
      <c r="E1911" s="2" t="s">
        <v>12297</v>
      </c>
      <c r="F1911" s="2" t="s">
        <v>12279</v>
      </c>
    </row>
    <row r="1912" spans="1:6" hidden="1" x14ac:dyDescent="0.2">
      <c r="A1912" s="1">
        <v>14650</v>
      </c>
      <c r="B1912" s="2" t="s">
        <v>7656</v>
      </c>
      <c r="C1912" s="2" t="s">
        <v>14269</v>
      </c>
      <c r="D1912" s="2" t="s">
        <v>26</v>
      </c>
      <c r="E1912" s="2" t="s">
        <v>12284</v>
      </c>
      <c r="F1912" s="2" t="s">
        <v>12279</v>
      </c>
    </row>
    <row r="1913" spans="1:6" ht="20" hidden="1" x14ac:dyDescent="0.2">
      <c r="A1913" s="1">
        <v>14651</v>
      </c>
      <c r="B1913" s="2" t="s">
        <v>7836</v>
      </c>
      <c r="C1913" s="2" t="s">
        <v>14270</v>
      </c>
      <c r="D1913" s="2" t="s">
        <v>26</v>
      </c>
      <c r="E1913" s="2" t="s">
        <v>12278</v>
      </c>
      <c r="F1913" s="2" t="s">
        <v>12279</v>
      </c>
    </row>
    <row r="1914" spans="1:6" hidden="1" x14ac:dyDescent="0.2">
      <c r="A1914" s="1">
        <v>14652</v>
      </c>
      <c r="B1914" s="2" t="s">
        <v>7325</v>
      </c>
      <c r="C1914" s="2" t="s">
        <v>14271</v>
      </c>
      <c r="D1914" s="2" t="s">
        <v>26</v>
      </c>
      <c r="E1914" s="2" t="s">
        <v>12284</v>
      </c>
      <c r="F1914" s="2" t="s">
        <v>12279</v>
      </c>
    </row>
    <row r="1915" spans="1:6" ht="20" hidden="1" x14ac:dyDescent="0.2">
      <c r="A1915" s="1">
        <v>14653</v>
      </c>
      <c r="B1915" s="2" t="s">
        <v>12373</v>
      </c>
      <c r="C1915" s="2" t="s">
        <v>7866</v>
      </c>
      <c r="D1915" s="2" t="s">
        <v>29</v>
      </c>
      <c r="E1915" s="2" t="s">
        <v>12278</v>
      </c>
      <c r="F1915" s="2" t="s">
        <v>12279</v>
      </c>
    </row>
    <row r="1916" spans="1:6" hidden="1" x14ac:dyDescent="0.2">
      <c r="A1916" s="1">
        <v>14654</v>
      </c>
      <c r="B1916" s="2" t="s">
        <v>12479</v>
      </c>
      <c r="C1916" s="2" t="s">
        <v>14272</v>
      </c>
      <c r="D1916" s="2" t="s">
        <v>26</v>
      </c>
      <c r="E1916" s="2" t="s">
        <v>12297</v>
      </c>
      <c r="F1916" s="2" t="s">
        <v>12279</v>
      </c>
    </row>
    <row r="1917" spans="1:6" hidden="1" x14ac:dyDescent="0.2">
      <c r="A1917" s="1">
        <v>14656</v>
      </c>
      <c r="B1917" s="2" t="s">
        <v>7325</v>
      </c>
      <c r="C1917" s="2" t="s">
        <v>14273</v>
      </c>
      <c r="D1917" s="2" t="s">
        <v>26</v>
      </c>
      <c r="E1917" s="2" t="s">
        <v>12278</v>
      </c>
      <c r="F1917" s="2" t="s">
        <v>12279</v>
      </c>
    </row>
    <row r="1918" spans="1:6" hidden="1" x14ac:dyDescent="0.2">
      <c r="A1918" s="1">
        <v>14657</v>
      </c>
      <c r="B1918" s="2" t="s">
        <v>7348</v>
      </c>
      <c r="C1918" s="2" t="s">
        <v>14274</v>
      </c>
      <c r="D1918" s="2" t="s">
        <v>29</v>
      </c>
      <c r="E1918" s="2" t="s">
        <v>12284</v>
      </c>
      <c r="F1918" s="2" t="s">
        <v>12279</v>
      </c>
    </row>
    <row r="1919" spans="1:6" hidden="1" x14ac:dyDescent="0.2">
      <c r="A1919" s="1">
        <v>14658</v>
      </c>
      <c r="B1919" s="2" t="s">
        <v>12371</v>
      </c>
      <c r="C1919" s="2" t="s">
        <v>14275</v>
      </c>
      <c r="D1919" s="2" t="s">
        <v>29</v>
      </c>
      <c r="E1919" s="2" t="s">
        <v>12284</v>
      </c>
      <c r="F1919" s="2" t="s">
        <v>12279</v>
      </c>
    </row>
    <row r="1920" spans="1:6" ht="20" hidden="1" x14ac:dyDescent="0.2">
      <c r="A1920" s="1">
        <v>14659</v>
      </c>
      <c r="B1920" s="2" t="s">
        <v>12573</v>
      </c>
      <c r="C1920" s="2" t="s">
        <v>14276</v>
      </c>
      <c r="D1920" s="2" t="s">
        <v>29</v>
      </c>
      <c r="E1920" s="2" t="s">
        <v>12278</v>
      </c>
      <c r="F1920" s="2" t="s">
        <v>12279</v>
      </c>
    </row>
    <row r="1921" spans="1:6" hidden="1" x14ac:dyDescent="0.2">
      <c r="A1921" s="1">
        <v>14660</v>
      </c>
      <c r="B1921" s="2" t="s">
        <v>7325</v>
      </c>
      <c r="C1921" s="2" t="s">
        <v>14277</v>
      </c>
      <c r="D1921" s="2" t="s">
        <v>26</v>
      </c>
      <c r="E1921" s="2" t="s">
        <v>12284</v>
      </c>
      <c r="F1921" s="2" t="s">
        <v>12279</v>
      </c>
    </row>
    <row r="1922" spans="1:6" hidden="1" x14ac:dyDescent="0.2">
      <c r="A1922" s="1">
        <v>14661</v>
      </c>
      <c r="B1922" s="2" t="s">
        <v>7633</v>
      </c>
      <c r="C1922" s="2" t="s">
        <v>14278</v>
      </c>
      <c r="D1922" s="2" t="s">
        <v>34</v>
      </c>
      <c r="E1922" s="2" t="s">
        <v>12278</v>
      </c>
      <c r="F1922" s="2" t="s">
        <v>12279</v>
      </c>
    </row>
    <row r="1923" spans="1:6" hidden="1" x14ac:dyDescent="0.2">
      <c r="A1923" s="1">
        <v>14662</v>
      </c>
      <c r="B1923" s="2" t="s">
        <v>7381</v>
      </c>
      <c r="C1923" s="2" t="s">
        <v>14279</v>
      </c>
      <c r="D1923" s="2" t="s">
        <v>26</v>
      </c>
      <c r="E1923" s="2" t="s">
        <v>12284</v>
      </c>
      <c r="F1923" s="2" t="s">
        <v>12279</v>
      </c>
    </row>
    <row r="1924" spans="1:6" hidden="1" x14ac:dyDescent="0.2">
      <c r="A1924" s="1">
        <v>14663</v>
      </c>
      <c r="B1924" s="2" t="s">
        <v>7325</v>
      </c>
      <c r="C1924" s="2" t="s">
        <v>14280</v>
      </c>
      <c r="D1924" s="2" t="s">
        <v>26</v>
      </c>
      <c r="E1924" s="2" t="s">
        <v>12278</v>
      </c>
      <c r="F1924" s="2" t="s">
        <v>12279</v>
      </c>
    </row>
    <row r="1925" spans="1:6" hidden="1" x14ac:dyDescent="0.2">
      <c r="A1925" s="1">
        <v>14664</v>
      </c>
      <c r="B1925" s="2" t="s">
        <v>7385</v>
      </c>
      <c r="C1925" s="2" t="s">
        <v>13007</v>
      </c>
      <c r="D1925" s="2" t="s">
        <v>26</v>
      </c>
      <c r="E1925" s="2" t="s">
        <v>12284</v>
      </c>
      <c r="F1925" s="2" t="s">
        <v>12279</v>
      </c>
    </row>
    <row r="1926" spans="1:6" hidden="1" x14ac:dyDescent="0.2">
      <c r="A1926" s="1">
        <v>14665</v>
      </c>
      <c r="B1926" s="2" t="s">
        <v>12643</v>
      </c>
      <c r="C1926" s="2" t="s">
        <v>14281</v>
      </c>
      <c r="D1926" s="2" t="s">
        <v>34</v>
      </c>
      <c r="E1926" s="2" t="s">
        <v>12278</v>
      </c>
      <c r="F1926" s="2" t="s">
        <v>12279</v>
      </c>
    </row>
    <row r="1927" spans="1:6" hidden="1" x14ac:dyDescent="0.2">
      <c r="A1927" s="1">
        <v>14666</v>
      </c>
      <c r="B1927" s="2" t="s">
        <v>7387</v>
      </c>
      <c r="C1927" s="2" t="s">
        <v>14282</v>
      </c>
      <c r="D1927" s="2" t="s">
        <v>26</v>
      </c>
      <c r="E1927" s="2" t="s">
        <v>12278</v>
      </c>
      <c r="F1927" s="2" t="s">
        <v>12279</v>
      </c>
    </row>
    <row r="1928" spans="1:6" hidden="1" x14ac:dyDescent="0.2">
      <c r="A1928" s="1">
        <v>14667</v>
      </c>
      <c r="B1928" s="2" t="s">
        <v>7656</v>
      </c>
      <c r="C1928" s="2" t="s">
        <v>14283</v>
      </c>
      <c r="D1928" s="2" t="s">
        <v>26</v>
      </c>
      <c r="E1928" s="2" t="s">
        <v>12284</v>
      </c>
      <c r="F1928" s="2" t="s">
        <v>12279</v>
      </c>
    </row>
    <row r="1929" spans="1:6" hidden="1" x14ac:dyDescent="0.2">
      <c r="A1929" s="1">
        <v>14668</v>
      </c>
      <c r="B1929" s="2" t="s">
        <v>14284</v>
      </c>
      <c r="C1929" s="2" t="s">
        <v>14285</v>
      </c>
      <c r="D1929" s="2" t="s">
        <v>26</v>
      </c>
      <c r="E1929" s="2" t="s">
        <v>12278</v>
      </c>
      <c r="F1929" s="2" t="s">
        <v>12279</v>
      </c>
    </row>
    <row r="1930" spans="1:6" hidden="1" x14ac:dyDescent="0.2">
      <c r="A1930" s="1">
        <v>14669</v>
      </c>
      <c r="B1930" s="2" t="s">
        <v>7325</v>
      </c>
      <c r="C1930" s="2" t="s">
        <v>14286</v>
      </c>
      <c r="D1930" s="2" t="s">
        <v>26</v>
      </c>
      <c r="E1930" s="2" t="s">
        <v>12278</v>
      </c>
      <c r="F1930" s="2" t="s">
        <v>12279</v>
      </c>
    </row>
    <row r="1931" spans="1:6" ht="20" hidden="1" x14ac:dyDescent="0.2">
      <c r="A1931" s="1">
        <v>14670</v>
      </c>
      <c r="B1931" s="2" t="s">
        <v>12505</v>
      </c>
      <c r="C1931" s="2" t="s">
        <v>14287</v>
      </c>
      <c r="D1931" s="2" t="s">
        <v>34</v>
      </c>
      <c r="E1931" s="2" t="s">
        <v>12278</v>
      </c>
      <c r="F1931" s="2" t="s">
        <v>12279</v>
      </c>
    </row>
    <row r="1932" spans="1:6" hidden="1" x14ac:dyDescent="0.2">
      <c r="A1932" s="1">
        <v>14671</v>
      </c>
      <c r="B1932" s="2" t="s">
        <v>7499</v>
      </c>
      <c r="C1932" s="2" t="s">
        <v>14288</v>
      </c>
      <c r="D1932" s="2" t="s">
        <v>26</v>
      </c>
      <c r="E1932" s="2" t="s">
        <v>12278</v>
      </c>
      <c r="F1932" s="2" t="s">
        <v>12279</v>
      </c>
    </row>
    <row r="1933" spans="1:6" hidden="1" x14ac:dyDescent="0.2">
      <c r="A1933" s="1">
        <v>14672</v>
      </c>
      <c r="B1933" s="2" t="s">
        <v>12329</v>
      </c>
      <c r="C1933" s="2" t="s">
        <v>14289</v>
      </c>
      <c r="D1933" s="2" t="s">
        <v>26</v>
      </c>
      <c r="E1933" s="2" t="s">
        <v>12284</v>
      </c>
      <c r="F1933" s="2" t="s">
        <v>12279</v>
      </c>
    </row>
    <row r="1934" spans="1:6" hidden="1" x14ac:dyDescent="0.2">
      <c r="A1934" s="1">
        <v>14673</v>
      </c>
      <c r="B1934" s="2" t="s">
        <v>7325</v>
      </c>
      <c r="C1934" s="2" t="s">
        <v>14290</v>
      </c>
      <c r="D1934" s="2" t="s">
        <v>26</v>
      </c>
      <c r="E1934" s="2" t="s">
        <v>12278</v>
      </c>
      <c r="F1934" s="2" t="s">
        <v>12279</v>
      </c>
    </row>
    <row r="1935" spans="1:6" hidden="1" x14ac:dyDescent="0.2">
      <c r="A1935" s="1">
        <v>14674</v>
      </c>
      <c r="B1935" s="2" t="s">
        <v>12983</v>
      </c>
      <c r="C1935" s="2" t="s">
        <v>14291</v>
      </c>
      <c r="D1935" s="2" t="s">
        <v>26</v>
      </c>
      <c r="E1935" s="2" t="s">
        <v>12284</v>
      </c>
      <c r="F1935" s="2" t="s">
        <v>12279</v>
      </c>
    </row>
    <row r="1936" spans="1:6" hidden="1" x14ac:dyDescent="0.2">
      <c r="A1936" s="1">
        <v>14675</v>
      </c>
      <c r="B1936" s="2" t="s">
        <v>7287</v>
      </c>
      <c r="C1936" s="2" t="s">
        <v>14292</v>
      </c>
      <c r="D1936" s="2" t="s">
        <v>34</v>
      </c>
      <c r="E1936" s="2" t="s">
        <v>12278</v>
      </c>
      <c r="F1936" s="2" t="s">
        <v>12279</v>
      </c>
    </row>
    <row r="1937" spans="1:6" hidden="1" x14ac:dyDescent="0.2">
      <c r="A1937" s="1">
        <v>14676</v>
      </c>
      <c r="B1937" s="2" t="s">
        <v>14284</v>
      </c>
      <c r="C1937" s="2" t="s">
        <v>14293</v>
      </c>
      <c r="D1937" s="2" t="s">
        <v>26</v>
      </c>
      <c r="E1937" s="2" t="s">
        <v>12278</v>
      </c>
      <c r="F1937" s="2" t="s">
        <v>12279</v>
      </c>
    </row>
    <row r="1938" spans="1:6" hidden="1" x14ac:dyDescent="0.2">
      <c r="A1938" s="1">
        <v>14677</v>
      </c>
      <c r="B1938" s="2" t="s">
        <v>7325</v>
      </c>
      <c r="C1938" s="2" t="s">
        <v>14294</v>
      </c>
      <c r="D1938" s="2" t="s">
        <v>26</v>
      </c>
      <c r="E1938" s="2" t="s">
        <v>12278</v>
      </c>
      <c r="F1938" s="2" t="s">
        <v>12279</v>
      </c>
    </row>
    <row r="1939" spans="1:6" hidden="1" x14ac:dyDescent="0.2">
      <c r="A1939" s="1">
        <v>14678</v>
      </c>
      <c r="B1939" s="2" t="s">
        <v>7287</v>
      </c>
      <c r="C1939" s="2" t="s">
        <v>14295</v>
      </c>
      <c r="D1939" s="2" t="s">
        <v>34</v>
      </c>
      <c r="E1939" s="2" t="s">
        <v>12278</v>
      </c>
      <c r="F1939" s="2" t="s">
        <v>12279</v>
      </c>
    </row>
    <row r="1940" spans="1:6" hidden="1" x14ac:dyDescent="0.2">
      <c r="A1940" s="1">
        <v>14679</v>
      </c>
      <c r="B1940" s="2" t="s">
        <v>7323</v>
      </c>
      <c r="C1940" s="2" t="s">
        <v>14296</v>
      </c>
      <c r="D1940" s="2" t="s">
        <v>26</v>
      </c>
      <c r="E1940" s="2" t="s">
        <v>12278</v>
      </c>
      <c r="F1940" s="2" t="s">
        <v>12279</v>
      </c>
    </row>
    <row r="1941" spans="1:6" ht="20" hidden="1" x14ac:dyDescent="0.2">
      <c r="A1941" s="1">
        <v>14680</v>
      </c>
      <c r="B1941" s="2" t="s">
        <v>12573</v>
      </c>
      <c r="C1941" s="2" t="s">
        <v>14297</v>
      </c>
      <c r="D1941" s="2" t="s">
        <v>29</v>
      </c>
      <c r="E1941" s="2" t="s">
        <v>12278</v>
      </c>
      <c r="F1941" s="2" t="s">
        <v>12279</v>
      </c>
    </row>
    <row r="1942" spans="1:6" hidden="1" x14ac:dyDescent="0.2">
      <c r="A1942" s="1">
        <v>14681</v>
      </c>
      <c r="B1942" s="2" t="s">
        <v>7737</v>
      </c>
      <c r="C1942" s="2" t="s">
        <v>14298</v>
      </c>
      <c r="D1942" s="2" t="s">
        <v>29</v>
      </c>
      <c r="E1942" s="2" t="s">
        <v>12284</v>
      </c>
      <c r="F1942" s="2" t="s">
        <v>12279</v>
      </c>
    </row>
    <row r="1943" spans="1:6" hidden="1" x14ac:dyDescent="0.2">
      <c r="A1943" s="1">
        <v>14682</v>
      </c>
      <c r="B1943" s="2" t="s">
        <v>12505</v>
      </c>
      <c r="C1943" s="2" t="s">
        <v>14299</v>
      </c>
      <c r="D1943" s="2" t="s">
        <v>34</v>
      </c>
      <c r="E1943" s="2" t="s">
        <v>12278</v>
      </c>
      <c r="F1943" s="2" t="s">
        <v>12279</v>
      </c>
    </row>
    <row r="1944" spans="1:6" hidden="1" x14ac:dyDescent="0.2">
      <c r="A1944" s="1">
        <v>14683</v>
      </c>
      <c r="B1944" s="2" t="s">
        <v>12820</v>
      </c>
      <c r="C1944" s="2" t="s">
        <v>14300</v>
      </c>
      <c r="D1944" s="2" t="s">
        <v>26</v>
      </c>
      <c r="E1944" s="2" t="s">
        <v>12278</v>
      </c>
      <c r="F1944" s="2" t="s">
        <v>12279</v>
      </c>
    </row>
    <row r="1945" spans="1:6" ht="20" hidden="1" x14ac:dyDescent="0.2">
      <c r="A1945" s="1">
        <v>14684</v>
      </c>
      <c r="B1945" s="2" t="s">
        <v>7325</v>
      </c>
      <c r="C1945" s="2" t="s">
        <v>14301</v>
      </c>
      <c r="D1945" s="2" t="s">
        <v>26</v>
      </c>
      <c r="E1945" s="2" t="s">
        <v>12278</v>
      </c>
      <c r="F1945" s="2" t="s">
        <v>12279</v>
      </c>
    </row>
    <row r="1946" spans="1:6" ht="20" hidden="1" x14ac:dyDescent="0.2">
      <c r="A1946" s="1">
        <v>14685</v>
      </c>
      <c r="B1946" s="2" t="s">
        <v>7381</v>
      </c>
      <c r="C1946" s="2" t="s">
        <v>14302</v>
      </c>
      <c r="D1946" s="2" t="s">
        <v>26</v>
      </c>
      <c r="E1946" s="2" t="s">
        <v>12278</v>
      </c>
      <c r="F1946" s="2" t="s">
        <v>12279</v>
      </c>
    </row>
    <row r="1947" spans="1:6" hidden="1" x14ac:dyDescent="0.2">
      <c r="A1947" s="1">
        <v>14686</v>
      </c>
      <c r="B1947" s="2" t="s">
        <v>14303</v>
      </c>
      <c r="C1947" s="2" t="s">
        <v>7558</v>
      </c>
      <c r="D1947" s="2" t="s">
        <v>26</v>
      </c>
      <c r="E1947" s="2" t="s">
        <v>12278</v>
      </c>
      <c r="F1947" s="2" t="s">
        <v>12279</v>
      </c>
    </row>
    <row r="1948" spans="1:6" hidden="1" x14ac:dyDescent="0.2">
      <c r="A1948" s="1">
        <v>14687</v>
      </c>
      <c r="B1948" s="2" t="s">
        <v>7612</v>
      </c>
      <c r="C1948" s="2" t="s">
        <v>14304</v>
      </c>
      <c r="D1948" s="2" t="s">
        <v>34</v>
      </c>
      <c r="E1948" s="2" t="s">
        <v>12278</v>
      </c>
      <c r="F1948" s="2" t="s">
        <v>12279</v>
      </c>
    </row>
    <row r="1949" spans="1:6" hidden="1" x14ac:dyDescent="0.2">
      <c r="A1949" s="1">
        <v>14688</v>
      </c>
      <c r="B1949" s="2" t="s">
        <v>7612</v>
      </c>
      <c r="C1949" s="2" t="s">
        <v>14305</v>
      </c>
      <c r="D1949" s="2" t="s">
        <v>34</v>
      </c>
      <c r="E1949" s="2" t="s">
        <v>12278</v>
      </c>
      <c r="F1949" s="2" t="s">
        <v>12279</v>
      </c>
    </row>
    <row r="1950" spans="1:6" ht="20" hidden="1" x14ac:dyDescent="0.2">
      <c r="A1950" s="1">
        <v>14689</v>
      </c>
      <c r="B1950" s="2" t="s">
        <v>12373</v>
      </c>
      <c r="C1950" s="2" t="s">
        <v>14306</v>
      </c>
      <c r="D1950" s="2" t="s">
        <v>29</v>
      </c>
      <c r="E1950" s="2" t="s">
        <v>12284</v>
      </c>
      <c r="F1950" s="2" t="s">
        <v>12279</v>
      </c>
    </row>
    <row r="1951" spans="1:6" hidden="1" x14ac:dyDescent="0.2">
      <c r="A1951" s="1">
        <v>14690</v>
      </c>
      <c r="B1951" s="2" t="s">
        <v>7287</v>
      </c>
      <c r="C1951" s="2" t="s">
        <v>14307</v>
      </c>
      <c r="D1951" s="2" t="s">
        <v>34</v>
      </c>
      <c r="E1951" s="2" t="s">
        <v>12284</v>
      </c>
      <c r="F1951" s="2" t="s">
        <v>12279</v>
      </c>
    </row>
    <row r="1952" spans="1:6" ht="20" hidden="1" x14ac:dyDescent="0.2">
      <c r="A1952" s="1">
        <v>14691</v>
      </c>
      <c r="B1952" s="2" t="s">
        <v>12410</v>
      </c>
      <c r="C1952" s="2" t="s">
        <v>14308</v>
      </c>
      <c r="D1952" s="2" t="s">
        <v>29</v>
      </c>
      <c r="E1952" s="2" t="s">
        <v>12284</v>
      </c>
      <c r="F1952" s="2" t="s">
        <v>12279</v>
      </c>
    </row>
    <row r="1953" spans="1:6" hidden="1" x14ac:dyDescent="0.2">
      <c r="A1953" s="1">
        <v>14692</v>
      </c>
      <c r="B1953" s="2" t="s">
        <v>7287</v>
      </c>
      <c r="C1953" s="2" t="s">
        <v>14309</v>
      </c>
      <c r="D1953" s="2" t="s">
        <v>34</v>
      </c>
      <c r="E1953" s="2" t="s">
        <v>12278</v>
      </c>
      <c r="F1953" s="2" t="s">
        <v>12279</v>
      </c>
    </row>
    <row r="1954" spans="1:6" hidden="1" x14ac:dyDescent="0.2">
      <c r="A1954" s="1">
        <v>14693</v>
      </c>
      <c r="B1954" s="2" t="s">
        <v>12994</v>
      </c>
      <c r="C1954" s="2" t="s">
        <v>12567</v>
      </c>
      <c r="D1954" s="2" t="s">
        <v>29</v>
      </c>
      <c r="E1954" s="2" t="s">
        <v>12284</v>
      </c>
      <c r="F1954" s="2" t="s">
        <v>12279</v>
      </c>
    </row>
    <row r="1955" spans="1:6" hidden="1" x14ac:dyDescent="0.2">
      <c r="A1955" s="1">
        <v>14694</v>
      </c>
      <c r="B1955" s="2" t="s">
        <v>13323</v>
      </c>
      <c r="C1955" s="2" t="s">
        <v>14310</v>
      </c>
      <c r="D1955" s="2" t="s">
        <v>29</v>
      </c>
      <c r="E1955" s="2" t="s">
        <v>12284</v>
      </c>
      <c r="F1955" s="2" t="s">
        <v>12279</v>
      </c>
    </row>
    <row r="1956" spans="1:6" hidden="1" x14ac:dyDescent="0.2">
      <c r="A1956" s="1">
        <v>14695</v>
      </c>
      <c r="B1956" s="2" t="s">
        <v>12509</v>
      </c>
      <c r="C1956" s="2" t="s">
        <v>14311</v>
      </c>
      <c r="D1956" s="2" t="s">
        <v>29</v>
      </c>
      <c r="E1956" s="2" t="s">
        <v>12297</v>
      </c>
      <c r="F1956" s="2" t="s">
        <v>12279</v>
      </c>
    </row>
    <row r="1957" spans="1:6" hidden="1" x14ac:dyDescent="0.2">
      <c r="A1957" s="1">
        <v>14696</v>
      </c>
      <c r="B1957" s="2" t="s">
        <v>7633</v>
      </c>
      <c r="C1957" s="2" t="s">
        <v>14312</v>
      </c>
      <c r="D1957" s="2" t="s">
        <v>34</v>
      </c>
      <c r="E1957" s="2" t="s">
        <v>12278</v>
      </c>
      <c r="F1957" s="2" t="s">
        <v>12279</v>
      </c>
    </row>
    <row r="1958" spans="1:6" hidden="1" x14ac:dyDescent="0.2">
      <c r="A1958" s="1">
        <v>14697</v>
      </c>
      <c r="B1958" s="2" t="s">
        <v>14313</v>
      </c>
      <c r="C1958" s="2" t="s">
        <v>14314</v>
      </c>
      <c r="D1958" s="2" t="s">
        <v>26</v>
      </c>
      <c r="E1958" s="2" t="s">
        <v>12278</v>
      </c>
      <c r="F1958" s="2" t="s">
        <v>12279</v>
      </c>
    </row>
    <row r="1959" spans="1:6" hidden="1" x14ac:dyDescent="0.2">
      <c r="A1959" s="1">
        <v>14698</v>
      </c>
      <c r="B1959" s="2" t="s">
        <v>7325</v>
      </c>
      <c r="C1959" s="2" t="s">
        <v>14315</v>
      </c>
      <c r="D1959" s="2" t="s">
        <v>26</v>
      </c>
      <c r="E1959" s="2" t="s">
        <v>12278</v>
      </c>
      <c r="F1959" s="2" t="s">
        <v>12279</v>
      </c>
    </row>
    <row r="1960" spans="1:6" ht="20" hidden="1" x14ac:dyDescent="0.2">
      <c r="A1960" s="1">
        <v>14699</v>
      </c>
      <c r="B1960" s="2" t="s">
        <v>12643</v>
      </c>
      <c r="C1960" s="2" t="s">
        <v>14316</v>
      </c>
      <c r="D1960" s="2" t="s">
        <v>34</v>
      </c>
      <c r="E1960" s="2" t="s">
        <v>12278</v>
      </c>
      <c r="F1960" s="2" t="s">
        <v>12279</v>
      </c>
    </row>
    <row r="1961" spans="1:6" ht="20" hidden="1" x14ac:dyDescent="0.2">
      <c r="A1961" s="1">
        <v>14700</v>
      </c>
      <c r="B1961" s="2" t="s">
        <v>12373</v>
      </c>
      <c r="C1961" s="2" t="s">
        <v>14317</v>
      </c>
      <c r="D1961" s="2" t="s">
        <v>29</v>
      </c>
      <c r="E1961" s="2" t="s">
        <v>12278</v>
      </c>
      <c r="F1961" s="2" t="s">
        <v>12279</v>
      </c>
    </row>
    <row r="1962" spans="1:6" ht="20" hidden="1" x14ac:dyDescent="0.2">
      <c r="A1962" s="1">
        <v>14701</v>
      </c>
      <c r="B1962" s="2" t="s">
        <v>12625</v>
      </c>
      <c r="C1962" s="2" t="s">
        <v>14210</v>
      </c>
      <c r="D1962" s="2" t="s">
        <v>26</v>
      </c>
      <c r="E1962" s="2" t="s">
        <v>12278</v>
      </c>
      <c r="F1962" s="2" t="s">
        <v>12279</v>
      </c>
    </row>
    <row r="1963" spans="1:6" hidden="1" x14ac:dyDescent="0.2">
      <c r="A1963" s="1">
        <v>14702</v>
      </c>
      <c r="B1963" s="2" t="s">
        <v>7668</v>
      </c>
      <c r="C1963" s="2" t="s">
        <v>14318</v>
      </c>
      <c r="D1963" s="2" t="s">
        <v>26</v>
      </c>
      <c r="E1963" s="2" t="s">
        <v>12278</v>
      </c>
      <c r="F1963" s="2" t="s">
        <v>12279</v>
      </c>
    </row>
    <row r="1964" spans="1:6" hidden="1" x14ac:dyDescent="0.2">
      <c r="A1964" s="1">
        <v>14703</v>
      </c>
      <c r="B1964" s="2" t="s">
        <v>7668</v>
      </c>
      <c r="C1964" s="2" t="s">
        <v>14319</v>
      </c>
      <c r="D1964" s="2" t="s">
        <v>26</v>
      </c>
      <c r="E1964" s="2" t="s">
        <v>12278</v>
      </c>
      <c r="F1964" s="2" t="s">
        <v>12279</v>
      </c>
    </row>
    <row r="1965" spans="1:6" hidden="1" x14ac:dyDescent="0.2">
      <c r="A1965" s="1">
        <v>14704</v>
      </c>
      <c r="B1965" s="2" t="s">
        <v>7668</v>
      </c>
      <c r="C1965" s="2" t="s">
        <v>14320</v>
      </c>
      <c r="D1965" s="2" t="s">
        <v>26</v>
      </c>
      <c r="E1965" s="2" t="s">
        <v>12278</v>
      </c>
      <c r="F1965" s="2" t="s">
        <v>12279</v>
      </c>
    </row>
    <row r="1966" spans="1:6" ht="20" hidden="1" x14ac:dyDescent="0.2">
      <c r="A1966" s="1">
        <v>14705</v>
      </c>
      <c r="B1966" s="2" t="s">
        <v>12505</v>
      </c>
      <c r="C1966" s="2" t="s">
        <v>14321</v>
      </c>
      <c r="D1966" s="2" t="s">
        <v>34</v>
      </c>
      <c r="E1966" s="2" t="s">
        <v>12278</v>
      </c>
      <c r="F1966" s="2" t="s">
        <v>12279</v>
      </c>
    </row>
    <row r="1967" spans="1:6" hidden="1" x14ac:dyDescent="0.2">
      <c r="A1967" s="1">
        <v>14706</v>
      </c>
      <c r="B1967" s="2" t="s">
        <v>12348</v>
      </c>
      <c r="C1967" s="2" t="s">
        <v>14322</v>
      </c>
      <c r="D1967" s="2" t="s">
        <v>29</v>
      </c>
      <c r="E1967" s="2" t="s">
        <v>12278</v>
      </c>
      <c r="F1967" s="2" t="s">
        <v>12279</v>
      </c>
    </row>
    <row r="1968" spans="1:6" hidden="1" x14ac:dyDescent="0.2">
      <c r="A1968" s="1">
        <v>14708</v>
      </c>
      <c r="B1968" s="2" t="s">
        <v>12479</v>
      </c>
      <c r="C1968" s="2" t="s">
        <v>14323</v>
      </c>
      <c r="D1968" s="2" t="s">
        <v>26</v>
      </c>
      <c r="E1968" s="2" t="s">
        <v>12284</v>
      </c>
      <c r="F1968" s="2" t="s">
        <v>12279</v>
      </c>
    </row>
    <row r="1969" spans="1:6" hidden="1" x14ac:dyDescent="0.2">
      <c r="A1969" s="1">
        <v>14709</v>
      </c>
      <c r="B1969" s="2" t="s">
        <v>7348</v>
      </c>
      <c r="C1969" s="2" t="s">
        <v>7336</v>
      </c>
      <c r="D1969" s="2" t="s">
        <v>29</v>
      </c>
      <c r="E1969" s="2" t="s">
        <v>12278</v>
      </c>
      <c r="F1969" s="2" t="s">
        <v>12279</v>
      </c>
    </row>
    <row r="1970" spans="1:6" hidden="1" x14ac:dyDescent="0.2">
      <c r="A1970" s="1">
        <v>14710</v>
      </c>
      <c r="B1970" s="2" t="s">
        <v>12575</v>
      </c>
      <c r="C1970" s="2" t="s">
        <v>14324</v>
      </c>
      <c r="D1970" s="2" t="s">
        <v>26</v>
      </c>
      <c r="E1970" s="2" t="s">
        <v>12284</v>
      </c>
      <c r="F1970" s="2" t="s">
        <v>12279</v>
      </c>
    </row>
    <row r="1971" spans="1:6" hidden="1" x14ac:dyDescent="0.2">
      <c r="A1971" s="1">
        <v>14711</v>
      </c>
      <c r="B1971" s="2" t="s">
        <v>12329</v>
      </c>
      <c r="C1971" s="2" t="s">
        <v>14325</v>
      </c>
      <c r="D1971" s="2" t="s">
        <v>26</v>
      </c>
      <c r="E1971" s="2" t="s">
        <v>12284</v>
      </c>
      <c r="F1971" s="2" t="s">
        <v>12279</v>
      </c>
    </row>
    <row r="1972" spans="1:6" hidden="1" x14ac:dyDescent="0.2">
      <c r="A1972" s="1">
        <v>14712</v>
      </c>
      <c r="B1972" s="2" t="s">
        <v>7325</v>
      </c>
      <c r="C1972" s="2" t="s">
        <v>14326</v>
      </c>
      <c r="D1972" s="2" t="s">
        <v>26</v>
      </c>
      <c r="E1972" s="2" t="s">
        <v>12284</v>
      </c>
      <c r="F1972" s="2" t="s">
        <v>12279</v>
      </c>
    </row>
    <row r="1973" spans="1:6" hidden="1" x14ac:dyDescent="0.2">
      <c r="A1973" s="1">
        <v>14713</v>
      </c>
      <c r="B1973" s="2" t="s">
        <v>7656</v>
      </c>
      <c r="C1973" s="2" t="s">
        <v>14327</v>
      </c>
      <c r="D1973" s="2" t="s">
        <v>26</v>
      </c>
      <c r="E1973" s="2" t="s">
        <v>12278</v>
      </c>
      <c r="F1973" s="2" t="s">
        <v>12279</v>
      </c>
    </row>
    <row r="1974" spans="1:6" hidden="1" x14ac:dyDescent="0.2">
      <c r="A1974" s="1">
        <v>14714</v>
      </c>
      <c r="B1974" s="2" t="s">
        <v>7325</v>
      </c>
      <c r="C1974" s="2" t="s">
        <v>14328</v>
      </c>
      <c r="D1974" s="2" t="s">
        <v>26</v>
      </c>
      <c r="E1974" s="2" t="s">
        <v>12278</v>
      </c>
      <c r="F1974" s="2" t="s">
        <v>12279</v>
      </c>
    </row>
    <row r="1975" spans="1:6" hidden="1" x14ac:dyDescent="0.2">
      <c r="A1975" s="1">
        <v>14716</v>
      </c>
      <c r="B1975" s="2" t="s">
        <v>14329</v>
      </c>
      <c r="C1975" s="2" t="s">
        <v>7451</v>
      </c>
      <c r="D1975" s="2" t="s">
        <v>29</v>
      </c>
      <c r="E1975" s="2" t="s">
        <v>12278</v>
      </c>
      <c r="F1975" s="2" t="s">
        <v>12279</v>
      </c>
    </row>
    <row r="1976" spans="1:6" hidden="1" x14ac:dyDescent="0.2">
      <c r="A1976" s="1">
        <v>14717</v>
      </c>
      <c r="B1976" s="2" t="s">
        <v>7299</v>
      </c>
      <c r="C1976" s="2" t="s">
        <v>14330</v>
      </c>
      <c r="D1976" s="2" t="s">
        <v>29</v>
      </c>
      <c r="E1976" s="2" t="s">
        <v>12278</v>
      </c>
      <c r="F1976" s="2" t="s">
        <v>12279</v>
      </c>
    </row>
    <row r="1977" spans="1:6" hidden="1" x14ac:dyDescent="0.2">
      <c r="A1977" s="1">
        <v>14718</v>
      </c>
      <c r="B1977" s="2" t="s">
        <v>7612</v>
      </c>
      <c r="C1977" s="2" t="s">
        <v>14331</v>
      </c>
      <c r="D1977" s="2" t="s">
        <v>34</v>
      </c>
      <c r="E1977" s="2" t="s">
        <v>12278</v>
      </c>
      <c r="F1977" s="2" t="s">
        <v>12279</v>
      </c>
    </row>
    <row r="1978" spans="1:6" hidden="1" x14ac:dyDescent="0.2">
      <c r="A1978" s="1">
        <v>14719</v>
      </c>
      <c r="B1978" s="2" t="s">
        <v>7737</v>
      </c>
      <c r="C1978" s="2" t="s">
        <v>14332</v>
      </c>
      <c r="D1978" s="2" t="s">
        <v>29</v>
      </c>
      <c r="E1978" s="2" t="s">
        <v>12278</v>
      </c>
      <c r="F1978" s="2" t="s">
        <v>12279</v>
      </c>
    </row>
    <row r="1979" spans="1:6" ht="20" hidden="1" x14ac:dyDescent="0.2">
      <c r="A1979" s="1">
        <v>14720</v>
      </c>
      <c r="B1979" s="2" t="s">
        <v>7381</v>
      </c>
      <c r="C1979" s="2" t="s">
        <v>14333</v>
      </c>
      <c r="D1979" s="2" t="s">
        <v>26</v>
      </c>
      <c r="E1979" s="2" t="s">
        <v>12278</v>
      </c>
      <c r="F1979" s="2" t="s">
        <v>12279</v>
      </c>
    </row>
    <row r="1980" spans="1:6" hidden="1" x14ac:dyDescent="0.2">
      <c r="A1980" s="1">
        <v>14721</v>
      </c>
      <c r="B1980" s="2" t="s">
        <v>12310</v>
      </c>
      <c r="C1980" s="2" t="s">
        <v>14334</v>
      </c>
      <c r="D1980" s="2" t="s">
        <v>34</v>
      </c>
      <c r="E1980" s="2" t="s">
        <v>12278</v>
      </c>
      <c r="F1980" s="2" t="s">
        <v>12279</v>
      </c>
    </row>
    <row r="1981" spans="1:6" ht="20" hidden="1" x14ac:dyDescent="0.2">
      <c r="A1981" s="1">
        <v>14722</v>
      </c>
      <c r="B1981" s="2" t="s">
        <v>12373</v>
      </c>
      <c r="C1981" s="2" t="s">
        <v>14335</v>
      </c>
      <c r="D1981" s="2" t="s">
        <v>29</v>
      </c>
      <c r="E1981" s="2" t="s">
        <v>12278</v>
      </c>
      <c r="F1981" s="2" t="s">
        <v>12279</v>
      </c>
    </row>
    <row r="1982" spans="1:6" ht="20" hidden="1" x14ac:dyDescent="0.2">
      <c r="A1982" s="1">
        <v>14723</v>
      </c>
      <c r="B1982" s="2" t="s">
        <v>12373</v>
      </c>
      <c r="C1982" s="2" t="s">
        <v>14336</v>
      </c>
      <c r="D1982" s="2" t="s">
        <v>29</v>
      </c>
      <c r="E1982" s="2" t="s">
        <v>12284</v>
      </c>
      <c r="F1982" s="2" t="s">
        <v>12279</v>
      </c>
    </row>
    <row r="1983" spans="1:6" ht="20" hidden="1" x14ac:dyDescent="0.2">
      <c r="A1983" s="1">
        <v>14724</v>
      </c>
      <c r="B1983" s="2" t="s">
        <v>7608</v>
      </c>
      <c r="C1983" s="2" t="s">
        <v>14337</v>
      </c>
      <c r="D1983" s="2" t="s">
        <v>29</v>
      </c>
      <c r="E1983" s="2" t="s">
        <v>12278</v>
      </c>
      <c r="F1983" s="2" t="s">
        <v>12279</v>
      </c>
    </row>
    <row r="1984" spans="1:6" hidden="1" x14ac:dyDescent="0.2">
      <c r="A1984" s="1">
        <v>14725</v>
      </c>
      <c r="B1984" s="2" t="s">
        <v>14338</v>
      </c>
      <c r="C1984" s="2" t="s">
        <v>14339</v>
      </c>
      <c r="D1984" s="2" t="s">
        <v>29</v>
      </c>
      <c r="E1984" s="2" t="s">
        <v>12284</v>
      </c>
      <c r="F1984" s="2" t="s">
        <v>12279</v>
      </c>
    </row>
    <row r="1985" spans="1:6" hidden="1" x14ac:dyDescent="0.2">
      <c r="A1985" s="1">
        <v>14726</v>
      </c>
      <c r="B1985" s="2" t="s">
        <v>7546</v>
      </c>
      <c r="C1985" s="2" t="s">
        <v>14340</v>
      </c>
      <c r="D1985" s="2" t="s">
        <v>26</v>
      </c>
      <c r="E1985" s="2" t="s">
        <v>12278</v>
      </c>
      <c r="F1985" s="2" t="s">
        <v>12279</v>
      </c>
    </row>
    <row r="1986" spans="1:6" hidden="1" x14ac:dyDescent="0.2">
      <c r="A1986" s="1">
        <v>14727</v>
      </c>
      <c r="B1986" s="2" t="s">
        <v>7612</v>
      </c>
      <c r="C1986" s="2" t="s">
        <v>14341</v>
      </c>
      <c r="D1986" s="2" t="s">
        <v>34</v>
      </c>
      <c r="E1986" s="2" t="s">
        <v>12278</v>
      </c>
      <c r="F1986" s="2" t="s">
        <v>12279</v>
      </c>
    </row>
    <row r="1987" spans="1:6" hidden="1" x14ac:dyDescent="0.2">
      <c r="A1987" s="1">
        <v>14728</v>
      </c>
      <c r="B1987" s="2" t="s">
        <v>7325</v>
      </c>
      <c r="C1987" s="2" t="s">
        <v>14342</v>
      </c>
      <c r="D1987" s="2" t="s">
        <v>26</v>
      </c>
      <c r="E1987" s="2" t="s">
        <v>12284</v>
      </c>
      <c r="F1987" s="2" t="s">
        <v>12279</v>
      </c>
    </row>
    <row r="1988" spans="1:6" hidden="1" x14ac:dyDescent="0.2">
      <c r="A1988" s="1">
        <v>14729</v>
      </c>
      <c r="B1988" s="2" t="s">
        <v>7276</v>
      </c>
      <c r="C1988" s="2" t="s">
        <v>14343</v>
      </c>
      <c r="D1988" s="2" t="s">
        <v>26</v>
      </c>
      <c r="E1988" s="2" t="s">
        <v>12278</v>
      </c>
      <c r="F1988" s="2" t="s">
        <v>12279</v>
      </c>
    </row>
    <row r="1989" spans="1:6" hidden="1" x14ac:dyDescent="0.2">
      <c r="A1989" s="1">
        <v>14730</v>
      </c>
      <c r="B1989" s="2" t="s">
        <v>12573</v>
      </c>
      <c r="C1989" s="2" t="s">
        <v>14344</v>
      </c>
      <c r="D1989" s="2" t="s">
        <v>29</v>
      </c>
      <c r="E1989" s="2" t="s">
        <v>12278</v>
      </c>
      <c r="F1989" s="2" t="s">
        <v>12279</v>
      </c>
    </row>
    <row r="1990" spans="1:6" hidden="1" x14ac:dyDescent="0.2">
      <c r="A1990" s="1">
        <v>14731</v>
      </c>
      <c r="B1990" s="2" t="s">
        <v>7287</v>
      </c>
      <c r="C1990" s="2" t="s">
        <v>14345</v>
      </c>
      <c r="D1990" s="2" t="s">
        <v>34</v>
      </c>
      <c r="E1990" s="2" t="s">
        <v>12278</v>
      </c>
      <c r="F1990" s="2" t="s">
        <v>12279</v>
      </c>
    </row>
    <row r="1991" spans="1:6" hidden="1" x14ac:dyDescent="0.2">
      <c r="A1991" s="1">
        <v>14732</v>
      </c>
      <c r="B1991" s="2" t="s">
        <v>12310</v>
      </c>
      <c r="C1991" s="2" t="s">
        <v>14346</v>
      </c>
      <c r="D1991" s="2" t="s">
        <v>34</v>
      </c>
      <c r="E1991" s="2" t="s">
        <v>12284</v>
      </c>
      <c r="F1991" s="2" t="s">
        <v>12279</v>
      </c>
    </row>
    <row r="1992" spans="1:6" hidden="1" x14ac:dyDescent="0.2">
      <c r="A1992" s="1">
        <v>14733</v>
      </c>
      <c r="B1992" s="2" t="s">
        <v>13430</v>
      </c>
      <c r="C1992" s="2" t="s">
        <v>14347</v>
      </c>
      <c r="D1992" s="2" t="s">
        <v>29</v>
      </c>
      <c r="E1992" s="2" t="s">
        <v>12284</v>
      </c>
      <c r="F1992" s="2" t="s">
        <v>12279</v>
      </c>
    </row>
    <row r="1993" spans="1:6" hidden="1" x14ac:dyDescent="0.2">
      <c r="A1993" s="1">
        <v>14734</v>
      </c>
      <c r="B1993" s="2" t="s">
        <v>14348</v>
      </c>
      <c r="C1993" s="2" t="s">
        <v>14349</v>
      </c>
      <c r="D1993" s="2" t="s">
        <v>34</v>
      </c>
      <c r="E1993" s="2" t="s">
        <v>12278</v>
      </c>
      <c r="F1993" s="2" t="s">
        <v>12279</v>
      </c>
    </row>
    <row r="1994" spans="1:6" hidden="1" x14ac:dyDescent="0.2">
      <c r="A1994" s="1">
        <v>14735</v>
      </c>
      <c r="B1994" s="2" t="s">
        <v>7489</v>
      </c>
      <c r="C1994" s="2" t="s">
        <v>14350</v>
      </c>
      <c r="D1994" s="2" t="s">
        <v>29</v>
      </c>
      <c r="E1994" s="2" t="s">
        <v>12278</v>
      </c>
      <c r="F1994" s="2" t="s">
        <v>12279</v>
      </c>
    </row>
    <row r="1995" spans="1:6" hidden="1" x14ac:dyDescent="0.2">
      <c r="A1995" s="1">
        <v>14736</v>
      </c>
      <c r="B1995" s="2" t="s">
        <v>7489</v>
      </c>
      <c r="C1995" s="2" t="s">
        <v>14351</v>
      </c>
      <c r="D1995" s="2" t="s">
        <v>29</v>
      </c>
      <c r="E1995" s="2" t="s">
        <v>12278</v>
      </c>
      <c r="F1995" s="2" t="s">
        <v>12279</v>
      </c>
    </row>
    <row r="1996" spans="1:6" hidden="1" x14ac:dyDescent="0.2">
      <c r="A1996" s="1">
        <v>14737</v>
      </c>
      <c r="B1996" s="2" t="s">
        <v>7325</v>
      </c>
      <c r="C1996" s="2" t="s">
        <v>14352</v>
      </c>
      <c r="D1996" s="2" t="s">
        <v>26</v>
      </c>
      <c r="E1996" s="2" t="s">
        <v>12284</v>
      </c>
      <c r="F1996" s="2" t="s">
        <v>12279</v>
      </c>
    </row>
    <row r="1997" spans="1:6" hidden="1" x14ac:dyDescent="0.2">
      <c r="A1997" s="1">
        <v>14738</v>
      </c>
      <c r="B1997" s="2" t="s">
        <v>7656</v>
      </c>
      <c r="C1997" s="2" t="s">
        <v>14353</v>
      </c>
      <c r="D1997" s="2" t="s">
        <v>26</v>
      </c>
      <c r="E1997" s="2" t="s">
        <v>12284</v>
      </c>
      <c r="F1997" s="2" t="s">
        <v>12279</v>
      </c>
    </row>
    <row r="1998" spans="1:6" hidden="1" x14ac:dyDescent="0.2">
      <c r="A1998" s="1">
        <v>14739</v>
      </c>
      <c r="B1998" s="2" t="s">
        <v>7325</v>
      </c>
      <c r="C1998" s="2" t="s">
        <v>14354</v>
      </c>
      <c r="D1998" s="2" t="s">
        <v>26</v>
      </c>
      <c r="E1998" s="2" t="s">
        <v>12278</v>
      </c>
      <c r="F1998" s="2" t="s">
        <v>12279</v>
      </c>
    </row>
    <row r="1999" spans="1:6" hidden="1" x14ac:dyDescent="0.2">
      <c r="A1999" s="1">
        <v>14740</v>
      </c>
      <c r="B1999" s="2" t="s">
        <v>7656</v>
      </c>
      <c r="C1999" s="2" t="s">
        <v>14355</v>
      </c>
      <c r="D1999" s="2" t="s">
        <v>26</v>
      </c>
      <c r="E1999" s="2" t="s">
        <v>12278</v>
      </c>
      <c r="F1999" s="2" t="s">
        <v>12279</v>
      </c>
    </row>
    <row r="2000" spans="1:6" hidden="1" x14ac:dyDescent="0.2">
      <c r="A2000" s="1">
        <v>14741</v>
      </c>
      <c r="B2000" s="2" t="s">
        <v>14356</v>
      </c>
      <c r="C2000" s="2" t="s">
        <v>14357</v>
      </c>
      <c r="D2000" s="2" t="s">
        <v>26</v>
      </c>
      <c r="E2000" s="2" t="s">
        <v>12278</v>
      </c>
      <c r="F2000" s="2" t="s">
        <v>12279</v>
      </c>
    </row>
    <row r="2001" spans="1:6" hidden="1" x14ac:dyDescent="0.2">
      <c r="A2001" s="1">
        <v>14743</v>
      </c>
      <c r="B2001" s="2" t="s">
        <v>12310</v>
      </c>
      <c r="C2001" s="2" t="s">
        <v>14358</v>
      </c>
      <c r="D2001" s="2" t="s">
        <v>34</v>
      </c>
      <c r="E2001" s="2" t="s">
        <v>12278</v>
      </c>
      <c r="F2001" s="2" t="s">
        <v>12279</v>
      </c>
    </row>
    <row r="2002" spans="1:6" hidden="1" x14ac:dyDescent="0.2">
      <c r="A2002" s="1">
        <v>14744</v>
      </c>
      <c r="B2002" s="2" t="s">
        <v>7346</v>
      </c>
      <c r="C2002" s="2" t="s">
        <v>13779</v>
      </c>
      <c r="D2002" s="2" t="s">
        <v>26</v>
      </c>
      <c r="E2002" s="2" t="s">
        <v>12278</v>
      </c>
      <c r="F2002" s="2" t="s">
        <v>12279</v>
      </c>
    </row>
    <row r="2003" spans="1:6" hidden="1" x14ac:dyDescent="0.2">
      <c r="A2003" s="1">
        <v>14745</v>
      </c>
      <c r="B2003" s="2" t="s">
        <v>7276</v>
      </c>
      <c r="C2003" s="2" t="s">
        <v>14359</v>
      </c>
      <c r="D2003" s="2" t="s">
        <v>26</v>
      </c>
      <c r="E2003" s="2" t="s">
        <v>12278</v>
      </c>
      <c r="F2003" s="2" t="s">
        <v>12279</v>
      </c>
    </row>
    <row r="2004" spans="1:6" hidden="1" x14ac:dyDescent="0.2">
      <c r="A2004" s="1">
        <v>14746</v>
      </c>
      <c r="B2004" s="2" t="s">
        <v>12479</v>
      </c>
      <c r="C2004" s="2" t="s">
        <v>14360</v>
      </c>
      <c r="D2004" s="2" t="s">
        <v>26</v>
      </c>
      <c r="E2004" s="2" t="s">
        <v>12278</v>
      </c>
      <c r="F2004" s="2" t="s">
        <v>12279</v>
      </c>
    </row>
    <row r="2005" spans="1:6" hidden="1" x14ac:dyDescent="0.2">
      <c r="A2005" s="1">
        <v>14747</v>
      </c>
      <c r="B2005" s="2" t="s">
        <v>7612</v>
      </c>
      <c r="C2005" s="2" t="s">
        <v>14361</v>
      </c>
      <c r="D2005" s="2" t="s">
        <v>34</v>
      </c>
      <c r="E2005" s="2" t="s">
        <v>12278</v>
      </c>
      <c r="F2005" s="2" t="s">
        <v>12279</v>
      </c>
    </row>
    <row r="2006" spans="1:6" hidden="1" x14ac:dyDescent="0.2">
      <c r="A2006" s="1">
        <v>14748</v>
      </c>
      <c r="B2006" s="2" t="s">
        <v>7489</v>
      </c>
      <c r="C2006" s="2" t="s">
        <v>14362</v>
      </c>
      <c r="D2006" s="2" t="s">
        <v>29</v>
      </c>
      <c r="E2006" s="2" t="s">
        <v>12278</v>
      </c>
      <c r="F2006" s="2" t="s">
        <v>12279</v>
      </c>
    </row>
    <row r="2007" spans="1:6" hidden="1" x14ac:dyDescent="0.2">
      <c r="A2007" s="1">
        <v>14749</v>
      </c>
      <c r="B2007" s="2" t="s">
        <v>13990</v>
      </c>
      <c r="C2007" s="2" t="s">
        <v>7442</v>
      </c>
      <c r="D2007" s="2" t="s">
        <v>26</v>
      </c>
      <c r="E2007" s="2" t="s">
        <v>12284</v>
      </c>
      <c r="F2007" s="2" t="s">
        <v>12279</v>
      </c>
    </row>
    <row r="2008" spans="1:6" ht="20" hidden="1" x14ac:dyDescent="0.2">
      <c r="A2008" s="1">
        <v>14750</v>
      </c>
      <c r="B2008" s="2" t="s">
        <v>12373</v>
      </c>
      <c r="C2008" s="2" t="s">
        <v>14363</v>
      </c>
      <c r="D2008" s="2" t="s">
        <v>29</v>
      </c>
      <c r="E2008" s="2" t="s">
        <v>12278</v>
      </c>
      <c r="F2008" s="2" t="s">
        <v>12279</v>
      </c>
    </row>
    <row r="2009" spans="1:6" hidden="1" x14ac:dyDescent="0.2">
      <c r="A2009" s="1">
        <v>14751</v>
      </c>
      <c r="B2009" s="2" t="s">
        <v>12906</v>
      </c>
      <c r="C2009" s="2" t="s">
        <v>14364</v>
      </c>
      <c r="D2009" s="2" t="s">
        <v>34</v>
      </c>
      <c r="E2009" s="2" t="s">
        <v>12278</v>
      </c>
      <c r="F2009" s="2" t="s">
        <v>12279</v>
      </c>
    </row>
    <row r="2010" spans="1:6" hidden="1" x14ac:dyDescent="0.2">
      <c r="A2010" s="1">
        <v>14752</v>
      </c>
      <c r="B2010" s="2" t="s">
        <v>7666</v>
      </c>
      <c r="C2010" s="2" t="s">
        <v>14365</v>
      </c>
      <c r="D2010" s="2" t="s">
        <v>26</v>
      </c>
      <c r="E2010" s="2" t="s">
        <v>12278</v>
      </c>
      <c r="F2010" s="2" t="s">
        <v>12279</v>
      </c>
    </row>
    <row r="2011" spans="1:6" hidden="1" x14ac:dyDescent="0.2">
      <c r="A2011" s="1">
        <v>14753</v>
      </c>
      <c r="B2011" s="2" t="s">
        <v>7489</v>
      </c>
      <c r="C2011" s="2" t="s">
        <v>14366</v>
      </c>
      <c r="D2011" s="2" t="s">
        <v>29</v>
      </c>
      <c r="E2011" s="2" t="s">
        <v>12278</v>
      </c>
      <c r="F2011" s="2" t="s">
        <v>12279</v>
      </c>
    </row>
    <row r="2012" spans="1:6" ht="20" hidden="1" x14ac:dyDescent="0.2">
      <c r="A2012" s="1">
        <v>14754</v>
      </c>
      <c r="B2012" s="2" t="s">
        <v>7489</v>
      </c>
      <c r="C2012" s="2" t="s">
        <v>14367</v>
      </c>
      <c r="D2012" s="2" t="s">
        <v>29</v>
      </c>
      <c r="E2012" s="2" t="s">
        <v>12278</v>
      </c>
      <c r="F2012" s="2" t="s">
        <v>12279</v>
      </c>
    </row>
    <row r="2013" spans="1:6" hidden="1" x14ac:dyDescent="0.2">
      <c r="A2013" s="1">
        <v>14755</v>
      </c>
      <c r="B2013" s="2" t="s">
        <v>12745</v>
      </c>
      <c r="C2013" s="2" t="s">
        <v>7810</v>
      </c>
      <c r="D2013" s="2" t="s">
        <v>26</v>
      </c>
      <c r="E2013" s="2" t="s">
        <v>12284</v>
      </c>
      <c r="F2013" s="2" t="s">
        <v>12279</v>
      </c>
    </row>
    <row r="2014" spans="1:6" hidden="1" x14ac:dyDescent="0.2">
      <c r="A2014" s="1">
        <v>14757</v>
      </c>
      <c r="B2014" s="2" t="s">
        <v>7325</v>
      </c>
      <c r="C2014" s="2" t="s">
        <v>14368</v>
      </c>
      <c r="D2014" s="2" t="s">
        <v>26</v>
      </c>
      <c r="E2014" s="2" t="s">
        <v>12278</v>
      </c>
      <c r="F2014" s="2" t="s">
        <v>12279</v>
      </c>
    </row>
    <row r="2015" spans="1:6" ht="20" hidden="1" x14ac:dyDescent="0.2">
      <c r="A2015" s="1">
        <v>14759</v>
      </c>
      <c r="B2015" s="2" t="s">
        <v>12373</v>
      </c>
      <c r="C2015" s="2" t="s">
        <v>14369</v>
      </c>
      <c r="D2015" s="2" t="s">
        <v>29</v>
      </c>
      <c r="E2015" s="2" t="s">
        <v>12278</v>
      </c>
      <c r="F2015" s="2" t="s">
        <v>12279</v>
      </c>
    </row>
    <row r="2016" spans="1:6" hidden="1" x14ac:dyDescent="0.2">
      <c r="A2016" s="1">
        <v>14760</v>
      </c>
      <c r="B2016" s="2" t="s">
        <v>7633</v>
      </c>
      <c r="C2016" s="2" t="s">
        <v>14370</v>
      </c>
      <c r="D2016" s="2" t="s">
        <v>34</v>
      </c>
      <c r="E2016" s="2" t="s">
        <v>12278</v>
      </c>
      <c r="F2016" s="2" t="s">
        <v>12279</v>
      </c>
    </row>
    <row r="2017" spans="1:6" hidden="1" x14ac:dyDescent="0.2">
      <c r="A2017" s="1">
        <v>14761</v>
      </c>
      <c r="B2017" s="2" t="s">
        <v>7572</v>
      </c>
      <c r="C2017" s="2" t="s">
        <v>14371</v>
      </c>
      <c r="D2017" s="2" t="s">
        <v>26</v>
      </c>
      <c r="E2017" s="2" t="s">
        <v>12284</v>
      </c>
      <c r="F2017" s="2" t="s">
        <v>12279</v>
      </c>
    </row>
    <row r="2018" spans="1:6" hidden="1" x14ac:dyDescent="0.2">
      <c r="A2018" s="1">
        <v>14762</v>
      </c>
      <c r="B2018" s="2" t="s">
        <v>7325</v>
      </c>
      <c r="C2018" s="2" t="s">
        <v>14372</v>
      </c>
      <c r="D2018" s="2" t="s">
        <v>26</v>
      </c>
      <c r="E2018" s="2" t="s">
        <v>12278</v>
      </c>
      <c r="F2018" s="2" t="s">
        <v>12279</v>
      </c>
    </row>
    <row r="2019" spans="1:6" hidden="1" x14ac:dyDescent="0.2">
      <c r="A2019" s="1">
        <v>14763</v>
      </c>
      <c r="B2019" s="2" t="s">
        <v>7325</v>
      </c>
      <c r="C2019" s="2" t="s">
        <v>14373</v>
      </c>
      <c r="D2019" s="2" t="s">
        <v>26</v>
      </c>
      <c r="E2019" s="2" t="s">
        <v>12278</v>
      </c>
      <c r="F2019" s="2" t="s">
        <v>12279</v>
      </c>
    </row>
    <row r="2020" spans="1:6" ht="20" hidden="1" x14ac:dyDescent="0.2">
      <c r="A2020" s="1">
        <v>14764</v>
      </c>
      <c r="B2020" s="2" t="s">
        <v>12373</v>
      </c>
      <c r="C2020" s="2" t="s">
        <v>14374</v>
      </c>
      <c r="D2020" s="2" t="s">
        <v>29</v>
      </c>
      <c r="E2020" s="2" t="s">
        <v>12278</v>
      </c>
      <c r="F2020" s="2" t="s">
        <v>12279</v>
      </c>
    </row>
    <row r="2021" spans="1:6" hidden="1" x14ac:dyDescent="0.2">
      <c r="A2021" s="1">
        <v>14765</v>
      </c>
      <c r="B2021" s="2" t="s">
        <v>7273</v>
      </c>
      <c r="C2021" s="2" t="s">
        <v>14375</v>
      </c>
      <c r="D2021" s="2" t="s">
        <v>26</v>
      </c>
      <c r="E2021" s="2" t="s">
        <v>12278</v>
      </c>
      <c r="F2021" s="2" t="s">
        <v>12279</v>
      </c>
    </row>
    <row r="2022" spans="1:6" ht="20" hidden="1" x14ac:dyDescent="0.2">
      <c r="A2022" s="1">
        <v>14766</v>
      </c>
      <c r="B2022" s="2" t="s">
        <v>12373</v>
      </c>
      <c r="C2022" s="2" t="s">
        <v>14376</v>
      </c>
      <c r="D2022" s="2" t="s">
        <v>29</v>
      </c>
      <c r="E2022" s="2" t="s">
        <v>12278</v>
      </c>
      <c r="F2022" s="2" t="s">
        <v>12279</v>
      </c>
    </row>
    <row r="2023" spans="1:6" ht="20" hidden="1" x14ac:dyDescent="0.2">
      <c r="A2023" s="1">
        <v>14767</v>
      </c>
      <c r="B2023" s="2" t="s">
        <v>12310</v>
      </c>
      <c r="C2023" s="2" t="s">
        <v>14377</v>
      </c>
      <c r="D2023" s="2" t="s">
        <v>34</v>
      </c>
      <c r="E2023" s="2" t="s">
        <v>12278</v>
      </c>
      <c r="F2023" s="2" t="s">
        <v>12279</v>
      </c>
    </row>
    <row r="2024" spans="1:6" hidden="1" x14ac:dyDescent="0.2">
      <c r="A2024" s="1">
        <v>14768</v>
      </c>
      <c r="B2024" s="2" t="s">
        <v>7345</v>
      </c>
      <c r="C2024" s="2" t="s">
        <v>14378</v>
      </c>
      <c r="D2024" s="2" t="s">
        <v>26</v>
      </c>
      <c r="E2024" s="2" t="s">
        <v>12278</v>
      </c>
      <c r="F2024" s="2" t="s">
        <v>12279</v>
      </c>
    </row>
    <row r="2025" spans="1:6" ht="20" hidden="1" x14ac:dyDescent="0.2">
      <c r="A2025" s="1">
        <v>14769</v>
      </c>
      <c r="B2025" s="2" t="s">
        <v>12505</v>
      </c>
      <c r="C2025" s="2" t="s">
        <v>14379</v>
      </c>
      <c r="D2025" s="2" t="s">
        <v>34</v>
      </c>
      <c r="E2025" s="2" t="s">
        <v>12278</v>
      </c>
      <c r="F2025" s="2" t="s">
        <v>12279</v>
      </c>
    </row>
    <row r="2026" spans="1:6" hidden="1" x14ac:dyDescent="0.2">
      <c r="A2026" s="1">
        <v>14770</v>
      </c>
      <c r="B2026" s="2" t="s">
        <v>7325</v>
      </c>
      <c r="C2026" s="2" t="s">
        <v>14357</v>
      </c>
      <c r="D2026" s="2" t="s">
        <v>26</v>
      </c>
      <c r="E2026" s="2" t="s">
        <v>12278</v>
      </c>
      <c r="F2026" s="2" t="s">
        <v>12279</v>
      </c>
    </row>
    <row r="2027" spans="1:6" hidden="1" x14ac:dyDescent="0.2">
      <c r="A2027" s="1">
        <v>15000</v>
      </c>
      <c r="B2027" s="2" t="s">
        <v>14380</v>
      </c>
      <c r="C2027" s="2" t="s">
        <v>14381</v>
      </c>
      <c r="D2027" s="2" t="s">
        <v>26</v>
      </c>
      <c r="E2027" s="2" t="s">
        <v>12297</v>
      </c>
      <c r="F2027" s="2" t="s">
        <v>12279</v>
      </c>
    </row>
    <row r="2028" spans="1:6" hidden="1" x14ac:dyDescent="0.2">
      <c r="A2028" s="1">
        <v>15001</v>
      </c>
      <c r="B2028" s="2" t="s">
        <v>7614</v>
      </c>
      <c r="C2028" s="2" t="s">
        <v>13640</v>
      </c>
      <c r="D2028" s="2" t="s">
        <v>34</v>
      </c>
      <c r="E2028" s="2" t="s">
        <v>12297</v>
      </c>
      <c r="F2028" s="2" t="s">
        <v>12279</v>
      </c>
    </row>
    <row r="2029" spans="1:6" hidden="1" x14ac:dyDescent="0.2">
      <c r="A2029" s="1">
        <v>15002</v>
      </c>
      <c r="B2029" s="2" t="s">
        <v>7610</v>
      </c>
      <c r="C2029" s="2" t="s">
        <v>7611</v>
      </c>
      <c r="D2029" s="2" t="s">
        <v>34</v>
      </c>
      <c r="E2029" s="2" t="s">
        <v>12297</v>
      </c>
      <c r="F2029" s="2" t="s">
        <v>12279</v>
      </c>
    </row>
    <row r="2030" spans="1:6" hidden="1" x14ac:dyDescent="0.2">
      <c r="A2030" s="1">
        <v>15003</v>
      </c>
      <c r="B2030" s="2" t="s">
        <v>7610</v>
      </c>
      <c r="C2030" s="2" t="s">
        <v>14382</v>
      </c>
      <c r="D2030" s="2" t="s">
        <v>34</v>
      </c>
      <c r="E2030" s="2" t="s">
        <v>12297</v>
      </c>
      <c r="F2030" s="2" t="s">
        <v>12279</v>
      </c>
    </row>
    <row r="2031" spans="1:6" hidden="1" x14ac:dyDescent="0.2">
      <c r="A2031" s="1">
        <v>15004</v>
      </c>
      <c r="B2031" s="2" t="s">
        <v>7615</v>
      </c>
      <c r="C2031" s="2" t="s">
        <v>14383</v>
      </c>
      <c r="D2031" s="2" t="s">
        <v>34</v>
      </c>
      <c r="E2031" s="2" t="s">
        <v>12297</v>
      </c>
      <c r="F2031" s="2" t="s">
        <v>12279</v>
      </c>
    </row>
    <row r="2032" spans="1:6" hidden="1" x14ac:dyDescent="0.2">
      <c r="A2032" s="1">
        <v>15005</v>
      </c>
      <c r="B2032" s="2" t="s">
        <v>7614</v>
      </c>
      <c r="C2032" s="2" t="s">
        <v>14384</v>
      </c>
      <c r="D2032" s="2" t="s">
        <v>34</v>
      </c>
      <c r="E2032" s="2" t="s">
        <v>12297</v>
      </c>
      <c r="F2032" s="2" t="s">
        <v>12279</v>
      </c>
    </row>
    <row r="2033" spans="1:6" hidden="1" x14ac:dyDescent="0.2">
      <c r="A2033" s="1">
        <v>15006</v>
      </c>
      <c r="B2033" s="2" t="s">
        <v>7612</v>
      </c>
      <c r="C2033" s="2" t="s">
        <v>14382</v>
      </c>
      <c r="D2033" s="2" t="s">
        <v>34</v>
      </c>
      <c r="E2033" s="2" t="s">
        <v>12297</v>
      </c>
      <c r="F2033" s="2" t="s">
        <v>12279</v>
      </c>
    </row>
    <row r="2034" spans="1:6" hidden="1" x14ac:dyDescent="0.2">
      <c r="A2034" s="1">
        <v>15007</v>
      </c>
      <c r="B2034" s="2" t="s">
        <v>7612</v>
      </c>
      <c r="C2034" s="2" t="s">
        <v>7613</v>
      </c>
      <c r="D2034" s="2" t="s">
        <v>34</v>
      </c>
      <c r="E2034" s="2" t="s">
        <v>12297</v>
      </c>
      <c r="F2034" s="2" t="s">
        <v>12279</v>
      </c>
    </row>
    <row r="2035" spans="1:6" hidden="1" x14ac:dyDescent="0.2">
      <c r="A2035" s="1">
        <v>15008</v>
      </c>
      <c r="B2035" s="2" t="s">
        <v>7612</v>
      </c>
      <c r="C2035" s="2" t="s">
        <v>12364</v>
      </c>
      <c r="D2035" s="2" t="s">
        <v>34</v>
      </c>
      <c r="E2035" s="2" t="s">
        <v>12297</v>
      </c>
      <c r="F2035" s="2" t="s">
        <v>12279</v>
      </c>
    </row>
    <row r="2036" spans="1:6" hidden="1" x14ac:dyDescent="0.2">
      <c r="A2036" s="1">
        <v>15009</v>
      </c>
      <c r="B2036" s="2" t="s">
        <v>7612</v>
      </c>
      <c r="C2036" s="2" t="s">
        <v>14385</v>
      </c>
      <c r="D2036" s="2" t="s">
        <v>34</v>
      </c>
      <c r="E2036" s="2" t="s">
        <v>12297</v>
      </c>
      <c r="F2036" s="2" t="s">
        <v>12279</v>
      </c>
    </row>
    <row r="2037" spans="1:6" hidden="1" x14ac:dyDescent="0.2">
      <c r="A2037" s="1">
        <v>15010</v>
      </c>
      <c r="B2037" s="2" t="s">
        <v>7610</v>
      </c>
      <c r="C2037" s="2" t="s">
        <v>13940</v>
      </c>
      <c r="D2037" s="2" t="s">
        <v>34</v>
      </c>
      <c r="E2037" s="2" t="s">
        <v>12297</v>
      </c>
      <c r="F2037" s="2" t="s">
        <v>12279</v>
      </c>
    </row>
    <row r="2038" spans="1:6" hidden="1" x14ac:dyDescent="0.2">
      <c r="A2038" s="1">
        <v>15011</v>
      </c>
      <c r="B2038" s="2" t="s">
        <v>7612</v>
      </c>
      <c r="C2038" s="2" t="s">
        <v>14386</v>
      </c>
      <c r="D2038" s="2" t="s">
        <v>34</v>
      </c>
      <c r="E2038" s="2" t="s">
        <v>12297</v>
      </c>
      <c r="F2038" s="2" t="s">
        <v>12279</v>
      </c>
    </row>
    <row r="2039" spans="1:6" hidden="1" x14ac:dyDescent="0.2">
      <c r="A2039" s="1">
        <v>15012</v>
      </c>
      <c r="B2039" s="2" t="s">
        <v>7612</v>
      </c>
      <c r="C2039" s="2" t="s">
        <v>14387</v>
      </c>
      <c r="D2039" s="2" t="s">
        <v>34</v>
      </c>
      <c r="E2039" s="2" t="s">
        <v>12297</v>
      </c>
      <c r="F2039" s="2" t="s">
        <v>12279</v>
      </c>
    </row>
    <row r="2040" spans="1:6" hidden="1" x14ac:dyDescent="0.2">
      <c r="A2040" s="1">
        <v>15013</v>
      </c>
      <c r="B2040" s="2" t="s">
        <v>7614</v>
      </c>
      <c r="C2040" s="2" t="s">
        <v>7615</v>
      </c>
      <c r="D2040" s="2" t="s">
        <v>34</v>
      </c>
      <c r="E2040" s="2" t="s">
        <v>12297</v>
      </c>
      <c r="F2040" s="2" t="s">
        <v>12279</v>
      </c>
    </row>
    <row r="2041" spans="1:6" hidden="1" x14ac:dyDescent="0.2">
      <c r="A2041" s="1">
        <v>15014</v>
      </c>
      <c r="B2041" s="2" t="s">
        <v>7615</v>
      </c>
      <c r="C2041" s="2" t="s">
        <v>14388</v>
      </c>
      <c r="D2041" s="2" t="s">
        <v>34</v>
      </c>
      <c r="E2041" s="2" t="s">
        <v>12297</v>
      </c>
      <c r="F2041" s="2" t="s">
        <v>12279</v>
      </c>
    </row>
    <row r="2042" spans="1:6" hidden="1" x14ac:dyDescent="0.2">
      <c r="A2042" s="1">
        <v>15015</v>
      </c>
      <c r="B2042" s="2" t="s">
        <v>7612</v>
      </c>
      <c r="C2042" s="2" t="s">
        <v>14389</v>
      </c>
      <c r="D2042" s="2" t="s">
        <v>34</v>
      </c>
      <c r="E2042" s="2" t="s">
        <v>12297</v>
      </c>
      <c r="F2042" s="2" t="s">
        <v>12279</v>
      </c>
    </row>
    <row r="2043" spans="1:6" hidden="1" x14ac:dyDescent="0.2">
      <c r="A2043" s="1">
        <v>15016</v>
      </c>
      <c r="B2043" s="2" t="s">
        <v>7614</v>
      </c>
      <c r="C2043" s="2" t="s">
        <v>14390</v>
      </c>
      <c r="D2043" s="2" t="s">
        <v>34</v>
      </c>
      <c r="E2043" s="2" t="s">
        <v>12297</v>
      </c>
      <c r="F2043" s="2" t="s">
        <v>12279</v>
      </c>
    </row>
    <row r="2044" spans="1:6" hidden="1" x14ac:dyDescent="0.2">
      <c r="A2044" s="1">
        <v>15017</v>
      </c>
      <c r="B2044" s="2" t="s">
        <v>7612</v>
      </c>
      <c r="C2044" s="2" t="s">
        <v>14391</v>
      </c>
      <c r="D2044" s="2" t="s">
        <v>34</v>
      </c>
      <c r="E2044" s="2" t="s">
        <v>12297</v>
      </c>
      <c r="F2044" s="2" t="s">
        <v>12279</v>
      </c>
    </row>
    <row r="2045" spans="1:6" hidden="1" x14ac:dyDescent="0.2">
      <c r="A2045" s="1">
        <v>15018</v>
      </c>
      <c r="B2045" s="2" t="s">
        <v>7612</v>
      </c>
      <c r="C2045" s="2" t="s">
        <v>14392</v>
      </c>
      <c r="D2045" s="2" t="s">
        <v>34</v>
      </c>
      <c r="E2045" s="2" t="s">
        <v>12297</v>
      </c>
      <c r="F2045" s="2" t="s">
        <v>12279</v>
      </c>
    </row>
    <row r="2046" spans="1:6" hidden="1" x14ac:dyDescent="0.2">
      <c r="A2046" s="1">
        <v>15019</v>
      </c>
      <c r="B2046" s="2" t="s">
        <v>7612</v>
      </c>
      <c r="C2046" s="2" t="s">
        <v>7611</v>
      </c>
      <c r="D2046" s="2" t="s">
        <v>34</v>
      </c>
      <c r="E2046" s="2" t="s">
        <v>12297</v>
      </c>
      <c r="F2046" s="2" t="s">
        <v>12279</v>
      </c>
    </row>
    <row r="2047" spans="1:6" hidden="1" x14ac:dyDescent="0.2">
      <c r="A2047" s="1">
        <v>15020</v>
      </c>
      <c r="B2047" s="2" t="s">
        <v>12536</v>
      </c>
      <c r="C2047" s="2" t="s">
        <v>14393</v>
      </c>
      <c r="D2047" s="2" t="s">
        <v>34</v>
      </c>
      <c r="E2047" s="2" t="s">
        <v>12297</v>
      </c>
      <c r="F2047" s="2" t="s">
        <v>12279</v>
      </c>
    </row>
    <row r="2048" spans="1:6" hidden="1" x14ac:dyDescent="0.2">
      <c r="A2048" s="1">
        <v>15021</v>
      </c>
      <c r="B2048" s="2" t="s">
        <v>12505</v>
      </c>
      <c r="C2048" s="2" t="s">
        <v>14394</v>
      </c>
      <c r="D2048" s="2" t="s">
        <v>34</v>
      </c>
      <c r="E2048" s="2" t="s">
        <v>12297</v>
      </c>
      <c r="F2048" s="2" t="s">
        <v>12279</v>
      </c>
    </row>
    <row r="2049" spans="1:6" hidden="1" x14ac:dyDescent="0.2">
      <c r="A2049" s="1">
        <v>15022</v>
      </c>
      <c r="B2049" s="2" t="s">
        <v>12536</v>
      </c>
      <c r="C2049" s="2" t="s">
        <v>14395</v>
      </c>
      <c r="D2049" s="2" t="s">
        <v>34</v>
      </c>
      <c r="E2049" s="2" t="s">
        <v>12297</v>
      </c>
      <c r="F2049" s="2" t="s">
        <v>12279</v>
      </c>
    </row>
    <row r="2050" spans="1:6" hidden="1" x14ac:dyDescent="0.2">
      <c r="A2050" s="1">
        <v>15024</v>
      </c>
      <c r="B2050" s="2" t="s">
        <v>12505</v>
      </c>
      <c r="C2050" s="2" t="s">
        <v>14396</v>
      </c>
      <c r="D2050" s="2" t="s">
        <v>34</v>
      </c>
      <c r="E2050" s="2" t="s">
        <v>12297</v>
      </c>
      <c r="F2050" s="2" t="s">
        <v>12279</v>
      </c>
    </row>
    <row r="2051" spans="1:6" hidden="1" x14ac:dyDescent="0.2">
      <c r="A2051" s="1">
        <v>15025</v>
      </c>
      <c r="B2051" s="2" t="s">
        <v>12505</v>
      </c>
      <c r="C2051" s="2" t="s">
        <v>14397</v>
      </c>
      <c r="D2051" s="2" t="s">
        <v>34</v>
      </c>
      <c r="E2051" s="2" t="s">
        <v>12297</v>
      </c>
      <c r="F2051" s="2" t="s">
        <v>12279</v>
      </c>
    </row>
    <row r="2052" spans="1:6" hidden="1" x14ac:dyDescent="0.2">
      <c r="A2052" s="1">
        <v>15026</v>
      </c>
      <c r="B2052" s="2" t="s">
        <v>12505</v>
      </c>
      <c r="C2052" s="2" t="s">
        <v>14398</v>
      </c>
      <c r="D2052" s="2" t="s">
        <v>34</v>
      </c>
      <c r="E2052" s="2" t="s">
        <v>12297</v>
      </c>
      <c r="F2052" s="2" t="s">
        <v>12279</v>
      </c>
    </row>
    <row r="2053" spans="1:6" hidden="1" x14ac:dyDescent="0.2">
      <c r="A2053" s="1">
        <v>15027</v>
      </c>
      <c r="B2053" s="2" t="s">
        <v>12505</v>
      </c>
      <c r="C2053" s="2" t="s">
        <v>14399</v>
      </c>
      <c r="D2053" s="2" t="s">
        <v>34</v>
      </c>
      <c r="E2053" s="2" t="s">
        <v>12297</v>
      </c>
      <c r="F2053" s="2" t="s">
        <v>12279</v>
      </c>
    </row>
    <row r="2054" spans="1:6" hidden="1" x14ac:dyDescent="0.2">
      <c r="A2054" s="1">
        <v>15028</v>
      </c>
      <c r="B2054" s="2" t="s">
        <v>12505</v>
      </c>
      <c r="C2054" s="2" t="s">
        <v>14400</v>
      </c>
      <c r="D2054" s="2" t="s">
        <v>34</v>
      </c>
      <c r="E2054" s="2" t="s">
        <v>12297</v>
      </c>
      <c r="F2054" s="2" t="s">
        <v>12279</v>
      </c>
    </row>
    <row r="2055" spans="1:6" hidden="1" x14ac:dyDescent="0.2">
      <c r="A2055" s="1">
        <v>15029</v>
      </c>
      <c r="B2055" s="2" t="s">
        <v>12505</v>
      </c>
      <c r="C2055" s="2" t="s">
        <v>14401</v>
      </c>
      <c r="D2055" s="2" t="s">
        <v>34</v>
      </c>
      <c r="E2055" s="2" t="s">
        <v>12297</v>
      </c>
      <c r="F2055" s="2" t="s">
        <v>12279</v>
      </c>
    </row>
    <row r="2056" spans="1:6" hidden="1" x14ac:dyDescent="0.2">
      <c r="A2056" s="1">
        <v>15030</v>
      </c>
      <c r="B2056" s="2" t="s">
        <v>12505</v>
      </c>
      <c r="C2056" s="2" t="s">
        <v>14402</v>
      </c>
      <c r="D2056" s="2" t="s">
        <v>34</v>
      </c>
      <c r="E2056" s="2" t="s">
        <v>12297</v>
      </c>
      <c r="F2056" s="2" t="s">
        <v>12279</v>
      </c>
    </row>
    <row r="2057" spans="1:6" hidden="1" x14ac:dyDescent="0.2">
      <c r="A2057" s="1">
        <v>15031</v>
      </c>
      <c r="B2057" s="2" t="s">
        <v>12505</v>
      </c>
      <c r="C2057" s="2" t="s">
        <v>14403</v>
      </c>
      <c r="D2057" s="2" t="s">
        <v>34</v>
      </c>
      <c r="E2057" s="2" t="s">
        <v>12297</v>
      </c>
      <c r="F2057" s="2" t="s">
        <v>12279</v>
      </c>
    </row>
    <row r="2058" spans="1:6" hidden="1" x14ac:dyDescent="0.2">
      <c r="A2058" s="1">
        <v>15032</v>
      </c>
      <c r="B2058" s="2" t="s">
        <v>7618</v>
      </c>
      <c r="C2058" s="2" t="s">
        <v>14404</v>
      </c>
      <c r="D2058" s="2" t="s">
        <v>34</v>
      </c>
      <c r="E2058" s="2" t="s">
        <v>12297</v>
      </c>
      <c r="F2058" s="2" t="s">
        <v>12279</v>
      </c>
    </row>
    <row r="2059" spans="1:6" hidden="1" x14ac:dyDescent="0.2">
      <c r="A2059" s="1">
        <v>15033</v>
      </c>
      <c r="B2059" s="2" t="s">
        <v>7618</v>
      </c>
      <c r="C2059" s="2" t="s">
        <v>14405</v>
      </c>
      <c r="D2059" s="2" t="s">
        <v>34</v>
      </c>
      <c r="E2059" s="2" t="s">
        <v>12297</v>
      </c>
      <c r="F2059" s="2" t="s">
        <v>12279</v>
      </c>
    </row>
    <row r="2060" spans="1:6" hidden="1" x14ac:dyDescent="0.2">
      <c r="A2060" s="1">
        <v>15034</v>
      </c>
      <c r="B2060" s="2" t="s">
        <v>12505</v>
      </c>
      <c r="C2060" s="2" t="s">
        <v>14406</v>
      </c>
      <c r="D2060" s="2" t="s">
        <v>34</v>
      </c>
      <c r="E2060" s="2" t="s">
        <v>12297</v>
      </c>
      <c r="F2060" s="2" t="s">
        <v>12279</v>
      </c>
    </row>
    <row r="2061" spans="1:6" hidden="1" x14ac:dyDescent="0.2">
      <c r="A2061" s="1">
        <v>15035</v>
      </c>
      <c r="B2061" s="2" t="s">
        <v>12505</v>
      </c>
      <c r="C2061" s="2" t="s">
        <v>14407</v>
      </c>
      <c r="D2061" s="2" t="s">
        <v>34</v>
      </c>
      <c r="E2061" s="2" t="s">
        <v>12297</v>
      </c>
      <c r="F2061" s="2" t="s">
        <v>12279</v>
      </c>
    </row>
    <row r="2062" spans="1:6" hidden="1" x14ac:dyDescent="0.2">
      <c r="A2062" s="1">
        <v>15036</v>
      </c>
      <c r="B2062" s="2" t="s">
        <v>12505</v>
      </c>
      <c r="C2062" s="2" t="s">
        <v>14408</v>
      </c>
      <c r="D2062" s="2" t="s">
        <v>34</v>
      </c>
      <c r="E2062" s="2" t="s">
        <v>12297</v>
      </c>
      <c r="F2062" s="2" t="s">
        <v>12279</v>
      </c>
    </row>
    <row r="2063" spans="1:6" hidden="1" x14ac:dyDescent="0.2">
      <c r="A2063" s="1">
        <v>15037</v>
      </c>
      <c r="B2063" s="2" t="s">
        <v>12505</v>
      </c>
      <c r="C2063" s="2" t="s">
        <v>14409</v>
      </c>
      <c r="D2063" s="2" t="s">
        <v>34</v>
      </c>
      <c r="E2063" s="2" t="s">
        <v>12297</v>
      </c>
      <c r="F2063" s="2" t="s">
        <v>12279</v>
      </c>
    </row>
    <row r="2064" spans="1:6" hidden="1" x14ac:dyDescent="0.2">
      <c r="A2064" s="1">
        <v>15038</v>
      </c>
      <c r="B2064" s="2" t="s">
        <v>12505</v>
      </c>
      <c r="C2064" s="2" t="s">
        <v>14410</v>
      </c>
      <c r="D2064" s="2" t="s">
        <v>34</v>
      </c>
      <c r="E2064" s="2" t="s">
        <v>12297</v>
      </c>
      <c r="F2064" s="2" t="s">
        <v>12279</v>
      </c>
    </row>
    <row r="2065" spans="1:6" hidden="1" x14ac:dyDescent="0.2">
      <c r="A2065" s="1">
        <v>15039</v>
      </c>
      <c r="B2065" s="2" t="s">
        <v>12505</v>
      </c>
      <c r="C2065" s="2" t="s">
        <v>14411</v>
      </c>
      <c r="D2065" s="2" t="s">
        <v>34</v>
      </c>
      <c r="E2065" s="2" t="s">
        <v>12297</v>
      </c>
      <c r="F2065" s="2" t="s">
        <v>12279</v>
      </c>
    </row>
    <row r="2066" spans="1:6" hidden="1" x14ac:dyDescent="0.2">
      <c r="A2066" s="1">
        <v>15040</v>
      </c>
      <c r="B2066" s="2" t="s">
        <v>12505</v>
      </c>
      <c r="C2066" s="2" t="s">
        <v>14412</v>
      </c>
      <c r="D2066" s="2" t="s">
        <v>34</v>
      </c>
      <c r="E2066" s="2" t="s">
        <v>12297</v>
      </c>
      <c r="F2066" s="2" t="s">
        <v>12279</v>
      </c>
    </row>
    <row r="2067" spans="1:6" hidden="1" x14ac:dyDescent="0.2">
      <c r="A2067" s="1">
        <v>15041</v>
      </c>
      <c r="B2067" s="2" t="s">
        <v>12505</v>
      </c>
      <c r="C2067" s="2" t="s">
        <v>14413</v>
      </c>
      <c r="D2067" s="2" t="s">
        <v>34</v>
      </c>
      <c r="E2067" s="2" t="s">
        <v>12297</v>
      </c>
      <c r="F2067" s="2" t="s">
        <v>12279</v>
      </c>
    </row>
    <row r="2068" spans="1:6" hidden="1" x14ac:dyDescent="0.2">
      <c r="A2068" s="1">
        <v>15042</v>
      </c>
      <c r="B2068" s="2" t="s">
        <v>7616</v>
      </c>
      <c r="C2068" s="2" t="s">
        <v>7617</v>
      </c>
      <c r="D2068" s="2" t="s">
        <v>34</v>
      </c>
      <c r="E2068" s="2" t="s">
        <v>12297</v>
      </c>
      <c r="F2068" s="2" t="s">
        <v>12279</v>
      </c>
    </row>
    <row r="2069" spans="1:6" hidden="1" x14ac:dyDescent="0.2">
      <c r="A2069" s="1">
        <v>15043</v>
      </c>
      <c r="B2069" s="2" t="s">
        <v>7618</v>
      </c>
      <c r="C2069" s="2" t="s">
        <v>7619</v>
      </c>
      <c r="D2069" s="2" t="s">
        <v>34</v>
      </c>
      <c r="E2069" s="2" t="s">
        <v>12297</v>
      </c>
      <c r="F2069" s="2" t="s">
        <v>12279</v>
      </c>
    </row>
    <row r="2070" spans="1:6" hidden="1" x14ac:dyDescent="0.2">
      <c r="A2070" s="1">
        <v>15044</v>
      </c>
      <c r="B2070" s="2" t="s">
        <v>7616</v>
      </c>
      <c r="C2070" s="2" t="s">
        <v>14414</v>
      </c>
      <c r="D2070" s="2" t="s">
        <v>34</v>
      </c>
      <c r="E2070" s="2" t="s">
        <v>12297</v>
      </c>
      <c r="F2070" s="2" t="s">
        <v>12279</v>
      </c>
    </row>
    <row r="2071" spans="1:6" hidden="1" x14ac:dyDescent="0.2">
      <c r="A2071" s="1">
        <v>15045</v>
      </c>
      <c r="B2071" s="2" t="s">
        <v>12505</v>
      </c>
      <c r="C2071" s="2" t="s">
        <v>13159</v>
      </c>
      <c r="D2071" s="2" t="s">
        <v>34</v>
      </c>
      <c r="E2071" s="2" t="s">
        <v>12297</v>
      </c>
      <c r="F2071" s="2" t="s">
        <v>12279</v>
      </c>
    </row>
    <row r="2072" spans="1:6" hidden="1" x14ac:dyDescent="0.2">
      <c r="A2072" s="1">
        <v>15046</v>
      </c>
      <c r="B2072" s="2" t="s">
        <v>12505</v>
      </c>
      <c r="C2072" s="2" t="s">
        <v>14415</v>
      </c>
      <c r="D2072" s="2" t="s">
        <v>34</v>
      </c>
      <c r="E2072" s="2" t="s">
        <v>12297</v>
      </c>
      <c r="F2072" s="2" t="s">
        <v>12279</v>
      </c>
    </row>
    <row r="2073" spans="1:6" hidden="1" x14ac:dyDescent="0.2">
      <c r="A2073" s="1">
        <v>15047</v>
      </c>
      <c r="B2073" s="2" t="s">
        <v>7620</v>
      </c>
      <c r="C2073" s="2" t="s">
        <v>7621</v>
      </c>
      <c r="D2073" s="2" t="s">
        <v>34</v>
      </c>
      <c r="E2073" s="2" t="s">
        <v>12297</v>
      </c>
      <c r="F2073" s="2" t="s">
        <v>12279</v>
      </c>
    </row>
    <row r="2074" spans="1:6" hidden="1" x14ac:dyDescent="0.2">
      <c r="A2074" s="1">
        <v>15048</v>
      </c>
      <c r="B2074" s="2" t="s">
        <v>7622</v>
      </c>
      <c r="C2074" s="2" t="s">
        <v>7623</v>
      </c>
      <c r="D2074" s="2" t="s">
        <v>34</v>
      </c>
      <c r="E2074" s="2" t="s">
        <v>12297</v>
      </c>
      <c r="F2074" s="2" t="s">
        <v>12279</v>
      </c>
    </row>
    <row r="2075" spans="1:6" hidden="1" x14ac:dyDescent="0.2">
      <c r="A2075" s="1">
        <v>15049</v>
      </c>
      <c r="B2075" s="2" t="s">
        <v>7633</v>
      </c>
      <c r="C2075" s="2" t="s">
        <v>14416</v>
      </c>
      <c r="D2075" s="2" t="s">
        <v>34</v>
      </c>
      <c r="E2075" s="2" t="s">
        <v>12297</v>
      </c>
      <c r="F2075" s="2" t="s">
        <v>12279</v>
      </c>
    </row>
    <row r="2076" spans="1:6" hidden="1" x14ac:dyDescent="0.2">
      <c r="A2076" s="1">
        <v>15050</v>
      </c>
      <c r="B2076" s="2" t="s">
        <v>7633</v>
      </c>
      <c r="C2076" s="2" t="s">
        <v>14417</v>
      </c>
      <c r="D2076" s="2" t="s">
        <v>34</v>
      </c>
      <c r="E2076" s="2" t="s">
        <v>12297</v>
      </c>
      <c r="F2076" s="2" t="s">
        <v>12279</v>
      </c>
    </row>
    <row r="2077" spans="1:6" hidden="1" x14ac:dyDescent="0.2">
      <c r="A2077" s="1">
        <v>15051</v>
      </c>
      <c r="B2077" s="2" t="s">
        <v>7624</v>
      </c>
      <c r="C2077" s="2" t="s">
        <v>7625</v>
      </c>
      <c r="D2077" s="2" t="s">
        <v>34</v>
      </c>
      <c r="E2077" s="2" t="s">
        <v>12297</v>
      </c>
      <c r="F2077" s="2" t="s">
        <v>12279</v>
      </c>
    </row>
    <row r="2078" spans="1:6" hidden="1" x14ac:dyDescent="0.2">
      <c r="A2078" s="1">
        <v>15052</v>
      </c>
      <c r="B2078" s="2" t="s">
        <v>7622</v>
      </c>
      <c r="C2078" s="2" t="s">
        <v>7626</v>
      </c>
      <c r="D2078" s="2" t="s">
        <v>34</v>
      </c>
      <c r="E2078" s="2" t="s">
        <v>12297</v>
      </c>
      <c r="F2078" s="2" t="s">
        <v>12279</v>
      </c>
    </row>
    <row r="2079" spans="1:6" hidden="1" x14ac:dyDescent="0.2">
      <c r="A2079" s="1">
        <v>15053</v>
      </c>
      <c r="B2079" s="2" t="s">
        <v>7620</v>
      </c>
      <c r="C2079" s="2" t="s">
        <v>7627</v>
      </c>
      <c r="D2079" s="2" t="s">
        <v>34</v>
      </c>
      <c r="E2079" s="2" t="s">
        <v>12297</v>
      </c>
      <c r="F2079" s="2" t="s">
        <v>12279</v>
      </c>
    </row>
    <row r="2080" spans="1:6" hidden="1" x14ac:dyDescent="0.2">
      <c r="A2080" s="1">
        <v>15054</v>
      </c>
      <c r="B2080" s="2" t="s">
        <v>7622</v>
      </c>
      <c r="C2080" s="2" t="s">
        <v>7861</v>
      </c>
      <c r="D2080" s="2" t="s">
        <v>34</v>
      </c>
      <c r="E2080" s="2" t="s">
        <v>12297</v>
      </c>
      <c r="F2080" s="2" t="s">
        <v>12279</v>
      </c>
    </row>
    <row r="2081" spans="1:6" hidden="1" x14ac:dyDescent="0.2">
      <c r="A2081" s="1">
        <v>15055</v>
      </c>
      <c r="B2081" s="2" t="s">
        <v>14418</v>
      </c>
      <c r="C2081" s="2" t="s">
        <v>14419</v>
      </c>
      <c r="D2081" s="2" t="s">
        <v>34</v>
      </c>
      <c r="E2081" s="2" t="s">
        <v>12297</v>
      </c>
      <c r="F2081" s="2" t="s">
        <v>12279</v>
      </c>
    </row>
    <row r="2082" spans="1:6" hidden="1" x14ac:dyDescent="0.2">
      <c r="A2082" s="1">
        <v>15056</v>
      </c>
      <c r="B2082" s="2" t="s">
        <v>7309</v>
      </c>
      <c r="C2082" s="2" t="s">
        <v>14420</v>
      </c>
      <c r="D2082" s="2" t="s">
        <v>34</v>
      </c>
      <c r="E2082" s="2" t="s">
        <v>12297</v>
      </c>
      <c r="F2082" s="2" t="s">
        <v>12279</v>
      </c>
    </row>
    <row r="2083" spans="1:6" hidden="1" x14ac:dyDescent="0.2">
      <c r="A2083" s="1">
        <v>15057</v>
      </c>
      <c r="B2083" s="2" t="s">
        <v>7620</v>
      </c>
      <c r="C2083" s="2" t="s">
        <v>7628</v>
      </c>
      <c r="D2083" s="2" t="s">
        <v>34</v>
      </c>
      <c r="E2083" s="2" t="s">
        <v>12297</v>
      </c>
      <c r="F2083" s="2" t="s">
        <v>12279</v>
      </c>
    </row>
    <row r="2084" spans="1:6" ht="20" hidden="1" x14ac:dyDescent="0.2">
      <c r="A2084" s="1">
        <v>15058</v>
      </c>
      <c r="B2084" s="2" t="s">
        <v>12433</v>
      </c>
      <c r="C2084" s="2" t="s">
        <v>7336</v>
      </c>
      <c r="D2084" s="2" t="s">
        <v>34</v>
      </c>
      <c r="E2084" s="2" t="s">
        <v>12297</v>
      </c>
      <c r="F2084" s="2" t="s">
        <v>12279</v>
      </c>
    </row>
    <row r="2085" spans="1:6" hidden="1" x14ac:dyDescent="0.2">
      <c r="A2085" s="1">
        <v>15059</v>
      </c>
      <c r="B2085" s="2" t="s">
        <v>7629</v>
      </c>
      <c r="C2085" s="2" t="s">
        <v>13083</v>
      </c>
      <c r="D2085" s="2" t="s">
        <v>34</v>
      </c>
      <c r="E2085" s="2" t="s">
        <v>12297</v>
      </c>
      <c r="F2085" s="2" t="s">
        <v>12279</v>
      </c>
    </row>
    <row r="2086" spans="1:6" hidden="1" x14ac:dyDescent="0.2">
      <c r="A2086" s="1">
        <v>15060</v>
      </c>
      <c r="B2086" s="2" t="s">
        <v>7629</v>
      </c>
      <c r="C2086" s="2" t="s">
        <v>7630</v>
      </c>
      <c r="D2086" s="2" t="s">
        <v>34</v>
      </c>
      <c r="E2086" s="2" t="s">
        <v>12297</v>
      </c>
      <c r="F2086" s="2" t="s">
        <v>12279</v>
      </c>
    </row>
    <row r="2087" spans="1:6" hidden="1" x14ac:dyDescent="0.2">
      <c r="A2087" s="1">
        <v>15061</v>
      </c>
      <c r="B2087" s="2" t="s">
        <v>7309</v>
      </c>
      <c r="C2087" s="2" t="s">
        <v>14421</v>
      </c>
      <c r="D2087" s="2" t="s">
        <v>34</v>
      </c>
      <c r="E2087" s="2" t="s">
        <v>12297</v>
      </c>
      <c r="F2087" s="2" t="s">
        <v>12279</v>
      </c>
    </row>
    <row r="2088" spans="1:6" ht="20" hidden="1" x14ac:dyDescent="0.2">
      <c r="A2088" s="1">
        <v>15062</v>
      </c>
      <c r="B2088" s="2" t="s">
        <v>12433</v>
      </c>
      <c r="C2088" s="2" t="s">
        <v>7810</v>
      </c>
      <c r="D2088" s="2" t="s">
        <v>34</v>
      </c>
      <c r="E2088" s="2" t="s">
        <v>12297</v>
      </c>
      <c r="F2088" s="2" t="s">
        <v>12279</v>
      </c>
    </row>
    <row r="2089" spans="1:6" ht="20" hidden="1" x14ac:dyDescent="0.2">
      <c r="A2089" s="1">
        <v>15063</v>
      </c>
      <c r="B2089" s="2" t="s">
        <v>12433</v>
      </c>
      <c r="C2089" s="2" t="s">
        <v>14422</v>
      </c>
      <c r="D2089" s="2" t="s">
        <v>34</v>
      </c>
      <c r="E2089" s="2" t="s">
        <v>12297</v>
      </c>
      <c r="F2089" s="2" t="s">
        <v>12279</v>
      </c>
    </row>
    <row r="2090" spans="1:6" hidden="1" x14ac:dyDescent="0.2">
      <c r="A2090" s="1">
        <v>15064</v>
      </c>
      <c r="B2090" s="2" t="s">
        <v>7309</v>
      </c>
      <c r="C2090" s="2" t="s">
        <v>14423</v>
      </c>
      <c r="D2090" s="2" t="s">
        <v>34</v>
      </c>
      <c r="E2090" s="2" t="s">
        <v>12297</v>
      </c>
      <c r="F2090" s="2" t="s">
        <v>12279</v>
      </c>
    </row>
    <row r="2091" spans="1:6" ht="20" hidden="1" x14ac:dyDescent="0.2">
      <c r="A2091" s="1">
        <v>15065</v>
      </c>
      <c r="B2091" s="2" t="s">
        <v>12433</v>
      </c>
      <c r="C2091" s="2" t="s">
        <v>7274</v>
      </c>
      <c r="D2091" s="2" t="s">
        <v>34</v>
      </c>
      <c r="E2091" s="2" t="s">
        <v>12297</v>
      </c>
      <c r="F2091" s="2" t="s">
        <v>12279</v>
      </c>
    </row>
    <row r="2092" spans="1:6" hidden="1" x14ac:dyDescent="0.2">
      <c r="A2092" s="1">
        <v>15066</v>
      </c>
      <c r="B2092" s="2" t="s">
        <v>7633</v>
      </c>
      <c r="C2092" s="2" t="s">
        <v>14424</v>
      </c>
      <c r="D2092" s="2" t="s">
        <v>34</v>
      </c>
      <c r="E2092" s="2" t="s">
        <v>12297</v>
      </c>
      <c r="F2092" s="2" t="s">
        <v>12279</v>
      </c>
    </row>
    <row r="2093" spans="1:6" hidden="1" x14ac:dyDescent="0.2">
      <c r="A2093" s="1">
        <v>15067</v>
      </c>
      <c r="B2093" s="2" t="s">
        <v>7646</v>
      </c>
      <c r="C2093" s="2" t="s">
        <v>13623</v>
      </c>
      <c r="D2093" s="2" t="s">
        <v>34</v>
      </c>
      <c r="E2093" s="2" t="s">
        <v>12297</v>
      </c>
      <c r="F2093" s="2" t="s">
        <v>12279</v>
      </c>
    </row>
    <row r="2094" spans="1:6" hidden="1" x14ac:dyDescent="0.2">
      <c r="A2094" s="1">
        <v>15068</v>
      </c>
      <c r="B2094" s="2" t="s">
        <v>7631</v>
      </c>
      <c r="C2094" s="2" t="s">
        <v>7632</v>
      </c>
      <c r="D2094" s="2" t="s">
        <v>34</v>
      </c>
      <c r="E2094" s="2" t="s">
        <v>12297</v>
      </c>
      <c r="F2094" s="2" t="s">
        <v>12279</v>
      </c>
    </row>
    <row r="2095" spans="1:6" hidden="1" x14ac:dyDescent="0.2">
      <c r="A2095" s="1">
        <v>15069</v>
      </c>
      <c r="B2095" s="2" t="s">
        <v>7633</v>
      </c>
      <c r="C2095" s="2" t="s">
        <v>14425</v>
      </c>
      <c r="D2095" s="2" t="s">
        <v>34</v>
      </c>
      <c r="E2095" s="2" t="s">
        <v>12297</v>
      </c>
      <c r="F2095" s="2" t="s">
        <v>12279</v>
      </c>
    </row>
    <row r="2096" spans="1:6" hidden="1" x14ac:dyDescent="0.2">
      <c r="A2096" s="1">
        <v>15070</v>
      </c>
      <c r="B2096" s="2" t="s">
        <v>7633</v>
      </c>
      <c r="C2096" s="2" t="s">
        <v>7634</v>
      </c>
      <c r="D2096" s="2" t="s">
        <v>34</v>
      </c>
      <c r="E2096" s="2" t="s">
        <v>12297</v>
      </c>
      <c r="F2096" s="2" t="s">
        <v>12279</v>
      </c>
    </row>
    <row r="2097" spans="1:6" hidden="1" x14ac:dyDescent="0.2">
      <c r="A2097" s="1">
        <v>15071</v>
      </c>
      <c r="B2097" s="2" t="s">
        <v>7631</v>
      </c>
      <c r="C2097" s="2" t="s">
        <v>7635</v>
      </c>
      <c r="D2097" s="2" t="s">
        <v>34</v>
      </c>
      <c r="E2097" s="2" t="s">
        <v>12297</v>
      </c>
      <c r="F2097" s="2" t="s">
        <v>12279</v>
      </c>
    </row>
    <row r="2098" spans="1:6" hidden="1" x14ac:dyDescent="0.2">
      <c r="A2098" s="1">
        <v>15072</v>
      </c>
      <c r="B2098" s="2" t="s">
        <v>7620</v>
      </c>
      <c r="C2098" s="2" t="s">
        <v>7636</v>
      </c>
      <c r="D2098" s="2" t="s">
        <v>34</v>
      </c>
      <c r="E2098" s="2" t="s">
        <v>12297</v>
      </c>
      <c r="F2098" s="2" t="s">
        <v>12279</v>
      </c>
    </row>
    <row r="2099" spans="1:6" hidden="1" x14ac:dyDescent="0.2">
      <c r="A2099" s="1">
        <v>15073</v>
      </c>
      <c r="B2099" s="2" t="s">
        <v>7633</v>
      </c>
      <c r="C2099" s="2" t="s">
        <v>7637</v>
      </c>
      <c r="D2099" s="2" t="s">
        <v>34</v>
      </c>
      <c r="E2099" s="2" t="s">
        <v>12297</v>
      </c>
      <c r="F2099" s="2" t="s">
        <v>12279</v>
      </c>
    </row>
    <row r="2100" spans="1:6" hidden="1" x14ac:dyDescent="0.2">
      <c r="A2100" s="1">
        <v>15074</v>
      </c>
      <c r="B2100" s="2" t="s">
        <v>7629</v>
      </c>
      <c r="C2100" s="2" t="s">
        <v>14426</v>
      </c>
      <c r="D2100" s="2" t="s">
        <v>34</v>
      </c>
      <c r="E2100" s="2" t="s">
        <v>12297</v>
      </c>
      <c r="F2100" s="2" t="s">
        <v>12279</v>
      </c>
    </row>
    <row r="2101" spans="1:6" hidden="1" x14ac:dyDescent="0.2">
      <c r="A2101" s="1">
        <v>15075</v>
      </c>
      <c r="B2101" s="2" t="s">
        <v>7624</v>
      </c>
      <c r="C2101" s="2" t="s">
        <v>7639</v>
      </c>
      <c r="D2101" s="2" t="s">
        <v>34</v>
      </c>
      <c r="E2101" s="2" t="s">
        <v>12297</v>
      </c>
      <c r="F2101" s="2" t="s">
        <v>12279</v>
      </c>
    </row>
    <row r="2102" spans="1:6" hidden="1" x14ac:dyDescent="0.2">
      <c r="A2102" s="1">
        <v>15076</v>
      </c>
      <c r="B2102" s="2" t="s">
        <v>7633</v>
      </c>
      <c r="C2102" s="2" t="s">
        <v>14427</v>
      </c>
      <c r="D2102" s="2" t="s">
        <v>34</v>
      </c>
      <c r="E2102" s="2" t="s">
        <v>12297</v>
      </c>
      <c r="F2102" s="2" t="s">
        <v>12279</v>
      </c>
    </row>
    <row r="2103" spans="1:6" hidden="1" x14ac:dyDescent="0.2">
      <c r="A2103" s="1">
        <v>15077</v>
      </c>
      <c r="B2103" s="2" t="s">
        <v>7633</v>
      </c>
      <c r="C2103" s="2" t="s">
        <v>14428</v>
      </c>
      <c r="D2103" s="2" t="s">
        <v>34</v>
      </c>
      <c r="E2103" s="2" t="s">
        <v>12297</v>
      </c>
      <c r="F2103" s="2" t="s">
        <v>12279</v>
      </c>
    </row>
    <row r="2104" spans="1:6" hidden="1" x14ac:dyDescent="0.2">
      <c r="A2104" s="1">
        <v>15078</v>
      </c>
      <c r="B2104" s="2" t="s">
        <v>7620</v>
      </c>
      <c r="C2104" s="2" t="s">
        <v>7640</v>
      </c>
      <c r="D2104" s="2" t="s">
        <v>34</v>
      </c>
      <c r="E2104" s="2" t="s">
        <v>12297</v>
      </c>
      <c r="F2104" s="2" t="s">
        <v>12279</v>
      </c>
    </row>
    <row r="2105" spans="1:6" hidden="1" x14ac:dyDescent="0.2">
      <c r="A2105" s="1">
        <v>15079</v>
      </c>
      <c r="B2105" s="2" t="s">
        <v>7633</v>
      </c>
      <c r="C2105" s="2" t="s">
        <v>7641</v>
      </c>
      <c r="D2105" s="2" t="s">
        <v>34</v>
      </c>
      <c r="E2105" s="2" t="s">
        <v>12297</v>
      </c>
      <c r="F2105" s="2" t="s">
        <v>12279</v>
      </c>
    </row>
    <row r="2106" spans="1:6" hidden="1" x14ac:dyDescent="0.2">
      <c r="A2106" s="1">
        <v>15080</v>
      </c>
      <c r="B2106" s="2" t="s">
        <v>7620</v>
      </c>
      <c r="C2106" s="2" t="s">
        <v>7642</v>
      </c>
      <c r="D2106" s="2" t="s">
        <v>34</v>
      </c>
      <c r="E2106" s="2" t="s">
        <v>12297</v>
      </c>
      <c r="F2106" s="2" t="s">
        <v>12279</v>
      </c>
    </row>
    <row r="2107" spans="1:6" hidden="1" x14ac:dyDescent="0.2">
      <c r="A2107" s="1">
        <v>15081</v>
      </c>
      <c r="B2107" s="2" t="s">
        <v>14429</v>
      </c>
      <c r="C2107" s="2" t="s">
        <v>14430</v>
      </c>
      <c r="D2107" s="2" t="s">
        <v>34</v>
      </c>
      <c r="E2107" s="2" t="s">
        <v>12297</v>
      </c>
      <c r="F2107" s="2" t="s">
        <v>12279</v>
      </c>
    </row>
    <row r="2108" spans="1:6" hidden="1" x14ac:dyDescent="0.2">
      <c r="A2108" s="1">
        <v>15082</v>
      </c>
      <c r="B2108" s="2" t="s">
        <v>7633</v>
      </c>
      <c r="C2108" s="2" t="s">
        <v>7643</v>
      </c>
      <c r="D2108" s="2" t="s">
        <v>34</v>
      </c>
      <c r="E2108" s="2" t="s">
        <v>12297</v>
      </c>
      <c r="F2108" s="2" t="s">
        <v>12279</v>
      </c>
    </row>
    <row r="2109" spans="1:6" hidden="1" x14ac:dyDescent="0.2">
      <c r="A2109" s="1">
        <v>15083</v>
      </c>
      <c r="B2109" s="2" t="s">
        <v>7631</v>
      </c>
      <c r="C2109" s="2" t="s">
        <v>7644</v>
      </c>
      <c r="D2109" s="2" t="s">
        <v>34</v>
      </c>
      <c r="E2109" s="2" t="s">
        <v>12297</v>
      </c>
      <c r="F2109" s="2" t="s">
        <v>12279</v>
      </c>
    </row>
    <row r="2110" spans="1:6" hidden="1" x14ac:dyDescent="0.2">
      <c r="A2110" s="1">
        <v>15084</v>
      </c>
      <c r="B2110" s="2" t="s">
        <v>7622</v>
      </c>
      <c r="C2110" s="2" t="s">
        <v>7645</v>
      </c>
      <c r="D2110" s="2" t="s">
        <v>34</v>
      </c>
      <c r="E2110" s="2" t="s">
        <v>12297</v>
      </c>
      <c r="F2110" s="2" t="s">
        <v>12279</v>
      </c>
    </row>
    <row r="2111" spans="1:6" hidden="1" x14ac:dyDescent="0.2">
      <c r="A2111" s="1">
        <v>15085</v>
      </c>
      <c r="B2111" s="2" t="s">
        <v>14431</v>
      </c>
      <c r="C2111" s="2" t="s">
        <v>14432</v>
      </c>
      <c r="D2111" s="2" t="s">
        <v>34</v>
      </c>
      <c r="E2111" s="2" t="s">
        <v>12297</v>
      </c>
      <c r="F2111" s="2" t="s">
        <v>12279</v>
      </c>
    </row>
    <row r="2112" spans="1:6" hidden="1" x14ac:dyDescent="0.2">
      <c r="A2112" s="1">
        <v>15086</v>
      </c>
      <c r="B2112" s="2" t="s">
        <v>7622</v>
      </c>
      <c r="C2112" s="2" t="s">
        <v>14433</v>
      </c>
      <c r="D2112" s="2" t="s">
        <v>34</v>
      </c>
      <c r="E2112" s="2" t="s">
        <v>12297</v>
      </c>
      <c r="F2112" s="2" t="s">
        <v>12279</v>
      </c>
    </row>
    <row r="2113" spans="1:6" hidden="1" x14ac:dyDescent="0.2">
      <c r="A2113" s="1">
        <v>15087</v>
      </c>
      <c r="B2113" s="2" t="s">
        <v>7631</v>
      </c>
      <c r="C2113" s="2" t="s">
        <v>14434</v>
      </c>
      <c r="D2113" s="2" t="s">
        <v>34</v>
      </c>
      <c r="E2113" s="2" t="s">
        <v>12297</v>
      </c>
      <c r="F2113" s="2" t="s">
        <v>12279</v>
      </c>
    </row>
    <row r="2114" spans="1:6" hidden="1" x14ac:dyDescent="0.2">
      <c r="A2114" s="1">
        <v>15088</v>
      </c>
      <c r="B2114" s="2" t="s">
        <v>12401</v>
      </c>
      <c r="C2114" s="2" t="s">
        <v>14435</v>
      </c>
      <c r="D2114" s="2" t="s">
        <v>34</v>
      </c>
      <c r="E2114" s="2" t="s">
        <v>12297</v>
      </c>
      <c r="F2114" s="2" t="s">
        <v>12279</v>
      </c>
    </row>
    <row r="2115" spans="1:6" hidden="1" x14ac:dyDescent="0.2">
      <c r="A2115" s="1">
        <v>15089</v>
      </c>
      <c r="B2115" s="2" t="s">
        <v>7631</v>
      </c>
      <c r="C2115" s="2" t="s">
        <v>14436</v>
      </c>
      <c r="D2115" s="2" t="s">
        <v>34</v>
      </c>
      <c r="E2115" s="2" t="s">
        <v>12297</v>
      </c>
      <c r="F2115" s="2" t="s">
        <v>12279</v>
      </c>
    </row>
    <row r="2116" spans="1:6" hidden="1" x14ac:dyDescent="0.2">
      <c r="A2116" s="1">
        <v>15090</v>
      </c>
      <c r="B2116" s="2" t="s">
        <v>7646</v>
      </c>
      <c r="C2116" s="2" t="s">
        <v>7451</v>
      </c>
      <c r="D2116" s="2" t="s">
        <v>34</v>
      </c>
      <c r="E2116" s="2" t="s">
        <v>12297</v>
      </c>
      <c r="F2116" s="2" t="s">
        <v>12279</v>
      </c>
    </row>
    <row r="2117" spans="1:6" hidden="1" x14ac:dyDescent="0.2">
      <c r="A2117" s="1">
        <v>15091</v>
      </c>
      <c r="B2117" s="2" t="s">
        <v>7620</v>
      </c>
      <c r="C2117" s="2" t="s">
        <v>7647</v>
      </c>
      <c r="D2117" s="2" t="s">
        <v>34</v>
      </c>
      <c r="E2117" s="2" t="s">
        <v>12297</v>
      </c>
      <c r="F2117" s="2" t="s">
        <v>12279</v>
      </c>
    </row>
    <row r="2118" spans="1:6" hidden="1" x14ac:dyDescent="0.2">
      <c r="A2118" s="1">
        <v>15092</v>
      </c>
      <c r="B2118" s="2" t="s">
        <v>12691</v>
      </c>
      <c r="C2118" s="2" t="s">
        <v>14437</v>
      </c>
      <c r="D2118" s="2" t="s">
        <v>26</v>
      </c>
      <c r="E2118" s="2" t="s">
        <v>12297</v>
      </c>
      <c r="F2118" s="2" t="s">
        <v>12279</v>
      </c>
    </row>
    <row r="2119" spans="1:6" hidden="1" x14ac:dyDescent="0.2">
      <c r="A2119" s="1">
        <v>15093</v>
      </c>
      <c r="B2119" s="2" t="s">
        <v>7658</v>
      </c>
      <c r="C2119" s="2" t="s">
        <v>14438</v>
      </c>
      <c r="D2119" s="2" t="s">
        <v>26</v>
      </c>
      <c r="E2119" s="2" t="s">
        <v>12297</v>
      </c>
      <c r="F2119" s="2" t="s">
        <v>12279</v>
      </c>
    </row>
    <row r="2120" spans="1:6" hidden="1" x14ac:dyDescent="0.2">
      <c r="A2120" s="1">
        <v>15094</v>
      </c>
      <c r="B2120" s="2" t="s">
        <v>7660</v>
      </c>
      <c r="C2120" s="2" t="s">
        <v>14439</v>
      </c>
      <c r="D2120" s="2" t="s">
        <v>26</v>
      </c>
      <c r="E2120" s="2" t="s">
        <v>12297</v>
      </c>
      <c r="F2120" s="2" t="s">
        <v>12279</v>
      </c>
    </row>
    <row r="2121" spans="1:6" hidden="1" x14ac:dyDescent="0.2">
      <c r="A2121" s="1">
        <v>15095</v>
      </c>
      <c r="B2121" s="2" t="s">
        <v>14440</v>
      </c>
      <c r="C2121" s="2" t="s">
        <v>14441</v>
      </c>
      <c r="D2121" s="2" t="s">
        <v>26</v>
      </c>
      <c r="E2121" s="2" t="s">
        <v>12297</v>
      </c>
      <c r="F2121" s="2" t="s">
        <v>12279</v>
      </c>
    </row>
    <row r="2122" spans="1:6" hidden="1" x14ac:dyDescent="0.2">
      <c r="A2122" s="1">
        <v>15096</v>
      </c>
      <c r="B2122" s="2" t="s">
        <v>7656</v>
      </c>
      <c r="C2122" s="2" t="s">
        <v>14353</v>
      </c>
      <c r="D2122" s="2" t="s">
        <v>26</v>
      </c>
      <c r="E2122" s="2" t="s">
        <v>12297</v>
      </c>
      <c r="F2122" s="2" t="s">
        <v>12279</v>
      </c>
    </row>
    <row r="2123" spans="1:6" hidden="1" x14ac:dyDescent="0.2">
      <c r="A2123" s="1">
        <v>15097</v>
      </c>
      <c r="B2123" s="2" t="s">
        <v>7329</v>
      </c>
      <c r="C2123" s="2" t="s">
        <v>14442</v>
      </c>
      <c r="D2123" s="2" t="s">
        <v>26</v>
      </c>
      <c r="E2123" s="2" t="s">
        <v>12297</v>
      </c>
      <c r="F2123" s="2" t="s">
        <v>12279</v>
      </c>
    </row>
    <row r="2124" spans="1:6" hidden="1" x14ac:dyDescent="0.2">
      <c r="A2124" s="1">
        <v>15098</v>
      </c>
      <c r="B2124" s="2" t="s">
        <v>7656</v>
      </c>
      <c r="C2124" s="2" t="s">
        <v>14443</v>
      </c>
      <c r="D2124" s="2" t="s">
        <v>26</v>
      </c>
      <c r="E2124" s="2" t="s">
        <v>12297</v>
      </c>
      <c r="F2124" s="2" t="s">
        <v>12279</v>
      </c>
    </row>
    <row r="2125" spans="1:6" hidden="1" x14ac:dyDescent="0.2">
      <c r="A2125" s="1">
        <v>15099</v>
      </c>
      <c r="B2125" s="2" t="s">
        <v>7656</v>
      </c>
      <c r="C2125" s="2" t="s">
        <v>14444</v>
      </c>
      <c r="D2125" s="2" t="s">
        <v>26</v>
      </c>
      <c r="E2125" s="2" t="s">
        <v>12297</v>
      </c>
      <c r="F2125" s="2" t="s">
        <v>12279</v>
      </c>
    </row>
    <row r="2126" spans="1:6" hidden="1" x14ac:dyDescent="0.2">
      <c r="A2126" s="1">
        <v>15100</v>
      </c>
      <c r="B2126" s="2" t="s">
        <v>7648</v>
      </c>
      <c r="C2126" s="2" t="s">
        <v>2102</v>
      </c>
      <c r="D2126" s="2" t="s">
        <v>26</v>
      </c>
      <c r="E2126" s="2" t="s">
        <v>12297</v>
      </c>
      <c r="F2126" s="2" t="s">
        <v>12279</v>
      </c>
    </row>
    <row r="2127" spans="1:6" hidden="1" x14ac:dyDescent="0.2">
      <c r="A2127" s="1">
        <v>15101</v>
      </c>
      <c r="B2127" s="2" t="s">
        <v>7649</v>
      </c>
      <c r="C2127" s="2" t="s">
        <v>7650</v>
      </c>
      <c r="D2127" s="2" t="s">
        <v>26</v>
      </c>
      <c r="E2127" s="2" t="s">
        <v>12297</v>
      </c>
      <c r="F2127" s="2" t="s">
        <v>12279</v>
      </c>
    </row>
    <row r="2128" spans="1:6" hidden="1" x14ac:dyDescent="0.2">
      <c r="A2128" s="1">
        <v>15102</v>
      </c>
      <c r="B2128" s="2" t="s">
        <v>14445</v>
      </c>
      <c r="C2128" s="2" t="s">
        <v>14446</v>
      </c>
      <c r="D2128" s="2" t="s">
        <v>26</v>
      </c>
      <c r="E2128" s="2" t="s">
        <v>12297</v>
      </c>
      <c r="F2128" s="2" t="s">
        <v>12279</v>
      </c>
    </row>
    <row r="2129" spans="1:6" hidden="1" x14ac:dyDescent="0.2">
      <c r="A2129" s="1">
        <v>15103</v>
      </c>
      <c r="B2129" s="2" t="s">
        <v>14447</v>
      </c>
      <c r="C2129" s="2" t="s">
        <v>14448</v>
      </c>
      <c r="D2129" s="2" t="s">
        <v>26</v>
      </c>
      <c r="E2129" s="2" t="s">
        <v>12297</v>
      </c>
      <c r="F2129" s="2" t="s">
        <v>12279</v>
      </c>
    </row>
    <row r="2130" spans="1:6" hidden="1" x14ac:dyDescent="0.2">
      <c r="A2130" s="1">
        <v>15104</v>
      </c>
      <c r="B2130" s="2" t="s">
        <v>7656</v>
      </c>
      <c r="C2130" s="2" t="s">
        <v>7877</v>
      </c>
      <c r="D2130" s="2" t="s">
        <v>26</v>
      </c>
      <c r="E2130" s="2" t="s">
        <v>12297</v>
      </c>
      <c r="F2130" s="2" t="s">
        <v>12279</v>
      </c>
    </row>
    <row r="2131" spans="1:6" hidden="1" x14ac:dyDescent="0.2">
      <c r="A2131" s="1">
        <v>15105</v>
      </c>
      <c r="B2131" s="2" t="s">
        <v>14447</v>
      </c>
      <c r="C2131" s="2" t="s">
        <v>14449</v>
      </c>
      <c r="D2131" s="2" t="s">
        <v>26</v>
      </c>
      <c r="E2131" s="2" t="s">
        <v>12297</v>
      </c>
      <c r="F2131" s="2" t="s">
        <v>12279</v>
      </c>
    </row>
    <row r="2132" spans="1:6" hidden="1" x14ac:dyDescent="0.2">
      <c r="A2132" s="1">
        <v>15106</v>
      </c>
      <c r="B2132" s="2" t="s">
        <v>7651</v>
      </c>
      <c r="C2132" s="2" t="s">
        <v>7652</v>
      </c>
      <c r="D2132" s="2" t="s">
        <v>26</v>
      </c>
      <c r="E2132" s="2" t="s">
        <v>12297</v>
      </c>
      <c r="F2132" s="2" t="s">
        <v>12279</v>
      </c>
    </row>
    <row r="2133" spans="1:6" hidden="1" x14ac:dyDescent="0.2">
      <c r="A2133" s="1">
        <v>15107</v>
      </c>
      <c r="B2133" s="2" t="s">
        <v>14450</v>
      </c>
      <c r="C2133" s="2" t="s">
        <v>2102</v>
      </c>
      <c r="D2133" s="2" t="s">
        <v>26</v>
      </c>
      <c r="E2133" s="2" t="s">
        <v>12297</v>
      </c>
      <c r="F2133" s="2" t="s">
        <v>12279</v>
      </c>
    </row>
    <row r="2134" spans="1:6" hidden="1" x14ac:dyDescent="0.2">
      <c r="A2134" s="1">
        <v>15108</v>
      </c>
      <c r="B2134" s="2" t="s">
        <v>7662</v>
      </c>
      <c r="C2134" s="2" t="s">
        <v>14451</v>
      </c>
      <c r="D2134" s="2" t="s">
        <v>26</v>
      </c>
      <c r="E2134" s="2" t="s">
        <v>12297</v>
      </c>
      <c r="F2134" s="2" t="s">
        <v>12279</v>
      </c>
    </row>
    <row r="2135" spans="1:6" hidden="1" x14ac:dyDescent="0.2">
      <c r="A2135" s="1">
        <v>15109</v>
      </c>
      <c r="B2135" s="2" t="s">
        <v>14452</v>
      </c>
      <c r="C2135" s="2" t="s">
        <v>14453</v>
      </c>
      <c r="D2135" s="2" t="s">
        <v>26</v>
      </c>
      <c r="E2135" s="2" t="s">
        <v>12297</v>
      </c>
      <c r="F2135" s="2" t="s">
        <v>12279</v>
      </c>
    </row>
    <row r="2136" spans="1:6" hidden="1" x14ac:dyDescent="0.2">
      <c r="A2136" s="1">
        <v>15110</v>
      </c>
      <c r="B2136" s="2" t="s">
        <v>14454</v>
      </c>
      <c r="C2136" s="2" t="s">
        <v>14455</v>
      </c>
      <c r="D2136" s="2" t="s">
        <v>26</v>
      </c>
      <c r="E2136" s="2" t="s">
        <v>12297</v>
      </c>
      <c r="F2136" s="2" t="s">
        <v>12279</v>
      </c>
    </row>
    <row r="2137" spans="1:6" hidden="1" x14ac:dyDescent="0.2">
      <c r="A2137" s="1">
        <v>15111</v>
      </c>
      <c r="B2137" s="2" t="s">
        <v>7653</v>
      </c>
      <c r="C2137" s="2" t="s">
        <v>2102</v>
      </c>
      <c r="D2137" s="2" t="s">
        <v>26</v>
      </c>
      <c r="E2137" s="2" t="s">
        <v>12297</v>
      </c>
      <c r="F2137" s="2" t="s">
        <v>12279</v>
      </c>
    </row>
    <row r="2138" spans="1:6" hidden="1" x14ac:dyDescent="0.2">
      <c r="A2138" s="1">
        <v>15112</v>
      </c>
      <c r="B2138" s="2" t="s">
        <v>14456</v>
      </c>
      <c r="C2138" s="2" t="s">
        <v>14457</v>
      </c>
      <c r="D2138" s="2" t="s">
        <v>26</v>
      </c>
      <c r="E2138" s="2" t="s">
        <v>12297</v>
      </c>
      <c r="F2138" s="2" t="s">
        <v>12279</v>
      </c>
    </row>
    <row r="2139" spans="1:6" hidden="1" x14ac:dyDescent="0.2">
      <c r="A2139" s="1">
        <v>15113</v>
      </c>
      <c r="B2139" s="2" t="s">
        <v>7342</v>
      </c>
      <c r="C2139" s="2" t="s">
        <v>14458</v>
      </c>
      <c r="D2139" s="2" t="s">
        <v>26</v>
      </c>
      <c r="E2139" s="2" t="s">
        <v>12297</v>
      </c>
      <c r="F2139" s="2" t="s">
        <v>12279</v>
      </c>
    </row>
    <row r="2140" spans="1:6" hidden="1" x14ac:dyDescent="0.2">
      <c r="A2140" s="1">
        <v>15114</v>
      </c>
      <c r="B2140" s="2" t="s">
        <v>14459</v>
      </c>
      <c r="C2140" s="2" t="s">
        <v>7336</v>
      </c>
      <c r="D2140" s="2" t="s">
        <v>26</v>
      </c>
      <c r="E2140" s="2" t="s">
        <v>12297</v>
      </c>
      <c r="F2140" s="2" t="s">
        <v>12279</v>
      </c>
    </row>
    <row r="2141" spans="1:6" hidden="1" x14ac:dyDescent="0.2">
      <c r="A2141" s="1">
        <v>15115</v>
      </c>
      <c r="B2141" s="2" t="s">
        <v>7654</v>
      </c>
      <c r="C2141" s="2" t="s">
        <v>7655</v>
      </c>
      <c r="D2141" s="2" t="s">
        <v>26</v>
      </c>
      <c r="E2141" s="2" t="s">
        <v>12297</v>
      </c>
      <c r="F2141" s="2" t="s">
        <v>12279</v>
      </c>
    </row>
    <row r="2142" spans="1:6" hidden="1" x14ac:dyDescent="0.2">
      <c r="A2142" s="1">
        <v>15116</v>
      </c>
      <c r="B2142" s="2" t="s">
        <v>7331</v>
      </c>
      <c r="C2142" s="2" t="s">
        <v>14460</v>
      </c>
      <c r="D2142" s="2" t="s">
        <v>26</v>
      </c>
      <c r="E2142" s="2" t="s">
        <v>12297</v>
      </c>
      <c r="F2142" s="2" t="s">
        <v>12279</v>
      </c>
    </row>
    <row r="2143" spans="1:6" hidden="1" x14ac:dyDescent="0.2">
      <c r="A2143" s="1">
        <v>15117</v>
      </c>
      <c r="B2143" s="2" t="s">
        <v>7656</v>
      </c>
      <c r="C2143" s="2" t="s">
        <v>7657</v>
      </c>
      <c r="D2143" s="2" t="s">
        <v>26</v>
      </c>
      <c r="E2143" s="2" t="s">
        <v>12297</v>
      </c>
      <c r="F2143" s="2" t="s">
        <v>12279</v>
      </c>
    </row>
    <row r="2144" spans="1:6" hidden="1" x14ac:dyDescent="0.2">
      <c r="A2144" s="1">
        <v>15118</v>
      </c>
      <c r="B2144" s="2" t="s">
        <v>7658</v>
      </c>
      <c r="C2144" s="2" t="s">
        <v>14461</v>
      </c>
      <c r="D2144" s="2" t="s">
        <v>26</v>
      </c>
      <c r="E2144" s="2" t="s">
        <v>12297</v>
      </c>
      <c r="F2144" s="2" t="s">
        <v>12279</v>
      </c>
    </row>
    <row r="2145" spans="1:6" hidden="1" x14ac:dyDescent="0.2">
      <c r="A2145" s="1">
        <v>15119</v>
      </c>
      <c r="B2145" s="2" t="s">
        <v>14462</v>
      </c>
      <c r="C2145" s="2" t="s">
        <v>2102</v>
      </c>
      <c r="D2145" s="2" t="s">
        <v>26</v>
      </c>
      <c r="E2145" s="2" t="s">
        <v>12297</v>
      </c>
      <c r="F2145" s="2" t="s">
        <v>12279</v>
      </c>
    </row>
    <row r="2146" spans="1:6" hidden="1" x14ac:dyDescent="0.2">
      <c r="A2146" s="1">
        <v>15120</v>
      </c>
      <c r="B2146" s="2" t="s">
        <v>7465</v>
      </c>
      <c r="C2146" s="2" t="s">
        <v>2102</v>
      </c>
      <c r="D2146" s="2" t="s">
        <v>26</v>
      </c>
      <c r="E2146" s="2" t="s">
        <v>12297</v>
      </c>
      <c r="F2146" s="2" t="s">
        <v>12279</v>
      </c>
    </row>
    <row r="2147" spans="1:6" hidden="1" x14ac:dyDescent="0.2">
      <c r="A2147" s="1">
        <v>15121</v>
      </c>
      <c r="B2147" s="2" t="s">
        <v>14463</v>
      </c>
      <c r="C2147" s="2" t="s">
        <v>14464</v>
      </c>
      <c r="D2147" s="2" t="s">
        <v>26</v>
      </c>
      <c r="E2147" s="2" t="s">
        <v>12297</v>
      </c>
      <c r="F2147" s="2" t="s">
        <v>12279</v>
      </c>
    </row>
    <row r="2148" spans="1:6" hidden="1" x14ac:dyDescent="0.2">
      <c r="A2148" s="1">
        <v>15122</v>
      </c>
      <c r="B2148" s="2" t="s">
        <v>14464</v>
      </c>
      <c r="C2148" s="2" t="s">
        <v>14465</v>
      </c>
      <c r="D2148" s="2" t="s">
        <v>26</v>
      </c>
      <c r="E2148" s="2" t="s">
        <v>12297</v>
      </c>
      <c r="F2148" s="2" t="s">
        <v>12279</v>
      </c>
    </row>
    <row r="2149" spans="1:6" hidden="1" x14ac:dyDescent="0.2">
      <c r="A2149" s="1">
        <v>15123</v>
      </c>
      <c r="B2149" s="2" t="s">
        <v>7658</v>
      </c>
      <c r="C2149" s="2" t="s">
        <v>7659</v>
      </c>
      <c r="D2149" s="2" t="s">
        <v>26</v>
      </c>
      <c r="E2149" s="2" t="s">
        <v>12297</v>
      </c>
      <c r="F2149" s="2" t="s">
        <v>12279</v>
      </c>
    </row>
    <row r="2150" spans="1:6" hidden="1" x14ac:dyDescent="0.2">
      <c r="A2150" s="1">
        <v>15124</v>
      </c>
      <c r="B2150" s="2" t="s">
        <v>14464</v>
      </c>
      <c r="C2150" s="2" t="s">
        <v>7427</v>
      </c>
      <c r="D2150" s="2" t="s">
        <v>26</v>
      </c>
      <c r="E2150" s="2" t="s">
        <v>12297</v>
      </c>
      <c r="F2150" s="2" t="s">
        <v>12279</v>
      </c>
    </row>
    <row r="2151" spans="1:6" hidden="1" x14ac:dyDescent="0.2">
      <c r="A2151" s="1">
        <v>15125</v>
      </c>
      <c r="B2151" s="2" t="s">
        <v>7660</v>
      </c>
      <c r="C2151" s="2" t="s">
        <v>7661</v>
      </c>
      <c r="D2151" s="2" t="s">
        <v>26</v>
      </c>
      <c r="E2151" s="2" t="s">
        <v>12297</v>
      </c>
      <c r="F2151" s="2" t="s">
        <v>12279</v>
      </c>
    </row>
    <row r="2152" spans="1:6" hidden="1" x14ac:dyDescent="0.2">
      <c r="A2152" s="1">
        <v>15126</v>
      </c>
      <c r="B2152" s="2" t="s">
        <v>7335</v>
      </c>
      <c r="C2152" s="2" t="s">
        <v>14466</v>
      </c>
      <c r="D2152" s="2" t="s">
        <v>26</v>
      </c>
      <c r="E2152" s="2" t="s">
        <v>12297</v>
      </c>
      <c r="F2152" s="2" t="s">
        <v>12279</v>
      </c>
    </row>
    <row r="2153" spans="1:6" hidden="1" x14ac:dyDescent="0.2">
      <c r="A2153" s="1">
        <v>15127</v>
      </c>
      <c r="B2153" s="2" t="s">
        <v>14456</v>
      </c>
      <c r="C2153" s="2" t="s">
        <v>14467</v>
      </c>
      <c r="D2153" s="2" t="s">
        <v>26</v>
      </c>
      <c r="E2153" s="2" t="s">
        <v>12297</v>
      </c>
      <c r="F2153" s="2" t="s">
        <v>12279</v>
      </c>
    </row>
    <row r="2154" spans="1:6" hidden="1" x14ac:dyDescent="0.2">
      <c r="A2154" s="1">
        <v>15128</v>
      </c>
      <c r="B2154" s="2" t="s">
        <v>7658</v>
      </c>
      <c r="C2154" s="2" t="s">
        <v>14468</v>
      </c>
      <c r="D2154" s="2" t="s">
        <v>26</v>
      </c>
      <c r="E2154" s="2" t="s">
        <v>12297</v>
      </c>
      <c r="F2154" s="2" t="s">
        <v>12279</v>
      </c>
    </row>
    <row r="2155" spans="1:6" hidden="1" x14ac:dyDescent="0.2">
      <c r="A2155" s="1">
        <v>15129</v>
      </c>
      <c r="B2155" s="2" t="s">
        <v>7662</v>
      </c>
      <c r="C2155" s="2" t="s">
        <v>7663</v>
      </c>
      <c r="D2155" s="2" t="s">
        <v>26</v>
      </c>
      <c r="E2155" s="2" t="s">
        <v>12297</v>
      </c>
      <c r="F2155" s="2" t="s">
        <v>12279</v>
      </c>
    </row>
    <row r="2156" spans="1:6" hidden="1" x14ac:dyDescent="0.2">
      <c r="A2156" s="1">
        <v>15130</v>
      </c>
      <c r="B2156" s="2" t="s">
        <v>7329</v>
      </c>
      <c r="C2156" s="2" t="s">
        <v>14469</v>
      </c>
      <c r="D2156" s="2" t="s">
        <v>26</v>
      </c>
      <c r="E2156" s="2" t="s">
        <v>12297</v>
      </c>
      <c r="F2156" s="2" t="s">
        <v>12279</v>
      </c>
    </row>
    <row r="2157" spans="1:6" ht="20" hidden="1" x14ac:dyDescent="0.2">
      <c r="A2157" s="1">
        <v>15131</v>
      </c>
      <c r="B2157" s="2" t="s">
        <v>14470</v>
      </c>
      <c r="C2157" s="2" t="s">
        <v>2102</v>
      </c>
      <c r="D2157" s="2" t="s">
        <v>26</v>
      </c>
      <c r="E2157" s="2" t="s">
        <v>12297</v>
      </c>
      <c r="F2157" s="2" t="s">
        <v>12279</v>
      </c>
    </row>
    <row r="2158" spans="1:6" hidden="1" x14ac:dyDescent="0.2">
      <c r="A2158" s="1">
        <v>15132</v>
      </c>
      <c r="B2158" s="2" t="s">
        <v>14471</v>
      </c>
      <c r="C2158" s="2" t="s">
        <v>14472</v>
      </c>
      <c r="D2158" s="2" t="s">
        <v>26</v>
      </c>
      <c r="E2158" s="2" t="s">
        <v>12297</v>
      </c>
      <c r="F2158" s="2" t="s">
        <v>12279</v>
      </c>
    </row>
    <row r="2159" spans="1:6" hidden="1" x14ac:dyDescent="0.2">
      <c r="A2159" s="1">
        <v>15133</v>
      </c>
      <c r="B2159" s="2" t="s">
        <v>14459</v>
      </c>
      <c r="C2159" s="2" t="s">
        <v>14473</v>
      </c>
      <c r="D2159" s="2" t="s">
        <v>26</v>
      </c>
      <c r="E2159" s="2" t="s">
        <v>12297</v>
      </c>
      <c r="F2159" s="2" t="s">
        <v>12279</v>
      </c>
    </row>
    <row r="2160" spans="1:6" hidden="1" x14ac:dyDescent="0.2">
      <c r="A2160" s="1">
        <v>15134</v>
      </c>
      <c r="B2160" s="2" t="s">
        <v>13050</v>
      </c>
      <c r="C2160" s="2" t="s">
        <v>2102</v>
      </c>
      <c r="D2160" s="2" t="s">
        <v>26</v>
      </c>
      <c r="E2160" s="2" t="s">
        <v>12297</v>
      </c>
      <c r="F2160" s="2" t="s">
        <v>12279</v>
      </c>
    </row>
    <row r="2161" spans="1:6" hidden="1" x14ac:dyDescent="0.2">
      <c r="A2161" s="1">
        <v>15135</v>
      </c>
      <c r="B2161" s="2" t="s">
        <v>7672</v>
      </c>
      <c r="C2161" s="2" t="s">
        <v>14474</v>
      </c>
      <c r="D2161" s="2" t="s">
        <v>26</v>
      </c>
      <c r="E2161" s="2" t="s">
        <v>12297</v>
      </c>
      <c r="F2161" s="2" t="s">
        <v>12279</v>
      </c>
    </row>
    <row r="2162" spans="1:6" hidden="1" x14ac:dyDescent="0.2">
      <c r="A2162" s="1">
        <v>15136</v>
      </c>
      <c r="B2162" s="2" t="s">
        <v>14475</v>
      </c>
      <c r="C2162" s="2" t="s">
        <v>14476</v>
      </c>
      <c r="D2162" s="2" t="s">
        <v>26</v>
      </c>
      <c r="E2162" s="2" t="s">
        <v>12297</v>
      </c>
      <c r="F2162" s="2" t="s">
        <v>12279</v>
      </c>
    </row>
    <row r="2163" spans="1:6" hidden="1" x14ac:dyDescent="0.2">
      <c r="A2163" s="1">
        <v>15137</v>
      </c>
      <c r="B2163" s="2" t="s">
        <v>14475</v>
      </c>
      <c r="C2163" s="2" t="s">
        <v>14477</v>
      </c>
      <c r="D2163" s="2" t="s">
        <v>26</v>
      </c>
      <c r="E2163" s="2" t="s">
        <v>12297</v>
      </c>
      <c r="F2163" s="2" t="s">
        <v>12279</v>
      </c>
    </row>
    <row r="2164" spans="1:6" hidden="1" x14ac:dyDescent="0.2">
      <c r="A2164" s="1">
        <v>15138</v>
      </c>
      <c r="B2164" s="2" t="s">
        <v>7664</v>
      </c>
      <c r="C2164" s="2" t="s">
        <v>14478</v>
      </c>
      <c r="D2164" s="2" t="s">
        <v>26</v>
      </c>
      <c r="E2164" s="2" t="s">
        <v>12297</v>
      </c>
      <c r="F2164" s="2" t="s">
        <v>12279</v>
      </c>
    </row>
    <row r="2165" spans="1:6" hidden="1" x14ac:dyDescent="0.2">
      <c r="A2165" s="1">
        <v>15139</v>
      </c>
      <c r="B2165" s="2" t="s">
        <v>7664</v>
      </c>
      <c r="C2165" s="2" t="s">
        <v>7665</v>
      </c>
      <c r="D2165" s="2" t="s">
        <v>26</v>
      </c>
      <c r="E2165" s="2" t="s">
        <v>12297</v>
      </c>
      <c r="F2165" s="2" t="s">
        <v>12279</v>
      </c>
    </row>
    <row r="2166" spans="1:6" hidden="1" x14ac:dyDescent="0.2">
      <c r="A2166" s="1">
        <v>15140</v>
      </c>
      <c r="B2166" s="2" t="s">
        <v>12649</v>
      </c>
      <c r="C2166" s="2" t="s">
        <v>12744</v>
      </c>
      <c r="D2166" s="2" t="s">
        <v>26</v>
      </c>
      <c r="E2166" s="2" t="s">
        <v>12297</v>
      </c>
      <c r="F2166" s="2" t="s">
        <v>12279</v>
      </c>
    </row>
    <row r="2167" spans="1:6" hidden="1" x14ac:dyDescent="0.2">
      <c r="A2167" s="1">
        <v>15141</v>
      </c>
      <c r="B2167" s="2" t="s">
        <v>7668</v>
      </c>
      <c r="C2167" s="2" t="s">
        <v>14479</v>
      </c>
      <c r="D2167" s="2" t="s">
        <v>26</v>
      </c>
      <c r="E2167" s="2" t="s">
        <v>12297</v>
      </c>
      <c r="F2167" s="2" t="s">
        <v>12279</v>
      </c>
    </row>
    <row r="2168" spans="1:6" hidden="1" x14ac:dyDescent="0.2">
      <c r="A2168" s="1">
        <v>15142</v>
      </c>
      <c r="B2168" s="2" t="s">
        <v>12379</v>
      </c>
      <c r="C2168" s="2" t="s">
        <v>14480</v>
      </c>
      <c r="D2168" s="2" t="s">
        <v>26</v>
      </c>
      <c r="E2168" s="2" t="s">
        <v>12297</v>
      </c>
      <c r="F2168" s="2" t="s">
        <v>12279</v>
      </c>
    </row>
    <row r="2169" spans="1:6" hidden="1" x14ac:dyDescent="0.2">
      <c r="A2169" s="1">
        <v>15143</v>
      </c>
      <c r="B2169" s="2" t="s">
        <v>14475</v>
      </c>
      <c r="C2169" s="2" t="s">
        <v>14481</v>
      </c>
      <c r="D2169" s="2" t="s">
        <v>26</v>
      </c>
      <c r="E2169" s="2" t="s">
        <v>12297</v>
      </c>
      <c r="F2169" s="2" t="s">
        <v>12279</v>
      </c>
    </row>
    <row r="2170" spans="1:6" hidden="1" x14ac:dyDescent="0.2">
      <c r="A2170" s="1">
        <v>15144</v>
      </c>
      <c r="B2170" s="2" t="s">
        <v>14482</v>
      </c>
      <c r="C2170" s="2" t="s">
        <v>14483</v>
      </c>
      <c r="D2170" s="2" t="s">
        <v>26</v>
      </c>
      <c r="E2170" s="2" t="s">
        <v>12297</v>
      </c>
      <c r="F2170" s="2" t="s">
        <v>12279</v>
      </c>
    </row>
    <row r="2171" spans="1:6" hidden="1" x14ac:dyDescent="0.2">
      <c r="A2171" s="1">
        <v>15145</v>
      </c>
      <c r="B2171" s="2" t="s">
        <v>13226</v>
      </c>
      <c r="C2171" s="2" t="s">
        <v>14484</v>
      </c>
      <c r="D2171" s="2" t="s">
        <v>26</v>
      </c>
      <c r="E2171" s="2" t="s">
        <v>12297</v>
      </c>
      <c r="F2171" s="2" t="s">
        <v>12279</v>
      </c>
    </row>
    <row r="2172" spans="1:6" ht="20" hidden="1" x14ac:dyDescent="0.2">
      <c r="A2172" s="1">
        <v>15146</v>
      </c>
      <c r="B2172" s="2" t="s">
        <v>13194</v>
      </c>
      <c r="C2172" s="2" t="s">
        <v>7493</v>
      </c>
      <c r="D2172" s="2" t="s">
        <v>26</v>
      </c>
      <c r="E2172" s="2" t="s">
        <v>12297</v>
      </c>
      <c r="F2172" s="2" t="s">
        <v>12279</v>
      </c>
    </row>
    <row r="2173" spans="1:6" hidden="1" x14ac:dyDescent="0.2">
      <c r="A2173" s="1">
        <v>15147</v>
      </c>
      <c r="B2173" s="2" t="s">
        <v>7664</v>
      </c>
      <c r="C2173" s="2" t="s">
        <v>14485</v>
      </c>
      <c r="D2173" s="2" t="s">
        <v>26</v>
      </c>
      <c r="E2173" s="2" t="s">
        <v>12297</v>
      </c>
      <c r="F2173" s="2" t="s">
        <v>12279</v>
      </c>
    </row>
    <row r="2174" spans="1:6" hidden="1" x14ac:dyDescent="0.2">
      <c r="A2174" s="1">
        <v>15148</v>
      </c>
      <c r="B2174" s="2" t="s">
        <v>13295</v>
      </c>
      <c r="C2174" s="2" t="s">
        <v>14486</v>
      </c>
      <c r="D2174" s="2" t="s">
        <v>26</v>
      </c>
      <c r="E2174" s="2" t="s">
        <v>12297</v>
      </c>
      <c r="F2174" s="2" t="s">
        <v>12279</v>
      </c>
    </row>
    <row r="2175" spans="1:6" hidden="1" x14ac:dyDescent="0.2">
      <c r="A2175" s="1">
        <v>15149</v>
      </c>
      <c r="B2175" s="2" t="s">
        <v>14487</v>
      </c>
      <c r="C2175" s="2" t="s">
        <v>14488</v>
      </c>
      <c r="D2175" s="2" t="s">
        <v>26</v>
      </c>
      <c r="E2175" s="2" t="s">
        <v>12297</v>
      </c>
      <c r="F2175" s="2" t="s">
        <v>12279</v>
      </c>
    </row>
    <row r="2176" spans="1:6" hidden="1" x14ac:dyDescent="0.2">
      <c r="A2176" s="1">
        <v>15150</v>
      </c>
      <c r="B2176" s="2" t="s">
        <v>14489</v>
      </c>
      <c r="C2176" s="2" t="s">
        <v>14490</v>
      </c>
      <c r="D2176" s="2" t="s">
        <v>26</v>
      </c>
      <c r="E2176" s="2" t="s">
        <v>12297</v>
      </c>
      <c r="F2176" s="2" t="s">
        <v>12279</v>
      </c>
    </row>
    <row r="2177" spans="1:6" hidden="1" x14ac:dyDescent="0.2">
      <c r="A2177" s="1">
        <v>15151</v>
      </c>
      <c r="B2177" s="2" t="s">
        <v>7674</v>
      </c>
      <c r="C2177" s="2" t="s">
        <v>14491</v>
      </c>
      <c r="D2177" s="2" t="s">
        <v>26</v>
      </c>
      <c r="E2177" s="2" t="s">
        <v>12297</v>
      </c>
      <c r="F2177" s="2" t="s">
        <v>12279</v>
      </c>
    </row>
    <row r="2178" spans="1:6" hidden="1" x14ac:dyDescent="0.2">
      <c r="A2178" s="1">
        <v>15152</v>
      </c>
      <c r="B2178" s="2" t="s">
        <v>14475</v>
      </c>
      <c r="C2178" s="2" t="s">
        <v>14492</v>
      </c>
      <c r="D2178" s="2" t="s">
        <v>26</v>
      </c>
      <c r="E2178" s="2" t="s">
        <v>12297</v>
      </c>
      <c r="F2178" s="2" t="s">
        <v>12279</v>
      </c>
    </row>
    <row r="2179" spans="1:6" hidden="1" x14ac:dyDescent="0.2">
      <c r="A2179" s="1">
        <v>15153</v>
      </c>
      <c r="B2179" s="2" t="s">
        <v>14475</v>
      </c>
      <c r="C2179" s="2" t="s">
        <v>14493</v>
      </c>
      <c r="D2179" s="2" t="s">
        <v>26</v>
      </c>
      <c r="E2179" s="2" t="s">
        <v>12297</v>
      </c>
      <c r="F2179" s="2" t="s">
        <v>12279</v>
      </c>
    </row>
    <row r="2180" spans="1:6" hidden="1" x14ac:dyDescent="0.2">
      <c r="A2180" s="1">
        <v>15154</v>
      </c>
      <c r="B2180" s="2" t="s">
        <v>13561</v>
      </c>
      <c r="C2180" s="2" t="s">
        <v>14494</v>
      </c>
      <c r="D2180" s="2" t="s">
        <v>26</v>
      </c>
      <c r="E2180" s="2" t="s">
        <v>12297</v>
      </c>
      <c r="F2180" s="2" t="s">
        <v>12279</v>
      </c>
    </row>
    <row r="2181" spans="1:6" hidden="1" x14ac:dyDescent="0.2">
      <c r="A2181" s="1">
        <v>15155</v>
      </c>
      <c r="B2181" s="2" t="s">
        <v>13561</v>
      </c>
      <c r="C2181" s="2" t="s">
        <v>14495</v>
      </c>
      <c r="D2181" s="2" t="s">
        <v>26</v>
      </c>
      <c r="E2181" s="2" t="s">
        <v>12297</v>
      </c>
      <c r="F2181" s="2" t="s">
        <v>12279</v>
      </c>
    </row>
    <row r="2182" spans="1:6" hidden="1" x14ac:dyDescent="0.2">
      <c r="A2182" s="1">
        <v>15156</v>
      </c>
      <c r="B2182" s="2" t="s">
        <v>14496</v>
      </c>
      <c r="C2182" s="2" t="s">
        <v>14497</v>
      </c>
      <c r="D2182" s="2" t="s">
        <v>26</v>
      </c>
      <c r="E2182" s="2" t="s">
        <v>12297</v>
      </c>
      <c r="F2182" s="2" t="s">
        <v>12279</v>
      </c>
    </row>
    <row r="2183" spans="1:6" hidden="1" x14ac:dyDescent="0.2">
      <c r="A2183" s="1">
        <v>15157</v>
      </c>
      <c r="B2183" s="2" t="s">
        <v>12379</v>
      </c>
      <c r="C2183" s="2" t="s">
        <v>14498</v>
      </c>
      <c r="D2183" s="2" t="s">
        <v>26</v>
      </c>
      <c r="E2183" s="2" t="s">
        <v>12297</v>
      </c>
      <c r="F2183" s="2" t="s">
        <v>12279</v>
      </c>
    </row>
    <row r="2184" spans="1:6" hidden="1" x14ac:dyDescent="0.2">
      <c r="A2184" s="1">
        <v>15158</v>
      </c>
      <c r="B2184" s="2" t="s">
        <v>7666</v>
      </c>
      <c r="C2184" s="2" t="s">
        <v>7667</v>
      </c>
      <c r="D2184" s="2" t="s">
        <v>26</v>
      </c>
      <c r="E2184" s="2" t="s">
        <v>12297</v>
      </c>
      <c r="F2184" s="2" t="s">
        <v>12279</v>
      </c>
    </row>
    <row r="2185" spans="1:6" hidden="1" x14ac:dyDescent="0.2">
      <c r="A2185" s="1">
        <v>15159</v>
      </c>
      <c r="B2185" s="2" t="s">
        <v>7664</v>
      </c>
      <c r="C2185" s="2" t="s">
        <v>14499</v>
      </c>
      <c r="D2185" s="2" t="s">
        <v>26</v>
      </c>
      <c r="E2185" s="2" t="s">
        <v>12297</v>
      </c>
      <c r="F2185" s="2" t="s">
        <v>12279</v>
      </c>
    </row>
    <row r="2186" spans="1:6" hidden="1" x14ac:dyDescent="0.2">
      <c r="A2186" s="1">
        <v>15160</v>
      </c>
      <c r="B2186" s="2" t="s">
        <v>7664</v>
      </c>
      <c r="C2186" s="2" t="s">
        <v>13817</v>
      </c>
      <c r="D2186" s="2" t="s">
        <v>26</v>
      </c>
      <c r="E2186" s="2" t="s">
        <v>12297</v>
      </c>
      <c r="F2186" s="2" t="s">
        <v>12279</v>
      </c>
    </row>
    <row r="2187" spans="1:6" hidden="1" x14ac:dyDescent="0.2">
      <c r="A2187" s="1">
        <v>15161</v>
      </c>
      <c r="B2187" s="2" t="s">
        <v>7664</v>
      </c>
      <c r="C2187" s="2" t="s">
        <v>14500</v>
      </c>
      <c r="D2187" s="2" t="s">
        <v>26</v>
      </c>
      <c r="E2187" s="2" t="s">
        <v>12297</v>
      </c>
      <c r="F2187" s="2" t="s">
        <v>12279</v>
      </c>
    </row>
    <row r="2188" spans="1:6" hidden="1" x14ac:dyDescent="0.2">
      <c r="A2188" s="1">
        <v>15162</v>
      </c>
      <c r="B2188" s="2" t="s">
        <v>14501</v>
      </c>
      <c r="C2188" s="2" t="s">
        <v>14502</v>
      </c>
      <c r="D2188" s="2" t="s">
        <v>26</v>
      </c>
      <c r="E2188" s="2" t="s">
        <v>12297</v>
      </c>
      <c r="F2188" s="2" t="s">
        <v>12279</v>
      </c>
    </row>
    <row r="2189" spans="1:6" hidden="1" x14ac:dyDescent="0.2">
      <c r="A2189" s="1">
        <v>15163</v>
      </c>
      <c r="B2189" s="2" t="s">
        <v>7670</v>
      </c>
      <c r="C2189" s="2" t="s">
        <v>14503</v>
      </c>
      <c r="D2189" s="2" t="s">
        <v>26</v>
      </c>
      <c r="E2189" s="2" t="s">
        <v>12297</v>
      </c>
      <c r="F2189" s="2" t="s">
        <v>12279</v>
      </c>
    </row>
    <row r="2190" spans="1:6" hidden="1" x14ac:dyDescent="0.2">
      <c r="A2190" s="1">
        <v>15164</v>
      </c>
      <c r="B2190" s="2" t="s">
        <v>12649</v>
      </c>
      <c r="C2190" s="2" t="s">
        <v>14504</v>
      </c>
      <c r="D2190" s="2" t="s">
        <v>26</v>
      </c>
      <c r="E2190" s="2" t="s">
        <v>12297</v>
      </c>
      <c r="F2190" s="2" t="s">
        <v>12279</v>
      </c>
    </row>
    <row r="2191" spans="1:6" hidden="1" x14ac:dyDescent="0.2">
      <c r="A2191" s="1">
        <v>15165</v>
      </c>
      <c r="B2191" s="2" t="s">
        <v>13129</v>
      </c>
      <c r="C2191" s="2" t="s">
        <v>14505</v>
      </c>
      <c r="D2191" s="2" t="s">
        <v>26</v>
      </c>
      <c r="E2191" s="2" t="s">
        <v>12297</v>
      </c>
      <c r="F2191" s="2" t="s">
        <v>12279</v>
      </c>
    </row>
    <row r="2192" spans="1:6" hidden="1" x14ac:dyDescent="0.2">
      <c r="A2192" s="1">
        <v>15166</v>
      </c>
      <c r="B2192" s="2" t="s">
        <v>7668</v>
      </c>
      <c r="C2192" s="2" t="s">
        <v>7669</v>
      </c>
      <c r="D2192" s="2" t="s">
        <v>26</v>
      </c>
      <c r="E2192" s="2" t="s">
        <v>12297</v>
      </c>
      <c r="F2192" s="2" t="s">
        <v>12279</v>
      </c>
    </row>
    <row r="2193" spans="1:6" hidden="1" x14ac:dyDescent="0.2">
      <c r="A2193" s="1">
        <v>15167</v>
      </c>
      <c r="B2193" s="2" t="s">
        <v>7670</v>
      </c>
      <c r="C2193" s="2" t="s">
        <v>7671</v>
      </c>
      <c r="D2193" s="2" t="s">
        <v>26</v>
      </c>
      <c r="E2193" s="2" t="s">
        <v>12297</v>
      </c>
      <c r="F2193" s="2" t="s">
        <v>12279</v>
      </c>
    </row>
    <row r="2194" spans="1:6" hidden="1" x14ac:dyDescent="0.2">
      <c r="A2194" s="1">
        <v>15168</v>
      </c>
      <c r="B2194" s="2" t="s">
        <v>14506</v>
      </c>
      <c r="C2194" s="2" t="s">
        <v>14507</v>
      </c>
      <c r="D2194" s="2" t="s">
        <v>26</v>
      </c>
      <c r="E2194" s="2" t="s">
        <v>12297</v>
      </c>
      <c r="F2194" s="2" t="s">
        <v>12279</v>
      </c>
    </row>
    <row r="2195" spans="1:6" hidden="1" x14ac:dyDescent="0.2">
      <c r="A2195" s="1">
        <v>15169</v>
      </c>
      <c r="B2195" s="2" t="s">
        <v>14508</v>
      </c>
      <c r="C2195" s="2" t="s">
        <v>14509</v>
      </c>
      <c r="D2195" s="2" t="s">
        <v>26</v>
      </c>
      <c r="E2195" s="2" t="s">
        <v>12297</v>
      </c>
      <c r="F2195" s="2" t="s">
        <v>12279</v>
      </c>
    </row>
    <row r="2196" spans="1:6" hidden="1" x14ac:dyDescent="0.2">
      <c r="A2196" s="1">
        <v>15170</v>
      </c>
      <c r="B2196" s="2" t="s">
        <v>7340</v>
      </c>
      <c r="C2196" s="2" t="s">
        <v>14510</v>
      </c>
      <c r="D2196" s="2" t="s">
        <v>26</v>
      </c>
      <c r="E2196" s="2" t="s">
        <v>12297</v>
      </c>
      <c r="F2196" s="2" t="s">
        <v>12279</v>
      </c>
    </row>
    <row r="2197" spans="1:6" hidden="1" x14ac:dyDescent="0.2">
      <c r="A2197" s="1">
        <v>15171</v>
      </c>
      <c r="B2197" s="2" t="s">
        <v>13226</v>
      </c>
      <c r="C2197" s="2" t="s">
        <v>14511</v>
      </c>
      <c r="D2197" s="2" t="s">
        <v>26</v>
      </c>
      <c r="E2197" s="2" t="s">
        <v>12297</v>
      </c>
      <c r="F2197" s="2" t="s">
        <v>12279</v>
      </c>
    </row>
    <row r="2198" spans="1:6" hidden="1" x14ac:dyDescent="0.2">
      <c r="A2198" s="1">
        <v>15172</v>
      </c>
      <c r="B2198" s="2" t="s">
        <v>7325</v>
      </c>
      <c r="C2198" s="2" t="s">
        <v>14512</v>
      </c>
      <c r="D2198" s="2" t="s">
        <v>26</v>
      </c>
      <c r="E2198" s="2" t="s">
        <v>12297</v>
      </c>
      <c r="F2198" s="2" t="s">
        <v>12279</v>
      </c>
    </row>
    <row r="2199" spans="1:6" hidden="1" x14ac:dyDescent="0.2">
      <c r="A2199" s="1">
        <v>15173</v>
      </c>
      <c r="B2199" s="2" t="s">
        <v>12983</v>
      </c>
      <c r="C2199" s="2" t="s">
        <v>14513</v>
      </c>
      <c r="D2199" s="2" t="s">
        <v>26</v>
      </c>
      <c r="E2199" s="2" t="s">
        <v>12297</v>
      </c>
      <c r="F2199" s="2" t="s">
        <v>12279</v>
      </c>
    </row>
    <row r="2200" spans="1:6" hidden="1" x14ac:dyDescent="0.2">
      <c r="A2200" s="1">
        <v>15174</v>
      </c>
      <c r="B2200" s="2" t="s">
        <v>14487</v>
      </c>
      <c r="C2200" s="2" t="s">
        <v>14514</v>
      </c>
      <c r="D2200" s="2" t="s">
        <v>26</v>
      </c>
      <c r="E2200" s="2" t="s">
        <v>12297</v>
      </c>
      <c r="F2200" s="2" t="s">
        <v>12279</v>
      </c>
    </row>
    <row r="2201" spans="1:6" ht="20" hidden="1" x14ac:dyDescent="0.2">
      <c r="A2201" s="1">
        <v>15175</v>
      </c>
      <c r="B2201" s="2" t="s">
        <v>13194</v>
      </c>
      <c r="C2201" s="2" t="s">
        <v>14515</v>
      </c>
      <c r="D2201" s="2" t="s">
        <v>26</v>
      </c>
      <c r="E2201" s="2" t="s">
        <v>12297</v>
      </c>
      <c r="F2201" s="2" t="s">
        <v>12279</v>
      </c>
    </row>
    <row r="2202" spans="1:6" hidden="1" x14ac:dyDescent="0.2">
      <c r="A2202" s="1">
        <v>15176</v>
      </c>
      <c r="B2202" s="2" t="s">
        <v>14516</v>
      </c>
      <c r="C2202" s="2" t="s">
        <v>14517</v>
      </c>
      <c r="D2202" s="2" t="s">
        <v>26</v>
      </c>
      <c r="E2202" s="2" t="s">
        <v>12297</v>
      </c>
      <c r="F2202" s="2" t="s">
        <v>12279</v>
      </c>
    </row>
    <row r="2203" spans="1:6" hidden="1" x14ac:dyDescent="0.2">
      <c r="A2203" s="1">
        <v>15177</v>
      </c>
      <c r="B2203" s="2" t="s">
        <v>7663</v>
      </c>
      <c r="C2203" s="2" t="s">
        <v>14518</v>
      </c>
      <c r="D2203" s="2" t="s">
        <v>26</v>
      </c>
      <c r="E2203" s="2" t="s">
        <v>12297</v>
      </c>
      <c r="F2203" s="2" t="s">
        <v>12279</v>
      </c>
    </row>
    <row r="2204" spans="1:6" hidden="1" x14ac:dyDescent="0.2">
      <c r="A2204" s="1">
        <v>15178</v>
      </c>
      <c r="B2204" s="2" t="s">
        <v>7664</v>
      </c>
      <c r="C2204" s="2" t="s">
        <v>14519</v>
      </c>
      <c r="D2204" s="2" t="s">
        <v>26</v>
      </c>
      <c r="E2204" s="2" t="s">
        <v>12297</v>
      </c>
      <c r="F2204" s="2" t="s">
        <v>12279</v>
      </c>
    </row>
    <row r="2205" spans="1:6" hidden="1" x14ac:dyDescent="0.2">
      <c r="A2205" s="1">
        <v>15179</v>
      </c>
      <c r="B2205" s="2" t="s">
        <v>7664</v>
      </c>
      <c r="C2205" s="2" t="s">
        <v>14520</v>
      </c>
      <c r="D2205" s="2" t="s">
        <v>26</v>
      </c>
      <c r="E2205" s="2" t="s">
        <v>12297</v>
      </c>
      <c r="F2205" s="2" t="s">
        <v>12279</v>
      </c>
    </row>
    <row r="2206" spans="1:6" hidden="1" x14ac:dyDescent="0.2">
      <c r="A2206" s="1">
        <v>15180</v>
      </c>
      <c r="B2206" s="2" t="s">
        <v>7664</v>
      </c>
      <c r="C2206" s="2" t="s">
        <v>14521</v>
      </c>
      <c r="D2206" s="2" t="s">
        <v>26</v>
      </c>
      <c r="E2206" s="2" t="s">
        <v>12297</v>
      </c>
      <c r="F2206" s="2" t="s">
        <v>12279</v>
      </c>
    </row>
    <row r="2207" spans="1:6" hidden="1" x14ac:dyDescent="0.2">
      <c r="A2207" s="1">
        <v>15181</v>
      </c>
      <c r="B2207" s="2" t="s">
        <v>7664</v>
      </c>
      <c r="C2207" s="2" t="s">
        <v>14522</v>
      </c>
      <c r="D2207" s="2" t="s">
        <v>26</v>
      </c>
      <c r="E2207" s="2" t="s">
        <v>12297</v>
      </c>
      <c r="F2207" s="2" t="s">
        <v>12279</v>
      </c>
    </row>
    <row r="2208" spans="1:6" hidden="1" x14ac:dyDescent="0.2">
      <c r="A2208" s="1">
        <v>15182</v>
      </c>
      <c r="B2208" s="2" t="s">
        <v>14523</v>
      </c>
      <c r="C2208" s="2" t="s">
        <v>14307</v>
      </c>
      <c r="D2208" s="2" t="s">
        <v>26</v>
      </c>
      <c r="E2208" s="2" t="s">
        <v>12297</v>
      </c>
      <c r="F2208" s="2" t="s">
        <v>12279</v>
      </c>
    </row>
    <row r="2209" spans="1:6" hidden="1" x14ac:dyDescent="0.2">
      <c r="A2209" s="1">
        <v>15183</v>
      </c>
      <c r="B2209" s="2" t="s">
        <v>14524</v>
      </c>
      <c r="C2209" s="2" t="s">
        <v>2102</v>
      </c>
      <c r="D2209" s="2" t="s">
        <v>26</v>
      </c>
      <c r="E2209" s="2" t="s">
        <v>12297</v>
      </c>
      <c r="F2209" s="2" t="s">
        <v>12279</v>
      </c>
    </row>
    <row r="2210" spans="1:6" hidden="1" x14ac:dyDescent="0.2">
      <c r="A2210" s="1">
        <v>15184</v>
      </c>
      <c r="B2210" s="2" t="s">
        <v>13295</v>
      </c>
      <c r="C2210" s="2" t="s">
        <v>14525</v>
      </c>
      <c r="D2210" s="2" t="s">
        <v>26</v>
      </c>
      <c r="E2210" s="2" t="s">
        <v>12297</v>
      </c>
      <c r="F2210" s="2" t="s">
        <v>12279</v>
      </c>
    </row>
    <row r="2211" spans="1:6" hidden="1" x14ac:dyDescent="0.2">
      <c r="A2211" s="1">
        <v>15185</v>
      </c>
      <c r="B2211" s="2" t="s">
        <v>14526</v>
      </c>
      <c r="C2211" s="2" t="s">
        <v>14527</v>
      </c>
      <c r="D2211" s="2" t="s">
        <v>26</v>
      </c>
      <c r="E2211" s="2" t="s">
        <v>12297</v>
      </c>
      <c r="F2211" s="2" t="s">
        <v>12279</v>
      </c>
    </row>
    <row r="2212" spans="1:6" hidden="1" x14ac:dyDescent="0.2">
      <c r="A2212" s="1">
        <v>15186</v>
      </c>
      <c r="B2212" s="2" t="s">
        <v>12512</v>
      </c>
      <c r="C2212" s="2" t="s">
        <v>14528</v>
      </c>
      <c r="D2212" s="2" t="s">
        <v>26</v>
      </c>
      <c r="E2212" s="2" t="s">
        <v>12297</v>
      </c>
      <c r="F2212" s="2" t="s">
        <v>12279</v>
      </c>
    </row>
    <row r="2213" spans="1:6" hidden="1" x14ac:dyDescent="0.2">
      <c r="A2213" s="1">
        <v>15187</v>
      </c>
      <c r="B2213" s="2" t="s">
        <v>14529</v>
      </c>
      <c r="C2213" s="2" t="s">
        <v>14530</v>
      </c>
      <c r="D2213" s="2" t="s">
        <v>26</v>
      </c>
      <c r="E2213" s="2" t="s">
        <v>12297</v>
      </c>
      <c r="F2213" s="2" t="s">
        <v>12279</v>
      </c>
    </row>
    <row r="2214" spans="1:6" hidden="1" x14ac:dyDescent="0.2">
      <c r="A2214" s="1">
        <v>15188</v>
      </c>
      <c r="B2214" s="2" t="s">
        <v>7672</v>
      </c>
      <c r="C2214" s="2" t="s">
        <v>7673</v>
      </c>
      <c r="D2214" s="2" t="s">
        <v>26</v>
      </c>
      <c r="E2214" s="2" t="s">
        <v>12297</v>
      </c>
      <c r="F2214" s="2" t="s">
        <v>12279</v>
      </c>
    </row>
    <row r="2215" spans="1:6" hidden="1" x14ac:dyDescent="0.2">
      <c r="A2215" s="1">
        <v>15189</v>
      </c>
      <c r="B2215" s="2" t="s">
        <v>7674</v>
      </c>
      <c r="C2215" s="2" t="s">
        <v>7675</v>
      </c>
      <c r="D2215" s="2" t="s">
        <v>26</v>
      </c>
      <c r="E2215" s="2" t="s">
        <v>12297</v>
      </c>
      <c r="F2215" s="2" t="s">
        <v>12279</v>
      </c>
    </row>
    <row r="2216" spans="1:6" ht="20" hidden="1" x14ac:dyDescent="0.2">
      <c r="A2216" s="1">
        <v>15190</v>
      </c>
      <c r="B2216" s="2" t="s">
        <v>7677</v>
      </c>
      <c r="C2216" s="2" t="s">
        <v>7678</v>
      </c>
      <c r="D2216" s="2" t="s">
        <v>34</v>
      </c>
      <c r="E2216" s="2" t="s">
        <v>12297</v>
      </c>
      <c r="F2216" s="2" t="s">
        <v>12279</v>
      </c>
    </row>
    <row r="2217" spans="1:6" hidden="1" x14ac:dyDescent="0.2">
      <c r="A2217" s="1">
        <v>15191</v>
      </c>
      <c r="B2217" s="2" t="s">
        <v>7692</v>
      </c>
      <c r="C2217" s="2" t="s">
        <v>14531</v>
      </c>
      <c r="D2217" s="2" t="s">
        <v>34</v>
      </c>
      <c r="E2217" s="2" t="s">
        <v>12297</v>
      </c>
      <c r="F2217" s="2" t="s">
        <v>12279</v>
      </c>
    </row>
    <row r="2218" spans="1:6" hidden="1" x14ac:dyDescent="0.2">
      <c r="A2218" s="1">
        <v>15192</v>
      </c>
      <c r="B2218" s="2" t="s">
        <v>7684</v>
      </c>
      <c r="C2218" s="2" t="s">
        <v>14532</v>
      </c>
      <c r="D2218" s="2" t="s">
        <v>34</v>
      </c>
      <c r="E2218" s="2" t="s">
        <v>12278</v>
      </c>
      <c r="F2218" s="2" t="s">
        <v>12279</v>
      </c>
    </row>
    <row r="2219" spans="1:6" hidden="1" x14ac:dyDescent="0.2">
      <c r="A2219" s="1">
        <v>15193</v>
      </c>
      <c r="B2219" s="2" t="s">
        <v>7680</v>
      </c>
      <c r="C2219" s="2" t="s">
        <v>7681</v>
      </c>
      <c r="D2219" s="2" t="s">
        <v>34</v>
      </c>
      <c r="E2219" s="2" t="s">
        <v>12297</v>
      </c>
      <c r="F2219" s="2" t="s">
        <v>12279</v>
      </c>
    </row>
    <row r="2220" spans="1:6" hidden="1" x14ac:dyDescent="0.2">
      <c r="A2220" s="1">
        <v>15194</v>
      </c>
      <c r="B2220" s="2" t="s">
        <v>7684</v>
      </c>
      <c r="C2220" s="2" t="s">
        <v>14533</v>
      </c>
      <c r="D2220" s="2" t="s">
        <v>34</v>
      </c>
      <c r="E2220" s="2" t="s">
        <v>12297</v>
      </c>
      <c r="F2220" s="2" t="s">
        <v>12279</v>
      </c>
    </row>
    <row r="2221" spans="1:6" hidden="1" x14ac:dyDescent="0.2">
      <c r="A2221" s="1">
        <v>15195</v>
      </c>
      <c r="B2221" s="2" t="s">
        <v>12901</v>
      </c>
      <c r="C2221" s="2" t="s">
        <v>14534</v>
      </c>
      <c r="D2221" s="2" t="s">
        <v>34</v>
      </c>
      <c r="E2221" s="2" t="s">
        <v>12297</v>
      </c>
      <c r="F2221" s="2" t="s">
        <v>12279</v>
      </c>
    </row>
    <row r="2222" spans="1:6" ht="20" hidden="1" x14ac:dyDescent="0.2">
      <c r="A2222" s="1">
        <v>15196</v>
      </c>
      <c r="B2222" s="2" t="s">
        <v>7682</v>
      </c>
      <c r="C2222" s="2" t="s">
        <v>7683</v>
      </c>
      <c r="D2222" s="2" t="s">
        <v>34</v>
      </c>
      <c r="E2222" s="2" t="s">
        <v>12297</v>
      </c>
      <c r="F2222" s="2" t="s">
        <v>12279</v>
      </c>
    </row>
    <row r="2223" spans="1:6" hidden="1" x14ac:dyDescent="0.2">
      <c r="A2223" s="1">
        <v>15197</v>
      </c>
      <c r="B2223" s="2" t="s">
        <v>7690</v>
      </c>
      <c r="C2223" s="2" t="s">
        <v>14535</v>
      </c>
      <c r="D2223" s="2" t="s">
        <v>34</v>
      </c>
      <c r="E2223" s="2" t="s">
        <v>12297</v>
      </c>
      <c r="F2223" s="2" t="s">
        <v>12279</v>
      </c>
    </row>
    <row r="2224" spans="1:6" hidden="1" x14ac:dyDescent="0.2">
      <c r="A2224" s="1">
        <v>15198</v>
      </c>
      <c r="B2224" s="2" t="s">
        <v>7374</v>
      </c>
      <c r="C2224" s="2" t="s">
        <v>14536</v>
      </c>
      <c r="D2224" s="2" t="s">
        <v>34</v>
      </c>
      <c r="E2224" s="2" t="s">
        <v>12297</v>
      </c>
      <c r="F2224" s="2" t="s">
        <v>12279</v>
      </c>
    </row>
    <row r="2225" spans="1:6" hidden="1" x14ac:dyDescent="0.2">
      <c r="A2225" s="1">
        <v>15200</v>
      </c>
      <c r="B2225" s="2" t="s">
        <v>7684</v>
      </c>
      <c r="C2225" s="2" t="s">
        <v>7685</v>
      </c>
      <c r="D2225" s="2" t="s">
        <v>34</v>
      </c>
      <c r="E2225" s="2" t="s">
        <v>12297</v>
      </c>
      <c r="F2225" s="2" t="s">
        <v>12279</v>
      </c>
    </row>
    <row r="2226" spans="1:6" hidden="1" x14ac:dyDescent="0.2">
      <c r="A2226" s="1">
        <v>15201</v>
      </c>
      <c r="B2226" s="2" t="s">
        <v>7686</v>
      </c>
      <c r="C2226" s="2" t="s">
        <v>7687</v>
      </c>
      <c r="D2226" s="2" t="s">
        <v>34</v>
      </c>
      <c r="E2226" s="2" t="s">
        <v>12297</v>
      </c>
      <c r="F2226" s="2" t="s">
        <v>12279</v>
      </c>
    </row>
    <row r="2227" spans="1:6" hidden="1" x14ac:dyDescent="0.2">
      <c r="A2227" s="1">
        <v>15202</v>
      </c>
      <c r="B2227" s="2" t="s">
        <v>7377</v>
      </c>
      <c r="C2227" s="2" t="s">
        <v>14537</v>
      </c>
      <c r="D2227" s="2" t="s">
        <v>34</v>
      </c>
      <c r="E2227" s="2" t="s">
        <v>12297</v>
      </c>
      <c r="F2227" s="2" t="s">
        <v>12279</v>
      </c>
    </row>
    <row r="2228" spans="1:6" hidden="1" x14ac:dyDescent="0.2">
      <c r="A2228" s="1">
        <v>15203</v>
      </c>
      <c r="B2228" s="2" t="s">
        <v>7688</v>
      </c>
      <c r="C2228" s="2" t="s">
        <v>7689</v>
      </c>
      <c r="D2228" s="2" t="s">
        <v>34</v>
      </c>
      <c r="E2228" s="2" t="s">
        <v>12297</v>
      </c>
      <c r="F2228" s="2" t="s">
        <v>12279</v>
      </c>
    </row>
    <row r="2229" spans="1:6" hidden="1" x14ac:dyDescent="0.2">
      <c r="A2229" s="1">
        <v>15204</v>
      </c>
      <c r="B2229" s="2" t="s">
        <v>12655</v>
      </c>
      <c r="C2229" s="2" t="s">
        <v>14538</v>
      </c>
      <c r="D2229" s="2" t="s">
        <v>34</v>
      </c>
      <c r="E2229" s="2" t="s">
        <v>12297</v>
      </c>
      <c r="F2229" s="2" t="s">
        <v>12279</v>
      </c>
    </row>
    <row r="2230" spans="1:6" hidden="1" x14ac:dyDescent="0.2">
      <c r="A2230" s="1">
        <v>15205</v>
      </c>
      <c r="B2230" s="2" t="s">
        <v>7690</v>
      </c>
      <c r="C2230" s="2" t="s">
        <v>7691</v>
      </c>
      <c r="D2230" s="2" t="s">
        <v>34</v>
      </c>
      <c r="E2230" s="2" t="s">
        <v>12297</v>
      </c>
      <c r="F2230" s="2" t="s">
        <v>12279</v>
      </c>
    </row>
    <row r="2231" spans="1:6" hidden="1" x14ac:dyDescent="0.2">
      <c r="A2231" s="1">
        <v>15206</v>
      </c>
      <c r="B2231" s="2" t="s">
        <v>7692</v>
      </c>
      <c r="C2231" s="2" t="s">
        <v>7693</v>
      </c>
      <c r="D2231" s="2" t="s">
        <v>34</v>
      </c>
      <c r="E2231" s="2" t="s">
        <v>12297</v>
      </c>
      <c r="F2231" s="2" t="s">
        <v>12279</v>
      </c>
    </row>
    <row r="2232" spans="1:6" hidden="1" x14ac:dyDescent="0.2">
      <c r="A2232" s="1">
        <v>15207</v>
      </c>
      <c r="B2232" s="2" t="s">
        <v>7694</v>
      </c>
      <c r="C2232" s="2" t="s">
        <v>7695</v>
      </c>
      <c r="D2232" s="2" t="s">
        <v>34</v>
      </c>
      <c r="E2232" s="2" t="s">
        <v>12297</v>
      </c>
      <c r="F2232" s="2" t="s">
        <v>12279</v>
      </c>
    </row>
    <row r="2233" spans="1:6" hidden="1" x14ac:dyDescent="0.2">
      <c r="A2233" s="1">
        <v>15208</v>
      </c>
      <c r="B2233" s="2" t="s">
        <v>7688</v>
      </c>
      <c r="C2233" s="2" t="s">
        <v>14539</v>
      </c>
      <c r="D2233" s="2" t="s">
        <v>34</v>
      </c>
      <c r="E2233" s="2" t="s">
        <v>12297</v>
      </c>
      <c r="F2233" s="2" t="s">
        <v>12279</v>
      </c>
    </row>
    <row r="2234" spans="1:6" hidden="1" x14ac:dyDescent="0.2">
      <c r="A2234" s="1">
        <v>15209</v>
      </c>
      <c r="B2234" s="2" t="s">
        <v>7696</v>
      </c>
      <c r="C2234" s="2" t="s">
        <v>7697</v>
      </c>
      <c r="D2234" s="2" t="s">
        <v>34</v>
      </c>
      <c r="E2234" s="2" t="s">
        <v>12297</v>
      </c>
      <c r="F2234" s="2" t="s">
        <v>12279</v>
      </c>
    </row>
    <row r="2235" spans="1:6" hidden="1" x14ac:dyDescent="0.2">
      <c r="A2235" s="1">
        <v>15210</v>
      </c>
      <c r="B2235" s="2" t="s">
        <v>14540</v>
      </c>
      <c r="C2235" s="2" t="s">
        <v>2102</v>
      </c>
      <c r="D2235" s="2" t="s">
        <v>34</v>
      </c>
      <c r="E2235" s="2" t="s">
        <v>12297</v>
      </c>
      <c r="F2235" s="2" t="s">
        <v>12279</v>
      </c>
    </row>
    <row r="2236" spans="1:6" hidden="1" x14ac:dyDescent="0.2">
      <c r="A2236" s="1">
        <v>15211</v>
      </c>
      <c r="B2236" s="2" t="s">
        <v>12529</v>
      </c>
      <c r="C2236" s="2" t="s">
        <v>14541</v>
      </c>
      <c r="D2236" s="2" t="s">
        <v>34</v>
      </c>
      <c r="E2236" s="2" t="s">
        <v>12297</v>
      </c>
      <c r="F2236" s="2" t="s">
        <v>12279</v>
      </c>
    </row>
    <row r="2237" spans="1:6" hidden="1" x14ac:dyDescent="0.2">
      <c r="A2237" s="1">
        <v>15212</v>
      </c>
      <c r="B2237" s="2" t="s">
        <v>12643</v>
      </c>
      <c r="C2237" s="2" t="s">
        <v>14542</v>
      </c>
      <c r="D2237" s="2" t="s">
        <v>34</v>
      </c>
      <c r="E2237" s="2" t="s">
        <v>12297</v>
      </c>
      <c r="F2237" s="2" t="s">
        <v>12279</v>
      </c>
    </row>
    <row r="2238" spans="1:6" hidden="1" x14ac:dyDescent="0.2">
      <c r="A2238" s="1">
        <v>15213</v>
      </c>
      <c r="B2238" s="2" t="s">
        <v>12643</v>
      </c>
      <c r="C2238" s="2" t="s">
        <v>14543</v>
      </c>
      <c r="D2238" s="2" t="s">
        <v>34</v>
      </c>
      <c r="E2238" s="2" t="s">
        <v>12297</v>
      </c>
      <c r="F2238" s="2" t="s">
        <v>12279</v>
      </c>
    </row>
    <row r="2239" spans="1:6" hidden="1" x14ac:dyDescent="0.2">
      <c r="A2239" s="1">
        <v>15214</v>
      </c>
      <c r="B2239" s="2" t="s">
        <v>14544</v>
      </c>
      <c r="C2239" s="2" t="s">
        <v>14545</v>
      </c>
      <c r="D2239" s="2" t="s">
        <v>34</v>
      </c>
      <c r="E2239" s="2" t="s">
        <v>12297</v>
      </c>
      <c r="F2239" s="2" t="s">
        <v>12279</v>
      </c>
    </row>
    <row r="2240" spans="1:6" hidden="1" x14ac:dyDescent="0.2">
      <c r="A2240" s="1">
        <v>15215</v>
      </c>
      <c r="B2240" s="2" t="s">
        <v>12643</v>
      </c>
      <c r="C2240" s="2" t="s">
        <v>14546</v>
      </c>
      <c r="D2240" s="2" t="s">
        <v>34</v>
      </c>
      <c r="E2240" s="2" t="s">
        <v>12297</v>
      </c>
      <c r="F2240" s="2" t="s">
        <v>12279</v>
      </c>
    </row>
    <row r="2241" spans="1:6" hidden="1" x14ac:dyDescent="0.2">
      <c r="A2241" s="1">
        <v>15216</v>
      </c>
      <c r="B2241" s="2" t="s">
        <v>12584</v>
      </c>
      <c r="C2241" s="2" t="s">
        <v>12364</v>
      </c>
      <c r="D2241" s="2" t="s">
        <v>34</v>
      </c>
      <c r="E2241" s="2" t="s">
        <v>12297</v>
      </c>
      <c r="F2241" s="2" t="s">
        <v>12279</v>
      </c>
    </row>
    <row r="2242" spans="1:6" hidden="1" x14ac:dyDescent="0.2">
      <c r="A2242" s="1">
        <v>15217</v>
      </c>
      <c r="B2242" s="2" t="s">
        <v>12449</v>
      </c>
      <c r="C2242" s="2" t="s">
        <v>14547</v>
      </c>
      <c r="D2242" s="2" t="s">
        <v>34</v>
      </c>
      <c r="E2242" s="2" t="s">
        <v>12297</v>
      </c>
      <c r="F2242" s="2" t="s">
        <v>12279</v>
      </c>
    </row>
    <row r="2243" spans="1:6" hidden="1" x14ac:dyDescent="0.2">
      <c r="A2243" s="1">
        <v>15218</v>
      </c>
      <c r="B2243" s="2" t="s">
        <v>12529</v>
      </c>
      <c r="C2243" s="2" t="s">
        <v>14548</v>
      </c>
      <c r="D2243" s="2" t="s">
        <v>34</v>
      </c>
      <c r="E2243" s="2" t="s">
        <v>12297</v>
      </c>
      <c r="F2243" s="2" t="s">
        <v>12279</v>
      </c>
    </row>
    <row r="2244" spans="1:6" hidden="1" x14ac:dyDescent="0.2">
      <c r="A2244" s="1">
        <v>15219</v>
      </c>
      <c r="B2244" s="2" t="s">
        <v>12495</v>
      </c>
      <c r="C2244" s="2" t="s">
        <v>14232</v>
      </c>
      <c r="D2244" s="2" t="s">
        <v>34</v>
      </c>
      <c r="E2244" s="2" t="s">
        <v>12297</v>
      </c>
      <c r="F2244" s="2" t="s">
        <v>12279</v>
      </c>
    </row>
    <row r="2245" spans="1:6" hidden="1" x14ac:dyDescent="0.2">
      <c r="A2245" s="1">
        <v>15220</v>
      </c>
      <c r="B2245" s="2" t="s">
        <v>12449</v>
      </c>
      <c r="C2245" s="2" t="s">
        <v>14549</v>
      </c>
      <c r="D2245" s="2" t="s">
        <v>34</v>
      </c>
      <c r="E2245" s="2" t="s">
        <v>12297</v>
      </c>
      <c r="F2245" s="2" t="s">
        <v>12279</v>
      </c>
    </row>
    <row r="2246" spans="1:6" hidden="1" x14ac:dyDescent="0.2">
      <c r="A2246" s="1">
        <v>15221</v>
      </c>
      <c r="B2246" s="2" t="s">
        <v>12449</v>
      </c>
      <c r="C2246" s="2" t="s">
        <v>14550</v>
      </c>
      <c r="D2246" s="2" t="s">
        <v>34</v>
      </c>
      <c r="E2246" s="2" t="s">
        <v>12297</v>
      </c>
      <c r="F2246" s="2" t="s">
        <v>12279</v>
      </c>
    </row>
    <row r="2247" spans="1:6" hidden="1" x14ac:dyDescent="0.2">
      <c r="A2247" s="1">
        <v>15222</v>
      </c>
      <c r="B2247" s="2" t="s">
        <v>12449</v>
      </c>
      <c r="C2247" s="2" t="s">
        <v>14551</v>
      </c>
      <c r="D2247" s="2" t="s">
        <v>34</v>
      </c>
      <c r="E2247" s="2" t="s">
        <v>12297</v>
      </c>
      <c r="F2247" s="2" t="s">
        <v>12279</v>
      </c>
    </row>
    <row r="2248" spans="1:6" hidden="1" x14ac:dyDescent="0.2">
      <c r="A2248" s="1">
        <v>15223</v>
      </c>
      <c r="B2248" s="2" t="s">
        <v>12529</v>
      </c>
      <c r="C2248" s="2" t="s">
        <v>14552</v>
      </c>
      <c r="D2248" s="2" t="s">
        <v>34</v>
      </c>
      <c r="E2248" s="2" t="s">
        <v>12297</v>
      </c>
      <c r="F2248" s="2" t="s">
        <v>12279</v>
      </c>
    </row>
    <row r="2249" spans="1:6" hidden="1" x14ac:dyDescent="0.2">
      <c r="A2249" s="1">
        <v>15225</v>
      </c>
      <c r="B2249" s="2" t="s">
        <v>12495</v>
      </c>
      <c r="C2249" s="2" t="s">
        <v>14553</v>
      </c>
      <c r="D2249" s="2" t="s">
        <v>34</v>
      </c>
      <c r="E2249" s="2" t="s">
        <v>12297</v>
      </c>
      <c r="F2249" s="2" t="s">
        <v>12279</v>
      </c>
    </row>
    <row r="2250" spans="1:6" hidden="1" x14ac:dyDescent="0.2">
      <c r="A2250" s="1">
        <v>15226</v>
      </c>
      <c r="B2250" s="2" t="s">
        <v>14544</v>
      </c>
      <c r="C2250" s="2" t="s">
        <v>14554</v>
      </c>
      <c r="D2250" s="2" t="s">
        <v>34</v>
      </c>
      <c r="E2250" s="2" t="s">
        <v>12297</v>
      </c>
      <c r="F2250" s="2" t="s">
        <v>12279</v>
      </c>
    </row>
    <row r="2251" spans="1:6" hidden="1" x14ac:dyDescent="0.2">
      <c r="A2251" s="1">
        <v>15227</v>
      </c>
      <c r="B2251" s="2" t="s">
        <v>12643</v>
      </c>
      <c r="C2251" s="2" t="s">
        <v>14555</v>
      </c>
      <c r="D2251" s="2" t="s">
        <v>34</v>
      </c>
      <c r="E2251" s="2" t="s">
        <v>12297</v>
      </c>
      <c r="F2251" s="2" t="s">
        <v>12279</v>
      </c>
    </row>
    <row r="2252" spans="1:6" hidden="1" x14ac:dyDescent="0.2">
      <c r="A2252" s="1">
        <v>15228</v>
      </c>
      <c r="B2252" s="2" t="s">
        <v>7287</v>
      </c>
      <c r="C2252" s="2" t="s">
        <v>14556</v>
      </c>
      <c r="D2252" s="2" t="s">
        <v>34</v>
      </c>
      <c r="E2252" s="2" t="s">
        <v>12297</v>
      </c>
      <c r="F2252" s="2" t="s">
        <v>12279</v>
      </c>
    </row>
    <row r="2253" spans="1:6" hidden="1" x14ac:dyDescent="0.2">
      <c r="A2253" s="1">
        <v>15229</v>
      </c>
      <c r="B2253" s="2" t="s">
        <v>7287</v>
      </c>
      <c r="C2253" s="2" t="s">
        <v>14557</v>
      </c>
      <c r="D2253" s="2" t="s">
        <v>34</v>
      </c>
      <c r="E2253" s="2" t="s">
        <v>12297</v>
      </c>
      <c r="F2253" s="2" t="s">
        <v>12279</v>
      </c>
    </row>
    <row r="2254" spans="1:6" hidden="1" x14ac:dyDescent="0.2">
      <c r="A2254" s="1">
        <v>15230</v>
      </c>
      <c r="B2254" s="2" t="s">
        <v>7287</v>
      </c>
      <c r="C2254" s="2" t="s">
        <v>7698</v>
      </c>
      <c r="D2254" s="2" t="s">
        <v>34</v>
      </c>
      <c r="E2254" s="2" t="s">
        <v>12297</v>
      </c>
      <c r="F2254" s="2" t="s">
        <v>12279</v>
      </c>
    </row>
    <row r="2255" spans="1:6" hidden="1" x14ac:dyDescent="0.2">
      <c r="A2255" s="1">
        <v>15231</v>
      </c>
      <c r="B2255" s="2" t="s">
        <v>7287</v>
      </c>
      <c r="C2255" s="2" t="s">
        <v>7700</v>
      </c>
      <c r="D2255" s="2" t="s">
        <v>34</v>
      </c>
      <c r="E2255" s="2" t="s">
        <v>12297</v>
      </c>
      <c r="F2255" s="2" t="s">
        <v>12279</v>
      </c>
    </row>
    <row r="2256" spans="1:6" hidden="1" x14ac:dyDescent="0.2">
      <c r="A2256" s="1">
        <v>15232</v>
      </c>
      <c r="B2256" s="2" t="s">
        <v>7287</v>
      </c>
      <c r="C2256" s="2" t="s">
        <v>14558</v>
      </c>
      <c r="D2256" s="2" t="s">
        <v>34</v>
      </c>
      <c r="E2256" s="2" t="s">
        <v>12297</v>
      </c>
      <c r="F2256" s="2" t="s">
        <v>12279</v>
      </c>
    </row>
    <row r="2257" spans="1:6" hidden="1" x14ac:dyDescent="0.2">
      <c r="A2257" s="1">
        <v>15233</v>
      </c>
      <c r="B2257" s="2" t="s">
        <v>7287</v>
      </c>
      <c r="C2257" s="2" t="s">
        <v>14559</v>
      </c>
      <c r="D2257" s="2" t="s">
        <v>34</v>
      </c>
      <c r="E2257" s="2" t="s">
        <v>12297</v>
      </c>
      <c r="F2257" s="2" t="s">
        <v>12279</v>
      </c>
    </row>
    <row r="2258" spans="1:6" hidden="1" x14ac:dyDescent="0.2">
      <c r="A2258" s="1">
        <v>15234</v>
      </c>
      <c r="B2258" s="2" t="s">
        <v>7287</v>
      </c>
      <c r="C2258" s="2" t="s">
        <v>14560</v>
      </c>
      <c r="D2258" s="2" t="s">
        <v>34</v>
      </c>
      <c r="E2258" s="2" t="s">
        <v>12297</v>
      </c>
      <c r="F2258" s="2" t="s">
        <v>12279</v>
      </c>
    </row>
    <row r="2259" spans="1:6" hidden="1" x14ac:dyDescent="0.2">
      <c r="A2259" s="1">
        <v>15235</v>
      </c>
      <c r="B2259" s="2" t="s">
        <v>7287</v>
      </c>
      <c r="C2259" s="2" t="s">
        <v>7702</v>
      </c>
      <c r="D2259" s="2" t="s">
        <v>34</v>
      </c>
      <c r="E2259" s="2" t="s">
        <v>12297</v>
      </c>
      <c r="F2259" s="2" t="s">
        <v>12279</v>
      </c>
    </row>
    <row r="2260" spans="1:6" hidden="1" x14ac:dyDescent="0.2">
      <c r="A2260" s="1">
        <v>15236</v>
      </c>
      <c r="B2260" s="2" t="s">
        <v>7287</v>
      </c>
      <c r="C2260" s="2" t="s">
        <v>7704</v>
      </c>
      <c r="D2260" s="2" t="s">
        <v>34</v>
      </c>
      <c r="E2260" s="2" t="s">
        <v>12297</v>
      </c>
      <c r="F2260" s="2" t="s">
        <v>12279</v>
      </c>
    </row>
    <row r="2261" spans="1:6" hidden="1" x14ac:dyDescent="0.2">
      <c r="A2261" s="1">
        <v>15237</v>
      </c>
      <c r="B2261" s="2" t="s">
        <v>7287</v>
      </c>
      <c r="C2261" s="2" t="s">
        <v>7705</v>
      </c>
      <c r="D2261" s="2" t="s">
        <v>34</v>
      </c>
      <c r="E2261" s="2" t="s">
        <v>12297</v>
      </c>
      <c r="F2261" s="2" t="s">
        <v>12279</v>
      </c>
    </row>
    <row r="2262" spans="1:6" hidden="1" x14ac:dyDescent="0.2">
      <c r="A2262" s="1">
        <v>15238</v>
      </c>
      <c r="B2262" s="2" t="s">
        <v>7287</v>
      </c>
      <c r="C2262" s="2" t="s">
        <v>14309</v>
      </c>
      <c r="D2262" s="2" t="s">
        <v>34</v>
      </c>
      <c r="E2262" s="2" t="s">
        <v>12297</v>
      </c>
      <c r="F2262" s="2" t="s">
        <v>12279</v>
      </c>
    </row>
    <row r="2263" spans="1:6" hidden="1" x14ac:dyDescent="0.2">
      <c r="A2263" s="1">
        <v>15239</v>
      </c>
      <c r="B2263" s="2" t="s">
        <v>7287</v>
      </c>
      <c r="C2263" s="2" t="s">
        <v>12801</v>
      </c>
      <c r="D2263" s="2" t="s">
        <v>34</v>
      </c>
      <c r="E2263" s="2" t="s">
        <v>12297</v>
      </c>
      <c r="F2263" s="2" t="s">
        <v>12279</v>
      </c>
    </row>
    <row r="2264" spans="1:6" hidden="1" x14ac:dyDescent="0.2">
      <c r="A2264" s="1">
        <v>15240</v>
      </c>
      <c r="B2264" s="2" t="s">
        <v>7287</v>
      </c>
      <c r="C2264" s="2" t="s">
        <v>7706</v>
      </c>
      <c r="D2264" s="2" t="s">
        <v>34</v>
      </c>
      <c r="E2264" s="2" t="s">
        <v>12297</v>
      </c>
      <c r="F2264" s="2" t="s">
        <v>12279</v>
      </c>
    </row>
    <row r="2265" spans="1:6" hidden="1" x14ac:dyDescent="0.2">
      <c r="A2265" s="1">
        <v>15241</v>
      </c>
      <c r="B2265" s="2" t="s">
        <v>7287</v>
      </c>
      <c r="C2265" s="2" t="s">
        <v>14561</v>
      </c>
      <c r="D2265" s="2" t="s">
        <v>34</v>
      </c>
      <c r="E2265" s="2" t="s">
        <v>12297</v>
      </c>
      <c r="F2265" s="2" t="s">
        <v>12279</v>
      </c>
    </row>
    <row r="2266" spans="1:6" hidden="1" x14ac:dyDescent="0.2">
      <c r="A2266" s="1">
        <v>15242</v>
      </c>
      <c r="B2266" s="2" t="s">
        <v>7287</v>
      </c>
      <c r="C2266" s="2" t="s">
        <v>14562</v>
      </c>
      <c r="D2266" s="2" t="s">
        <v>34</v>
      </c>
      <c r="E2266" s="2" t="s">
        <v>12297</v>
      </c>
      <c r="F2266" s="2" t="s">
        <v>12279</v>
      </c>
    </row>
    <row r="2267" spans="1:6" hidden="1" x14ac:dyDescent="0.2">
      <c r="A2267" s="1">
        <v>15243</v>
      </c>
      <c r="B2267" s="2" t="s">
        <v>7489</v>
      </c>
      <c r="C2267" s="2" t="s">
        <v>7707</v>
      </c>
      <c r="D2267" s="2" t="s">
        <v>29</v>
      </c>
      <c r="E2267" s="2" t="s">
        <v>12297</v>
      </c>
      <c r="F2267" s="2" t="s">
        <v>12279</v>
      </c>
    </row>
    <row r="2268" spans="1:6" hidden="1" x14ac:dyDescent="0.2">
      <c r="A2268" s="1">
        <v>15244</v>
      </c>
      <c r="B2268" s="2" t="s">
        <v>7287</v>
      </c>
      <c r="C2268" s="2" t="s">
        <v>14563</v>
      </c>
      <c r="D2268" s="2" t="s">
        <v>34</v>
      </c>
      <c r="E2268" s="2" t="s">
        <v>12297</v>
      </c>
      <c r="F2268" s="2" t="s">
        <v>12279</v>
      </c>
    </row>
    <row r="2269" spans="1:6" hidden="1" x14ac:dyDescent="0.2">
      <c r="A2269" s="1">
        <v>15245</v>
      </c>
      <c r="B2269" s="2" t="s">
        <v>7287</v>
      </c>
      <c r="C2269" s="2" t="s">
        <v>14564</v>
      </c>
      <c r="D2269" s="2" t="s">
        <v>34</v>
      </c>
      <c r="E2269" s="2" t="s">
        <v>12297</v>
      </c>
      <c r="F2269" s="2" t="s">
        <v>12279</v>
      </c>
    </row>
    <row r="2270" spans="1:6" hidden="1" x14ac:dyDescent="0.2">
      <c r="A2270" s="1">
        <v>15246</v>
      </c>
      <c r="B2270" s="2" t="s">
        <v>7709</v>
      </c>
      <c r="C2270" s="2" t="s">
        <v>7710</v>
      </c>
      <c r="D2270" s="2" t="s">
        <v>34</v>
      </c>
      <c r="E2270" s="2" t="s">
        <v>12297</v>
      </c>
      <c r="F2270" s="2" t="s">
        <v>12279</v>
      </c>
    </row>
    <row r="2271" spans="1:6" hidden="1" x14ac:dyDescent="0.2">
      <c r="A2271" s="1">
        <v>15247</v>
      </c>
      <c r="B2271" s="2" t="s">
        <v>7287</v>
      </c>
      <c r="C2271" s="2" t="s">
        <v>14565</v>
      </c>
      <c r="D2271" s="2" t="s">
        <v>34</v>
      </c>
      <c r="E2271" s="2" t="s">
        <v>12297</v>
      </c>
      <c r="F2271" s="2" t="s">
        <v>12279</v>
      </c>
    </row>
    <row r="2272" spans="1:6" hidden="1" x14ac:dyDescent="0.2">
      <c r="A2272" s="1">
        <v>15248</v>
      </c>
      <c r="B2272" s="2" t="s">
        <v>7287</v>
      </c>
      <c r="C2272" s="2" t="s">
        <v>14566</v>
      </c>
      <c r="D2272" s="2" t="s">
        <v>34</v>
      </c>
      <c r="E2272" s="2" t="s">
        <v>12297</v>
      </c>
      <c r="F2272" s="2" t="s">
        <v>12279</v>
      </c>
    </row>
    <row r="2273" spans="1:6" hidden="1" x14ac:dyDescent="0.2">
      <c r="A2273" s="1">
        <v>15249</v>
      </c>
      <c r="B2273" s="2" t="s">
        <v>7287</v>
      </c>
      <c r="C2273" s="2" t="s">
        <v>14567</v>
      </c>
      <c r="D2273" s="2" t="s">
        <v>34</v>
      </c>
      <c r="E2273" s="2" t="s">
        <v>12297</v>
      </c>
      <c r="F2273" s="2" t="s">
        <v>12279</v>
      </c>
    </row>
    <row r="2274" spans="1:6" ht="20" hidden="1" x14ac:dyDescent="0.2">
      <c r="A2274" s="1">
        <v>15250</v>
      </c>
      <c r="B2274" s="2" t="s">
        <v>7287</v>
      </c>
      <c r="C2274" s="2" t="s">
        <v>14568</v>
      </c>
      <c r="D2274" s="2" t="s">
        <v>34</v>
      </c>
      <c r="E2274" s="2" t="s">
        <v>12297</v>
      </c>
      <c r="F2274" s="2" t="s">
        <v>12279</v>
      </c>
    </row>
    <row r="2275" spans="1:6" hidden="1" x14ac:dyDescent="0.2">
      <c r="A2275" s="1">
        <v>15251</v>
      </c>
      <c r="B2275" s="2" t="s">
        <v>7287</v>
      </c>
      <c r="C2275" s="2" t="s">
        <v>14569</v>
      </c>
      <c r="D2275" s="2" t="s">
        <v>34</v>
      </c>
      <c r="E2275" s="2" t="s">
        <v>12297</v>
      </c>
      <c r="F2275" s="2" t="s">
        <v>12279</v>
      </c>
    </row>
    <row r="2276" spans="1:6" hidden="1" x14ac:dyDescent="0.2">
      <c r="A2276" s="1">
        <v>15252</v>
      </c>
      <c r="B2276" s="2" t="s">
        <v>7287</v>
      </c>
      <c r="C2276" s="2" t="s">
        <v>7712</v>
      </c>
      <c r="D2276" s="2" t="s">
        <v>34</v>
      </c>
      <c r="E2276" s="2" t="s">
        <v>12297</v>
      </c>
      <c r="F2276" s="2" t="s">
        <v>12279</v>
      </c>
    </row>
    <row r="2277" spans="1:6" hidden="1" x14ac:dyDescent="0.2">
      <c r="A2277" s="1">
        <v>15253</v>
      </c>
      <c r="B2277" s="2" t="s">
        <v>7287</v>
      </c>
      <c r="C2277" s="2" t="s">
        <v>7713</v>
      </c>
      <c r="D2277" s="2" t="s">
        <v>34</v>
      </c>
      <c r="E2277" s="2" t="s">
        <v>12297</v>
      </c>
      <c r="F2277" s="2" t="s">
        <v>12279</v>
      </c>
    </row>
    <row r="2278" spans="1:6" hidden="1" x14ac:dyDescent="0.2">
      <c r="A2278" s="1">
        <v>15254</v>
      </c>
      <c r="B2278" s="2" t="s">
        <v>7287</v>
      </c>
      <c r="C2278" s="2" t="s">
        <v>14570</v>
      </c>
      <c r="D2278" s="2" t="s">
        <v>34</v>
      </c>
      <c r="E2278" s="2" t="s">
        <v>12297</v>
      </c>
      <c r="F2278" s="2" t="s">
        <v>12279</v>
      </c>
    </row>
    <row r="2279" spans="1:6" ht="20" hidden="1" x14ac:dyDescent="0.2">
      <c r="A2279" s="1">
        <v>15255</v>
      </c>
      <c r="B2279" s="2" t="s">
        <v>7287</v>
      </c>
      <c r="C2279" s="2" t="s">
        <v>14571</v>
      </c>
      <c r="D2279" s="2" t="s">
        <v>34</v>
      </c>
      <c r="E2279" s="2" t="s">
        <v>12297</v>
      </c>
      <c r="F2279" s="2" t="s">
        <v>12279</v>
      </c>
    </row>
    <row r="2280" spans="1:6" hidden="1" x14ac:dyDescent="0.2">
      <c r="A2280" s="1">
        <v>15256</v>
      </c>
      <c r="B2280" s="2" t="s">
        <v>7287</v>
      </c>
      <c r="C2280" s="2" t="s">
        <v>14572</v>
      </c>
      <c r="D2280" s="2" t="s">
        <v>34</v>
      </c>
      <c r="E2280" s="2" t="s">
        <v>12297</v>
      </c>
      <c r="F2280" s="2" t="s">
        <v>12279</v>
      </c>
    </row>
    <row r="2281" spans="1:6" hidden="1" x14ac:dyDescent="0.2">
      <c r="A2281" s="1">
        <v>15257</v>
      </c>
      <c r="B2281" s="2" t="s">
        <v>7287</v>
      </c>
      <c r="C2281" s="2" t="s">
        <v>7714</v>
      </c>
      <c r="D2281" s="2" t="s">
        <v>34</v>
      </c>
      <c r="E2281" s="2" t="s">
        <v>12297</v>
      </c>
      <c r="F2281" s="2" t="s">
        <v>12279</v>
      </c>
    </row>
    <row r="2282" spans="1:6" hidden="1" x14ac:dyDescent="0.2">
      <c r="A2282" s="1">
        <v>15258</v>
      </c>
      <c r="B2282" s="2" t="s">
        <v>7287</v>
      </c>
      <c r="C2282" s="2" t="s">
        <v>14573</v>
      </c>
      <c r="D2282" s="2" t="s">
        <v>34</v>
      </c>
      <c r="E2282" s="2" t="s">
        <v>12297</v>
      </c>
      <c r="F2282" s="2" t="s">
        <v>12279</v>
      </c>
    </row>
    <row r="2283" spans="1:6" hidden="1" x14ac:dyDescent="0.2">
      <c r="A2283" s="1">
        <v>15259</v>
      </c>
      <c r="B2283" s="2" t="s">
        <v>7287</v>
      </c>
      <c r="C2283" s="2" t="s">
        <v>14574</v>
      </c>
      <c r="D2283" s="2" t="s">
        <v>34</v>
      </c>
      <c r="E2283" s="2" t="s">
        <v>12297</v>
      </c>
      <c r="F2283" s="2" t="s">
        <v>12279</v>
      </c>
    </row>
    <row r="2284" spans="1:6" hidden="1" x14ac:dyDescent="0.2">
      <c r="A2284" s="1">
        <v>15260</v>
      </c>
      <c r="B2284" s="2" t="s">
        <v>7287</v>
      </c>
      <c r="C2284" s="2" t="s">
        <v>14575</v>
      </c>
      <c r="D2284" s="2" t="s">
        <v>34</v>
      </c>
      <c r="E2284" s="2" t="s">
        <v>12297</v>
      </c>
      <c r="F2284" s="2" t="s">
        <v>12279</v>
      </c>
    </row>
    <row r="2285" spans="1:6" hidden="1" x14ac:dyDescent="0.2">
      <c r="A2285" s="1">
        <v>15261</v>
      </c>
      <c r="B2285" s="2" t="s">
        <v>7287</v>
      </c>
      <c r="C2285" s="2" t="s">
        <v>14576</v>
      </c>
      <c r="D2285" s="2" t="s">
        <v>34</v>
      </c>
      <c r="E2285" s="2" t="s">
        <v>12297</v>
      </c>
      <c r="F2285" s="2" t="s">
        <v>12279</v>
      </c>
    </row>
    <row r="2286" spans="1:6" hidden="1" x14ac:dyDescent="0.2">
      <c r="A2286" s="1">
        <v>15262</v>
      </c>
      <c r="B2286" s="2" t="s">
        <v>7287</v>
      </c>
      <c r="C2286" s="2" t="s">
        <v>14577</v>
      </c>
      <c r="D2286" s="2" t="s">
        <v>34</v>
      </c>
      <c r="E2286" s="2" t="s">
        <v>12297</v>
      </c>
      <c r="F2286" s="2" t="s">
        <v>12279</v>
      </c>
    </row>
    <row r="2287" spans="1:6" hidden="1" x14ac:dyDescent="0.2">
      <c r="A2287" s="1">
        <v>15263</v>
      </c>
      <c r="B2287" s="2" t="s">
        <v>7287</v>
      </c>
      <c r="C2287" s="2" t="s">
        <v>14578</v>
      </c>
      <c r="D2287" s="2" t="s">
        <v>34</v>
      </c>
      <c r="E2287" s="2" t="s">
        <v>12297</v>
      </c>
      <c r="F2287" s="2" t="s">
        <v>12279</v>
      </c>
    </row>
    <row r="2288" spans="1:6" hidden="1" x14ac:dyDescent="0.2">
      <c r="A2288" s="1">
        <v>15264</v>
      </c>
      <c r="B2288" s="2" t="s">
        <v>7287</v>
      </c>
      <c r="C2288" s="2" t="s">
        <v>14307</v>
      </c>
      <c r="D2288" s="2" t="s">
        <v>34</v>
      </c>
      <c r="E2288" s="2" t="s">
        <v>12297</v>
      </c>
      <c r="F2288" s="2" t="s">
        <v>12279</v>
      </c>
    </row>
    <row r="2289" spans="1:6" hidden="1" x14ac:dyDescent="0.2">
      <c r="A2289" s="1">
        <v>15265</v>
      </c>
      <c r="B2289" s="2" t="s">
        <v>7287</v>
      </c>
      <c r="C2289" s="2" t="s">
        <v>14579</v>
      </c>
      <c r="D2289" s="2" t="s">
        <v>34</v>
      </c>
      <c r="E2289" s="2" t="s">
        <v>12297</v>
      </c>
      <c r="F2289" s="2" t="s">
        <v>12279</v>
      </c>
    </row>
    <row r="2290" spans="1:6" hidden="1" x14ac:dyDescent="0.2">
      <c r="A2290" s="1">
        <v>15266</v>
      </c>
      <c r="B2290" s="2" t="s">
        <v>7287</v>
      </c>
      <c r="C2290" s="2" t="s">
        <v>14580</v>
      </c>
      <c r="D2290" s="2" t="s">
        <v>34</v>
      </c>
      <c r="E2290" s="2" t="s">
        <v>12297</v>
      </c>
      <c r="F2290" s="2" t="s">
        <v>12279</v>
      </c>
    </row>
    <row r="2291" spans="1:6" hidden="1" x14ac:dyDescent="0.2">
      <c r="A2291" s="1">
        <v>15267</v>
      </c>
      <c r="B2291" s="2" t="s">
        <v>7287</v>
      </c>
      <c r="C2291" s="2" t="s">
        <v>14581</v>
      </c>
      <c r="D2291" s="2" t="s">
        <v>34</v>
      </c>
      <c r="E2291" s="2" t="s">
        <v>12297</v>
      </c>
      <c r="F2291" s="2" t="s">
        <v>12279</v>
      </c>
    </row>
    <row r="2292" spans="1:6" hidden="1" x14ac:dyDescent="0.2">
      <c r="A2292" s="1">
        <v>15268</v>
      </c>
      <c r="B2292" s="2" t="s">
        <v>7287</v>
      </c>
      <c r="C2292" s="2" t="s">
        <v>14582</v>
      </c>
      <c r="D2292" s="2" t="s">
        <v>34</v>
      </c>
      <c r="E2292" s="2" t="s">
        <v>12297</v>
      </c>
      <c r="F2292" s="2" t="s">
        <v>12279</v>
      </c>
    </row>
    <row r="2293" spans="1:6" hidden="1" x14ac:dyDescent="0.2">
      <c r="A2293" s="1">
        <v>15269</v>
      </c>
      <c r="B2293" s="2" t="s">
        <v>7287</v>
      </c>
      <c r="C2293" s="2" t="s">
        <v>13806</v>
      </c>
      <c r="D2293" s="2" t="s">
        <v>34</v>
      </c>
      <c r="E2293" s="2" t="s">
        <v>12297</v>
      </c>
      <c r="F2293" s="2" t="s">
        <v>12279</v>
      </c>
    </row>
    <row r="2294" spans="1:6" hidden="1" x14ac:dyDescent="0.2">
      <c r="A2294" s="1">
        <v>15270</v>
      </c>
      <c r="B2294" s="2" t="s">
        <v>7287</v>
      </c>
      <c r="C2294" s="2" t="s">
        <v>7715</v>
      </c>
      <c r="D2294" s="2" t="s">
        <v>34</v>
      </c>
      <c r="E2294" s="2" t="s">
        <v>12297</v>
      </c>
      <c r="F2294" s="2" t="s">
        <v>12279</v>
      </c>
    </row>
    <row r="2295" spans="1:6" hidden="1" x14ac:dyDescent="0.2">
      <c r="A2295" s="1">
        <v>15271</v>
      </c>
      <c r="B2295" s="2" t="s">
        <v>7287</v>
      </c>
      <c r="C2295" s="2" t="s">
        <v>14583</v>
      </c>
      <c r="D2295" s="2" t="s">
        <v>34</v>
      </c>
      <c r="E2295" s="2" t="s">
        <v>12297</v>
      </c>
      <c r="F2295" s="2" t="s">
        <v>12279</v>
      </c>
    </row>
    <row r="2296" spans="1:6" hidden="1" x14ac:dyDescent="0.2">
      <c r="A2296" s="1">
        <v>15272</v>
      </c>
      <c r="B2296" s="2" t="s">
        <v>7287</v>
      </c>
      <c r="C2296" s="2" t="s">
        <v>14584</v>
      </c>
      <c r="D2296" s="2" t="s">
        <v>34</v>
      </c>
      <c r="E2296" s="2" t="s">
        <v>12297</v>
      </c>
      <c r="F2296" s="2" t="s">
        <v>12279</v>
      </c>
    </row>
    <row r="2297" spans="1:6" ht="20" hidden="1" x14ac:dyDescent="0.2">
      <c r="A2297" s="1">
        <v>15273</v>
      </c>
      <c r="B2297" s="2" t="s">
        <v>7287</v>
      </c>
      <c r="C2297" s="2" t="s">
        <v>7288</v>
      </c>
      <c r="D2297" s="2" t="s">
        <v>34</v>
      </c>
      <c r="E2297" s="2" t="s">
        <v>12297</v>
      </c>
      <c r="F2297" s="2" t="s">
        <v>12279</v>
      </c>
    </row>
    <row r="2298" spans="1:6" hidden="1" x14ac:dyDescent="0.2">
      <c r="A2298" s="1">
        <v>15274</v>
      </c>
      <c r="B2298" s="2" t="s">
        <v>7287</v>
      </c>
      <c r="C2298" s="2" t="s">
        <v>14585</v>
      </c>
      <c r="D2298" s="2" t="s">
        <v>34</v>
      </c>
      <c r="E2298" s="2" t="s">
        <v>12297</v>
      </c>
      <c r="F2298" s="2" t="s">
        <v>12279</v>
      </c>
    </row>
    <row r="2299" spans="1:6" hidden="1" x14ac:dyDescent="0.2">
      <c r="A2299" s="1">
        <v>15275</v>
      </c>
      <c r="B2299" s="2" t="s">
        <v>7287</v>
      </c>
      <c r="C2299" s="2" t="s">
        <v>7716</v>
      </c>
      <c r="D2299" s="2" t="s">
        <v>34</v>
      </c>
      <c r="E2299" s="2" t="s">
        <v>12297</v>
      </c>
      <c r="F2299" s="2" t="s">
        <v>12279</v>
      </c>
    </row>
    <row r="2300" spans="1:6" hidden="1" x14ac:dyDescent="0.2">
      <c r="A2300" s="1">
        <v>15276</v>
      </c>
      <c r="B2300" s="2" t="s">
        <v>7287</v>
      </c>
      <c r="C2300" s="2" t="s">
        <v>14586</v>
      </c>
      <c r="D2300" s="2" t="s">
        <v>34</v>
      </c>
      <c r="E2300" s="2" t="s">
        <v>12297</v>
      </c>
      <c r="F2300" s="2" t="s">
        <v>12279</v>
      </c>
    </row>
    <row r="2301" spans="1:6" hidden="1" x14ac:dyDescent="0.2">
      <c r="A2301" s="1">
        <v>15277</v>
      </c>
      <c r="B2301" s="2" t="s">
        <v>7287</v>
      </c>
      <c r="C2301" s="2" t="s">
        <v>7717</v>
      </c>
      <c r="D2301" s="2" t="s">
        <v>34</v>
      </c>
      <c r="E2301" s="2" t="s">
        <v>12297</v>
      </c>
      <c r="F2301" s="2" t="s">
        <v>12279</v>
      </c>
    </row>
    <row r="2302" spans="1:6" hidden="1" x14ac:dyDescent="0.2">
      <c r="A2302" s="1">
        <v>15278</v>
      </c>
      <c r="B2302" s="2" t="s">
        <v>7718</v>
      </c>
      <c r="C2302" s="2" t="s">
        <v>7719</v>
      </c>
      <c r="D2302" s="2" t="s">
        <v>29</v>
      </c>
      <c r="E2302" s="2" t="s">
        <v>12297</v>
      </c>
      <c r="F2302" s="2" t="s">
        <v>12279</v>
      </c>
    </row>
    <row r="2303" spans="1:6" hidden="1" x14ac:dyDescent="0.2">
      <c r="A2303" s="1">
        <v>15279</v>
      </c>
      <c r="B2303" s="2" t="s">
        <v>13643</v>
      </c>
      <c r="C2303" s="2" t="s">
        <v>14587</v>
      </c>
      <c r="D2303" s="2" t="s">
        <v>29</v>
      </c>
      <c r="E2303" s="2" t="s">
        <v>12297</v>
      </c>
      <c r="F2303" s="2" t="s">
        <v>12279</v>
      </c>
    </row>
    <row r="2304" spans="1:6" hidden="1" x14ac:dyDescent="0.2">
      <c r="A2304" s="1">
        <v>15280</v>
      </c>
      <c r="B2304" s="2" t="s">
        <v>12868</v>
      </c>
      <c r="C2304" s="2" t="s">
        <v>14588</v>
      </c>
      <c r="D2304" s="2" t="s">
        <v>29</v>
      </c>
      <c r="E2304" s="2" t="s">
        <v>12297</v>
      </c>
      <c r="F2304" s="2" t="s">
        <v>12279</v>
      </c>
    </row>
    <row r="2305" spans="1:6" hidden="1" x14ac:dyDescent="0.2">
      <c r="A2305" s="1">
        <v>15281</v>
      </c>
      <c r="B2305" s="2" t="s">
        <v>14589</v>
      </c>
      <c r="C2305" s="2" t="s">
        <v>2102</v>
      </c>
      <c r="D2305" s="2" t="s">
        <v>29</v>
      </c>
      <c r="E2305" s="2" t="s">
        <v>12297</v>
      </c>
      <c r="F2305" s="2" t="s">
        <v>12279</v>
      </c>
    </row>
    <row r="2306" spans="1:6" hidden="1" x14ac:dyDescent="0.2">
      <c r="A2306" s="1">
        <v>15282</v>
      </c>
      <c r="B2306" s="2" t="s">
        <v>7720</v>
      </c>
      <c r="C2306" s="2" t="s">
        <v>7364</v>
      </c>
      <c r="D2306" s="2" t="s">
        <v>34</v>
      </c>
      <c r="E2306" s="2" t="s">
        <v>12297</v>
      </c>
      <c r="F2306" s="2" t="s">
        <v>12279</v>
      </c>
    </row>
    <row r="2307" spans="1:6" hidden="1" x14ac:dyDescent="0.2">
      <c r="A2307" s="1">
        <v>15283</v>
      </c>
      <c r="B2307" s="2" t="s">
        <v>7721</v>
      </c>
      <c r="C2307" s="2" t="s">
        <v>7722</v>
      </c>
      <c r="D2307" s="2" t="s">
        <v>29</v>
      </c>
      <c r="E2307" s="2" t="s">
        <v>12297</v>
      </c>
      <c r="F2307" s="2" t="s">
        <v>12279</v>
      </c>
    </row>
    <row r="2308" spans="1:6" hidden="1" x14ac:dyDescent="0.2">
      <c r="A2308" s="1">
        <v>15284</v>
      </c>
      <c r="B2308" s="2" t="s">
        <v>7723</v>
      </c>
      <c r="C2308" s="2" t="s">
        <v>7724</v>
      </c>
      <c r="D2308" s="2" t="s">
        <v>29</v>
      </c>
      <c r="E2308" s="2" t="s">
        <v>12297</v>
      </c>
      <c r="F2308" s="2" t="s">
        <v>12279</v>
      </c>
    </row>
    <row r="2309" spans="1:6" hidden="1" x14ac:dyDescent="0.2">
      <c r="A2309" s="1">
        <v>15285</v>
      </c>
      <c r="B2309" s="2" t="s">
        <v>13643</v>
      </c>
      <c r="C2309" s="2" t="s">
        <v>14590</v>
      </c>
      <c r="D2309" s="2" t="s">
        <v>29</v>
      </c>
      <c r="E2309" s="2" t="s">
        <v>12297</v>
      </c>
      <c r="F2309" s="2" t="s">
        <v>12279</v>
      </c>
    </row>
    <row r="2310" spans="1:6" hidden="1" x14ac:dyDescent="0.2">
      <c r="A2310" s="1">
        <v>15286</v>
      </c>
      <c r="B2310" s="2" t="s">
        <v>14591</v>
      </c>
      <c r="C2310" s="2" t="s">
        <v>14592</v>
      </c>
      <c r="D2310" s="2" t="s">
        <v>29</v>
      </c>
      <c r="E2310" s="2" t="s">
        <v>12297</v>
      </c>
      <c r="F2310" s="2" t="s">
        <v>12279</v>
      </c>
    </row>
    <row r="2311" spans="1:6" hidden="1" x14ac:dyDescent="0.2">
      <c r="A2311" s="1">
        <v>15287</v>
      </c>
      <c r="B2311" s="2" t="s">
        <v>7737</v>
      </c>
      <c r="C2311" s="2" t="s">
        <v>14593</v>
      </c>
      <c r="D2311" s="2" t="s">
        <v>29</v>
      </c>
      <c r="E2311" s="2" t="s">
        <v>12297</v>
      </c>
      <c r="F2311" s="2" t="s">
        <v>12279</v>
      </c>
    </row>
    <row r="2312" spans="1:6" hidden="1" x14ac:dyDescent="0.2">
      <c r="A2312" s="1">
        <v>15288</v>
      </c>
      <c r="B2312" s="2" t="s">
        <v>13517</v>
      </c>
      <c r="C2312" s="2" t="s">
        <v>14594</v>
      </c>
      <c r="D2312" s="2" t="s">
        <v>29</v>
      </c>
      <c r="E2312" s="2" t="s">
        <v>12297</v>
      </c>
      <c r="F2312" s="2" t="s">
        <v>12279</v>
      </c>
    </row>
    <row r="2313" spans="1:6" hidden="1" x14ac:dyDescent="0.2">
      <c r="A2313" s="1">
        <v>15289</v>
      </c>
      <c r="B2313" s="2" t="s">
        <v>7737</v>
      </c>
      <c r="C2313" s="2" t="s">
        <v>14458</v>
      </c>
      <c r="D2313" s="2" t="s">
        <v>29</v>
      </c>
      <c r="E2313" s="2" t="s">
        <v>12297</v>
      </c>
      <c r="F2313" s="2" t="s">
        <v>12279</v>
      </c>
    </row>
    <row r="2314" spans="1:6" hidden="1" x14ac:dyDescent="0.2">
      <c r="A2314" s="1">
        <v>15290</v>
      </c>
      <c r="B2314" s="2" t="s">
        <v>7289</v>
      </c>
      <c r="C2314" s="2" t="s">
        <v>14595</v>
      </c>
      <c r="D2314" s="2" t="s">
        <v>29</v>
      </c>
      <c r="E2314" s="2" t="s">
        <v>12297</v>
      </c>
      <c r="F2314" s="2" t="s">
        <v>12279</v>
      </c>
    </row>
    <row r="2315" spans="1:6" hidden="1" x14ac:dyDescent="0.2">
      <c r="A2315" s="1">
        <v>15291</v>
      </c>
      <c r="B2315" s="2" t="s">
        <v>14596</v>
      </c>
      <c r="C2315" s="2" t="s">
        <v>14382</v>
      </c>
      <c r="D2315" s="2" t="s">
        <v>29</v>
      </c>
      <c r="E2315" s="2" t="s">
        <v>12297</v>
      </c>
      <c r="F2315" s="2" t="s">
        <v>12279</v>
      </c>
    </row>
    <row r="2316" spans="1:6" ht="20" hidden="1" x14ac:dyDescent="0.2">
      <c r="A2316" s="1">
        <v>15292</v>
      </c>
      <c r="B2316" s="2" t="s">
        <v>7289</v>
      </c>
      <c r="C2316" s="2" t="s">
        <v>14597</v>
      </c>
      <c r="D2316" s="2" t="s">
        <v>29</v>
      </c>
      <c r="E2316" s="2" t="s">
        <v>12297</v>
      </c>
      <c r="F2316" s="2" t="s">
        <v>12279</v>
      </c>
    </row>
    <row r="2317" spans="1:6" hidden="1" x14ac:dyDescent="0.2">
      <c r="A2317" s="1">
        <v>15293</v>
      </c>
      <c r="B2317" s="2" t="s">
        <v>14079</v>
      </c>
      <c r="C2317" s="2" t="s">
        <v>14598</v>
      </c>
      <c r="D2317" s="2" t="s">
        <v>29</v>
      </c>
      <c r="E2317" s="2" t="s">
        <v>12297</v>
      </c>
      <c r="F2317" s="2" t="s">
        <v>12279</v>
      </c>
    </row>
    <row r="2318" spans="1:6" ht="20" hidden="1" x14ac:dyDescent="0.2">
      <c r="A2318" s="1">
        <v>15294</v>
      </c>
      <c r="B2318" s="2" t="s">
        <v>12868</v>
      </c>
      <c r="C2318" s="2" t="s">
        <v>14599</v>
      </c>
      <c r="D2318" s="2" t="s">
        <v>29</v>
      </c>
      <c r="E2318" s="2" t="s">
        <v>12297</v>
      </c>
      <c r="F2318" s="2" t="s">
        <v>12279</v>
      </c>
    </row>
    <row r="2319" spans="1:6" hidden="1" x14ac:dyDescent="0.2">
      <c r="A2319" s="1">
        <v>15295</v>
      </c>
      <c r="B2319" s="2" t="s">
        <v>7728</v>
      </c>
      <c r="C2319" s="2" t="s">
        <v>14600</v>
      </c>
      <c r="D2319" s="2" t="s">
        <v>29</v>
      </c>
      <c r="E2319" s="2" t="s">
        <v>12297</v>
      </c>
      <c r="F2319" s="2" t="s">
        <v>12279</v>
      </c>
    </row>
    <row r="2320" spans="1:6" hidden="1" x14ac:dyDescent="0.2">
      <c r="A2320" s="1">
        <v>15297</v>
      </c>
      <c r="B2320" s="2" t="s">
        <v>7726</v>
      </c>
      <c r="C2320" s="2" t="s">
        <v>7727</v>
      </c>
      <c r="D2320" s="2" t="s">
        <v>29</v>
      </c>
      <c r="E2320" s="2" t="s">
        <v>12297</v>
      </c>
      <c r="F2320" s="2" t="s">
        <v>12279</v>
      </c>
    </row>
    <row r="2321" spans="1:6" hidden="1" x14ac:dyDescent="0.2">
      <c r="A2321" s="1">
        <v>15298</v>
      </c>
      <c r="B2321" s="2" t="s">
        <v>7728</v>
      </c>
      <c r="C2321" s="2" t="s">
        <v>7354</v>
      </c>
      <c r="D2321" s="2" t="s">
        <v>29</v>
      </c>
      <c r="E2321" s="2" t="s">
        <v>12297</v>
      </c>
      <c r="F2321" s="2" t="s">
        <v>12279</v>
      </c>
    </row>
    <row r="2322" spans="1:6" hidden="1" x14ac:dyDescent="0.2">
      <c r="A2322" s="1">
        <v>15299</v>
      </c>
      <c r="B2322" s="2" t="s">
        <v>7729</v>
      </c>
      <c r="C2322" s="2" t="s">
        <v>2102</v>
      </c>
      <c r="D2322" s="2" t="s">
        <v>29</v>
      </c>
      <c r="E2322" s="2" t="s">
        <v>12297</v>
      </c>
      <c r="F2322" s="2" t="s">
        <v>12279</v>
      </c>
    </row>
    <row r="2323" spans="1:6" hidden="1" x14ac:dyDescent="0.2">
      <c r="A2323" s="1">
        <v>15300</v>
      </c>
      <c r="B2323" s="2" t="s">
        <v>13430</v>
      </c>
      <c r="C2323" s="2" t="s">
        <v>14601</v>
      </c>
      <c r="D2323" s="2" t="s">
        <v>29</v>
      </c>
      <c r="E2323" s="2" t="s">
        <v>12297</v>
      </c>
      <c r="F2323" s="2" t="s">
        <v>12279</v>
      </c>
    </row>
    <row r="2324" spans="1:6" hidden="1" x14ac:dyDescent="0.2">
      <c r="A2324" s="1">
        <v>15301</v>
      </c>
      <c r="B2324" s="2" t="s">
        <v>14596</v>
      </c>
      <c r="C2324" s="2" t="s">
        <v>7611</v>
      </c>
      <c r="D2324" s="2" t="s">
        <v>29</v>
      </c>
      <c r="E2324" s="2" t="s">
        <v>12297</v>
      </c>
      <c r="F2324" s="2" t="s">
        <v>12279</v>
      </c>
    </row>
    <row r="2325" spans="1:6" hidden="1" x14ac:dyDescent="0.2">
      <c r="A2325" s="1">
        <v>15302</v>
      </c>
      <c r="B2325" s="2" t="s">
        <v>7737</v>
      </c>
      <c r="C2325" s="2" t="s">
        <v>14602</v>
      </c>
      <c r="D2325" s="2" t="s">
        <v>29</v>
      </c>
      <c r="E2325" s="2" t="s">
        <v>12297</v>
      </c>
      <c r="F2325" s="2" t="s">
        <v>12279</v>
      </c>
    </row>
    <row r="2326" spans="1:6" hidden="1" x14ac:dyDescent="0.2">
      <c r="A2326" s="1">
        <v>15303</v>
      </c>
      <c r="B2326" s="2" t="s">
        <v>7723</v>
      </c>
      <c r="C2326" s="2" t="s">
        <v>14603</v>
      </c>
      <c r="D2326" s="2" t="s">
        <v>29</v>
      </c>
      <c r="E2326" s="2" t="s">
        <v>12297</v>
      </c>
      <c r="F2326" s="2" t="s">
        <v>12279</v>
      </c>
    </row>
    <row r="2327" spans="1:6" hidden="1" x14ac:dyDescent="0.2">
      <c r="A2327" s="1">
        <v>15304</v>
      </c>
      <c r="B2327" s="2" t="s">
        <v>7730</v>
      </c>
      <c r="C2327" s="2" t="s">
        <v>7731</v>
      </c>
      <c r="D2327" s="2" t="s">
        <v>29</v>
      </c>
      <c r="E2327" s="2" t="s">
        <v>12297</v>
      </c>
      <c r="F2327" s="2" t="s">
        <v>12279</v>
      </c>
    </row>
    <row r="2328" spans="1:6" hidden="1" x14ac:dyDescent="0.2">
      <c r="A2328" s="1">
        <v>15305</v>
      </c>
      <c r="B2328" s="2" t="s">
        <v>7737</v>
      </c>
      <c r="C2328" s="2" t="s">
        <v>14604</v>
      </c>
      <c r="D2328" s="2" t="s">
        <v>29</v>
      </c>
      <c r="E2328" s="2" t="s">
        <v>12297</v>
      </c>
      <c r="F2328" s="2" t="s">
        <v>12279</v>
      </c>
    </row>
    <row r="2329" spans="1:6" hidden="1" x14ac:dyDescent="0.2">
      <c r="A2329" s="1">
        <v>15306</v>
      </c>
      <c r="B2329" s="2" t="s">
        <v>7732</v>
      </c>
      <c r="C2329" s="2" t="s">
        <v>2102</v>
      </c>
      <c r="D2329" s="2" t="s">
        <v>29</v>
      </c>
      <c r="E2329" s="2" t="s">
        <v>12297</v>
      </c>
      <c r="F2329" s="2" t="s">
        <v>12279</v>
      </c>
    </row>
    <row r="2330" spans="1:6" hidden="1" x14ac:dyDescent="0.2">
      <c r="A2330" s="1">
        <v>15307</v>
      </c>
      <c r="B2330" s="2" t="s">
        <v>12678</v>
      </c>
      <c r="C2330" s="2" t="s">
        <v>13957</v>
      </c>
      <c r="D2330" s="2" t="s">
        <v>29</v>
      </c>
      <c r="E2330" s="2" t="s">
        <v>12297</v>
      </c>
      <c r="F2330" s="2" t="s">
        <v>12279</v>
      </c>
    </row>
    <row r="2331" spans="1:6" hidden="1" x14ac:dyDescent="0.2">
      <c r="A2331" s="1">
        <v>15308</v>
      </c>
      <c r="B2331" s="2" t="s">
        <v>7730</v>
      </c>
      <c r="C2331" s="2" t="s">
        <v>14605</v>
      </c>
      <c r="D2331" s="2" t="s">
        <v>29</v>
      </c>
      <c r="E2331" s="2" t="s">
        <v>12297</v>
      </c>
      <c r="F2331" s="2" t="s">
        <v>12279</v>
      </c>
    </row>
    <row r="2332" spans="1:6" ht="20" hidden="1" x14ac:dyDescent="0.2">
      <c r="A2332" s="1">
        <v>15309</v>
      </c>
      <c r="B2332" s="2" t="s">
        <v>7733</v>
      </c>
      <c r="C2332" s="2" t="s">
        <v>7734</v>
      </c>
      <c r="D2332" s="2" t="s">
        <v>29</v>
      </c>
      <c r="E2332" s="2" t="s">
        <v>12297</v>
      </c>
      <c r="F2332" s="2" t="s">
        <v>12279</v>
      </c>
    </row>
    <row r="2333" spans="1:6" hidden="1" x14ac:dyDescent="0.2">
      <c r="A2333" s="1">
        <v>15310</v>
      </c>
      <c r="B2333" s="2" t="s">
        <v>7735</v>
      </c>
      <c r="C2333" s="2" t="s">
        <v>2102</v>
      </c>
      <c r="D2333" s="2" t="s">
        <v>29</v>
      </c>
      <c r="E2333" s="2" t="s">
        <v>12297</v>
      </c>
      <c r="F2333" s="2" t="s">
        <v>12279</v>
      </c>
    </row>
    <row r="2334" spans="1:6" hidden="1" x14ac:dyDescent="0.2">
      <c r="A2334" s="1">
        <v>15311</v>
      </c>
      <c r="B2334" s="2" t="s">
        <v>7737</v>
      </c>
      <c r="C2334" s="2" t="s">
        <v>7738</v>
      </c>
      <c r="D2334" s="2" t="s">
        <v>29</v>
      </c>
      <c r="E2334" s="2" t="s">
        <v>12297</v>
      </c>
      <c r="F2334" s="2" t="s">
        <v>12279</v>
      </c>
    </row>
    <row r="2335" spans="1:6" hidden="1" x14ac:dyDescent="0.2">
      <c r="A2335" s="1">
        <v>15312</v>
      </c>
      <c r="B2335" s="2" t="s">
        <v>14596</v>
      </c>
      <c r="C2335" s="2" t="s">
        <v>13940</v>
      </c>
      <c r="D2335" s="2" t="s">
        <v>29</v>
      </c>
      <c r="E2335" s="2" t="s">
        <v>12297</v>
      </c>
      <c r="F2335" s="2" t="s">
        <v>12279</v>
      </c>
    </row>
    <row r="2336" spans="1:6" hidden="1" x14ac:dyDescent="0.2">
      <c r="A2336" s="1">
        <v>15313</v>
      </c>
      <c r="B2336" s="2" t="s">
        <v>7723</v>
      </c>
      <c r="C2336" s="2" t="s">
        <v>7739</v>
      </c>
      <c r="D2336" s="2" t="s">
        <v>29</v>
      </c>
      <c r="E2336" s="2" t="s">
        <v>12297</v>
      </c>
      <c r="F2336" s="2" t="s">
        <v>12279</v>
      </c>
    </row>
    <row r="2337" spans="1:6" hidden="1" x14ac:dyDescent="0.2">
      <c r="A2337" s="1">
        <v>15314</v>
      </c>
      <c r="B2337" s="2" t="s">
        <v>7407</v>
      </c>
      <c r="C2337" s="2" t="s">
        <v>7741</v>
      </c>
      <c r="D2337" s="2" t="s">
        <v>29</v>
      </c>
      <c r="E2337" s="2" t="s">
        <v>12297</v>
      </c>
      <c r="F2337" s="2" t="s">
        <v>12279</v>
      </c>
    </row>
    <row r="2338" spans="1:6" hidden="1" x14ac:dyDescent="0.2">
      <c r="A2338" s="1">
        <v>15315</v>
      </c>
      <c r="B2338" s="2" t="s">
        <v>7723</v>
      </c>
      <c r="C2338" s="2" t="s">
        <v>7742</v>
      </c>
      <c r="D2338" s="2" t="s">
        <v>29</v>
      </c>
      <c r="E2338" s="2" t="s">
        <v>12297</v>
      </c>
      <c r="F2338" s="2" t="s">
        <v>12279</v>
      </c>
    </row>
    <row r="2339" spans="1:6" hidden="1" x14ac:dyDescent="0.2">
      <c r="A2339" s="1">
        <v>15316</v>
      </c>
      <c r="B2339" s="2" t="s">
        <v>7446</v>
      </c>
      <c r="C2339" s="2" t="s">
        <v>14606</v>
      </c>
      <c r="D2339" s="2" t="s">
        <v>29</v>
      </c>
      <c r="E2339" s="2" t="s">
        <v>12297</v>
      </c>
      <c r="F2339" s="2" t="s">
        <v>12279</v>
      </c>
    </row>
    <row r="2340" spans="1:6" hidden="1" x14ac:dyDescent="0.2">
      <c r="A2340" s="1">
        <v>15317</v>
      </c>
      <c r="B2340" s="2" t="s">
        <v>7745</v>
      </c>
      <c r="C2340" s="2" t="s">
        <v>2102</v>
      </c>
      <c r="D2340" s="2" t="s">
        <v>29</v>
      </c>
      <c r="E2340" s="2" t="s">
        <v>12297</v>
      </c>
      <c r="F2340" s="2" t="s">
        <v>12279</v>
      </c>
    </row>
    <row r="2341" spans="1:6" hidden="1" x14ac:dyDescent="0.2">
      <c r="A2341" s="1">
        <v>15318</v>
      </c>
      <c r="B2341" s="2" t="s">
        <v>14079</v>
      </c>
      <c r="C2341" s="2" t="s">
        <v>14607</v>
      </c>
      <c r="D2341" s="2" t="s">
        <v>29</v>
      </c>
      <c r="E2341" s="2" t="s">
        <v>12297</v>
      </c>
      <c r="F2341" s="2" t="s">
        <v>12279</v>
      </c>
    </row>
    <row r="2342" spans="1:6" hidden="1" x14ac:dyDescent="0.2">
      <c r="A2342" s="1">
        <v>15319</v>
      </c>
      <c r="B2342" s="2" t="s">
        <v>12371</v>
      </c>
      <c r="C2342" s="2" t="s">
        <v>14608</v>
      </c>
      <c r="D2342" s="2" t="s">
        <v>29</v>
      </c>
      <c r="E2342" s="2" t="s">
        <v>12297</v>
      </c>
      <c r="F2342" s="2" t="s">
        <v>12279</v>
      </c>
    </row>
    <row r="2343" spans="1:6" hidden="1" x14ac:dyDescent="0.2">
      <c r="A2343" s="1">
        <v>15320</v>
      </c>
      <c r="B2343" s="2" t="s">
        <v>7718</v>
      </c>
      <c r="C2343" s="2" t="s">
        <v>7746</v>
      </c>
      <c r="D2343" s="2" t="s">
        <v>29</v>
      </c>
      <c r="E2343" s="2" t="s">
        <v>12297</v>
      </c>
      <c r="F2343" s="2" t="s">
        <v>12279</v>
      </c>
    </row>
    <row r="2344" spans="1:6" hidden="1" x14ac:dyDescent="0.2">
      <c r="A2344" s="1">
        <v>15321</v>
      </c>
      <c r="B2344" s="2" t="s">
        <v>7723</v>
      </c>
      <c r="C2344" s="2" t="s">
        <v>14609</v>
      </c>
      <c r="D2344" s="2" t="s">
        <v>29</v>
      </c>
      <c r="E2344" s="2" t="s">
        <v>12297</v>
      </c>
      <c r="F2344" s="2" t="s">
        <v>12279</v>
      </c>
    </row>
    <row r="2345" spans="1:6" hidden="1" x14ac:dyDescent="0.2">
      <c r="A2345" s="1">
        <v>15322</v>
      </c>
      <c r="B2345" s="2" t="s">
        <v>7747</v>
      </c>
      <c r="C2345" s="2" t="s">
        <v>2102</v>
      </c>
      <c r="D2345" s="2" t="s">
        <v>29</v>
      </c>
      <c r="E2345" s="2" t="s">
        <v>12297</v>
      </c>
      <c r="F2345" s="2" t="s">
        <v>12279</v>
      </c>
    </row>
    <row r="2346" spans="1:6" hidden="1" x14ac:dyDescent="0.2">
      <c r="A2346" s="1">
        <v>15323</v>
      </c>
      <c r="B2346" s="2" t="s">
        <v>7728</v>
      </c>
      <c r="C2346" s="2" t="s">
        <v>14610</v>
      </c>
      <c r="D2346" s="2" t="s">
        <v>29</v>
      </c>
      <c r="E2346" s="2" t="s">
        <v>12297</v>
      </c>
      <c r="F2346" s="2" t="s">
        <v>12279</v>
      </c>
    </row>
    <row r="2347" spans="1:6" ht="20" hidden="1" x14ac:dyDescent="0.2">
      <c r="A2347" s="1">
        <v>15324</v>
      </c>
      <c r="B2347" s="2" t="s">
        <v>14611</v>
      </c>
      <c r="C2347" s="2" t="s">
        <v>14612</v>
      </c>
      <c r="D2347" s="2" t="s">
        <v>29</v>
      </c>
      <c r="E2347" s="2" t="s">
        <v>12297</v>
      </c>
      <c r="F2347" s="2" t="s">
        <v>12279</v>
      </c>
    </row>
    <row r="2348" spans="1:6" hidden="1" x14ac:dyDescent="0.2">
      <c r="A2348" s="1">
        <v>15325</v>
      </c>
      <c r="B2348" s="2" t="s">
        <v>7748</v>
      </c>
      <c r="C2348" s="2" t="s">
        <v>2102</v>
      </c>
      <c r="D2348" s="2" t="s">
        <v>29</v>
      </c>
      <c r="E2348" s="2" t="s">
        <v>12297</v>
      </c>
      <c r="F2348" s="2" t="s">
        <v>12279</v>
      </c>
    </row>
    <row r="2349" spans="1:6" hidden="1" x14ac:dyDescent="0.2">
      <c r="A2349" s="1">
        <v>15326</v>
      </c>
      <c r="B2349" s="2" t="s">
        <v>7452</v>
      </c>
      <c r="C2349" s="2" t="s">
        <v>14613</v>
      </c>
      <c r="D2349" s="2" t="s">
        <v>29</v>
      </c>
      <c r="E2349" s="2" t="s">
        <v>12297</v>
      </c>
      <c r="F2349" s="2" t="s">
        <v>12279</v>
      </c>
    </row>
    <row r="2350" spans="1:6" hidden="1" x14ac:dyDescent="0.2">
      <c r="A2350" s="1">
        <v>15327</v>
      </c>
      <c r="B2350" s="2" t="s">
        <v>7749</v>
      </c>
      <c r="C2350" s="2" t="s">
        <v>7750</v>
      </c>
      <c r="D2350" s="2" t="s">
        <v>29</v>
      </c>
      <c r="E2350" s="2" t="s">
        <v>12297</v>
      </c>
      <c r="F2350" s="2" t="s">
        <v>12279</v>
      </c>
    </row>
    <row r="2351" spans="1:6" hidden="1" x14ac:dyDescent="0.2">
      <c r="A2351" s="1">
        <v>15328</v>
      </c>
      <c r="B2351" s="2" t="s">
        <v>12348</v>
      </c>
      <c r="C2351" s="2" t="s">
        <v>14614</v>
      </c>
      <c r="D2351" s="2" t="s">
        <v>29</v>
      </c>
      <c r="E2351" s="2" t="s">
        <v>12297</v>
      </c>
      <c r="F2351" s="2" t="s">
        <v>12279</v>
      </c>
    </row>
    <row r="2352" spans="1:6" hidden="1" x14ac:dyDescent="0.2">
      <c r="A2352" s="1">
        <v>15330</v>
      </c>
      <c r="B2352" s="2" t="s">
        <v>12371</v>
      </c>
      <c r="C2352" s="2" t="s">
        <v>14615</v>
      </c>
      <c r="D2352" s="2" t="s">
        <v>29</v>
      </c>
      <c r="E2352" s="2" t="s">
        <v>12297</v>
      </c>
      <c r="F2352" s="2" t="s">
        <v>12279</v>
      </c>
    </row>
    <row r="2353" spans="1:6" ht="20" hidden="1" x14ac:dyDescent="0.2">
      <c r="A2353" s="1">
        <v>15331</v>
      </c>
      <c r="B2353" s="2" t="s">
        <v>7751</v>
      </c>
      <c r="C2353" s="2" t="s">
        <v>2102</v>
      </c>
      <c r="D2353" s="2" t="s">
        <v>29</v>
      </c>
      <c r="E2353" s="2" t="s">
        <v>12297</v>
      </c>
      <c r="F2353" s="2" t="s">
        <v>12279</v>
      </c>
    </row>
    <row r="2354" spans="1:6" hidden="1" x14ac:dyDescent="0.2">
      <c r="A2354" s="1">
        <v>15332</v>
      </c>
      <c r="B2354" s="2" t="s">
        <v>12348</v>
      </c>
      <c r="C2354" s="2" t="s">
        <v>14616</v>
      </c>
      <c r="D2354" s="2" t="s">
        <v>29</v>
      </c>
      <c r="E2354" s="2" t="s">
        <v>12297</v>
      </c>
      <c r="F2354" s="2" t="s">
        <v>12279</v>
      </c>
    </row>
    <row r="2355" spans="1:6" hidden="1" x14ac:dyDescent="0.2">
      <c r="A2355" s="1">
        <v>15333</v>
      </c>
      <c r="B2355" s="2" t="s">
        <v>7752</v>
      </c>
      <c r="C2355" s="2" t="s">
        <v>7753</v>
      </c>
      <c r="D2355" s="2" t="s">
        <v>34</v>
      </c>
      <c r="E2355" s="2" t="s">
        <v>12297</v>
      </c>
      <c r="F2355" s="2" t="s">
        <v>12279</v>
      </c>
    </row>
    <row r="2356" spans="1:6" hidden="1" x14ac:dyDescent="0.2">
      <c r="A2356" s="1">
        <v>15334</v>
      </c>
      <c r="B2356" s="2" t="s">
        <v>211</v>
      </c>
      <c r="C2356" s="2" t="s">
        <v>2102</v>
      </c>
      <c r="D2356" s="2" t="s">
        <v>29</v>
      </c>
      <c r="E2356" s="2" t="s">
        <v>12297</v>
      </c>
      <c r="F2356" s="2" t="s">
        <v>12279</v>
      </c>
    </row>
    <row r="2357" spans="1:6" hidden="1" x14ac:dyDescent="0.2">
      <c r="A2357" s="1">
        <v>15335</v>
      </c>
      <c r="B2357" s="2" t="s">
        <v>12678</v>
      </c>
      <c r="C2357" s="2" t="s">
        <v>14617</v>
      </c>
      <c r="D2357" s="2" t="s">
        <v>29</v>
      </c>
      <c r="E2357" s="2" t="s">
        <v>12297</v>
      </c>
      <c r="F2357" s="2" t="s">
        <v>12279</v>
      </c>
    </row>
    <row r="2358" spans="1:6" hidden="1" x14ac:dyDescent="0.2">
      <c r="A2358" s="1">
        <v>15336</v>
      </c>
      <c r="B2358" s="2" t="s">
        <v>14052</v>
      </c>
      <c r="C2358" s="2" t="s">
        <v>14618</v>
      </c>
      <c r="D2358" s="2" t="s">
        <v>29</v>
      </c>
      <c r="E2358" s="2" t="s">
        <v>12297</v>
      </c>
      <c r="F2358" s="2" t="s">
        <v>12279</v>
      </c>
    </row>
    <row r="2359" spans="1:6" hidden="1" x14ac:dyDescent="0.2">
      <c r="A2359" s="1">
        <v>15337</v>
      </c>
      <c r="B2359" s="2" t="s">
        <v>7752</v>
      </c>
      <c r="C2359" s="2" t="s">
        <v>14619</v>
      </c>
      <c r="D2359" s="2" t="s">
        <v>34</v>
      </c>
      <c r="E2359" s="2" t="s">
        <v>12297</v>
      </c>
      <c r="F2359" s="2" t="s">
        <v>12279</v>
      </c>
    </row>
    <row r="2360" spans="1:6" hidden="1" x14ac:dyDescent="0.2">
      <c r="A2360" s="1">
        <v>15338</v>
      </c>
      <c r="B2360" s="2" t="s">
        <v>14620</v>
      </c>
      <c r="C2360" s="2" t="s">
        <v>14621</v>
      </c>
      <c r="D2360" s="2" t="s">
        <v>29</v>
      </c>
      <c r="E2360" s="2" t="s">
        <v>12297</v>
      </c>
      <c r="F2360" s="2" t="s">
        <v>12279</v>
      </c>
    </row>
    <row r="2361" spans="1:6" hidden="1" x14ac:dyDescent="0.2">
      <c r="A2361" s="1">
        <v>15339</v>
      </c>
      <c r="B2361" s="2" t="s">
        <v>7754</v>
      </c>
      <c r="C2361" s="2" t="s">
        <v>7755</v>
      </c>
      <c r="D2361" s="2" t="s">
        <v>29</v>
      </c>
      <c r="E2361" s="2" t="s">
        <v>12297</v>
      </c>
      <c r="F2361" s="2" t="s">
        <v>12279</v>
      </c>
    </row>
    <row r="2362" spans="1:6" hidden="1" x14ac:dyDescent="0.2">
      <c r="A2362" s="1">
        <v>15340</v>
      </c>
      <c r="B2362" s="2" t="s">
        <v>7489</v>
      </c>
      <c r="C2362" s="2" t="s">
        <v>14622</v>
      </c>
      <c r="D2362" s="2" t="s">
        <v>29</v>
      </c>
      <c r="E2362" s="2" t="s">
        <v>12297</v>
      </c>
      <c r="F2362" s="2" t="s">
        <v>12279</v>
      </c>
    </row>
    <row r="2363" spans="1:6" hidden="1" x14ac:dyDescent="0.2">
      <c r="A2363" s="1">
        <v>15341</v>
      </c>
      <c r="B2363" s="2" t="s">
        <v>12524</v>
      </c>
      <c r="C2363" s="2" t="s">
        <v>14623</v>
      </c>
      <c r="D2363" s="2" t="s">
        <v>29</v>
      </c>
      <c r="E2363" s="2" t="s">
        <v>12297</v>
      </c>
      <c r="F2363" s="2" t="s">
        <v>12279</v>
      </c>
    </row>
    <row r="2364" spans="1:6" hidden="1" x14ac:dyDescent="0.2">
      <c r="A2364" s="1">
        <v>15342</v>
      </c>
      <c r="B2364" s="2" t="s">
        <v>12887</v>
      </c>
      <c r="C2364" s="2" t="s">
        <v>14624</v>
      </c>
      <c r="D2364" s="2" t="s">
        <v>29</v>
      </c>
      <c r="E2364" s="2" t="s">
        <v>12297</v>
      </c>
      <c r="F2364" s="2" t="s">
        <v>12279</v>
      </c>
    </row>
    <row r="2365" spans="1:6" hidden="1" x14ac:dyDescent="0.2">
      <c r="A2365" s="1">
        <v>15343</v>
      </c>
      <c r="B2365" s="2" t="s">
        <v>7893</v>
      </c>
      <c r="C2365" s="2" t="s">
        <v>14284</v>
      </c>
      <c r="D2365" s="2" t="s">
        <v>29</v>
      </c>
      <c r="E2365" s="2" t="s">
        <v>12297</v>
      </c>
      <c r="F2365" s="2" t="s">
        <v>12279</v>
      </c>
    </row>
    <row r="2366" spans="1:6" hidden="1" x14ac:dyDescent="0.2">
      <c r="A2366" s="1">
        <v>15344</v>
      </c>
      <c r="B2366" s="2" t="s">
        <v>7299</v>
      </c>
      <c r="C2366" s="2" t="s">
        <v>14625</v>
      </c>
      <c r="D2366" s="2" t="s">
        <v>29</v>
      </c>
      <c r="E2366" s="2" t="s">
        <v>12297</v>
      </c>
      <c r="F2366" s="2" t="s">
        <v>12279</v>
      </c>
    </row>
    <row r="2367" spans="1:6" hidden="1" x14ac:dyDescent="0.2">
      <c r="A2367" s="1">
        <v>15345</v>
      </c>
      <c r="B2367" s="2" t="s">
        <v>12771</v>
      </c>
      <c r="C2367" s="2" t="s">
        <v>14626</v>
      </c>
      <c r="D2367" s="2" t="s">
        <v>29</v>
      </c>
      <c r="E2367" s="2" t="s">
        <v>12297</v>
      </c>
      <c r="F2367" s="2" t="s">
        <v>12279</v>
      </c>
    </row>
    <row r="2368" spans="1:6" hidden="1" x14ac:dyDescent="0.2">
      <c r="A2368" s="1">
        <v>15347</v>
      </c>
      <c r="B2368" s="2" t="s">
        <v>7767</v>
      </c>
      <c r="C2368" s="2" t="s">
        <v>14627</v>
      </c>
      <c r="D2368" s="2" t="s">
        <v>29</v>
      </c>
      <c r="E2368" s="2" t="s">
        <v>12297</v>
      </c>
      <c r="F2368" s="2" t="s">
        <v>12279</v>
      </c>
    </row>
    <row r="2369" spans="1:6" hidden="1" x14ac:dyDescent="0.2">
      <c r="A2369" s="1">
        <v>15348</v>
      </c>
      <c r="B2369" s="2" t="s">
        <v>12524</v>
      </c>
      <c r="C2369" s="2" t="s">
        <v>14628</v>
      </c>
      <c r="D2369" s="2" t="s">
        <v>29</v>
      </c>
      <c r="E2369" s="2" t="s">
        <v>12297</v>
      </c>
      <c r="F2369" s="2" t="s">
        <v>12279</v>
      </c>
    </row>
    <row r="2370" spans="1:6" ht="20" hidden="1" x14ac:dyDescent="0.2">
      <c r="A2370" s="1">
        <v>15349</v>
      </c>
      <c r="B2370" s="2" t="s">
        <v>12524</v>
      </c>
      <c r="C2370" s="2" t="s">
        <v>14629</v>
      </c>
      <c r="D2370" s="2" t="s">
        <v>29</v>
      </c>
      <c r="E2370" s="2" t="s">
        <v>12297</v>
      </c>
      <c r="F2370" s="2" t="s">
        <v>12279</v>
      </c>
    </row>
    <row r="2371" spans="1:6" hidden="1" x14ac:dyDescent="0.2">
      <c r="A2371" s="1">
        <v>15350</v>
      </c>
      <c r="B2371" s="2" t="s">
        <v>7299</v>
      </c>
      <c r="C2371" s="2" t="s">
        <v>14630</v>
      </c>
      <c r="D2371" s="2" t="s">
        <v>29</v>
      </c>
      <c r="E2371" s="2" t="s">
        <v>12297</v>
      </c>
      <c r="F2371" s="2" t="s">
        <v>12279</v>
      </c>
    </row>
    <row r="2372" spans="1:6" hidden="1" x14ac:dyDescent="0.2">
      <c r="A2372" s="1">
        <v>15351</v>
      </c>
      <c r="B2372" s="2" t="s">
        <v>12524</v>
      </c>
      <c r="C2372" s="2" t="s">
        <v>14631</v>
      </c>
      <c r="D2372" s="2" t="s">
        <v>29</v>
      </c>
      <c r="E2372" s="2" t="s">
        <v>12297</v>
      </c>
      <c r="F2372" s="2" t="s">
        <v>12279</v>
      </c>
    </row>
    <row r="2373" spans="1:6" hidden="1" x14ac:dyDescent="0.2">
      <c r="A2373" s="1">
        <v>15352</v>
      </c>
      <c r="B2373" s="2" t="s">
        <v>14632</v>
      </c>
      <c r="C2373" s="2" t="s">
        <v>14633</v>
      </c>
      <c r="D2373" s="2" t="s">
        <v>29</v>
      </c>
      <c r="E2373" s="2" t="s">
        <v>12297</v>
      </c>
      <c r="F2373" s="2" t="s">
        <v>12279</v>
      </c>
    </row>
    <row r="2374" spans="1:6" hidden="1" x14ac:dyDescent="0.2">
      <c r="A2374" s="1">
        <v>15353</v>
      </c>
      <c r="B2374" s="2" t="s">
        <v>12524</v>
      </c>
      <c r="C2374" s="2" t="s">
        <v>14634</v>
      </c>
      <c r="D2374" s="2" t="s">
        <v>29</v>
      </c>
      <c r="E2374" s="2" t="s">
        <v>12297</v>
      </c>
      <c r="F2374" s="2" t="s">
        <v>12279</v>
      </c>
    </row>
    <row r="2375" spans="1:6" hidden="1" x14ac:dyDescent="0.2">
      <c r="A2375" s="1">
        <v>15354</v>
      </c>
      <c r="B2375" s="2" t="s">
        <v>12524</v>
      </c>
      <c r="C2375" s="2" t="s">
        <v>14635</v>
      </c>
      <c r="D2375" s="2" t="s">
        <v>29</v>
      </c>
      <c r="E2375" s="2" t="s">
        <v>12297</v>
      </c>
      <c r="F2375" s="2" t="s">
        <v>12279</v>
      </c>
    </row>
    <row r="2376" spans="1:6" hidden="1" x14ac:dyDescent="0.2">
      <c r="A2376" s="1">
        <v>15355</v>
      </c>
      <c r="B2376" s="2" t="s">
        <v>7486</v>
      </c>
      <c r="C2376" s="2" t="s">
        <v>7293</v>
      </c>
      <c r="D2376" s="2" t="s">
        <v>29</v>
      </c>
      <c r="E2376" s="2" t="s">
        <v>12297</v>
      </c>
      <c r="F2376" s="2" t="s">
        <v>12279</v>
      </c>
    </row>
    <row r="2377" spans="1:6" ht="20" hidden="1" x14ac:dyDescent="0.2">
      <c r="A2377" s="1">
        <v>15356</v>
      </c>
      <c r="B2377" s="2" t="s">
        <v>7907</v>
      </c>
      <c r="C2377" s="2" t="s">
        <v>14636</v>
      </c>
      <c r="D2377" s="2" t="s">
        <v>29</v>
      </c>
      <c r="E2377" s="2" t="s">
        <v>12297</v>
      </c>
      <c r="F2377" s="2" t="s">
        <v>12279</v>
      </c>
    </row>
    <row r="2378" spans="1:6" hidden="1" x14ac:dyDescent="0.2">
      <c r="A2378" s="1">
        <v>15357</v>
      </c>
      <c r="B2378" s="2" t="s">
        <v>7486</v>
      </c>
      <c r="C2378" s="2" t="s">
        <v>13782</v>
      </c>
      <c r="D2378" s="2" t="s">
        <v>29</v>
      </c>
      <c r="E2378" s="2" t="s">
        <v>12297</v>
      </c>
      <c r="F2378" s="2" t="s">
        <v>12279</v>
      </c>
    </row>
    <row r="2379" spans="1:6" hidden="1" x14ac:dyDescent="0.2">
      <c r="A2379" s="1">
        <v>15358</v>
      </c>
      <c r="B2379" s="2" t="s">
        <v>12563</v>
      </c>
      <c r="C2379" s="2" t="s">
        <v>14637</v>
      </c>
      <c r="D2379" s="2" t="s">
        <v>29</v>
      </c>
      <c r="E2379" s="2" t="s">
        <v>12297</v>
      </c>
      <c r="F2379" s="2" t="s">
        <v>12279</v>
      </c>
    </row>
    <row r="2380" spans="1:6" hidden="1" x14ac:dyDescent="0.2">
      <c r="A2380" s="1">
        <v>15359</v>
      </c>
      <c r="B2380" s="2" t="s">
        <v>13738</v>
      </c>
      <c r="C2380" s="2" t="s">
        <v>7493</v>
      </c>
      <c r="D2380" s="2" t="s">
        <v>29</v>
      </c>
      <c r="E2380" s="2" t="s">
        <v>12297</v>
      </c>
      <c r="F2380" s="2" t="s">
        <v>12279</v>
      </c>
    </row>
    <row r="2381" spans="1:6" hidden="1" x14ac:dyDescent="0.2">
      <c r="A2381" s="1">
        <v>15360</v>
      </c>
      <c r="B2381" s="2" t="s">
        <v>13513</v>
      </c>
      <c r="C2381" s="2" t="s">
        <v>14638</v>
      </c>
      <c r="D2381" s="2" t="s">
        <v>29</v>
      </c>
      <c r="E2381" s="2" t="s">
        <v>12297</v>
      </c>
      <c r="F2381" s="2" t="s">
        <v>12279</v>
      </c>
    </row>
    <row r="2382" spans="1:6" hidden="1" x14ac:dyDescent="0.2">
      <c r="A2382" s="1">
        <v>15361</v>
      </c>
      <c r="B2382" s="2" t="s">
        <v>7486</v>
      </c>
      <c r="C2382" s="2" t="s">
        <v>14639</v>
      </c>
      <c r="D2382" s="2" t="s">
        <v>29</v>
      </c>
      <c r="E2382" s="2" t="s">
        <v>12297</v>
      </c>
      <c r="F2382" s="2" t="s">
        <v>12279</v>
      </c>
    </row>
    <row r="2383" spans="1:6" hidden="1" x14ac:dyDescent="0.2">
      <c r="A2383" s="1">
        <v>15362</v>
      </c>
      <c r="B2383" s="2" t="s">
        <v>7489</v>
      </c>
      <c r="C2383" s="2" t="s">
        <v>14640</v>
      </c>
      <c r="D2383" s="2" t="s">
        <v>29</v>
      </c>
      <c r="E2383" s="2" t="s">
        <v>12297</v>
      </c>
      <c r="F2383" s="2" t="s">
        <v>12279</v>
      </c>
    </row>
    <row r="2384" spans="1:6" hidden="1" x14ac:dyDescent="0.2">
      <c r="A2384" s="1">
        <v>15363</v>
      </c>
      <c r="B2384" s="2" t="s">
        <v>7871</v>
      </c>
      <c r="C2384" s="2" t="s">
        <v>14641</v>
      </c>
      <c r="D2384" s="2" t="s">
        <v>34</v>
      </c>
      <c r="E2384" s="2" t="s">
        <v>12278</v>
      </c>
      <c r="F2384" s="2" t="s">
        <v>12279</v>
      </c>
    </row>
    <row r="2385" spans="1:6" hidden="1" x14ac:dyDescent="0.2">
      <c r="A2385" s="1">
        <v>15365</v>
      </c>
      <c r="B2385" s="2" t="s">
        <v>7303</v>
      </c>
      <c r="C2385" s="2" t="s">
        <v>14642</v>
      </c>
      <c r="D2385" s="2" t="s">
        <v>29</v>
      </c>
      <c r="E2385" s="2" t="s">
        <v>12297</v>
      </c>
      <c r="F2385" s="2" t="s">
        <v>12279</v>
      </c>
    </row>
    <row r="2386" spans="1:6" ht="20" hidden="1" x14ac:dyDescent="0.2">
      <c r="A2386" s="1">
        <v>15366</v>
      </c>
      <c r="B2386" s="2" t="s">
        <v>12563</v>
      </c>
      <c r="C2386" s="2" t="s">
        <v>14643</v>
      </c>
      <c r="D2386" s="2" t="s">
        <v>29</v>
      </c>
      <c r="E2386" s="2" t="s">
        <v>12297</v>
      </c>
      <c r="F2386" s="2" t="s">
        <v>12279</v>
      </c>
    </row>
    <row r="2387" spans="1:6" hidden="1" x14ac:dyDescent="0.2">
      <c r="A2387" s="1">
        <v>15367</v>
      </c>
      <c r="B2387" s="2" t="s">
        <v>13230</v>
      </c>
      <c r="C2387" s="2" t="s">
        <v>14644</v>
      </c>
      <c r="D2387" s="2" t="s">
        <v>29</v>
      </c>
      <c r="E2387" s="2" t="s">
        <v>12297</v>
      </c>
      <c r="F2387" s="2" t="s">
        <v>12279</v>
      </c>
    </row>
    <row r="2388" spans="1:6" hidden="1" x14ac:dyDescent="0.2">
      <c r="A2388" s="1">
        <v>15369</v>
      </c>
      <c r="B2388" s="2" t="s">
        <v>12524</v>
      </c>
      <c r="C2388" s="2" t="s">
        <v>14645</v>
      </c>
      <c r="D2388" s="2" t="s">
        <v>29</v>
      </c>
      <c r="E2388" s="2" t="s">
        <v>12297</v>
      </c>
      <c r="F2388" s="2" t="s">
        <v>12279</v>
      </c>
    </row>
    <row r="2389" spans="1:6" hidden="1" x14ac:dyDescent="0.2">
      <c r="A2389" s="1">
        <v>15370</v>
      </c>
      <c r="B2389" s="2" t="s">
        <v>7764</v>
      </c>
      <c r="C2389" s="2" t="s">
        <v>14646</v>
      </c>
      <c r="D2389" s="2" t="s">
        <v>29</v>
      </c>
      <c r="E2389" s="2" t="s">
        <v>12297</v>
      </c>
      <c r="F2389" s="2" t="s">
        <v>12279</v>
      </c>
    </row>
    <row r="2390" spans="1:6" hidden="1" x14ac:dyDescent="0.2">
      <c r="A2390" s="1">
        <v>15371</v>
      </c>
      <c r="B2390" s="2" t="s">
        <v>7756</v>
      </c>
      <c r="C2390" s="2" t="s">
        <v>7757</v>
      </c>
      <c r="D2390" s="2" t="s">
        <v>29</v>
      </c>
      <c r="E2390" s="2" t="s">
        <v>12297</v>
      </c>
      <c r="F2390" s="2" t="s">
        <v>12279</v>
      </c>
    </row>
    <row r="2391" spans="1:6" hidden="1" x14ac:dyDescent="0.2">
      <c r="A2391" s="1">
        <v>15372</v>
      </c>
      <c r="B2391" s="2" t="s">
        <v>7489</v>
      </c>
      <c r="C2391" s="2" t="s">
        <v>14647</v>
      </c>
      <c r="D2391" s="2" t="s">
        <v>29</v>
      </c>
      <c r="E2391" s="2" t="s">
        <v>12297</v>
      </c>
      <c r="F2391" s="2" t="s">
        <v>12279</v>
      </c>
    </row>
    <row r="2392" spans="1:6" hidden="1" x14ac:dyDescent="0.2">
      <c r="A2392" s="1">
        <v>15373</v>
      </c>
      <c r="B2392" s="2" t="s">
        <v>14648</v>
      </c>
      <c r="C2392" s="2" t="s">
        <v>14649</v>
      </c>
      <c r="D2392" s="2" t="s">
        <v>29</v>
      </c>
      <c r="E2392" s="2" t="s">
        <v>12297</v>
      </c>
      <c r="F2392" s="2" t="s">
        <v>12279</v>
      </c>
    </row>
    <row r="2393" spans="1:6" hidden="1" x14ac:dyDescent="0.2">
      <c r="A2393" s="1">
        <v>15374</v>
      </c>
      <c r="B2393" s="2" t="s">
        <v>7489</v>
      </c>
      <c r="C2393" s="2" t="s">
        <v>14650</v>
      </c>
      <c r="D2393" s="2" t="s">
        <v>29</v>
      </c>
      <c r="E2393" s="2" t="s">
        <v>12297</v>
      </c>
      <c r="F2393" s="2" t="s">
        <v>12279</v>
      </c>
    </row>
    <row r="2394" spans="1:6" hidden="1" x14ac:dyDescent="0.2">
      <c r="A2394" s="1">
        <v>15375</v>
      </c>
      <c r="B2394" s="2" t="s">
        <v>7608</v>
      </c>
      <c r="C2394" s="2" t="s">
        <v>13445</v>
      </c>
      <c r="D2394" s="2" t="s">
        <v>29</v>
      </c>
      <c r="E2394" s="2" t="s">
        <v>12297</v>
      </c>
      <c r="F2394" s="2" t="s">
        <v>12279</v>
      </c>
    </row>
    <row r="2395" spans="1:6" hidden="1" x14ac:dyDescent="0.2">
      <c r="A2395" s="1">
        <v>15376</v>
      </c>
      <c r="B2395" s="2" t="s">
        <v>7756</v>
      </c>
      <c r="C2395" s="2" t="s">
        <v>14651</v>
      </c>
      <c r="D2395" s="2" t="s">
        <v>29</v>
      </c>
      <c r="E2395" s="2" t="s">
        <v>12297</v>
      </c>
      <c r="F2395" s="2" t="s">
        <v>12279</v>
      </c>
    </row>
    <row r="2396" spans="1:6" hidden="1" x14ac:dyDescent="0.2">
      <c r="A2396" s="1">
        <v>15377</v>
      </c>
      <c r="B2396" s="2" t="s">
        <v>14632</v>
      </c>
      <c r="C2396" s="2" t="s">
        <v>14652</v>
      </c>
      <c r="D2396" s="2" t="s">
        <v>29</v>
      </c>
      <c r="E2396" s="2" t="s">
        <v>12297</v>
      </c>
      <c r="F2396" s="2" t="s">
        <v>12279</v>
      </c>
    </row>
    <row r="2397" spans="1:6" hidden="1" x14ac:dyDescent="0.2">
      <c r="A2397" s="1">
        <v>15378</v>
      </c>
      <c r="B2397" s="2" t="s">
        <v>7292</v>
      </c>
      <c r="C2397" s="2" t="s">
        <v>7758</v>
      </c>
      <c r="D2397" s="2" t="s">
        <v>29</v>
      </c>
      <c r="E2397" s="2" t="s">
        <v>12297</v>
      </c>
      <c r="F2397" s="2" t="s">
        <v>12279</v>
      </c>
    </row>
    <row r="2398" spans="1:6" hidden="1" x14ac:dyDescent="0.2">
      <c r="A2398" s="1">
        <v>15379</v>
      </c>
      <c r="B2398" s="2" t="s">
        <v>7299</v>
      </c>
      <c r="C2398" s="2" t="s">
        <v>14653</v>
      </c>
      <c r="D2398" s="2" t="s">
        <v>29</v>
      </c>
      <c r="E2398" s="2" t="s">
        <v>12297</v>
      </c>
      <c r="F2398" s="2" t="s">
        <v>12279</v>
      </c>
    </row>
    <row r="2399" spans="1:6" hidden="1" x14ac:dyDescent="0.2">
      <c r="A2399" s="1">
        <v>15380</v>
      </c>
      <c r="B2399" s="2" t="s">
        <v>7489</v>
      </c>
      <c r="C2399" s="2" t="s">
        <v>14654</v>
      </c>
      <c r="D2399" s="2" t="s">
        <v>29</v>
      </c>
      <c r="E2399" s="2" t="s">
        <v>12297</v>
      </c>
      <c r="F2399" s="2" t="s">
        <v>12279</v>
      </c>
    </row>
    <row r="2400" spans="1:6" hidden="1" x14ac:dyDescent="0.2">
      <c r="A2400" s="1">
        <v>15381</v>
      </c>
      <c r="B2400" s="2" t="s">
        <v>7759</v>
      </c>
      <c r="C2400" s="2" t="s">
        <v>7760</v>
      </c>
      <c r="D2400" s="2" t="s">
        <v>29</v>
      </c>
      <c r="E2400" s="2" t="s">
        <v>12297</v>
      </c>
      <c r="F2400" s="2" t="s">
        <v>12279</v>
      </c>
    </row>
    <row r="2401" spans="1:6" hidden="1" x14ac:dyDescent="0.2">
      <c r="A2401" s="1">
        <v>15382</v>
      </c>
      <c r="B2401" s="2" t="s">
        <v>12302</v>
      </c>
      <c r="C2401" s="2" t="s">
        <v>14655</v>
      </c>
      <c r="D2401" s="2" t="s">
        <v>29</v>
      </c>
      <c r="E2401" s="2" t="s">
        <v>12297</v>
      </c>
      <c r="F2401" s="2" t="s">
        <v>12279</v>
      </c>
    </row>
    <row r="2402" spans="1:6" hidden="1" x14ac:dyDescent="0.2">
      <c r="A2402" s="1">
        <v>15383</v>
      </c>
      <c r="B2402" s="2" t="s">
        <v>7287</v>
      </c>
      <c r="C2402" s="2" t="s">
        <v>7761</v>
      </c>
      <c r="D2402" s="2" t="s">
        <v>34</v>
      </c>
      <c r="E2402" s="2" t="s">
        <v>12297</v>
      </c>
      <c r="F2402" s="2" t="s">
        <v>12279</v>
      </c>
    </row>
    <row r="2403" spans="1:6" hidden="1" x14ac:dyDescent="0.2">
      <c r="A2403" s="1">
        <v>15384</v>
      </c>
      <c r="B2403" s="2" t="s">
        <v>7489</v>
      </c>
      <c r="C2403" s="2" t="s">
        <v>14656</v>
      </c>
      <c r="D2403" s="2" t="s">
        <v>29</v>
      </c>
      <c r="E2403" s="2" t="s">
        <v>12297</v>
      </c>
      <c r="F2403" s="2" t="s">
        <v>12279</v>
      </c>
    </row>
    <row r="2404" spans="1:6" hidden="1" x14ac:dyDescent="0.2">
      <c r="A2404" s="1">
        <v>15385</v>
      </c>
      <c r="B2404" s="2" t="s">
        <v>12426</v>
      </c>
      <c r="C2404" s="2" t="s">
        <v>14657</v>
      </c>
      <c r="D2404" s="2" t="s">
        <v>29</v>
      </c>
      <c r="E2404" s="2" t="s">
        <v>12297</v>
      </c>
      <c r="F2404" s="2" t="s">
        <v>12279</v>
      </c>
    </row>
    <row r="2405" spans="1:6" hidden="1" x14ac:dyDescent="0.2">
      <c r="A2405" s="1">
        <v>15386</v>
      </c>
      <c r="B2405" s="2" t="s">
        <v>7489</v>
      </c>
      <c r="C2405" s="2" t="s">
        <v>14658</v>
      </c>
      <c r="D2405" s="2" t="s">
        <v>29</v>
      </c>
      <c r="E2405" s="2" t="s">
        <v>12297</v>
      </c>
      <c r="F2405" s="2" t="s">
        <v>12279</v>
      </c>
    </row>
    <row r="2406" spans="1:6" hidden="1" x14ac:dyDescent="0.2">
      <c r="A2406" s="1">
        <v>15387</v>
      </c>
      <c r="B2406" s="2" t="s">
        <v>14648</v>
      </c>
      <c r="C2406" s="2" t="s">
        <v>14659</v>
      </c>
      <c r="D2406" s="2" t="s">
        <v>29</v>
      </c>
      <c r="E2406" s="2" t="s">
        <v>12297</v>
      </c>
      <c r="F2406" s="2" t="s">
        <v>12279</v>
      </c>
    </row>
    <row r="2407" spans="1:6" hidden="1" x14ac:dyDescent="0.2">
      <c r="A2407" s="1">
        <v>15388</v>
      </c>
      <c r="B2407" s="2" t="s">
        <v>7762</v>
      </c>
      <c r="C2407" s="2" t="s">
        <v>7763</v>
      </c>
      <c r="D2407" s="2" t="s">
        <v>29</v>
      </c>
      <c r="E2407" s="2" t="s">
        <v>12297</v>
      </c>
      <c r="F2407" s="2" t="s">
        <v>12279</v>
      </c>
    </row>
    <row r="2408" spans="1:6" hidden="1" x14ac:dyDescent="0.2">
      <c r="A2408" s="1">
        <v>15389</v>
      </c>
      <c r="B2408" s="2" t="s">
        <v>7292</v>
      </c>
      <c r="C2408" s="2" t="s">
        <v>7293</v>
      </c>
      <c r="D2408" s="2" t="s">
        <v>29</v>
      </c>
      <c r="E2408" s="2" t="s">
        <v>12297</v>
      </c>
      <c r="F2408" s="2" t="s">
        <v>12279</v>
      </c>
    </row>
    <row r="2409" spans="1:6" hidden="1" x14ac:dyDescent="0.2">
      <c r="A2409" s="1">
        <v>15390</v>
      </c>
      <c r="B2409" s="2" t="s">
        <v>12524</v>
      </c>
      <c r="C2409" s="2" t="s">
        <v>14660</v>
      </c>
      <c r="D2409" s="2" t="s">
        <v>29</v>
      </c>
      <c r="E2409" s="2" t="s">
        <v>12297</v>
      </c>
      <c r="F2409" s="2" t="s">
        <v>12279</v>
      </c>
    </row>
    <row r="2410" spans="1:6" hidden="1" x14ac:dyDescent="0.2">
      <c r="A2410" s="1">
        <v>15391</v>
      </c>
      <c r="B2410" s="2" t="s">
        <v>7764</v>
      </c>
      <c r="C2410" s="2" t="s">
        <v>7765</v>
      </c>
      <c r="D2410" s="2" t="s">
        <v>29</v>
      </c>
      <c r="E2410" s="2" t="s">
        <v>12297</v>
      </c>
      <c r="F2410" s="2" t="s">
        <v>12279</v>
      </c>
    </row>
    <row r="2411" spans="1:6" hidden="1" x14ac:dyDescent="0.2">
      <c r="A2411" s="1">
        <v>15392</v>
      </c>
      <c r="B2411" s="2" t="s">
        <v>14648</v>
      </c>
      <c r="C2411" s="2" t="s">
        <v>14661</v>
      </c>
      <c r="D2411" s="2" t="s">
        <v>29</v>
      </c>
      <c r="E2411" s="2" t="s">
        <v>12297</v>
      </c>
      <c r="F2411" s="2" t="s">
        <v>12279</v>
      </c>
    </row>
    <row r="2412" spans="1:6" hidden="1" x14ac:dyDescent="0.2">
      <c r="A2412" s="1">
        <v>15393</v>
      </c>
      <c r="B2412" s="2" t="s">
        <v>7489</v>
      </c>
      <c r="C2412" s="2" t="s">
        <v>7766</v>
      </c>
      <c r="D2412" s="2" t="s">
        <v>29</v>
      </c>
      <c r="E2412" s="2" t="s">
        <v>12297</v>
      </c>
      <c r="F2412" s="2" t="s">
        <v>12279</v>
      </c>
    </row>
    <row r="2413" spans="1:6" hidden="1" x14ac:dyDescent="0.2">
      <c r="A2413" s="1">
        <v>15394</v>
      </c>
      <c r="B2413" s="2" t="s">
        <v>524</v>
      </c>
      <c r="C2413" s="2" t="s">
        <v>2102</v>
      </c>
      <c r="D2413" s="2" t="s">
        <v>29</v>
      </c>
      <c r="E2413" s="2" t="s">
        <v>12297</v>
      </c>
      <c r="F2413" s="2" t="s">
        <v>12279</v>
      </c>
    </row>
    <row r="2414" spans="1:6" hidden="1" x14ac:dyDescent="0.2">
      <c r="A2414" s="1">
        <v>15395</v>
      </c>
      <c r="B2414" s="2" t="s">
        <v>14662</v>
      </c>
      <c r="C2414" s="2" t="s">
        <v>7493</v>
      </c>
      <c r="D2414" s="2" t="s">
        <v>29</v>
      </c>
      <c r="E2414" s="2" t="s">
        <v>12297</v>
      </c>
      <c r="F2414" s="2" t="s">
        <v>12279</v>
      </c>
    </row>
    <row r="2415" spans="1:6" hidden="1" x14ac:dyDescent="0.2">
      <c r="A2415" s="1">
        <v>15396</v>
      </c>
      <c r="B2415" s="2" t="s">
        <v>7767</v>
      </c>
      <c r="C2415" s="2" t="s">
        <v>7768</v>
      </c>
      <c r="D2415" s="2" t="s">
        <v>29</v>
      </c>
      <c r="E2415" s="2" t="s">
        <v>12297</v>
      </c>
      <c r="F2415" s="2" t="s">
        <v>12279</v>
      </c>
    </row>
    <row r="2416" spans="1:6" hidden="1" x14ac:dyDescent="0.2">
      <c r="A2416" s="1">
        <v>15397</v>
      </c>
      <c r="B2416" s="2" t="s">
        <v>7769</v>
      </c>
      <c r="C2416" s="2" t="s">
        <v>7770</v>
      </c>
      <c r="D2416" s="2" t="s">
        <v>29</v>
      </c>
      <c r="E2416" s="2" t="s">
        <v>12297</v>
      </c>
      <c r="F2416" s="2" t="s">
        <v>12279</v>
      </c>
    </row>
    <row r="2417" spans="1:6" hidden="1" x14ac:dyDescent="0.2">
      <c r="A2417" s="1">
        <v>15398</v>
      </c>
      <c r="B2417" s="2" t="s">
        <v>7489</v>
      </c>
      <c r="C2417" s="2" t="s">
        <v>14663</v>
      </c>
      <c r="D2417" s="2" t="s">
        <v>29</v>
      </c>
      <c r="E2417" s="2" t="s">
        <v>12297</v>
      </c>
      <c r="F2417" s="2" t="s">
        <v>12279</v>
      </c>
    </row>
    <row r="2418" spans="1:6" hidden="1" x14ac:dyDescent="0.2">
      <c r="A2418" s="1">
        <v>15399</v>
      </c>
      <c r="B2418" s="2" t="s">
        <v>7893</v>
      </c>
      <c r="C2418" s="2" t="s">
        <v>14664</v>
      </c>
      <c r="D2418" s="2" t="s">
        <v>29</v>
      </c>
      <c r="E2418" s="2" t="s">
        <v>12297</v>
      </c>
      <c r="F2418" s="2" t="s">
        <v>12279</v>
      </c>
    </row>
    <row r="2419" spans="1:6" hidden="1" x14ac:dyDescent="0.2">
      <c r="A2419" s="1">
        <v>15400</v>
      </c>
      <c r="B2419" s="2" t="s">
        <v>7489</v>
      </c>
      <c r="C2419" s="2" t="s">
        <v>7771</v>
      </c>
      <c r="D2419" s="2" t="s">
        <v>29</v>
      </c>
      <c r="E2419" s="2" t="s">
        <v>12297</v>
      </c>
      <c r="F2419" s="2" t="s">
        <v>12279</v>
      </c>
    </row>
    <row r="2420" spans="1:6" hidden="1" x14ac:dyDescent="0.2">
      <c r="A2420" s="1">
        <v>15401</v>
      </c>
      <c r="B2420" s="2" t="s">
        <v>14665</v>
      </c>
      <c r="C2420" s="2" t="s">
        <v>14666</v>
      </c>
      <c r="D2420" s="2" t="s">
        <v>29</v>
      </c>
      <c r="E2420" s="2" t="s">
        <v>12297</v>
      </c>
      <c r="F2420" s="2" t="s">
        <v>12279</v>
      </c>
    </row>
    <row r="2421" spans="1:6" hidden="1" x14ac:dyDescent="0.2">
      <c r="A2421" s="1">
        <v>15402</v>
      </c>
      <c r="B2421" s="2" t="s">
        <v>7772</v>
      </c>
      <c r="C2421" s="2" t="s">
        <v>7773</v>
      </c>
      <c r="D2421" s="2" t="s">
        <v>29</v>
      </c>
      <c r="E2421" s="2" t="s">
        <v>12297</v>
      </c>
      <c r="F2421" s="2" t="s">
        <v>12279</v>
      </c>
    </row>
    <row r="2422" spans="1:6" hidden="1" x14ac:dyDescent="0.2">
      <c r="A2422" s="1">
        <v>15403</v>
      </c>
      <c r="B2422" s="2" t="s">
        <v>7489</v>
      </c>
      <c r="C2422" s="2" t="s">
        <v>14667</v>
      </c>
      <c r="D2422" s="2" t="s">
        <v>29</v>
      </c>
      <c r="E2422" s="2" t="s">
        <v>12297</v>
      </c>
      <c r="F2422" s="2" t="s">
        <v>12279</v>
      </c>
    </row>
    <row r="2423" spans="1:6" hidden="1" x14ac:dyDescent="0.2">
      <c r="A2423" s="1">
        <v>15405</v>
      </c>
      <c r="B2423" s="2" t="s">
        <v>7489</v>
      </c>
      <c r="C2423" s="2" t="s">
        <v>14668</v>
      </c>
      <c r="D2423" s="2" t="s">
        <v>29</v>
      </c>
      <c r="E2423" s="2" t="s">
        <v>12297</v>
      </c>
      <c r="F2423" s="2" t="s">
        <v>12279</v>
      </c>
    </row>
    <row r="2424" spans="1:6" hidden="1" x14ac:dyDescent="0.2">
      <c r="A2424" s="1">
        <v>15406</v>
      </c>
      <c r="B2424" s="2" t="s">
        <v>13786</v>
      </c>
      <c r="C2424" s="2" t="s">
        <v>14669</v>
      </c>
      <c r="D2424" s="2" t="s">
        <v>29</v>
      </c>
      <c r="E2424" s="2" t="s">
        <v>12297</v>
      </c>
      <c r="F2424" s="2" t="s">
        <v>12279</v>
      </c>
    </row>
    <row r="2425" spans="1:6" hidden="1" x14ac:dyDescent="0.2">
      <c r="A2425" s="1">
        <v>15407</v>
      </c>
      <c r="B2425" s="2" t="s">
        <v>14670</v>
      </c>
      <c r="C2425" s="2" t="s">
        <v>13868</v>
      </c>
      <c r="D2425" s="2" t="s">
        <v>29</v>
      </c>
      <c r="E2425" s="2" t="s">
        <v>12297</v>
      </c>
      <c r="F2425" s="2" t="s">
        <v>12279</v>
      </c>
    </row>
    <row r="2426" spans="1:6" hidden="1" x14ac:dyDescent="0.2">
      <c r="A2426" s="1">
        <v>15408</v>
      </c>
      <c r="B2426" s="2" t="s">
        <v>7489</v>
      </c>
      <c r="C2426" s="2" t="s">
        <v>14671</v>
      </c>
      <c r="D2426" s="2" t="s">
        <v>29</v>
      </c>
      <c r="E2426" s="2" t="s">
        <v>12297</v>
      </c>
      <c r="F2426" s="2" t="s">
        <v>12279</v>
      </c>
    </row>
    <row r="2427" spans="1:6" hidden="1" x14ac:dyDescent="0.2">
      <c r="A2427" s="1">
        <v>15409</v>
      </c>
      <c r="B2427" s="2" t="s">
        <v>7489</v>
      </c>
      <c r="C2427" s="2" t="s">
        <v>14672</v>
      </c>
      <c r="D2427" s="2" t="s">
        <v>29</v>
      </c>
      <c r="E2427" s="2" t="s">
        <v>12297</v>
      </c>
      <c r="F2427" s="2" t="s">
        <v>12279</v>
      </c>
    </row>
    <row r="2428" spans="1:6" hidden="1" x14ac:dyDescent="0.2">
      <c r="A2428" s="1">
        <v>15410</v>
      </c>
      <c r="B2428" s="2" t="s">
        <v>12420</v>
      </c>
      <c r="C2428" s="2" t="s">
        <v>14673</v>
      </c>
      <c r="D2428" s="2" t="s">
        <v>29</v>
      </c>
      <c r="E2428" s="2" t="s">
        <v>12297</v>
      </c>
      <c r="F2428" s="2" t="s">
        <v>12279</v>
      </c>
    </row>
    <row r="2429" spans="1:6" hidden="1" x14ac:dyDescent="0.2">
      <c r="A2429" s="1">
        <v>15411</v>
      </c>
      <c r="B2429" s="2" t="s">
        <v>12524</v>
      </c>
      <c r="C2429" s="2" t="s">
        <v>14674</v>
      </c>
      <c r="D2429" s="2" t="s">
        <v>29</v>
      </c>
      <c r="E2429" s="2" t="s">
        <v>12297</v>
      </c>
      <c r="F2429" s="2" t="s">
        <v>12279</v>
      </c>
    </row>
    <row r="2430" spans="1:6" hidden="1" x14ac:dyDescent="0.2">
      <c r="A2430" s="1">
        <v>15412</v>
      </c>
      <c r="B2430" s="2" t="s">
        <v>12302</v>
      </c>
      <c r="C2430" s="2" t="s">
        <v>14675</v>
      </c>
      <c r="D2430" s="2" t="s">
        <v>29</v>
      </c>
      <c r="E2430" s="2" t="s">
        <v>12297</v>
      </c>
      <c r="F2430" s="2" t="s">
        <v>12279</v>
      </c>
    </row>
    <row r="2431" spans="1:6" hidden="1" x14ac:dyDescent="0.2">
      <c r="A2431" s="1">
        <v>15413</v>
      </c>
      <c r="B2431" s="2" t="s">
        <v>13786</v>
      </c>
      <c r="C2431" s="2" t="s">
        <v>14676</v>
      </c>
      <c r="D2431" s="2" t="s">
        <v>29</v>
      </c>
      <c r="E2431" s="2" t="s">
        <v>12297</v>
      </c>
      <c r="F2431" s="2" t="s">
        <v>12279</v>
      </c>
    </row>
    <row r="2432" spans="1:6" ht="20" hidden="1" x14ac:dyDescent="0.2">
      <c r="A2432" s="1">
        <v>15414</v>
      </c>
      <c r="B2432" s="2" t="s">
        <v>7325</v>
      </c>
      <c r="C2432" s="2" t="s">
        <v>7774</v>
      </c>
      <c r="D2432" s="2" t="s">
        <v>26</v>
      </c>
      <c r="E2432" s="2" t="s">
        <v>12297</v>
      </c>
      <c r="F2432" s="2" t="s">
        <v>12279</v>
      </c>
    </row>
    <row r="2433" spans="1:6" hidden="1" x14ac:dyDescent="0.2">
      <c r="A2433" s="1">
        <v>15415</v>
      </c>
      <c r="B2433" s="2" t="s">
        <v>7489</v>
      </c>
      <c r="C2433" s="2" t="s">
        <v>7776</v>
      </c>
      <c r="D2433" s="2" t="s">
        <v>29</v>
      </c>
      <c r="E2433" s="2" t="s">
        <v>12297</v>
      </c>
      <c r="F2433" s="2" t="s">
        <v>12279</v>
      </c>
    </row>
    <row r="2434" spans="1:6" hidden="1" x14ac:dyDescent="0.2">
      <c r="A2434" s="1">
        <v>15416</v>
      </c>
      <c r="B2434" s="2" t="s">
        <v>12563</v>
      </c>
      <c r="C2434" s="2" t="s">
        <v>14677</v>
      </c>
      <c r="D2434" s="2" t="s">
        <v>29</v>
      </c>
      <c r="E2434" s="2" t="s">
        <v>12297</v>
      </c>
      <c r="F2434" s="2" t="s">
        <v>12279</v>
      </c>
    </row>
    <row r="2435" spans="1:6" hidden="1" x14ac:dyDescent="0.2">
      <c r="A2435" s="1">
        <v>15417</v>
      </c>
      <c r="B2435" s="2" t="s">
        <v>12524</v>
      </c>
      <c r="C2435" s="2" t="s">
        <v>14678</v>
      </c>
      <c r="D2435" s="2" t="s">
        <v>29</v>
      </c>
      <c r="E2435" s="2" t="s">
        <v>12297</v>
      </c>
      <c r="F2435" s="2" t="s">
        <v>12279</v>
      </c>
    </row>
    <row r="2436" spans="1:6" hidden="1" x14ac:dyDescent="0.2">
      <c r="A2436" s="1">
        <v>15418</v>
      </c>
      <c r="B2436" s="2" t="s">
        <v>7292</v>
      </c>
      <c r="C2436" s="2" t="s">
        <v>14679</v>
      </c>
      <c r="D2436" s="2" t="s">
        <v>29</v>
      </c>
      <c r="E2436" s="2" t="s">
        <v>12297</v>
      </c>
      <c r="F2436" s="2" t="s">
        <v>12279</v>
      </c>
    </row>
    <row r="2437" spans="1:6" hidden="1" x14ac:dyDescent="0.2">
      <c r="A2437" s="1">
        <v>15419</v>
      </c>
      <c r="B2437" s="2" t="s">
        <v>12426</v>
      </c>
      <c r="C2437" s="2" t="s">
        <v>14680</v>
      </c>
      <c r="D2437" s="2" t="s">
        <v>29</v>
      </c>
      <c r="E2437" s="2" t="s">
        <v>12297</v>
      </c>
      <c r="F2437" s="2" t="s">
        <v>12279</v>
      </c>
    </row>
    <row r="2438" spans="1:6" hidden="1" x14ac:dyDescent="0.2">
      <c r="A2438" s="1">
        <v>15420</v>
      </c>
      <c r="B2438" s="2" t="s">
        <v>14681</v>
      </c>
      <c r="C2438" s="2" t="s">
        <v>14682</v>
      </c>
      <c r="D2438" s="2" t="s">
        <v>26</v>
      </c>
      <c r="E2438" s="2" t="s">
        <v>12297</v>
      </c>
      <c r="F2438" s="2" t="s">
        <v>12279</v>
      </c>
    </row>
    <row r="2439" spans="1:6" hidden="1" x14ac:dyDescent="0.2">
      <c r="A2439" s="1">
        <v>15421</v>
      </c>
      <c r="B2439" s="2" t="s">
        <v>14683</v>
      </c>
      <c r="C2439" s="2" t="s">
        <v>14684</v>
      </c>
      <c r="D2439" s="2" t="s">
        <v>26</v>
      </c>
      <c r="E2439" s="2" t="s">
        <v>12297</v>
      </c>
      <c r="F2439" s="2" t="s">
        <v>12279</v>
      </c>
    </row>
    <row r="2440" spans="1:6" hidden="1" x14ac:dyDescent="0.2">
      <c r="A2440" s="1">
        <v>15422</v>
      </c>
      <c r="B2440" s="2" t="s">
        <v>14121</v>
      </c>
      <c r="C2440" s="2" t="s">
        <v>14685</v>
      </c>
      <c r="D2440" s="2" t="s">
        <v>26</v>
      </c>
      <c r="E2440" s="2" t="s">
        <v>12297</v>
      </c>
      <c r="F2440" s="2" t="s">
        <v>12279</v>
      </c>
    </row>
    <row r="2441" spans="1:6" hidden="1" x14ac:dyDescent="0.2">
      <c r="A2441" s="1">
        <v>15423</v>
      </c>
      <c r="B2441" s="2" t="s">
        <v>14686</v>
      </c>
      <c r="C2441" s="2" t="s">
        <v>14687</v>
      </c>
      <c r="D2441" s="2" t="s">
        <v>26</v>
      </c>
      <c r="E2441" s="2" t="s">
        <v>12297</v>
      </c>
      <c r="F2441" s="2" t="s">
        <v>12279</v>
      </c>
    </row>
    <row r="2442" spans="1:6" hidden="1" x14ac:dyDescent="0.2">
      <c r="A2442" s="1">
        <v>15424</v>
      </c>
      <c r="B2442" s="2" t="s">
        <v>7499</v>
      </c>
      <c r="C2442" s="2" t="s">
        <v>14688</v>
      </c>
      <c r="D2442" s="2" t="s">
        <v>26</v>
      </c>
      <c r="E2442" s="2" t="s">
        <v>12297</v>
      </c>
      <c r="F2442" s="2" t="s">
        <v>12279</v>
      </c>
    </row>
    <row r="2443" spans="1:6" hidden="1" x14ac:dyDescent="0.2">
      <c r="A2443" s="1">
        <v>15425</v>
      </c>
      <c r="B2443" s="2" t="s">
        <v>14121</v>
      </c>
      <c r="C2443" s="2" t="s">
        <v>14689</v>
      </c>
      <c r="D2443" s="2" t="s">
        <v>26</v>
      </c>
      <c r="E2443" s="2" t="s">
        <v>12297</v>
      </c>
      <c r="F2443" s="2" t="s">
        <v>12279</v>
      </c>
    </row>
    <row r="2444" spans="1:6" hidden="1" x14ac:dyDescent="0.2">
      <c r="A2444" s="1">
        <v>15426</v>
      </c>
      <c r="B2444" s="2" t="s">
        <v>14690</v>
      </c>
      <c r="C2444" s="2" t="s">
        <v>14179</v>
      </c>
      <c r="D2444" s="2" t="s">
        <v>26</v>
      </c>
      <c r="E2444" s="2" t="s">
        <v>12297</v>
      </c>
      <c r="F2444" s="2" t="s">
        <v>12279</v>
      </c>
    </row>
    <row r="2445" spans="1:6" hidden="1" x14ac:dyDescent="0.2">
      <c r="A2445" s="1">
        <v>15427</v>
      </c>
      <c r="B2445" s="2" t="s">
        <v>14686</v>
      </c>
      <c r="C2445" s="2" t="s">
        <v>14691</v>
      </c>
      <c r="D2445" s="2" t="s">
        <v>26</v>
      </c>
      <c r="E2445" s="2" t="s">
        <v>12297</v>
      </c>
      <c r="F2445" s="2" t="s">
        <v>12279</v>
      </c>
    </row>
    <row r="2446" spans="1:6" hidden="1" x14ac:dyDescent="0.2">
      <c r="A2446" s="1">
        <v>15428</v>
      </c>
      <c r="B2446" s="2" t="s">
        <v>14121</v>
      </c>
      <c r="C2446" s="2" t="s">
        <v>14692</v>
      </c>
      <c r="D2446" s="2" t="s">
        <v>26</v>
      </c>
      <c r="E2446" s="2" t="s">
        <v>12297</v>
      </c>
      <c r="F2446" s="2" t="s">
        <v>12279</v>
      </c>
    </row>
    <row r="2447" spans="1:6" hidden="1" x14ac:dyDescent="0.2">
      <c r="A2447" s="1">
        <v>15429</v>
      </c>
      <c r="B2447" s="2" t="s">
        <v>14693</v>
      </c>
      <c r="C2447" s="2" t="s">
        <v>2102</v>
      </c>
      <c r="D2447" s="2" t="s">
        <v>26</v>
      </c>
      <c r="E2447" s="2" t="s">
        <v>12297</v>
      </c>
      <c r="F2447" s="2" t="s">
        <v>12279</v>
      </c>
    </row>
    <row r="2448" spans="1:6" hidden="1" x14ac:dyDescent="0.2">
      <c r="A2448" s="1">
        <v>15430</v>
      </c>
      <c r="B2448" s="2" t="s">
        <v>14686</v>
      </c>
      <c r="C2448" s="2" t="s">
        <v>14694</v>
      </c>
      <c r="D2448" s="2" t="s">
        <v>26</v>
      </c>
      <c r="E2448" s="2" t="s">
        <v>12297</v>
      </c>
      <c r="F2448" s="2" t="s">
        <v>12279</v>
      </c>
    </row>
    <row r="2449" spans="1:6" hidden="1" x14ac:dyDescent="0.2">
      <c r="A2449" s="1">
        <v>15431</v>
      </c>
      <c r="B2449" s="2" t="s">
        <v>14683</v>
      </c>
      <c r="C2449" s="2" t="s">
        <v>14695</v>
      </c>
      <c r="D2449" s="2" t="s">
        <v>26</v>
      </c>
      <c r="E2449" s="2" t="s">
        <v>12297</v>
      </c>
      <c r="F2449" s="2" t="s">
        <v>12279</v>
      </c>
    </row>
    <row r="2450" spans="1:6" hidden="1" x14ac:dyDescent="0.2">
      <c r="A2450" s="1">
        <v>15432</v>
      </c>
      <c r="B2450" s="2" t="s">
        <v>14696</v>
      </c>
      <c r="C2450" s="2" t="s">
        <v>13189</v>
      </c>
      <c r="D2450" s="2" t="s">
        <v>26</v>
      </c>
      <c r="E2450" s="2" t="s">
        <v>12297</v>
      </c>
      <c r="F2450" s="2" t="s">
        <v>12279</v>
      </c>
    </row>
    <row r="2451" spans="1:6" hidden="1" x14ac:dyDescent="0.2">
      <c r="A2451" s="1">
        <v>15433</v>
      </c>
      <c r="B2451" s="2" t="s">
        <v>7499</v>
      </c>
      <c r="C2451" s="2" t="s">
        <v>14697</v>
      </c>
      <c r="D2451" s="2" t="s">
        <v>26</v>
      </c>
      <c r="E2451" s="2" t="s">
        <v>12297</v>
      </c>
      <c r="F2451" s="2" t="s">
        <v>12279</v>
      </c>
    </row>
    <row r="2452" spans="1:6" hidden="1" x14ac:dyDescent="0.2">
      <c r="A2452" s="1">
        <v>15434</v>
      </c>
      <c r="B2452" s="2" t="s">
        <v>14690</v>
      </c>
      <c r="C2452" s="2" t="s">
        <v>14698</v>
      </c>
      <c r="D2452" s="2" t="s">
        <v>26</v>
      </c>
      <c r="E2452" s="2" t="s">
        <v>12297</v>
      </c>
      <c r="F2452" s="2" t="s">
        <v>12279</v>
      </c>
    </row>
    <row r="2453" spans="1:6" hidden="1" x14ac:dyDescent="0.2">
      <c r="A2453" s="1">
        <v>15435</v>
      </c>
      <c r="B2453" s="2" t="s">
        <v>7778</v>
      </c>
      <c r="C2453" s="2" t="s">
        <v>7779</v>
      </c>
      <c r="D2453" s="2" t="s">
        <v>29</v>
      </c>
      <c r="E2453" s="2" t="s">
        <v>12297</v>
      </c>
      <c r="F2453" s="2" t="s">
        <v>12279</v>
      </c>
    </row>
    <row r="2454" spans="1:6" hidden="1" x14ac:dyDescent="0.2">
      <c r="A2454" s="1">
        <v>15436</v>
      </c>
      <c r="B2454" s="2" t="s">
        <v>7780</v>
      </c>
      <c r="C2454" s="2" t="s">
        <v>7781</v>
      </c>
      <c r="D2454" s="2" t="s">
        <v>29</v>
      </c>
      <c r="E2454" s="2" t="s">
        <v>12297</v>
      </c>
      <c r="F2454" s="2" t="s">
        <v>12279</v>
      </c>
    </row>
    <row r="2455" spans="1:6" hidden="1" x14ac:dyDescent="0.2">
      <c r="A2455" s="1">
        <v>15439</v>
      </c>
      <c r="B2455" s="2" t="s">
        <v>7782</v>
      </c>
      <c r="C2455" s="2" t="s">
        <v>2102</v>
      </c>
      <c r="D2455" s="2" t="s">
        <v>29</v>
      </c>
      <c r="E2455" s="2" t="s">
        <v>12297</v>
      </c>
      <c r="F2455" s="2" t="s">
        <v>12279</v>
      </c>
    </row>
    <row r="2456" spans="1:6" hidden="1" x14ac:dyDescent="0.2">
      <c r="A2456" s="1">
        <v>15440</v>
      </c>
      <c r="B2456" s="2" t="s">
        <v>7783</v>
      </c>
      <c r="C2456" s="2" t="s">
        <v>7354</v>
      </c>
      <c r="D2456" s="2" t="s">
        <v>29</v>
      </c>
      <c r="E2456" s="2" t="s">
        <v>12297</v>
      </c>
      <c r="F2456" s="2" t="s">
        <v>12279</v>
      </c>
    </row>
    <row r="2457" spans="1:6" hidden="1" x14ac:dyDescent="0.2">
      <c r="A2457" s="1">
        <v>15441</v>
      </c>
      <c r="B2457" s="2" t="s">
        <v>14699</v>
      </c>
      <c r="C2457" s="2" t="s">
        <v>14700</v>
      </c>
      <c r="D2457" s="2" t="s">
        <v>29</v>
      </c>
      <c r="E2457" s="2" t="s">
        <v>12297</v>
      </c>
      <c r="F2457" s="2" t="s">
        <v>12279</v>
      </c>
    </row>
    <row r="2458" spans="1:6" hidden="1" x14ac:dyDescent="0.2">
      <c r="A2458" s="1">
        <v>15443</v>
      </c>
      <c r="B2458" s="2" t="s">
        <v>7605</v>
      </c>
      <c r="C2458" s="2" t="s">
        <v>14701</v>
      </c>
      <c r="D2458" s="2" t="s">
        <v>29</v>
      </c>
      <c r="E2458" s="2" t="s">
        <v>12297</v>
      </c>
      <c r="F2458" s="2" t="s">
        <v>12279</v>
      </c>
    </row>
    <row r="2459" spans="1:6" hidden="1" x14ac:dyDescent="0.2">
      <c r="A2459" s="1">
        <v>15444</v>
      </c>
      <c r="B2459" s="2" t="s">
        <v>14702</v>
      </c>
      <c r="C2459" s="2" t="s">
        <v>2102</v>
      </c>
      <c r="D2459" s="2" t="s">
        <v>29</v>
      </c>
      <c r="E2459" s="2" t="s">
        <v>12297</v>
      </c>
      <c r="F2459" s="2" t="s">
        <v>12279</v>
      </c>
    </row>
    <row r="2460" spans="1:6" hidden="1" x14ac:dyDescent="0.2">
      <c r="A2460" s="1">
        <v>15445</v>
      </c>
      <c r="B2460" s="2" t="s">
        <v>12617</v>
      </c>
      <c r="C2460" s="2" t="s">
        <v>2102</v>
      </c>
      <c r="D2460" s="2" t="s">
        <v>29</v>
      </c>
      <c r="E2460" s="2" t="s">
        <v>12297</v>
      </c>
      <c r="F2460" s="2" t="s">
        <v>12279</v>
      </c>
    </row>
    <row r="2461" spans="1:6" hidden="1" x14ac:dyDescent="0.2">
      <c r="A2461" s="1">
        <v>15446</v>
      </c>
      <c r="B2461" s="2" t="s">
        <v>7784</v>
      </c>
      <c r="C2461" s="2" t="s">
        <v>7785</v>
      </c>
      <c r="D2461" s="2" t="s">
        <v>29</v>
      </c>
      <c r="E2461" s="2" t="s">
        <v>12297</v>
      </c>
      <c r="F2461" s="2" t="s">
        <v>12279</v>
      </c>
    </row>
    <row r="2462" spans="1:6" hidden="1" x14ac:dyDescent="0.2">
      <c r="A2462" s="1">
        <v>15447</v>
      </c>
      <c r="B2462" s="2" t="s">
        <v>7605</v>
      </c>
      <c r="C2462" s="2" t="s">
        <v>14703</v>
      </c>
      <c r="D2462" s="2" t="s">
        <v>29</v>
      </c>
      <c r="E2462" s="2" t="s">
        <v>12297</v>
      </c>
      <c r="F2462" s="2" t="s">
        <v>12279</v>
      </c>
    </row>
    <row r="2463" spans="1:6" hidden="1" x14ac:dyDescent="0.2">
      <c r="A2463" s="1">
        <v>15448</v>
      </c>
      <c r="B2463" s="2" t="s">
        <v>7605</v>
      </c>
      <c r="C2463" s="2" t="s">
        <v>7786</v>
      </c>
      <c r="D2463" s="2" t="s">
        <v>29</v>
      </c>
      <c r="E2463" s="2" t="s">
        <v>12297</v>
      </c>
      <c r="F2463" s="2" t="s">
        <v>12279</v>
      </c>
    </row>
    <row r="2464" spans="1:6" hidden="1" x14ac:dyDescent="0.2">
      <c r="A2464" s="1">
        <v>15449</v>
      </c>
      <c r="B2464" s="2" t="s">
        <v>7294</v>
      </c>
      <c r="C2464" s="2" t="s">
        <v>7295</v>
      </c>
      <c r="D2464" s="2" t="s">
        <v>29</v>
      </c>
      <c r="E2464" s="2" t="s">
        <v>12297</v>
      </c>
      <c r="F2464" s="2" t="s">
        <v>12279</v>
      </c>
    </row>
    <row r="2465" spans="1:6" hidden="1" x14ac:dyDescent="0.2">
      <c r="A2465" s="1">
        <v>15450</v>
      </c>
      <c r="B2465" s="2" t="s">
        <v>7787</v>
      </c>
      <c r="C2465" s="2" t="s">
        <v>7788</v>
      </c>
      <c r="D2465" s="2" t="s">
        <v>29</v>
      </c>
      <c r="E2465" s="2" t="s">
        <v>12297</v>
      </c>
      <c r="F2465" s="2" t="s">
        <v>12279</v>
      </c>
    </row>
    <row r="2466" spans="1:6" hidden="1" x14ac:dyDescent="0.2">
      <c r="A2466" s="1">
        <v>15451</v>
      </c>
      <c r="B2466" s="2" t="s">
        <v>7797</v>
      </c>
      <c r="C2466" s="2" t="s">
        <v>14704</v>
      </c>
      <c r="D2466" s="2" t="s">
        <v>29</v>
      </c>
      <c r="E2466" s="2" t="s">
        <v>12297</v>
      </c>
      <c r="F2466" s="2" t="s">
        <v>12279</v>
      </c>
    </row>
    <row r="2467" spans="1:6" hidden="1" x14ac:dyDescent="0.2">
      <c r="A2467" s="1">
        <v>15452</v>
      </c>
      <c r="B2467" s="2" t="s">
        <v>7605</v>
      </c>
      <c r="C2467" s="2" t="s">
        <v>14705</v>
      </c>
      <c r="D2467" s="2" t="s">
        <v>29</v>
      </c>
      <c r="E2467" s="2" t="s">
        <v>12297</v>
      </c>
      <c r="F2467" s="2" t="s">
        <v>12279</v>
      </c>
    </row>
    <row r="2468" spans="1:6" hidden="1" x14ac:dyDescent="0.2">
      <c r="A2468" s="1">
        <v>15453</v>
      </c>
      <c r="B2468" s="2" t="s">
        <v>14706</v>
      </c>
      <c r="C2468" s="2" t="s">
        <v>14707</v>
      </c>
      <c r="D2468" s="2" t="s">
        <v>29</v>
      </c>
      <c r="E2468" s="2" t="s">
        <v>12297</v>
      </c>
      <c r="F2468" s="2" t="s">
        <v>12279</v>
      </c>
    </row>
    <row r="2469" spans="1:6" hidden="1" x14ac:dyDescent="0.2">
      <c r="A2469" s="1">
        <v>15454</v>
      </c>
      <c r="B2469" s="2" t="s">
        <v>7789</v>
      </c>
      <c r="C2469" s="2" t="s">
        <v>7790</v>
      </c>
      <c r="D2469" s="2" t="s">
        <v>29</v>
      </c>
      <c r="E2469" s="2" t="s">
        <v>12297</v>
      </c>
      <c r="F2469" s="2" t="s">
        <v>12279</v>
      </c>
    </row>
    <row r="2470" spans="1:6" hidden="1" x14ac:dyDescent="0.2">
      <c r="A2470" s="1">
        <v>15455</v>
      </c>
      <c r="B2470" s="2" t="s">
        <v>7503</v>
      </c>
      <c r="C2470" s="2" t="s">
        <v>14708</v>
      </c>
      <c r="D2470" s="2" t="s">
        <v>29</v>
      </c>
      <c r="E2470" s="2" t="s">
        <v>12297</v>
      </c>
      <c r="F2470" s="2" t="s">
        <v>12279</v>
      </c>
    </row>
    <row r="2471" spans="1:6" hidden="1" x14ac:dyDescent="0.2">
      <c r="A2471" s="1">
        <v>15457</v>
      </c>
      <c r="B2471" s="2" t="s">
        <v>7503</v>
      </c>
      <c r="C2471" s="2" t="s">
        <v>7791</v>
      </c>
      <c r="D2471" s="2" t="s">
        <v>29</v>
      </c>
      <c r="E2471" s="2" t="s">
        <v>12297</v>
      </c>
      <c r="F2471" s="2" t="s">
        <v>12279</v>
      </c>
    </row>
    <row r="2472" spans="1:6" hidden="1" x14ac:dyDescent="0.2">
      <c r="A2472" s="1">
        <v>15458</v>
      </c>
      <c r="B2472" s="2" t="s">
        <v>7297</v>
      </c>
      <c r="C2472" s="2" t="s">
        <v>7793</v>
      </c>
      <c r="D2472" s="2" t="s">
        <v>29</v>
      </c>
      <c r="E2472" s="2" t="s">
        <v>12297</v>
      </c>
      <c r="F2472" s="2" t="s">
        <v>12279</v>
      </c>
    </row>
    <row r="2473" spans="1:6" hidden="1" x14ac:dyDescent="0.2">
      <c r="A2473" s="1">
        <v>15459</v>
      </c>
      <c r="B2473" s="2" t="s">
        <v>7794</v>
      </c>
      <c r="C2473" s="2" t="s">
        <v>2102</v>
      </c>
      <c r="D2473" s="2" t="s">
        <v>29</v>
      </c>
      <c r="E2473" s="2" t="s">
        <v>12297</v>
      </c>
      <c r="F2473" s="2" t="s">
        <v>12279</v>
      </c>
    </row>
    <row r="2474" spans="1:6" hidden="1" x14ac:dyDescent="0.2">
      <c r="A2474" s="1">
        <v>15460</v>
      </c>
      <c r="B2474" s="2" t="s">
        <v>7294</v>
      </c>
      <c r="C2474" s="2" t="s">
        <v>7297</v>
      </c>
      <c r="D2474" s="2" t="s">
        <v>29</v>
      </c>
      <c r="E2474" s="2" t="s">
        <v>12297</v>
      </c>
      <c r="F2474" s="2" t="s">
        <v>12279</v>
      </c>
    </row>
    <row r="2475" spans="1:6" hidden="1" x14ac:dyDescent="0.2">
      <c r="A2475" s="1">
        <v>15461</v>
      </c>
      <c r="B2475" s="2" t="s">
        <v>7297</v>
      </c>
      <c r="C2475" s="2" t="s">
        <v>7298</v>
      </c>
      <c r="D2475" s="2" t="s">
        <v>29</v>
      </c>
      <c r="E2475" s="2" t="s">
        <v>12297</v>
      </c>
      <c r="F2475" s="2" t="s">
        <v>12279</v>
      </c>
    </row>
    <row r="2476" spans="1:6" hidden="1" x14ac:dyDescent="0.2">
      <c r="A2476" s="1">
        <v>15462</v>
      </c>
      <c r="B2476" s="2" t="s">
        <v>12681</v>
      </c>
      <c r="C2476" s="2" t="s">
        <v>14709</v>
      </c>
      <c r="D2476" s="2" t="s">
        <v>29</v>
      </c>
      <c r="E2476" s="2" t="s">
        <v>12297</v>
      </c>
      <c r="F2476" s="2" t="s">
        <v>12279</v>
      </c>
    </row>
    <row r="2477" spans="1:6" hidden="1" x14ac:dyDescent="0.2">
      <c r="A2477" s="1">
        <v>15463</v>
      </c>
      <c r="B2477" s="2" t="s">
        <v>7797</v>
      </c>
      <c r="C2477" s="2" t="s">
        <v>7798</v>
      </c>
      <c r="D2477" s="2" t="s">
        <v>29</v>
      </c>
      <c r="E2477" s="2" t="s">
        <v>12297</v>
      </c>
      <c r="F2477" s="2" t="s">
        <v>12279</v>
      </c>
    </row>
    <row r="2478" spans="1:6" hidden="1" x14ac:dyDescent="0.2">
      <c r="A2478" s="1">
        <v>15464</v>
      </c>
      <c r="B2478" s="2" t="s">
        <v>7605</v>
      </c>
      <c r="C2478" s="2" t="s">
        <v>14710</v>
      </c>
      <c r="D2478" s="2" t="s">
        <v>29</v>
      </c>
      <c r="E2478" s="2" t="s">
        <v>12297</v>
      </c>
      <c r="F2478" s="2" t="s">
        <v>12279</v>
      </c>
    </row>
    <row r="2479" spans="1:6" hidden="1" x14ac:dyDescent="0.2">
      <c r="A2479" s="1">
        <v>15465</v>
      </c>
      <c r="B2479" s="2" t="s">
        <v>7783</v>
      </c>
      <c r="C2479" s="2" t="s">
        <v>7799</v>
      </c>
      <c r="D2479" s="2" t="s">
        <v>29</v>
      </c>
      <c r="E2479" s="2" t="s">
        <v>12297</v>
      </c>
      <c r="F2479" s="2" t="s">
        <v>12279</v>
      </c>
    </row>
    <row r="2480" spans="1:6" hidden="1" x14ac:dyDescent="0.2">
      <c r="A2480" s="1">
        <v>15466</v>
      </c>
      <c r="B2480" s="2" t="s">
        <v>13794</v>
      </c>
      <c r="C2480" s="2" t="s">
        <v>2102</v>
      </c>
      <c r="D2480" s="2" t="s">
        <v>29</v>
      </c>
      <c r="E2480" s="2" t="s">
        <v>12297</v>
      </c>
      <c r="F2480" s="2" t="s">
        <v>12279</v>
      </c>
    </row>
    <row r="2481" spans="1:6" hidden="1" x14ac:dyDescent="0.2">
      <c r="A2481" s="1">
        <v>15467</v>
      </c>
      <c r="B2481" s="2" t="s">
        <v>7800</v>
      </c>
      <c r="C2481" s="2" t="s">
        <v>2102</v>
      </c>
      <c r="D2481" s="2" t="s">
        <v>29</v>
      </c>
      <c r="E2481" s="2" t="s">
        <v>12297</v>
      </c>
      <c r="F2481" s="2" t="s">
        <v>12279</v>
      </c>
    </row>
    <row r="2482" spans="1:6" hidden="1" x14ac:dyDescent="0.2">
      <c r="A2482" s="1">
        <v>15468</v>
      </c>
      <c r="B2482" s="2" t="s">
        <v>7797</v>
      </c>
      <c r="C2482" s="2" t="s">
        <v>7801</v>
      </c>
      <c r="D2482" s="2" t="s">
        <v>29</v>
      </c>
      <c r="E2482" s="2" t="s">
        <v>12297</v>
      </c>
      <c r="F2482" s="2" t="s">
        <v>12279</v>
      </c>
    </row>
    <row r="2483" spans="1:6" hidden="1" x14ac:dyDescent="0.2">
      <c r="A2483" s="1">
        <v>15469</v>
      </c>
      <c r="B2483" s="2" t="s">
        <v>7803</v>
      </c>
      <c r="C2483" s="2" t="s">
        <v>7804</v>
      </c>
      <c r="D2483" s="2" t="s">
        <v>34</v>
      </c>
      <c r="E2483" s="2" t="s">
        <v>12297</v>
      </c>
      <c r="F2483" s="2" t="s">
        <v>12279</v>
      </c>
    </row>
    <row r="2484" spans="1:6" hidden="1" x14ac:dyDescent="0.2">
      <c r="A2484" s="1">
        <v>15470</v>
      </c>
      <c r="B2484" s="2" t="s">
        <v>13820</v>
      </c>
      <c r="C2484" s="2" t="s">
        <v>14711</v>
      </c>
      <c r="D2484" s="2" t="s">
        <v>34</v>
      </c>
      <c r="E2484" s="2" t="s">
        <v>12297</v>
      </c>
      <c r="F2484" s="2" t="s">
        <v>12279</v>
      </c>
    </row>
    <row r="2485" spans="1:6" hidden="1" x14ac:dyDescent="0.2">
      <c r="A2485" s="1">
        <v>15471</v>
      </c>
      <c r="B2485" s="2" t="s">
        <v>12310</v>
      </c>
      <c r="C2485" s="2" t="s">
        <v>14712</v>
      </c>
      <c r="D2485" s="2" t="s">
        <v>34</v>
      </c>
      <c r="E2485" s="2" t="s">
        <v>12297</v>
      </c>
      <c r="F2485" s="2" t="s">
        <v>12279</v>
      </c>
    </row>
    <row r="2486" spans="1:6" hidden="1" x14ac:dyDescent="0.2">
      <c r="A2486" s="1">
        <v>15472</v>
      </c>
      <c r="B2486" s="2" t="s">
        <v>12565</v>
      </c>
      <c r="C2486" s="2" t="s">
        <v>14713</v>
      </c>
      <c r="D2486" s="2" t="s">
        <v>34</v>
      </c>
      <c r="E2486" s="2" t="s">
        <v>12297</v>
      </c>
      <c r="F2486" s="2" t="s">
        <v>12279</v>
      </c>
    </row>
    <row r="2487" spans="1:6" hidden="1" x14ac:dyDescent="0.2">
      <c r="A2487" s="1">
        <v>15473</v>
      </c>
      <c r="B2487" s="2" t="s">
        <v>14131</v>
      </c>
      <c r="C2487" s="2" t="s">
        <v>7364</v>
      </c>
      <c r="D2487" s="2" t="s">
        <v>34</v>
      </c>
      <c r="E2487" s="2" t="s">
        <v>12297</v>
      </c>
      <c r="F2487" s="2" t="s">
        <v>12279</v>
      </c>
    </row>
    <row r="2488" spans="1:6" hidden="1" x14ac:dyDescent="0.2">
      <c r="A2488" s="1">
        <v>15474</v>
      </c>
      <c r="B2488" s="2" t="s">
        <v>14714</v>
      </c>
      <c r="C2488" s="2" t="s">
        <v>14715</v>
      </c>
      <c r="D2488" s="2" t="s">
        <v>34</v>
      </c>
      <c r="E2488" s="2" t="s">
        <v>12297</v>
      </c>
      <c r="F2488" s="2" t="s">
        <v>12279</v>
      </c>
    </row>
    <row r="2489" spans="1:6" hidden="1" x14ac:dyDescent="0.2">
      <c r="A2489" s="1">
        <v>15475</v>
      </c>
      <c r="B2489" s="2" t="s">
        <v>13604</v>
      </c>
      <c r="C2489" s="2" t="s">
        <v>14716</v>
      </c>
      <c r="D2489" s="2" t="s">
        <v>34</v>
      </c>
      <c r="E2489" s="2" t="s">
        <v>12297</v>
      </c>
      <c r="F2489" s="2" t="s">
        <v>12279</v>
      </c>
    </row>
    <row r="2490" spans="1:6" hidden="1" x14ac:dyDescent="0.2">
      <c r="A2490" s="1">
        <v>15476</v>
      </c>
      <c r="B2490" s="2" t="s">
        <v>7518</v>
      </c>
      <c r="C2490" s="2" t="s">
        <v>14717</v>
      </c>
      <c r="D2490" s="2" t="s">
        <v>34</v>
      </c>
      <c r="E2490" s="2" t="s">
        <v>12297</v>
      </c>
      <c r="F2490" s="2" t="s">
        <v>12279</v>
      </c>
    </row>
    <row r="2491" spans="1:6" hidden="1" x14ac:dyDescent="0.2">
      <c r="A2491" s="1">
        <v>15478</v>
      </c>
      <c r="B2491" s="2" t="s">
        <v>7521</v>
      </c>
      <c r="C2491" s="2" t="s">
        <v>14718</v>
      </c>
      <c r="D2491" s="2" t="s">
        <v>34</v>
      </c>
      <c r="E2491" s="2" t="s">
        <v>12297</v>
      </c>
      <c r="F2491" s="2" t="s">
        <v>12279</v>
      </c>
    </row>
    <row r="2492" spans="1:6" hidden="1" x14ac:dyDescent="0.2">
      <c r="A2492" s="1">
        <v>15479</v>
      </c>
      <c r="B2492" s="2" t="s">
        <v>12310</v>
      </c>
      <c r="C2492" s="2" t="s">
        <v>14719</v>
      </c>
      <c r="D2492" s="2" t="s">
        <v>34</v>
      </c>
      <c r="E2492" s="2" t="s">
        <v>12297</v>
      </c>
      <c r="F2492" s="2" t="s">
        <v>12279</v>
      </c>
    </row>
    <row r="2493" spans="1:6" hidden="1" x14ac:dyDescent="0.2">
      <c r="A2493" s="1">
        <v>15480</v>
      </c>
      <c r="B2493" s="2" t="s">
        <v>12857</v>
      </c>
      <c r="C2493" s="2" t="s">
        <v>7336</v>
      </c>
      <c r="D2493" s="2" t="s">
        <v>34</v>
      </c>
      <c r="E2493" s="2" t="s">
        <v>12278</v>
      </c>
      <c r="F2493" s="2" t="s">
        <v>12279</v>
      </c>
    </row>
    <row r="2494" spans="1:6" hidden="1" x14ac:dyDescent="0.2">
      <c r="A2494" s="1">
        <v>15481</v>
      </c>
      <c r="B2494" s="2" t="s">
        <v>7805</v>
      </c>
      <c r="C2494" s="2" t="s">
        <v>7806</v>
      </c>
      <c r="D2494" s="2" t="s">
        <v>34</v>
      </c>
      <c r="E2494" s="2" t="s">
        <v>12297</v>
      </c>
      <c r="F2494" s="2" t="s">
        <v>12279</v>
      </c>
    </row>
    <row r="2495" spans="1:6" hidden="1" x14ac:dyDescent="0.2">
      <c r="A2495" s="1">
        <v>15482</v>
      </c>
      <c r="B2495" s="2" t="s">
        <v>13289</v>
      </c>
      <c r="C2495" s="2" t="s">
        <v>14720</v>
      </c>
      <c r="D2495" s="2" t="s">
        <v>34</v>
      </c>
      <c r="E2495" s="2" t="s">
        <v>12297</v>
      </c>
      <c r="F2495" s="2" t="s">
        <v>12279</v>
      </c>
    </row>
    <row r="2496" spans="1:6" hidden="1" x14ac:dyDescent="0.2">
      <c r="A2496" s="1">
        <v>15483</v>
      </c>
      <c r="B2496" s="2" t="s">
        <v>7805</v>
      </c>
      <c r="C2496" s="2" t="s">
        <v>14721</v>
      </c>
      <c r="D2496" s="2" t="s">
        <v>34</v>
      </c>
      <c r="E2496" s="2" t="s">
        <v>12297</v>
      </c>
      <c r="F2496" s="2" t="s">
        <v>12279</v>
      </c>
    </row>
    <row r="2497" spans="1:6" hidden="1" x14ac:dyDescent="0.2">
      <c r="A2497" s="1">
        <v>15484</v>
      </c>
      <c r="B2497" s="2" t="s">
        <v>12397</v>
      </c>
      <c r="C2497" s="2" t="s">
        <v>14722</v>
      </c>
      <c r="D2497" s="2" t="s">
        <v>34</v>
      </c>
      <c r="E2497" s="2" t="s">
        <v>12297</v>
      </c>
      <c r="F2497" s="2" t="s">
        <v>12279</v>
      </c>
    </row>
    <row r="2498" spans="1:6" hidden="1" x14ac:dyDescent="0.2">
      <c r="A2498" s="1">
        <v>15485</v>
      </c>
      <c r="B2498" s="2" t="s">
        <v>14714</v>
      </c>
      <c r="C2498" s="2" t="s">
        <v>14723</v>
      </c>
      <c r="D2498" s="2" t="s">
        <v>34</v>
      </c>
      <c r="E2498" s="2" t="s">
        <v>12297</v>
      </c>
      <c r="F2498" s="2" t="s">
        <v>12279</v>
      </c>
    </row>
    <row r="2499" spans="1:6" hidden="1" x14ac:dyDescent="0.2">
      <c r="A2499" s="1">
        <v>15486</v>
      </c>
      <c r="B2499" s="2" t="s">
        <v>7807</v>
      </c>
      <c r="C2499" s="2" t="s">
        <v>2102</v>
      </c>
      <c r="D2499" s="2" t="s">
        <v>34</v>
      </c>
      <c r="E2499" s="2" t="s">
        <v>12297</v>
      </c>
      <c r="F2499" s="2" t="s">
        <v>12279</v>
      </c>
    </row>
    <row r="2500" spans="1:6" hidden="1" x14ac:dyDescent="0.2">
      <c r="A2500" s="1">
        <v>15487</v>
      </c>
      <c r="B2500" s="2" t="s">
        <v>7316</v>
      </c>
      <c r="C2500" s="2" t="s">
        <v>14724</v>
      </c>
      <c r="D2500" s="2" t="s">
        <v>34</v>
      </c>
      <c r="E2500" s="2" t="s">
        <v>12297</v>
      </c>
      <c r="F2500" s="2" t="s">
        <v>12279</v>
      </c>
    </row>
    <row r="2501" spans="1:6" hidden="1" x14ac:dyDescent="0.2">
      <c r="A2501" s="1">
        <v>15489</v>
      </c>
      <c r="B2501" s="2" t="s">
        <v>7803</v>
      </c>
      <c r="C2501" s="2" t="s">
        <v>14725</v>
      </c>
      <c r="D2501" s="2" t="s">
        <v>34</v>
      </c>
      <c r="E2501" s="2" t="s">
        <v>12297</v>
      </c>
      <c r="F2501" s="2" t="s">
        <v>12279</v>
      </c>
    </row>
    <row r="2502" spans="1:6" hidden="1" x14ac:dyDescent="0.2">
      <c r="A2502" s="1">
        <v>15490</v>
      </c>
      <c r="B2502" s="2" t="s">
        <v>14714</v>
      </c>
      <c r="C2502" s="2" t="s">
        <v>14726</v>
      </c>
      <c r="D2502" s="2" t="s">
        <v>34</v>
      </c>
      <c r="E2502" s="2" t="s">
        <v>12297</v>
      </c>
      <c r="F2502" s="2" t="s">
        <v>12279</v>
      </c>
    </row>
    <row r="2503" spans="1:6" hidden="1" x14ac:dyDescent="0.2">
      <c r="A2503" s="1">
        <v>15491</v>
      </c>
      <c r="B2503" s="2" t="s">
        <v>7814</v>
      </c>
      <c r="C2503" s="2" t="s">
        <v>14727</v>
      </c>
      <c r="D2503" s="2" t="s">
        <v>34</v>
      </c>
      <c r="E2503" s="2" t="s">
        <v>12297</v>
      </c>
      <c r="F2503" s="2" t="s">
        <v>12279</v>
      </c>
    </row>
    <row r="2504" spans="1:6" hidden="1" x14ac:dyDescent="0.2">
      <c r="A2504" s="1">
        <v>15492</v>
      </c>
      <c r="B2504" s="2" t="s">
        <v>7814</v>
      </c>
      <c r="C2504" s="2" t="s">
        <v>14728</v>
      </c>
      <c r="D2504" s="2" t="s">
        <v>34</v>
      </c>
      <c r="E2504" s="2" t="s">
        <v>12297</v>
      </c>
      <c r="F2504" s="2" t="s">
        <v>12279</v>
      </c>
    </row>
    <row r="2505" spans="1:6" hidden="1" x14ac:dyDescent="0.2">
      <c r="A2505" s="1">
        <v>15493</v>
      </c>
      <c r="B2505" s="2" t="s">
        <v>14729</v>
      </c>
      <c r="C2505" s="2" t="s">
        <v>14730</v>
      </c>
      <c r="D2505" s="2" t="s">
        <v>34</v>
      </c>
      <c r="E2505" s="2" t="s">
        <v>12297</v>
      </c>
      <c r="F2505" s="2" t="s">
        <v>12279</v>
      </c>
    </row>
    <row r="2506" spans="1:6" hidden="1" x14ac:dyDescent="0.2">
      <c r="A2506" s="1">
        <v>15494</v>
      </c>
      <c r="B2506" s="2" t="s">
        <v>7809</v>
      </c>
      <c r="C2506" s="2" t="s">
        <v>7810</v>
      </c>
      <c r="D2506" s="2" t="s">
        <v>34</v>
      </c>
      <c r="E2506" s="2" t="s">
        <v>12297</v>
      </c>
      <c r="F2506" s="2" t="s">
        <v>12279</v>
      </c>
    </row>
    <row r="2507" spans="1:6" hidden="1" x14ac:dyDescent="0.2">
      <c r="A2507" s="1">
        <v>15495</v>
      </c>
      <c r="B2507" s="2" t="s">
        <v>7811</v>
      </c>
      <c r="C2507" s="2" t="s">
        <v>7511</v>
      </c>
      <c r="D2507" s="2" t="s">
        <v>34</v>
      </c>
      <c r="E2507" s="2" t="s">
        <v>12297</v>
      </c>
      <c r="F2507" s="2" t="s">
        <v>12279</v>
      </c>
    </row>
    <row r="2508" spans="1:6" hidden="1" x14ac:dyDescent="0.2">
      <c r="A2508" s="1">
        <v>15496</v>
      </c>
      <c r="B2508" s="2" t="s">
        <v>7803</v>
      </c>
      <c r="C2508" s="2" t="s">
        <v>7812</v>
      </c>
      <c r="D2508" s="2" t="s">
        <v>34</v>
      </c>
      <c r="E2508" s="2" t="s">
        <v>12297</v>
      </c>
      <c r="F2508" s="2" t="s">
        <v>12279</v>
      </c>
    </row>
    <row r="2509" spans="1:6" hidden="1" x14ac:dyDescent="0.2">
      <c r="A2509" s="1">
        <v>15497</v>
      </c>
      <c r="B2509" s="2" t="s">
        <v>14731</v>
      </c>
      <c r="C2509" s="2" t="s">
        <v>14732</v>
      </c>
      <c r="D2509" s="2" t="s">
        <v>34</v>
      </c>
      <c r="E2509" s="2" t="s">
        <v>12297</v>
      </c>
      <c r="F2509" s="2" t="s">
        <v>12279</v>
      </c>
    </row>
    <row r="2510" spans="1:6" hidden="1" x14ac:dyDescent="0.2">
      <c r="A2510" s="1">
        <v>15498</v>
      </c>
      <c r="B2510" s="2" t="s">
        <v>14733</v>
      </c>
      <c r="C2510" s="2" t="s">
        <v>7336</v>
      </c>
      <c r="D2510" s="2" t="s">
        <v>34</v>
      </c>
      <c r="E2510" s="2" t="s">
        <v>12297</v>
      </c>
      <c r="F2510" s="2" t="s">
        <v>12279</v>
      </c>
    </row>
    <row r="2511" spans="1:6" hidden="1" x14ac:dyDescent="0.2">
      <c r="A2511" s="1">
        <v>15499</v>
      </c>
      <c r="B2511" s="2" t="s">
        <v>14734</v>
      </c>
      <c r="C2511" s="2" t="s">
        <v>14735</v>
      </c>
      <c r="D2511" s="2" t="s">
        <v>34</v>
      </c>
      <c r="E2511" s="2" t="s">
        <v>12297</v>
      </c>
      <c r="F2511" s="2" t="s">
        <v>12279</v>
      </c>
    </row>
    <row r="2512" spans="1:6" hidden="1" x14ac:dyDescent="0.2">
      <c r="A2512" s="1">
        <v>15500</v>
      </c>
      <c r="B2512" s="2" t="s">
        <v>7805</v>
      </c>
      <c r="C2512" s="2" t="s">
        <v>7813</v>
      </c>
      <c r="D2512" s="2" t="s">
        <v>34</v>
      </c>
      <c r="E2512" s="2" t="s">
        <v>12297</v>
      </c>
      <c r="F2512" s="2" t="s">
        <v>12279</v>
      </c>
    </row>
    <row r="2513" spans="1:6" hidden="1" x14ac:dyDescent="0.2">
      <c r="A2513" s="1">
        <v>15501</v>
      </c>
      <c r="B2513" s="2" t="s">
        <v>14729</v>
      </c>
      <c r="C2513" s="2" t="s">
        <v>14736</v>
      </c>
      <c r="D2513" s="2" t="s">
        <v>34</v>
      </c>
      <c r="E2513" s="2" t="s">
        <v>12297</v>
      </c>
      <c r="F2513" s="2" t="s">
        <v>12279</v>
      </c>
    </row>
    <row r="2514" spans="1:6" hidden="1" x14ac:dyDescent="0.2">
      <c r="A2514" s="1">
        <v>15502</v>
      </c>
      <c r="B2514" s="2" t="s">
        <v>7720</v>
      </c>
      <c r="C2514" s="2" t="s">
        <v>14737</v>
      </c>
      <c r="D2514" s="2" t="s">
        <v>34</v>
      </c>
      <c r="E2514" s="2" t="s">
        <v>12297</v>
      </c>
      <c r="F2514" s="2" t="s">
        <v>12279</v>
      </c>
    </row>
    <row r="2515" spans="1:6" hidden="1" x14ac:dyDescent="0.2">
      <c r="A2515" s="1">
        <v>15503</v>
      </c>
      <c r="B2515" s="2" t="s">
        <v>7871</v>
      </c>
      <c r="C2515" s="2" t="s">
        <v>14738</v>
      </c>
      <c r="D2515" s="2" t="s">
        <v>34</v>
      </c>
      <c r="E2515" s="2" t="s">
        <v>12297</v>
      </c>
      <c r="F2515" s="2" t="s">
        <v>12279</v>
      </c>
    </row>
    <row r="2516" spans="1:6" hidden="1" x14ac:dyDescent="0.2">
      <c r="A2516" s="1">
        <v>15504</v>
      </c>
      <c r="B2516" s="2" t="s">
        <v>12310</v>
      </c>
      <c r="C2516" s="2" t="s">
        <v>14739</v>
      </c>
      <c r="D2516" s="2" t="s">
        <v>34</v>
      </c>
      <c r="E2516" s="2" t="s">
        <v>12297</v>
      </c>
      <c r="F2516" s="2" t="s">
        <v>12279</v>
      </c>
    </row>
    <row r="2517" spans="1:6" hidden="1" x14ac:dyDescent="0.2">
      <c r="A2517" s="1">
        <v>15505</v>
      </c>
      <c r="B2517" s="2" t="s">
        <v>7814</v>
      </c>
      <c r="C2517" s="2" t="s">
        <v>7815</v>
      </c>
      <c r="D2517" s="2" t="s">
        <v>34</v>
      </c>
      <c r="E2517" s="2" t="s">
        <v>12297</v>
      </c>
      <c r="F2517" s="2" t="s">
        <v>12279</v>
      </c>
    </row>
    <row r="2518" spans="1:6" hidden="1" x14ac:dyDescent="0.2">
      <c r="A2518" s="1">
        <v>15506</v>
      </c>
      <c r="B2518" s="2" t="s">
        <v>14740</v>
      </c>
      <c r="C2518" s="2" t="s">
        <v>14741</v>
      </c>
      <c r="D2518" s="2" t="s">
        <v>34</v>
      </c>
      <c r="E2518" s="2" t="s">
        <v>12297</v>
      </c>
      <c r="F2518" s="2" t="s">
        <v>12279</v>
      </c>
    </row>
    <row r="2519" spans="1:6" hidden="1" x14ac:dyDescent="0.2">
      <c r="A2519" s="1">
        <v>15507</v>
      </c>
      <c r="B2519" s="2" t="s">
        <v>7316</v>
      </c>
      <c r="C2519" s="2" t="s">
        <v>7816</v>
      </c>
      <c r="D2519" s="2" t="s">
        <v>34</v>
      </c>
      <c r="E2519" s="2" t="s">
        <v>12297</v>
      </c>
      <c r="F2519" s="2" t="s">
        <v>12279</v>
      </c>
    </row>
    <row r="2520" spans="1:6" ht="20" hidden="1" x14ac:dyDescent="0.2">
      <c r="A2520" s="1">
        <v>15508</v>
      </c>
      <c r="B2520" s="2" t="s">
        <v>7817</v>
      </c>
      <c r="C2520" s="2" t="s">
        <v>2102</v>
      </c>
      <c r="D2520" s="2" t="s">
        <v>29</v>
      </c>
      <c r="E2520" s="2" t="s">
        <v>12297</v>
      </c>
      <c r="F2520" s="2" t="s">
        <v>12279</v>
      </c>
    </row>
    <row r="2521" spans="1:6" hidden="1" x14ac:dyDescent="0.2">
      <c r="A2521" s="1">
        <v>15510</v>
      </c>
      <c r="B2521" s="2" t="s">
        <v>12722</v>
      </c>
      <c r="C2521" s="2" t="s">
        <v>2102</v>
      </c>
      <c r="D2521" s="2" t="s">
        <v>29</v>
      </c>
      <c r="E2521" s="2" t="s">
        <v>12297</v>
      </c>
      <c r="F2521" s="2" t="s">
        <v>12279</v>
      </c>
    </row>
    <row r="2522" spans="1:6" hidden="1" x14ac:dyDescent="0.2">
      <c r="A2522" s="1">
        <v>15511</v>
      </c>
      <c r="B2522" s="2" t="s">
        <v>7818</v>
      </c>
      <c r="C2522" s="2" t="s">
        <v>7819</v>
      </c>
      <c r="D2522" s="2" t="s">
        <v>29</v>
      </c>
      <c r="E2522" s="2" t="s">
        <v>12297</v>
      </c>
      <c r="F2522" s="2" t="s">
        <v>12279</v>
      </c>
    </row>
    <row r="2523" spans="1:6" hidden="1" x14ac:dyDescent="0.2">
      <c r="A2523" s="1">
        <v>15513</v>
      </c>
      <c r="B2523" s="2" t="s">
        <v>14742</v>
      </c>
      <c r="C2523" s="2" t="s">
        <v>14743</v>
      </c>
      <c r="D2523" s="2" t="s">
        <v>29</v>
      </c>
      <c r="E2523" s="2" t="s">
        <v>12297</v>
      </c>
      <c r="F2523" s="2" t="s">
        <v>12279</v>
      </c>
    </row>
    <row r="2524" spans="1:6" hidden="1" x14ac:dyDescent="0.2">
      <c r="A2524" s="1">
        <v>15514</v>
      </c>
      <c r="B2524" s="2" t="s">
        <v>14744</v>
      </c>
      <c r="C2524" s="2" t="s">
        <v>14745</v>
      </c>
      <c r="D2524" s="2" t="s">
        <v>29</v>
      </c>
      <c r="E2524" s="2" t="s">
        <v>12297</v>
      </c>
      <c r="F2524" s="2" t="s">
        <v>12279</v>
      </c>
    </row>
    <row r="2525" spans="1:6" hidden="1" x14ac:dyDescent="0.2">
      <c r="A2525" s="1">
        <v>15515</v>
      </c>
      <c r="B2525" s="2" t="s">
        <v>7821</v>
      </c>
      <c r="C2525" s="2" t="s">
        <v>14746</v>
      </c>
      <c r="D2525" s="2" t="s">
        <v>29</v>
      </c>
      <c r="E2525" s="2" t="s">
        <v>12297</v>
      </c>
      <c r="F2525" s="2" t="s">
        <v>12279</v>
      </c>
    </row>
    <row r="2526" spans="1:6" hidden="1" x14ac:dyDescent="0.2">
      <c r="A2526" s="1">
        <v>15516</v>
      </c>
      <c r="B2526" s="2" t="s">
        <v>7820</v>
      </c>
      <c r="C2526" s="2" t="s">
        <v>2102</v>
      </c>
      <c r="D2526" s="2" t="s">
        <v>29</v>
      </c>
      <c r="E2526" s="2" t="s">
        <v>12297</v>
      </c>
      <c r="F2526" s="2" t="s">
        <v>12279</v>
      </c>
    </row>
    <row r="2527" spans="1:6" hidden="1" x14ac:dyDescent="0.2">
      <c r="A2527" s="1">
        <v>15517</v>
      </c>
      <c r="B2527" s="2" t="s">
        <v>14747</v>
      </c>
      <c r="C2527" s="2" t="s">
        <v>14748</v>
      </c>
      <c r="D2527" s="2" t="s">
        <v>29</v>
      </c>
      <c r="E2527" s="2" t="s">
        <v>12297</v>
      </c>
      <c r="F2527" s="2" t="s">
        <v>12279</v>
      </c>
    </row>
    <row r="2528" spans="1:6" hidden="1" x14ac:dyDescent="0.2">
      <c r="A2528" s="1">
        <v>15518</v>
      </c>
      <c r="B2528" s="2" t="s">
        <v>12714</v>
      </c>
      <c r="C2528" s="2" t="s">
        <v>14749</v>
      </c>
      <c r="D2528" s="2" t="s">
        <v>29</v>
      </c>
      <c r="E2528" s="2" t="s">
        <v>12297</v>
      </c>
      <c r="F2528" s="2" t="s">
        <v>12279</v>
      </c>
    </row>
    <row r="2529" spans="1:6" hidden="1" x14ac:dyDescent="0.2">
      <c r="A2529" s="1">
        <v>15519</v>
      </c>
      <c r="B2529" s="2" t="s">
        <v>7821</v>
      </c>
      <c r="C2529" s="2" t="s">
        <v>7822</v>
      </c>
      <c r="D2529" s="2" t="s">
        <v>29</v>
      </c>
      <c r="E2529" s="2" t="s">
        <v>12297</v>
      </c>
      <c r="F2529" s="2" t="s">
        <v>12279</v>
      </c>
    </row>
    <row r="2530" spans="1:6" hidden="1" x14ac:dyDescent="0.2">
      <c r="A2530" s="1">
        <v>15520</v>
      </c>
      <c r="B2530" s="2" t="s">
        <v>7525</v>
      </c>
      <c r="C2530" s="2" t="s">
        <v>14750</v>
      </c>
      <c r="D2530" s="2" t="s">
        <v>29</v>
      </c>
      <c r="E2530" s="2" t="s">
        <v>12297</v>
      </c>
      <c r="F2530" s="2" t="s">
        <v>12279</v>
      </c>
    </row>
    <row r="2531" spans="1:6" hidden="1" x14ac:dyDescent="0.2">
      <c r="A2531" s="1">
        <v>15521</v>
      </c>
      <c r="B2531" s="2" t="s">
        <v>12932</v>
      </c>
      <c r="C2531" s="2" t="s">
        <v>14751</v>
      </c>
      <c r="D2531" s="2" t="s">
        <v>26</v>
      </c>
      <c r="E2531" s="2" t="s">
        <v>12297</v>
      </c>
      <c r="F2531" s="2" t="s">
        <v>12279</v>
      </c>
    </row>
    <row r="2532" spans="1:6" hidden="1" x14ac:dyDescent="0.2">
      <c r="A2532" s="1">
        <v>15522</v>
      </c>
      <c r="B2532" s="2" t="s">
        <v>7529</v>
      </c>
      <c r="C2532" s="2" t="s">
        <v>14752</v>
      </c>
      <c r="D2532" s="2" t="s">
        <v>26</v>
      </c>
      <c r="E2532" s="2" t="s">
        <v>12297</v>
      </c>
      <c r="F2532" s="2" t="s">
        <v>12279</v>
      </c>
    </row>
    <row r="2533" spans="1:6" hidden="1" x14ac:dyDescent="0.2">
      <c r="A2533" s="1">
        <v>15523</v>
      </c>
      <c r="B2533" s="2" t="s">
        <v>7823</v>
      </c>
      <c r="C2533" s="2" t="s">
        <v>7824</v>
      </c>
      <c r="D2533" s="2" t="s">
        <v>26</v>
      </c>
      <c r="E2533" s="2" t="s">
        <v>12297</v>
      </c>
      <c r="F2533" s="2" t="s">
        <v>12279</v>
      </c>
    </row>
    <row r="2534" spans="1:6" hidden="1" x14ac:dyDescent="0.2">
      <c r="A2534" s="1">
        <v>15524</v>
      </c>
      <c r="B2534" s="2" t="s">
        <v>13379</v>
      </c>
      <c r="C2534" s="2" t="s">
        <v>14753</v>
      </c>
      <c r="D2534" s="2" t="s">
        <v>26</v>
      </c>
      <c r="E2534" s="2" t="s">
        <v>12297</v>
      </c>
      <c r="F2534" s="2" t="s">
        <v>12279</v>
      </c>
    </row>
    <row r="2535" spans="1:6" hidden="1" x14ac:dyDescent="0.2">
      <c r="A2535" s="1">
        <v>15525</v>
      </c>
      <c r="B2535" s="2" t="s">
        <v>12384</v>
      </c>
      <c r="C2535" s="2" t="s">
        <v>14754</v>
      </c>
      <c r="D2535" s="2" t="s">
        <v>26</v>
      </c>
      <c r="E2535" s="2" t="s">
        <v>12297</v>
      </c>
      <c r="F2535" s="2" t="s">
        <v>12279</v>
      </c>
    </row>
    <row r="2536" spans="1:6" ht="20" hidden="1" x14ac:dyDescent="0.2">
      <c r="A2536" s="1">
        <v>15526</v>
      </c>
      <c r="B2536" s="2" t="s">
        <v>14755</v>
      </c>
      <c r="C2536" s="2" t="s">
        <v>14756</v>
      </c>
      <c r="D2536" s="2" t="s">
        <v>26</v>
      </c>
      <c r="E2536" s="2" t="s">
        <v>12297</v>
      </c>
      <c r="F2536" s="2" t="s">
        <v>12279</v>
      </c>
    </row>
    <row r="2537" spans="1:6" hidden="1" x14ac:dyDescent="0.2">
      <c r="A2537" s="1">
        <v>15527</v>
      </c>
      <c r="B2537" s="2" t="s">
        <v>7826</v>
      </c>
      <c r="C2537" s="2" t="s">
        <v>7827</v>
      </c>
      <c r="D2537" s="2" t="s">
        <v>26</v>
      </c>
      <c r="E2537" s="2" t="s">
        <v>12297</v>
      </c>
      <c r="F2537" s="2" t="s">
        <v>12279</v>
      </c>
    </row>
    <row r="2538" spans="1:6" hidden="1" x14ac:dyDescent="0.2">
      <c r="A2538" s="1">
        <v>15529</v>
      </c>
      <c r="B2538" s="2" t="s">
        <v>12717</v>
      </c>
      <c r="C2538" s="2" t="s">
        <v>14757</v>
      </c>
      <c r="D2538" s="2" t="s">
        <v>26</v>
      </c>
      <c r="E2538" s="2" t="s">
        <v>12297</v>
      </c>
      <c r="F2538" s="2" t="s">
        <v>12279</v>
      </c>
    </row>
    <row r="2539" spans="1:6" hidden="1" x14ac:dyDescent="0.2">
      <c r="A2539" s="1">
        <v>15530</v>
      </c>
      <c r="B2539" s="2" t="s">
        <v>14758</v>
      </c>
      <c r="C2539" s="2" t="s">
        <v>2102</v>
      </c>
      <c r="D2539" s="2" t="s">
        <v>26</v>
      </c>
      <c r="E2539" s="2" t="s">
        <v>12297</v>
      </c>
      <c r="F2539" s="2" t="s">
        <v>12279</v>
      </c>
    </row>
    <row r="2540" spans="1:6" hidden="1" x14ac:dyDescent="0.2">
      <c r="A2540" s="1">
        <v>15531</v>
      </c>
      <c r="B2540" s="2" t="s">
        <v>12932</v>
      </c>
      <c r="C2540" s="2" t="s">
        <v>14759</v>
      </c>
      <c r="D2540" s="2" t="s">
        <v>26</v>
      </c>
      <c r="E2540" s="2" t="s">
        <v>12297</v>
      </c>
      <c r="F2540" s="2" t="s">
        <v>12279</v>
      </c>
    </row>
    <row r="2541" spans="1:6" hidden="1" x14ac:dyDescent="0.2">
      <c r="A2541" s="1">
        <v>15532</v>
      </c>
      <c r="B2541" s="2" t="s">
        <v>12717</v>
      </c>
      <c r="C2541" s="2" t="s">
        <v>14760</v>
      </c>
      <c r="D2541" s="2" t="s">
        <v>26</v>
      </c>
      <c r="E2541" s="2" t="s">
        <v>12297</v>
      </c>
      <c r="F2541" s="2" t="s">
        <v>12279</v>
      </c>
    </row>
    <row r="2542" spans="1:6" hidden="1" x14ac:dyDescent="0.2">
      <c r="A2542" s="1">
        <v>15533</v>
      </c>
      <c r="B2542" s="2" t="s">
        <v>13422</v>
      </c>
      <c r="C2542" s="2" t="s">
        <v>7364</v>
      </c>
      <c r="D2542" s="2" t="s">
        <v>26</v>
      </c>
      <c r="E2542" s="2" t="s">
        <v>12297</v>
      </c>
      <c r="F2542" s="2" t="s">
        <v>12279</v>
      </c>
    </row>
    <row r="2543" spans="1:6" hidden="1" x14ac:dyDescent="0.2">
      <c r="A2543" s="1">
        <v>15534</v>
      </c>
      <c r="B2543" s="2" t="s">
        <v>12717</v>
      </c>
      <c r="C2543" s="2" t="s">
        <v>14761</v>
      </c>
      <c r="D2543" s="2" t="s">
        <v>26</v>
      </c>
      <c r="E2543" s="2" t="s">
        <v>12297</v>
      </c>
      <c r="F2543" s="2" t="s">
        <v>12279</v>
      </c>
    </row>
    <row r="2544" spans="1:6" hidden="1" x14ac:dyDescent="0.2">
      <c r="A2544" s="1">
        <v>15535</v>
      </c>
      <c r="B2544" s="2" t="s">
        <v>7829</v>
      </c>
      <c r="C2544" s="2" t="s">
        <v>7830</v>
      </c>
      <c r="D2544" s="2" t="s">
        <v>26</v>
      </c>
      <c r="E2544" s="2" t="s">
        <v>12297</v>
      </c>
      <c r="F2544" s="2" t="s">
        <v>12279</v>
      </c>
    </row>
    <row r="2545" spans="1:6" hidden="1" x14ac:dyDescent="0.2">
      <c r="A2545" s="1">
        <v>15536</v>
      </c>
      <c r="B2545" s="2" t="s">
        <v>7831</v>
      </c>
      <c r="C2545" s="2" t="s">
        <v>7832</v>
      </c>
      <c r="D2545" s="2" t="s">
        <v>26</v>
      </c>
      <c r="E2545" s="2" t="s">
        <v>12297</v>
      </c>
      <c r="F2545" s="2" t="s">
        <v>12279</v>
      </c>
    </row>
    <row r="2546" spans="1:6" hidden="1" x14ac:dyDescent="0.2">
      <c r="A2546" s="1">
        <v>15537</v>
      </c>
      <c r="B2546" s="2" t="s">
        <v>7833</v>
      </c>
      <c r="C2546" s="2" t="s">
        <v>7834</v>
      </c>
      <c r="D2546" s="2" t="s">
        <v>26</v>
      </c>
      <c r="E2546" s="2" t="s">
        <v>12297</v>
      </c>
      <c r="F2546" s="2" t="s">
        <v>12279</v>
      </c>
    </row>
    <row r="2547" spans="1:6" hidden="1" x14ac:dyDescent="0.2">
      <c r="A2547" s="1">
        <v>15538</v>
      </c>
      <c r="B2547" s="2" t="s">
        <v>7836</v>
      </c>
      <c r="C2547" s="2" t="s">
        <v>14762</v>
      </c>
      <c r="D2547" s="2" t="s">
        <v>26</v>
      </c>
      <c r="E2547" s="2" t="s">
        <v>12297</v>
      </c>
      <c r="F2547" s="2" t="s">
        <v>12279</v>
      </c>
    </row>
    <row r="2548" spans="1:6" hidden="1" x14ac:dyDescent="0.2">
      <c r="A2548" s="1">
        <v>15540</v>
      </c>
      <c r="B2548" s="2" t="s">
        <v>7555</v>
      </c>
      <c r="C2548" s="2" t="s">
        <v>14763</v>
      </c>
      <c r="D2548" s="2" t="s">
        <v>26</v>
      </c>
      <c r="E2548" s="2" t="s">
        <v>12297</v>
      </c>
      <c r="F2548" s="2" t="s">
        <v>12279</v>
      </c>
    </row>
    <row r="2549" spans="1:6" hidden="1" x14ac:dyDescent="0.2">
      <c r="A2549" s="1">
        <v>15541</v>
      </c>
      <c r="B2549" s="2" t="s">
        <v>7836</v>
      </c>
      <c r="C2549" s="2" t="s">
        <v>7837</v>
      </c>
      <c r="D2549" s="2" t="s">
        <v>26</v>
      </c>
      <c r="E2549" s="2" t="s">
        <v>12297</v>
      </c>
      <c r="F2549" s="2" t="s">
        <v>12279</v>
      </c>
    </row>
    <row r="2550" spans="1:6" hidden="1" x14ac:dyDescent="0.2">
      <c r="A2550" s="1">
        <v>15542</v>
      </c>
      <c r="B2550" s="2" t="s">
        <v>7836</v>
      </c>
      <c r="C2550" s="2" t="s">
        <v>7839</v>
      </c>
      <c r="D2550" s="2" t="s">
        <v>26</v>
      </c>
      <c r="E2550" s="2" t="s">
        <v>12297</v>
      </c>
      <c r="F2550" s="2" t="s">
        <v>12279</v>
      </c>
    </row>
    <row r="2551" spans="1:6" hidden="1" x14ac:dyDescent="0.2">
      <c r="A2551" s="1">
        <v>15543</v>
      </c>
      <c r="B2551" s="2" t="s">
        <v>7836</v>
      </c>
      <c r="C2551" s="2" t="s">
        <v>14764</v>
      </c>
      <c r="D2551" s="2" t="s">
        <v>26</v>
      </c>
      <c r="E2551" s="2" t="s">
        <v>12297</v>
      </c>
      <c r="F2551" s="2" t="s">
        <v>12279</v>
      </c>
    </row>
    <row r="2552" spans="1:6" hidden="1" x14ac:dyDescent="0.2">
      <c r="A2552" s="1">
        <v>15544</v>
      </c>
      <c r="B2552" s="2" t="s">
        <v>14765</v>
      </c>
      <c r="C2552" s="2" t="s">
        <v>14766</v>
      </c>
      <c r="D2552" s="2" t="s">
        <v>26</v>
      </c>
      <c r="E2552" s="2" t="s">
        <v>12297</v>
      </c>
      <c r="F2552" s="2" t="s">
        <v>12279</v>
      </c>
    </row>
    <row r="2553" spans="1:6" hidden="1" x14ac:dyDescent="0.2">
      <c r="A2553" s="1">
        <v>15545</v>
      </c>
      <c r="B2553" s="2" t="s">
        <v>14767</v>
      </c>
      <c r="C2553" s="2" t="s">
        <v>14768</v>
      </c>
      <c r="D2553" s="2" t="s">
        <v>26</v>
      </c>
      <c r="E2553" s="2" t="s">
        <v>12297</v>
      </c>
      <c r="F2553" s="2" t="s">
        <v>12279</v>
      </c>
    </row>
    <row r="2554" spans="1:6" hidden="1" x14ac:dyDescent="0.2">
      <c r="A2554" s="1">
        <v>15547</v>
      </c>
      <c r="B2554" s="2" t="s">
        <v>7602</v>
      </c>
      <c r="C2554" s="2" t="s">
        <v>14769</v>
      </c>
      <c r="D2554" s="2" t="s">
        <v>26</v>
      </c>
      <c r="E2554" s="2" t="s">
        <v>12297</v>
      </c>
      <c r="F2554" s="2" t="s">
        <v>12279</v>
      </c>
    </row>
    <row r="2555" spans="1:6" hidden="1" x14ac:dyDescent="0.2">
      <c r="A2555" s="1">
        <v>15548</v>
      </c>
      <c r="B2555" s="2" t="s">
        <v>7836</v>
      </c>
      <c r="C2555" s="2" t="s">
        <v>7840</v>
      </c>
      <c r="D2555" s="2" t="s">
        <v>26</v>
      </c>
      <c r="E2555" s="2" t="s">
        <v>12297</v>
      </c>
      <c r="F2555" s="2" t="s">
        <v>12279</v>
      </c>
    </row>
    <row r="2556" spans="1:6" hidden="1" x14ac:dyDescent="0.2">
      <c r="A2556" s="1">
        <v>15549</v>
      </c>
      <c r="B2556" s="2" t="s">
        <v>7602</v>
      </c>
      <c r="C2556" s="2" t="s">
        <v>14770</v>
      </c>
      <c r="D2556" s="2" t="s">
        <v>26</v>
      </c>
      <c r="E2556" s="2" t="s">
        <v>12297</v>
      </c>
      <c r="F2556" s="2" t="s">
        <v>12279</v>
      </c>
    </row>
    <row r="2557" spans="1:6" hidden="1" x14ac:dyDescent="0.2">
      <c r="A2557" s="1">
        <v>15550</v>
      </c>
      <c r="B2557" s="2" t="s">
        <v>7841</v>
      </c>
      <c r="C2557" s="2" t="s">
        <v>14771</v>
      </c>
      <c r="D2557" s="2" t="s">
        <v>34</v>
      </c>
      <c r="E2557" s="2" t="s">
        <v>12297</v>
      </c>
      <c r="F2557" s="2" t="s">
        <v>12279</v>
      </c>
    </row>
    <row r="2558" spans="1:6" hidden="1" x14ac:dyDescent="0.2">
      <c r="A2558" s="1">
        <v>15551</v>
      </c>
      <c r="B2558" s="2" t="s">
        <v>7841</v>
      </c>
      <c r="C2558" s="2" t="s">
        <v>14772</v>
      </c>
      <c r="D2558" s="2" t="s">
        <v>34</v>
      </c>
      <c r="E2558" s="2" t="s">
        <v>12297</v>
      </c>
      <c r="F2558" s="2" t="s">
        <v>12279</v>
      </c>
    </row>
    <row r="2559" spans="1:6" hidden="1" x14ac:dyDescent="0.2">
      <c r="A2559" s="1">
        <v>15552</v>
      </c>
      <c r="B2559" s="2" t="s">
        <v>7841</v>
      </c>
      <c r="C2559" s="2" t="s">
        <v>7842</v>
      </c>
      <c r="D2559" s="2" t="s">
        <v>34</v>
      </c>
      <c r="E2559" s="2" t="s">
        <v>12297</v>
      </c>
      <c r="F2559" s="2" t="s">
        <v>12279</v>
      </c>
    </row>
    <row r="2560" spans="1:6" hidden="1" x14ac:dyDescent="0.2">
      <c r="A2560" s="1">
        <v>15553</v>
      </c>
      <c r="B2560" s="2" t="s">
        <v>7846</v>
      </c>
      <c r="C2560" s="2" t="s">
        <v>14751</v>
      </c>
      <c r="D2560" s="2" t="s">
        <v>34</v>
      </c>
      <c r="E2560" s="2" t="s">
        <v>12297</v>
      </c>
      <c r="F2560" s="2" t="s">
        <v>12279</v>
      </c>
    </row>
    <row r="2561" spans="1:6" hidden="1" x14ac:dyDescent="0.2">
      <c r="A2561" s="1">
        <v>15554</v>
      </c>
      <c r="B2561" s="2" t="s">
        <v>7841</v>
      </c>
      <c r="C2561" s="2" t="s">
        <v>14773</v>
      </c>
      <c r="D2561" s="2" t="s">
        <v>34</v>
      </c>
      <c r="E2561" s="2" t="s">
        <v>12297</v>
      </c>
      <c r="F2561" s="2" t="s">
        <v>12279</v>
      </c>
    </row>
    <row r="2562" spans="1:6" hidden="1" x14ac:dyDescent="0.2">
      <c r="A2562" s="1">
        <v>15555</v>
      </c>
      <c r="B2562" s="2" t="s">
        <v>7843</v>
      </c>
      <c r="C2562" s="2" t="s">
        <v>7844</v>
      </c>
      <c r="D2562" s="2" t="s">
        <v>34</v>
      </c>
      <c r="E2562" s="2" t="s">
        <v>12297</v>
      </c>
      <c r="F2562" s="2" t="s">
        <v>12279</v>
      </c>
    </row>
    <row r="2563" spans="1:6" hidden="1" x14ac:dyDescent="0.2">
      <c r="A2563" s="1">
        <v>15556</v>
      </c>
      <c r="B2563" s="2" t="s">
        <v>7841</v>
      </c>
      <c r="C2563" s="2" t="s">
        <v>7845</v>
      </c>
      <c r="D2563" s="2" t="s">
        <v>34</v>
      </c>
      <c r="E2563" s="2" t="s">
        <v>12297</v>
      </c>
      <c r="F2563" s="2" t="s">
        <v>12279</v>
      </c>
    </row>
    <row r="2564" spans="1:6" hidden="1" x14ac:dyDescent="0.2">
      <c r="A2564" s="1">
        <v>15557</v>
      </c>
      <c r="B2564" s="2" t="s">
        <v>7841</v>
      </c>
      <c r="C2564" s="2" t="s">
        <v>14774</v>
      </c>
      <c r="D2564" s="2" t="s">
        <v>34</v>
      </c>
      <c r="E2564" s="2" t="s">
        <v>12297</v>
      </c>
      <c r="F2564" s="2" t="s">
        <v>12279</v>
      </c>
    </row>
    <row r="2565" spans="1:6" ht="20" hidden="1" x14ac:dyDescent="0.2">
      <c r="A2565" s="1">
        <v>15558</v>
      </c>
      <c r="B2565" s="2" t="s">
        <v>7841</v>
      </c>
      <c r="C2565" s="2" t="s">
        <v>14775</v>
      </c>
      <c r="D2565" s="2" t="s">
        <v>34</v>
      </c>
      <c r="E2565" s="2" t="s">
        <v>12297</v>
      </c>
      <c r="F2565" s="2" t="s">
        <v>12279</v>
      </c>
    </row>
    <row r="2566" spans="1:6" hidden="1" x14ac:dyDescent="0.2">
      <c r="A2566" s="1">
        <v>15559</v>
      </c>
      <c r="B2566" s="2" t="s">
        <v>7846</v>
      </c>
      <c r="C2566" s="2" t="s">
        <v>7847</v>
      </c>
      <c r="D2566" s="2" t="s">
        <v>34</v>
      </c>
      <c r="E2566" s="2" t="s">
        <v>12297</v>
      </c>
      <c r="F2566" s="2" t="s">
        <v>12279</v>
      </c>
    </row>
    <row r="2567" spans="1:6" hidden="1" x14ac:dyDescent="0.2">
      <c r="A2567" s="1">
        <v>15561</v>
      </c>
      <c r="B2567" s="2" t="s">
        <v>7841</v>
      </c>
      <c r="C2567" s="2" t="s">
        <v>7848</v>
      </c>
      <c r="D2567" s="2" t="s">
        <v>34</v>
      </c>
      <c r="E2567" s="2" t="s">
        <v>12297</v>
      </c>
      <c r="F2567" s="2" t="s">
        <v>12279</v>
      </c>
    </row>
    <row r="2568" spans="1:6" hidden="1" x14ac:dyDescent="0.2">
      <c r="A2568" s="1">
        <v>15562</v>
      </c>
      <c r="B2568" s="2" t="s">
        <v>7841</v>
      </c>
      <c r="C2568" s="2" t="s">
        <v>14776</v>
      </c>
      <c r="D2568" s="2" t="s">
        <v>34</v>
      </c>
      <c r="E2568" s="2" t="s">
        <v>12297</v>
      </c>
      <c r="F2568" s="2" t="s">
        <v>12279</v>
      </c>
    </row>
    <row r="2569" spans="1:6" hidden="1" x14ac:dyDescent="0.2">
      <c r="A2569" s="1">
        <v>15564</v>
      </c>
      <c r="B2569" s="2" t="s">
        <v>14777</v>
      </c>
      <c r="C2569" s="2" t="s">
        <v>14698</v>
      </c>
      <c r="D2569" s="2" t="s">
        <v>29</v>
      </c>
      <c r="E2569" s="2" t="s">
        <v>12297</v>
      </c>
      <c r="F2569" s="2" t="s">
        <v>12279</v>
      </c>
    </row>
    <row r="2570" spans="1:6" hidden="1" x14ac:dyDescent="0.2">
      <c r="A2570" s="1">
        <v>15565</v>
      </c>
      <c r="B2570" s="2" t="s">
        <v>7284</v>
      </c>
      <c r="C2570" s="2" t="s">
        <v>14778</v>
      </c>
      <c r="D2570" s="2" t="s">
        <v>29</v>
      </c>
      <c r="E2570" s="2" t="s">
        <v>12297</v>
      </c>
      <c r="F2570" s="2" t="s">
        <v>12279</v>
      </c>
    </row>
    <row r="2571" spans="1:6" hidden="1" x14ac:dyDescent="0.2">
      <c r="A2571" s="1">
        <v>15566</v>
      </c>
      <c r="B2571" s="2" t="s">
        <v>7863</v>
      </c>
      <c r="C2571" s="2" t="s">
        <v>14779</v>
      </c>
      <c r="D2571" s="2" t="s">
        <v>29</v>
      </c>
      <c r="E2571" s="2" t="s">
        <v>12297</v>
      </c>
      <c r="F2571" s="2" t="s">
        <v>12279</v>
      </c>
    </row>
    <row r="2572" spans="1:6" hidden="1" x14ac:dyDescent="0.2">
      <c r="A2572" s="1">
        <v>15567</v>
      </c>
      <c r="B2572" s="2" t="s">
        <v>14780</v>
      </c>
      <c r="C2572" s="2" t="s">
        <v>14781</v>
      </c>
      <c r="D2572" s="2" t="s">
        <v>29</v>
      </c>
      <c r="E2572" s="2" t="s">
        <v>12297</v>
      </c>
      <c r="F2572" s="2" t="s">
        <v>12279</v>
      </c>
    </row>
    <row r="2573" spans="1:6" hidden="1" x14ac:dyDescent="0.2">
      <c r="A2573" s="1">
        <v>15568</v>
      </c>
      <c r="B2573" s="2" t="s">
        <v>12629</v>
      </c>
      <c r="C2573" s="2" t="s">
        <v>14782</v>
      </c>
      <c r="D2573" s="2" t="s">
        <v>29</v>
      </c>
      <c r="E2573" s="2" t="s">
        <v>12297</v>
      </c>
      <c r="F2573" s="2" t="s">
        <v>12279</v>
      </c>
    </row>
    <row r="2574" spans="1:6" hidden="1" x14ac:dyDescent="0.2">
      <c r="A2574" s="1">
        <v>15569</v>
      </c>
      <c r="B2574" s="2" t="s">
        <v>7849</v>
      </c>
      <c r="C2574" s="2" t="s">
        <v>7850</v>
      </c>
      <c r="D2574" s="2" t="s">
        <v>29</v>
      </c>
      <c r="E2574" s="2" t="s">
        <v>12297</v>
      </c>
      <c r="F2574" s="2" t="s">
        <v>12279</v>
      </c>
    </row>
    <row r="2575" spans="1:6" hidden="1" x14ac:dyDescent="0.2">
      <c r="A2575" s="1">
        <v>15570</v>
      </c>
      <c r="B2575" s="2" t="s">
        <v>7863</v>
      </c>
      <c r="C2575" s="2" t="s">
        <v>14783</v>
      </c>
      <c r="D2575" s="2" t="s">
        <v>29</v>
      </c>
      <c r="E2575" s="2" t="s">
        <v>12297</v>
      </c>
      <c r="F2575" s="2" t="s">
        <v>12279</v>
      </c>
    </row>
    <row r="2576" spans="1:6" hidden="1" x14ac:dyDescent="0.2">
      <c r="A2576" s="1">
        <v>15572</v>
      </c>
      <c r="B2576" s="2" t="s">
        <v>7852</v>
      </c>
      <c r="C2576" s="2" t="s">
        <v>7853</v>
      </c>
      <c r="D2576" s="2" t="s">
        <v>29</v>
      </c>
      <c r="E2576" s="2" t="s">
        <v>12297</v>
      </c>
      <c r="F2576" s="2" t="s">
        <v>12279</v>
      </c>
    </row>
    <row r="2577" spans="1:6" hidden="1" x14ac:dyDescent="0.2">
      <c r="A2577" s="1">
        <v>15573</v>
      </c>
      <c r="B2577" s="2" t="s">
        <v>7855</v>
      </c>
      <c r="C2577" s="2" t="s">
        <v>7856</v>
      </c>
      <c r="D2577" s="2" t="s">
        <v>29</v>
      </c>
      <c r="E2577" s="2" t="s">
        <v>12297</v>
      </c>
      <c r="F2577" s="2" t="s">
        <v>12279</v>
      </c>
    </row>
    <row r="2578" spans="1:6" hidden="1" x14ac:dyDescent="0.2">
      <c r="A2578" s="1">
        <v>15574</v>
      </c>
      <c r="B2578" s="2" t="s">
        <v>7857</v>
      </c>
      <c r="C2578" s="2" t="s">
        <v>2102</v>
      </c>
      <c r="D2578" s="2" t="s">
        <v>29</v>
      </c>
      <c r="E2578" s="2" t="s">
        <v>12297</v>
      </c>
      <c r="F2578" s="2" t="s">
        <v>12279</v>
      </c>
    </row>
    <row r="2579" spans="1:6" hidden="1" x14ac:dyDescent="0.2">
      <c r="A2579" s="1">
        <v>15575</v>
      </c>
      <c r="B2579" s="2" t="s">
        <v>7849</v>
      </c>
      <c r="C2579" s="2" t="s">
        <v>14784</v>
      </c>
      <c r="D2579" s="2" t="s">
        <v>29</v>
      </c>
      <c r="E2579" s="2" t="s">
        <v>12297</v>
      </c>
      <c r="F2579" s="2" t="s">
        <v>12279</v>
      </c>
    </row>
    <row r="2580" spans="1:6" hidden="1" x14ac:dyDescent="0.2">
      <c r="A2580" s="1">
        <v>15576</v>
      </c>
      <c r="B2580" s="2" t="s">
        <v>12843</v>
      </c>
      <c r="C2580" s="2" t="s">
        <v>14698</v>
      </c>
      <c r="D2580" s="2" t="s">
        <v>29</v>
      </c>
      <c r="E2580" s="2" t="s">
        <v>12297</v>
      </c>
      <c r="F2580" s="2" t="s">
        <v>12279</v>
      </c>
    </row>
    <row r="2581" spans="1:6" hidden="1" x14ac:dyDescent="0.2">
      <c r="A2581" s="1">
        <v>15577</v>
      </c>
      <c r="B2581" s="2" t="s">
        <v>7858</v>
      </c>
      <c r="C2581" s="2" t="s">
        <v>7859</v>
      </c>
      <c r="D2581" s="2" t="s">
        <v>29</v>
      </c>
      <c r="E2581" s="2" t="s">
        <v>12297</v>
      </c>
      <c r="F2581" s="2" t="s">
        <v>12279</v>
      </c>
    </row>
    <row r="2582" spans="1:6" hidden="1" x14ac:dyDescent="0.2">
      <c r="A2582" s="1">
        <v>15580</v>
      </c>
      <c r="B2582" s="2" t="s">
        <v>7860</v>
      </c>
      <c r="C2582" s="2" t="s">
        <v>7861</v>
      </c>
      <c r="D2582" s="2" t="s">
        <v>29</v>
      </c>
      <c r="E2582" s="2" t="s">
        <v>12297</v>
      </c>
      <c r="F2582" s="2" t="s">
        <v>12279</v>
      </c>
    </row>
    <row r="2583" spans="1:6" hidden="1" x14ac:dyDescent="0.2">
      <c r="A2583" s="1">
        <v>15581</v>
      </c>
      <c r="B2583" s="2" t="s">
        <v>14785</v>
      </c>
      <c r="C2583" s="2" t="s">
        <v>14786</v>
      </c>
      <c r="D2583" s="2" t="s">
        <v>29</v>
      </c>
      <c r="E2583" s="2" t="s">
        <v>12297</v>
      </c>
      <c r="F2583" s="2" t="s">
        <v>12279</v>
      </c>
    </row>
    <row r="2584" spans="1:6" hidden="1" x14ac:dyDescent="0.2">
      <c r="A2584" s="1">
        <v>15582</v>
      </c>
      <c r="B2584" s="2" t="s">
        <v>12994</v>
      </c>
      <c r="C2584" s="2" t="s">
        <v>13868</v>
      </c>
      <c r="D2584" s="2" t="s">
        <v>29</v>
      </c>
      <c r="E2584" s="2" t="s">
        <v>12297</v>
      </c>
      <c r="F2584" s="2" t="s">
        <v>12279</v>
      </c>
    </row>
    <row r="2585" spans="1:6" hidden="1" x14ac:dyDescent="0.2">
      <c r="A2585" s="1">
        <v>15583</v>
      </c>
      <c r="B2585" s="2" t="s">
        <v>7863</v>
      </c>
      <c r="C2585" s="2" t="s">
        <v>14787</v>
      </c>
      <c r="D2585" s="2" t="s">
        <v>29</v>
      </c>
      <c r="E2585" s="2" t="s">
        <v>12297</v>
      </c>
      <c r="F2585" s="2" t="s">
        <v>12279</v>
      </c>
    </row>
    <row r="2586" spans="1:6" ht="20" hidden="1" x14ac:dyDescent="0.2">
      <c r="A2586" s="1">
        <v>15584</v>
      </c>
      <c r="B2586" s="2" t="s">
        <v>14777</v>
      </c>
      <c r="C2586" s="2" t="s">
        <v>14788</v>
      </c>
      <c r="D2586" s="2" t="s">
        <v>29</v>
      </c>
      <c r="E2586" s="2" t="s">
        <v>12297</v>
      </c>
      <c r="F2586" s="2" t="s">
        <v>12279</v>
      </c>
    </row>
    <row r="2587" spans="1:6" hidden="1" x14ac:dyDescent="0.2">
      <c r="A2587" s="1">
        <v>15585</v>
      </c>
      <c r="B2587" s="2" t="s">
        <v>7855</v>
      </c>
      <c r="C2587" s="2" t="s">
        <v>14789</v>
      </c>
      <c r="D2587" s="2" t="s">
        <v>29</v>
      </c>
      <c r="E2587" s="2" t="s">
        <v>12297</v>
      </c>
      <c r="F2587" s="2" t="s">
        <v>12279</v>
      </c>
    </row>
    <row r="2588" spans="1:6" hidden="1" x14ac:dyDescent="0.2">
      <c r="A2588" s="1">
        <v>15586</v>
      </c>
      <c r="B2588" s="2" t="s">
        <v>13353</v>
      </c>
      <c r="C2588" s="2" t="s">
        <v>14790</v>
      </c>
      <c r="D2588" s="2" t="s">
        <v>29</v>
      </c>
      <c r="E2588" s="2" t="s">
        <v>12297</v>
      </c>
      <c r="F2588" s="2" t="s">
        <v>12279</v>
      </c>
    </row>
    <row r="2589" spans="1:6" hidden="1" x14ac:dyDescent="0.2">
      <c r="A2589" s="1">
        <v>15587</v>
      </c>
      <c r="B2589" s="2" t="s">
        <v>7858</v>
      </c>
      <c r="C2589" s="2" t="s">
        <v>7603</v>
      </c>
      <c r="D2589" s="2" t="s">
        <v>29</v>
      </c>
      <c r="E2589" s="2" t="s">
        <v>12297</v>
      </c>
      <c r="F2589" s="2" t="s">
        <v>12279</v>
      </c>
    </row>
    <row r="2590" spans="1:6" hidden="1" x14ac:dyDescent="0.2">
      <c r="A2590" s="1">
        <v>15588</v>
      </c>
      <c r="B2590" s="2" t="s">
        <v>13353</v>
      </c>
      <c r="C2590" s="2" t="s">
        <v>14791</v>
      </c>
      <c r="D2590" s="2" t="s">
        <v>29</v>
      </c>
      <c r="E2590" s="2" t="s">
        <v>12297</v>
      </c>
      <c r="F2590" s="2" t="s">
        <v>12279</v>
      </c>
    </row>
    <row r="2591" spans="1:6" hidden="1" x14ac:dyDescent="0.2">
      <c r="A2591" s="1">
        <v>15589</v>
      </c>
      <c r="B2591" s="2" t="s">
        <v>7284</v>
      </c>
      <c r="C2591" s="2" t="s">
        <v>14792</v>
      </c>
      <c r="D2591" s="2" t="s">
        <v>29</v>
      </c>
      <c r="E2591" s="2" t="s">
        <v>12297</v>
      </c>
      <c r="F2591" s="2" t="s">
        <v>12279</v>
      </c>
    </row>
    <row r="2592" spans="1:6" hidden="1" x14ac:dyDescent="0.2">
      <c r="A2592" s="1">
        <v>15590</v>
      </c>
      <c r="B2592" s="2" t="s">
        <v>7863</v>
      </c>
      <c r="C2592" s="2" t="s">
        <v>14793</v>
      </c>
      <c r="D2592" s="2" t="s">
        <v>29</v>
      </c>
      <c r="E2592" s="2" t="s">
        <v>12297</v>
      </c>
      <c r="F2592" s="2" t="s">
        <v>12279</v>
      </c>
    </row>
    <row r="2593" spans="1:6" hidden="1" x14ac:dyDescent="0.2">
      <c r="A2593" s="1">
        <v>15591</v>
      </c>
      <c r="B2593" s="2" t="s">
        <v>7284</v>
      </c>
      <c r="C2593" s="2" t="s">
        <v>14794</v>
      </c>
      <c r="D2593" s="2" t="s">
        <v>29</v>
      </c>
      <c r="E2593" s="2" t="s">
        <v>12297</v>
      </c>
      <c r="F2593" s="2" t="s">
        <v>12279</v>
      </c>
    </row>
    <row r="2594" spans="1:6" hidden="1" x14ac:dyDescent="0.2">
      <c r="A2594" s="1">
        <v>15592</v>
      </c>
      <c r="B2594" s="2" t="s">
        <v>7284</v>
      </c>
      <c r="C2594" s="2" t="s">
        <v>14795</v>
      </c>
      <c r="D2594" s="2" t="s">
        <v>29</v>
      </c>
      <c r="E2594" s="2" t="s">
        <v>12297</v>
      </c>
      <c r="F2594" s="2" t="s">
        <v>12279</v>
      </c>
    </row>
    <row r="2595" spans="1:6" hidden="1" x14ac:dyDescent="0.2">
      <c r="A2595" s="1">
        <v>15593</v>
      </c>
      <c r="B2595" s="2" t="s">
        <v>12629</v>
      </c>
      <c r="C2595" s="2" t="s">
        <v>14796</v>
      </c>
      <c r="D2595" s="2" t="s">
        <v>29</v>
      </c>
      <c r="E2595" s="2" t="s">
        <v>12297</v>
      </c>
      <c r="F2595" s="2" t="s">
        <v>12279</v>
      </c>
    </row>
    <row r="2596" spans="1:6" hidden="1" x14ac:dyDescent="0.2">
      <c r="A2596" s="1">
        <v>15594</v>
      </c>
      <c r="B2596" s="2" t="s">
        <v>7863</v>
      </c>
      <c r="C2596" s="2" t="s">
        <v>14797</v>
      </c>
      <c r="D2596" s="2" t="s">
        <v>29</v>
      </c>
      <c r="E2596" s="2" t="s">
        <v>12297</v>
      </c>
      <c r="F2596" s="2" t="s">
        <v>12279</v>
      </c>
    </row>
    <row r="2597" spans="1:6" ht="20" hidden="1" x14ac:dyDescent="0.2">
      <c r="A2597" s="1">
        <v>15595</v>
      </c>
      <c r="B2597" s="2" t="s">
        <v>12373</v>
      </c>
      <c r="C2597" s="2" t="s">
        <v>14798</v>
      </c>
      <c r="D2597" s="2" t="s">
        <v>29</v>
      </c>
      <c r="E2597" s="2" t="s">
        <v>12297</v>
      </c>
      <c r="F2597" s="2" t="s">
        <v>12279</v>
      </c>
    </row>
    <row r="2598" spans="1:6" hidden="1" x14ac:dyDescent="0.2">
      <c r="A2598" s="1">
        <v>15597</v>
      </c>
      <c r="B2598" s="2" t="s">
        <v>7284</v>
      </c>
      <c r="C2598" s="2" t="s">
        <v>14799</v>
      </c>
      <c r="D2598" s="2" t="s">
        <v>29</v>
      </c>
      <c r="E2598" s="2" t="s">
        <v>12297</v>
      </c>
      <c r="F2598" s="2" t="s">
        <v>12279</v>
      </c>
    </row>
    <row r="2599" spans="1:6" hidden="1" x14ac:dyDescent="0.2">
      <c r="A2599" s="1">
        <v>15598</v>
      </c>
      <c r="B2599" s="2" t="s">
        <v>7284</v>
      </c>
      <c r="C2599" s="2" t="s">
        <v>14800</v>
      </c>
      <c r="D2599" s="2" t="s">
        <v>29</v>
      </c>
      <c r="E2599" s="2" t="s">
        <v>12297</v>
      </c>
      <c r="F2599" s="2" t="s">
        <v>12279</v>
      </c>
    </row>
    <row r="2600" spans="1:6" ht="20" hidden="1" x14ac:dyDescent="0.2">
      <c r="A2600" s="1">
        <v>15599</v>
      </c>
      <c r="B2600" s="2" t="s">
        <v>12373</v>
      </c>
      <c r="C2600" s="2" t="s">
        <v>14801</v>
      </c>
      <c r="D2600" s="2" t="s">
        <v>29</v>
      </c>
      <c r="E2600" s="2" t="s">
        <v>12297</v>
      </c>
      <c r="F2600" s="2" t="s">
        <v>12279</v>
      </c>
    </row>
    <row r="2601" spans="1:6" ht="20" hidden="1" x14ac:dyDescent="0.2">
      <c r="A2601" s="1">
        <v>15600</v>
      </c>
      <c r="B2601" s="2" t="s">
        <v>14777</v>
      </c>
      <c r="C2601" s="2" t="s">
        <v>14802</v>
      </c>
      <c r="D2601" s="2" t="s">
        <v>29</v>
      </c>
      <c r="E2601" s="2" t="s">
        <v>12297</v>
      </c>
      <c r="F2601" s="2" t="s">
        <v>12279</v>
      </c>
    </row>
    <row r="2602" spans="1:6" hidden="1" x14ac:dyDescent="0.2">
      <c r="A2602" s="1">
        <v>15601</v>
      </c>
      <c r="B2602" s="2" t="s">
        <v>14777</v>
      </c>
      <c r="C2602" s="2" t="s">
        <v>14514</v>
      </c>
      <c r="D2602" s="2" t="s">
        <v>29</v>
      </c>
      <c r="E2602" s="2" t="s">
        <v>12297</v>
      </c>
      <c r="F2602" s="2" t="s">
        <v>12279</v>
      </c>
    </row>
    <row r="2603" spans="1:6" hidden="1" x14ac:dyDescent="0.2">
      <c r="A2603" s="1">
        <v>15602</v>
      </c>
      <c r="B2603" s="2" t="s">
        <v>14180</v>
      </c>
      <c r="C2603" s="2" t="s">
        <v>14803</v>
      </c>
      <c r="D2603" s="2" t="s">
        <v>29</v>
      </c>
      <c r="E2603" s="2" t="s">
        <v>12297</v>
      </c>
      <c r="F2603" s="2" t="s">
        <v>12279</v>
      </c>
    </row>
    <row r="2604" spans="1:6" hidden="1" x14ac:dyDescent="0.2">
      <c r="A2604" s="1">
        <v>15603</v>
      </c>
      <c r="B2604" s="2" t="s">
        <v>12587</v>
      </c>
      <c r="C2604" s="2" t="s">
        <v>14804</v>
      </c>
      <c r="D2604" s="2" t="s">
        <v>29</v>
      </c>
      <c r="E2604" s="2" t="s">
        <v>12297</v>
      </c>
      <c r="F2604" s="2" t="s">
        <v>12279</v>
      </c>
    </row>
    <row r="2605" spans="1:6" hidden="1" x14ac:dyDescent="0.2">
      <c r="A2605" s="1">
        <v>15605</v>
      </c>
      <c r="B2605" s="2" t="s">
        <v>12341</v>
      </c>
      <c r="C2605" s="2" t="s">
        <v>14805</v>
      </c>
      <c r="D2605" s="2" t="s">
        <v>29</v>
      </c>
      <c r="E2605" s="2" t="s">
        <v>12297</v>
      </c>
      <c r="F2605" s="2" t="s">
        <v>12279</v>
      </c>
    </row>
    <row r="2606" spans="1:6" hidden="1" x14ac:dyDescent="0.2">
      <c r="A2606" s="1">
        <v>15606</v>
      </c>
      <c r="B2606" s="2" t="s">
        <v>7863</v>
      </c>
      <c r="C2606" s="2" t="s">
        <v>7864</v>
      </c>
      <c r="D2606" s="2" t="s">
        <v>29</v>
      </c>
      <c r="E2606" s="2" t="s">
        <v>12297</v>
      </c>
      <c r="F2606" s="2" t="s">
        <v>12279</v>
      </c>
    </row>
    <row r="2607" spans="1:6" hidden="1" x14ac:dyDescent="0.2">
      <c r="A2607" s="1">
        <v>15607</v>
      </c>
      <c r="B2607" s="2" t="s">
        <v>14180</v>
      </c>
      <c r="C2607" s="2" t="s">
        <v>14806</v>
      </c>
      <c r="D2607" s="2" t="s">
        <v>29</v>
      </c>
      <c r="E2607" s="2" t="s">
        <v>12297</v>
      </c>
      <c r="F2607" s="2" t="s">
        <v>12279</v>
      </c>
    </row>
    <row r="2608" spans="1:6" hidden="1" x14ac:dyDescent="0.2">
      <c r="A2608" s="1">
        <v>15608</v>
      </c>
      <c r="B2608" s="2" t="s">
        <v>13353</v>
      </c>
      <c r="C2608" s="2" t="s">
        <v>14807</v>
      </c>
      <c r="D2608" s="2" t="s">
        <v>29</v>
      </c>
      <c r="E2608" s="2" t="s">
        <v>12297</v>
      </c>
      <c r="F2608" s="2" t="s">
        <v>12279</v>
      </c>
    </row>
    <row r="2609" spans="1:6" ht="20" hidden="1" x14ac:dyDescent="0.2">
      <c r="A2609" s="1">
        <v>15609</v>
      </c>
      <c r="B2609" s="2" t="s">
        <v>14808</v>
      </c>
      <c r="C2609" s="2" t="s">
        <v>2102</v>
      </c>
      <c r="D2609" s="2" t="s">
        <v>29</v>
      </c>
      <c r="E2609" s="2" t="s">
        <v>12297</v>
      </c>
      <c r="F2609" s="2" t="s">
        <v>12279</v>
      </c>
    </row>
    <row r="2610" spans="1:6" hidden="1" x14ac:dyDescent="0.2">
      <c r="A2610" s="1">
        <v>15610</v>
      </c>
      <c r="B2610" s="2" t="s">
        <v>12737</v>
      </c>
      <c r="C2610" s="2" t="s">
        <v>14809</v>
      </c>
      <c r="D2610" s="2" t="s">
        <v>29</v>
      </c>
      <c r="E2610" s="2" t="s">
        <v>12297</v>
      </c>
      <c r="F2610" s="2" t="s">
        <v>12279</v>
      </c>
    </row>
    <row r="2611" spans="1:6" hidden="1" x14ac:dyDescent="0.2">
      <c r="A2611" s="1">
        <v>15611</v>
      </c>
      <c r="B2611" s="2" t="s">
        <v>14785</v>
      </c>
      <c r="C2611" s="2" t="s">
        <v>14810</v>
      </c>
      <c r="D2611" s="2" t="s">
        <v>29</v>
      </c>
      <c r="E2611" s="2" t="s">
        <v>12297</v>
      </c>
      <c r="F2611" s="2" t="s">
        <v>12279</v>
      </c>
    </row>
    <row r="2612" spans="1:6" hidden="1" x14ac:dyDescent="0.2">
      <c r="A2612" s="1">
        <v>15612</v>
      </c>
      <c r="B2612" s="2" t="s">
        <v>14785</v>
      </c>
      <c r="C2612" s="2" t="s">
        <v>14811</v>
      </c>
      <c r="D2612" s="2" t="s">
        <v>29</v>
      </c>
      <c r="E2612" s="2" t="s">
        <v>12297</v>
      </c>
      <c r="F2612" s="2" t="s">
        <v>12279</v>
      </c>
    </row>
    <row r="2613" spans="1:6" ht="20" hidden="1" x14ac:dyDescent="0.2">
      <c r="A2613" s="1">
        <v>15613</v>
      </c>
      <c r="B2613" s="2" t="s">
        <v>12373</v>
      </c>
      <c r="C2613" s="2" t="s">
        <v>14812</v>
      </c>
      <c r="D2613" s="2" t="s">
        <v>29</v>
      </c>
      <c r="E2613" s="2" t="s">
        <v>12297</v>
      </c>
      <c r="F2613" s="2" t="s">
        <v>12279</v>
      </c>
    </row>
    <row r="2614" spans="1:6" hidden="1" x14ac:dyDescent="0.2">
      <c r="A2614" s="1">
        <v>15614</v>
      </c>
      <c r="B2614" s="2" t="s">
        <v>7849</v>
      </c>
      <c r="C2614" s="2" t="s">
        <v>14813</v>
      </c>
      <c r="D2614" s="2" t="s">
        <v>29</v>
      </c>
      <c r="E2614" s="2" t="s">
        <v>12297</v>
      </c>
      <c r="F2614" s="2" t="s">
        <v>12279</v>
      </c>
    </row>
    <row r="2615" spans="1:6" hidden="1" x14ac:dyDescent="0.2">
      <c r="A2615" s="1">
        <v>15615</v>
      </c>
      <c r="B2615" s="2" t="s">
        <v>14758</v>
      </c>
      <c r="C2615" s="2" t="s">
        <v>14814</v>
      </c>
      <c r="D2615" s="2" t="s">
        <v>26</v>
      </c>
      <c r="E2615" s="2" t="s">
        <v>12297</v>
      </c>
      <c r="F2615" s="2" t="s">
        <v>12279</v>
      </c>
    </row>
    <row r="2616" spans="1:6" hidden="1" x14ac:dyDescent="0.2">
      <c r="A2616" s="1">
        <v>15616</v>
      </c>
      <c r="B2616" s="2" t="s">
        <v>12881</v>
      </c>
      <c r="C2616" s="2" t="s">
        <v>14815</v>
      </c>
      <c r="D2616" s="2" t="s">
        <v>29</v>
      </c>
      <c r="E2616" s="2" t="s">
        <v>12297</v>
      </c>
      <c r="F2616" s="2" t="s">
        <v>12279</v>
      </c>
    </row>
    <row r="2617" spans="1:6" hidden="1" x14ac:dyDescent="0.2">
      <c r="A2617" s="1">
        <v>15618</v>
      </c>
      <c r="B2617" s="2" t="s">
        <v>12505</v>
      </c>
      <c r="C2617" s="2" t="s">
        <v>14816</v>
      </c>
      <c r="D2617" s="2" t="s">
        <v>34</v>
      </c>
      <c r="E2617" s="2" t="s">
        <v>12297</v>
      </c>
      <c r="F2617" s="2" t="s">
        <v>12279</v>
      </c>
    </row>
    <row r="2618" spans="1:6" hidden="1" x14ac:dyDescent="0.2">
      <c r="A2618" s="1">
        <v>15619</v>
      </c>
      <c r="B2618" s="2" t="s">
        <v>13978</v>
      </c>
      <c r="C2618" s="2" t="s">
        <v>14817</v>
      </c>
      <c r="D2618" s="2" t="s">
        <v>26</v>
      </c>
      <c r="E2618" s="2" t="s">
        <v>12297</v>
      </c>
      <c r="F2618" s="2" t="s">
        <v>12279</v>
      </c>
    </row>
    <row r="2619" spans="1:6" hidden="1" x14ac:dyDescent="0.2">
      <c r="A2619" s="1">
        <v>15620</v>
      </c>
      <c r="B2619" s="2" t="s">
        <v>12643</v>
      </c>
      <c r="C2619" s="2" t="s">
        <v>14818</v>
      </c>
      <c r="D2619" s="2" t="s">
        <v>34</v>
      </c>
      <c r="E2619" s="2" t="s">
        <v>12297</v>
      </c>
      <c r="F2619" s="2" t="s">
        <v>12279</v>
      </c>
    </row>
    <row r="2620" spans="1:6" hidden="1" x14ac:dyDescent="0.2">
      <c r="A2620" s="1">
        <v>15621</v>
      </c>
      <c r="B2620" s="2" t="s">
        <v>7863</v>
      </c>
      <c r="C2620" s="2" t="s">
        <v>7865</v>
      </c>
      <c r="D2620" s="2" t="s">
        <v>29</v>
      </c>
      <c r="E2620" s="2" t="s">
        <v>12297</v>
      </c>
      <c r="F2620" s="2" t="s">
        <v>12279</v>
      </c>
    </row>
    <row r="2621" spans="1:6" hidden="1" x14ac:dyDescent="0.2">
      <c r="A2621" s="1">
        <v>15622</v>
      </c>
      <c r="B2621" s="2" t="s">
        <v>7863</v>
      </c>
      <c r="C2621" s="2" t="s">
        <v>7866</v>
      </c>
      <c r="D2621" s="2" t="s">
        <v>29</v>
      </c>
      <c r="E2621" s="2" t="s">
        <v>12297</v>
      </c>
      <c r="F2621" s="2" t="s">
        <v>12279</v>
      </c>
    </row>
    <row r="2622" spans="1:6" hidden="1" x14ac:dyDescent="0.2">
      <c r="A2622" s="1">
        <v>15623</v>
      </c>
      <c r="B2622" s="2" t="s">
        <v>7803</v>
      </c>
      <c r="C2622" s="2" t="s">
        <v>14819</v>
      </c>
      <c r="D2622" s="2" t="s">
        <v>34</v>
      </c>
      <c r="E2622" s="2" t="s">
        <v>12297</v>
      </c>
      <c r="F2622" s="2" t="s">
        <v>12279</v>
      </c>
    </row>
    <row r="2623" spans="1:6" hidden="1" x14ac:dyDescent="0.2">
      <c r="A2623" s="1">
        <v>15624</v>
      </c>
      <c r="B2623" s="2" t="s">
        <v>12717</v>
      </c>
      <c r="C2623" s="2" t="s">
        <v>14820</v>
      </c>
      <c r="D2623" s="2" t="s">
        <v>26</v>
      </c>
      <c r="E2623" s="2" t="s">
        <v>12297</v>
      </c>
      <c r="F2623" s="2" t="s">
        <v>12279</v>
      </c>
    </row>
    <row r="2624" spans="1:6" hidden="1" x14ac:dyDescent="0.2">
      <c r="A2624" s="1">
        <v>15625</v>
      </c>
      <c r="B2624" s="2" t="s">
        <v>7721</v>
      </c>
      <c r="C2624" s="2" t="s">
        <v>14821</v>
      </c>
      <c r="D2624" s="2" t="s">
        <v>29</v>
      </c>
      <c r="E2624" s="2" t="s">
        <v>12297</v>
      </c>
      <c r="F2624" s="2" t="s">
        <v>12279</v>
      </c>
    </row>
    <row r="2625" spans="1:6" hidden="1" x14ac:dyDescent="0.2">
      <c r="A2625" s="1">
        <v>15627</v>
      </c>
      <c r="B2625" s="2" t="s">
        <v>7868</v>
      </c>
      <c r="C2625" s="2" t="s">
        <v>7869</v>
      </c>
      <c r="D2625" s="2" t="s">
        <v>29</v>
      </c>
      <c r="E2625" s="2" t="s">
        <v>12297</v>
      </c>
      <c r="F2625" s="2" t="s">
        <v>12279</v>
      </c>
    </row>
    <row r="2626" spans="1:6" hidden="1" x14ac:dyDescent="0.2">
      <c r="A2626" s="1">
        <v>15628</v>
      </c>
      <c r="B2626" s="2" t="s">
        <v>12310</v>
      </c>
      <c r="C2626" s="2" t="s">
        <v>14822</v>
      </c>
      <c r="D2626" s="2" t="s">
        <v>34</v>
      </c>
      <c r="E2626" s="2" t="s">
        <v>12297</v>
      </c>
      <c r="F2626" s="2" t="s">
        <v>12279</v>
      </c>
    </row>
    <row r="2627" spans="1:6" hidden="1" x14ac:dyDescent="0.2">
      <c r="A2627" s="1">
        <v>15629</v>
      </c>
      <c r="B2627" s="2" t="s">
        <v>14823</v>
      </c>
      <c r="C2627" s="2" t="s">
        <v>2102</v>
      </c>
      <c r="D2627" s="2" t="s">
        <v>29</v>
      </c>
      <c r="E2627" s="2" t="s">
        <v>12297</v>
      </c>
      <c r="F2627" s="2" t="s">
        <v>12279</v>
      </c>
    </row>
    <row r="2628" spans="1:6" hidden="1" x14ac:dyDescent="0.2">
      <c r="A2628" s="1">
        <v>15630</v>
      </c>
      <c r="B2628" s="2" t="s">
        <v>7871</v>
      </c>
      <c r="C2628" s="2" t="s">
        <v>7872</v>
      </c>
      <c r="D2628" s="2" t="s">
        <v>34</v>
      </c>
      <c r="E2628" s="2" t="s">
        <v>12297</v>
      </c>
      <c r="F2628" s="2" t="s">
        <v>12279</v>
      </c>
    </row>
    <row r="2629" spans="1:6" hidden="1" x14ac:dyDescent="0.2">
      <c r="A2629" s="1">
        <v>15632</v>
      </c>
      <c r="B2629" s="2" t="s">
        <v>12900</v>
      </c>
      <c r="C2629" s="2" t="s">
        <v>14824</v>
      </c>
      <c r="D2629" s="2" t="s">
        <v>34</v>
      </c>
      <c r="E2629" s="2" t="s">
        <v>12278</v>
      </c>
      <c r="F2629" s="2" t="s">
        <v>12279</v>
      </c>
    </row>
    <row r="2630" spans="1:6" hidden="1" x14ac:dyDescent="0.2">
      <c r="A2630" s="1">
        <v>15635</v>
      </c>
      <c r="B2630" s="2" t="s">
        <v>7287</v>
      </c>
      <c r="C2630" s="2" t="s">
        <v>14825</v>
      </c>
      <c r="D2630" s="2" t="s">
        <v>34</v>
      </c>
      <c r="E2630" s="2" t="s">
        <v>12297</v>
      </c>
      <c r="F2630" s="2" t="s">
        <v>12279</v>
      </c>
    </row>
    <row r="2631" spans="1:6" ht="20" hidden="1" x14ac:dyDescent="0.2">
      <c r="A2631" s="1">
        <v>15637</v>
      </c>
      <c r="B2631" s="2" t="s">
        <v>7682</v>
      </c>
      <c r="C2631" s="2" t="s">
        <v>14826</v>
      </c>
      <c r="D2631" s="2" t="s">
        <v>34</v>
      </c>
      <c r="E2631" s="2" t="s">
        <v>12284</v>
      </c>
      <c r="F2631" s="2" t="s">
        <v>12279</v>
      </c>
    </row>
    <row r="2632" spans="1:6" hidden="1" x14ac:dyDescent="0.2">
      <c r="A2632" s="1">
        <v>15638</v>
      </c>
      <c r="B2632" s="2" t="s">
        <v>14827</v>
      </c>
      <c r="C2632" s="2" t="s">
        <v>14828</v>
      </c>
      <c r="D2632" s="2" t="s">
        <v>26</v>
      </c>
      <c r="E2632" s="2" t="s">
        <v>12297</v>
      </c>
      <c r="F2632" s="2" t="s">
        <v>12279</v>
      </c>
    </row>
    <row r="2633" spans="1:6" hidden="1" x14ac:dyDescent="0.2">
      <c r="A2633" s="1">
        <v>15639</v>
      </c>
      <c r="B2633" s="2" t="s">
        <v>14829</v>
      </c>
      <c r="C2633" s="2" t="s">
        <v>14830</v>
      </c>
      <c r="D2633" s="2" t="s">
        <v>29</v>
      </c>
      <c r="E2633" s="2" t="s">
        <v>12297</v>
      </c>
      <c r="F2633" s="2" t="s">
        <v>12279</v>
      </c>
    </row>
    <row r="2634" spans="1:6" hidden="1" x14ac:dyDescent="0.2">
      <c r="A2634" s="1">
        <v>15640</v>
      </c>
      <c r="B2634" s="2" t="s">
        <v>12310</v>
      </c>
      <c r="C2634" s="2" t="s">
        <v>14831</v>
      </c>
      <c r="D2634" s="2" t="s">
        <v>34</v>
      </c>
      <c r="E2634" s="2" t="s">
        <v>12297</v>
      </c>
      <c r="F2634" s="2" t="s">
        <v>12279</v>
      </c>
    </row>
    <row r="2635" spans="1:6" hidden="1" x14ac:dyDescent="0.2">
      <c r="A2635" s="1">
        <v>15641</v>
      </c>
      <c r="B2635" s="2" t="s">
        <v>14740</v>
      </c>
      <c r="C2635" s="2" t="s">
        <v>14832</v>
      </c>
      <c r="D2635" s="2" t="s">
        <v>34</v>
      </c>
      <c r="E2635" s="2" t="s">
        <v>12297</v>
      </c>
      <c r="F2635" s="2" t="s">
        <v>12279</v>
      </c>
    </row>
    <row r="2636" spans="1:6" hidden="1" x14ac:dyDescent="0.2">
      <c r="A2636" s="1">
        <v>15642</v>
      </c>
      <c r="B2636" s="2" t="s">
        <v>7287</v>
      </c>
      <c r="C2636" s="2" t="s">
        <v>14833</v>
      </c>
      <c r="D2636" s="2" t="s">
        <v>34</v>
      </c>
      <c r="E2636" s="2" t="s">
        <v>12297</v>
      </c>
      <c r="F2636" s="2" t="s">
        <v>12279</v>
      </c>
    </row>
    <row r="2637" spans="1:6" hidden="1" x14ac:dyDescent="0.2">
      <c r="A2637" s="1">
        <v>15643</v>
      </c>
      <c r="B2637" s="2" t="s">
        <v>7287</v>
      </c>
      <c r="C2637" s="2" t="s">
        <v>14834</v>
      </c>
      <c r="D2637" s="2" t="s">
        <v>34</v>
      </c>
      <c r="E2637" s="2" t="s">
        <v>12278</v>
      </c>
      <c r="F2637" s="2" t="s">
        <v>12279</v>
      </c>
    </row>
    <row r="2638" spans="1:6" hidden="1" x14ac:dyDescent="0.2">
      <c r="A2638" s="1">
        <v>15644</v>
      </c>
      <c r="B2638" s="2" t="s">
        <v>7874</v>
      </c>
      <c r="C2638" s="2" t="s">
        <v>2102</v>
      </c>
      <c r="D2638" s="2" t="s">
        <v>34</v>
      </c>
      <c r="E2638" s="2" t="s">
        <v>12297</v>
      </c>
      <c r="F2638" s="2" t="s">
        <v>12279</v>
      </c>
    </row>
    <row r="2639" spans="1:6" hidden="1" x14ac:dyDescent="0.2">
      <c r="A2639" s="1">
        <v>15645</v>
      </c>
      <c r="B2639" s="2" t="s">
        <v>7876</v>
      </c>
      <c r="C2639" s="2" t="s">
        <v>7877</v>
      </c>
      <c r="D2639" s="2" t="s">
        <v>29</v>
      </c>
      <c r="E2639" s="2" t="s">
        <v>12297</v>
      </c>
      <c r="F2639" s="2" t="s">
        <v>12279</v>
      </c>
    </row>
    <row r="2640" spans="1:6" hidden="1" x14ac:dyDescent="0.2">
      <c r="A2640" s="1">
        <v>15646</v>
      </c>
      <c r="B2640" s="2" t="s">
        <v>14835</v>
      </c>
      <c r="C2640" s="2" t="s">
        <v>14836</v>
      </c>
      <c r="D2640" s="2" t="s">
        <v>29</v>
      </c>
      <c r="E2640" s="2" t="s">
        <v>12297</v>
      </c>
      <c r="F2640" s="2" t="s">
        <v>12279</v>
      </c>
    </row>
    <row r="2641" spans="1:6" hidden="1" x14ac:dyDescent="0.2">
      <c r="A2641" s="1">
        <v>15647</v>
      </c>
      <c r="B2641" s="2" t="s">
        <v>7489</v>
      </c>
      <c r="C2641" s="2" t="s">
        <v>14837</v>
      </c>
      <c r="D2641" s="2" t="s">
        <v>29</v>
      </c>
      <c r="E2641" s="2" t="s">
        <v>12297</v>
      </c>
      <c r="F2641" s="2" t="s">
        <v>12279</v>
      </c>
    </row>
    <row r="2642" spans="1:6" hidden="1" x14ac:dyDescent="0.2">
      <c r="A2642" s="1">
        <v>15648</v>
      </c>
      <c r="B2642" s="2" t="s">
        <v>7846</v>
      </c>
      <c r="C2642" s="2" t="s">
        <v>7879</v>
      </c>
      <c r="D2642" s="2" t="s">
        <v>34</v>
      </c>
      <c r="E2642" s="2" t="s">
        <v>12297</v>
      </c>
      <c r="F2642" s="2" t="s">
        <v>12279</v>
      </c>
    </row>
    <row r="2643" spans="1:6" hidden="1" x14ac:dyDescent="0.2">
      <c r="A2643" s="1">
        <v>15649</v>
      </c>
      <c r="B2643" s="2" t="s">
        <v>7486</v>
      </c>
      <c r="C2643" s="2" t="s">
        <v>14838</v>
      </c>
      <c r="D2643" s="2" t="s">
        <v>29</v>
      </c>
      <c r="E2643" s="2" t="s">
        <v>12297</v>
      </c>
      <c r="F2643" s="2" t="s">
        <v>12279</v>
      </c>
    </row>
    <row r="2644" spans="1:6" hidden="1" x14ac:dyDescent="0.2">
      <c r="A2644" s="1">
        <v>15650</v>
      </c>
      <c r="B2644" s="2" t="s">
        <v>7489</v>
      </c>
      <c r="C2644" s="2" t="s">
        <v>14839</v>
      </c>
      <c r="D2644" s="2" t="s">
        <v>29</v>
      </c>
      <c r="E2644" s="2" t="s">
        <v>12297</v>
      </c>
      <c r="F2644" s="2" t="s">
        <v>12279</v>
      </c>
    </row>
    <row r="2645" spans="1:6" ht="20" hidden="1" x14ac:dyDescent="0.2">
      <c r="A2645" s="1">
        <v>15651</v>
      </c>
      <c r="B2645" s="2" t="s">
        <v>7316</v>
      </c>
      <c r="C2645" s="2" t="s">
        <v>14840</v>
      </c>
      <c r="D2645" s="2" t="s">
        <v>34</v>
      </c>
      <c r="E2645" s="2" t="s">
        <v>12453</v>
      </c>
      <c r="F2645" s="2" t="s">
        <v>12279</v>
      </c>
    </row>
    <row r="2646" spans="1:6" hidden="1" x14ac:dyDescent="0.2">
      <c r="A2646" s="1">
        <v>15652</v>
      </c>
      <c r="B2646" s="2" t="s">
        <v>14841</v>
      </c>
      <c r="C2646" s="2" t="s">
        <v>14842</v>
      </c>
      <c r="D2646" s="2" t="s">
        <v>34</v>
      </c>
      <c r="E2646" s="2" t="s">
        <v>12297</v>
      </c>
      <c r="F2646" s="2" t="s">
        <v>12279</v>
      </c>
    </row>
    <row r="2647" spans="1:6" ht="20" hidden="1" x14ac:dyDescent="0.2">
      <c r="A2647" s="1">
        <v>15653</v>
      </c>
      <c r="B2647" s="2" t="s">
        <v>12505</v>
      </c>
      <c r="C2647" s="2" t="s">
        <v>14843</v>
      </c>
      <c r="D2647" s="2" t="s">
        <v>34</v>
      </c>
      <c r="E2647" s="2" t="s">
        <v>12453</v>
      </c>
      <c r="F2647" s="2" t="s">
        <v>12279</v>
      </c>
    </row>
    <row r="2648" spans="1:6" hidden="1" x14ac:dyDescent="0.2">
      <c r="A2648" s="1">
        <v>15654</v>
      </c>
      <c r="B2648" s="2" t="s">
        <v>7749</v>
      </c>
      <c r="C2648" s="2" t="s">
        <v>13060</v>
      </c>
      <c r="D2648" s="2" t="s">
        <v>29</v>
      </c>
      <c r="E2648" s="2" t="s">
        <v>12297</v>
      </c>
      <c r="F2648" s="2" t="s">
        <v>12279</v>
      </c>
    </row>
    <row r="2649" spans="1:6" hidden="1" x14ac:dyDescent="0.2">
      <c r="A2649" s="1">
        <v>15655</v>
      </c>
      <c r="B2649" s="2" t="s">
        <v>12310</v>
      </c>
      <c r="C2649" s="2" t="s">
        <v>14844</v>
      </c>
      <c r="D2649" s="2" t="s">
        <v>34</v>
      </c>
      <c r="E2649" s="2" t="s">
        <v>12297</v>
      </c>
      <c r="F2649" s="2" t="s">
        <v>12279</v>
      </c>
    </row>
    <row r="2650" spans="1:6" hidden="1" x14ac:dyDescent="0.2">
      <c r="A2650" s="1">
        <v>15656</v>
      </c>
      <c r="B2650" s="2" t="s">
        <v>7749</v>
      </c>
      <c r="C2650" s="2" t="s">
        <v>14845</v>
      </c>
      <c r="D2650" s="2" t="s">
        <v>29</v>
      </c>
      <c r="E2650" s="2" t="s">
        <v>12297</v>
      </c>
      <c r="F2650" s="2" t="s">
        <v>12279</v>
      </c>
    </row>
    <row r="2651" spans="1:6" hidden="1" x14ac:dyDescent="0.2">
      <c r="A2651" s="1">
        <v>15657</v>
      </c>
      <c r="B2651" s="2" t="s">
        <v>7486</v>
      </c>
      <c r="C2651" s="2" t="s">
        <v>14846</v>
      </c>
      <c r="D2651" s="2" t="s">
        <v>29</v>
      </c>
      <c r="E2651" s="2" t="s">
        <v>12297</v>
      </c>
      <c r="F2651" s="2" t="s">
        <v>12279</v>
      </c>
    </row>
    <row r="2652" spans="1:6" hidden="1" x14ac:dyDescent="0.2">
      <c r="A2652" s="1">
        <v>15658</v>
      </c>
      <c r="B2652" s="2" t="s">
        <v>7489</v>
      </c>
      <c r="C2652" s="2" t="s">
        <v>14847</v>
      </c>
      <c r="D2652" s="2" t="s">
        <v>29</v>
      </c>
      <c r="E2652" s="2" t="s">
        <v>12297</v>
      </c>
      <c r="F2652" s="2" t="s">
        <v>12279</v>
      </c>
    </row>
    <row r="2653" spans="1:6" hidden="1" x14ac:dyDescent="0.2">
      <c r="A2653" s="1">
        <v>15659</v>
      </c>
      <c r="B2653" s="2" t="s">
        <v>7489</v>
      </c>
      <c r="C2653" s="2" t="s">
        <v>14848</v>
      </c>
      <c r="D2653" s="2" t="s">
        <v>29</v>
      </c>
      <c r="E2653" s="2" t="s">
        <v>12297</v>
      </c>
      <c r="F2653" s="2" t="s">
        <v>12279</v>
      </c>
    </row>
    <row r="2654" spans="1:6" hidden="1" x14ac:dyDescent="0.2">
      <c r="A2654" s="1">
        <v>15660</v>
      </c>
      <c r="B2654" s="2" t="s">
        <v>14849</v>
      </c>
      <c r="C2654" s="2" t="s">
        <v>2102</v>
      </c>
      <c r="D2654" s="2" t="s">
        <v>26</v>
      </c>
      <c r="E2654" s="2" t="s">
        <v>12297</v>
      </c>
      <c r="F2654" s="2" t="s">
        <v>12279</v>
      </c>
    </row>
    <row r="2655" spans="1:6" hidden="1" x14ac:dyDescent="0.2">
      <c r="A2655" s="1">
        <v>15661</v>
      </c>
      <c r="B2655" s="2" t="s">
        <v>13004</v>
      </c>
      <c r="C2655" s="2" t="s">
        <v>14230</v>
      </c>
      <c r="D2655" s="2" t="s">
        <v>29</v>
      </c>
      <c r="E2655" s="2" t="s">
        <v>12297</v>
      </c>
      <c r="F2655" s="2" t="s">
        <v>12279</v>
      </c>
    </row>
    <row r="2656" spans="1:6" hidden="1" x14ac:dyDescent="0.2">
      <c r="A2656" s="1">
        <v>15669</v>
      </c>
      <c r="B2656" s="2" t="s">
        <v>7572</v>
      </c>
      <c r="C2656" s="2" t="s">
        <v>14850</v>
      </c>
      <c r="D2656" s="2" t="s">
        <v>26</v>
      </c>
      <c r="E2656" s="2" t="s">
        <v>12297</v>
      </c>
      <c r="F2656" s="2" t="s">
        <v>12279</v>
      </c>
    </row>
    <row r="2657" spans="1:6" hidden="1" x14ac:dyDescent="0.2">
      <c r="A2657" s="1">
        <v>15671</v>
      </c>
      <c r="B2657" s="2" t="s">
        <v>7287</v>
      </c>
      <c r="C2657" s="2" t="s">
        <v>14851</v>
      </c>
      <c r="D2657" s="2" t="s">
        <v>34</v>
      </c>
      <c r="E2657" s="2" t="s">
        <v>12297</v>
      </c>
      <c r="F2657" s="2" t="s">
        <v>12279</v>
      </c>
    </row>
    <row r="2658" spans="1:6" ht="20" hidden="1" x14ac:dyDescent="0.2">
      <c r="A2658" s="1">
        <v>15672</v>
      </c>
      <c r="B2658" s="2" t="s">
        <v>13353</v>
      </c>
      <c r="C2658" s="2" t="s">
        <v>14852</v>
      </c>
      <c r="D2658" s="2" t="s">
        <v>29</v>
      </c>
      <c r="E2658" s="2" t="s">
        <v>12453</v>
      </c>
      <c r="F2658" s="2" t="s">
        <v>12279</v>
      </c>
    </row>
    <row r="2659" spans="1:6" hidden="1" x14ac:dyDescent="0.2">
      <c r="A2659" s="1">
        <v>15673</v>
      </c>
      <c r="B2659" s="2" t="s">
        <v>7846</v>
      </c>
      <c r="C2659" s="2" t="s">
        <v>7880</v>
      </c>
      <c r="D2659" s="2" t="s">
        <v>34</v>
      </c>
      <c r="E2659" s="2" t="s">
        <v>12297</v>
      </c>
      <c r="F2659" s="2" t="s">
        <v>12279</v>
      </c>
    </row>
    <row r="2660" spans="1:6" hidden="1" x14ac:dyDescent="0.2">
      <c r="A2660" s="1">
        <v>15674</v>
      </c>
      <c r="B2660" s="2" t="s">
        <v>12333</v>
      </c>
      <c r="C2660" s="2" t="s">
        <v>14853</v>
      </c>
      <c r="D2660" s="2" t="s">
        <v>34</v>
      </c>
      <c r="E2660" s="2" t="s">
        <v>12297</v>
      </c>
      <c r="F2660" s="2" t="s">
        <v>12279</v>
      </c>
    </row>
    <row r="2661" spans="1:6" hidden="1" x14ac:dyDescent="0.2">
      <c r="A2661" s="1">
        <v>15675</v>
      </c>
      <c r="B2661" s="2" t="s">
        <v>7316</v>
      </c>
      <c r="C2661" s="2" t="s">
        <v>14854</v>
      </c>
      <c r="D2661" s="2" t="s">
        <v>34</v>
      </c>
      <c r="E2661" s="2" t="s">
        <v>12297</v>
      </c>
      <c r="F2661" s="2" t="s">
        <v>12279</v>
      </c>
    </row>
    <row r="2662" spans="1:6" hidden="1" x14ac:dyDescent="0.2">
      <c r="A2662" s="1">
        <v>15676</v>
      </c>
      <c r="B2662" s="2" t="s">
        <v>7694</v>
      </c>
      <c r="C2662" s="2" t="s">
        <v>14855</v>
      </c>
      <c r="D2662" s="2" t="s">
        <v>34</v>
      </c>
      <c r="E2662" s="2" t="s">
        <v>12297</v>
      </c>
      <c r="F2662" s="2" t="s">
        <v>12279</v>
      </c>
    </row>
    <row r="2663" spans="1:6" hidden="1" x14ac:dyDescent="0.2">
      <c r="A2663" s="1">
        <v>15678</v>
      </c>
      <c r="B2663" s="2" t="s">
        <v>7694</v>
      </c>
      <c r="C2663" s="2" t="s">
        <v>14856</v>
      </c>
      <c r="D2663" s="2" t="s">
        <v>34</v>
      </c>
      <c r="E2663" s="2" t="s">
        <v>12297</v>
      </c>
      <c r="F2663" s="2" t="s">
        <v>12279</v>
      </c>
    </row>
    <row r="2664" spans="1:6" hidden="1" x14ac:dyDescent="0.2">
      <c r="A2664" s="1">
        <v>15680</v>
      </c>
      <c r="B2664" s="2" t="s">
        <v>7284</v>
      </c>
      <c r="C2664" s="2" t="s">
        <v>7882</v>
      </c>
      <c r="D2664" s="2" t="s">
        <v>29</v>
      </c>
      <c r="E2664" s="2" t="s">
        <v>12297</v>
      </c>
      <c r="F2664" s="2" t="s">
        <v>12279</v>
      </c>
    </row>
    <row r="2665" spans="1:6" ht="20" hidden="1" x14ac:dyDescent="0.2">
      <c r="A2665" s="1">
        <v>15681</v>
      </c>
      <c r="B2665" s="2" t="s">
        <v>12373</v>
      </c>
      <c r="C2665" s="2" t="s">
        <v>14857</v>
      </c>
      <c r="D2665" s="2" t="s">
        <v>29</v>
      </c>
      <c r="E2665" s="2" t="s">
        <v>12297</v>
      </c>
      <c r="F2665" s="2" t="s">
        <v>12279</v>
      </c>
    </row>
    <row r="2666" spans="1:6" hidden="1" x14ac:dyDescent="0.2">
      <c r="A2666" s="1">
        <v>15682</v>
      </c>
      <c r="B2666" s="2" t="s">
        <v>13174</v>
      </c>
      <c r="C2666" s="2" t="s">
        <v>14858</v>
      </c>
      <c r="D2666" s="2" t="s">
        <v>29</v>
      </c>
      <c r="E2666" s="2" t="s">
        <v>12297</v>
      </c>
      <c r="F2666" s="2" t="s">
        <v>12279</v>
      </c>
    </row>
    <row r="2667" spans="1:6" hidden="1" x14ac:dyDescent="0.2">
      <c r="A2667" s="1">
        <v>15683</v>
      </c>
      <c r="B2667" s="2" t="s">
        <v>7515</v>
      </c>
      <c r="C2667" s="2" t="s">
        <v>14859</v>
      </c>
      <c r="D2667" s="2" t="s">
        <v>34</v>
      </c>
      <c r="E2667" s="2" t="s">
        <v>12297</v>
      </c>
      <c r="F2667" s="2" t="s">
        <v>12279</v>
      </c>
    </row>
    <row r="2668" spans="1:6" hidden="1" x14ac:dyDescent="0.2">
      <c r="A2668" s="1">
        <v>15686</v>
      </c>
      <c r="B2668" s="2" t="s">
        <v>14829</v>
      </c>
      <c r="C2668" s="2" t="s">
        <v>14860</v>
      </c>
      <c r="D2668" s="2" t="s">
        <v>29</v>
      </c>
      <c r="E2668" s="2" t="s">
        <v>12297</v>
      </c>
      <c r="F2668" s="2" t="s">
        <v>12279</v>
      </c>
    </row>
    <row r="2669" spans="1:6" ht="20" hidden="1" x14ac:dyDescent="0.2">
      <c r="A2669" s="1">
        <v>15687</v>
      </c>
      <c r="B2669" s="2" t="s">
        <v>7633</v>
      </c>
      <c r="C2669" s="2" t="s">
        <v>14861</v>
      </c>
      <c r="D2669" s="2" t="s">
        <v>34</v>
      </c>
      <c r="E2669" s="2" t="s">
        <v>12297</v>
      </c>
      <c r="F2669" s="2" t="s">
        <v>12279</v>
      </c>
    </row>
    <row r="2670" spans="1:6" hidden="1" x14ac:dyDescent="0.2">
      <c r="A2670" s="1">
        <v>15688</v>
      </c>
      <c r="B2670" s="2" t="s">
        <v>7489</v>
      </c>
      <c r="C2670" s="2" t="s">
        <v>14862</v>
      </c>
      <c r="D2670" s="2" t="s">
        <v>29</v>
      </c>
      <c r="E2670" s="2" t="s">
        <v>12297</v>
      </c>
      <c r="F2670" s="2" t="s">
        <v>12279</v>
      </c>
    </row>
    <row r="2671" spans="1:6" hidden="1" x14ac:dyDescent="0.2">
      <c r="A2671" s="1">
        <v>15689</v>
      </c>
      <c r="B2671" s="2" t="s">
        <v>14863</v>
      </c>
      <c r="C2671" s="2" t="s">
        <v>14864</v>
      </c>
      <c r="D2671" s="2" t="s">
        <v>26</v>
      </c>
      <c r="E2671" s="2" t="s">
        <v>12297</v>
      </c>
      <c r="F2671" s="2" t="s">
        <v>12279</v>
      </c>
    </row>
    <row r="2672" spans="1:6" hidden="1" x14ac:dyDescent="0.2">
      <c r="A2672" s="1">
        <v>15690</v>
      </c>
      <c r="B2672" s="2" t="s">
        <v>7605</v>
      </c>
      <c r="C2672" s="2" t="s">
        <v>14865</v>
      </c>
      <c r="D2672" s="2" t="s">
        <v>29</v>
      </c>
      <c r="E2672" s="2" t="s">
        <v>12297</v>
      </c>
      <c r="F2672" s="2" t="s">
        <v>12279</v>
      </c>
    </row>
    <row r="2673" spans="1:6" ht="20" hidden="1" x14ac:dyDescent="0.2">
      <c r="A2673" s="1">
        <v>15691</v>
      </c>
      <c r="B2673" s="2" t="s">
        <v>14866</v>
      </c>
      <c r="C2673" s="2" t="s">
        <v>14867</v>
      </c>
      <c r="D2673" s="2" t="s">
        <v>34</v>
      </c>
      <c r="E2673" s="2" t="s">
        <v>12453</v>
      </c>
      <c r="F2673" s="2" t="s">
        <v>12279</v>
      </c>
    </row>
    <row r="2674" spans="1:6" hidden="1" x14ac:dyDescent="0.2">
      <c r="A2674" s="1">
        <v>15692</v>
      </c>
      <c r="B2674" s="2" t="s">
        <v>14868</v>
      </c>
      <c r="C2674" s="2" t="s">
        <v>2102</v>
      </c>
      <c r="D2674" s="2" t="s">
        <v>29</v>
      </c>
      <c r="E2674" s="2" t="s">
        <v>12297</v>
      </c>
      <c r="F2674" s="2" t="s">
        <v>12279</v>
      </c>
    </row>
    <row r="2675" spans="1:6" hidden="1" x14ac:dyDescent="0.2">
      <c r="A2675" s="1">
        <v>15693</v>
      </c>
      <c r="B2675" s="2" t="s">
        <v>12495</v>
      </c>
      <c r="C2675" s="2" t="s">
        <v>14869</v>
      </c>
      <c r="D2675" s="2" t="s">
        <v>34</v>
      </c>
      <c r="E2675" s="2" t="s">
        <v>12297</v>
      </c>
      <c r="F2675" s="2" t="s">
        <v>12279</v>
      </c>
    </row>
    <row r="2676" spans="1:6" hidden="1" x14ac:dyDescent="0.2">
      <c r="A2676" s="1">
        <v>15694</v>
      </c>
      <c r="B2676" s="2" t="s">
        <v>7841</v>
      </c>
      <c r="C2676" s="2" t="s">
        <v>14870</v>
      </c>
      <c r="D2676" s="2" t="s">
        <v>34</v>
      </c>
      <c r="E2676" s="2" t="s">
        <v>12297</v>
      </c>
      <c r="F2676" s="2" t="s">
        <v>12279</v>
      </c>
    </row>
    <row r="2677" spans="1:6" hidden="1" x14ac:dyDescent="0.2">
      <c r="A2677" s="1">
        <v>15695</v>
      </c>
      <c r="B2677" s="2" t="s">
        <v>7721</v>
      </c>
      <c r="C2677" s="2" t="s">
        <v>14871</v>
      </c>
      <c r="D2677" s="2" t="s">
        <v>29</v>
      </c>
      <c r="E2677" s="2" t="s">
        <v>12297</v>
      </c>
      <c r="F2677" s="2" t="s">
        <v>12279</v>
      </c>
    </row>
    <row r="2678" spans="1:6" hidden="1" x14ac:dyDescent="0.2">
      <c r="A2678" s="1">
        <v>15697</v>
      </c>
      <c r="B2678" s="2" t="s">
        <v>14740</v>
      </c>
      <c r="C2678" s="2" t="s">
        <v>14872</v>
      </c>
      <c r="D2678" s="2" t="s">
        <v>34</v>
      </c>
      <c r="E2678" s="2" t="s">
        <v>12297</v>
      </c>
      <c r="F2678" s="2" t="s">
        <v>12279</v>
      </c>
    </row>
    <row r="2679" spans="1:6" hidden="1" x14ac:dyDescent="0.2">
      <c r="A2679" s="1">
        <v>15699</v>
      </c>
      <c r="B2679" s="2" t="s">
        <v>12397</v>
      </c>
      <c r="C2679" s="2" t="s">
        <v>14873</v>
      </c>
      <c r="D2679" s="2" t="s">
        <v>34</v>
      </c>
      <c r="E2679" s="2" t="s">
        <v>12297</v>
      </c>
      <c r="F2679" s="2" t="s">
        <v>12279</v>
      </c>
    </row>
    <row r="2680" spans="1:6" hidden="1" x14ac:dyDescent="0.2">
      <c r="A2680" s="1">
        <v>15700</v>
      </c>
      <c r="B2680" s="2" t="s">
        <v>7489</v>
      </c>
      <c r="C2680" s="2" t="s">
        <v>14874</v>
      </c>
      <c r="D2680" s="2" t="s">
        <v>29</v>
      </c>
      <c r="E2680" s="2" t="s">
        <v>12297</v>
      </c>
      <c r="F2680" s="2" t="s">
        <v>12279</v>
      </c>
    </row>
    <row r="2681" spans="1:6" hidden="1" x14ac:dyDescent="0.2">
      <c r="A2681" s="1">
        <v>15701</v>
      </c>
      <c r="B2681" s="2" t="s">
        <v>7759</v>
      </c>
      <c r="C2681" s="2" t="s">
        <v>14875</v>
      </c>
      <c r="D2681" s="2" t="s">
        <v>29</v>
      </c>
      <c r="E2681" s="2" t="s">
        <v>12297</v>
      </c>
      <c r="F2681" s="2" t="s">
        <v>12279</v>
      </c>
    </row>
    <row r="2682" spans="1:6" hidden="1" x14ac:dyDescent="0.2">
      <c r="A2682" s="1">
        <v>15702</v>
      </c>
      <c r="B2682" s="2" t="s">
        <v>14876</v>
      </c>
      <c r="C2682" s="2" t="s">
        <v>14877</v>
      </c>
      <c r="D2682" s="2" t="s">
        <v>26</v>
      </c>
      <c r="E2682" s="2" t="s">
        <v>12297</v>
      </c>
      <c r="F2682" s="2" t="s">
        <v>12279</v>
      </c>
    </row>
    <row r="2683" spans="1:6" hidden="1" x14ac:dyDescent="0.2">
      <c r="A2683" s="1">
        <v>15703</v>
      </c>
      <c r="B2683" s="2" t="s">
        <v>14197</v>
      </c>
      <c r="C2683" s="2" t="s">
        <v>13389</v>
      </c>
      <c r="D2683" s="2" t="s">
        <v>29</v>
      </c>
      <c r="E2683" s="2" t="s">
        <v>12297</v>
      </c>
      <c r="F2683" s="2" t="s">
        <v>12279</v>
      </c>
    </row>
    <row r="2684" spans="1:6" hidden="1" x14ac:dyDescent="0.2">
      <c r="A2684" s="1">
        <v>15704</v>
      </c>
      <c r="B2684" s="2" t="s">
        <v>14878</v>
      </c>
      <c r="C2684" s="2" t="s">
        <v>2102</v>
      </c>
      <c r="D2684" s="2" t="s">
        <v>26</v>
      </c>
      <c r="E2684" s="2" t="s">
        <v>12297</v>
      </c>
      <c r="F2684" s="2" t="s">
        <v>12279</v>
      </c>
    </row>
    <row r="2685" spans="1:6" hidden="1" x14ac:dyDescent="0.2">
      <c r="A2685" s="1">
        <v>15706</v>
      </c>
      <c r="B2685" s="2" t="s">
        <v>7287</v>
      </c>
      <c r="C2685" s="2" t="s">
        <v>14879</v>
      </c>
      <c r="D2685" s="2" t="s">
        <v>34</v>
      </c>
      <c r="E2685" s="2" t="s">
        <v>12297</v>
      </c>
      <c r="F2685" s="2" t="s">
        <v>12279</v>
      </c>
    </row>
    <row r="2686" spans="1:6" hidden="1" x14ac:dyDescent="0.2">
      <c r="A2686" s="1">
        <v>15708</v>
      </c>
      <c r="B2686" s="2" t="s">
        <v>14733</v>
      </c>
      <c r="C2686" s="2" t="s">
        <v>14880</v>
      </c>
      <c r="D2686" s="2" t="s">
        <v>34</v>
      </c>
      <c r="E2686" s="2" t="s">
        <v>12297</v>
      </c>
      <c r="F2686" s="2" t="s">
        <v>12279</v>
      </c>
    </row>
    <row r="2687" spans="1:6" hidden="1" x14ac:dyDescent="0.2">
      <c r="A2687" s="1">
        <v>15709</v>
      </c>
      <c r="B2687" s="2" t="s">
        <v>7871</v>
      </c>
      <c r="C2687" s="2" t="s">
        <v>14881</v>
      </c>
      <c r="D2687" s="2" t="s">
        <v>34</v>
      </c>
      <c r="E2687" s="2" t="s">
        <v>12297</v>
      </c>
      <c r="F2687" s="2" t="s">
        <v>12279</v>
      </c>
    </row>
    <row r="2688" spans="1:6" hidden="1" x14ac:dyDescent="0.2">
      <c r="A2688" s="1">
        <v>15710</v>
      </c>
      <c r="B2688" s="2" t="s">
        <v>7489</v>
      </c>
      <c r="C2688" s="2" t="s">
        <v>14882</v>
      </c>
      <c r="D2688" s="2" t="s">
        <v>29</v>
      </c>
      <c r="E2688" s="2" t="s">
        <v>12297</v>
      </c>
      <c r="F2688" s="2" t="s">
        <v>12279</v>
      </c>
    </row>
    <row r="2689" spans="1:6" hidden="1" x14ac:dyDescent="0.2">
      <c r="A2689" s="1">
        <v>15711</v>
      </c>
      <c r="B2689" s="2" t="s">
        <v>12333</v>
      </c>
      <c r="C2689" s="2" t="s">
        <v>14883</v>
      </c>
      <c r="D2689" s="2" t="s">
        <v>34</v>
      </c>
      <c r="E2689" s="2" t="s">
        <v>12297</v>
      </c>
      <c r="F2689" s="2" t="s">
        <v>12279</v>
      </c>
    </row>
    <row r="2690" spans="1:6" hidden="1" x14ac:dyDescent="0.2">
      <c r="A2690" s="1">
        <v>15714</v>
      </c>
      <c r="B2690" s="2" t="s">
        <v>7287</v>
      </c>
      <c r="C2690" s="2" t="s">
        <v>14884</v>
      </c>
      <c r="D2690" s="2" t="s">
        <v>34</v>
      </c>
      <c r="E2690" s="2" t="s">
        <v>12297</v>
      </c>
      <c r="F2690" s="2" t="s">
        <v>12279</v>
      </c>
    </row>
    <row r="2691" spans="1:6" hidden="1" x14ac:dyDescent="0.2">
      <c r="A2691" s="1">
        <v>15715</v>
      </c>
      <c r="B2691" s="2" t="s">
        <v>7489</v>
      </c>
      <c r="C2691" s="2" t="s">
        <v>7884</v>
      </c>
      <c r="D2691" s="2" t="s">
        <v>29</v>
      </c>
      <c r="E2691" s="2" t="s">
        <v>12297</v>
      </c>
      <c r="F2691" s="2" t="s">
        <v>12279</v>
      </c>
    </row>
    <row r="2692" spans="1:6" hidden="1" x14ac:dyDescent="0.2">
      <c r="A2692" s="1">
        <v>15718</v>
      </c>
      <c r="B2692" s="2" t="s">
        <v>7885</v>
      </c>
      <c r="C2692" s="2" t="s">
        <v>7886</v>
      </c>
      <c r="D2692" s="2" t="s">
        <v>29</v>
      </c>
      <c r="E2692" s="2" t="s">
        <v>12297</v>
      </c>
      <c r="F2692" s="2" t="s">
        <v>12279</v>
      </c>
    </row>
    <row r="2693" spans="1:6" hidden="1" x14ac:dyDescent="0.2">
      <c r="A2693" s="1">
        <v>15719</v>
      </c>
      <c r="B2693" s="2" t="s">
        <v>14885</v>
      </c>
      <c r="C2693" s="2" t="s">
        <v>2102</v>
      </c>
      <c r="D2693" s="2" t="s">
        <v>29</v>
      </c>
      <c r="E2693" s="2" t="s">
        <v>12297</v>
      </c>
      <c r="F2693" s="2" t="s">
        <v>12279</v>
      </c>
    </row>
    <row r="2694" spans="1:6" hidden="1" x14ac:dyDescent="0.2">
      <c r="A2694" s="1">
        <v>15720</v>
      </c>
      <c r="B2694" s="2" t="s">
        <v>7787</v>
      </c>
      <c r="C2694" s="2" t="s">
        <v>14886</v>
      </c>
      <c r="D2694" s="2" t="s">
        <v>29</v>
      </c>
      <c r="E2694" s="2" t="s">
        <v>12297</v>
      </c>
      <c r="F2694" s="2" t="s">
        <v>12279</v>
      </c>
    </row>
    <row r="2695" spans="1:6" hidden="1" x14ac:dyDescent="0.2">
      <c r="A2695" s="1">
        <v>15722</v>
      </c>
      <c r="B2695" s="2" t="s">
        <v>7503</v>
      </c>
      <c r="C2695" s="2" t="s">
        <v>14887</v>
      </c>
      <c r="D2695" s="2" t="s">
        <v>29</v>
      </c>
      <c r="E2695" s="2" t="s">
        <v>12297</v>
      </c>
      <c r="F2695" s="2" t="s">
        <v>12279</v>
      </c>
    </row>
    <row r="2696" spans="1:6" hidden="1" x14ac:dyDescent="0.2">
      <c r="A2696" s="1">
        <v>15723</v>
      </c>
      <c r="B2696" s="2" t="s">
        <v>7888</v>
      </c>
      <c r="C2696" s="2" t="s">
        <v>7889</v>
      </c>
      <c r="D2696" s="2" t="s">
        <v>26</v>
      </c>
      <c r="E2696" s="2" t="s">
        <v>12297</v>
      </c>
      <c r="F2696" s="2" t="s">
        <v>12279</v>
      </c>
    </row>
    <row r="2697" spans="1:6" hidden="1" x14ac:dyDescent="0.2">
      <c r="A2697" s="1">
        <v>15725</v>
      </c>
      <c r="B2697" s="2" t="s">
        <v>14888</v>
      </c>
      <c r="C2697" s="2" t="s">
        <v>14889</v>
      </c>
      <c r="D2697" s="2" t="s">
        <v>29</v>
      </c>
      <c r="E2697" s="2" t="s">
        <v>12297</v>
      </c>
      <c r="F2697" s="2" t="s">
        <v>12279</v>
      </c>
    </row>
    <row r="2698" spans="1:6" hidden="1" x14ac:dyDescent="0.2">
      <c r="A2698" s="1">
        <v>15726</v>
      </c>
      <c r="B2698" s="2" t="s">
        <v>7284</v>
      </c>
      <c r="C2698" s="2" t="s">
        <v>7890</v>
      </c>
      <c r="D2698" s="2" t="s">
        <v>29</v>
      </c>
      <c r="E2698" s="2" t="s">
        <v>12297</v>
      </c>
      <c r="F2698" s="2" t="s">
        <v>12279</v>
      </c>
    </row>
    <row r="2699" spans="1:6" hidden="1" x14ac:dyDescent="0.2">
      <c r="A2699" s="1">
        <v>15727</v>
      </c>
      <c r="B2699" s="2" t="s">
        <v>12348</v>
      </c>
      <c r="C2699" s="2" t="s">
        <v>14890</v>
      </c>
      <c r="D2699" s="2" t="s">
        <v>29</v>
      </c>
      <c r="E2699" s="2" t="s">
        <v>12297</v>
      </c>
      <c r="F2699" s="2" t="s">
        <v>12279</v>
      </c>
    </row>
    <row r="2700" spans="1:6" hidden="1" x14ac:dyDescent="0.2">
      <c r="A2700" s="1">
        <v>15728</v>
      </c>
      <c r="B2700" s="2" t="s">
        <v>7605</v>
      </c>
      <c r="C2700" s="2" t="s">
        <v>14891</v>
      </c>
      <c r="D2700" s="2" t="s">
        <v>29</v>
      </c>
      <c r="E2700" s="2" t="s">
        <v>12297</v>
      </c>
      <c r="F2700" s="2" t="s">
        <v>12279</v>
      </c>
    </row>
    <row r="2701" spans="1:6" hidden="1" x14ac:dyDescent="0.2">
      <c r="A2701" s="1">
        <v>15732</v>
      </c>
      <c r="B2701" s="2" t="s">
        <v>7688</v>
      </c>
      <c r="C2701" s="2" t="s">
        <v>14892</v>
      </c>
      <c r="D2701" s="2" t="s">
        <v>34</v>
      </c>
      <c r="E2701" s="2" t="s">
        <v>12297</v>
      </c>
      <c r="F2701" s="2" t="s">
        <v>12279</v>
      </c>
    </row>
    <row r="2702" spans="1:6" hidden="1" x14ac:dyDescent="0.2">
      <c r="A2702" s="1">
        <v>15733</v>
      </c>
      <c r="B2702" s="2" t="s">
        <v>12643</v>
      </c>
      <c r="C2702" s="2" t="s">
        <v>14893</v>
      </c>
      <c r="D2702" s="2" t="s">
        <v>34</v>
      </c>
      <c r="E2702" s="2" t="s">
        <v>12297</v>
      </c>
      <c r="F2702" s="2" t="s">
        <v>12279</v>
      </c>
    </row>
    <row r="2703" spans="1:6" hidden="1" x14ac:dyDescent="0.2">
      <c r="A2703" s="1">
        <v>15734</v>
      </c>
      <c r="B2703" s="2" t="s">
        <v>7503</v>
      </c>
      <c r="C2703" s="2" t="s">
        <v>14894</v>
      </c>
      <c r="D2703" s="2" t="s">
        <v>29</v>
      </c>
      <c r="E2703" s="2" t="s">
        <v>12297</v>
      </c>
      <c r="F2703" s="2" t="s">
        <v>12279</v>
      </c>
    </row>
    <row r="2704" spans="1:6" hidden="1" x14ac:dyDescent="0.2">
      <c r="A2704" s="1">
        <v>15735</v>
      </c>
      <c r="B2704" s="2" t="s">
        <v>12643</v>
      </c>
      <c r="C2704" s="2" t="s">
        <v>14895</v>
      </c>
      <c r="D2704" s="2" t="s">
        <v>34</v>
      </c>
      <c r="E2704" s="2" t="s">
        <v>12297</v>
      </c>
      <c r="F2704" s="2" t="s">
        <v>12279</v>
      </c>
    </row>
    <row r="2705" spans="1:6" hidden="1" x14ac:dyDescent="0.2">
      <c r="A2705" s="1">
        <v>15736</v>
      </c>
      <c r="B2705" s="2" t="s">
        <v>7299</v>
      </c>
      <c r="C2705" s="2" t="s">
        <v>14896</v>
      </c>
      <c r="D2705" s="2" t="s">
        <v>29</v>
      </c>
      <c r="E2705" s="2" t="s">
        <v>12297</v>
      </c>
      <c r="F2705" s="2" t="s">
        <v>12279</v>
      </c>
    </row>
    <row r="2706" spans="1:6" hidden="1" x14ac:dyDescent="0.2">
      <c r="A2706" s="1">
        <v>15737</v>
      </c>
      <c r="B2706" s="2" t="s">
        <v>13179</v>
      </c>
      <c r="C2706" s="2" t="s">
        <v>14897</v>
      </c>
      <c r="D2706" s="2" t="s">
        <v>34</v>
      </c>
      <c r="E2706" s="2" t="s">
        <v>12278</v>
      </c>
      <c r="F2706" s="2" t="s">
        <v>12279</v>
      </c>
    </row>
    <row r="2707" spans="1:6" hidden="1" x14ac:dyDescent="0.2">
      <c r="A2707" s="1">
        <v>15738</v>
      </c>
      <c r="B2707" s="2" t="s">
        <v>13179</v>
      </c>
      <c r="C2707" s="2" t="s">
        <v>12961</v>
      </c>
      <c r="D2707" s="2" t="s">
        <v>34</v>
      </c>
      <c r="E2707" s="2" t="s">
        <v>12278</v>
      </c>
      <c r="F2707" s="2" t="s">
        <v>12279</v>
      </c>
    </row>
    <row r="2708" spans="1:6" hidden="1" x14ac:dyDescent="0.2">
      <c r="A2708" s="1">
        <v>15740</v>
      </c>
      <c r="B2708" s="2" t="s">
        <v>14898</v>
      </c>
      <c r="C2708" s="2" t="s">
        <v>14899</v>
      </c>
      <c r="D2708" s="2" t="s">
        <v>34</v>
      </c>
      <c r="E2708" s="2" t="s">
        <v>12278</v>
      </c>
      <c r="F2708" s="2" t="s">
        <v>12279</v>
      </c>
    </row>
    <row r="2709" spans="1:6" hidden="1" x14ac:dyDescent="0.2">
      <c r="A2709" s="1">
        <v>15741</v>
      </c>
      <c r="B2709" s="2" t="s">
        <v>14900</v>
      </c>
      <c r="C2709" s="2" t="s">
        <v>14901</v>
      </c>
      <c r="D2709" s="2" t="s">
        <v>34</v>
      </c>
      <c r="E2709" s="2" t="s">
        <v>12278</v>
      </c>
      <c r="F2709" s="2" t="s">
        <v>12279</v>
      </c>
    </row>
    <row r="2710" spans="1:6" hidden="1" x14ac:dyDescent="0.2">
      <c r="A2710" s="1">
        <v>15742</v>
      </c>
      <c r="B2710" s="2" t="s">
        <v>14900</v>
      </c>
      <c r="C2710" s="2" t="s">
        <v>14902</v>
      </c>
      <c r="D2710" s="2" t="s">
        <v>34</v>
      </c>
      <c r="E2710" s="2" t="s">
        <v>12278</v>
      </c>
      <c r="F2710" s="2" t="s">
        <v>12279</v>
      </c>
    </row>
    <row r="2711" spans="1:6" hidden="1" x14ac:dyDescent="0.2">
      <c r="A2711" s="1">
        <v>15744</v>
      </c>
      <c r="B2711" s="2" t="s">
        <v>14903</v>
      </c>
      <c r="C2711" s="2" t="s">
        <v>14904</v>
      </c>
      <c r="D2711" s="2" t="s">
        <v>34</v>
      </c>
      <c r="E2711" s="2" t="s">
        <v>12278</v>
      </c>
      <c r="F2711" s="2" t="s">
        <v>12279</v>
      </c>
    </row>
    <row r="2712" spans="1:6" hidden="1" x14ac:dyDescent="0.2">
      <c r="A2712" s="1">
        <v>15745</v>
      </c>
      <c r="B2712" s="2" t="s">
        <v>14903</v>
      </c>
      <c r="C2712" s="2" t="s">
        <v>14905</v>
      </c>
      <c r="D2712" s="2" t="s">
        <v>34</v>
      </c>
      <c r="E2712" s="2" t="s">
        <v>12278</v>
      </c>
      <c r="F2712" s="2" t="s">
        <v>12279</v>
      </c>
    </row>
    <row r="2713" spans="1:6" hidden="1" x14ac:dyDescent="0.2">
      <c r="A2713" s="1">
        <v>15746</v>
      </c>
      <c r="B2713" s="2" t="s">
        <v>14903</v>
      </c>
      <c r="C2713" s="2" t="s">
        <v>14906</v>
      </c>
      <c r="D2713" s="2" t="s">
        <v>34</v>
      </c>
      <c r="E2713" s="2" t="s">
        <v>12278</v>
      </c>
      <c r="F2713" s="2" t="s">
        <v>12279</v>
      </c>
    </row>
    <row r="2714" spans="1:6" hidden="1" x14ac:dyDescent="0.2">
      <c r="A2714" s="1">
        <v>15747</v>
      </c>
      <c r="B2714" s="2" t="s">
        <v>14907</v>
      </c>
      <c r="C2714" s="2" t="s">
        <v>14908</v>
      </c>
      <c r="D2714" s="2" t="s">
        <v>34</v>
      </c>
      <c r="E2714" s="2" t="s">
        <v>12278</v>
      </c>
      <c r="F2714" s="2" t="s">
        <v>12279</v>
      </c>
    </row>
    <row r="2715" spans="1:6" hidden="1" x14ac:dyDescent="0.2">
      <c r="A2715" s="1">
        <v>15748</v>
      </c>
      <c r="B2715" s="2" t="s">
        <v>14909</v>
      </c>
      <c r="C2715" s="2" t="s">
        <v>14910</v>
      </c>
      <c r="D2715" s="2" t="s">
        <v>34</v>
      </c>
      <c r="E2715" s="2" t="s">
        <v>12278</v>
      </c>
      <c r="F2715" s="2" t="s">
        <v>12279</v>
      </c>
    </row>
    <row r="2716" spans="1:6" hidden="1" x14ac:dyDescent="0.2">
      <c r="A2716" s="1">
        <v>15749</v>
      </c>
      <c r="B2716" s="2" t="s">
        <v>14909</v>
      </c>
      <c r="C2716" s="2" t="s">
        <v>14911</v>
      </c>
      <c r="D2716" s="2" t="s">
        <v>34</v>
      </c>
      <c r="E2716" s="2" t="s">
        <v>12278</v>
      </c>
      <c r="F2716" s="2" t="s">
        <v>12279</v>
      </c>
    </row>
    <row r="2717" spans="1:6" hidden="1" x14ac:dyDescent="0.2">
      <c r="A2717" s="1">
        <v>15750</v>
      </c>
      <c r="B2717" s="2" t="s">
        <v>14912</v>
      </c>
      <c r="C2717" s="2" t="s">
        <v>7600</v>
      </c>
      <c r="D2717" s="2" t="s">
        <v>34</v>
      </c>
      <c r="E2717" s="2" t="s">
        <v>12278</v>
      </c>
      <c r="F2717" s="2" t="s">
        <v>12279</v>
      </c>
    </row>
    <row r="2718" spans="1:6" hidden="1" x14ac:dyDescent="0.2">
      <c r="A2718" s="1">
        <v>15752</v>
      </c>
      <c r="B2718" s="2" t="s">
        <v>14913</v>
      </c>
      <c r="C2718" s="2" t="s">
        <v>14914</v>
      </c>
      <c r="D2718" s="2" t="s">
        <v>34</v>
      </c>
      <c r="E2718" s="2" t="s">
        <v>12278</v>
      </c>
      <c r="F2718" s="2" t="s">
        <v>12279</v>
      </c>
    </row>
    <row r="2719" spans="1:6" hidden="1" x14ac:dyDescent="0.2">
      <c r="A2719" s="1">
        <v>15753</v>
      </c>
      <c r="B2719" s="2" t="s">
        <v>14915</v>
      </c>
      <c r="C2719" s="2" t="s">
        <v>14916</v>
      </c>
      <c r="D2719" s="2" t="s">
        <v>34</v>
      </c>
      <c r="E2719" s="2" t="s">
        <v>12278</v>
      </c>
      <c r="F2719" s="2" t="s">
        <v>12279</v>
      </c>
    </row>
    <row r="2720" spans="1:6" hidden="1" x14ac:dyDescent="0.2">
      <c r="A2720" s="1">
        <v>15755</v>
      </c>
      <c r="B2720" s="2" t="s">
        <v>14917</v>
      </c>
      <c r="C2720" s="2" t="s">
        <v>14918</v>
      </c>
      <c r="D2720" s="2" t="s">
        <v>34</v>
      </c>
      <c r="E2720" s="2" t="s">
        <v>12278</v>
      </c>
      <c r="F2720" s="2" t="s">
        <v>12279</v>
      </c>
    </row>
    <row r="2721" spans="1:6" hidden="1" x14ac:dyDescent="0.2">
      <c r="A2721" s="1">
        <v>15758</v>
      </c>
      <c r="B2721" s="2" t="s">
        <v>14919</v>
      </c>
      <c r="C2721" s="2" t="s">
        <v>14920</v>
      </c>
      <c r="D2721" s="2" t="s">
        <v>34</v>
      </c>
      <c r="E2721" s="2" t="s">
        <v>12278</v>
      </c>
      <c r="F2721" s="2" t="s">
        <v>12279</v>
      </c>
    </row>
    <row r="2722" spans="1:6" hidden="1" x14ac:dyDescent="0.2">
      <c r="A2722" s="1">
        <v>15759</v>
      </c>
      <c r="B2722" s="2" t="s">
        <v>14921</v>
      </c>
      <c r="C2722" s="2" t="s">
        <v>14922</v>
      </c>
      <c r="D2722" s="2" t="s">
        <v>34</v>
      </c>
      <c r="E2722" s="2" t="s">
        <v>12278</v>
      </c>
      <c r="F2722" s="2" t="s">
        <v>12279</v>
      </c>
    </row>
    <row r="2723" spans="1:6" hidden="1" x14ac:dyDescent="0.2">
      <c r="A2723" s="1">
        <v>15761</v>
      </c>
      <c r="B2723" s="2" t="s">
        <v>12382</v>
      </c>
      <c r="C2723" s="2" t="s">
        <v>14923</v>
      </c>
      <c r="D2723" s="2" t="s">
        <v>34</v>
      </c>
      <c r="E2723" s="2" t="s">
        <v>12278</v>
      </c>
      <c r="F2723" s="2" t="s">
        <v>12279</v>
      </c>
    </row>
    <row r="2724" spans="1:6" hidden="1" x14ac:dyDescent="0.2">
      <c r="A2724" s="1">
        <v>15762</v>
      </c>
      <c r="B2724" s="2" t="s">
        <v>14924</v>
      </c>
      <c r="C2724" s="2" t="s">
        <v>14925</v>
      </c>
      <c r="D2724" s="2" t="s">
        <v>34</v>
      </c>
      <c r="E2724" s="2" t="s">
        <v>12278</v>
      </c>
      <c r="F2724" s="2" t="s">
        <v>12279</v>
      </c>
    </row>
    <row r="2725" spans="1:6" hidden="1" x14ac:dyDescent="0.2">
      <c r="A2725" s="1">
        <v>15763</v>
      </c>
      <c r="B2725" s="2" t="s">
        <v>14926</v>
      </c>
      <c r="C2725" s="2" t="s">
        <v>14927</v>
      </c>
      <c r="D2725" s="2" t="s">
        <v>34</v>
      </c>
      <c r="E2725" s="2" t="s">
        <v>12278</v>
      </c>
      <c r="F2725" s="2" t="s">
        <v>12279</v>
      </c>
    </row>
    <row r="2726" spans="1:6" hidden="1" x14ac:dyDescent="0.2">
      <c r="A2726" s="1">
        <v>15766</v>
      </c>
      <c r="B2726" s="2" t="s">
        <v>14928</v>
      </c>
      <c r="C2726" s="2" t="s">
        <v>14929</v>
      </c>
      <c r="D2726" s="2" t="s">
        <v>34</v>
      </c>
      <c r="E2726" s="2" t="s">
        <v>12278</v>
      </c>
      <c r="F2726" s="2" t="s">
        <v>12279</v>
      </c>
    </row>
    <row r="2727" spans="1:6" hidden="1" x14ac:dyDescent="0.2">
      <c r="A2727" s="1">
        <v>15767</v>
      </c>
      <c r="B2727" s="2" t="s">
        <v>12336</v>
      </c>
      <c r="C2727" s="2" t="s">
        <v>14930</v>
      </c>
      <c r="D2727" s="2" t="s">
        <v>34</v>
      </c>
      <c r="E2727" s="2" t="s">
        <v>12297</v>
      </c>
      <c r="F2727" s="2" t="s">
        <v>12279</v>
      </c>
    </row>
    <row r="2728" spans="1:6" hidden="1" x14ac:dyDescent="0.2">
      <c r="A2728" s="1">
        <v>15768</v>
      </c>
      <c r="B2728" s="2" t="s">
        <v>12336</v>
      </c>
      <c r="C2728" s="2" t="s">
        <v>14931</v>
      </c>
      <c r="D2728" s="2" t="s">
        <v>34</v>
      </c>
      <c r="E2728" s="2" t="s">
        <v>12284</v>
      </c>
      <c r="F2728" s="2" t="s">
        <v>12279</v>
      </c>
    </row>
    <row r="2729" spans="1:6" hidden="1" x14ac:dyDescent="0.2">
      <c r="A2729" s="1">
        <v>15769</v>
      </c>
      <c r="B2729" s="2" t="s">
        <v>12336</v>
      </c>
      <c r="C2729" s="2" t="s">
        <v>14932</v>
      </c>
      <c r="D2729" s="2" t="s">
        <v>34</v>
      </c>
      <c r="E2729" s="2" t="s">
        <v>12284</v>
      </c>
      <c r="F2729" s="2" t="s">
        <v>12279</v>
      </c>
    </row>
    <row r="2730" spans="1:6" ht="20" hidden="1" x14ac:dyDescent="0.2">
      <c r="A2730" s="1">
        <v>15770</v>
      </c>
      <c r="B2730" s="2" t="s">
        <v>13460</v>
      </c>
      <c r="C2730" s="2" t="s">
        <v>14933</v>
      </c>
      <c r="D2730" s="2" t="s">
        <v>34</v>
      </c>
      <c r="E2730" s="2" t="s">
        <v>12284</v>
      </c>
      <c r="F2730" s="2" t="s">
        <v>12279</v>
      </c>
    </row>
    <row r="2731" spans="1:6" hidden="1" x14ac:dyDescent="0.2">
      <c r="A2731" s="1">
        <v>15771</v>
      </c>
      <c r="B2731" s="2" t="s">
        <v>12336</v>
      </c>
      <c r="C2731" s="2" t="s">
        <v>14934</v>
      </c>
      <c r="D2731" s="2" t="s">
        <v>34</v>
      </c>
      <c r="E2731" s="2" t="s">
        <v>12284</v>
      </c>
      <c r="F2731" s="2" t="s">
        <v>12279</v>
      </c>
    </row>
    <row r="2732" spans="1:6" hidden="1" x14ac:dyDescent="0.2">
      <c r="A2732" s="1">
        <v>15772</v>
      </c>
      <c r="B2732" s="2" t="s">
        <v>7829</v>
      </c>
      <c r="C2732" s="2" t="s">
        <v>7891</v>
      </c>
      <c r="D2732" s="2" t="s">
        <v>26</v>
      </c>
      <c r="E2732" s="2" t="s">
        <v>12297</v>
      </c>
      <c r="F2732" s="2" t="s">
        <v>12279</v>
      </c>
    </row>
    <row r="2733" spans="1:6" hidden="1" x14ac:dyDescent="0.2">
      <c r="A2733" s="1">
        <v>15773</v>
      </c>
      <c r="B2733" s="2" t="s">
        <v>7489</v>
      </c>
      <c r="C2733" s="2" t="s">
        <v>14935</v>
      </c>
      <c r="D2733" s="2" t="s">
        <v>29</v>
      </c>
      <c r="E2733" s="2" t="s">
        <v>12278</v>
      </c>
      <c r="F2733" s="2" t="s">
        <v>12279</v>
      </c>
    </row>
    <row r="2734" spans="1:6" hidden="1" x14ac:dyDescent="0.2">
      <c r="A2734" s="1">
        <v>15774</v>
      </c>
      <c r="B2734" s="2" t="s">
        <v>14936</v>
      </c>
      <c r="C2734" s="2" t="s">
        <v>2102</v>
      </c>
      <c r="D2734" s="2" t="s">
        <v>29</v>
      </c>
      <c r="E2734" s="2" t="s">
        <v>12297</v>
      </c>
      <c r="F2734" s="2" t="s">
        <v>12279</v>
      </c>
    </row>
    <row r="2735" spans="1:6" hidden="1" x14ac:dyDescent="0.2">
      <c r="A2735" s="1">
        <v>15775</v>
      </c>
      <c r="B2735" s="2" t="s">
        <v>12392</v>
      </c>
      <c r="C2735" s="2" t="s">
        <v>14937</v>
      </c>
      <c r="D2735" s="2" t="s">
        <v>34</v>
      </c>
      <c r="E2735" s="2" t="s">
        <v>12297</v>
      </c>
      <c r="F2735" s="2" t="s">
        <v>12279</v>
      </c>
    </row>
    <row r="2736" spans="1:6" hidden="1" x14ac:dyDescent="0.2">
      <c r="A2736" s="1">
        <v>15779</v>
      </c>
      <c r="B2736" s="2" t="s">
        <v>14938</v>
      </c>
      <c r="C2736" s="2" t="s">
        <v>14939</v>
      </c>
      <c r="D2736" s="2" t="s">
        <v>29</v>
      </c>
      <c r="E2736" s="2" t="s">
        <v>12297</v>
      </c>
      <c r="F2736" s="2" t="s">
        <v>12279</v>
      </c>
    </row>
    <row r="2737" spans="1:6" hidden="1" x14ac:dyDescent="0.2">
      <c r="A2737" s="1">
        <v>15781</v>
      </c>
      <c r="B2737" s="2" t="s">
        <v>7385</v>
      </c>
      <c r="C2737" s="2" t="s">
        <v>14940</v>
      </c>
      <c r="D2737" s="2" t="s">
        <v>26</v>
      </c>
      <c r="E2737" s="2" t="s">
        <v>12297</v>
      </c>
      <c r="F2737" s="2" t="s">
        <v>12279</v>
      </c>
    </row>
    <row r="2738" spans="1:6" hidden="1" x14ac:dyDescent="0.2">
      <c r="A2738" s="1">
        <v>15782</v>
      </c>
      <c r="B2738" s="2" t="s">
        <v>7836</v>
      </c>
      <c r="C2738" s="2" t="s">
        <v>14941</v>
      </c>
      <c r="D2738" s="2" t="s">
        <v>26</v>
      </c>
      <c r="E2738" s="2" t="s">
        <v>12297</v>
      </c>
      <c r="F2738" s="2" t="s">
        <v>12279</v>
      </c>
    </row>
    <row r="2739" spans="1:6" hidden="1" x14ac:dyDescent="0.2">
      <c r="A2739" s="1">
        <v>15786</v>
      </c>
      <c r="B2739" s="2" t="s">
        <v>13091</v>
      </c>
      <c r="C2739" s="2" t="s">
        <v>14422</v>
      </c>
      <c r="D2739" s="2" t="s">
        <v>29</v>
      </c>
      <c r="E2739" s="2" t="s">
        <v>12297</v>
      </c>
      <c r="F2739" s="2" t="s">
        <v>12279</v>
      </c>
    </row>
    <row r="2740" spans="1:6" hidden="1" x14ac:dyDescent="0.2">
      <c r="A2740" s="1">
        <v>15789</v>
      </c>
      <c r="B2740" s="2" t="s">
        <v>7374</v>
      </c>
      <c r="C2740" s="2" t="s">
        <v>14942</v>
      </c>
      <c r="D2740" s="2" t="s">
        <v>34</v>
      </c>
      <c r="E2740" s="2" t="s">
        <v>12297</v>
      </c>
      <c r="F2740" s="2" t="s">
        <v>12279</v>
      </c>
    </row>
    <row r="2741" spans="1:6" hidden="1" x14ac:dyDescent="0.2">
      <c r="A2741" s="1">
        <v>15790</v>
      </c>
      <c r="B2741" s="2" t="s">
        <v>7646</v>
      </c>
      <c r="C2741" s="2" t="s">
        <v>14943</v>
      </c>
      <c r="D2741" s="2" t="s">
        <v>34</v>
      </c>
      <c r="E2741" s="2" t="s">
        <v>12297</v>
      </c>
      <c r="F2741" s="2" t="s">
        <v>12279</v>
      </c>
    </row>
    <row r="2742" spans="1:6" hidden="1" x14ac:dyDescent="0.2">
      <c r="A2742" s="1">
        <v>15791</v>
      </c>
      <c r="B2742" s="2" t="s">
        <v>7629</v>
      </c>
      <c r="C2742" s="2" t="s">
        <v>14944</v>
      </c>
      <c r="D2742" s="2" t="s">
        <v>34</v>
      </c>
      <c r="E2742" s="2" t="s">
        <v>12297</v>
      </c>
      <c r="F2742" s="2" t="s">
        <v>12279</v>
      </c>
    </row>
    <row r="2743" spans="1:6" ht="20" hidden="1" x14ac:dyDescent="0.2">
      <c r="A2743" s="1">
        <v>15792</v>
      </c>
      <c r="B2743" s="2" t="s">
        <v>12373</v>
      </c>
      <c r="C2743" s="2" t="s">
        <v>14945</v>
      </c>
      <c r="D2743" s="2" t="s">
        <v>29</v>
      </c>
      <c r="E2743" s="2" t="s">
        <v>12297</v>
      </c>
      <c r="F2743" s="2" t="s">
        <v>12279</v>
      </c>
    </row>
    <row r="2744" spans="1:6" hidden="1" x14ac:dyDescent="0.2">
      <c r="A2744" s="1">
        <v>15795</v>
      </c>
      <c r="B2744" s="2" t="s">
        <v>7323</v>
      </c>
      <c r="C2744" s="2" t="s">
        <v>14946</v>
      </c>
      <c r="D2744" s="2" t="s">
        <v>26</v>
      </c>
      <c r="E2744" s="2" t="s">
        <v>12297</v>
      </c>
      <c r="F2744" s="2" t="s">
        <v>12279</v>
      </c>
    </row>
    <row r="2745" spans="1:6" hidden="1" x14ac:dyDescent="0.2">
      <c r="A2745" s="1">
        <v>15796</v>
      </c>
      <c r="B2745" s="2" t="s">
        <v>12280</v>
      </c>
      <c r="C2745" s="2" t="s">
        <v>14947</v>
      </c>
      <c r="D2745" s="2" t="s">
        <v>26</v>
      </c>
      <c r="E2745" s="2" t="s">
        <v>12297</v>
      </c>
      <c r="F2745" s="2" t="s">
        <v>12279</v>
      </c>
    </row>
    <row r="2746" spans="1:6" hidden="1" x14ac:dyDescent="0.2">
      <c r="A2746" s="1">
        <v>15800</v>
      </c>
      <c r="B2746" s="2" t="s">
        <v>7287</v>
      </c>
      <c r="C2746" s="2" t="s">
        <v>14948</v>
      </c>
      <c r="D2746" s="2" t="s">
        <v>34</v>
      </c>
      <c r="E2746" s="2" t="s">
        <v>12297</v>
      </c>
      <c r="F2746" s="2" t="s">
        <v>12279</v>
      </c>
    </row>
    <row r="2747" spans="1:6" hidden="1" x14ac:dyDescent="0.2">
      <c r="A2747" s="1">
        <v>15801</v>
      </c>
      <c r="B2747" s="2" t="s">
        <v>7287</v>
      </c>
      <c r="C2747" s="2" t="s">
        <v>14949</v>
      </c>
      <c r="D2747" s="2" t="s">
        <v>34</v>
      </c>
      <c r="E2747" s="2" t="s">
        <v>12297</v>
      </c>
      <c r="F2747" s="2" t="s">
        <v>12279</v>
      </c>
    </row>
    <row r="2748" spans="1:6" hidden="1" x14ac:dyDescent="0.2">
      <c r="A2748" s="1">
        <v>15803</v>
      </c>
      <c r="B2748" s="2" t="s">
        <v>7855</v>
      </c>
      <c r="C2748" s="2" t="s">
        <v>14950</v>
      </c>
      <c r="D2748" s="2" t="s">
        <v>29</v>
      </c>
      <c r="E2748" s="2" t="s">
        <v>12297</v>
      </c>
      <c r="F2748" s="2" t="s">
        <v>12279</v>
      </c>
    </row>
    <row r="2749" spans="1:6" hidden="1" x14ac:dyDescent="0.2">
      <c r="A2749" s="1">
        <v>15804</v>
      </c>
      <c r="B2749" s="2" t="s">
        <v>7605</v>
      </c>
      <c r="C2749" s="2" t="s">
        <v>14951</v>
      </c>
      <c r="D2749" s="2" t="s">
        <v>29</v>
      </c>
      <c r="E2749" s="2" t="s">
        <v>12297</v>
      </c>
      <c r="F2749" s="2" t="s">
        <v>12279</v>
      </c>
    </row>
    <row r="2750" spans="1:6" hidden="1" x14ac:dyDescent="0.2">
      <c r="A2750" s="1">
        <v>15805</v>
      </c>
      <c r="B2750" s="2" t="s">
        <v>7489</v>
      </c>
      <c r="C2750" s="2" t="s">
        <v>14952</v>
      </c>
      <c r="D2750" s="2" t="s">
        <v>29</v>
      </c>
      <c r="E2750" s="2" t="s">
        <v>12297</v>
      </c>
      <c r="F2750" s="2" t="s">
        <v>12279</v>
      </c>
    </row>
    <row r="2751" spans="1:6" hidden="1" x14ac:dyDescent="0.2">
      <c r="A2751" s="1">
        <v>15806</v>
      </c>
      <c r="B2751" s="2" t="s">
        <v>7489</v>
      </c>
      <c r="C2751" s="2" t="s">
        <v>14953</v>
      </c>
      <c r="D2751" s="2" t="s">
        <v>29</v>
      </c>
      <c r="E2751" s="2" t="s">
        <v>12297</v>
      </c>
      <c r="F2751" s="2" t="s">
        <v>12279</v>
      </c>
    </row>
    <row r="2752" spans="1:6" hidden="1" x14ac:dyDescent="0.2">
      <c r="A2752" s="1">
        <v>15807</v>
      </c>
      <c r="B2752" s="2" t="s">
        <v>7441</v>
      </c>
      <c r="C2752" s="2" t="s">
        <v>14954</v>
      </c>
      <c r="D2752" s="2" t="s">
        <v>34</v>
      </c>
      <c r="E2752" s="2" t="s">
        <v>12297</v>
      </c>
      <c r="F2752" s="2" t="s">
        <v>12279</v>
      </c>
    </row>
    <row r="2753" spans="1:6" hidden="1" x14ac:dyDescent="0.2">
      <c r="A2753" s="1">
        <v>15808</v>
      </c>
      <c r="B2753" s="2" t="s">
        <v>14868</v>
      </c>
      <c r="C2753" s="2" t="s">
        <v>14955</v>
      </c>
      <c r="D2753" s="2" t="s">
        <v>29</v>
      </c>
      <c r="E2753" s="2" t="s">
        <v>12297</v>
      </c>
      <c r="F2753" s="2" t="s">
        <v>12279</v>
      </c>
    </row>
    <row r="2754" spans="1:6" hidden="1" x14ac:dyDescent="0.2">
      <c r="A2754" s="1">
        <v>15809</v>
      </c>
      <c r="B2754" s="2" t="s">
        <v>13124</v>
      </c>
      <c r="C2754" s="2" t="s">
        <v>14956</v>
      </c>
      <c r="D2754" s="2" t="s">
        <v>29</v>
      </c>
      <c r="E2754" s="2" t="s">
        <v>12297</v>
      </c>
      <c r="F2754" s="2" t="s">
        <v>12279</v>
      </c>
    </row>
    <row r="2755" spans="1:6" hidden="1" x14ac:dyDescent="0.2">
      <c r="A2755" s="1">
        <v>15810</v>
      </c>
      <c r="B2755" s="2" t="s">
        <v>7572</v>
      </c>
      <c r="C2755" s="2" t="s">
        <v>14957</v>
      </c>
      <c r="D2755" s="2" t="s">
        <v>26</v>
      </c>
      <c r="E2755" s="2" t="s">
        <v>12297</v>
      </c>
      <c r="F2755" s="2" t="s">
        <v>12279</v>
      </c>
    </row>
    <row r="2756" spans="1:6" hidden="1" x14ac:dyDescent="0.2">
      <c r="A2756" s="1">
        <v>15811</v>
      </c>
      <c r="B2756" s="2" t="s">
        <v>7572</v>
      </c>
      <c r="C2756" s="2" t="s">
        <v>14958</v>
      </c>
      <c r="D2756" s="2" t="s">
        <v>26</v>
      </c>
      <c r="E2756" s="2" t="s">
        <v>12297</v>
      </c>
      <c r="F2756" s="2" t="s">
        <v>12279</v>
      </c>
    </row>
    <row r="2757" spans="1:6" hidden="1" x14ac:dyDescent="0.2">
      <c r="A2757" s="1">
        <v>15812</v>
      </c>
      <c r="B2757" s="2" t="s">
        <v>7572</v>
      </c>
      <c r="C2757" s="2" t="s">
        <v>14959</v>
      </c>
      <c r="D2757" s="2" t="s">
        <v>26</v>
      </c>
      <c r="E2757" s="2" t="s">
        <v>12297</v>
      </c>
      <c r="F2757" s="2" t="s">
        <v>12279</v>
      </c>
    </row>
    <row r="2758" spans="1:6" hidden="1" x14ac:dyDescent="0.2">
      <c r="A2758" s="1">
        <v>15814</v>
      </c>
      <c r="B2758" s="2" t="s">
        <v>7276</v>
      </c>
      <c r="C2758" s="2" t="s">
        <v>14960</v>
      </c>
      <c r="D2758" s="2" t="s">
        <v>26</v>
      </c>
      <c r="E2758" s="2" t="s">
        <v>12297</v>
      </c>
      <c r="F2758" s="2" t="s">
        <v>12279</v>
      </c>
    </row>
    <row r="2759" spans="1:6" hidden="1" x14ac:dyDescent="0.2">
      <c r="A2759" s="1">
        <v>15815</v>
      </c>
      <c r="B2759" s="2" t="s">
        <v>7348</v>
      </c>
      <c r="C2759" s="2" t="s">
        <v>14961</v>
      </c>
      <c r="D2759" s="2" t="s">
        <v>29</v>
      </c>
      <c r="E2759" s="2" t="s">
        <v>12297</v>
      </c>
      <c r="F2759" s="2" t="s">
        <v>12279</v>
      </c>
    </row>
    <row r="2760" spans="1:6" hidden="1" x14ac:dyDescent="0.2">
      <c r="A2760" s="1">
        <v>15816</v>
      </c>
      <c r="B2760" s="2" t="s">
        <v>12379</v>
      </c>
      <c r="C2760" s="2" t="s">
        <v>14962</v>
      </c>
      <c r="D2760" s="2" t="s">
        <v>26</v>
      </c>
      <c r="E2760" s="2" t="s">
        <v>12297</v>
      </c>
      <c r="F2760" s="2" t="s">
        <v>12279</v>
      </c>
    </row>
    <row r="2761" spans="1:6" hidden="1" x14ac:dyDescent="0.2">
      <c r="A2761" s="1">
        <v>15817</v>
      </c>
      <c r="B2761" s="2" t="s">
        <v>7672</v>
      </c>
      <c r="C2761" s="2" t="s">
        <v>14963</v>
      </c>
      <c r="D2761" s="2" t="s">
        <v>26</v>
      </c>
      <c r="E2761" s="2" t="s">
        <v>12297</v>
      </c>
      <c r="F2761" s="2" t="s">
        <v>12279</v>
      </c>
    </row>
    <row r="2762" spans="1:6" hidden="1" x14ac:dyDescent="0.2">
      <c r="A2762" s="1">
        <v>15818</v>
      </c>
      <c r="B2762" s="2" t="s">
        <v>7325</v>
      </c>
      <c r="C2762" s="2" t="s">
        <v>14964</v>
      </c>
      <c r="D2762" s="2" t="s">
        <v>26</v>
      </c>
      <c r="E2762" s="2" t="s">
        <v>12278</v>
      </c>
      <c r="F2762" s="2" t="s">
        <v>12279</v>
      </c>
    </row>
    <row r="2763" spans="1:6" hidden="1" x14ac:dyDescent="0.2">
      <c r="A2763" s="1">
        <v>15819</v>
      </c>
      <c r="B2763" s="2" t="s">
        <v>12371</v>
      </c>
      <c r="C2763" s="2" t="s">
        <v>14965</v>
      </c>
      <c r="D2763" s="2" t="s">
        <v>29</v>
      </c>
      <c r="E2763" s="2" t="s">
        <v>12297</v>
      </c>
      <c r="F2763" s="2" t="s">
        <v>12279</v>
      </c>
    </row>
    <row r="2764" spans="1:6" hidden="1" x14ac:dyDescent="0.2">
      <c r="A2764" s="1">
        <v>15820</v>
      </c>
      <c r="B2764" s="2" t="s">
        <v>12505</v>
      </c>
      <c r="C2764" s="2" t="s">
        <v>14966</v>
      </c>
      <c r="D2764" s="2" t="s">
        <v>34</v>
      </c>
      <c r="E2764" s="2" t="s">
        <v>12297</v>
      </c>
      <c r="F2764" s="2" t="s">
        <v>12279</v>
      </c>
    </row>
    <row r="2765" spans="1:6" hidden="1" x14ac:dyDescent="0.2">
      <c r="A2765" s="1">
        <v>15821</v>
      </c>
      <c r="B2765" s="2" t="s">
        <v>7591</v>
      </c>
      <c r="C2765" s="2" t="s">
        <v>14967</v>
      </c>
      <c r="D2765" s="2" t="s">
        <v>29</v>
      </c>
      <c r="E2765" s="2" t="s">
        <v>12297</v>
      </c>
      <c r="F2765" s="2" t="s">
        <v>12279</v>
      </c>
    </row>
    <row r="2766" spans="1:6" hidden="1" x14ac:dyDescent="0.2">
      <c r="A2766" s="1">
        <v>15861</v>
      </c>
      <c r="B2766" s="2" t="s">
        <v>7836</v>
      </c>
      <c r="C2766" s="2" t="s">
        <v>14968</v>
      </c>
      <c r="D2766" s="2" t="s">
        <v>26</v>
      </c>
      <c r="E2766" s="2" t="s">
        <v>12297</v>
      </c>
      <c r="F2766" s="2" t="s">
        <v>12279</v>
      </c>
    </row>
    <row r="2767" spans="1:6" hidden="1" x14ac:dyDescent="0.2">
      <c r="A2767" s="1">
        <v>15887</v>
      </c>
      <c r="B2767" s="2" t="s">
        <v>7323</v>
      </c>
      <c r="C2767" s="2" t="s">
        <v>14422</v>
      </c>
      <c r="D2767" s="2" t="s">
        <v>26</v>
      </c>
      <c r="E2767" s="2" t="s">
        <v>12297</v>
      </c>
      <c r="F2767" s="2" t="s">
        <v>12279</v>
      </c>
    </row>
    <row r="2768" spans="1:6" hidden="1" x14ac:dyDescent="0.2">
      <c r="A2768" s="1">
        <v>15900</v>
      </c>
      <c r="B2768" s="2" t="s">
        <v>7529</v>
      </c>
      <c r="C2768" s="2" t="s">
        <v>14969</v>
      </c>
      <c r="D2768" s="2" t="s">
        <v>26</v>
      </c>
      <c r="E2768" s="2" t="s">
        <v>12297</v>
      </c>
      <c r="F2768" s="2" t="s">
        <v>12279</v>
      </c>
    </row>
    <row r="2769" spans="1:6" ht="20" hidden="1" x14ac:dyDescent="0.2">
      <c r="A2769" s="1">
        <v>15965</v>
      </c>
      <c r="B2769" s="2" t="s">
        <v>7325</v>
      </c>
      <c r="C2769" s="2" t="s">
        <v>14970</v>
      </c>
      <c r="D2769" s="2" t="s">
        <v>26</v>
      </c>
      <c r="E2769" s="2" t="s">
        <v>12297</v>
      </c>
      <c r="F2769" s="2" t="s">
        <v>12279</v>
      </c>
    </row>
    <row r="2770" spans="1:6" hidden="1" x14ac:dyDescent="0.2">
      <c r="A2770" s="1">
        <v>16000</v>
      </c>
      <c r="B2770" s="2" t="s">
        <v>7503</v>
      </c>
      <c r="C2770" s="2" t="s">
        <v>14971</v>
      </c>
      <c r="D2770" s="2" t="s">
        <v>29</v>
      </c>
      <c r="E2770" s="2" t="s">
        <v>12282</v>
      </c>
      <c r="F2770" s="2" t="s">
        <v>12279</v>
      </c>
    </row>
    <row r="2771" spans="1:6" ht="20" hidden="1" x14ac:dyDescent="0.2">
      <c r="A2771" s="1">
        <v>16010</v>
      </c>
      <c r="B2771" s="2" t="s">
        <v>7323</v>
      </c>
      <c r="C2771" s="2" t="s">
        <v>14972</v>
      </c>
      <c r="D2771" s="2" t="s">
        <v>26</v>
      </c>
      <c r="E2771" s="2" t="s">
        <v>12282</v>
      </c>
      <c r="F2771" s="2" t="s">
        <v>12279</v>
      </c>
    </row>
    <row r="2772" spans="1:6" ht="20" hidden="1" x14ac:dyDescent="0.2">
      <c r="A2772" s="1">
        <v>16011</v>
      </c>
      <c r="B2772" s="2" t="s">
        <v>7323</v>
      </c>
      <c r="C2772" s="2" t="s">
        <v>14973</v>
      </c>
      <c r="D2772" s="2" t="s">
        <v>26</v>
      </c>
      <c r="E2772" s="2" t="s">
        <v>12282</v>
      </c>
      <c r="F2772" s="2" t="s">
        <v>12279</v>
      </c>
    </row>
    <row r="2773" spans="1:6" hidden="1" x14ac:dyDescent="0.2">
      <c r="A2773" s="1">
        <v>16012</v>
      </c>
      <c r="B2773" s="2" t="s">
        <v>7323</v>
      </c>
      <c r="C2773" s="2" t="s">
        <v>14974</v>
      </c>
      <c r="D2773" s="2" t="s">
        <v>26</v>
      </c>
      <c r="E2773" s="2" t="s">
        <v>12282</v>
      </c>
      <c r="F2773" s="2" t="s">
        <v>12279</v>
      </c>
    </row>
    <row r="2774" spans="1:6" hidden="1" x14ac:dyDescent="0.2">
      <c r="A2774" s="1">
        <v>16013</v>
      </c>
      <c r="B2774" s="2" t="s">
        <v>7323</v>
      </c>
      <c r="C2774" s="2" t="s">
        <v>14975</v>
      </c>
      <c r="D2774" s="2" t="s">
        <v>26</v>
      </c>
      <c r="E2774" s="2" t="s">
        <v>12282</v>
      </c>
      <c r="F2774" s="2" t="s">
        <v>12279</v>
      </c>
    </row>
    <row r="2775" spans="1:6" hidden="1" x14ac:dyDescent="0.2">
      <c r="A2775" s="1">
        <v>16014</v>
      </c>
      <c r="B2775" s="2" t="s">
        <v>7323</v>
      </c>
      <c r="C2775" s="2" t="s">
        <v>14976</v>
      </c>
      <c r="D2775" s="2" t="s">
        <v>26</v>
      </c>
      <c r="E2775" s="2" t="s">
        <v>12282</v>
      </c>
      <c r="F2775" s="2" t="s">
        <v>12279</v>
      </c>
    </row>
    <row r="2776" spans="1:6" hidden="1" x14ac:dyDescent="0.2">
      <c r="A2776" s="1">
        <v>16016</v>
      </c>
      <c r="B2776" s="2" t="s">
        <v>7323</v>
      </c>
      <c r="C2776" s="2" t="s">
        <v>14977</v>
      </c>
      <c r="D2776" s="2" t="s">
        <v>26</v>
      </c>
      <c r="E2776" s="2" t="s">
        <v>12282</v>
      </c>
      <c r="F2776" s="2" t="s">
        <v>12279</v>
      </c>
    </row>
    <row r="2777" spans="1:6" hidden="1" x14ac:dyDescent="0.2">
      <c r="A2777" s="1">
        <v>16017</v>
      </c>
      <c r="B2777" s="2" t="s">
        <v>7323</v>
      </c>
      <c r="C2777" s="2" t="s">
        <v>14978</v>
      </c>
      <c r="D2777" s="2" t="s">
        <v>26</v>
      </c>
      <c r="E2777" s="2" t="s">
        <v>12282</v>
      </c>
      <c r="F2777" s="2" t="s">
        <v>12279</v>
      </c>
    </row>
    <row r="2778" spans="1:6" ht="20" hidden="1" x14ac:dyDescent="0.2">
      <c r="A2778" s="1">
        <v>16018</v>
      </c>
      <c r="B2778" s="2" t="s">
        <v>7323</v>
      </c>
      <c r="C2778" s="2" t="s">
        <v>14979</v>
      </c>
      <c r="D2778" s="2" t="s">
        <v>26</v>
      </c>
      <c r="E2778" s="2" t="s">
        <v>12282</v>
      </c>
      <c r="F2778" s="2" t="s">
        <v>12279</v>
      </c>
    </row>
    <row r="2779" spans="1:6" ht="20" hidden="1" x14ac:dyDescent="0.2">
      <c r="A2779" s="1">
        <v>16019</v>
      </c>
      <c r="B2779" s="2" t="s">
        <v>7323</v>
      </c>
      <c r="C2779" s="2" t="s">
        <v>14980</v>
      </c>
      <c r="D2779" s="2" t="s">
        <v>26</v>
      </c>
      <c r="E2779" s="2" t="s">
        <v>12282</v>
      </c>
      <c r="F2779" s="2" t="s">
        <v>12279</v>
      </c>
    </row>
    <row r="2780" spans="1:6" ht="20" hidden="1" x14ac:dyDescent="0.2">
      <c r="A2780" s="1">
        <v>16035</v>
      </c>
      <c r="B2780" s="2" t="s">
        <v>7323</v>
      </c>
      <c r="C2780" s="2" t="s">
        <v>14981</v>
      </c>
      <c r="D2780" s="2" t="s">
        <v>26</v>
      </c>
      <c r="E2780" s="2" t="s">
        <v>12282</v>
      </c>
      <c r="F2780" s="2" t="s">
        <v>12279</v>
      </c>
    </row>
    <row r="2781" spans="1:6" hidden="1" x14ac:dyDescent="0.2">
      <c r="A2781" s="1">
        <v>16040</v>
      </c>
      <c r="B2781" s="2" t="s">
        <v>7323</v>
      </c>
      <c r="C2781" s="2" t="s">
        <v>14982</v>
      </c>
      <c r="D2781" s="2" t="s">
        <v>26</v>
      </c>
      <c r="E2781" s="2" t="s">
        <v>12282</v>
      </c>
      <c r="F2781" s="2" t="s">
        <v>12279</v>
      </c>
    </row>
    <row r="2782" spans="1:6" hidden="1" x14ac:dyDescent="0.2">
      <c r="A2782" s="1">
        <v>16042</v>
      </c>
      <c r="B2782" s="2" t="s">
        <v>7323</v>
      </c>
      <c r="C2782" s="2" t="s">
        <v>14983</v>
      </c>
      <c r="D2782" s="2" t="s">
        <v>26</v>
      </c>
      <c r="E2782" s="2" t="s">
        <v>12282</v>
      </c>
      <c r="F2782" s="2" t="s">
        <v>12279</v>
      </c>
    </row>
    <row r="2783" spans="1:6" ht="20" hidden="1" x14ac:dyDescent="0.2">
      <c r="A2783" s="1">
        <v>16043</v>
      </c>
      <c r="B2783" s="2" t="s">
        <v>7323</v>
      </c>
      <c r="C2783" s="2" t="s">
        <v>14984</v>
      </c>
      <c r="D2783" s="2" t="s">
        <v>26</v>
      </c>
      <c r="E2783" s="2" t="s">
        <v>12282</v>
      </c>
      <c r="F2783" s="2" t="s">
        <v>12279</v>
      </c>
    </row>
    <row r="2784" spans="1:6" ht="20" hidden="1" x14ac:dyDescent="0.2">
      <c r="A2784" s="1">
        <v>16045</v>
      </c>
      <c r="B2784" s="2" t="s">
        <v>7323</v>
      </c>
      <c r="C2784" s="2" t="s">
        <v>14985</v>
      </c>
      <c r="D2784" s="2" t="s">
        <v>26</v>
      </c>
      <c r="E2784" s="2" t="s">
        <v>12282</v>
      </c>
      <c r="F2784" s="2" t="s">
        <v>12279</v>
      </c>
    </row>
    <row r="2785" spans="1:6" ht="20" hidden="1" x14ac:dyDescent="0.2">
      <c r="A2785" s="1">
        <v>16046</v>
      </c>
      <c r="B2785" s="2" t="s">
        <v>7323</v>
      </c>
      <c r="C2785" s="2" t="s">
        <v>14986</v>
      </c>
      <c r="D2785" s="2" t="s">
        <v>26</v>
      </c>
      <c r="E2785" s="2" t="s">
        <v>12282</v>
      </c>
      <c r="F2785" s="2" t="s">
        <v>12279</v>
      </c>
    </row>
    <row r="2786" spans="1:6" ht="20" hidden="1" x14ac:dyDescent="0.2">
      <c r="A2786" s="1">
        <v>16048</v>
      </c>
      <c r="B2786" s="2" t="s">
        <v>7323</v>
      </c>
      <c r="C2786" s="2" t="s">
        <v>14987</v>
      </c>
      <c r="D2786" s="2" t="s">
        <v>26</v>
      </c>
      <c r="E2786" s="2" t="s">
        <v>12282</v>
      </c>
      <c r="F2786" s="2" t="s">
        <v>12279</v>
      </c>
    </row>
    <row r="2787" spans="1:6" ht="20" hidden="1" x14ac:dyDescent="0.2">
      <c r="A2787" s="1">
        <v>16049</v>
      </c>
      <c r="B2787" s="2" t="s">
        <v>7323</v>
      </c>
      <c r="C2787" s="2" t="s">
        <v>14988</v>
      </c>
      <c r="D2787" s="2" t="s">
        <v>26</v>
      </c>
      <c r="E2787" s="2" t="s">
        <v>12282</v>
      </c>
      <c r="F2787" s="2" t="s">
        <v>12279</v>
      </c>
    </row>
    <row r="2788" spans="1:6" hidden="1" x14ac:dyDescent="0.2">
      <c r="A2788" s="1">
        <v>16050</v>
      </c>
      <c r="B2788" s="2" t="s">
        <v>7323</v>
      </c>
      <c r="C2788" s="2" t="s">
        <v>14989</v>
      </c>
      <c r="D2788" s="2" t="s">
        <v>26</v>
      </c>
      <c r="E2788" s="2" t="s">
        <v>12297</v>
      </c>
      <c r="F2788" s="2" t="s">
        <v>12279</v>
      </c>
    </row>
    <row r="2789" spans="1:6" ht="20" hidden="1" x14ac:dyDescent="0.2">
      <c r="A2789" s="1">
        <v>16052</v>
      </c>
      <c r="B2789" s="2" t="s">
        <v>7323</v>
      </c>
      <c r="C2789" s="2" t="s">
        <v>14990</v>
      </c>
      <c r="D2789" s="2" t="s">
        <v>26</v>
      </c>
      <c r="E2789" s="2" t="s">
        <v>12282</v>
      </c>
      <c r="F2789" s="2" t="s">
        <v>12279</v>
      </c>
    </row>
    <row r="2790" spans="1:6" ht="20" hidden="1" x14ac:dyDescent="0.2">
      <c r="A2790" s="1">
        <v>16053</v>
      </c>
      <c r="B2790" s="2" t="s">
        <v>7323</v>
      </c>
      <c r="C2790" s="2" t="s">
        <v>14991</v>
      </c>
      <c r="D2790" s="2" t="s">
        <v>26</v>
      </c>
      <c r="E2790" s="2" t="s">
        <v>12282</v>
      </c>
      <c r="F2790" s="2" t="s">
        <v>12279</v>
      </c>
    </row>
    <row r="2791" spans="1:6" hidden="1" x14ac:dyDescent="0.2">
      <c r="A2791" s="1">
        <v>16057</v>
      </c>
      <c r="B2791" s="2" t="s">
        <v>7323</v>
      </c>
      <c r="C2791" s="2" t="s">
        <v>14992</v>
      </c>
      <c r="D2791" s="2" t="s">
        <v>26</v>
      </c>
      <c r="E2791" s="2" t="s">
        <v>12297</v>
      </c>
      <c r="F2791" s="2" t="s">
        <v>12279</v>
      </c>
    </row>
    <row r="2792" spans="1:6" hidden="1" x14ac:dyDescent="0.2">
      <c r="A2792" s="1">
        <v>16058</v>
      </c>
      <c r="B2792" s="2" t="s">
        <v>7323</v>
      </c>
      <c r="C2792" s="2" t="s">
        <v>14993</v>
      </c>
      <c r="D2792" s="2" t="s">
        <v>26</v>
      </c>
      <c r="E2792" s="2" t="s">
        <v>12282</v>
      </c>
      <c r="F2792" s="2" t="s">
        <v>12279</v>
      </c>
    </row>
    <row r="2793" spans="1:6" ht="20" hidden="1" x14ac:dyDescent="0.2">
      <c r="A2793" s="1">
        <v>16059</v>
      </c>
      <c r="B2793" s="2" t="s">
        <v>7323</v>
      </c>
      <c r="C2793" s="2" t="s">
        <v>14994</v>
      </c>
      <c r="D2793" s="2" t="s">
        <v>26</v>
      </c>
      <c r="E2793" s="2" t="s">
        <v>12282</v>
      </c>
      <c r="F2793" s="2" t="s">
        <v>12279</v>
      </c>
    </row>
    <row r="2794" spans="1:6" hidden="1" x14ac:dyDescent="0.2">
      <c r="A2794" s="1">
        <v>16060</v>
      </c>
      <c r="B2794" s="2" t="s">
        <v>7323</v>
      </c>
      <c r="C2794" s="2" t="s">
        <v>14995</v>
      </c>
      <c r="D2794" s="2" t="s">
        <v>26</v>
      </c>
      <c r="E2794" s="2" t="s">
        <v>12282</v>
      </c>
      <c r="F2794" s="2" t="s">
        <v>12279</v>
      </c>
    </row>
    <row r="2795" spans="1:6" hidden="1" x14ac:dyDescent="0.2">
      <c r="A2795" s="1">
        <v>16061</v>
      </c>
      <c r="B2795" s="2" t="s">
        <v>7323</v>
      </c>
      <c r="C2795" s="2" t="s">
        <v>14996</v>
      </c>
      <c r="D2795" s="2" t="s">
        <v>26</v>
      </c>
      <c r="E2795" s="2" t="s">
        <v>12282</v>
      </c>
      <c r="F2795" s="2" t="s">
        <v>12279</v>
      </c>
    </row>
    <row r="2796" spans="1:6" hidden="1" x14ac:dyDescent="0.2">
      <c r="A2796" s="1">
        <v>16062</v>
      </c>
      <c r="B2796" s="2" t="s">
        <v>7323</v>
      </c>
      <c r="C2796" s="2" t="s">
        <v>14997</v>
      </c>
      <c r="D2796" s="2" t="s">
        <v>26</v>
      </c>
      <c r="E2796" s="2" t="s">
        <v>12282</v>
      </c>
      <c r="F2796" s="2" t="s">
        <v>12279</v>
      </c>
    </row>
    <row r="2797" spans="1:6" ht="20" hidden="1" x14ac:dyDescent="0.2">
      <c r="A2797" s="1">
        <v>16063</v>
      </c>
      <c r="B2797" s="2" t="s">
        <v>7323</v>
      </c>
      <c r="C2797" s="2" t="s">
        <v>14998</v>
      </c>
      <c r="D2797" s="2" t="s">
        <v>26</v>
      </c>
      <c r="E2797" s="2" t="s">
        <v>12282</v>
      </c>
      <c r="F2797" s="2" t="s">
        <v>12279</v>
      </c>
    </row>
    <row r="2798" spans="1:6" ht="20" hidden="1" x14ac:dyDescent="0.2">
      <c r="A2798" s="1">
        <v>16064</v>
      </c>
      <c r="B2798" s="2" t="s">
        <v>7323</v>
      </c>
      <c r="C2798" s="2" t="s">
        <v>14999</v>
      </c>
      <c r="D2798" s="2" t="s">
        <v>26</v>
      </c>
      <c r="E2798" s="2" t="s">
        <v>12282</v>
      </c>
      <c r="F2798" s="2" t="s">
        <v>12279</v>
      </c>
    </row>
    <row r="2799" spans="1:6" ht="20" hidden="1" x14ac:dyDescent="0.2">
      <c r="A2799" s="1">
        <v>16065</v>
      </c>
      <c r="B2799" s="2" t="s">
        <v>7323</v>
      </c>
      <c r="C2799" s="2" t="s">
        <v>15000</v>
      </c>
      <c r="D2799" s="2" t="s">
        <v>26</v>
      </c>
      <c r="E2799" s="2" t="s">
        <v>12282</v>
      </c>
      <c r="F2799" s="2" t="s">
        <v>12279</v>
      </c>
    </row>
    <row r="2800" spans="1:6" hidden="1" x14ac:dyDescent="0.2">
      <c r="A2800" s="1">
        <v>16067</v>
      </c>
      <c r="B2800" s="2" t="s">
        <v>7323</v>
      </c>
      <c r="C2800" s="2" t="s">
        <v>15001</v>
      </c>
      <c r="D2800" s="2" t="s">
        <v>26</v>
      </c>
      <c r="E2800" s="2" t="s">
        <v>12282</v>
      </c>
      <c r="F2800" s="2" t="s">
        <v>12279</v>
      </c>
    </row>
    <row r="2801" spans="1:6" ht="20" hidden="1" x14ac:dyDescent="0.2">
      <c r="A2801" s="1">
        <v>16068</v>
      </c>
      <c r="B2801" s="2" t="s">
        <v>7323</v>
      </c>
      <c r="C2801" s="2" t="s">
        <v>15002</v>
      </c>
      <c r="D2801" s="2" t="s">
        <v>26</v>
      </c>
      <c r="E2801" s="2" t="s">
        <v>12282</v>
      </c>
      <c r="F2801" s="2" t="s">
        <v>12279</v>
      </c>
    </row>
    <row r="2802" spans="1:6" ht="20" hidden="1" x14ac:dyDescent="0.2">
      <c r="A2802" s="1">
        <v>16069</v>
      </c>
      <c r="B2802" s="2" t="s">
        <v>7323</v>
      </c>
      <c r="C2802" s="2" t="s">
        <v>15003</v>
      </c>
      <c r="D2802" s="2" t="s">
        <v>26</v>
      </c>
      <c r="E2802" s="2" t="s">
        <v>12282</v>
      </c>
      <c r="F2802" s="2" t="s">
        <v>12279</v>
      </c>
    </row>
    <row r="2803" spans="1:6" ht="20" hidden="1" x14ac:dyDescent="0.2">
      <c r="A2803" s="1">
        <v>16070</v>
      </c>
      <c r="B2803" s="2" t="s">
        <v>7323</v>
      </c>
      <c r="C2803" s="2" t="s">
        <v>15004</v>
      </c>
      <c r="D2803" s="2" t="s">
        <v>26</v>
      </c>
      <c r="E2803" s="2" t="s">
        <v>12282</v>
      </c>
      <c r="F2803" s="2" t="s">
        <v>12279</v>
      </c>
    </row>
    <row r="2804" spans="1:6" hidden="1" x14ac:dyDescent="0.2">
      <c r="A2804" s="1">
        <v>16072</v>
      </c>
      <c r="B2804" s="2" t="s">
        <v>7323</v>
      </c>
      <c r="C2804" s="2" t="s">
        <v>15005</v>
      </c>
      <c r="D2804" s="2" t="s">
        <v>26</v>
      </c>
      <c r="E2804" s="2" t="s">
        <v>12282</v>
      </c>
      <c r="F2804" s="2" t="s">
        <v>12279</v>
      </c>
    </row>
    <row r="2805" spans="1:6" hidden="1" x14ac:dyDescent="0.2">
      <c r="A2805" s="1">
        <v>16073</v>
      </c>
      <c r="B2805" s="2" t="s">
        <v>7323</v>
      </c>
      <c r="C2805" s="2" t="s">
        <v>15006</v>
      </c>
      <c r="D2805" s="2" t="s">
        <v>26</v>
      </c>
      <c r="E2805" s="2" t="s">
        <v>12282</v>
      </c>
      <c r="F2805" s="2" t="s">
        <v>12279</v>
      </c>
    </row>
    <row r="2806" spans="1:6" ht="20" hidden="1" x14ac:dyDescent="0.2">
      <c r="A2806" s="1">
        <v>16077</v>
      </c>
      <c r="B2806" s="2" t="s">
        <v>7323</v>
      </c>
      <c r="C2806" s="2" t="s">
        <v>15007</v>
      </c>
      <c r="D2806" s="2" t="s">
        <v>26</v>
      </c>
      <c r="E2806" s="2" t="s">
        <v>12282</v>
      </c>
      <c r="F2806" s="2" t="s">
        <v>12279</v>
      </c>
    </row>
    <row r="2807" spans="1:6" ht="20" hidden="1" x14ac:dyDescent="0.2">
      <c r="A2807" s="1">
        <v>16078</v>
      </c>
      <c r="B2807" s="2" t="s">
        <v>7323</v>
      </c>
      <c r="C2807" s="2" t="s">
        <v>15008</v>
      </c>
      <c r="D2807" s="2" t="s">
        <v>26</v>
      </c>
      <c r="E2807" s="2" t="s">
        <v>12282</v>
      </c>
      <c r="F2807" s="2" t="s">
        <v>12279</v>
      </c>
    </row>
    <row r="2808" spans="1:6" hidden="1" x14ac:dyDescent="0.2">
      <c r="A2808" s="1">
        <v>16081</v>
      </c>
      <c r="B2808" s="2" t="s">
        <v>7323</v>
      </c>
      <c r="C2808" s="2" t="s">
        <v>15009</v>
      </c>
      <c r="D2808" s="2" t="s">
        <v>26</v>
      </c>
      <c r="E2808" s="2" t="s">
        <v>12282</v>
      </c>
      <c r="F2808" s="2" t="s">
        <v>12279</v>
      </c>
    </row>
    <row r="2809" spans="1:6" ht="20" hidden="1" x14ac:dyDescent="0.2">
      <c r="A2809" s="1">
        <v>16083</v>
      </c>
      <c r="B2809" s="2" t="s">
        <v>7323</v>
      </c>
      <c r="C2809" s="2" t="s">
        <v>15010</v>
      </c>
      <c r="D2809" s="2" t="s">
        <v>26</v>
      </c>
      <c r="E2809" s="2" t="s">
        <v>12453</v>
      </c>
      <c r="F2809" s="2" t="s">
        <v>12279</v>
      </c>
    </row>
    <row r="2810" spans="1:6" ht="20" hidden="1" x14ac:dyDescent="0.2">
      <c r="A2810" s="1">
        <v>16084</v>
      </c>
      <c r="B2810" s="2" t="s">
        <v>7323</v>
      </c>
      <c r="C2810" s="2" t="s">
        <v>15011</v>
      </c>
      <c r="D2810" s="2" t="s">
        <v>26</v>
      </c>
      <c r="E2810" s="2" t="s">
        <v>12282</v>
      </c>
      <c r="F2810" s="2" t="s">
        <v>12279</v>
      </c>
    </row>
    <row r="2811" spans="1:6" hidden="1" x14ac:dyDescent="0.2">
      <c r="A2811" s="1">
        <v>16088</v>
      </c>
      <c r="B2811" s="2" t="s">
        <v>7323</v>
      </c>
      <c r="C2811" s="2" t="s">
        <v>15012</v>
      </c>
      <c r="D2811" s="2" t="s">
        <v>26</v>
      </c>
      <c r="E2811" s="2" t="s">
        <v>12282</v>
      </c>
      <c r="F2811" s="2" t="s">
        <v>12279</v>
      </c>
    </row>
    <row r="2812" spans="1:6" hidden="1" x14ac:dyDescent="0.2">
      <c r="A2812" s="1">
        <v>16089</v>
      </c>
      <c r="B2812" s="2" t="s">
        <v>7323</v>
      </c>
      <c r="C2812" s="2" t="s">
        <v>15013</v>
      </c>
      <c r="D2812" s="2" t="s">
        <v>26</v>
      </c>
      <c r="E2812" s="2" t="s">
        <v>12282</v>
      </c>
      <c r="F2812" s="2" t="s">
        <v>12279</v>
      </c>
    </row>
    <row r="2813" spans="1:6" ht="20" hidden="1" x14ac:dyDescent="0.2">
      <c r="A2813" s="1">
        <v>16090</v>
      </c>
      <c r="B2813" s="2" t="s">
        <v>7323</v>
      </c>
      <c r="C2813" s="2" t="s">
        <v>15014</v>
      </c>
      <c r="D2813" s="2" t="s">
        <v>26</v>
      </c>
      <c r="E2813" s="2" t="s">
        <v>12282</v>
      </c>
      <c r="F2813" s="2" t="s">
        <v>12279</v>
      </c>
    </row>
    <row r="2814" spans="1:6" ht="20" hidden="1" x14ac:dyDescent="0.2">
      <c r="A2814" s="1">
        <v>16091</v>
      </c>
      <c r="B2814" s="2" t="s">
        <v>7323</v>
      </c>
      <c r="C2814" s="2" t="s">
        <v>15015</v>
      </c>
      <c r="D2814" s="2" t="s">
        <v>26</v>
      </c>
      <c r="E2814" s="2" t="s">
        <v>12282</v>
      </c>
      <c r="F2814" s="2" t="s">
        <v>12279</v>
      </c>
    </row>
    <row r="2815" spans="1:6" ht="20" hidden="1" x14ac:dyDescent="0.2">
      <c r="A2815" s="1">
        <v>16092</v>
      </c>
      <c r="B2815" s="2" t="s">
        <v>7323</v>
      </c>
      <c r="C2815" s="2" t="s">
        <v>15016</v>
      </c>
      <c r="D2815" s="2" t="s">
        <v>26</v>
      </c>
      <c r="E2815" s="2" t="s">
        <v>12282</v>
      </c>
      <c r="F2815" s="2" t="s">
        <v>12279</v>
      </c>
    </row>
    <row r="2816" spans="1:6" hidden="1" x14ac:dyDescent="0.2">
      <c r="A2816" s="1">
        <v>16093</v>
      </c>
      <c r="B2816" s="2" t="s">
        <v>7323</v>
      </c>
      <c r="C2816" s="2" t="s">
        <v>15017</v>
      </c>
      <c r="D2816" s="2" t="s">
        <v>26</v>
      </c>
      <c r="E2816" s="2" t="s">
        <v>12282</v>
      </c>
      <c r="F2816" s="2" t="s">
        <v>12279</v>
      </c>
    </row>
    <row r="2817" spans="1:6" hidden="1" x14ac:dyDescent="0.2">
      <c r="A2817" s="1">
        <v>16095</v>
      </c>
      <c r="B2817" s="2" t="s">
        <v>7323</v>
      </c>
      <c r="C2817" s="2" t="s">
        <v>15018</v>
      </c>
      <c r="D2817" s="2" t="s">
        <v>26</v>
      </c>
      <c r="E2817" s="2" t="s">
        <v>12282</v>
      </c>
      <c r="F2817" s="2" t="s">
        <v>12279</v>
      </c>
    </row>
    <row r="2818" spans="1:6" hidden="1" x14ac:dyDescent="0.2">
      <c r="A2818" s="1">
        <v>16096</v>
      </c>
      <c r="B2818" s="2" t="s">
        <v>7323</v>
      </c>
      <c r="C2818" s="2" t="s">
        <v>15019</v>
      </c>
      <c r="D2818" s="2" t="s">
        <v>26</v>
      </c>
      <c r="E2818" s="2" t="s">
        <v>12282</v>
      </c>
      <c r="F2818" s="2" t="s">
        <v>12279</v>
      </c>
    </row>
    <row r="2819" spans="1:6" ht="20" hidden="1" x14ac:dyDescent="0.2">
      <c r="A2819" s="1">
        <v>16098</v>
      </c>
      <c r="B2819" s="2" t="s">
        <v>7323</v>
      </c>
      <c r="C2819" s="2" t="s">
        <v>15020</v>
      </c>
      <c r="D2819" s="2" t="s">
        <v>26</v>
      </c>
      <c r="E2819" s="2" t="s">
        <v>12282</v>
      </c>
      <c r="F2819" s="2" t="s">
        <v>12279</v>
      </c>
    </row>
    <row r="2820" spans="1:6" hidden="1" x14ac:dyDescent="0.2">
      <c r="A2820" s="1">
        <v>16099</v>
      </c>
      <c r="B2820" s="2" t="s">
        <v>7323</v>
      </c>
      <c r="C2820" s="2" t="s">
        <v>15021</v>
      </c>
      <c r="D2820" s="2" t="s">
        <v>26</v>
      </c>
      <c r="E2820" s="2" t="s">
        <v>12282</v>
      </c>
      <c r="F2820" s="2" t="s">
        <v>12279</v>
      </c>
    </row>
    <row r="2821" spans="1:6" ht="20" hidden="1" x14ac:dyDescent="0.2">
      <c r="A2821" s="1">
        <v>16110</v>
      </c>
      <c r="B2821" s="2" t="s">
        <v>7323</v>
      </c>
      <c r="C2821" s="2" t="s">
        <v>15022</v>
      </c>
      <c r="D2821" s="2" t="s">
        <v>26</v>
      </c>
      <c r="E2821" s="2" t="s">
        <v>12282</v>
      </c>
      <c r="F2821" s="2" t="s">
        <v>12279</v>
      </c>
    </row>
    <row r="2822" spans="1:6" ht="20" hidden="1" x14ac:dyDescent="0.2">
      <c r="A2822" s="1">
        <v>16111</v>
      </c>
      <c r="B2822" s="2" t="s">
        <v>7323</v>
      </c>
      <c r="C2822" s="2" t="s">
        <v>15023</v>
      </c>
      <c r="D2822" s="2" t="s">
        <v>26</v>
      </c>
      <c r="E2822" s="2" t="s">
        <v>12282</v>
      </c>
      <c r="F2822" s="2" t="s">
        <v>12279</v>
      </c>
    </row>
    <row r="2823" spans="1:6" ht="20" hidden="1" x14ac:dyDescent="0.2">
      <c r="A2823" s="1">
        <v>16112</v>
      </c>
      <c r="B2823" s="2" t="s">
        <v>7323</v>
      </c>
      <c r="C2823" s="2" t="s">
        <v>15024</v>
      </c>
      <c r="D2823" s="2" t="s">
        <v>26</v>
      </c>
      <c r="E2823" s="2" t="s">
        <v>12282</v>
      </c>
      <c r="F2823" s="2" t="s">
        <v>12279</v>
      </c>
    </row>
    <row r="2824" spans="1:6" hidden="1" x14ac:dyDescent="0.2">
      <c r="A2824" s="1">
        <v>16113</v>
      </c>
      <c r="B2824" s="2" t="s">
        <v>7323</v>
      </c>
      <c r="C2824" s="2" t="s">
        <v>15025</v>
      </c>
      <c r="D2824" s="2" t="s">
        <v>26</v>
      </c>
      <c r="E2824" s="2" t="s">
        <v>12282</v>
      </c>
      <c r="F2824" s="2" t="s">
        <v>12279</v>
      </c>
    </row>
    <row r="2825" spans="1:6" ht="20" hidden="1" x14ac:dyDescent="0.2">
      <c r="A2825" s="1">
        <v>16115</v>
      </c>
      <c r="B2825" s="2" t="s">
        <v>7323</v>
      </c>
      <c r="C2825" s="2" t="s">
        <v>15026</v>
      </c>
      <c r="D2825" s="2" t="s">
        <v>26</v>
      </c>
      <c r="E2825" s="2" t="s">
        <v>12282</v>
      </c>
      <c r="F2825" s="2" t="s">
        <v>12279</v>
      </c>
    </row>
    <row r="2826" spans="1:6" ht="20" hidden="1" x14ac:dyDescent="0.2">
      <c r="A2826" s="1">
        <v>16116</v>
      </c>
      <c r="B2826" s="2" t="s">
        <v>7323</v>
      </c>
      <c r="C2826" s="2" t="s">
        <v>15027</v>
      </c>
      <c r="D2826" s="2" t="s">
        <v>26</v>
      </c>
      <c r="E2826" s="2" t="s">
        <v>12282</v>
      </c>
      <c r="F2826" s="2" t="s">
        <v>12279</v>
      </c>
    </row>
    <row r="2827" spans="1:6" ht="20" hidden="1" x14ac:dyDescent="0.2">
      <c r="A2827" s="1">
        <v>16117</v>
      </c>
      <c r="B2827" s="2" t="s">
        <v>7323</v>
      </c>
      <c r="C2827" s="2" t="s">
        <v>15028</v>
      </c>
      <c r="D2827" s="2" t="s">
        <v>26</v>
      </c>
      <c r="E2827" s="2" t="s">
        <v>12282</v>
      </c>
      <c r="F2827" s="2" t="s">
        <v>12279</v>
      </c>
    </row>
    <row r="2828" spans="1:6" ht="20" hidden="1" x14ac:dyDescent="0.2">
      <c r="A2828" s="1">
        <v>16119</v>
      </c>
      <c r="B2828" s="2" t="s">
        <v>7323</v>
      </c>
      <c r="C2828" s="2" t="s">
        <v>15029</v>
      </c>
      <c r="D2828" s="2" t="s">
        <v>26</v>
      </c>
      <c r="E2828" s="2" t="s">
        <v>12282</v>
      </c>
      <c r="F2828" s="2" t="s">
        <v>12279</v>
      </c>
    </row>
    <row r="2829" spans="1:6" ht="20" hidden="1" x14ac:dyDescent="0.2">
      <c r="A2829" s="1">
        <v>16120</v>
      </c>
      <c r="B2829" s="2" t="s">
        <v>7323</v>
      </c>
      <c r="C2829" s="2" t="s">
        <v>15030</v>
      </c>
      <c r="D2829" s="2" t="s">
        <v>26</v>
      </c>
      <c r="E2829" s="2" t="s">
        <v>12282</v>
      </c>
      <c r="F2829" s="2" t="s">
        <v>12279</v>
      </c>
    </row>
    <row r="2830" spans="1:6" ht="20" hidden="1" x14ac:dyDescent="0.2">
      <c r="A2830" s="1">
        <v>16121</v>
      </c>
      <c r="B2830" s="2" t="s">
        <v>7323</v>
      </c>
      <c r="C2830" s="2" t="s">
        <v>15031</v>
      </c>
      <c r="D2830" s="2" t="s">
        <v>26</v>
      </c>
      <c r="E2830" s="2" t="s">
        <v>12282</v>
      </c>
      <c r="F2830" s="2" t="s">
        <v>12279</v>
      </c>
    </row>
    <row r="2831" spans="1:6" ht="20" hidden="1" x14ac:dyDescent="0.2">
      <c r="A2831" s="1">
        <v>16122</v>
      </c>
      <c r="B2831" s="2" t="s">
        <v>7323</v>
      </c>
      <c r="C2831" s="2" t="s">
        <v>15032</v>
      </c>
      <c r="D2831" s="2" t="s">
        <v>26</v>
      </c>
      <c r="E2831" s="2" t="s">
        <v>12282</v>
      </c>
      <c r="F2831" s="2" t="s">
        <v>12279</v>
      </c>
    </row>
    <row r="2832" spans="1:6" ht="20" hidden="1" x14ac:dyDescent="0.2">
      <c r="A2832" s="1">
        <v>16123</v>
      </c>
      <c r="B2832" s="2" t="s">
        <v>7323</v>
      </c>
      <c r="C2832" s="2" t="s">
        <v>15033</v>
      </c>
      <c r="D2832" s="2" t="s">
        <v>26</v>
      </c>
      <c r="E2832" s="2" t="s">
        <v>12282</v>
      </c>
      <c r="F2832" s="2" t="s">
        <v>12279</v>
      </c>
    </row>
    <row r="2833" spans="1:6" ht="20" hidden="1" x14ac:dyDescent="0.2">
      <c r="A2833" s="1">
        <v>16124</v>
      </c>
      <c r="B2833" s="2" t="s">
        <v>7323</v>
      </c>
      <c r="C2833" s="2" t="s">
        <v>15034</v>
      </c>
      <c r="D2833" s="2" t="s">
        <v>26</v>
      </c>
      <c r="E2833" s="2" t="s">
        <v>12282</v>
      </c>
      <c r="F2833" s="2" t="s">
        <v>12279</v>
      </c>
    </row>
    <row r="2834" spans="1:6" ht="20" hidden="1" x14ac:dyDescent="0.2">
      <c r="A2834" s="1">
        <v>16125</v>
      </c>
      <c r="B2834" s="2" t="s">
        <v>7323</v>
      </c>
      <c r="C2834" s="2" t="s">
        <v>15035</v>
      </c>
      <c r="D2834" s="2" t="s">
        <v>26</v>
      </c>
      <c r="E2834" s="2" t="s">
        <v>12282</v>
      </c>
      <c r="F2834" s="2" t="s">
        <v>12279</v>
      </c>
    </row>
    <row r="2835" spans="1:6" ht="20" hidden="1" x14ac:dyDescent="0.2">
      <c r="A2835" s="1">
        <v>16127</v>
      </c>
      <c r="B2835" s="2" t="s">
        <v>7323</v>
      </c>
      <c r="C2835" s="2" t="s">
        <v>15036</v>
      </c>
      <c r="D2835" s="2" t="s">
        <v>26</v>
      </c>
      <c r="E2835" s="2" t="s">
        <v>12282</v>
      </c>
      <c r="F2835" s="2" t="s">
        <v>12279</v>
      </c>
    </row>
    <row r="2836" spans="1:6" hidden="1" x14ac:dyDescent="0.2">
      <c r="A2836" s="1">
        <v>16131</v>
      </c>
      <c r="B2836" s="2" t="s">
        <v>7612</v>
      </c>
      <c r="C2836" s="2" t="s">
        <v>15037</v>
      </c>
      <c r="D2836" s="2" t="s">
        <v>34</v>
      </c>
      <c r="E2836" s="2" t="s">
        <v>12282</v>
      </c>
      <c r="F2836" s="2" t="s">
        <v>12279</v>
      </c>
    </row>
    <row r="2837" spans="1:6" hidden="1" x14ac:dyDescent="0.2">
      <c r="A2837" s="1">
        <v>16134</v>
      </c>
      <c r="B2837" s="2" t="s">
        <v>7325</v>
      </c>
      <c r="C2837" s="2" t="s">
        <v>15038</v>
      </c>
      <c r="D2837" s="2" t="s">
        <v>26</v>
      </c>
      <c r="E2837" s="2" t="s">
        <v>12282</v>
      </c>
      <c r="F2837" s="2" t="s">
        <v>12279</v>
      </c>
    </row>
    <row r="2838" spans="1:6" hidden="1" x14ac:dyDescent="0.2">
      <c r="A2838" s="1">
        <v>16136</v>
      </c>
      <c r="B2838" s="2" t="s">
        <v>7325</v>
      </c>
      <c r="C2838" s="2" t="s">
        <v>15039</v>
      </c>
      <c r="D2838" s="2" t="s">
        <v>26</v>
      </c>
      <c r="E2838" s="2" t="s">
        <v>12282</v>
      </c>
      <c r="F2838" s="2" t="s">
        <v>12279</v>
      </c>
    </row>
    <row r="2839" spans="1:6" hidden="1" x14ac:dyDescent="0.2">
      <c r="A2839" s="1">
        <v>16137</v>
      </c>
      <c r="B2839" s="2" t="s">
        <v>7325</v>
      </c>
      <c r="C2839" s="2" t="s">
        <v>15040</v>
      </c>
      <c r="D2839" s="2" t="s">
        <v>26</v>
      </c>
      <c r="E2839" s="2" t="s">
        <v>12282</v>
      </c>
      <c r="F2839" s="2" t="s">
        <v>12279</v>
      </c>
    </row>
    <row r="2840" spans="1:6" hidden="1" x14ac:dyDescent="0.2">
      <c r="A2840" s="1">
        <v>16138</v>
      </c>
      <c r="B2840" s="2" t="s">
        <v>7325</v>
      </c>
      <c r="C2840" s="2" t="s">
        <v>15041</v>
      </c>
      <c r="D2840" s="2" t="s">
        <v>26</v>
      </c>
      <c r="E2840" s="2" t="s">
        <v>12282</v>
      </c>
      <c r="F2840" s="2" t="s">
        <v>12279</v>
      </c>
    </row>
    <row r="2841" spans="1:6" hidden="1" x14ac:dyDescent="0.2">
      <c r="A2841" s="1">
        <v>16139</v>
      </c>
      <c r="B2841" s="2" t="s">
        <v>7325</v>
      </c>
      <c r="C2841" s="2" t="s">
        <v>15042</v>
      </c>
      <c r="D2841" s="2" t="s">
        <v>26</v>
      </c>
      <c r="E2841" s="2" t="s">
        <v>12282</v>
      </c>
      <c r="F2841" s="2" t="s">
        <v>12279</v>
      </c>
    </row>
    <row r="2842" spans="1:6" hidden="1" x14ac:dyDescent="0.2">
      <c r="A2842" s="1">
        <v>16142</v>
      </c>
      <c r="B2842" s="2" t="s">
        <v>7325</v>
      </c>
      <c r="C2842" s="2" t="s">
        <v>15043</v>
      </c>
      <c r="D2842" s="2" t="s">
        <v>26</v>
      </c>
      <c r="E2842" s="2" t="s">
        <v>12282</v>
      </c>
      <c r="F2842" s="2" t="s">
        <v>12279</v>
      </c>
    </row>
    <row r="2843" spans="1:6" hidden="1" x14ac:dyDescent="0.2">
      <c r="A2843" s="1">
        <v>16143</v>
      </c>
      <c r="B2843" s="2" t="s">
        <v>7325</v>
      </c>
      <c r="C2843" s="2" t="s">
        <v>15044</v>
      </c>
      <c r="D2843" s="2" t="s">
        <v>26</v>
      </c>
      <c r="E2843" s="2" t="s">
        <v>12282</v>
      </c>
      <c r="F2843" s="2" t="s">
        <v>12279</v>
      </c>
    </row>
    <row r="2844" spans="1:6" hidden="1" x14ac:dyDescent="0.2">
      <c r="A2844" s="1">
        <v>16144</v>
      </c>
      <c r="B2844" s="2" t="s">
        <v>7325</v>
      </c>
      <c r="C2844" s="2" t="s">
        <v>15045</v>
      </c>
      <c r="D2844" s="2" t="s">
        <v>26</v>
      </c>
      <c r="E2844" s="2" t="s">
        <v>12282</v>
      </c>
      <c r="F2844" s="2" t="s">
        <v>12279</v>
      </c>
    </row>
    <row r="2845" spans="1:6" ht="20" hidden="1" x14ac:dyDescent="0.2">
      <c r="A2845" s="1">
        <v>16145</v>
      </c>
      <c r="B2845" s="2" t="s">
        <v>7325</v>
      </c>
      <c r="C2845" s="2" t="s">
        <v>15046</v>
      </c>
      <c r="D2845" s="2" t="s">
        <v>26</v>
      </c>
      <c r="E2845" s="2" t="s">
        <v>12282</v>
      </c>
      <c r="F2845" s="2" t="s">
        <v>12279</v>
      </c>
    </row>
    <row r="2846" spans="1:6" hidden="1" x14ac:dyDescent="0.2">
      <c r="A2846" s="1">
        <v>16146</v>
      </c>
      <c r="B2846" s="2" t="s">
        <v>7325</v>
      </c>
      <c r="C2846" s="2" t="s">
        <v>15047</v>
      </c>
      <c r="D2846" s="2" t="s">
        <v>26</v>
      </c>
      <c r="E2846" s="2" t="s">
        <v>12282</v>
      </c>
      <c r="F2846" s="2" t="s">
        <v>12279</v>
      </c>
    </row>
    <row r="2847" spans="1:6" hidden="1" x14ac:dyDescent="0.2">
      <c r="A2847" s="1">
        <v>16147</v>
      </c>
      <c r="B2847" s="2" t="s">
        <v>7325</v>
      </c>
      <c r="C2847" s="2" t="s">
        <v>15048</v>
      </c>
      <c r="D2847" s="2" t="s">
        <v>26</v>
      </c>
      <c r="E2847" s="2" t="s">
        <v>12282</v>
      </c>
      <c r="F2847" s="2" t="s">
        <v>12279</v>
      </c>
    </row>
    <row r="2848" spans="1:6" hidden="1" x14ac:dyDescent="0.2">
      <c r="A2848" s="1">
        <v>16152</v>
      </c>
      <c r="B2848" s="2" t="s">
        <v>7325</v>
      </c>
      <c r="C2848" s="2" t="s">
        <v>15049</v>
      </c>
      <c r="D2848" s="2" t="s">
        <v>26</v>
      </c>
      <c r="E2848" s="2" t="s">
        <v>12282</v>
      </c>
      <c r="F2848" s="2" t="s">
        <v>12279</v>
      </c>
    </row>
    <row r="2849" spans="1:6" hidden="1" x14ac:dyDescent="0.2">
      <c r="A2849" s="1">
        <v>16155</v>
      </c>
      <c r="B2849" s="2" t="s">
        <v>7325</v>
      </c>
      <c r="C2849" s="2" t="s">
        <v>15050</v>
      </c>
      <c r="D2849" s="2" t="s">
        <v>26</v>
      </c>
      <c r="E2849" s="2" t="s">
        <v>12282</v>
      </c>
      <c r="F2849" s="2" t="s">
        <v>12279</v>
      </c>
    </row>
    <row r="2850" spans="1:6" hidden="1" x14ac:dyDescent="0.2">
      <c r="A2850" s="1">
        <v>16156</v>
      </c>
      <c r="B2850" s="2" t="s">
        <v>7325</v>
      </c>
      <c r="C2850" s="2" t="s">
        <v>15051</v>
      </c>
      <c r="D2850" s="2" t="s">
        <v>26</v>
      </c>
      <c r="E2850" s="2" t="s">
        <v>12282</v>
      </c>
      <c r="F2850" s="2" t="s">
        <v>12279</v>
      </c>
    </row>
    <row r="2851" spans="1:6" hidden="1" x14ac:dyDescent="0.2">
      <c r="A2851" s="1">
        <v>16159</v>
      </c>
      <c r="B2851" s="2" t="s">
        <v>7325</v>
      </c>
      <c r="C2851" s="2" t="s">
        <v>15052</v>
      </c>
      <c r="D2851" s="2" t="s">
        <v>26</v>
      </c>
      <c r="E2851" s="2" t="s">
        <v>12282</v>
      </c>
      <c r="F2851" s="2" t="s">
        <v>12279</v>
      </c>
    </row>
    <row r="2852" spans="1:6" hidden="1" x14ac:dyDescent="0.2">
      <c r="A2852" s="1">
        <v>16160</v>
      </c>
      <c r="B2852" s="2" t="s">
        <v>7325</v>
      </c>
      <c r="C2852" s="2" t="s">
        <v>15053</v>
      </c>
      <c r="D2852" s="2" t="s">
        <v>26</v>
      </c>
      <c r="E2852" s="2" t="s">
        <v>12282</v>
      </c>
      <c r="F2852" s="2" t="s">
        <v>12279</v>
      </c>
    </row>
    <row r="2853" spans="1:6" ht="20" hidden="1" x14ac:dyDescent="0.2">
      <c r="A2853" s="1">
        <v>16161</v>
      </c>
      <c r="B2853" s="2" t="s">
        <v>7325</v>
      </c>
      <c r="C2853" s="2" t="s">
        <v>15054</v>
      </c>
      <c r="D2853" s="2" t="s">
        <v>26</v>
      </c>
      <c r="E2853" s="2" t="s">
        <v>12282</v>
      </c>
      <c r="F2853" s="2" t="s">
        <v>12279</v>
      </c>
    </row>
    <row r="2854" spans="1:6" ht="20" hidden="1" x14ac:dyDescent="0.2">
      <c r="A2854" s="1">
        <v>16167</v>
      </c>
      <c r="B2854" s="2" t="s">
        <v>7325</v>
      </c>
      <c r="C2854" s="2" t="s">
        <v>15055</v>
      </c>
      <c r="D2854" s="2" t="s">
        <v>26</v>
      </c>
      <c r="E2854" s="2" t="s">
        <v>12282</v>
      </c>
      <c r="F2854" s="2" t="s">
        <v>12279</v>
      </c>
    </row>
    <row r="2855" spans="1:6" hidden="1" x14ac:dyDescent="0.2">
      <c r="A2855" s="1">
        <v>16168</v>
      </c>
      <c r="B2855" s="2" t="s">
        <v>7325</v>
      </c>
      <c r="C2855" s="2" t="s">
        <v>15056</v>
      </c>
      <c r="D2855" s="2" t="s">
        <v>26</v>
      </c>
      <c r="E2855" s="2" t="s">
        <v>12282</v>
      </c>
      <c r="F2855" s="2" t="s">
        <v>12279</v>
      </c>
    </row>
    <row r="2856" spans="1:6" hidden="1" x14ac:dyDescent="0.2">
      <c r="A2856" s="1">
        <v>16170</v>
      </c>
      <c r="B2856" s="2" t="s">
        <v>7325</v>
      </c>
      <c r="C2856" s="2" t="s">
        <v>15057</v>
      </c>
      <c r="D2856" s="2" t="s">
        <v>26</v>
      </c>
      <c r="E2856" s="2" t="s">
        <v>12282</v>
      </c>
      <c r="F2856" s="2" t="s">
        <v>12279</v>
      </c>
    </row>
    <row r="2857" spans="1:6" hidden="1" x14ac:dyDescent="0.2">
      <c r="A2857" s="1">
        <v>16171</v>
      </c>
      <c r="B2857" s="2" t="s">
        <v>7325</v>
      </c>
      <c r="C2857" s="2" t="s">
        <v>15058</v>
      </c>
      <c r="D2857" s="2" t="s">
        <v>26</v>
      </c>
      <c r="E2857" s="2" t="s">
        <v>12282</v>
      </c>
      <c r="F2857" s="2" t="s">
        <v>12279</v>
      </c>
    </row>
    <row r="2858" spans="1:6" hidden="1" x14ac:dyDescent="0.2">
      <c r="A2858" s="1">
        <v>16172</v>
      </c>
      <c r="B2858" s="2" t="s">
        <v>7325</v>
      </c>
      <c r="C2858" s="2" t="s">
        <v>15059</v>
      </c>
      <c r="D2858" s="2" t="s">
        <v>26</v>
      </c>
      <c r="E2858" s="2" t="s">
        <v>12282</v>
      </c>
      <c r="F2858" s="2" t="s">
        <v>12279</v>
      </c>
    </row>
    <row r="2859" spans="1:6" ht="20" hidden="1" x14ac:dyDescent="0.2">
      <c r="A2859" s="1">
        <v>16173</v>
      </c>
      <c r="B2859" s="2" t="s">
        <v>7325</v>
      </c>
      <c r="C2859" s="2" t="s">
        <v>15060</v>
      </c>
      <c r="D2859" s="2" t="s">
        <v>26</v>
      </c>
      <c r="E2859" s="2" t="s">
        <v>12282</v>
      </c>
      <c r="F2859" s="2" t="s">
        <v>12279</v>
      </c>
    </row>
    <row r="2860" spans="1:6" ht="20" hidden="1" x14ac:dyDescent="0.2">
      <c r="A2860" s="1">
        <v>16174</v>
      </c>
      <c r="B2860" s="2" t="s">
        <v>7325</v>
      </c>
      <c r="C2860" s="2" t="s">
        <v>15061</v>
      </c>
      <c r="D2860" s="2" t="s">
        <v>26</v>
      </c>
      <c r="E2860" s="2" t="s">
        <v>12282</v>
      </c>
      <c r="F2860" s="2" t="s">
        <v>12279</v>
      </c>
    </row>
    <row r="2861" spans="1:6" ht="20" hidden="1" x14ac:dyDescent="0.2">
      <c r="A2861" s="1">
        <v>16175</v>
      </c>
      <c r="B2861" s="2" t="s">
        <v>7325</v>
      </c>
      <c r="C2861" s="2" t="s">
        <v>15062</v>
      </c>
      <c r="D2861" s="2" t="s">
        <v>26</v>
      </c>
      <c r="E2861" s="2" t="s">
        <v>12282</v>
      </c>
      <c r="F2861" s="2" t="s">
        <v>12279</v>
      </c>
    </row>
    <row r="2862" spans="1:6" ht="20" hidden="1" x14ac:dyDescent="0.2">
      <c r="A2862" s="1">
        <v>16176</v>
      </c>
      <c r="B2862" s="2" t="s">
        <v>7325</v>
      </c>
      <c r="C2862" s="2" t="s">
        <v>15063</v>
      </c>
      <c r="D2862" s="2" t="s">
        <v>26</v>
      </c>
      <c r="E2862" s="2" t="s">
        <v>12278</v>
      </c>
      <c r="F2862" s="2" t="s">
        <v>12279</v>
      </c>
    </row>
    <row r="2863" spans="1:6" hidden="1" x14ac:dyDescent="0.2">
      <c r="A2863" s="1">
        <v>16177</v>
      </c>
      <c r="B2863" s="2" t="s">
        <v>7325</v>
      </c>
      <c r="C2863" s="2" t="s">
        <v>15064</v>
      </c>
      <c r="D2863" s="2" t="s">
        <v>26</v>
      </c>
      <c r="E2863" s="2" t="s">
        <v>12282</v>
      </c>
      <c r="F2863" s="2" t="s">
        <v>12279</v>
      </c>
    </row>
    <row r="2864" spans="1:6" hidden="1" x14ac:dyDescent="0.2">
      <c r="A2864" s="1">
        <v>16178</v>
      </c>
      <c r="B2864" s="2" t="s">
        <v>7325</v>
      </c>
      <c r="C2864" s="2" t="s">
        <v>15065</v>
      </c>
      <c r="D2864" s="2" t="s">
        <v>26</v>
      </c>
      <c r="E2864" s="2" t="s">
        <v>12282</v>
      </c>
      <c r="F2864" s="2" t="s">
        <v>12279</v>
      </c>
    </row>
    <row r="2865" spans="1:6" hidden="1" x14ac:dyDescent="0.2">
      <c r="A2865" s="1">
        <v>16179</v>
      </c>
      <c r="B2865" s="2" t="s">
        <v>7325</v>
      </c>
      <c r="C2865" s="2" t="s">
        <v>15066</v>
      </c>
      <c r="D2865" s="2" t="s">
        <v>26</v>
      </c>
      <c r="E2865" s="2" t="s">
        <v>12282</v>
      </c>
      <c r="F2865" s="2" t="s">
        <v>12279</v>
      </c>
    </row>
    <row r="2866" spans="1:6" hidden="1" x14ac:dyDescent="0.2">
      <c r="A2866" s="1">
        <v>16180</v>
      </c>
      <c r="B2866" s="2" t="s">
        <v>7325</v>
      </c>
      <c r="C2866" s="2" t="s">
        <v>15067</v>
      </c>
      <c r="D2866" s="2" t="s">
        <v>26</v>
      </c>
      <c r="E2866" s="2" t="s">
        <v>12282</v>
      </c>
      <c r="F2866" s="2" t="s">
        <v>12279</v>
      </c>
    </row>
    <row r="2867" spans="1:6" hidden="1" x14ac:dyDescent="0.2">
      <c r="A2867" s="1">
        <v>16181</v>
      </c>
      <c r="B2867" s="2" t="s">
        <v>7325</v>
      </c>
      <c r="C2867" s="2" t="s">
        <v>15068</v>
      </c>
      <c r="D2867" s="2" t="s">
        <v>26</v>
      </c>
      <c r="E2867" s="2" t="s">
        <v>12282</v>
      </c>
      <c r="F2867" s="2" t="s">
        <v>12279</v>
      </c>
    </row>
    <row r="2868" spans="1:6" ht="20" hidden="1" x14ac:dyDescent="0.2">
      <c r="A2868" s="1">
        <v>16183</v>
      </c>
      <c r="B2868" s="2" t="s">
        <v>7325</v>
      </c>
      <c r="C2868" s="2" t="s">
        <v>15069</v>
      </c>
      <c r="D2868" s="2" t="s">
        <v>26</v>
      </c>
      <c r="E2868" s="2" t="s">
        <v>12282</v>
      </c>
      <c r="F2868" s="2" t="s">
        <v>12279</v>
      </c>
    </row>
    <row r="2869" spans="1:6" hidden="1" x14ac:dyDescent="0.2">
      <c r="A2869" s="1">
        <v>16185</v>
      </c>
      <c r="B2869" s="2" t="s">
        <v>7325</v>
      </c>
      <c r="C2869" s="2" t="s">
        <v>15070</v>
      </c>
      <c r="D2869" s="2" t="s">
        <v>26</v>
      </c>
      <c r="E2869" s="2" t="s">
        <v>12282</v>
      </c>
      <c r="F2869" s="2" t="s">
        <v>12279</v>
      </c>
    </row>
    <row r="2870" spans="1:6" hidden="1" x14ac:dyDescent="0.2">
      <c r="A2870" s="1">
        <v>16186</v>
      </c>
      <c r="B2870" s="2" t="s">
        <v>7325</v>
      </c>
      <c r="C2870" s="2" t="s">
        <v>15071</v>
      </c>
      <c r="D2870" s="2" t="s">
        <v>26</v>
      </c>
      <c r="E2870" s="2" t="s">
        <v>12282</v>
      </c>
      <c r="F2870" s="2" t="s">
        <v>12279</v>
      </c>
    </row>
    <row r="2871" spans="1:6" hidden="1" x14ac:dyDescent="0.2">
      <c r="A2871" s="1">
        <v>16188</v>
      </c>
      <c r="B2871" s="2" t="s">
        <v>7325</v>
      </c>
      <c r="C2871" s="2" t="s">
        <v>15072</v>
      </c>
      <c r="D2871" s="2" t="s">
        <v>26</v>
      </c>
      <c r="E2871" s="2" t="s">
        <v>12282</v>
      </c>
      <c r="F2871" s="2" t="s">
        <v>12279</v>
      </c>
    </row>
    <row r="2872" spans="1:6" hidden="1" x14ac:dyDescent="0.2">
      <c r="A2872" s="1">
        <v>16189</v>
      </c>
      <c r="B2872" s="2" t="s">
        <v>7325</v>
      </c>
      <c r="C2872" s="2" t="s">
        <v>15073</v>
      </c>
      <c r="D2872" s="2" t="s">
        <v>26</v>
      </c>
      <c r="E2872" s="2" t="s">
        <v>12282</v>
      </c>
      <c r="F2872" s="2" t="s">
        <v>12279</v>
      </c>
    </row>
    <row r="2873" spans="1:6" hidden="1" x14ac:dyDescent="0.2">
      <c r="A2873" s="1">
        <v>16190</v>
      </c>
      <c r="B2873" s="2" t="s">
        <v>7325</v>
      </c>
      <c r="C2873" s="2" t="s">
        <v>15074</v>
      </c>
      <c r="D2873" s="2" t="s">
        <v>26</v>
      </c>
      <c r="E2873" s="2" t="s">
        <v>12282</v>
      </c>
      <c r="F2873" s="2" t="s">
        <v>12279</v>
      </c>
    </row>
    <row r="2874" spans="1:6" hidden="1" x14ac:dyDescent="0.2">
      <c r="A2874" s="1">
        <v>16192</v>
      </c>
      <c r="B2874" s="2" t="s">
        <v>7325</v>
      </c>
      <c r="C2874" s="2" t="s">
        <v>15075</v>
      </c>
      <c r="D2874" s="2" t="s">
        <v>26</v>
      </c>
      <c r="E2874" s="2" t="s">
        <v>12282</v>
      </c>
      <c r="F2874" s="2" t="s">
        <v>12279</v>
      </c>
    </row>
    <row r="2875" spans="1:6" ht="20" hidden="1" x14ac:dyDescent="0.2">
      <c r="A2875" s="1">
        <v>16193</v>
      </c>
      <c r="B2875" s="2" t="s">
        <v>7325</v>
      </c>
      <c r="C2875" s="2" t="s">
        <v>15076</v>
      </c>
      <c r="D2875" s="2" t="s">
        <v>26</v>
      </c>
      <c r="E2875" s="2" t="s">
        <v>12282</v>
      </c>
      <c r="F2875" s="2" t="s">
        <v>12279</v>
      </c>
    </row>
    <row r="2876" spans="1:6" ht="20" hidden="1" x14ac:dyDescent="0.2">
      <c r="A2876" s="1">
        <v>16194</v>
      </c>
      <c r="B2876" s="2" t="s">
        <v>7325</v>
      </c>
      <c r="C2876" s="2" t="s">
        <v>15077</v>
      </c>
      <c r="D2876" s="2" t="s">
        <v>26</v>
      </c>
      <c r="E2876" s="2" t="s">
        <v>12282</v>
      </c>
      <c r="F2876" s="2" t="s">
        <v>12279</v>
      </c>
    </row>
    <row r="2877" spans="1:6" ht="20" hidden="1" x14ac:dyDescent="0.2">
      <c r="A2877" s="1">
        <v>16195</v>
      </c>
      <c r="B2877" s="2" t="s">
        <v>7325</v>
      </c>
      <c r="C2877" s="2" t="s">
        <v>15078</v>
      </c>
      <c r="D2877" s="2" t="s">
        <v>26</v>
      </c>
      <c r="E2877" s="2" t="s">
        <v>12282</v>
      </c>
      <c r="F2877" s="2" t="s">
        <v>12279</v>
      </c>
    </row>
    <row r="2878" spans="1:6" hidden="1" x14ac:dyDescent="0.2">
      <c r="A2878" s="1">
        <v>16196</v>
      </c>
      <c r="B2878" s="2" t="s">
        <v>7325</v>
      </c>
      <c r="C2878" s="2" t="s">
        <v>15079</v>
      </c>
      <c r="D2878" s="2" t="s">
        <v>26</v>
      </c>
      <c r="E2878" s="2" t="s">
        <v>12282</v>
      </c>
      <c r="F2878" s="2" t="s">
        <v>12279</v>
      </c>
    </row>
    <row r="2879" spans="1:6" hidden="1" x14ac:dyDescent="0.2">
      <c r="A2879" s="1">
        <v>16197</v>
      </c>
      <c r="B2879" s="2" t="s">
        <v>7325</v>
      </c>
      <c r="C2879" s="2" t="s">
        <v>15080</v>
      </c>
      <c r="D2879" s="2" t="s">
        <v>26</v>
      </c>
      <c r="E2879" s="2" t="s">
        <v>12282</v>
      </c>
      <c r="F2879" s="2" t="s">
        <v>12279</v>
      </c>
    </row>
    <row r="2880" spans="1:6" hidden="1" x14ac:dyDescent="0.2">
      <c r="A2880" s="1">
        <v>16198</v>
      </c>
      <c r="B2880" s="2" t="s">
        <v>7325</v>
      </c>
      <c r="C2880" s="2" t="s">
        <v>15081</v>
      </c>
      <c r="D2880" s="2" t="s">
        <v>26</v>
      </c>
      <c r="E2880" s="2" t="s">
        <v>12282</v>
      </c>
      <c r="F2880" s="2" t="s">
        <v>12279</v>
      </c>
    </row>
    <row r="2881" spans="1:6" ht="20" hidden="1" x14ac:dyDescent="0.2">
      <c r="A2881" s="1">
        <v>16199</v>
      </c>
      <c r="B2881" s="2" t="s">
        <v>7325</v>
      </c>
      <c r="C2881" s="2" t="s">
        <v>15082</v>
      </c>
      <c r="D2881" s="2" t="s">
        <v>26</v>
      </c>
      <c r="E2881" s="2" t="s">
        <v>12282</v>
      </c>
      <c r="F2881" s="2" t="s">
        <v>12279</v>
      </c>
    </row>
    <row r="2882" spans="1:6" ht="20" hidden="1" x14ac:dyDescent="0.2">
      <c r="A2882" s="1">
        <v>16201</v>
      </c>
      <c r="B2882" s="2" t="s">
        <v>7325</v>
      </c>
      <c r="C2882" s="2" t="s">
        <v>15083</v>
      </c>
      <c r="D2882" s="2" t="s">
        <v>26</v>
      </c>
      <c r="E2882" s="2" t="s">
        <v>12282</v>
      </c>
      <c r="F2882" s="2" t="s">
        <v>12279</v>
      </c>
    </row>
    <row r="2883" spans="1:6" ht="20" hidden="1" x14ac:dyDescent="0.2">
      <c r="A2883" s="1">
        <v>16202</v>
      </c>
      <c r="B2883" s="2" t="s">
        <v>7325</v>
      </c>
      <c r="C2883" s="2" t="s">
        <v>15084</v>
      </c>
      <c r="D2883" s="2" t="s">
        <v>26</v>
      </c>
      <c r="E2883" s="2" t="s">
        <v>12282</v>
      </c>
      <c r="F2883" s="2" t="s">
        <v>12279</v>
      </c>
    </row>
    <row r="2884" spans="1:6" ht="20" hidden="1" x14ac:dyDescent="0.2">
      <c r="A2884" s="1">
        <v>16204</v>
      </c>
      <c r="B2884" s="2" t="s">
        <v>7325</v>
      </c>
      <c r="C2884" s="2" t="s">
        <v>15085</v>
      </c>
      <c r="D2884" s="2" t="s">
        <v>26</v>
      </c>
      <c r="E2884" s="2" t="s">
        <v>12282</v>
      </c>
      <c r="F2884" s="2" t="s">
        <v>12279</v>
      </c>
    </row>
    <row r="2885" spans="1:6" hidden="1" x14ac:dyDescent="0.2">
      <c r="A2885" s="1">
        <v>16205</v>
      </c>
      <c r="B2885" s="2" t="s">
        <v>7325</v>
      </c>
      <c r="C2885" s="2" t="s">
        <v>15086</v>
      </c>
      <c r="D2885" s="2" t="s">
        <v>26</v>
      </c>
      <c r="E2885" s="2" t="s">
        <v>12282</v>
      </c>
      <c r="F2885" s="2" t="s">
        <v>12279</v>
      </c>
    </row>
    <row r="2886" spans="1:6" hidden="1" x14ac:dyDescent="0.2">
      <c r="A2886" s="1">
        <v>16206</v>
      </c>
      <c r="B2886" s="2" t="s">
        <v>7325</v>
      </c>
      <c r="C2886" s="2" t="s">
        <v>15087</v>
      </c>
      <c r="D2886" s="2" t="s">
        <v>26</v>
      </c>
      <c r="E2886" s="2" t="s">
        <v>12282</v>
      </c>
      <c r="F2886" s="2" t="s">
        <v>12279</v>
      </c>
    </row>
    <row r="2887" spans="1:6" hidden="1" x14ac:dyDescent="0.2">
      <c r="A2887" s="1">
        <v>16207</v>
      </c>
      <c r="B2887" s="2" t="s">
        <v>7325</v>
      </c>
      <c r="C2887" s="2" t="s">
        <v>15088</v>
      </c>
      <c r="D2887" s="2" t="s">
        <v>26</v>
      </c>
      <c r="E2887" s="2" t="s">
        <v>12282</v>
      </c>
      <c r="F2887" s="2" t="s">
        <v>12279</v>
      </c>
    </row>
    <row r="2888" spans="1:6" hidden="1" x14ac:dyDescent="0.2">
      <c r="A2888" s="1">
        <v>16208</v>
      </c>
      <c r="B2888" s="2" t="s">
        <v>7325</v>
      </c>
      <c r="C2888" s="2" t="s">
        <v>15089</v>
      </c>
      <c r="D2888" s="2" t="s">
        <v>26</v>
      </c>
      <c r="E2888" s="2" t="s">
        <v>12282</v>
      </c>
      <c r="F2888" s="2" t="s">
        <v>12279</v>
      </c>
    </row>
    <row r="2889" spans="1:6" hidden="1" x14ac:dyDescent="0.2">
      <c r="A2889" s="1">
        <v>16209</v>
      </c>
      <c r="B2889" s="2" t="s">
        <v>7325</v>
      </c>
      <c r="C2889" s="2" t="s">
        <v>15090</v>
      </c>
      <c r="D2889" s="2" t="s">
        <v>26</v>
      </c>
      <c r="E2889" s="2" t="s">
        <v>12282</v>
      </c>
      <c r="F2889" s="2" t="s">
        <v>12279</v>
      </c>
    </row>
    <row r="2890" spans="1:6" hidden="1" x14ac:dyDescent="0.2">
      <c r="A2890" s="1">
        <v>16210</v>
      </c>
      <c r="B2890" s="2" t="s">
        <v>7325</v>
      </c>
      <c r="C2890" s="2" t="s">
        <v>15091</v>
      </c>
      <c r="D2890" s="2" t="s">
        <v>26</v>
      </c>
      <c r="E2890" s="2" t="s">
        <v>12282</v>
      </c>
      <c r="F2890" s="2" t="s">
        <v>12279</v>
      </c>
    </row>
    <row r="2891" spans="1:6" ht="20" hidden="1" x14ac:dyDescent="0.2">
      <c r="A2891" s="1">
        <v>16213</v>
      </c>
      <c r="B2891" s="2" t="s">
        <v>7325</v>
      </c>
      <c r="C2891" s="2" t="s">
        <v>15092</v>
      </c>
      <c r="D2891" s="2" t="s">
        <v>26</v>
      </c>
      <c r="E2891" s="2" t="s">
        <v>12282</v>
      </c>
      <c r="F2891" s="2" t="s">
        <v>12279</v>
      </c>
    </row>
    <row r="2892" spans="1:6" hidden="1" x14ac:dyDescent="0.2">
      <c r="A2892" s="1">
        <v>16214</v>
      </c>
      <c r="B2892" s="2" t="s">
        <v>7325</v>
      </c>
      <c r="C2892" s="2" t="s">
        <v>15093</v>
      </c>
      <c r="D2892" s="2" t="s">
        <v>26</v>
      </c>
      <c r="E2892" s="2" t="s">
        <v>12282</v>
      </c>
      <c r="F2892" s="2" t="s">
        <v>12279</v>
      </c>
    </row>
    <row r="2893" spans="1:6" hidden="1" x14ac:dyDescent="0.2">
      <c r="A2893" s="1">
        <v>16216</v>
      </c>
      <c r="B2893" s="2" t="s">
        <v>7325</v>
      </c>
      <c r="C2893" s="2" t="s">
        <v>15094</v>
      </c>
      <c r="D2893" s="2" t="s">
        <v>26</v>
      </c>
      <c r="E2893" s="2" t="s">
        <v>12282</v>
      </c>
      <c r="F2893" s="2" t="s">
        <v>12279</v>
      </c>
    </row>
    <row r="2894" spans="1:6" ht="20" hidden="1" x14ac:dyDescent="0.2">
      <c r="A2894" s="1">
        <v>16222</v>
      </c>
      <c r="B2894" s="2" t="s">
        <v>7325</v>
      </c>
      <c r="C2894" s="2" t="s">
        <v>15095</v>
      </c>
      <c r="D2894" s="2" t="s">
        <v>26</v>
      </c>
      <c r="E2894" s="2" t="s">
        <v>12282</v>
      </c>
      <c r="F2894" s="2" t="s">
        <v>12279</v>
      </c>
    </row>
    <row r="2895" spans="1:6" hidden="1" x14ac:dyDescent="0.2">
      <c r="A2895" s="1">
        <v>16226</v>
      </c>
      <c r="B2895" s="2" t="s">
        <v>7325</v>
      </c>
      <c r="C2895" s="2" t="s">
        <v>15096</v>
      </c>
      <c r="D2895" s="2" t="s">
        <v>26</v>
      </c>
      <c r="E2895" s="2" t="s">
        <v>12282</v>
      </c>
      <c r="F2895" s="2" t="s">
        <v>12279</v>
      </c>
    </row>
    <row r="2896" spans="1:6" hidden="1" x14ac:dyDescent="0.2">
      <c r="A2896" s="1">
        <v>16229</v>
      </c>
      <c r="B2896" s="2" t="s">
        <v>7325</v>
      </c>
      <c r="C2896" s="2" t="s">
        <v>15097</v>
      </c>
      <c r="D2896" s="2" t="s">
        <v>26</v>
      </c>
      <c r="E2896" s="2" t="s">
        <v>12282</v>
      </c>
      <c r="F2896" s="2" t="s">
        <v>12279</v>
      </c>
    </row>
    <row r="2897" spans="1:6" hidden="1" x14ac:dyDescent="0.2">
      <c r="A2897" s="1">
        <v>16230</v>
      </c>
      <c r="B2897" s="2" t="s">
        <v>7325</v>
      </c>
      <c r="C2897" s="2" t="s">
        <v>15098</v>
      </c>
      <c r="D2897" s="2" t="s">
        <v>26</v>
      </c>
      <c r="E2897" s="2" t="s">
        <v>12282</v>
      </c>
      <c r="F2897" s="2" t="s">
        <v>12279</v>
      </c>
    </row>
    <row r="2898" spans="1:6" hidden="1" x14ac:dyDescent="0.2">
      <c r="A2898" s="1">
        <v>16233</v>
      </c>
      <c r="B2898" s="2" t="s">
        <v>7325</v>
      </c>
      <c r="C2898" s="2" t="s">
        <v>15099</v>
      </c>
      <c r="D2898" s="2" t="s">
        <v>26</v>
      </c>
      <c r="E2898" s="2" t="s">
        <v>12282</v>
      </c>
      <c r="F2898" s="2" t="s">
        <v>12279</v>
      </c>
    </row>
    <row r="2899" spans="1:6" hidden="1" x14ac:dyDescent="0.2">
      <c r="A2899" s="1">
        <v>16234</v>
      </c>
      <c r="B2899" s="2" t="s">
        <v>7325</v>
      </c>
      <c r="C2899" s="2" t="s">
        <v>15100</v>
      </c>
      <c r="D2899" s="2" t="s">
        <v>26</v>
      </c>
      <c r="E2899" s="2" t="s">
        <v>12282</v>
      </c>
      <c r="F2899" s="2" t="s">
        <v>12279</v>
      </c>
    </row>
    <row r="2900" spans="1:6" ht="20" hidden="1" x14ac:dyDescent="0.2">
      <c r="A2900" s="1">
        <v>16235</v>
      </c>
      <c r="B2900" s="2" t="s">
        <v>7325</v>
      </c>
      <c r="C2900" s="2" t="s">
        <v>15101</v>
      </c>
      <c r="D2900" s="2" t="s">
        <v>26</v>
      </c>
      <c r="E2900" s="2" t="s">
        <v>12282</v>
      </c>
      <c r="F2900" s="2" t="s">
        <v>12279</v>
      </c>
    </row>
    <row r="2901" spans="1:6" hidden="1" x14ac:dyDescent="0.2">
      <c r="A2901" s="1">
        <v>16236</v>
      </c>
      <c r="B2901" s="2" t="s">
        <v>7325</v>
      </c>
      <c r="C2901" s="2" t="s">
        <v>15102</v>
      </c>
      <c r="D2901" s="2" t="s">
        <v>26</v>
      </c>
      <c r="E2901" s="2" t="s">
        <v>12282</v>
      </c>
      <c r="F2901" s="2" t="s">
        <v>12279</v>
      </c>
    </row>
    <row r="2902" spans="1:6" hidden="1" x14ac:dyDescent="0.2">
      <c r="A2902" s="1">
        <v>16237</v>
      </c>
      <c r="B2902" s="2" t="s">
        <v>7325</v>
      </c>
      <c r="C2902" s="2" t="s">
        <v>15103</v>
      </c>
      <c r="D2902" s="2" t="s">
        <v>26</v>
      </c>
      <c r="E2902" s="2" t="s">
        <v>12282</v>
      </c>
      <c r="F2902" s="2" t="s">
        <v>12279</v>
      </c>
    </row>
    <row r="2903" spans="1:6" hidden="1" x14ac:dyDescent="0.2">
      <c r="A2903" s="1">
        <v>16244</v>
      </c>
      <c r="B2903" s="2" t="s">
        <v>7325</v>
      </c>
      <c r="C2903" s="2" t="s">
        <v>15104</v>
      </c>
      <c r="D2903" s="2" t="s">
        <v>26</v>
      </c>
      <c r="E2903" s="2" t="s">
        <v>12282</v>
      </c>
      <c r="F2903" s="2" t="s">
        <v>12279</v>
      </c>
    </row>
    <row r="2904" spans="1:6" hidden="1" x14ac:dyDescent="0.2">
      <c r="A2904" s="1">
        <v>16247</v>
      </c>
      <c r="B2904" s="2" t="s">
        <v>7325</v>
      </c>
      <c r="C2904" s="2" t="s">
        <v>15105</v>
      </c>
      <c r="D2904" s="2" t="s">
        <v>26</v>
      </c>
      <c r="E2904" s="2" t="s">
        <v>12282</v>
      </c>
      <c r="F2904" s="2" t="s">
        <v>12279</v>
      </c>
    </row>
    <row r="2905" spans="1:6" ht="20" hidden="1" x14ac:dyDescent="0.2">
      <c r="A2905" s="1">
        <v>16251</v>
      </c>
      <c r="B2905" s="2" t="s">
        <v>7325</v>
      </c>
      <c r="C2905" s="2" t="s">
        <v>15106</v>
      </c>
      <c r="D2905" s="2" t="s">
        <v>26</v>
      </c>
      <c r="E2905" s="2" t="s">
        <v>12453</v>
      </c>
      <c r="F2905" s="2" t="s">
        <v>12279</v>
      </c>
    </row>
    <row r="2906" spans="1:6" hidden="1" x14ac:dyDescent="0.2">
      <c r="A2906" s="1">
        <v>16252</v>
      </c>
      <c r="B2906" s="2" t="s">
        <v>7325</v>
      </c>
      <c r="C2906" s="2" t="s">
        <v>15107</v>
      </c>
      <c r="D2906" s="2" t="s">
        <v>26</v>
      </c>
      <c r="E2906" s="2" t="s">
        <v>12282</v>
      </c>
      <c r="F2906" s="2" t="s">
        <v>12279</v>
      </c>
    </row>
    <row r="2907" spans="1:6" ht="20" hidden="1" x14ac:dyDescent="0.2">
      <c r="A2907" s="1">
        <v>16254</v>
      </c>
      <c r="B2907" s="2" t="s">
        <v>7325</v>
      </c>
      <c r="C2907" s="2" t="s">
        <v>15108</v>
      </c>
      <c r="D2907" s="2" t="s">
        <v>26</v>
      </c>
      <c r="E2907" s="2" t="s">
        <v>12282</v>
      </c>
      <c r="F2907" s="2" t="s">
        <v>12279</v>
      </c>
    </row>
    <row r="2908" spans="1:6" hidden="1" x14ac:dyDescent="0.2">
      <c r="A2908" s="1">
        <v>16256</v>
      </c>
      <c r="B2908" s="2" t="s">
        <v>7325</v>
      </c>
      <c r="C2908" s="2" t="s">
        <v>15109</v>
      </c>
      <c r="D2908" s="2" t="s">
        <v>26</v>
      </c>
      <c r="E2908" s="2" t="s">
        <v>12282</v>
      </c>
      <c r="F2908" s="2" t="s">
        <v>12279</v>
      </c>
    </row>
    <row r="2909" spans="1:6" ht="20" hidden="1" x14ac:dyDescent="0.2">
      <c r="A2909" s="1">
        <v>16260</v>
      </c>
      <c r="B2909" s="2" t="s">
        <v>7325</v>
      </c>
      <c r="C2909" s="2" t="s">
        <v>15110</v>
      </c>
      <c r="D2909" s="2" t="s">
        <v>26</v>
      </c>
      <c r="E2909" s="2" t="s">
        <v>12282</v>
      </c>
      <c r="F2909" s="2" t="s">
        <v>12279</v>
      </c>
    </row>
    <row r="2910" spans="1:6" hidden="1" x14ac:dyDescent="0.2">
      <c r="A2910" s="1">
        <v>16261</v>
      </c>
      <c r="B2910" s="2" t="s">
        <v>7325</v>
      </c>
      <c r="C2910" s="2" t="s">
        <v>15111</v>
      </c>
      <c r="D2910" s="2" t="s">
        <v>26</v>
      </c>
      <c r="E2910" s="2" t="s">
        <v>12282</v>
      </c>
      <c r="F2910" s="2" t="s">
        <v>12279</v>
      </c>
    </row>
    <row r="2911" spans="1:6" hidden="1" x14ac:dyDescent="0.2">
      <c r="A2911" s="1">
        <v>16262</v>
      </c>
      <c r="B2911" s="2" t="s">
        <v>7325</v>
      </c>
      <c r="C2911" s="2" t="s">
        <v>15112</v>
      </c>
      <c r="D2911" s="2" t="s">
        <v>26</v>
      </c>
      <c r="E2911" s="2" t="s">
        <v>12282</v>
      </c>
      <c r="F2911" s="2" t="s">
        <v>12279</v>
      </c>
    </row>
    <row r="2912" spans="1:6" ht="20" hidden="1" x14ac:dyDescent="0.2">
      <c r="A2912" s="1">
        <v>16266</v>
      </c>
      <c r="B2912" s="2" t="s">
        <v>7325</v>
      </c>
      <c r="C2912" s="2" t="s">
        <v>15113</v>
      </c>
      <c r="D2912" s="2" t="s">
        <v>26</v>
      </c>
      <c r="E2912" s="2" t="s">
        <v>12282</v>
      </c>
      <c r="F2912" s="2" t="s">
        <v>12279</v>
      </c>
    </row>
    <row r="2913" spans="1:6" hidden="1" x14ac:dyDescent="0.2">
      <c r="A2913" s="1">
        <v>16268</v>
      </c>
      <c r="B2913" s="2" t="s">
        <v>7325</v>
      </c>
      <c r="C2913" s="2" t="s">
        <v>15114</v>
      </c>
      <c r="D2913" s="2" t="s">
        <v>26</v>
      </c>
      <c r="E2913" s="2" t="s">
        <v>12282</v>
      </c>
      <c r="F2913" s="2" t="s">
        <v>12279</v>
      </c>
    </row>
    <row r="2914" spans="1:6" hidden="1" x14ac:dyDescent="0.2">
      <c r="A2914" s="1">
        <v>16269</v>
      </c>
      <c r="B2914" s="2" t="s">
        <v>7325</v>
      </c>
      <c r="C2914" s="2" t="s">
        <v>12567</v>
      </c>
      <c r="D2914" s="2" t="s">
        <v>26</v>
      </c>
      <c r="E2914" s="2" t="s">
        <v>12282</v>
      </c>
      <c r="F2914" s="2" t="s">
        <v>12279</v>
      </c>
    </row>
    <row r="2915" spans="1:6" hidden="1" x14ac:dyDescent="0.2">
      <c r="A2915" s="1">
        <v>16270</v>
      </c>
      <c r="B2915" s="2" t="s">
        <v>7325</v>
      </c>
      <c r="C2915" s="2" t="s">
        <v>15115</v>
      </c>
      <c r="D2915" s="2" t="s">
        <v>26</v>
      </c>
      <c r="E2915" s="2" t="s">
        <v>12282</v>
      </c>
      <c r="F2915" s="2" t="s">
        <v>12279</v>
      </c>
    </row>
    <row r="2916" spans="1:6" ht="20" hidden="1" x14ac:dyDescent="0.2">
      <c r="A2916" s="1">
        <v>16271</v>
      </c>
      <c r="B2916" s="2" t="s">
        <v>7325</v>
      </c>
      <c r="C2916" s="2" t="s">
        <v>15116</v>
      </c>
      <c r="D2916" s="2" t="s">
        <v>26</v>
      </c>
      <c r="E2916" s="2" t="s">
        <v>12282</v>
      </c>
      <c r="F2916" s="2" t="s">
        <v>12279</v>
      </c>
    </row>
    <row r="2917" spans="1:6" ht="20" hidden="1" x14ac:dyDescent="0.2">
      <c r="A2917" s="1">
        <v>16272</v>
      </c>
      <c r="B2917" s="2" t="s">
        <v>7325</v>
      </c>
      <c r="C2917" s="2" t="s">
        <v>15117</v>
      </c>
      <c r="D2917" s="2" t="s">
        <v>26</v>
      </c>
      <c r="E2917" s="2" t="s">
        <v>12282</v>
      </c>
      <c r="F2917" s="2" t="s">
        <v>12279</v>
      </c>
    </row>
    <row r="2918" spans="1:6" hidden="1" x14ac:dyDescent="0.2">
      <c r="A2918" s="1">
        <v>16276</v>
      </c>
      <c r="B2918" s="2" t="s">
        <v>7325</v>
      </c>
      <c r="C2918" s="2" t="s">
        <v>15118</v>
      </c>
      <c r="D2918" s="2" t="s">
        <v>26</v>
      </c>
      <c r="E2918" s="2" t="s">
        <v>12282</v>
      </c>
      <c r="F2918" s="2" t="s">
        <v>12279</v>
      </c>
    </row>
    <row r="2919" spans="1:6" hidden="1" x14ac:dyDescent="0.2">
      <c r="A2919" s="1">
        <v>16279</v>
      </c>
      <c r="B2919" s="2" t="s">
        <v>7325</v>
      </c>
      <c r="C2919" s="2" t="s">
        <v>15119</v>
      </c>
      <c r="D2919" s="2" t="s">
        <v>26</v>
      </c>
      <c r="E2919" s="2" t="s">
        <v>12282</v>
      </c>
      <c r="F2919" s="2" t="s">
        <v>12279</v>
      </c>
    </row>
    <row r="2920" spans="1:6" hidden="1" x14ac:dyDescent="0.2">
      <c r="A2920" s="1">
        <v>16280</v>
      </c>
      <c r="B2920" s="2" t="s">
        <v>7325</v>
      </c>
      <c r="C2920" s="2" t="s">
        <v>15120</v>
      </c>
      <c r="D2920" s="2" t="s">
        <v>26</v>
      </c>
      <c r="E2920" s="2" t="s">
        <v>12282</v>
      </c>
      <c r="F2920" s="2" t="s">
        <v>12279</v>
      </c>
    </row>
    <row r="2921" spans="1:6" hidden="1" x14ac:dyDescent="0.2">
      <c r="A2921" s="1">
        <v>16281</v>
      </c>
      <c r="B2921" s="2" t="s">
        <v>7325</v>
      </c>
      <c r="C2921" s="2" t="s">
        <v>15121</v>
      </c>
      <c r="D2921" s="2" t="s">
        <v>26</v>
      </c>
      <c r="E2921" s="2" t="s">
        <v>12282</v>
      </c>
      <c r="F2921" s="2" t="s">
        <v>12279</v>
      </c>
    </row>
    <row r="2922" spans="1:6" hidden="1" x14ac:dyDescent="0.2">
      <c r="A2922" s="1">
        <v>16282</v>
      </c>
      <c r="B2922" s="2" t="s">
        <v>7325</v>
      </c>
      <c r="C2922" s="2" t="s">
        <v>15122</v>
      </c>
      <c r="D2922" s="2" t="s">
        <v>26</v>
      </c>
      <c r="E2922" s="2" t="s">
        <v>12282</v>
      </c>
      <c r="F2922" s="2" t="s">
        <v>12279</v>
      </c>
    </row>
    <row r="2923" spans="1:6" hidden="1" x14ac:dyDescent="0.2">
      <c r="A2923" s="1">
        <v>16285</v>
      </c>
      <c r="B2923" s="2" t="s">
        <v>7325</v>
      </c>
      <c r="C2923" s="2" t="s">
        <v>15123</v>
      </c>
      <c r="D2923" s="2" t="s">
        <v>26</v>
      </c>
      <c r="E2923" s="2" t="s">
        <v>12282</v>
      </c>
      <c r="F2923" s="2" t="s">
        <v>12279</v>
      </c>
    </row>
    <row r="2924" spans="1:6" hidden="1" x14ac:dyDescent="0.2">
      <c r="A2924" s="1">
        <v>16286</v>
      </c>
      <c r="B2924" s="2" t="s">
        <v>7325</v>
      </c>
      <c r="C2924" s="2" t="s">
        <v>15124</v>
      </c>
      <c r="D2924" s="2" t="s">
        <v>26</v>
      </c>
      <c r="E2924" s="2" t="s">
        <v>12282</v>
      </c>
      <c r="F2924" s="2" t="s">
        <v>12279</v>
      </c>
    </row>
    <row r="2925" spans="1:6" hidden="1" x14ac:dyDescent="0.2">
      <c r="A2925" s="1">
        <v>16287</v>
      </c>
      <c r="B2925" s="2" t="s">
        <v>7325</v>
      </c>
      <c r="C2925" s="2" t="s">
        <v>15125</v>
      </c>
      <c r="D2925" s="2" t="s">
        <v>26</v>
      </c>
      <c r="E2925" s="2" t="s">
        <v>12282</v>
      </c>
      <c r="F2925" s="2" t="s">
        <v>12279</v>
      </c>
    </row>
    <row r="2926" spans="1:6" hidden="1" x14ac:dyDescent="0.2">
      <c r="A2926" s="1">
        <v>16289</v>
      </c>
      <c r="B2926" s="2" t="s">
        <v>7325</v>
      </c>
      <c r="C2926" s="2" t="s">
        <v>15126</v>
      </c>
      <c r="D2926" s="2" t="s">
        <v>26</v>
      </c>
      <c r="E2926" s="2" t="s">
        <v>12282</v>
      </c>
      <c r="F2926" s="2" t="s">
        <v>12279</v>
      </c>
    </row>
    <row r="2927" spans="1:6" hidden="1" x14ac:dyDescent="0.2">
      <c r="A2927" s="1">
        <v>16290</v>
      </c>
      <c r="B2927" s="2" t="s">
        <v>7325</v>
      </c>
      <c r="C2927" s="2" t="s">
        <v>15127</v>
      </c>
      <c r="D2927" s="2" t="s">
        <v>26</v>
      </c>
      <c r="E2927" s="2" t="s">
        <v>12282</v>
      </c>
      <c r="F2927" s="2" t="s">
        <v>12279</v>
      </c>
    </row>
    <row r="2928" spans="1:6" hidden="1" x14ac:dyDescent="0.2">
      <c r="A2928" s="1">
        <v>16291</v>
      </c>
      <c r="B2928" s="2" t="s">
        <v>7325</v>
      </c>
      <c r="C2928" s="2" t="s">
        <v>15128</v>
      </c>
      <c r="D2928" s="2" t="s">
        <v>26</v>
      </c>
      <c r="E2928" s="2" t="s">
        <v>12282</v>
      </c>
      <c r="F2928" s="2" t="s">
        <v>12279</v>
      </c>
    </row>
    <row r="2929" spans="1:6" ht="20" hidden="1" x14ac:dyDescent="0.2">
      <c r="A2929" s="1">
        <v>16292</v>
      </c>
      <c r="B2929" s="2" t="s">
        <v>7325</v>
      </c>
      <c r="C2929" s="2" t="s">
        <v>15129</v>
      </c>
      <c r="D2929" s="2" t="s">
        <v>26</v>
      </c>
      <c r="E2929" s="2" t="s">
        <v>12282</v>
      </c>
      <c r="F2929" s="2" t="s">
        <v>12279</v>
      </c>
    </row>
    <row r="2930" spans="1:6" hidden="1" x14ac:dyDescent="0.2">
      <c r="A2930" s="1">
        <v>16297</v>
      </c>
      <c r="B2930" s="2" t="s">
        <v>7325</v>
      </c>
      <c r="C2930" s="2" t="s">
        <v>15130</v>
      </c>
      <c r="D2930" s="2" t="s">
        <v>26</v>
      </c>
      <c r="E2930" s="2" t="s">
        <v>12282</v>
      </c>
      <c r="F2930" s="2" t="s">
        <v>12279</v>
      </c>
    </row>
    <row r="2931" spans="1:6" hidden="1" x14ac:dyDescent="0.2">
      <c r="A2931" s="1">
        <v>16298</v>
      </c>
      <c r="B2931" s="2" t="s">
        <v>7325</v>
      </c>
      <c r="C2931" s="2" t="s">
        <v>15131</v>
      </c>
      <c r="D2931" s="2" t="s">
        <v>26</v>
      </c>
      <c r="E2931" s="2" t="s">
        <v>12282</v>
      </c>
      <c r="F2931" s="2" t="s">
        <v>12279</v>
      </c>
    </row>
    <row r="2932" spans="1:6" hidden="1" x14ac:dyDescent="0.2">
      <c r="A2932" s="1">
        <v>16299</v>
      </c>
      <c r="B2932" s="2" t="s">
        <v>7325</v>
      </c>
      <c r="C2932" s="2" t="s">
        <v>15132</v>
      </c>
      <c r="D2932" s="2" t="s">
        <v>26</v>
      </c>
      <c r="E2932" s="2" t="s">
        <v>12282</v>
      </c>
      <c r="F2932" s="2" t="s">
        <v>12279</v>
      </c>
    </row>
    <row r="2933" spans="1:6" hidden="1" x14ac:dyDescent="0.2">
      <c r="A2933" s="1">
        <v>16301</v>
      </c>
      <c r="B2933" s="2" t="s">
        <v>7352</v>
      </c>
      <c r="C2933" s="2" t="s">
        <v>15133</v>
      </c>
      <c r="D2933" s="2" t="s">
        <v>29</v>
      </c>
      <c r="E2933" s="2" t="s">
        <v>12282</v>
      </c>
      <c r="F2933" s="2" t="s">
        <v>12279</v>
      </c>
    </row>
    <row r="2934" spans="1:6" hidden="1" x14ac:dyDescent="0.2">
      <c r="A2934" s="1">
        <v>16302</v>
      </c>
      <c r="B2934" s="2" t="s">
        <v>15134</v>
      </c>
      <c r="C2934" s="2" t="s">
        <v>15135</v>
      </c>
      <c r="D2934" s="2" t="s">
        <v>29</v>
      </c>
      <c r="E2934" s="2" t="s">
        <v>12282</v>
      </c>
      <c r="F2934" s="2" t="s">
        <v>12279</v>
      </c>
    </row>
    <row r="2935" spans="1:6" hidden="1" x14ac:dyDescent="0.2">
      <c r="A2935" s="1">
        <v>16304</v>
      </c>
      <c r="B2935" s="2" t="s">
        <v>7325</v>
      </c>
      <c r="C2935" s="2" t="s">
        <v>15136</v>
      </c>
      <c r="D2935" s="2" t="s">
        <v>26</v>
      </c>
      <c r="E2935" s="2" t="s">
        <v>12282</v>
      </c>
      <c r="F2935" s="2" t="s">
        <v>12279</v>
      </c>
    </row>
    <row r="2936" spans="1:6" hidden="1" x14ac:dyDescent="0.2">
      <c r="A2936" s="1">
        <v>16306</v>
      </c>
      <c r="B2936" s="2" t="s">
        <v>7325</v>
      </c>
      <c r="C2936" s="2" t="s">
        <v>15137</v>
      </c>
      <c r="D2936" s="2" t="s">
        <v>26</v>
      </c>
      <c r="E2936" s="2" t="s">
        <v>12282</v>
      </c>
      <c r="F2936" s="2" t="s">
        <v>12279</v>
      </c>
    </row>
    <row r="2937" spans="1:6" hidden="1" x14ac:dyDescent="0.2">
      <c r="A2937" s="1">
        <v>16308</v>
      </c>
      <c r="B2937" s="2" t="s">
        <v>7348</v>
      </c>
      <c r="C2937" s="2" t="s">
        <v>13189</v>
      </c>
      <c r="D2937" s="2" t="s">
        <v>29</v>
      </c>
      <c r="E2937" s="2" t="s">
        <v>12282</v>
      </c>
      <c r="F2937" s="2" t="s">
        <v>12279</v>
      </c>
    </row>
    <row r="2938" spans="1:6" hidden="1" x14ac:dyDescent="0.2">
      <c r="A2938" s="1">
        <v>16312</v>
      </c>
      <c r="B2938" s="2" t="s">
        <v>7325</v>
      </c>
      <c r="C2938" s="2" t="s">
        <v>15138</v>
      </c>
      <c r="D2938" s="2" t="s">
        <v>26</v>
      </c>
      <c r="E2938" s="2" t="s">
        <v>12282</v>
      </c>
      <c r="F2938" s="2" t="s">
        <v>12279</v>
      </c>
    </row>
    <row r="2939" spans="1:6" ht="20" hidden="1" x14ac:dyDescent="0.2">
      <c r="A2939" s="1">
        <v>16313</v>
      </c>
      <c r="B2939" s="2" t="s">
        <v>7325</v>
      </c>
      <c r="C2939" s="2" t="s">
        <v>15139</v>
      </c>
      <c r="D2939" s="2" t="s">
        <v>26</v>
      </c>
      <c r="E2939" s="2" t="s">
        <v>12282</v>
      </c>
      <c r="F2939" s="2" t="s">
        <v>12279</v>
      </c>
    </row>
    <row r="2940" spans="1:6" hidden="1" x14ac:dyDescent="0.2">
      <c r="A2940" s="1">
        <v>16314</v>
      </c>
      <c r="B2940" s="2" t="s">
        <v>7325</v>
      </c>
      <c r="C2940" s="2" t="s">
        <v>15140</v>
      </c>
      <c r="D2940" s="2" t="s">
        <v>26</v>
      </c>
      <c r="E2940" s="2" t="s">
        <v>12282</v>
      </c>
      <c r="F2940" s="2" t="s">
        <v>12279</v>
      </c>
    </row>
    <row r="2941" spans="1:6" ht="20" hidden="1" x14ac:dyDescent="0.2">
      <c r="A2941" s="1">
        <v>16315</v>
      </c>
      <c r="B2941" s="2" t="s">
        <v>7325</v>
      </c>
      <c r="C2941" s="2" t="s">
        <v>15141</v>
      </c>
      <c r="D2941" s="2" t="s">
        <v>26</v>
      </c>
      <c r="E2941" s="2" t="s">
        <v>12282</v>
      </c>
      <c r="F2941" s="2" t="s">
        <v>12279</v>
      </c>
    </row>
    <row r="2942" spans="1:6" hidden="1" x14ac:dyDescent="0.2">
      <c r="A2942" s="1">
        <v>16316</v>
      </c>
      <c r="B2942" s="2" t="s">
        <v>7325</v>
      </c>
      <c r="C2942" s="2" t="s">
        <v>15142</v>
      </c>
      <c r="D2942" s="2" t="s">
        <v>26</v>
      </c>
      <c r="E2942" s="2" t="s">
        <v>12282</v>
      </c>
      <c r="F2942" s="2" t="s">
        <v>12279</v>
      </c>
    </row>
    <row r="2943" spans="1:6" hidden="1" x14ac:dyDescent="0.2">
      <c r="A2943" s="1">
        <v>16317</v>
      </c>
      <c r="B2943" s="2" t="s">
        <v>7325</v>
      </c>
      <c r="C2943" s="2" t="s">
        <v>15143</v>
      </c>
      <c r="D2943" s="2" t="s">
        <v>26</v>
      </c>
      <c r="E2943" s="2" t="s">
        <v>12282</v>
      </c>
      <c r="F2943" s="2" t="s">
        <v>12279</v>
      </c>
    </row>
    <row r="2944" spans="1:6" hidden="1" x14ac:dyDescent="0.2">
      <c r="A2944" s="1">
        <v>16318</v>
      </c>
      <c r="B2944" s="2" t="s">
        <v>7325</v>
      </c>
      <c r="C2944" s="2" t="s">
        <v>15144</v>
      </c>
      <c r="D2944" s="2" t="s">
        <v>26</v>
      </c>
      <c r="E2944" s="2" t="s">
        <v>12282</v>
      </c>
      <c r="F2944" s="2" t="s">
        <v>12279</v>
      </c>
    </row>
    <row r="2945" spans="1:6" hidden="1" x14ac:dyDescent="0.2">
      <c r="A2945" s="1">
        <v>16321</v>
      </c>
      <c r="B2945" s="2" t="s">
        <v>7325</v>
      </c>
      <c r="C2945" s="2" t="s">
        <v>15145</v>
      </c>
      <c r="D2945" s="2" t="s">
        <v>26</v>
      </c>
      <c r="E2945" s="2" t="s">
        <v>12282</v>
      </c>
      <c r="F2945" s="2" t="s">
        <v>12279</v>
      </c>
    </row>
    <row r="2946" spans="1:6" hidden="1" x14ac:dyDescent="0.2">
      <c r="A2946" s="1">
        <v>16322</v>
      </c>
      <c r="B2946" s="2" t="s">
        <v>7325</v>
      </c>
      <c r="C2946" s="2" t="s">
        <v>15146</v>
      </c>
      <c r="D2946" s="2" t="s">
        <v>26</v>
      </c>
      <c r="E2946" s="2" t="s">
        <v>12282</v>
      </c>
      <c r="F2946" s="2" t="s">
        <v>12279</v>
      </c>
    </row>
    <row r="2947" spans="1:6" hidden="1" x14ac:dyDescent="0.2">
      <c r="A2947" s="1">
        <v>16323</v>
      </c>
      <c r="B2947" s="2" t="s">
        <v>7325</v>
      </c>
      <c r="C2947" s="2" t="s">
        <v>15147</v>
      </c>
      <c r="D2947" s="2" t="s">
        <v>26</v>
      </c>
      <c r="E2947" s="2" t="s">
        <v>12282</v>
      </c>
      <c r="F2947" s="2" t="s">
        <v>12279</v>
      </c>
    </row>
    <row r="2948" spans="1:6" hidden="1" x14ac:dyDescent="0.2">
      <c r="A2948" s="1">
        <v>16324</v>
      </c>
      <c r="B2948" s="2" t="s">
        <v>7325</v>
      </c>
      <c r="C2948" s="2" t="s">
        <v>15148</v>
      </c>
      <c r="D2948" s="2" t="s">
        <v>26</v>
      </c>
      <c r="E2948" s="2" t="s">
        <v>12282</v>
      </c>
      <c r="F2948" s="2" t="s">
        <v>12279</v>
      </c>
    </row>
    <row r="2949" spans="1:6" hidden="1" x14ac:dyDescent="0.2">
      <c r="A2949" s="1">
        <v>16326</v>
      </c>
      <c r="B2949" s="2" t="s">
        <v>7325</v>
      </c>
      <c r="C2949" s="2" t="s">
        <v>15149</v>
      </c>
      <c r="D2949" s="2" t="s">
        <v>26</v>
      </c>
      <c r="E2949" s="2" t="s">
        <v>12282</v>
      </c>
      <c r="F2949" s="2" t="s">
        <v>12279</v>
      </c>
    </row>
    <row r="2950" spans="1:6" hidden="1" x14ac:dyDescent="0.2">
      <c r="A2950" s="1">
        <v>16327</v>
      </c>
      <c r="B2950" s="2" t="s">
        <v>7325</v>
      </c>
      <c r="C2950" s="2" t="s">
        <v>15150</v>
      </c>
      <c r="D2950" s="2" t="s">
        <v>26</v>
      </c>
      <c r="E2950" s="2" t="s">
        <v>12282</v>
      </c>
      <c r="F2950" s="2" t="s">
        <v>12279</v>
      </c>
    </row>
    <row r="2951" spans="1:6" hidden="1" x14ac:dyDescent="0.2">
      <c r="A2951" s="1">
        <v>16328</v>
      </c>
      <c r="B2951" s="2" t="s">
        <v>7325</v>
      </c>
      <c r="C2951" s="2" t="s">
        <v>15151</v>
      </c>
      <c r="D2951" s="2" t="s">
        <v>26</v>
      </c>
      <c r="E2951" s="2" t="s">
        <v>12282</v>
      </c>
      <c r="F2951" s="2" t="s">
        <v>12279</v>
      </c>
    </row>
    <row r="2952" spans="1:6" hidden="1" x14ac:dyDescent="0.2">
      <c r="A2952" s="1">
        <v>16329</v>
      </c>
      <c r="B2952" s="2" t="s">
        <v>7325</v>
      </c>
      <c r="C2952" s="2" t="s">
        <v>15152</v>
      </c>
      <c r="D2952" s="2" t="s">
        <v>26</v>
      </c>
      <c r="E2952" s="2" t="s">
        <v>12282</v>
      </c>
      <c r="F2952" s="2" t="s">
        <v>12279</v>
      </c>
    </row>
    <row r="2953" spans="1:6" ht="20" hidden="1" x14ac:dyDescent="0.2">
      <c r="A2953" s="1">
        <v>16330</v>
      </c>
      <c r="B2953" s="2" t="s">
        <v>7325</v>
      </c>
      <c r="C2953" s="2" t="s">
        <v>15153</v>
      </c>
      <c r="D2953" s="2" t="s">
        <v>26</v>
      </c>
      <c r="E2953" s="2" t="s">
        <v>12282</v>
      </c>
      <c r="F2953" s="2" t="s">
        <v>12279</v>
      </c>
    </row>
    <row r="2954" spans="1:6" hidden="1" x14ac:dyDescent="0.2">
      <c r="A2954" s="1">
        <v>16334</v>
      </c>
      <c r="B2954" s="2" t="s">
        <v>7325</v>
      </c>
      <c r="C2954" s="2" t="s">
        <v>15154</v>
      </c>
      <c r="D2954" s="2" t="s">
        <v>26</v>
      </c>
      <c r="E2954" s="2" t="s">
        <v>12282</v>
      </c>
      <c r="F2954" s="2" t="s">
        <v>12279</v>
      </c>
    </row>
    <row r="2955" spans="1:6" hidden="1" x14ac:dyDescent="0.2">
      <c r="A2955" s="1">
        <v>16335</v>
      </c>
      <c r="B2955" s="2" t="s">
        <v>7325</v>
      </c>
      <c r="C2955" s="2" t="s">
        <v>15155</v>
      </c>
      <c r="D2955" s="2" t="s">
        <v>26</v>
      </c>
      <c r="E2955" s="2" t="s">
        <v>12282</v>
      </c>
      <c r="F2955" s="2" t="s">
        <v>12279</v>
      </c>
    </row>
    <row r="2956" spans="1:6" hidden="1" x14ac:dyDescent="0.2">
      <c r="A2956" s="1">
        <v>16336</v>
      </c>
      <c r="B2956" s="2" t="s">
        <v>7325</v>
      </c>
      <c r="C2956" s="2" t="s">
        <v>15156</v>
      </c>
      <c r="D2956" s="2" t="s">
        <v>26</v>
      </c>
      <c r="E2956" s="2" t="s">
        <v>12282</v>
      </c>
      <c r="F2956" s="2" t="s">
        <v>12279</v>
      </c>
    </row>
    <row r="2957" spans="1:6" hidden="1" x14ac:dyDescent="0.2">
      <c r="A2957" s="1">
        <v>16338</v>
      </c>
      <c r="B2957" s="2" t="s">
        <v>7325</v>
      </c>
      <c r="C2957" s="2" t="s">
        <v>15157</v>
      </c>
      <c r="D2957" s="2" t="s">
        <v>26</v>
      </c>
      <c r="E2957" s="2" t="s">
        <v>12282</v>
      </c>
      <c r="F2957" s="2" t="s">
        <v>12279</v>
      </c>
    </row>
    <row r="2958" spans="1:6" hidden="1" x14ac:dyDescent="0.2">
      <c r="A2958" s="1">
        <v>16339</v>
      </c>
      <c r="B2958" s="2" t="s">
        <v>7325</v>
      </c>
      <c r="C2958" s="2" t="s">
        <v>15158</v>
      </c>
      <c r="D2958" s="2" t="s">
        <v>26</v>
      </c>
      <c r="E2958" s="2" t="s">
        <v>12282</v>
      </c>
      <c r="F2958" s="2" t="s">
        <v>12279</v>
      </c>
    </row>
    <row r="2959" spans="1:6" hidden="1" x14ac:dyDescent="0.2">
      <c r="A2959" s="1">
        <v>16341</v>
      </c>
      <c r="B2959" s="2" t="s">
        <v>7325</v>
      </c>
      <c r="C2959" s="2" t="s">
        <v>15159</v>
      </c>
      <c r="D2959" s="2" t="s">
        <v>26</v>
      </c>
      <c r="E2959" s="2" t="s">
        <v>12282</v>
      </c>
      <c r="F2959" s="2" t="s">
        <v>12279</v>
      </c>
    </row>
    <row r="2960" spans="1:6" ht="20" hidden="1" x14ac:dyDescent="0.2">
      <c r="A2960" s="1">
        <v>16342</v>
      </c>
      <c r="B2960" s="2" t="s">
        <v>7325</v>
      </c>
      <c r="C2960" s="2" t="s">
        <v>15160</v>
      </c>
      <c r="D2960" s="2" t="s">
        <v>26</v>
      </c>
      <c r="E2960" s="2" t="s">
        <v>12282</v>
      </c>
      <c r="F2960" s="2" t="s">
        <v>12279</v>
      </c>
    </row>
    <row r="2961" spans="1:6" ht="20" hidden="1" x14ac:dyDescent="0.2">
      <c r="A2961" s="1">
        <v>16343</v>
      </c>
      <c r="B2961" s="2" t="s">
        <v>7325</v>
      </c>
      <c r="C2961" s="2" t="s">
        <v>15161</v>
      </c>
      <c r="D2961" s="2" t="s">
        <v>26</v>
      </c>
      <c r="E2961" s="2" t="s">
        <v>12282</v>
      </c>
      <c r="F2961" s="2" t="s">
        <v>12279</v>
      </c>
    </row>
    <row r="2962" spans="1:6" hidden="1" x14ac:dyDescent="0.2">
      <c r="A2962" s="1">
        <v>16347</v>
      </c>
      <c r="B2962" s="2" t="s">
        <v>7325</v>
      </c>
      <c r="C2962" s="2" t="s">
        <v>15162</v>
      </c>
      <c r="D2962" s="2" t="s">
        <v>26</v>
      </c>
      <c r="E2962" s="2" t="s">
        <v>12282</v>
      </c>
      <c r="F2962" s="2" t="s">
        <v>12279</v>
      </c>
    </row>
    <row r="2963" spans="1:6" hidden="1" x14ac:dyDescent="0.2">
      <c r="A2963" s="1">
        <v>16348</v>
      </c>
      <c r="B2963" s="2" t="s">
        <v>7325</v>
      </c>
      <c r="C2963" s="2" t="s">
        <v>15163</v>
      </c>
      <c r="D2963" s="2" t="s">
        <v>26</v>
      </c>
      <c r="E2963" s="2" t="s">
        <v>12282</v>
      </c>
      <c r="F2963" s="2" t="s">
        <v>12279</v>
      </c>
    </row>
    <row r="2964" spans="1:6" hidden="1" x14ac:dyDescent="0.2">
      <c r="A2964" s="1">
        <v>16349</v>
      </c>
      <c r="B2964" s="2" t="s">
        <v>7325</v>
      </c>
      <c r="C2964" s="2" t="s">
        <v>15164</v>
      </c>
      <c r="D2964" s="2" t="s">
        <v>26</v>
      </c>
      <c r="E2964" s="2" t="s">
        <v>12282</v>
      </c>
      <c r="F2964" s="2" t="s">
        <v>12279</v>
      </c>
    </row>
    <row r="2965" spans="1:6" hidden="1" x14ac:dyDescent="0.2">
      <c r="A2965" s="1">
        <v>16353</v>
      </c>
      <c r="B2965" s="2" t="s">
        <v>7325</v>
      </c>
      <c r="C2965" s="2" t="s">
        <v>15165</v>
      </c>
      <c r="D2965" s="2" t="s">
        <v>26</v>
      </c>
      <c r="E2965" s="2" t="s">
        <v>12282</v>
      </c>
      <c r="F2965" s="2" t="s">
        <v>12279</v>
      </c>
    </row>
    <row r="2966" spans="1:6" hidden="1" x14ac:dyDescent="0.2">
      <c r="A2966" s="1">
        <v>16354</v>
      </c>
      <c r="B2966" s="2" t="s">
        <v>7325</v>
      </c>
      <c r="C2966" s="2" t="s">
        <v>15166</v>
      </c>
      <c r="D2966" s="2" t="s">
        <v>26</v>
      </c>
      <c r="E2966" s="2" t="s">
        <v>12282</v>
      </c>
      <c r="F2966" s="2" t="s">
        <v>12279</v>
      </c>
    </row>
    <row r="2967" spans="1:6" hidden="1" x14ac:dyDescent="0.2">
      <c r="A2967" s="1">
        <v>16355</v>
      </c>
      <c r="B2967" s="2" t="s">
        <v>7325</v>
      </c>
      <c r="C2967" s="2" t="s">
        <v>15167</v>
      </c>
      <c r="D2967" s="2" t="s">
        <v>26</v>
      </c>
      <c r="E2967" s="2" t="s">
        <v>12282</v>
      </c>
      <c r="F2967" s="2" t="s">
        <v>12279</v>
      </c>
    </row>
    <row r="2968" spans="1:6" hidden="1" x14ac:dyDescent="0.2">
      <c r="A2968" s="1">
        <v>16359</v>
      </c>
      <c r="B2968" s="2" t="s">
        <v>7325</v>
      </c>
      <c r="C2968" s="2" t="s">
        <v>15168</v>
      </c>
      <c r="D2968" s="2" t="s">
        <v>26</v>
      </c>
      <c r="E2968" s="2" t="s">
        <v>12282</v>
      </c>
      <c r="F2968" s="2" t="s">
        <v>12279</v>
      </c>
    </row>
    <row r="2969" spans="1:6" hidden="1" x14ac:dyDescent="0.2">
      <c r="A2969" s="1">
        <v>16361</v>
      </c>
      <c r="B2969" s="2" t="s">
        <v>7325</v>
      </c>
      <c r="C2969" s="2" t="s">
        <v>15169</v>
      </c>
      <c r="D2969" s="2" t="s">
        <v>26</v>
      </c>
      <c r="E2969" s="2" t="s">
        <v>12282</v>
      </c>
      <c r="F2969" s="2" t="s">
        <v>12279</v>
      </c>
    </row>
    <row r="2970" spans="1:6" hidden="1" x14ac:dyDescent="0.2">
      <c r="A2970" s="1">
        <v>16362</v>
      </c>
      <c r="B2970" s="2" t="s">
        <v>7325</v>
      </c>
      <c r="C2970" s="2" t="s">
        <v>15170</v>
      </c>
      <c r="D2970" s="2" t="s">
        <v>26</v>
      </c>
      <c r="E2970" s="2" t="s">
        <v>12282</v>
      </c>
      <c r="F2970" s="2" t="s">
        <v>12279</v>
      </c>
    </row>
    <row r="2971" spans="1:6" hidden="1" x14ac:dyDescent="0.2">
      <c r="A2971" s="1">
        <v>16363</v>
      </c>
      <c r="B2971" s="2" t="s">
        <v>7325</v>
      </c>
      <c r="C2971" s="2" t="s">
        <v>15171</v>
      </c>
      <c r="D2971" s="2" t="s">
        <v>26</v>
      </c>
      <c r="E2971" s="2" t="s">
        <v>12282</v>
      </c>
      <c r="F2971" s="2" t="s">
        <v>12279</v>
      </c>
    </row>
    <row r="2972" spans="1:6" hidden="1" x14ac:dyDescent="0.2">
      <c r="A2972" s="1">
        <v>16365</v>
      </c>
      <c r="B2972" s="2" t="s">
        <v>7325</v>
      </c>
      <c r="C2972" s="2" t="s">
        <v>15172</v>
      </c>
      <c r="D2972" s="2" t="s">
        <v>26</v>
      </c>
      <c r="E2972" s="2" t="s">
        <v>12282</v>
      </c>
      <c r="F2972" s="2" t="s">
        <v>12279</v>
      </c>
    </row>
    <row r="2973" spans="1:6" hidden="1" x14ac:dyDescent="0.2">
      <c r="A2973" s="1">
        <v>16367</v>
      </c>
      <c r="B2973" s="2" t="s">
        <v>7325</v>
      </c>
      <c r="C2973" s="2" t="s">
        <v>15173</v>
      </c>
      <c r="D2973" s="2" t="s">
        <v>26</v>
      </c>
      <c r="E2973" s="2" t="s">
        <v>12282</v>
      </c>
      <c r="F2973" s="2" t="s">
        <v>12279</v>
      </c>
    </row>
    <row r="2974" spans="1:6" hidden="1" x14ac:dyDescent="0.2">
      <c r="A2974" s="1">
        <v>16369</v>
      </c>
      <c r="B2974" s="2" t="s">
        <v>7325</v>
      </c>
      <c r="C2974" s="2" t="s">
        <v>15174</v>
      </c>
      <c r="D2974" s="2" t="s">
        <v>26</v>
      </c>
      <c r="E2974" s="2" t="s">
        <v>12282</v>
      </c>
      <c r="F2974" s="2" t="s">
        <v>12279</v>
      </c>
    </row>
    <row r="2975" spans="1:6" hidden="1" x14ac:dyDescent="0.2">
      <c r="A2975" s="1">
        <v>16372</v>
      </c>
      <c r="B2975" s="2" t="s">
        <v>7325</v>
      </c>
      <c r="C2975" s="2" t="s">
        <v>15175</v>
      </c>
      <c r="D2975" s="2" t="s">
        <v>26</v>
      </c>
      <c r="E2975" s="2" t="s">
        <v>12282</v>
      </c>
      <c r="F2975" s="2" t="s">
        <v>12279</v>
      </c>
    </row>
    <row r="2976" spans="1:6" ht="20" hidden="1" x14ac:dyDescent="0.2">
      <c r="A2976" s="1">
        <v>16374</v>
      </c>
      <c r="B2976" s="2" t="s">
        <v>7325</v>
      </c>
      <c r="C2976" s="2" t="s">
        <v>15176</v>
      </c>
      <c r="D2976" s="2" t="s">
        <v>26</v>
      </c>
      <c r="E2976" s="2" t="s">
        <v>12282</v>
      </c>
      <c r="F2976" s="2" t="s">
        <v>12279</v>
      </c>
    </row>
    <row r="2977" spans="1:6" hidden="1" x14ac:dyDescent="0.2">
      <c r="A2977" s="1">
        <v>16376</v>
      </c>
      <c r="B2977" s="2" t="s">
        <v>7325</v>
      </c>
      <c r="C2977" s="2" t="s">
        <v>15177</v>
      </c>
      <c r="D2977" s="2" t="s">
        <v>26</v>
      </c>
      <c r="E2977" s="2" t="s">
        <v>12282</v>
      </c>
      <c r="F2977" s="2" t="s">
        <v>12279</v>
      </c>
    </row>
    <row r="2978" spans="1:6" hidden="1" x14ac:dyDescent="0.2">
      <c r="A2978" s="1">
        <v>16378</v>
      </c>
      <c r="B2978" s="2" t="s">
        <v>7325</v>
      </c>
      <c r="C2978" s="2" t="s">
        <v>15178</v>
      </c>
      <c r="D2978" s="2" t="s">
        <v>26</v>
      </c>
      <c r="E2978" s="2" t="s">
        <v>12282</v>
      </c>
      <c r="F2978" s="2" t="s">
        <v>12279</v>
      </c>
    </row>
    <row r="2979" spans="1:6" hidden="1" x14ac:dyDescent="0.2">
      <c r="A2979" s="1">
        <v>16379</v>
      </c>
      <c r="B2979" s="2" t="s">
        <v>7325</v>
      </c>
      <c r="C2979" s="2" t="s">
        <v>15179</v>
      </c>
      <c r="D2979" s="2" t="s">
        <v>26</v>
      </c>
      <c r="E2979" s="2" t="s">
        <v>12282</v>
      </c>
      <c r="F2979" s="2" t="s">
        <v>12279</v>
      </c>
    </row>
    <row r="2980" spans="1:6" hidden="1" x14ac:dyDescent="0.2">
      <c r="A2980" s="1">
        <v>16380</v>
      </c>
      <c r="B2980" s="2" t="s">
        <v>7325</v>
      </c>
      <c r="C2980" s="2" t="s">
        <v>15180</v>
      </c>
      <c r="D2980" s="2" t="s">
        <v>26</v>
      </c>
      <c r="E2980" s="2" t="s">
        <v>12282</v>
      </c>
      <c r="F2980" s="2" t="s">
        <v>12279</v>
      </c>
    </row>
    <row r="2981" spans="1:6" hidden="1" x14ac:dyDescent="0.2">
      <c r="A2981" s="1">
        <v>16381</v>
      </c>
      <c r="B2981" s="2" t="s">
        <v>7325</v>
      </c>
      <c r="C2981" s="2" t="s">
        <v>15181</v>
      </c>
      <c r="D2981" s="2" t="s">
        <v>26</v>
      </c>
      <c r="E2981" s="2" t="s">
        <v>12282</v>
      </c>
      <c r="F2981" s="2" t="s">
        <v>12279</v>
      </c>
    </row>
    <row r="2982" spans="1:6" hidden="1" x14ac:dyDescent="0.2">
      <c r="A2982" s="1">
        <v>16382</v>
      </c>
      <c r="B2982" s="2" t="s">
        <v>7325</v>
      </c>
      <c r="C2982" s="2" t="s">
        <v>15182</v>
      </c>
      <c r="D2982" s="2" t="s">
        <v>26</v>
      </c>
      <c r="E2982" s="2" t="s">
        <v>12282</v>
      </c>
      <c r="F2982" s="2" t="s">
        <v>12279</v>
      </c>
    </row>
    <row r="2983" spans="1:6" hidden="1" x14ac:dyDescent="0.2">
      <c r="A2983" s="1">
        <v>16384</v>
      </c>
      <c r="B2983" s="2" t="s">
        <v>7325</v>
      </c>
      <c r="C2983" s="2" t="s">
        <v>15183</v>
      </c>
      <c r="D2983" s="2" t="s">
        <v>26</v>
      </c>
      <c r="E2983" s="2" t="s">
        <v>12282</v>
      </c>
      <c r="F2983" s="2" t="s">
        <v>12279</v>
      </c>
    </row>
    <row r="2984" spans="1:6" hidden="1" x14ac:dyDescent="0.2">
      <c r="A2984" s="1">
        <v>16387</v>
      </c>
      <c r="B2984" s="2" t="s">
        <v>7325</v>
      </c>
      <c r="C2984" s="2" t="s">
        <v>15184</v>
      </c>
      <c r="D2984" s="2" t="s">
        <v>26</v>
      </c>
      <c r="E2984" s="2" t="s">
        <v>12282</v>
      </c>
      <c r="F2984" s="2" t="s">
        <v>12279</v>
      </c>
    </row>
    <row r="2985" spans="1:6" hidden="1" x14ac:dyDescent="0.2">
      <c r="A2985" s="1">
        <v>16388</v>
      </c>
      <c r="B2985" s="2" t="s">
        <v>7325</v>
      </c>
      <c r="C2985" s="2" t="s">
        <v>15185</v>
      </c>
      <c r="D2985" s="2" t="s">
        <v>26</v>
      </c>
      <c r="E2985" s="2" t="s">
        <v>12282</v>
      </c>
      <c r="F2985" s="2" t="s">
        <v>12279</v>
      </c>
    </row>
    <row r="2986" spans="1:6" hidden="1" x14ac:dyDescent="0.2">
      <c r="A2986" s="1">
        <v>16392</v>
      </c>
      <c r="B2986" s="2" t="s">
        <v>7325</v>
      </c>
      <c r="C2986" s="2" t="s">
        <v>15186</v>
      </c>
      <c r="D2986" s="2" t="s">
        <v>26</v>
      </c>
      <c r="E2986" s="2" t="s">
        <v>12282</v>
      </c>
      <c r="F2986" s="2" t="s">
        <v>12279</v>
      </c>
    </row>
    <row r="2987" spans="1:6" hidden="1" x14ac:dyDescent="0.2">
      <c r="A2987" s="1">
        <v>16394</v>
      </c>
      <c r="B2987" s="2" t="s">
        <v>7325</v>
      </c>
      <c r="C2987" s="2" t="s">
        <v>15187</v>
      </c>
      <c r="D2987" s="2" t="s">
        <v>26</v>
      </c>
      <c r="E2987" s="2" t="s">
        <v>12282</v>
      </c>
      <c r="F2987" s="2" t="s">
        <v>12279</v>
      </c>
    </row>
    <row r="2988" spans="1:6" ht="20" hidden="1" x14ac:dyDescent="0.2">
      <c r="A2988" s="1">
        <v>16398</v>
      </c>
      <c r="B2988" s="2" t="s">
        <v>7325</v>
      </c>
      <c r="C2988" s="2" t="s">
        <v>15188</v>
      </c>
      <c r="D2988" s="2" t="s">
        <v>26</v>
      </c>
      <c r="E2988" s="2" t="s">
        <v>12282</v>
      </c>
      <c r="F2988" s="2" t="s">
        <v>12279</v>
      </c>
    </row>
    <row r="2989" spans="1:6" hidden="1" x14ac:dyDescent="0.2">
      <c r="A2989" s="1">
        <v>16401</v>
      </c>
      <c r="B2989" s="2" t="s">
        <v>7325</v>
      </c>
      <c r="C2989" s="2" t="s">
        <v>15189</v>
      </c>
      <c r="D2989" s="2" t="s">
        <v>26</v>
      </c>
      <c r="E2989" s="2" t="s">
        <v>12282</v>
      </c>
      <c r="F2989" s="2" t="s">
        <v>12279</v>
      </c>
    </row>
    <row r="2990" spans="1:6" ht="20" hidden="1" x14ac:dyDescent="0.2">
      <c r="A2990" s="1">
        <v>16403</v>
      </c>
      <c r="B2990" s="2" t="s">
        <v>7325</v>
      </c>
      <c r="C2990" s="2" t="s">
        <v>15190</v>
      </c>
      <c r="D2990" s="2" t="s">
        <v>26</v>
      </c>
      <c r="E2990" s="2" t="s">
        <v>12282</v>
      </c>
      <c r="F2990" s="2" t="s">
        <v>12279</v>
      </c>
    </row>
    <row r="2991" spans="1:6" ht="20" hidden="1" x14ac:dyDescent="0.2">
      <c r="A2991" s="1">
        <v>16404</v>
      </c>
      <c r="B2991" s="2" t="s">
        <v>7325</v>
      </c>
      <c r="C2991" s="2" t="s">
        <v>15191</v>
      </c>
      <c r="D2991" s="2" t="s">
        <v>26</v>
      </c>
      <c r="E2991" s="2" t="s">
        <v>12282</v>
      </c>
      <c r="F2991" s="2" t="s">
        <v>12279</v>
      </c>
    </row>
    <row r="2992" spans="1:6" hidden="1" x14ac:dyDescent="0.2">
      <c r="A2992" s="1">
        <v>16405</v>
      </c>
      <c r="B2992" s="2" t="s">
        <v>7325</v>
      </c>
      <c r="C2992" s="2" t="s">
        <v>15192</v>
      </c>
      <c r="D2992" s="2" t="s">
        <v>26</v>
      </c>
      <c r="E2992" s="2" t="s">
        <v>12282</v>
      </c>
      <c r="F2992" s="2" t="s">
        <v>12279</v>
      </c>
    </row>
    <row r="2993" spans="1:6" hidden="1" x14ac:dyDescent="0.2">
      <c r="A2993" s="1">
        <v>16406</v>
      </c>
      <c r="B2993" s="2" t="s">
        <v>7325</v>
      </c>
      <c r="C2993" s="2" t="s">
        <v>15193</v>
      </c>
      <c r="D2993" s="2" t="s">
        <v>26</v>
      </c>
      <c r="E2993" s="2" t="s">
        <v>12282</v>
      </c>
      <c r="F2993" s="2" t="s">
        <v>12279</v>
      </c>
    </row>
    <row r="2994" spans="1:6" ht="20" hidden="1" x14ac:dyDescent="0.2">
      <c r="A2994" s="1">
        <v>16407</v>
      </c>
      <c r="B2994" s="2" t="s">
        <v>7325</v>
      </c>
      <c r="C2994" s="2" t="s">
        <v>15194</v>
      </c>
      <c r="D2994" s="2" t="s">
        <v>26</v>
      </c>
      <c r="E2994" s="2" t="s">
        <v>12282</v>
      </c>
      <c r="F2994" s="2" t="s">
        <v>12279</v>
      </c>
    </row>
    <row r="2995" spans="1:6" ht="20" hidden="1" x14ac:dyDescent="0.2">
      <c r="A2995" s="1">
        <v>16410</v>
      </c>
      <c r="B2995" s="2" t="s">
        <v>7325</v>
      </c>
      <c r="C2995" s="2" t="s">
        <v>15195</v>
      </c>
      <c r="D2995" s="2" t="s">
        <v>26</v>
      </c>
      <c r="E2995" s="2" t="s">
        <v>12282</v>
      </c>
      <c r="F2995" s="2" t="s">
        <v>12279</v>
      </c>
    </row>
    <row r="2996" spans="1:6" ht="20" hidden="1" x14ac:dyDescent="0.2">
      <c r="A2996" s="1">
        <v>16414</v>
      </c>
      <c r="B2996" s="2" t="s">
        <v>7325</v>
      </c>
      <c r="C2996" s="2" t="s">
        <v>15196</v>
      </c>
      <c r="D2996" s="2" t="s">
        <v>26</v>
      </c>
      <c r="E2996" s="2" t="s">
        <v>12282</v>
      </c>
      <c r="F2996" s="2" t="s">
        <v>12279</v>
      </c>
    </row>
    <row r="2997" spans="1:6" hidden="1" x14ac:dyDescent="0.2">
      <c r="A2997" s="1">
        <v>16415</v>
      </c>
      <c r="B2997" s="2" t="s">
        <v>7325</v>
      </c>
      <c r="C2997" s="2" t="s">
        <v>15197</v>
      </c>
      <c r="D2997" s="2" t="s">
        <v>26</v>
      </c>
      <c r="E2997" s="2" t="s">
        <v>12282</v>
      </c>
      <c r="F2997" s="2" t="s">
        <v>12279</v>
      </c>
    </row>
    <row r="2998" spans="1:6" hidden="1" x14ac:dyDescent="0.2">
      <c r="A2998" s="1">
        <v>16416</v>
      </c>
      <c r="B2998" s="2" t="s">
        <v>7325</v>
      </c>
      <c r="C2998" s="2" t="s">
        <v>15198</v>
      </c>
      <c r="D2998" s="2" t="s">
        <v>26</v>
      </c>
      <c r="E2998" s="2" t="s">
        <v>12282</v>
      </c>
      <c r="F2998" s="2" t="s">
        <v>12279</v>
      </c>
    </row>
    <row r="2999" spans="1:6" hidden="1" x14ac:dyDescent="0.2">
      <c r="A2999" s="1">
        <v>16417</v>
      </c>
      <c r="B2999" s="2" t="s">
        <v>7325</v>
      </c>
      <c r="C2999" s="2" t="s">
        <v>15199</v>
      </c>
      <c r="D2999" s="2" t="s">
        <v>26</v>
      </c>
      <c r="E2999" s="2" t="s">
        <v>12282</v>
      </c>
      <c r="F2999" s="2" t="s">
        <v>12279</v>
      </c>
    </row>
    <row r="3000" spans="1:6" hidden="1" x14ac:dyDescent="0.2">
      <c r="A3000" s="1">
        <v>16418</v>
      </c>
      <c r="B3000" s="2" t="s">
        <v>7325</v>
      </c>
      <c r="C3000" s="2" t="s">
        <v>15200</v>
      </c>
      <c r="D3000" s="2" t="s">
        <v>26</v>
      </c>
      <c r="E3000" s="2" t="s">
        <v>12282</v>
      </c>
      <c r="F3000" s="2" t="s">
        <v>12279</v>
      </c>
    </row>
    <row r="3001" spans="1:6" hidden="1" x14ac:dyDescent="0.2">
      <c r="A3001" s="1">
        <v>16419</v>
      </c>
      <c r="B3001" s="2" t="s">
        <v>7325</v>
      </c>
      <c r="C3001" s="2" t="s">
        <v>15201</v>
      </c>
      <c r="D3001" s="2" t="s">
        <v>26</v>
      </c>
      <c r="E3001" s="2" t="s">
        <v>12282</v>
      </c>
      <c r="F3001" s="2" t="s">
        <v>12279</v>
      </c>
    </row>
    <row r="3002" spans="1:6" hidden="1" x14ac:dyDescent="0.2">
      <c r="A3002" s="1">
        <v>16422</v>
      </c>
      <c r="B3002" s="2" t="s">
        <v>7325</v>
      </c>
      <c r="C3002" s="2" t="s">
        <v>15202</v>
      </c>
      <c r="D3002" s="2" t="s">
        <v>26</v>
      </c>
      <c r="E3002" s="2" t="s">
        <v>12282</v>
      </c>
      <c r="F3002" s="2" t="s">
        <v>12279</v>
      </c>
    </row>
    <row r="3003" spans="1:6" hidden="1" x14ac:dyDescent="0.2">
      <c r="A3003" s="1">
        <v>16423</v>
      </c>
      <c r="B3003" s="2" t="s">
        <v>7325</v>
      </c>
      <c r="C3003" s="2" t="s">
        <v>15203</v>
      </c>
      <c r="D3003" s="2" t="s">
        <v>26</v>
      </c>
      <c r="E3003" s="2" t="s">
        <v>12282</v>
      </c>
      <c r="F3003" s="2" t="s">
        <v>12279</v>
      </c>
    </row>
    <row r="3004" spans="1:6" hidden="1" x14ac:dyDescent="0.2">
      <c r="A3004" s="1">
        <v>16424</v>
      </c>
      <c r="B3004" s="2" t="s">
        <v>7325</v>
      </c>
      <c r="C3004" s="2" t="s">
        <v>15204</v>
      </c>
      <c r="D3004" s="2" t="s">
        <v>26</v>
      </c>
      <c r="E3004" s="2" t="s">
        <v>12282</v>
      </c>
      <c r="F3004" s="2" t="s">
        <v>12279</v>
      </c>
    </row>
    <row r="3005" spans="1:6" ht="20" hidden="1" x14ac:dyDescent="0.2">
      <c r="A3005" s="1">
        <v>16434</v>
      </c>
      <c r="B3005" s="2" t="s">
        <v>7325</v>
      </c>
      <c r="C3005" s="2" t="s">
        <v>15196</v>
      </c>
      <c r="D3005" s="2" t="s">
        <v>26</v>
      </c>
      <c r="E3005" s="2" t="s">
        <v>12282</v>
      </c>
      <c r="F3005" s="2" t="s">
        <v>12279</v>
      </c>
    </row>
    <row r="3006" spans="1:6" hidden="1" x14ac:dyDescent="0.2">
      <c r="A3006" s="1">
        <v>16438</v>
      </c>
      <c r="B3006" s="2" t="s">
        <v>7325</v>
      </c>
      <c r="C3006" s="2" t="s">
        <v>15205</v>
      </c>
      <c r="D3006" s="2" t="s">
        <v>26</v>
      </c>
      <c r="E3006" s="2" t="s">
        <v>12282</v>
      </c>
      <c r="F3006" s="2" t="s">
        <v>12279</v>
      </c>
    </row>
    <row r="3007" spans="1:6" hidden="1" x14ac:dyDescent="0.2">
      <c r="A3007" s="1">
        <v>16440</v>
      </c>
      <c r="B3007" s="2" t="s">
        <v>7325</v>
      </c>
      <c r="C3007" s="2" t="s">
        <v>15206</v>
      </c>
      <c r="D3007" s="2" t="s">
        <v>26</v>
      </c>
      <c r="E3007" s="2" t="s">
        <v>12282</v>
      </c>
      <c r="F3007" s="2" t="s">
        <v>12279</v>
      </c>
    </row>
    <row r="3008" spans="1:6" hidden="1" x14ac:dyDescent="0.2">
      <c r="A3008" s="1">
        <v>16448</v>
      </c>
      <c r="B3008" s="2" t="s">
        <v>15207</v>
      </c>
      <c r="C3008" s="2" t="s">
        <v>14089</v>
      </c>
      <c r="D3008" s="2" t="s">
        <v>26</v>
      </c>
      <c r="E3008" s="2" t="s">
        <v>12282</v>
      </c>
      <c r="F3008" s="2" t="s">
        <v>12279</v>
      </c>
    </row>
    <row r="3009" spans="1:6" hidden="1" x14ac:dyDescent="0.2">
      <c r="A3009" s="1">
        <v>16449</v>
      </c>
      <c r="B3009" s="2" t="s">
        <v>7651</v>
      </c>
      <c r="C3009" s="2" t="s">
        <v>7364</v>
      </c>
      <c r="D3009" s="2" t="s">
        <v>26</v>
      </c>
      <c r="E3009" s="2" t="s">
        <v>12282</v>
      </c>
      <c r="F3009" s="2" t="s">
        <v>12279</v>
      </c>
    </row>
    <row r="3010" spans="1:6" hidden="1" x14ac:dyDescent="0.2">
      <c r="A3010" s="1">
        <v>16451</v>
      </c>
      <c r="B3010" s="2" t="s">
        <v>7656</v>
      </c>
      <c r="C3010" s="2" t="s">
        <v>15208</v>
      </c>
      <c r="D3010" s="2" t="s">
        <v>26</v>
      </c>
      <c r="E3010" s="2" t="s">
        <v>12282</v>
      </c>
      <c r="F3010" s="2" t="s">
        <v>12279</v>
      </c>
    </row>
    <row r="3011" spans="1:6" hidden="1" x14ac:dyDescent="0.2">
      <c r="A3011" s="1">
        <v>16453</v>
      </c>
      <c r="B3011" s="2" t="s">
        <v>15209</v>
      </c>
      <c r="C3011" s="2" t="s">
        <v>15210</v>
      </c>
      <c r="D3011" s="2" t="s">
        <v>26</v>
      </c>
      <c r="E3011" s="2" t="s">
        <v>12282</v>
      </c>
      <c r="F3011" s="2" t="s">
        <v>12279</v>
      </c>
    </row>
    <row r="3012" spans="1:6" hidden="1" x14ac:dyDescent="0.2">
      <c r="A3012" s="1">
        <v>16455</v>
      </c>
      <c r="B3012" s="2" t="s">
        <v>7656</v>
      </c>
      <c r="C3012" s="2" t="s">
        <v>15211</v>
      </c>
      <c r="D3012" s="2" t="s">
        <v>26</v>
      </c>
      <c r="E3012" s="2" t="s">
        <v>12282</v>
      </c>
      <c r="F3012" s="2" t="s">
        <v>12279</v>
      </c>
    </row>
    <row r="3013" spans="1:6" hidden="1" x14ac:dyDescent="0.2">
      <c r="A3013" s="1">
        <v>16462</v>
      </c>
      <c r="B3013" s="2" t="s">
        <v>15212</v>
      </c>
      <c r="C3013" s="2" t="s">
        <v>15213</v>
      </c>
      <c r="D3013" s="2" t="s">
        <v>26</v>
      </c>
      <c r="E3013" s="2" t="s">
        <v>12282</v>
      </c>
      <c r="F3013" s="2" t="s">
        <v>12279</v>
      </c>
    </row>
    <row r="3014" spans="1:6" hidden="1" x14ac:dyDescent="0.2">
      <c r="A3014" s="1">
        <v>16464</v>
      </c>
      <c r="B3014" s="2" t="s">
        <v>15212</v>
      </c>
      <c r="C3014" s="2" t="s">
        <v>12322</v>
      </c>
      <c r="D3014" s="2" t="s">
        <v>26</v>
      </c>
      <c r="E3014" s="2" t="s">
        <v>12282</v>
      </c>
      <c r="F3014" s="2" t="s">
        <v>12279</v>
      </c>
    </row>
    <row r="3015" spans="1:6" hidden="1" x14ac:dyDescent="0.2">
      <c r="A3015" s="1">
        <v>16467</v>
      </c>
      <c r="B3015" s="2" t="s">
        <v>15212</v>
      </c>
      <c r="C3015" s="2" t="s">
        <v>15214</v>
      </c>
      <c r="D3015" s="2" t="s">
        <v>26</v>
      </c>
      <c r="E3015" s="2" t="s">
        <v>12282</v>
      </c>
      <c r="F3015" s="2" t="s">
        <v>12279</v>
      </c>
    </row>
    <row r="3016" spans="1:6" hidden="1" x14ac:dyDescent="0.2">
      <c r="A3016" s="1">
        <v>16468</v>
      </c>
      <c r="B3016" s="2" t="s">
        <v>15212</v>
      </c>
      <c r="C3016" s="2" t="s">
        <v>7336</v>
      </c>
      <c r="D3016" s="2" t="s">
        <v>26</v>
      </c>
      <c r="E3016" s="2" t="s">
        <v>12282</v>
      </c>
      <c r="F3016" s="2" t="s">
        <v>12279</v>
      </c>
    </row>
    <row r="3017" spans="1:6" hidden="1" x14ac:dyDescent="0.2">
      <c r="A3017" s="1">
        <v>16469</v>
      </c>
      <c r="B3017" s="2" t="s">
        <v>15212</v>
      </c>
      <c r="C3017" s="2" t="s">
        <v>15215</v>
      </c>
      <c r="D3017" s="2" t="s">
        <v>26</v>
      </c>
      <c r="E3017" s="2" t="s">
        <v>12282</v>
      </c>
      <c r="F3017" s="2" t="s">
        <v>12279</v>
      </c>
    </row>
    <row r="3018" spans="1:6" hidden="1" x14ac:dyDescent="0.2">
      <c r="A3018" s="1">
        <v>16470</v>
      </c>
      <c r="B3018" s="2" t="s">
        <v>15212</v>
      </c>
      <c r="C3018" s="2" t="s">
        <v>15216</v>
      </c>
      <c r="D3018" s="2" t="s">
        <v>26</v>
      </c>
      <c r="E3018" s="2" t="s">
        <v>12282</v>
      </c>
      <c r="F3018" s="2" t="s">
        <v>12279</v>
      </c>
    </row>
    <row r="3019" spans="1:6" hidden="1" x14ac:dyDescent="0.2">
      <c r="A3019" s="1">
        <v>16472</v>
      </c>
      <c r="B3019" s="2" t="s">
        <v>15217</v>
      </c>
      <c r="C3019" s="2" t="s">
        <v>15218</v>
      </c>
      <c r="D3019" s="2" t="s">
        <v>26</v>
      </c>
      <c r="E3019" s="2" t="s">
        <v>12282</v>
      </c>
      <c r="F3019" s="2" t="s">
        <v>12279</v>
      </c>
    </row>
    <row r="3020" spans="1:6" hidden="1" x14ac:dyDescent="0.2">
      <c r="A3020" s="1">
        <v>16473</v>
      </c>
      <c r="B3020" s="2" t="s">
        <v>15217</v>
      </c>
      <c r="C3020" s="2" t="s">
        <v>15219</v>
      </c>
      <c r="D3020" s="2" t="s">
        <v>26</v>
      </c>
      <c r="E3020" s="2" t="s">
        <v>12282</v>
      </c>
      <c r="F3020" s="2" t="s">
        <v>12279</v>
      </c>
    </row>
    <row r="3021" spans="1:6" hidden="1" x14ac:dyDescent="0.2">
      <c r="A3021" s="1">
        <v>16475</v>
      </c>
      <c r="B3021" s="2" t="s">
        <v>15217</v>
      </c>
      <c r="C3021" s="2" t="s">
        <v>15220</v>
      </c>
      <c r="D3021" s="2" t="s">
        <v>26</v>
      </c>
      <c r="E3021" s="2" t="s">
        <v>12282</v>
      </c>
      <c r="F3021" s="2" t="s">
        <v>12279</v>
      </c>
    </row>
    <row r="3022" spans="1:6" hidden="1" x14ac:dyDescent="0.2">
      <c r="A3022" s="1">
        <v>16476</v>
      </c>
      <c r="B3022" s="2" t="s">
        <v>15217</v>
      </c>
      <c r="C3022" s="2" t="s">
        <v>15221</v>
      </c>
      <c r="D3022" s="2" t="s">
        <v>26</v>
      </c>
      <c r="E3022" s="2" t="s">
        <v>12282</v>
      </c>
      <c r="F3022" s="2" t="s">
        <v>12279</v>
      </c>
    </row>
    <row r="3023" spans="1:6" hidden="1" x14ac:dyDescent="0.2">
      <c r="A3023" s="1">
        <v>16478</v>
      </c>
      <c r="B3023" s="2" t="s">
        <v>15217</v>
      </c>
      <c r="C3023" s="2" t="s">
        <v>15222</v>
      </c>
      <c r="D3023" s="2" t="s">
        <v>26</v>
      </c>
      <c r="E3023" s="2" t="s">
        <v>12282</v>
      </c>
      <c r="F3023" s="2" t="s">
        <v>12279</v>
      </c>
    </row>
    <row r="3024" spans="1:6" hidden="1" x14ac:dyDescent="0.2">
      <c r="A3024" s="1">
        <v>16479</v>
      </c>
      <c r="B3024" s="2" t="s">
        <v>15217</v>
      </c>
      <c r="C3024" s="2" t="s">
        <v>15223</v>
      </c>
      <c r="D3024" s="2" t="s">
        <v>26</v>
      </c>
      <c r="E3024" s="2" t="s">
        <v>12282</v>
      </c>
      <c r="F3024" s="2" t="s">
        <v>12279</v>
      </c>
    </row>
    <row r="3025" spans="1:6" hidden="1" x14ac:dyDescent="0.2">
      <c r="A3025" s="1">
        <v>16480</v>
      </c>
      <c r="B3025" s="2" t="s">
        <v>15217</v>
      </c>
      <c r="C3025" s="2" t="s">
        <v>15224</v>
      </c>
      <c r="D3025" s="2" t="s">
        <v>26</v>
      </c>
      <c r="E3025" s="2" t="s">
        <v>12282</v>
      </c>
      <c r="F3025" s="2" t="s">
        <v>12279</v>
      </c>
    </row>
    <row r="3026" spans="1:6" hidden="1" x14ac:dyDescent="0.2">
      <c r="A3026" s="1">
        <v>16481</v>
      </c>
      <c r="B3026" s="2" t="s">
        <v>15217</v>
      </c>
      <c r="C3026" s="2" t="s">
        <v>15225</v>
      </c>
      <c r="D3026" s="2" t="s">
        <v>26</v>
      </c>
      <c r="E3026" s="2" t="s">
        <v>12282</v>
      </c>
      <c r="F3026" s="2" t="s">
        <v>12279</v>
      </c>
    </row>
    <row r="3027" spans="1:6" hidden="1" x14ac:dyDescent="0.2">
      <c r="A3027" s="1">
        <v>16482</v>
      </c>
      <c r="B3027" s="2" t="s">
        <v>15217</v>
      </c>
      <c r="C3027" s="2" t="s">
        <v>15226</v>
      </c>
      <c r="D3027" s="2" t="s">
        <v>26</v>
      </c>
      <c r="E3027" s="2" t="s">
        <v>12282</v>
      </c>
      <c r="F3027" s="2" t="s">
        <v>12279</v>
      </c>
    </row>
    <row r="3028" spans="1:6" ht="20" hidden="1" x14ac:dyDescent="0.2">
      <c r="A3028" s="1">
        <v>16484</v>
      </c>
      <c r="B3028" s="2" t="s">
        <v>15217</v>
      </c>
      <c r="C3028" s="2" t="s">
        <v>15227</v>
      </c>
      <c r="D3028" s="2" t="s">
        <v>26</v>
      </c>
      <c r="E3028" s="2" t="s">
        <v>12282</v>
      </c>
      <c r="F3028" s="2" t="s">
        <v>12279</v>
      </c>
    </row>
    <row r="3029" spans="1:6" ht="20" hidden="1" x14ac:dyDescent="0.2">
      <c r="A3029" s="1">
        <v>16486</v>
      </c>
      <c r="B3029" s="2" t="s">
        <v>15217</v>
      </c>
      <c r="C3029" s="2" t="s">
        <v>15228</v>
      </c>
      <c r="D3029" s="2" t="s">
        <v>26</v>
      </c>
      <c r="E3029" s="2" t="s">
        <v>12282</v>
      </c>
      <c r="F3029" s="2" t="s">
        <v>12279</v>
      </c>
    </row>
    <row r="3030" spans="1:6" hidden="1" x14ac:dyDescent="0.2">
      <c r="A3030" s="1">
        <v>16487</v>
      </c>
      <c r="B3030" s="2" t="s">
        <v>15217</v>
      </c>
      <c r="C3030" s="2" t="s">
        <v>15229</v>
      </c>
      <c r="D3030" s="2" t="s">
        <v>26</v>
      </c>
      <c r="E3030" s="2" t="s">
        <v>12282</v>
      </c>
      <c r="F3030" s="2" t="s">
        <v>12279</v>
      </c>
    </row>
    <row r="3031" spans="1:6" hidden="1" x14ac:dyDescent="0.2">
      <c r="A3031" s="1">
        <v>16488</v>
      </c>
      <c r="B3031" s="2" t="s">
        <v>15217</v>
      </c>
      <c r="C3031" s="2" t="s">
        <v>15230</v>
      </c>
      <c r="D3031" s="2" t="s">
        <v>26</v>
      </c>
      <c r="E3031" s="2" t="s">
        <v>12282</v>
      </c>
      <c r="F3031" s="2" t="s">
        <v>12279</v>
      </c>
    </row>
    <row r="3032" spans="1:6" hidden="1" x14ac:dyDescent="0.2">
      <c r="A3032" s="1">
        <v>16489</v>
      </c>
      <c r="B3032" s="2" t="s">
        <v>15217</v>
      </c>
      <c r="C3032" s="2" t="s">
        <v>15231</v>
      </c>
      <c r="D3032" s="2" t="s">
        <v>26</v>
      </c>
      <c r="E3032" s="2" t="s">
        <v>12282</v>
      </c>
      <c r="F3032" s="2" t="s">
        <v>12279</v>
      </c>
    </row>
    <row r="3033" spans="1:6" hidden="1" x14ac:dyDescent="0.2">
      <c r="A3033" s="1">
        <v>16491</v>
      </c>
      <c r="B3033" s="2" t="s">
        <v>15232</v>
      </c>
      <c r="C3033" s="2" t="s">
        <v>15233</v>
      </c>
      <c r="D3033" s="2" t="s">
        <v>26</v>
      </c>
      <c r="E3033" s="2" t="s">
        <v>12282</v>
      </c>
      <c r="F3033" s="2" t="s">
        <v>12279</v>
      </c>
    </row>
    <row r="3034" spans="1:6" hidden="1" x14ac:dyDescent="0.2">
      <c r="A3034" s="1">
        <v>16497</v>
      </c>
      <c r="B3034" s="2" t="s">
        <v>7301</v>
      </c>
      <c r="C3034" s="2" t="s">
        <v>15234</v>
      </c>
      <c r="D3034" s="2" t="s">
        <v>29</v>
      </c>
      <c r="E3034" s="2" t="s">
        <v>12282</v>
      </c>
      <c r="F3034" s="2" t="s">
        <v>12279</v>
      </c>
    </row>
    <row r="3035" spans="1:6" hidden="1" x14ac:dyDescent="0.2">
      <c r="A3035" s="1">
        <v>16498</v>
      </c>
      <c r="B3035" s="2" t="s">
        <v>13927</v>
      </c>
      <c r="C3035" s="2" t="s">
        <v>15235</v>
      </c>
      <c r="D3035" s="2" t="s">
        <v>29</v>
      </c>
      <c r="E3035" s="2" t="s">
        <v>12282</v>
      </c>
      <c r="F3035" s="2" t="s">
        <v>12279</v>
      </c>
    </row>
    <row r="3036" spans="1:6" hidden="1" x14ac:dyDescent="0.2">
      <c r="A3036" s="1">
        <v>16499</v>
      </c>
      <c r="B3036" s="2" t="s">
        <v>15236</v>
      </c>
      <c r="C3036" s="2" t="s">
        <v>15237</v>
      </c>
      <c r="D3036" s="2" t="s">
        <v>29</v>
      </c>
      <c r="E3036" s="2" t="s">
        <v>12282</v>
      </c>
      <c r="F3036" s="2" t="s">
        <v>12279</v>
      </c>
    </row>
    <row r="3037" spans="1:6" hidden="1" x14ac:dyDescent="0.2">
      <c r="A3037" s="1">
        <v>16500</v>
      </c>
      <c r="B3037" s="2" t="s">
        <v>15236</v>
      </c>
      <c r="C3037" s="2" t="s">
        <v>15238</v>
      </c>
      <c r="D3037" s="2" t="s">
        <v>29</v>
      </c>
      <c r="E3037" s="2" t="s">
        <v>12282</v>
      </c>
      <c r="F3037" s="2" t="s">
        <v>12279</v>
      </c>
    </row>
    <row r="3038" spans="1:6" ht="20" hidden="1" x14ac:dyDescent="0.2">
      <c r="A3038" s="1">
        <v>16501</v>
      </c>
      <c r="B3038" s="2" t="s">
        <v>7591</v>
      </c>
      <c r="C3038" s="2" t="s">
        <v>15239</v>
      </c>
      <c r="D3038" s="2" t="s">
        <v>29</v>
      </c>
      <c r="E3038" s="2" t="s">
        <v>12282</v>
      </c>
      <c r="F3038" s="2" t="s">
        <v>12279</v>
      </c>
    </row>
    <row r="3039" spans="1:6" hidden="1" x14ac:dyDescent="0.2">
      <c r="A3039" s="1">
        <v>16502</v>
      </c>
      <c r="B3039" s="2" t="s">
        <v>7591</v>
      </c>
      <c r="C3039" s="2" t="s">
        <v>15240</v>
      </c>
      <c r="D3039" s="2" t="s">
        <v>29</v>
      </c>
      <c r="E3039" s="2" t="s">
        <v>12282</v>
      </c>
      <c r="F3039" s="2" t="s">
        <v>12279</v>
      </c>
    </row>
    <row r="3040" spans="1:6" hidden="1" x14ac:dyDescent="0.2">
      <c r="A3040" s="1">
        <v>16503</v>
      </c>
      <c r="B3040" s="2" t="s">
        <v>7591</v>
      </c>
      <c r="C3040" s="2" t="s">
        <v>15241</v>
      </c>
      <c r="D3040" s="2" t="s">
        <v>29</v>
      </c>
      <c r="E3040" s="2" t="s">
        <v>12282</v>
      </c>
      <c r="F3040" s="2" t="s">
        <v>12279</v>
      </c>
    </row>
    <row r="3041" spans="1:6" hidden="1" x14ac:dyDescent="0.2">
      <c r="A3041" s="1">
        <v>16504</v>
      </c>
      <c r="B3041" s="2" t="s">
        <v>7591</v>
      </c>
      <c r="C3041" s="2" t="s">
        <v>15242</v>
      </c>
      <c r="D3041" s="2" t="s">
        <v>29</v>
      </c>
      <c r="E3041" s="2" t="s">
        <v>12282</v>
      </c>
      <c r="F3041" s="2" t="s">
        <v>12279</v>
      </c>
    </row>
    <row r="3042" spans="1:6" hidden="1" x14ac:dyDescent="0.2">
      <c r="A3042" s="1">
        <v>16505</v>
      </c>
      <c r="B3042" s="2" t="s">
        <v>7591</v>
      </c>
      <c r="C3042" s="2" t="s">
        <v>15243</v>
      </c>
      <c r="D3042" s="2" t="s">
        <v>29</v>
      </c>
      <c r="E3042" s="2" t="s">
        <v>12282</v>
      </c>
      <c r="F3042" s="2" t="s">
        <v>12279</v>
      </c>
    </row>
    <row r="3043" spans="1:6" hidden="1" x14ac:dyDescent="0.2">
      <c r="A3043" s="1">
        <v>16506</v>
      </c>
      <c r="B3043" s="2" t="s">
        <v>7591</v>
      </c>
      <c r="C3043" s="2" t="s">
        <v>15244</v>
      </c>
      <c r="D3043" s="2" t="s">
        <v>29</v>
      </c>
      <c r="E3043" s="2" t="s">
        <v>12282</v>
      </c>
      <c r="F3043" s="2" t="s">
        <v>12279</v>
      </c>
    </row>
    <row r="3044" spans="1:6" hidden="1" x14ac:dyDescent="0.2">
      <c r="A3044" s="1">
        <v>16507</v>
      </c>
      <c r="B3044" s="2" t="s">
        <v>7591</v>
      </c>
      <c r="C3044" s="2" t="s">
        <v>15245</v>
      </c>
      <c r="D3044" s="2" t="s">
        <v>29</v>
      </c>
      <c r="E3044" s="2" t="s">
        <v>12282</v>
      </c>
      <c r="F3044" s="2" t="s">
        <v>12279</v>
      </c>
    </row>
    <row r="3045" spans="1:6" hidden="1" x14ac:dyDescent="0.2">
      <c r="A3045" s="1">
        <v>16508</v>
      </c>
      <c r="B3045" s="2" t="s">
        <v>7591</v>
      </c>
      <c r="C3045" s="2" t="s">
        <v>15246</v>
      </c>
      <c r="D3045" s="2" t="s">
        <v>29</v>
      </c>
      <c r="E3045" s="2" t="s">
        <v>12282</v>
      </c>
      <c r="F3045" s="2" t="s">
        <v>12279</v>
      </c>
    </row>
    <row r="3046" spans="1:6" hidden="1" x14ac:dyDescent="0.2">
      <c r="A3046" s="1">
        <v>16509</v>
      </c>
      <c r="B3046" s="2" t="s">
        <v>7591</v>
      </c>
      <c r="C3046" s="2" t="s">
        <v>15247</v>
      </c>
      <c r="D3046" s="2" t="s">
        <v>29</v>
      </c>
      <c r="E3046" s="2" t="s">
        <v>12282</v>
      </c>
      <c r="F3046" s="2" t="s">
        <v>12279</v>
      </c>
    </row>
    <row r="3047" spans="1:6" hidden="1" x14ac:dyDescent="0.2">
      <c r="A3047" s="1">
        <v>16510</v>
      </c>
      <c r="B3047" s="2" t="s">
        <v>7591</v>
      </c>
      <c r="C3047" s="2" t="s">
        <v>15248</v>
      </c>
      <c r="D3047" s="2" t="s">
        <v>29</v>
      </c>
      <c r="E3047" s="2" t="s">
        <v>12282</v>
      </c>
      <c r="F3047" s="2" t="s">
        <v>12279</v>
      </c>
    </row>
    <row r="3048" spans="1:6" ht="20" hidden="1" x14ac:dyDescent="0.2">
      <c r="A3048" s="1">
        <v>16511</v>
      </c>
      <c r="B3048" s="2" t="s">
        <v>7591</v>
      </c>
      <c r="C3048" s="2" t="s">
        <v>15249</v>
      </c>
      <c r="D3048" s="2" t="s">
        <v>29</v>
      </c>
      <c r="E3048" s="2" t="s">
        <v>12282</v>
      </c>
      <c r="F3048" s="2" t="s">
        <v>12279</v>
      </c>
    </row>
    <row r="3049" spans="1:6" hidden="1" x14ac:dyDescent="0.2">
      <c r="A3049" s="1">
        <v>16512</v>
      </c>
      <c r="B3049" s="2" t="s">
        <v>7591</v>
      </c>
      <c r="C3049" s="2" t="s">
        <v>15250</v>
      </c>
      <c r="D3049" s="2" t="s">
        <v>29</v>
      </c>
      <c r="E3049" s="2" t="s">
        <v>12282</v>
      </c>
      <c r="F3049" s="2" t="s">
        <v>12279</v>
      </c>
    </row>
    <row r="3050" spans="1:6" hidden="1" x14ac:dyDescent="0.2">
      <c r="A3050" s="1">
        <v>16513</v>
      </c>
      <c r="B3050" s="2" t="s">
        <v>7591</v>
      </c>
      <c r="C3050" s="2" t="s">
        <v>15251</v>
      </c>
      <c r="D3050" s="2" t="s">
        <v>29</v>
      </c>
      <c r="E3050" s="2" t="s">
        <v>12282</v>
      </c>
      <c r="F3050" s="2" t="s">
        <v>12279</v>
      </c>
    </row>
    <row r="3051" spans="1:6" hidden="1" x14ac:dyDescent="0.2">
      <c r="A3051" s="1">
        <v>16514</v>
      </c>
      <c r="B3051" s="2" t="s">
        <v>7267</v>
      </c>
      <c r="C3051" s="2" t="s">
        <v>15252</v>
      </c>
      <c r="D3051" s="2" t="s">
        <v>29</v>
      </c>
      <c r="E3051" s="2" t="s">
        <v>12282</v>
      </c>
      <c r="F3051" s="2" t="s">
        <v>12279</v>
      </c>
    </row>
    <row r="3052" spans="1:6" hidden="1" x14ac:dyDescent="0.2">
      <c r="A3052" s="1">
        <v>16525</v>
      </c>
      <c r="B3052" s="2" t="s">
        <v>7352</v>
      </c>
      <c r="C3052" s="2" t="s">
        <v>15253</v>
      </c>
      <c r="D3052" s="2" t="s">
        <v>29</v>
      </c>
      <c r="E3052" s="2" t="s">
        <v>12282</v>
      </c>
      <c r="F3052" s="2" t="s">
        <v>12279</v>
      </c>
    </row>
    <row r="3053" spans="1:6" hidden="1" x14ac:dyDescent="0.2">
      <c r="A3053" s="1">
        <v>16526</v>
      </c>
      <c r="B3053" s="2" t="s">
        <v>7352</v>
      </c>
      <c r="C3053" s="2" t="s">
        <v>15254</v>
      </c>
      <c r="D3053" s="2" t="s">
        <v>29</v>
      </c>
      <c r="E3053" s="2" t="s">
        <v>12282</v>
      </c>
      <c r="F3053" s="2" t="s">
        <v>12279</v>
      </c>
    </row>
    <row r="3054" spans="1:6" hidden="1" x14ac:dyDescent="0.2">
      <c r="A3054" s="1">
        <v>16527</v>
      </c>
      <c r="B3054" s="2" t="s">
        <v>7352</v>
      </c>
      <c r="C3054" s="2" t="s">
        <v>15255</v>
      </c>
      <c r="D3054" s="2" t="s">
        <v>29</v>
      </c>
      <c r="E3054" s="2" t="s">
        <v>12282</v>
      </c>
      <c r="F3054" s="2" t="s">
        <v>12279</v>
      </c>
    </row>
    <row r="3055" spans="1:6" hidden="1" x14ac:dyDescent="0.2">
      <c r="A3055" s="1">
        <v>16540</v>
      </c>
      <c r="B3055" s="2" t="s">
        <v>7348</v>
      </c>
      <c r="C3055" s="2" t="s">
        <v>15256</v>
      </c>
      <c r="D3055" s="2" t="s">
        <v>29</v>
      </c>
      <c r="E3055" s="2" t="s">
        <v>12282</v>
      </c>
      <c r="F3055" s="2" t="s">
        <v>12279</v>
      </c>
    </row>
    <row r="3056" spans="1:6" hidden="1" x14ac:dyDescent="0.2">
      <c r="A3056" s="1">
        <v>16541</v>
      </c>
      <c r="B3056" s="2" t="s">
        <v>7348</v>
      </c>
      <c r="C3056" s="2" t="s">
        <v>15257</v>
      </c>
      <c r="D3056" s="2" t="s">
        <v>29</v>
      </c>
      <c r="E3056" s="2" t="s">
        <v>12282</v>
      </c>
      <c r="F3056" s="2" t="s">
        <v>12279</v>
      </c>
    </row>
    <row r="3057" spans="1:6" ht="20" hidden="1" x14ac:dyDescent="0.2">
      <c r="A3057" s="1">
        <v>16543</v>
      </c>
      <c r="B3057" s="2" t="s">
        <v>12410</v>
      </c>
      <c r="C3057" s="2" t="s">
        <v>15258</v>
      </c>
      <c r="D3057" s="2" t="s">
        <v>29</v>
      </c>
      <c r="E3057" s="2" t="s">
        <v>12282</v>
      </c>
      <c r="F3057" s="2" t="s">
        <v>12279</v>
      </c>
    </row>
    <row r="3058" spans="1:6" hidden="1" x14ac:dyDescent="0.2">
      <c r="A3058" s="1">
        <v>16544</v>
      </c>
      <c r="B3058" s="2" t="s">
        <v>15259</v>
      </c>
      <c r="C3058" s="2" t="s">
        <v>15260</v>
      </c>
      <c r="D3058" s="2" t="s">
        <v>29</v>
      </c>
      <c r="E3058" s="2" t="s">
        <v>12282</v>
      </c>
      <c r="F3058" s="2" t="s">
        <v>12279</v>
      </c>
    </row>
    <row r="3059" spans="1:6" ht="20" hidden="1" x14ac:dyDescent="0.2">
      <c r="A3059" s="1">
        <v>16546</v>
      </c>
      <c r="B3059" s="2" t="s">
        <v>13053</v>
      </c>
      <c r="C3059" s="2" t="s">
        <v>15261</v>
      </c>
      <c r="D3059" s="2" t="s">
        <v>29</v>
      </c>
      <c r="E3059" s="2" t="s">
        <v>12453</v>
      </c>
      <c r="F3059" s="2" t="s">
        <v>12279</v>
      </c>
    </row>
    <row r="3060" spans="1:6" hidden="1" x14ac:dyDescent="0.2">
      <c r="A3060" s="1">
        <v>16550</v>
      </c>
      <c r="B3060" s="2" t="s">
        <v>7374</v>
      </c>
      <c r="C3060" s="2" t="s">
        <v>15262</v>
      </c>
      <c r="D3060" s="2" t="s">
        <v>34</v>
      </c>
      <c r="E3060" s="2" t="s">
        <v>12282</v>
      </c>
      <c r="F3060" s="2" t="s">
        <v>12279</v>
      </c>
    </row>
    <row r="3061" spans="1:6" hidden="1" x14ac:dyDescent="0.2">
      <c r="A3061" s="1">
        <v>16551</v>
      </c>
      <c r="B3061" s="2" t="s">
        <v>7694</v>
      </c>
      <c r="C3061" s="2" t="s">
        <v>15263</v>
      </c>
      <c r="D3061" s="2" t="s">
        <v>34</v>
      </c>
      <c r="E3061" s="2" t="s">
        <v>12282</v>
      </c>
      <c r="F3061" s="2" t="s">
        <v>12279</v>
      </c>
    </row>
    <row r="3062" spans="1:6" ht="20" hidden="1" x14ac:dyDescent="0.2">
      <c r="A3062" s="1">
        <v>16552</v>
      </c>
      <c r="B3062" s="2" t="s">
        <v>7682</v>
      </c>
      <c r="C3062" s="2" t="s">
        <v>15264</v>
      </c>
      <c r="D3062" s="2" t="s">
        <v>34</v>
      </c>
      <c r="E3062" s="2" t="s">
        <v>12282</v>
      </c>
      <c r="F3062" s="2" t="s">
        <v>12279</v>
      </c>
    </row>
    <row r="3063" spans="1:6" ht="20" hidden="1" x14ac:dyDescent="0.2">
      <c r="A3063" s="1">
        <v>16555</v>
      </c>
      <c r="B3063" s="2" t="s">
        <v>13194</v>
      </c>
      <c r="C3063" s="2" t="s">
        <v>15265</v>
      </c>
      <c r="D3063" s="2" t="s">
        <v>26</v>
      </c>
      <c r="E3063" s="2" t="s">
        <v>12282</v>
      </c>
      <c r="F3063" s="2" t="s">
        <v>12279</v>
      </c>
    </row>
    <row r="3064" spans="1:6" ht="20" hidden="1" x14ac:dyDescent="0.2">
      <c r="A3064" s="1">
        <v>16556</v>
      </c>
      <c r="B3064" s="2" t="s">
        <v>13194</v>
      </c>
      <c r="C3064" s="2" t="s">
        <v>15266</v>
      </c>
      <c r="D3064" s="2" t="s">
        <v>26</v>
      </c>
      <c r="E3064" s="2" t="s">
        <v>12282</v>
      </c>
      <c r="F3064" s="2" t="s">
        <v>12279</v>
      </c>
    </row>
    <row r="3065" spans="1:6" ht="20" hidden="1" x14ac:dyDescent="0.2">
      <c r="A3065" s="1">
        <v>16557</v>
      </c>
      <c r="B3065" s="2" t="s">
        <v>13194</v>
      </c>
      <c r="C3065" s="2" t="s">
        <v>15267</v>
      </c>
      <c r="D3065" s="2" t="s">
        <v>26</v>
      </c>
      <c r="E3065" s="2" t="s">
        <v>12282</v>
      </c>
      <c r="F3065" s="2" t="s">
        <v>12279</v>
      </c>
    </row>
    <row r="3066" spans="1:6" ht="20" hidden="1" x14ac:dyDescent="0.2">
      <c r="A3066" s="1">
        <v>16558</v>
      </c>
      <c r="B3066" s="2" t="s">
        <v>13194</v>
      </c>
      <c r="C3066" s="2" t="s">
        <v>15268</v>
      </c>
      <c r="D3066" s="2" t="s">
        <v>26</v>
      </c>
      <c r="E3066" s="2" t="s">
        <v>12282</v>
      </c>
      <c r="F3066" s="2" t="s">
        <v>12279</v>
      </c>
    </row>
    <row r="3067" spans="1:6" hidden="1" x14ac:dyDescent="0.2">
      <c r="A3067" s="1">
        <v>16559</v>
      </c>
      <c r="B3067" s="2" t="s">
        <v>14482</v>
      </c>
      <c r="C3067" s="2" t="s">
        <v>15269</v>
      </c>
      <c r="D3067" s="2" t="s">
        <v>26</v>
      </c>
      <c r="E3067" s="2" t="s">
        <v>12282</v>
      </c>
      <c r="F3067" s="2" t="s">
        <v>12279</v>
      </c>
    </row>
    <row r="3068" spans="1:6" ht="20" hidden="1" x14ac:dyDescent="0.2">
      <c r="A3068" s="1">
        <v>16561</v>
      </c>
      <c r="B3068" s="2" t="s">
        <v>12379</v>
      </c>
      <c r="C3068" s="2" t="s">
        <v>15270</v>
      </c>
      <c r="D3068" s="2" t="s">
        <v>26</v>
      </c>
      <c r="E3068" s="2" t="s">
        <v>12282</v>
      </c>
      <c r="F3068" s="2" t="s">
        <v>12279</v>
      </c>
    </row>
    <row r="3069" spans="1:6" ht="20" hidden="1" x14ac:dyDescent="0.2">
      <c r="A3069" s="1">
        <v>16562</v>
      </c>
      <c r="B3069" s="2" t="s">
        <v>13194</v>
      </c>
      <c r="C3069" s="2" t="s">
        <v>15271</v>
      </c>
      <c r="D3069" s="2" t="s">
        <v>26</v>
      </c>
      <c r="E3069" s="2" t="s">
        <v>12282</v>
      </c>
      <c r="F3069" s="2" t="s">
        <v>12279</v>
      </c>
    </row>
    <row r="3070" spans="1:6" hidden="1" x14ac:dyDescent="0.2">
      <c r="A3070" s="1">
        <v>16564</v>
      </c>
      <c r="B3070" s="2" t="s">
        <v>7276</v>
      </c>
      <c r="C3070" s="2" t="s">
        <v>7495</v>
      </c>
      <c r="D3070" s="2" t="s">
        <v>26</v>
      </c>
      <c r="E3070" s="2" t="s">
        <v>12282</v>
      </c>
      <c r="F3070" s="2" t="s">
        <v>12279</v>
      </c>
    </row>
    <row r="3071" spans="1:6" hidden="1" x14ac:dyDescent="0.2">
      <c r="A3071" s="1">
        <v>16566</v>
      </c>
      <c r="B3071" s="2" t="s">
        <v>7385</v>
      </c>
      <c r="C3071" s="2" t="s">
        <v>15272</v>
      </c>
      <c r="D3071" s="2" t="s">
        <v>26</v>
      </c>
      <c r="E3071" s="2" t="s">
        <v>12282</v>
      </c>
      <c r="F3071" s="2" t="s">
        <v>12279</v>
      </c>
    </row>
    <row r="3072" spans="1:6" hidden="1" x14ac:dyDescent="0.2">
      <c r="A3072" s="1">
        <v>16569</v>
      </c>
      <c r="B3072" s="2" t="s">
        <v>7276</v>
      </c>
      <c r="C3072" s="2" t="s">
        <v>15273</v>
      </c>
      <c r="D3072" s="2" t="s">
        <v>26</v>
      </c>
      <c r="E3072" s="2" t="s">
        <v>12282</v>
      </c>
      <c r="F3072" s="2" t="s">
        <v>12279</v>
      </c>
    </row>
    <row r="3073" spans="1:6" hidden="1" x14ac:dyDescent="0.2">
      <c r="A3073" s="1">
        <v>16572</v>
      </c>
      <c r="B3073" s="2" t="s">
        <v>7276</v>
      </c>
      <c r="C3073" s="2" t="s">
        <v>15274</v>
      </c>
      <c r="D3073" s="2" t="s">
        <v>26</v>
      </c>
      <c r="E3073" s="2" t="s">
        <v>12282</v>
      </c>
      <c r="F3073" s="2" t="s">
        <v>12279</v>
      </c>
    </row>
    <row r="3074" spans="1:6" hidden="1" x14ac:dyDescent="0.2">
      <c r="A3074" s="1">
        <v>16574</v>
      </c>
      <c r="B3074" s="2" t="s">
        <v>7381</v>
      </c>
      <c r="C3074" s="2" t="s">
        <v>15275</v>
      </c>
      <c r="D3074" s="2" t="s">
        <v>26</v>
      </c>
      <c r="E3074" s="2" t="s">
        <v>12282</v>
      </c>
      <c r="F3074" s="2" t="s">
        <v>12279</v>
      </c>
    </row>
    <row r="3075" spans="1:6" hidden="1" x14ac:dyDescent="0.2">
      <c r="A3075" s="1">
        <v>16575</v>
      </c>
      <c r="B3075" s="2" t="s">
        <v>13978</v>
      </c>
      <c r="C3075" s="2" t="s">
        <v>15276</v>
      </c>
      <c r="D3075" s="2" t="s">
        <v>26</v>
      </c>
      <c r="E3075" s="2" t="s">
        <v>12282</v>
      </c>
      <c r="F3075" s="2" t="s">
        <v>12279</v>
      </c>
    </row>
    <row r="3076" spans="1:6" hidden="1" x14ac:dyDescent="0.2">
      <c r="A3076" s="1">
        <v>16577</v>
      </c>
      <c r="B3076" s="2" t="s">
        <v>7276</v>
      </c>
      <c r="C3076" s="2" t="s">
        <v>15277</v>
      </c>
      <c r="D3076" s="2" t="s">
        <v>26</v>
      </c>
      <c r="E3076" s="2" t="s">
        <v>12282</v>
      </c>
      <c r="F3076" s="2" t="s">
        <v>12279</v>
      </c>
    </row>
    <row r="3077" spans="1:6" hidden="1" x14ac:dyDescent="0.2">
      <c r="A3077" s="1">
        <v>16579</v>
      </c>
      <c r="B3077" s="2" t="s">
        <v>7381</v>
      </c>
      <c r="C3077" s="2" t="s">
        <v>15278</v>
      </c>
      <c r="D3077" s="2" t="s">
        <v>26</v>
      </c>
      <c r="E3077" s="2" t="s">
        <v>12282</v>
      </c>
      <c r="F3077" s="2" t="s">
        <v>12279</v>
      </c>
    </row>
    <row r="3078" spans="1:6" hidden="1" x14ac:dyDescent="0.2">
      <c r="A3078" s="1">
        <v>16582</v>
      </c>
      <c r="B3078" s="2" t="s">
        <v>7276</v>
      </c>
      <c r="C3078" s="2" t="s">
        <v>15279</v>
      </c>
      <c r="D3078" s="2" t="s">
        <v>26</v>
      </c>
      <c r="E3078" s="2" t="s">
        <v>12282</v>
      </c>
      <c r="F3078" s="2" t="s">
        <v>12279</v>
      </c>
    </row>
    <row r="3079" spans="1:6" hidden="1" x14ac:dyDescent="0.2">
      <c r="A3079" s="1">
        <v>16583</v>
      </c>
      <c r="B3079" s="2" t="s">
        <v>7381</v>
      </c>
      <c r="C3079" s="2" t="s">
        <v>15280</v>
      </c>
      <c r="D3079" s="2" t="s">
        <v>26</v>
      </c>
      <c r="E3079" s="2" t="s">
        <v>12282</v>
      </c>
      <c r="F3079" s="2" t="s">
        <v>12279</v>
      </c>
    </row>
    <row r="3080" spans="1:6" hidden="1" x14ac:dyDescent="0.2">
      <c r="A3080" s="1">
        <v>16585</v>
      </c>
      <c r="B3080" s="2" t="s">
        <v>7385</v>
      </c>
      <c r="C3080" s="2" t="s">
        <v>15281</v>
      </c>
      <c r="D3080" s="2" t="s">
        <v>26</v>
      </c>
      <c r="E3080" s="2" t="s">
        <v>12282</v>
      </c>
      <c r="F3080" s="2" t="s">
        <v>12279</v>
      </c>
    </row>
    <row r="3081" spans="1:6" hidden="1" x14ac:dyDescent="0.2">
      <c r="A3081" s="1">
        <v>16587</v>
      </c>
      <c r="B3081" s="2" t="s">
        <v>7276</v>
      </c>
      <c r="C3081" s="2" t="s">
        <v>15282</v>
      </c>
      <c r="D3081" s="2" t="s">
        <v>26</v>
      </c>
      <c r="E3081" s="2" t="s">
        <v>12282</v>
      </c>
      <c r="F3081" s="2" t="s">
        <v>12279</v>
      </c>
    </row>
    <row r="3082" spans="1:6" hidden="1" x14ac:dyDescent="0.2">
      <c r="A3082" s="1">
        <v>16588</v>
      </c>
      <c r="B3082" s="2" t="s">
        <v>7385</v>
      </c>
      <c r="C3082" s="2" t="s">
        <v>15283</v>
      </c>
      <c r="D3082" s="2" t="s">
        <v>26</v>
      </c>
      <c r="E3082" s="2" t="s">
        <v>12282</v>
      </c>
      <c r="F3082" s="2" t="s">
        <v>12279</v>
      </c>
    </row>
    <row r="3083" spans="1:6" ht="20" hidden="1" x14ac:dyDescent="0.2">
      <c r="A3083" s="1">
        <v>16589</v>
      </c>
      <c r="B3083" s="2" t="s">
        <v>12625</v>
      </c>
      <c r="C3083" s="2" t="s">
        <v>15284</v>
      </c>
      <c r="D3083" s="2" t="s">
        <v>26</v>
      </c>
      <c r="E3083" s="2" t="s">
        <v>12282</v>
      </c>
      <c r="F3083" s="2" t="s">
        <v>12279</v>
      </c>
    </row>
    <row r="3084" spans="1:6" ht="20" hidden="1" x14ac:dyDescent="0.2">
      <c r="A3084" s="1">
        <v>16590</v>
      </c>
      <c r="B3084" s="2" t="s">
        <v>7385</v>
      </c>
      <c r="C3084" s="2" t="s">
        <v>15285</v>
      </c>
      <c r="D3084" s="2" t="s">
        <v>26</v>
      </c>
      <c r="E3084" s="2" t="s">
        <v>12282</v>
      </c>
      <c r="F3084" s="2" t="s">
        <v>12279</v>
      </c>
    </row>
    <row r="3085" spans="1:6" ht="20" hidden="1" x14ac:dyDescent="0.2">
      <c r="A3085" s="1">
        <v>16592</v>
      </c>
      <c r="B3085" s="2" t="s">
        <v>12625</v>
      </c>
      <c r="C3085" s="2" t="s">
        <v>12839</v>
      </c>
      <c r="D3085" s="2" t="s">
        <v>26</v>
      </c>
      <c r="E3085" s="2" t="s">
        <v>12282</v>
      </c>
      <c r="F3085" s="2" t="s">
        <v>12279</v>
      </c>
    </row>
    <row r="3086" spans="1:6" hidden="1" x14ac:dyDescent="0.2">
      <c r="A3086" s="1">
        <v>16594</v>
      </c>
      <c r="B3086" s="2" t="s">
        <v>7381</v>
      </c>
      <c r="C3086" s="2" t="s">
        <v>15286</v>
      </c>
      <c r="D3086" s="2" t="s">
        <v>26</v>
      </c>
      <c r="E3086" s="2" t="s">
        <v>12282</v>
      </c>
      <c r="F3086" s="2" t="s">
        <v>12279</v>
      </c>
    </row>
    <row r="3087" spans="1:6" hidden="1" x14ac:dyDescent="0.2">
      <c r="A3087" s="1">
        <v>16596</v>
      </c>
      <c r="B3087" s="2" t="s">
        <v>7385</v>
      </c>
      <c r="C3087" s="2" t="s">
        <v>15287</v>
      </c>
      <c r="D3087" s="2" t="s">
        <v>26</v>
      </c>
      <c r="E3087" s="2" t="s">
        <v>12282</v>
      </c>
      <c r="F3087" s="2" t="s">
        <v>12279</v>
      </c>
    </row>
    <row r="3088" spans="1:6" hidden="1" x14ac:dyDescent="0.2">
      <c r="A3088" s="1">
        <v>16601</v>
      </c>
      <c r="B3088" s="2" t="s">
        <v>7385</v>
      </c>
      <c r="C3088" s="2" t="s">
        <v>15288</v>
      </c>
      <c r="D3088" s="2" t="s">
        <v>26</v>
      </c>
      <c r="E3088" s="2" t="s">
        <v>12282</v>
      </c>
      <c r="F3088" s="2" t="s">
        <v>12279</v>
      </c>
    </row>
    <row r="3089" spans="1:6" hidden="1" x14ac:dyDescent="0.2">
      <c r="A3089" s="1">
        <v>16603</v>
      </c>
      <c r="B3089" s="2" t="s">
        <v>7276</v>
      </c>
      <c r="C3089" s="2" t="s">
        <v>15289</v>
      </c>
      <c r="D3089" s="2" t="s">
        <v>26</v>
      </c>
      <c r="E3089" s="2" t="s">
        <v>12282</v>
      </c>
      <c r="F3089" s="2" t="s">
        <v>12279</v>
      </c>
    </row>
    <row r="3090" spans="1:6" hidden="1" x14ac:dyDescent="0.2">
      <c r="A3090" s="1">
        <v>16604</v>
      </c>
      <c r="B3090" s="2" t="s">
        <v>12745</v>
      </c>
      <c r="C3090" s="2" t="s">
        <v>15290</v>
      </c>
      <c r="D3090" s="2" t="s">
        <v>26</v>
      </c>
      <c r="E3090" s="2" t="s">
        <v>12282</v>
      </c>
      <c r="F3090" s="2" t="s">
        <v>12279</v>
      </c>
    </row>
    <row r="3091" spans="1:6" hidden="1" x14ac:dyDescent="0.2">
      <c r="A3091" s="1">
        <v>16605</v>
      </c>
      <c r="B3091" s="2" t="s">
        <v>7392</v>
      </c>
      <c r="C3091" s="2" t="s">
        <v>15291</v>
      </c>
      <c r="D3091" s="2" t="s">
        <v>26</v>
      </c>
      <c r="E3091" s="2" t="s">
        <v>12282</v>
      </c>
      <c r="F3091" s="2" t="s">
        <v>12279</v>
      </c>
    </row>
    <row r="3092" spans="1:6" hidden="1" x14ac:dyDescent="0.2">
      <c r="A3092" s="1">
        <v>16606</v>
      </c>
      <c r="B3092" s="2" t="s">
        <v>7276</v>
      </c>
      <c r="C3092" s="2" t="s">
        <v>7717</v>
      </c>
      <c r="D3092" s="2" t="s">
        <v>26</v>
      </c>
      <c r="E3092" s="2" t="s">
        <v>12282</v>
      </c>
      <c r="F3092" s="2" t="s">
        <v>12279</v>
      </c>
    </row>
    <row r="3093" spans="1:6" hidden="1" x14ac:dyDescent="0.2">
      <c r="A3093" s="1">
        <v>16608</v>
      </c>
      <c r="B3093" s="2" t="s">
        <v>7381</v>
      </c>
      <c r="C3093" s="2" t="s">
        <v>15292</v>
      </c>
      <c r="D3093" s="2" t="s">
        <v>26</v>
      </c>
      <c r="E3093" s="2" t="s">
        <v>12282</v>
      </c>
      <c r="F3093" s="2" t="s">
        <v>12279</v>
      </c>
    </row>
    <row r="3094" spans="1:6" hidden="1" x14ac:dyDescent="0.2">
      <c r="A3094" s="1">
        <v>16609</v>
      </c>
      <c r="B3094" s="2" t="s">
        <v>7385</v>
      </c>
      <c r="C3094" s="2" t="s">
        <v>15293</v>
      </c>
      <c r="D3094" s="2" t="s">
        <v>26</v>
      </c>
      <c r="E3094" s="2" t="s">
        <v>12282</v>
      </c>
      <c r="F3094" s="2" t="s">
        <v>12279</v>
      </c>
    </row>
    <row r="3095" spans="1:6" hidden="1" x14ac:dyDescent="0.2">
      <c r="A3095" s="1">
        <v>16611</v>
      </c>
      <c r="B3095" s="2" t="s">
        <v>7385</v>
      </c>
      <c r="C3095" s="2" t="s">
        <v>15294</v>
      </c>
      <c r="D3095" s="2" t="s">
        <v>26</v>
      </c>
      <c r="E3095" s="2" t="s">
        <v>12282</v>
      </c>
      <c r="F3095" s="2" t="s">
        <v>12279</v>
      </c>
    </row>
    <row r="3096" spans="1:6" hidden="1" x14ac:dyDescent="0.2">
      <c r="A3096" s="1">
        <v>16613</v>
      </c>
      <c r="B3096" s="2" t="s">
        <v>7287</v>
      </c>
      <c r="C3096" s="2" t="s">
        <v>15295</v>
      </c>
      <c r="D3096" s="2" t="s">
        <v>34</v>
      </c>
      <c r="E3096" s="2" t="s">
        <v>12282</v>
      </c>
      <c r="F3096" s="2" t="s">
        <v>12279</v>
      </c>
    </row>
    <row r="3097" spans="1:6" ht="20" hidden="1" x14ac:dyDescent="0.2">
      <c r="A3097" s="1">
        <v>16614</v>
      </c>
      <c r="B3097" s="2" t="s">
        <v>7287</v>
      </c>
      <c r="C3097" s="2" t="s">
        <v>15296</v>
      </c>
      <c r="D3097" s="2" t="s">
        <v>34</v>
      </c>
      <c r="E3097" s="2" t="s">
        <v>12282</v>
      </c>
      <c r="F3097" s="2" t="s">
        <v>12279</v>
      </c>
    </row>
    <row r="3098" spans="1:6" ht="20" hidden="1" x14ac:dyDescent="0.2">
      <c r="A3098" s="1">
        <v>16615</v>
      </c>
      <c r="B3098" s="2" t="s">
        <v>7287</v>
      </c>
      <c r="C3098" s="2" t="s">
        <v>15297</v>
      </c>
      <c r="D3098" s="2" t="s">
        <v>34</v>
      </c>
      <c r="E3098" s="2" t="s">
        <v>12282</v>
      </c>
      <c r="F3098" s="2" t="s">
        <v>12279</v>
      </c>
    </row>
    <row r="3099" spans="1:6" hidden="1" x14ac:dyDescent="0.2">
      <c r="A3099" s="1">
        <v>16617</v>
      </c>
      <c r="B3099" s="2" t="s">
        <v>7287</v>
      </c>
      <c r="C3099" s="2" t="s">
        <v>15298</v>
      </c>
      <c r="D3099" s="2" t="s">
        <v>34</v>
      </c>
      <c r="E3099" s="2" t="s">
        <v>12282</v>
      </c>
      <c r="F3099" s="2" t="s">
        <v>12279</v>
      </c>
    </row>
    <row r="3100" spans="1:6" hidden="1" x14ac:dyDescent="0.2">
      <c r="A3100" s="1">
        <v>16627</v>
      </c>
      <c r="B3100" s="2" t="s">
        <v>7425</v>
      </c>
      <c r="C3100" s="2" t="s">
        <v>13419</v>
      </c>
      <c r="D3100" s="2" t="s">
        <v>34</v>
      </c>
      <c r="E3100" s="2" t="s">
        <v>12282</v>
      </c>
      <c r="F3100" s="2" t="s">
        <v>12279</v>
      </c>
    </row>
    <row r="3101" spans="1:6" hidden="1" x14ac:dyDescent="0.2">
      <c r="A3101" s="1">
        <v>16632</v>
      </c>
      <c r="B3101" s="2" t="s">
        <v>7417</v>
      </c>
      <c r="C3101" s="2" t="s">
        <v>15299</v>
      </c>
      <c r="D3101" s="2" t="s">
        <v>34</v>
      </c>
      <c r="E3101" s="2" t="s">
        <v>12282</v>
      </c>
      <c r="F3101" s="2" t="s">
        <v>12279</v>
      </c>
    </row>
    <row r="3102" spans="1:6" hidden="1" x14ac:dyDescent="0.2">
      <c r="A3102" s="1">
        <v>16633</v>
      </c>
      <c r="B3102" s="2" t="s">
        <v>7417</v>
      </c>
      <c r="C3102" s="2" t="s">
        <v>15300</v>
      </c>
      <c r="D3102" s="2" t="s">
        <v>34</v>
      </c>
      <c r="E3102" s="2" t="s">
        <v>12282</v>
      </c>
      <c r="F3102" s="2" t="s">
        <v>12279</v>
      </c>
    </row>
    <row r="3103" spans="1:6" hidden="1" x14ac:dyDescent="0.2">
      <c r="A3103" s="1">
        <v>16640</v>
      </c>
      <c r="B3103" s="2" t="s">
        <v>7441</v>
      </c>
      <c r="C3103" s="2" t="s">
        <v>15301</v>
      </c>
      <c r="D3103" s="2" t="s">
        <v>34</v>
      </c>
      <c r="E3103" s="2" t="s">
        <v>12282</v>
      </c>
      <c r="F3103" s="2" t="s">
        <v>12279</v>
      </c>
    </row>
    <row r="3104" spans="1:6" ht="20" hidden="1" x14ac:dyDescent="0.2">
      <c r="A3104" s="1">
        <v>16641</v>
      </c>
      <c r="B3104" s="2" t="s">
        <v>12336</v>
      </c>
      <c r="C3104" s="2" t="s">
        <v>15302</v>
      </c>
      <c r="D3104" s="2" t="s">
        <v>34</v>
      </c>
      <c r="E3104" s="2" t="s">
        <v>12282</v>
      </c>
      <c r="F3104" s="2" t="s">
        <v>12279</v>
      </c>
    </row>
    <row r="3105" spans="1:6" hidden="1" x14ac:dyDescent="0.2">
      <c r="A3105" s="1">
        <v>16643</v>
      </c>
      <c r="B3105" s="2" t="s">
        <v>12336</v>
      </c>
      <c r="C3105" s="2" t="s">
        <v>15303</v>
      </c>
      <c r="D3105" s="2" t="s">
        <v>34</v>
      </c>
      <c r="E3105" s="2" t="s">
        <v>12282</v>
      </c>
      <c r="F3105" s="2" t="s">
        <v>12279</v>
      </c>
    </row>
    <row r="3106" spans="1:6" hidden="1" x14ac:dyDescent="0.2">
      <c r="A3106" s="1">
        <v>16646</v>
      </c>
      <c r="B3106" s="2" t="s">
        <v>12336</v>
      </c>
      <c r="C3106" s="2" t="s">
        <v>15304</v>
      </c>
      <c r="D3106" s="2" t="s">
        <v>34</v>
      </c>
      <c r="E3106" s="2" t="s">
        <v>12282</v>
      </c>
      <c r="F3106" s="2" t="s">
        <v>12279</v>
      </c>
    </row>
    <row r="3107" spans="1:6" hidden="1" x14ac:dyDescent="0.2">
      <c r="A3107" s="1">
        <v>16647</v>
      </c>
      <c r="B3107" s="2" t="s">
        <v>12336</v>
      </c>
      <c r="C3107" s="2" t="s">
        <v>15305</v>
      </c>
      <c r="D3107" s="2" t="s">
        <v>34</v>
      </c>
      <c r="E3107" s="2" t="s">
        <v>12282</v>
      </c>
      <c r="F3107" s="2" t="s">
        <v>12279</v>
      </c>
    </row>
    <row r="3108" spans="1:6" hidden="1" x14ac:dyDescent="0.2">
      <c r="A3108" s="1">
        <v>16651</v>
      </c>
      <c r="B3108" s="2" t="s">
        <v>7482</v>
      </c>
      <c r="C3108" s="2" t="s">
        <v>15306</v>
      </c>
      <c r="D3108" s="2" t="s">
        <v>34</v>
      </c>
      <c r="E3108" s="2" t="s">
        <v>12282</v>
      </c>
      <c r="F3108" s="2" t="s">
        <v>12279</v>
      </c>
    </row>
    <row r="3109" spans="1:6" hidden="1" x14ac:dyDescent="0.2">
      <c r="A3109" s="1">
        <v>16652</v>
      </c>
      <c r="B3109" s="2" t="s">
        <v>7482</v>
      </c>
      <c r="C3109" s="2" t="s">
        <v>13804</v>
      </c>
      <c r="D3109" s="2" t="s">
        <v>34</v>
      </c>
      <c r="E3109" s="2" t="s">
        <v>12282</v>
      </c>
      <c r="F3109" s="2" t="s">
        <v>12279</v>
      </c>
    </row>
    <row r="3110" spans="1:6" hidden="1" x14ac:dyDescent="0.2">
      <c r="A3110" s="1">
        <v>16653</v>
      </c>
      <c r="B3110" s="2" t="s">
        <v>7482</v>
      </c>
      <c r="C3110" s="2" t="s">
        <v>15307</v>
      </c>
      <c r="D3110" s="2" t="s">
        <v>34</v>
      </c>
      <c r="E3110" s="2" t="s">
        <v>12282</v>
      </c>
      <c r="F3110" s="2" t="s">
        <v>12279</v>
      </c>
    </row>
    <row r="3111" spans="1:6" hidden="1" x14ac:dyDescent="0.2">
      <c r="A3111" s="1">
        <v>16654</v>
      </c>
      <c r="B3111" s="2" t="s">
        <v>7482</v>
      </c>
      <c r="C3111" s="2" t="s">
        <v>15308</v>
      </c>
      <c r="D3111" s="2" t="s">
        <v>34</v>
      </c>
      <c r="E3111" s="2" t="s">
        <v>12282</v>
      </c>
      <c r="F3111" s="2" t="s">
        <v>12279</v>
      </c>
    </row>
    <row r="3112" spans="1:6" hidden="1" x14ac:dyDescent="0.2">
      <c r="A3112" s="1">
        <v>16655</v>
      </c>
      <c r="B3112" s="2" t="s">
        <v>12382</v>
      </c>
      <c r="C3112" s="2" t="s">
        <v>15309</v>
      </c>
      <c r="D3112" s="2" t="s">
        <v>34</v>
      </c>
      <c r="E3112" s="2" t="s">
        <v>12282</v>
      </c>
      <c r="F3112" s="2" t="s">
        <v>12279</v>
      </c>
    </row>
    <row r="3113" spans="1:6" hidden="1" x14ac:dyDescent="0.2">
      <c r="A3113" s="1">
        <v>16657</v>
      </c>
      <c r="B3113" s="2" t="s">
        <v>13489</v>
      </c>
      <c r="C3113" s="2" t="s">
        <v>15306</v>
      </c>
      <c r="D3113" s="2" t="s">
        <v>34</v>
      </c>
      <c r="E3113" s="2" t="s">
        <v>12282</v>
      </c>
      <c r="F3113" s="2" t="s">
        <v>12279</v>
      </c>
    </row>
    <row r="3114" spans="1:6" hidden="1" x14ac:dyDescent="0.2">
      <c r="A3114" s="1">
        <v>16662</v>
      </c>
      <c r="B3114" s="2" t="s">
        <v>13230</v>
      </c>
      <c r="C3114" s="2" t="s">
        <v>14458</v>
      </c>
      <c r="D3114" s="2" t="s">
        <v>29</v>
      </c>
      <c r="E3114" s="2" t="s">
        <v>12282</v>
      </c>
      <c r="F3114" s="2" t="s">
        <v>12279</v>
      </c>
    </row>
    <row r="3115" spans="1:6" hidden="1" x14ac:dyDescent="0.2">
      <c r="A3115" s="1">
        <v>16664</v>
      </c>
      <c r="B3115" s="2" t="s">
        <v>7484</v>
      </c>
      <c r="C3115" s="2" t="s">
        <v>15310</v>
      </c>
      <c r="D3115" s="2" t="s">
        <v>29</v>
      </c>
      <c r="E3115" s="2" t="s">
        <v>12282</v>
      </c>
      <c r="F3115" s="2" t="s">
        <v>12279</v>
      </c>
    </row>
    <row r="3116" spans="1:6" hidden="1" x14ac:dyDescent="0.2">
      <c r="A3116" s="1">
        <v>16665</v>
      </c>
      <c r="B3116" s="2" t="s">
        <v>7764</v>
      </c>
      <c r="C3116" s="2" t="s">
        <v>12392</v>
      </c>
      <c r="D3116" s="2" t="s">
        <v>29</v>
      </c>
      <c r="E3116" s="2" t="s">
        <v>12282</v>
      </c>
      <c r="F3116" s="2" t="s">
        <v>12279</v>
      </c>
    </row>
    <row r="3117" spans="1:6" hidden="1" x14ac:dyDescent="0.2">
      <c r="A3117" s="1">
        <v>16666</v>
      </c>
      <c r="B3117" s="2" t="s">
        <v>13784</v>
      </c>
      <c r="C3117" s="2" t="s">
        <v>15311</v>
      </c>
      <c r="D3117" s="2" t="s">
        <v>29</v>
      </c>
      <c r="E3117" s="2" t="s">
        <v>12282</v>
      </c>
      <c r="F3117" s="2" t="s">
        <v>12279</v>
      </c>
    </row>
    <row r="3118" spans="1:6" hidden="1" x14ac:dyDescent="0.2">
      <c r="A3118" s="1">
        <v>16670</v>
      </c>
      <c r="B3118" s="2" t="s">
        <v>12509</v>
      </c>
      <c r="C3118" s="2" t="s">
        <v>15312</v>
      </c>
      <c r="D3118" s="2" t="s">
        <v>29</v>
      </c>
      <c r="E3118" s="2" t="s">
        <v>12282</v>
      </c>
      <c r="F3118" s="2" t="s">
        <v>12279</v>
      </c>
    </row>
    <row r="3119" spans="1:6" hidden="1" x14ac:dyDescent="0.2">
      <c r="A3119" s="1">
        <v>16671</v>
      </c>
      <c r="B3119" s="2" t="s">
        <v>12348</v>
      </c>
      <c r="C3119" s="2" t="s">
        <v>15313</v>
      </c>
      <c r="D3119" s="2" t="s">
        <v>29</v>
      </c>
      <c r="E3119" s="2" t="s">
        <v>12282</v>
      </c>
      <c r="F3119" s="2" t="s">
        <v>12279</v>
      </c>
    </row>
    <row r="3120" spans="1:6" hidden="1" x14ac:dyDescent="0.2">
      <c r="A3120" s="1">
        <v>16673</v>
      </c>
      <c r="B3120" s="2" t="s">
        <v>7749</v>
      </c>
      <c r="C3120" s="2" t="s">
        <v>15314</v>
      </c>
      <c r="D3120" s="2" t="s">
        <v>29</v>
      </c>
      <c r="E3120" s="2" t="s">
        <v>12282</v>
      </c>
      <c r="F3120" s="2" t="s">
        <v>12279</v>
      </c>
    </row>
    <row r="3121" spans="1:6" hidden="1" x14ac:dyDescent="0.2">
      <c r="A3121" s="1">
        <v>16674</v>
      </c>
      <c r="B3121" s="2" t="s">
        <v>7749</v>
      </c>
      <c r="C3121" s="2" t="s">
        <v>15315</v>
      </c>
      <c r="D3121" s="2" t="s">
        <v>29</v>
      </c>
      <c r="E3121" s="2" t="s">
        <v>12282</v>
      </c>
      <c r="F3121" s="2" t="s">
        <v>12279</v>
      </c>
    </row>
    <row r="3122" spans="1:6" hidden="1" x14ac:dyDescent="0.2">
      <c r="A3122" s="1">
        <v>16677</v>
      </c>
      <c r="B3122" s="2" t="s">
        <v>15316</v>
      </c>
      <c r="C3122" s="2" t="s">
        <v>15317</v>
      </c>
      <c r="D3122" s="2" t="s">
        <v>29</v>
      </c>
      <c r="E3122" s="2" t="s">
        <v>12282</v>
      </c>
      <c r="F3122" s="2" t="s">
        <v>12279</v>
      </c>
    </row>
    <row r="3123" spans="1:6" hidden="1" x14ac:dyDescent="0.2">
      <c r="A3123" s="1">
        <v>16679</v>
      </c>
      <c r="B3123" s="2" t="s">
        <v>15316</v>
      </c>
      <c r="C3123" s="2" t="s">
        <v>15318</v>
      </c>
      <c r="D3123" s="2" t="s">
        <v>29</v>
      </c>
      <c r="E3123" s="2" t="s">
        <v>12282</v>
      </c>
      <c r="F3123" s="2" t="s">
        <v>12279</v>
      </c>
    </row>
    <row r="3124" spans="1:6" hidden="1" x14ac:dyDescent="0.2">
      <c r="A3124" s="1">
        <v>16680</v>
      </c>
      <c r="B3124" s="2" t="s">
        <v>12868</v>
      </c>
      <c r="C3124" s="2" t="s">
        <v>15319</v>
      </c>
      <c r="D3124" s="2" t="s">
        <v>29</v>
      </c>
      <c r="E3124" s="2" t="s">
        <v>12282</v>
      </c>
      <c r="F3124" s="2" t="s">
        <v>12279</v>
      </c>
    </row>
    <row r="3125" spans="1:6" hidden="1" x14ac:dyDescent="0.2">
      <c r="A3125" s="1">
        <v>16681</v>
      </c>
      <c r="B3125" s="2" t="s">
        <v>12868</v>
      </c>
      <c r="C3125" s="2" t="s">
        <v>15320</v>
      </c>
      <c r="D3125" s="2" t="s">
        <v>29</v>
      </c>
      <c r="E3125" s="2" t="s">
        <v>12282</v>
      </c>
      <c r="F3125" s="2" t="s">
        <v>12279</v>
      </c>
    </row>
    <row r="3126" spans="1:6" hidden="1" x14ac:dyDescent="0.2">
      <c r="A3126" s="1">
        <v>16684</v>
      </c>
      <c r="B3126" s="2" t="s">
        <v>7737</v>
      </c>
      <c r="C3126" s="2" t="s">
        <v>15321</v>
      </c>
      <c r="D3126" s="2" t="s">
        <v>29</v>
      </c>
      <c r="E3126" s="2" t="s">
        <v>12282</v>
      </c>
      <c r="F3126" s="2" t="s">
        <v>12279</v>
      </c>
    </row>
    <row r="3127" spans="1:6" hidden="1" x14ac:dyDescent="0.2">
      <c r="A3127" s="1">
        <v>16685</v>
      </c>
      <c r="B3127" s="2" t="s">
        <v>7737</v>
      </c>
      <c r="C3127" s="2" t="s">
        <v>15322</v>
      </c>
      <c r="D3127" s="2" t="s">
        <v>29</v>
      </c>
      <c r="E3127" s="2" t="s">
        <v>12282</v>
      </c>
      <c r="F3127" s="2" t="s">
        <v>12279</v>
      </c>
    </row>
    <row r="3128" spans="1:6" hidden="1" x14ac:dyDescent="0.2">
      <c r="A3128" s="1">
        <v>16689</v>
      </c>
      <c r="B3128" s="2" t="s">
        <v>7737</v>
      </c>
      <c r="C3128" s="2" t="s">
        <v>15323</v>
      </c>
      <c r="D3128" s="2" t="s">
        <v>29</v>
      </c>
      <c r="E3128" s="2" t="s">
        <v>12282</v>
      </c>
      <c r="F3128" s="2" t="s">
        <v>12279</v>
      </c>
    </row>
    <row r="3129" spans="1:6" hidden="1" x14ac:dyDescent="0.2">
      <c r="A3129" s="1">
        <v>16690</v>
      </c>
      <c r="B3129" s="2" t="s">
        <v>7737</v>
      </c>
      <c r="C3129" s="2" t="s">
        <v>15324</v>
      </c>
      <c r="D3129" s="2" t="s">
        <v>29</v>
      </c>
      <c r="E3129" s="2" t="s">
        <v>12282</v>
      </c>
      <c r="F3129" s="2" t="s">
        <v>12279</v>
      </c>
    </row>
    <row r="3130" spans="1:6" hidden="1" x14ac:dyDescent="0.2">
      <c r="A3130" s="1">
        <v>16691</v>
      </c>
      <c r="B3130" s="2" t="s">
        <v>7737</v>
      </c>
      <c r="C3130" s="2" t="s">
        <v>15325</v>
      </c>
      <c r="D3130" s="2" t="s">
        <v>29</v>
      </c>
      <c r="E3130" s="2" t="s">
        <v>12282</v>
      </c>
      <c r="F3130" s="2" t="s">
        <v>12279</v>
      </c>
    </row>
    <row r="3131" spans="1:6" hidden="1" x14ac:dyDescent="0.2">
      <c r="A3131" s="1">
        <v>16692</v>
      </c>
      <c r="B3131" s="2" t="s">
        <v>7735</v>
      </c>
      <c r="C3131" s="2" t="s">
        <v>2102</v>
      </c>
      <c r="D3131" s="2" t="s">
        <v>29</v>
      </c>
      <c r="E3131" s="2" t="s">
        <v>12282</v>
      </c>
      <c r="F3131" s="2" t="s">
        <v>12279</v>
      </c>
    </row>
    <row r="3132" spans="1:6" hidden="1" x14ac:dyDescent="0.2">
      <c r="A3132" s="1">
        <v>16693</v>
      </c>
      <c r="B3132" s="2" t="s">
        <v>7718</v>
      </c>
      <c r="C3132" s="2" t="s">
        <v>15326</v>
      </c>
      <c r="D3132" s="2" t="s">
        <v>29</v>
      </c>
      <c r="E3132" s="2" t="s">
        <v>12282</v>
      </c>
      <c r="F3132" s="2" t="s">
        <v>12279</v>
      </c>
    </row>
    <row r="3133" spans="1:6" hidden="1" x14ac:dyDescent="0.2">
      <c r="A3133" s="1">
        <v>16697</v>
      </c>
      <c r="B3133" s="2" t="s">
        <v>13517</v>
      </c>
      <c r="C3133" s="2" t="s">
        <v>15327</v>
      </c>
      <c r="D3133" s="2" t="s">
        <v>29</v>
      </c>
      <c r="E3133" s="2" t="s">
        <v>12282</v>
      </c>
      <c r="F3133" s="2" t="s">
        <v>12279</v>
      </c>
    </row>
    <row r="3134" spans="1:6" hidden="1" x14ac:dyDescent="0.2">
      <c r="A3134" s="1">
        <v>16705</v>
      </c>
      <c r="B3134" s="2" t="s">
        <v>15328</v>
      </c>
      <c r="C3134" s="2" t="s">
        <v>7304</v>
      </c>
      <c r="D3134" s="2" t="s">
        <v>29</v>
      </c>
      <c r="E3134" s="2" t="s">
        <v>12282</v>
      </c>
      <c r="F3134" s="2" t="s">
        <v>12279</v>
      </c>
    </row>
    <row r="3135" spans="1:6" ht="20" hidden="1" x14ac:dyDescent="0.2">
      <c r="A3135" s="1">
        <v>16707</v>
      </c>
      <c r="B3135" s="2" t="s">
        <v>7456</v>
      </c>
      <c r="C3135" s="2" t="s">
        <v>15329</v>
      </c>
      <c r="D3135" s="2" t="s">
        <v>29</v>
      </c>
      <c r="E3135" s="2" t="s">
        <v>12282</v>
      </c>
      <c r="F3135" s="2" t="s">
        <v>12279</v>
      </c>
    </row>
    <row r="3136" spans="1:6" hidden="1" x14ac:dyDescent="0.2">
      <c r="A3136" s="1">
        <v>16708</v>
      </c>
      <c r="B3136" s="2" t="s">
        <v>7754</v>
      </c>
      <c r="C3136" s="2" t="s">
        <v>15330</v>
      </c>
      <c r="D3136" s="2" t="s">
        <v>29</v>
      </c>
      <c r="E3136" s="2" t="s">
        <v>12282</v>
      </c>
      <c r="F3136" s="2" t="s">
        <v>12279</v>
      </c>
    </row>
    <row r="3137" spans="1:6" hidden="1" x14ac:dyDescent="0.2">
      <c r="A3137" s="1">
        <v>16709</v>
      </c>
      <c r="B3137" s="2" t="s">
        <v>12876</v>
      </c>
      <c r="C3137" s="2" t="s">
        <v>15331</v>
      </c>
      <c r="D3137" s="2" t="s">
        <v>29</v>
      </c>
      <c r="E3137" s="2" t="s">
        <v>12282</v>
      </c>
      <c r="F3137" s="2" t="s">
        <v>12279</v>
      </c>
    </row>
    <row r="3138" spans="1:6" hidden="1" x14ac:dyDescent="0.2">
      <c r="A3138" s="1">
        <v>16710</v>
      </c>
      <c r="B3138" s="2" t="s">
        <v>15316</v>
      </c>
      <c r="C3138" s="2" t="s">
        <v>15332</v>
      </c>
      <c r="D3138" s="2" t="s">
        <v>29</v>
      </c>
      <c r="E3138" s="2" t="s">
        <v>12282</v>
      </c>
      <c r="F3138" s="2" t="s">
        <v>12279</v>
      </c>
    </row>
    <row r="3139" spans="1:6" hidden="1" x14ac:dyDescent="0.2">
      <c r="A3139" s="1">
        <v>16711</v>
      </c>
      <c r="B3139" s="2" t="s">
        <v>7407</v>
      </c>
      <c r="C3139" s="2" t="s">
        <v>15333</v>
      </c>
      <c r="D3139" s="2" t="s">
        <v>29</v>
      </c>
      <c r="E3139" s="2" t="s">
        <v>12282</v>
      </c>
      <c r="F3139" s="2" t="s">
        <v>12279</v>
      </c>
    </row>
    <row r="3140" spans="1:6" hidden="1" x14ac:dyDescent="0.2">
      <c r="A3140" s="1">
        <v>16716</v>
      </c>
      <c r="B3140" s="2" t="s">
        <v>7721</v>
      </c>
      <c r="C3140" s="2" t="s">
        <v>15334</v>
      </c>
      <c r="D3140" s="2" t="s">
        <v>29</v>
      </c>
      <c r="E3140" s="2" t="s">
        <v>12282</v>
      </c>
      <c r="F3140" s="2" t="s">
        <v>12279</v>
      </c>
    </row>
    <row r="3141" spans="1:6" hidden="1" x14ac:dyDescent="0.2">
      <c r="A3141" s="1">
        <v>16717</v>
      </c>
      <c r="B3141" s="2" t="s">
        <v>7721</v>
      </c>
      <c r="C3141" s="2" t="s">
        <v>15327</v>
      </c>
      <c r="D3141" s="2" t="s">
        <v>29</v>
      </c>
      <c r="E3141" s="2" t="s">
        <v>12282</v>
      </c>
      <c r="F3141" s="2" t="s">
        <v>12279</v>
      </c>
    </row>
    <row r="3142" spans="1:6" hidden="1" x14ac:dyDescent="0.2">
      <c r="A3142" s="1">
        <v>16720</v>
      </c>
      <c r="B3142" s="2" t="s">
        <v>13124</v>
      </c>
      <c r="C3142" s="2" t="s">
        <v>15335</v>
      </c>
      <c r="D3142" s="2" t="s">
        <v>29</v>
      </c>
      <c r="E3142" s="2" t="s">
        <v>12282</v>
      </c>
      <c r="F3142" s="2" t="s">
        <v>12279</v>
      </c>
    </row>
    <row r="3143" spans="1:6" ht="20" hidden="1" x14ac:dyDescent="0.2">
      <c r="A3143" s="1">
        <v>16722</v>
      </c>
      <c r="B3143" s="2" t="s">
        <v>12294</v>
      </c>
      <c r="C3143" s="2" t="s">
        <v>15336</v>
      </c>
      <c r="D3143" s="2" t="s">
        <v>26</v>
      </c>
      <c r="E3143" s="2" t="s">
        <v>12282</v>
      </c>
      <c r="F3143" s="2" t="s">
        <v>12279</v>
      </c>
    </row>
    <row r="3144" spans="1:6" ht="20" hidden="1" x14ac:dyDescent="0.2">
      <c r="A3144" s="1">
        <v>16723</v>
      </c>
      <c r="B3144" s="2" t="s">
        <v>12294</v>
      </c>
      <c r="C3144" s="2" t="s">
        <v>15337</v>
      </c>
      <c r="D3144" s="2" t="s">
        <v>26</v>
      </c>
      <c r="E3144" s="2" t="s">
        <v>12282</v>
      </c>
      <c r="F3144" s="2" t="s">
        <v>12279</v>
      </c>
    </row>
    <row r="3145" spans="1:6" ht="20" hidden="1" x14ac:dyDescent="0.2">
      <c r="A3145" s="1">
        <v>16725</v>
      </c>
      <c r="B3145" s="2" t="s">
        <v>12294</v>
      </c>
      <c r="C3145" s="2" t="s">
        <v>7687</v>
      </c>
      <c r="D3145" s="2" t="s">
        <v>26</v>
      </c>
      <c r="E3145" s="2" t="s">
        <v>12282</v>
      </c>
      <c r="F3145" s="2" t="s">
        <v>12279</v>
      </c>
    </row>
    <row r="3146" spans="1:6" ht="20" hidden="1" x14ac:dyDescent="0.2">
      <c r="A3146" s="1">
        <v>16726</v>
      </c>
      <c r="B3146" s="2" t="s">
        <v>12294</v>
      </c>
      <c r="C3146" s="2" t="s">
        <v>15338</v>
      </c>
      <c r="D3146" s="2" t="s">
        <v>26</v>
      </c>
      <c r="E3146" s="2" t="s">
        <v>12282</v>
      </c>
      <c r="F3146" s="2" t="s">
        <v>12279</v>
      </c>
    </row>
    <row r="3147" spans="1:6" hidden="1" x14ac:dyDescent="0.2">
      <c r="A3147" s="1">
        <v>16730</v>
      </c>
      <c r="B3147" s="2" t="s">
        <v>13106</v>
      </c>
      <c r="C3147" s="2" t="s">
        <v>15339</v>
      </c>
      <c r="D3147" s="2" t="s">
        <v>29</v>
      </c>
      <c r="E3147" s="2" t="s">
        <v>12282</v>
      </c>
      <c r="F3147" s="2" t="s">
        <v>12279</v>
      </c>
    </row>
    <row r="3148" spans="1:6" hidden="1" x14ac:dyDescent="0.2">
      <c r="A3148" s="1">
        <v>16731</v>
      </c>
      <c r="B3148" s="2" t="s">
        <v>7605</v>
      </c>
      <c r="C3148" s="2" t="s">
        <v>14702</v>
      </c>
      <c r="D3148" s="2" t="s">
        <v>29</v>
      </c>
      <c r="E3148" s="2" t="s">
        <v>12282</v>
      </c>
      <c r="F3148" s="2" t="s">
        <v>12279</v>
      </c>
    </row>
    <row r="3149" spans="1:6" hidden="1" x14ac:dyDescent="0.2">
      <c r="A3149" s="1">
        <v>16733</v>
      </c>
      <c r="B3149" s="2" t="s">
        <v>7605</v>
      </c>
      <c r="C3149" s="2" t="s">
        <v>15340</v>
      </c>
      <c r="D3149" s="2" t="s">
        <v>29</v>
      </c>
      <c r="E3149" s="2" t="s">
        <v>12282</v>
      </c>
      <c r="F3149" s="2" t="s">
        <v>12279</v>
      </c>
    </row>
    <row r="3150" spans="1:6" hidden="1" x14ac:dyDescent="0.2">
      <c r="A3150" s="1">
        <v>16738</v>
      </c>
      <c r="B3150" s="2" t="s">
        <v>7503</v>
      </c>
      <c r="C3150" s="2" t="s">
        <v>15341</v>
      </c>
      <c r="D3150" s="2" t="s">
        <v>29</v>
      </c>
      <c r="E3150" s="2" t="s">
        <v>12282</v>
      </c>
      <c r="F3150" s="2" t="s">
        <v>12279</v>
      </c>
    </row>
    <row r="3151" spans="1:6" hidden="1" x14ac:dyDescent="0.2">
      <c r="A3151" s="1">
        <v>16744</v>
      </c>
      <c r="B3151" s="2" t="s">
        <v>14699</v>
      </c>
      <c r="C3151" s="2" t="s">
        <v>15342</v>
      </c>
      <c r="D3151" s="2" t="s">
        <v>29</v>
      </c>
      <c r="E3151" s="2" t="s">
        <v>12282</v>
      </c>
      <c r="F3151" s="2" t="s">
        <v>12279</v>
      </c>
    </row>
    <row r="3152" spans="1:6" hidden="1" x14ac:dyDescent="0.2">
      <c r="A3152" s="1">
        <v>16746</v>
      </c>
      <c r="B3152" s="2" t="s">
        <v>12779</v>
      </c>
      <c r="C3152" s="2" t="s">
        <v>15343</v>
      </c>
      <c r="D3152" s="2" t="s">
        <v>29</v>
      </c>
      <c r="E3152" s="2" t="s">
        <v>12282</v>
      </c>
      <c r="F3152" s="2" t="s">
        <v>12279</v>
      </c>
    </row>
    <row r="3153" spans="1:6" hidden="1" x14ac:dyDescent="0.2">
      <c r="A3153" s="1">
        <v>16748</v>
      </c>
      <c r="B3153" s="2" t="s">
        <v>7505</v>
      </c>
      <c r="C3153" s="2" t="s">
        <v>15344</v>
      </c>
      <c r="D3153" s="2" t="s">
        <v>29</v>
      </c>
      <c r="E3153" s="2" t="s">
        <v>12282</v>
      </c>
      <c r="F3153" s="2" t="s">
        <v>12279</v>
      </c>
    </row>
    <row r="3154" spans="1:6" hidden="1" x14ac:dyDescent="0.2">
      <c r="A3154" s="1">
        <v>16749</v>
      </c>
      <c r="B3154" s="2" t="s">
        <v>7783</v>
      </c>
      <c r="C3154" s="2" t="s">
        <v>13039</v>
      </c>
      <c r="D3154" s="2" t="s">
        <v>29</v>
      </c>
      <c r="E3154" s="2" t="s">
        <v>12282</v>
      </c>
      <c r="F3154" s="2" t="s">
        <v>12279</v>
      </c>
    </row>
    <row r="3155" spans="1:6" hidden="1" x14ac:dyDescent="0.2">
      <c r="A3155" s="1">
        <v>16750</v>
      </c>
      <c r="B3155" s="2" t="s">
        <v>7783</v>
      </c>
      <c r="C3155" s="2" t="s">
        <v>15345</v>
      </c>
      <c r="D3155" s="2" t="s">
        <v>29</v>
      </c>
      <c r="E3155" s="2" t="s">
        <v>12282</v>
      </c>
      <c r="F3155" s="2" t="s">
        <v>12279</v>
      </c>
    </row>
    <row r="3156" spans="1:6" ht="20" hidden="1" x14ac:dyDescent="0.2">
      <c r="A3156" s="1">
        <v>16753</v>
      </c>
      <c r="B3156" s="2" t="s">
        <v>13379</v>
      </c>
      <c r="C3156" s="2" t="s">
        <v>15346</v>
      </c>
      <c r="D3156" s="2" t="s">
        <v>26</v>
      </c>
      <c r="E3156" s="2" t="s">
        <v>12282</v>
      </c>
      <c r="F3156" s="2" t="s">
        <v>12279</v>
      </c>
    </row>
    <row r="3157" spans="1:6" hidden="1" x14ac:dyDescent="0.2">
      <c r="A3157" s="1">
        <v>16755</v>
      </c>
      <c r="B3157" s="2" t="s">
        <v>12384</v>
      </c>
      <c r="C3157" s="2" t="s">
        <v>15347</v>
      </c>
      <c r="D3157" s="2" t="s">
        <v>26</v>
      </c>
      <c r="E3157" s="2" t="s">
        <v>12282</v>
      </c>
      <c r="F3157" s="2" t="s">
        <v>12279</v>
      </c>
    </row>
    <row r="3158" spans="1:6" hidden="1" x14ac:dyDescent="0.2">
      <c r="A3158" s="1">
        <v>16757</v>
      </c>
      <c r="B3158" s="2" t="s">
        <v>13379</v>
      </c>
      <c r="C3158" s="2" t="s">
        <v>15348</v>
      </c>
      <c r="D3158" s="2" t="s">
        <v>26</v>
      </c>
      <c r="E3158" s="2" t="s">
        <v>12282</v>
      </c>
      <c r="F3158" s="2" t="s">
        <v>12279</v>
      </c>
    </row>
    <row r="3159" spans="1:6" hidden="1" x14ac:dyDescent="0.2">
      <c r="A3159" s="1">
        <v>16758</v>
      </c>
      <c r="B3159" s="2" t="s">
        <v>12384</v>
      </c>
      <c r="C3159" s="2" t="s">
        <v>7364</v>
      </c>
      <c r="D3159" s="2" t="s">
        <v>26</v>
      </c>
      <c r="E3159" s="2" t="s">
        <v>12282</v>
      </c>
      <c r="F3159" s="2" t="s">
        <v>12279</v>
      </c>
    </row>
    <row r="3160" spans="1:6" hidden="1" x14ac:dyDescent="0.2">
      <c r="A3160" s="1">
        <v>16759</v>
      </c>
      <c r="B3160" s="2" t="s">
        <v>14229</v>
      </c>
      <c r="C3160" s="2" t="s">
        <v>15349</v>
      </c>
      <c r="D3160" s="2" t="s">
        <v>26</v>
      </c>
      <c r="E3160" s="2" t="s">
        <v>12282</v>
      </c>
      <c r="F3160" s="2" t="s">
        <v>12279</v>
      </c>
    </row>
    <row r="3161" spans="1:6" hidden="1" x14ac:dyDescent="0.2">
      <c r="A3161" s="1">
        <v>16760</v>
      </c>
      <c r="B3161" s="2" t="s">
        <v>7602</v>
      </c>
      <c r="C3161" s="2" t="s">
        <v>15350</v>
      </c>
      <c r="D3161" s="2" t="s">
        <v>26</v>
      </c>
      <c r="E3161" s="2" t="s">
        <v>12282</v>
      </c>
      <c r="F3161" s="2" t="s">
        <v>12279</v>
      </c>
    </row>
    <row r="3162" spans="1:6" hidden="1" x14ac:dyDescent="0.2">
      <c r="A3162" s="1">
        <v>16761</v>
      </c>
      <c r="B3162" s="2" t="s">
        <v>7602</v>
      </c>
      <c r="C3162" s="2" t="s">
        <v>15351</v>
      </c>
      <c r="D3162" s="2" t="s">
        <v>26</v>
      </c>
      <c r="E3162" s="2" t="s">
        <v>12282</v>
      </c>
      <c r="F3162" s="2" t="s">
        <v>12279</v>
      </c>
    </row>
    <row r="3163" spans="1:6" hidden="1" x14ac:dyDescent="0.2">
      <c r="A3163" s="1">
        <v>16762</v>
      </c>
      <c r="B3163" s="2" t="s">
        <v>7602</v>
      </c>
      <c r="C3163" s="2" t="s">
        <v>15352</v>
      </c>
      <c r="D3163" s="2" t="s">
        <v>26</v>
      </c>
      <c r="E3163" s="2" t="s">
        <v>12282</v>
      </c>
      <c r="F3163" s="2" t="s">
        <v>12279</v>
      </c>
    </row>
    <row r="3164" spans="1:6" hidden="1" x14ac:dyDescent="0.2">
      <c r="A3164" s="1">
        <v>16763</v>
      </c>
      <c r="B3164" s="2" t="s">
        <v>7836</v>
      </c>
      <c r="C3164" s="2" t="s">
        <v>15353</v>
      </c>
      <c r="D3164" s="2" t="s">
        <v>26</v>
      </c>
      <c r="E3164" s="2" t="s">
        <v>12282</v>
      </c>
      <c r="F3164" s="2" t="s">
        <v>12279</v>
      </c>
    </row>
    <row r="3165" spans="1:6" hidden="1" x14ac:dyDescent="0.2">
      <c r="A3165" s="1">
        <v>16765</v>
      </c>
      <c r="B3165" s="2" t="s">
        <v>12932</v>
      </c>
      <c r="C3165" s="2" t="s">
        <v>15354</v>
      </c>
      <c r="D3165" s="2" t="s">
        <v>26</v>
      </c>
      <c r="E3165" s="2" t="s">
        <v>12282</v>
      </c>
      <c r="F3165" s="2" t="s">
        <v>12279</v>
      </c>
    </row>
    <row r="3166" spans="1:6" ht="20" hidden="1" x14ac:dyDescent="0.2">
      <c r="A3166" s="1">
        <v>16766</v>
      </c>
      <c r="B3166" s="2" t="s">
        <v>12932</v>
      </c>
      <c r="C3166" s="2" t="s">
        <v>15355</v>
      </c>
      <c r="D3166" s="2" t="s">
        <v>26</v>
      </c>
      <c r="E3166" s="2" t="s">
        <v>12282</v>
      </c>
      <c r="F3166" s="2" t="s">
        <v>12279</v>
      </c>
    </row>
    <row r="3167" spans="1:6" hidden="1" x14ac:dyDescent="0.2">
      <c r="A3167" s="1">
        <v>16768</v>
      </c>
      <c r="B3167" s="2" t="s">
        <v>12474</v>
      </c>
      <c r="C3167" s="2" t="s">
        <v>15356</v>
      </c>
      <c r="D3167" s="2" t="s">
        <v>26</v>
      </c>
      <c r="E3167" s="2" t="s">
        <v>12282</v>
      </c>
      <c r="F3167" s="2" t="s">
        <v>12279</v>
      </c>
    </row>
    <row r="3168" spans="1:6" hidden="1" x14ac:dyDescent="0.2">
      <c r="A3168" s="1">
        <v>16769</v>
      </c>
      <c r="B3168" s="2" t="s">
        <v>12932</v>
      </c>
      <c r="C3168" s="2" t="s">
        <v>15357</v>
      </c>
      <c r="D3168" s="2" t="s">
        <v>26</v>
      </c>
      <c r="E3168" s="2" t="s">
        <v>12282</v>
      </c>
      <c r="F3168" s="2" t="s">
        <v>12279</v>
      </c>
    </row>
    <row r="3169" spans="1:6" hidden="1" x14ac:dyDescent="0.2">
      <c r="A3169" s="1">
        <v>16770</v>
      </c>
      <c r="B3169" s="2" t="s">
        <v>7823</v>
      </c>
      <c r="C3169" s="2" t="s">
        <v>15358</v>
      </c>
      <c r="D3169" s="2" t="s">
        <v>26</v>
      </c>
      <c r="E3169" s="2" t="s">
        <v>12282</v>
      </c>
      <c r="F3169" s="2" t="s">
        <v>12279</v>
      </c>
    </row>
    <row r="3170" spans="1:6" hidden="1" x14ac:dyDescent="0.2">
      <c r="A3170" s="1">
        <v>16772</v>
      </c>
      <c r="B3170" s="2" t="s">
        <v>13379</v>
      </c>
      <c r="C3170" s="2" t="s">
        <v>15359</v>
      </c>
      <c r="D3170" s="2" t="s">
        <v>26</v>
      </c>
      <c r="E3170" s="2" t="s">
        <v>12282</v>
      </c>
      <c r="F3170" s="2" t="s">
        <v>12279</v>
      </c>
    </row>
    <row r="3171" spans="1:6" hidden="1" x14ac:dyDescent="0.2">
      <c r="A3171" s="1">
        <v>16773</v>
      </c>
      <c r="B3171" s="2" t="s">
        <v>12474</v>
      </c>
      <c r="C3171" s="2" t="s">
        <v>15360</v>
      </c>
      <c r="D3171" s="2" t="s">
        <v>26</v>
      </c>
      <c r="E3171" s="2" t="s">
        <v>12282</v>
      </c>
      <c r="F3171" s="2" t="s">
        <v>12279</v>
      </c>
    </row>
    <row r="3172" spans="1:6" ht="20" hidden="1" x14ac:dyDescent="0.2">
      <c r="A3172" s="1">
        <v>16774</v>
      </c>
      <c r="B3172" s="2" t="s">
        <v>12474</v>
      </c>
      <c r="C3172" s="2" t="s">
        <v>15361</v>
      </c>
      <c r="D3172" s="2" t="s">
        <v>26</v>
      </c>
      <c r="E3172" s="2" t="s">
        <v>12453</v>
      </c>
      <c r="F3172" s="2" t="s">
        <v>12279</v>
      </c>
    </row>
    <row r="3173" spans="1:6" ht="20" hidden="1" x14ac:dyDescent="0.2">
      <c r="A3173" s="1">
        <v>16778</v>
      </c>
      <c r="B3173" s="2" t="s">
        <v>12932</v>
      </c>
      <c r="C3173" s="2" t="s">
        <v>15362</v>
      </c>
      <c r="D3173" s="2" t="s">
        <v>26</v>
      </c>
      <c r="E3173" s="2" t="s">
        <v>12282</v>
      </c>
      <c r="F3173" s="2" t="s">
        <v>12279</v>
      </c>
    </row>
    <row r="3174" spans="1:6" hidden="1" x14ac:dyDescent="0.2">
      <c r="A3174" s="1">
        <v>16779</v>
      </c>
      <c r="B3174" s="2" t="s">
        <v>15134</v>
      </c>
      <c r="C3174" s="2" t="s">
        <v>15363</v>
      </c>
      <c r="D3174" s="2" t="s">
        <v>29</v>
      </c>
      <c r="E3174" s="2" t="s">
        <v>12282</v>
      </c>
      <c r="F3174" s="2" t="s">
        <v>12279</v>
      </c>
    </row>
    <row r="3175" spans="1:6" hidden="1" x14ac:dyDescent="0.2">
      <c r="A3175" s="1">
        <v>16782</v>
      </c>
      <c r="B3175" s="2" t="s">
        <v>7529</v>
      </c>
      <c r="C3175" s="2" t="s">
        <v>15364</v>
      </c>
      <c r="D3175" s="2" t="s">
        <v>26</v>
      </c>
      <c r="E3175" s="2" t="s">
        <v>12282</v>
      </c>
      <c r="F3175" s="2" t="s">
        <v>12279</v>
      </c>
    </row>
    <row r="3176" spans="1:6" hidden="1" x14ac:dyDescent="0.2">
      <c r="A3176" s="1">
        <v>16784</v>
      </c>
      <c r="B3176" s="2" t="s">
        <v>7836</v>
      </c>
      <c r="C3176" s="2" t="s">
        <v>15365</v>
      </c>
      <c r="D3176" s="2" t="s">
        <v>26</v>
      </c>
      <c r="E3176" s="2" t="s">
        <v>12282</v>
      </c>
      <c r="F3176" s="2" t="s">
        <v>12279</v>
      </c>
    </row>
    <row r="3177" spans="1:6" ht="20" hidden="1" x14ac:dyDescent="0.2">
      <c r="A3177" s="1">
        <v>16786</v>
      </c>
      <c r="B3177" s="2" t="s">
        <v>7531</v>
      </c>
      <c r="C3177" s="2" t="s">
        <v>15366</v>
      </c>
      <c r="D3177" s="2" t="s">
        <v>26</v>
      </c>
      <c r="E3177" s="2" t="s">
        <v>12282</v>
      </c>
      <c r="F3177" s="2" t="s">
        <v>12279</v>
      </c>
    </row>
    <row r="3178" spans="1:6" hidden="1" x14ac:dyDescent="0.2">
      <c r="A3178" s="1">
        <v>16788</v>
      </c>
      <c r="B3178" s="2" t="s">
        <v>14156</v>
      </c>
      <c r="C3178" s="2" t="s">
        <v>15367</v>
      </c>
      <c r="D3178" s="2" t="s">
        <v>26</v>
      </c>
      <c r="E3178" s="2" t="s">
        <v>12282</v>
      </c>
      <c r="F3178" s="2" t="s">
        <v>12279</v>
      </c>
    </row>
    <row r="3179" spans="1:6" hidden="1" x14ac:dyDescent="0.2">
      <c r="A3179" s="1">
        <v>16789</v>
      </c>
      <c r="B3179" s="2" t="s">
        <v>13422</v>
      </c>
      <c r="C3179" s="2" t="s">
        <v>14807</v>
      </c>
      <c r="D3179" s="2" t="s">
        <v>26</v>
      </c>
      <c r="E3179" s="2" t="s">
        <v>12282</v>
      </c>
      <c r="F3179" s="2" t="s">
        <v>12279</v>
      </c>
    </row>
    <row r="3180" spans="1:6" hidden="1" x14ac:dyDescent="0.2">
      <c r="A3180" s="1">
        <v>16790</v>
      </c>
      <c r="B3180" s="2" t="s">
        <v>13422</v>
      </c>
      <c r="C3180" s="2" t="s">
        <v>7364</v>
      </c>
      <c r="D3180" s="2" t="s">
        <v>26</v>
      </c>
      <c r="E3180" s="2" t="s">
        <v>12282</v>
      </c>
      <c r="F3180" s="2" t="s">
        <v>12279</v>
      </c>
    </row>
    <row r="3181" spans="1:6" hidden="1" x14ac:dyDescent="0.2">
      <c r="A3181" s="1">
        <v>16793</v>
      </c>
      <c r="B3181" s="2" t="s">
        <v>13065</v>
      </c>
      <c r="C3181" s="2" t="s">
        <v>15368</v>
      </c>
      <c r="D3181" s="2" t="s">
        <v>34</v>
      </c>
      <c r="E3181" s="2" t="s">
        <v>12282</v>
      </c>
      <c r="F3181" s="2" t="s">
        <v>12279</v>
      </c>
    </row>
    <row r="3182" spans="1:6" hidden="1" x14ac:dyDescent="0.2">
      <c r="A3182" s="1">
        <v>16794</v>
      </c>
      <c r="B3182" s="2" t="s">
        <v>13065</v>
      </c>
      <c r="C3182" s="2" t="s">
        <v>15369</v>
      </c>
      <c r="D3182" s="2" t="s">
        <v>34</v>
      </c>
      <c r="E3182" s="2" t="s">
        <v>12282</v>
      </c>
      <c r="F3182" s="2" t="s">
        <v>12279</v>
      </c>
    </row>
    <row r="3183" spans="1:6" hidden="1" x14ac:dyDescent="0.2">
      <c r="A3183" s="1">
        <v>16795</v>
      </c>
      <c r="B3183" s="2" t="s">
        <v>12310</v>
      </c>
      <c r="C3183" s="2" t="s">
        <v>15370</v>
      </c>
      <c r="D3183" s="2" t="s">
        <v>34</v>
      </c>
      <c r="E3183" s="2" t="s">
        <v>12282</v>
      </c>
      <c r="F3183" s="2" t="s">
        <v>12279</v>
      </c>
    </row>
    <row r="3184" spans="1:6" hidden="1" x14ac:dyDescent="0.2">
      <c r="A3184" s="1">
        <v>16798</v>
      </c>
      <c r="B3184" s="2" t="s">
        <v>12310</v>
      </c>
      <c r="C3184" s="2" t="s">
        <v>15371</v>
      </c>
      <c r="D3184" s="2" t="s">
        <v>34</v>
      </c>
      <c r="E3184" s="2" t="s">
        <v>12282</v>
      </c>
      <c r="F3184" s="2" t="s">
        <v>12279</v>
      </c>
    </row>
    <row r="3185" spans="1:6" hidden="1" x14ac:dyDescent="0.2">
      <c r="A3185" s="1">
        <v>16799</v>
      </c>
      <c r="B3185" s="2" t="s">
        <v>12310</v>
      </c>
      <c r="C3185" s="2" t="s">
        <v>15372</v>
      </c>
      <c r="D3185" s="2" t="s">
        <v>34</v>
      </c>
      <c r="E3185" s="2" t="s">
        <v>12282</v>
      </c>
      <c r="F3185" s="2" t="s">
        <v>12279</v>
      </c>
    </row>
    <row r="3186" spans="1:6" hidden="1" x14ac:dyDescent="0.2">
      <c r="A3186" s="1">
        <v>16800</v>
      </c>
      <c r="B3186" s="2" t="s">
        <v>12310</v>
      </c>
      <c r="C3186" s="2" t="s">
        <v>15373</v>
      </c>
      <c r="D3186" s="2" t="s">
        <v>34</v>
      </c>
      <c r="E3186" s="2" t="s">
        <v>12282</v>
      </c>
      <c r="F3186" s="2" t="s">
        <v>12279</v>
      </c>
    </row>
    <row r="3187" spans="1:6" hidden="1" x14ac:dyDescent="0.2">
      <c r="A3187" s="1">
        <v>16802</v>
      </c>
      <c r="B3187" s="2" t="s">
        <v>12310</v>
      </c>
      <c r="C3187" s="2" t="s">
        <v>15374</v>
      </c>
      <c r="D3187" s="2" t="s">
        <v>34</v>
      </c>
      <c r="E3187" s="2" t="s">
        <v>12282</v>
      </c>
      <c r="F3187" s="2" t="s">
        <v>12279</v>
      </c>
    </row>
    <row r="3188" spans="1:6" hidden="1" x14ac:dyDescent="0.2">
      <c r="A3188" s="1">
        <v>16803</v>
      </c>
      <c r="B3188" s="2" t="s">
        <v>12565</v>
      </c>
      <c r="C3188" s="2" t="s">
        <v>15375</v>
      </c>
      <c r="D3188" s="2" t="s">
        <v>34</v>
      </c>
      <c r="E3188" s="2" t="s">
        <v>12282</v>
      </c>
      <c r="F3188" s="2" t="s">
        <v>12279</v>
      </c>
    </row>
    <row r="3189" spans="1:6" hidden="1" x14ac:dyDescent="0.2">
      <c r="A3189" s="1">
        <v>16804</v>
      </c>
      <c r="B3189" s="2" t="s">
        <v>12565</v>
      </c>
      <c r="C3189" s="2" t="s">
        <v>15376</v>
      </c>
      <c r="D3189" s="2" t="s">
        <v>34</v>
      </c>
      <c r="E3189" s="2" t="s">
        <v>12282</v>
      </c>
      <c r="F3189" s="2" t="s">
        <v>12279</v>
      </c>
    </row>
    <row r="3190" spans="1:6" hidden="1" x14ac:dyDescent="0.2">
      <c r="A3190" s="1">
        <v>16805</v>
      </c>
      <c r="B3190" s="2" t="s">
        <v>12565</v>
      </c>
      <c r="C3190" s="2" t="s">
        <v>15377</v>
      </c>
      <c r="D3190" s="2" t="s">
        <v>34</v>
      </c>
      <c r="E3190" s="2" t="s">
        <v>12282</v>
      </c>
      <c r="F3190" s="2" t="s">
        <v>12279</v>
      </c>
    </row>
    <row r="3191" spans="1:6" ht="20" hidden="1" x14ac:dyDescent="0.2">
      <c r="A3191" s="1">
        <v>16806</v>
      </c>
      <c r="B3191" s="2" t="s">
        <v>12565</v>
      </c>
      <c r="C3191" s="2" t="s">
        <v>15378</v>
      </c>
      <c r="D3191" s="2" t="s">
        <v>34</v>
      </c>
      <c r="E3191" s="2" t="s">
        <v>12282</v>
      </c>
      <c r="F3191" s="2" t="s">
        <v>12279</v>
      </c>
    </row>
    <row r="3192" spans="1:6" hidden="1" x14ac:dyDescent="0.2">
      <c r="A3192" s="1">
        <v>16807</v>
      </c>
      <c r="B3192" s="2" t="s">
        <v>12565</v>
      </c>
      <c r="C3192" s="2" t="s">
        <v>15379</v>
      </c>
      <c r="D3192" s="2" t="s">
        <v>34</v>
      </c>
      <c r="E3192" s="2" t="s">
        <v>12282</v>
      </c>
      <c r="F3192" s="2" t="s">
        <v>12279</v>
      </c>
    </row>
    <row r="3193" spans="1:6" hidden="1" x14ac:dyDescent="0.2">
      <c r="A3193" s="1">
        <v>16808</v>
      </c>
      <c r="B3193" s="2" t="s">
        <v>12565</v>
      </c>
      <c r="C3193" s="2" t="s">
        <v>15380</v>
      </c>
      <c r="D3193" s="2" t="s">
        <v>34</v>
      </c>
      <c r="E3193" s="2" t="s">
        <v>12282</v>
      </c>
      <c r="F3193" s="2" t="s">
        <v>12279</v>
      </c>
    </row>
    <row r="3194" spans="1:6" hidden="1" x14ac:dyDescent="0.2">
      <c r="A3194" s="1">
        <v>16810</v>
      </c>
      <c r="B3194" s="2" t="s">
        <v>12565</v>
      </c>
      <c r="C3194" s="2" t="s">
        <v>15381</v>
      </c>
      <c r="D3194" s="2" t="s">
        <v>34</v>
      </c>
      <c r="E3194" s="2" t="s">
        <v>12282</v>
      </c>
      <c r="F3194" s="2" t="s">
        <v>12279</v>
      </c>
    </row>
    <row r="3195" spans="1:6" hidden="1" x14ac:dyDescent="0.2">
      <c r="A3195" s="1">
        <v>16811</v>
      </c>
      <c r="B3195" s="2" t="s">
        <v>7316</v>
      </c>
      <c r="C3195" s="2" t="s">
        <v>15382</v>
      </c>
      <c r="D3195" s="2" t="s">
        <v>34</v>
      </c>
      <c r="E3195" s="2" t="s">
        <v>12282</v>
      </c>
      <c r="F3195" s="2" t="s">
        <v>12279</v>
      </c>
    </row>
    <row r="3196" spans="1:6" hidden="1" x14ac:dyDescent="0.2">
      <c r="A3196" s="1">
        <v>16813</v>
      </c>
      <c r="B3196" s="2" t="s">
        <v>7316</v>
      </c>
      <c r="C3196" s="2" t="s">
        <v>15383</v>
      </c>
      <c r="D3196" s="2" t="s">
        <v>34</v>
      </c>
      <c r="E3196" s="2" t="s">
        <v>12282</v>
      </c>
      <c r="F3196" s="2" t="s">
        <v>12279</v>
      </c>
    </row>
    <row r="3197" spans="1:6" hidden="1" x14ac:dyDescent="0.2">
      <c r="A3197" s="1">
        <v>16815</v>
      </c>
      <c r="B3197" s="2" t="s">
        <v>7511</v>
      </c>
      <c r="C3197" s="2" t="s">
        <v>15384</v>
      </c>
      <c r="D3197" s="2" t="s">
        <v>34</v>
      </c>
      <c r="E3197" s="2" t="s">
        <v>12282</v>
      </c>
      <c r="F3197" s="2" t="s">
        <v>12279</v>
      </c>
    </row>
    <row r="3198" spans="1:6" hidden="1" x14ac:dyDescent="0.2">
      <c r="A3198" s="1">
        <v>16816</v>
      </c>
      <c r="B3198" s="2" t="s">
        <v>15385</v>
      </c>
      <c r="C3198" s="2" t="s">
        <v>7760</v>
      </c>
      <c r="D3198" s="2" t="s">
        <v>34</v>
      </c>
      <c r="E3198" s="2" t="s">
        <v>12282</v>
      </c>
      <c r="F3198" s="2" t="s">
        <v>12279</v>
      </c>
    </row>
    <row r="3199" spans="1:6" hidden="1" x14ac:dyDescent="0.2">
      <c r="A3199" s="1">
        <v>16817</v>
      </c>
      <c r="B3199" s="2" t="s">
        <v>7515</v>
      </c>
      <c r="C3199" s="2" t="s">
        <v>13782</v>
      </c>
      <c r="D3199" s="2" t="s">
        <v>34</v>
      </c>
      <c r="E3199" s="2" t="s">
        <v>12282</v>
      </c>
      <c r="F3199" s="2" t="s">
        <v>12279</v>
      </c>
    </row>
    <row r="3200" spans="1:6" hidden="1" x14ac:dyDescent="0.2">
      <c r="A3200" s="1">
        <v>16818</v>
      </c>
      <c r="B3200" s="2" t="s">
        <v>14128</v>
      </c>
      <c r="C3200" s="2" t="s">
        <v>15386</v>
      </c>
      <c r="D3200" s="2" t="s">
        <v>34</v>
      </c>
      <c r="E3200" s="2" t="s">
        <v>12282</v>
      </c>
      <c r="F3200" s="2" t="s">
        <v>12279</v>
      </c>
    </row>
    <row r="3201" spans="1:6" hidden="1" x14ac:dyDescent="0.2">
      <c r="A3201" s="1">
        <v>16819</v>
      </c>
      <c r="B3201" s="2" t="s">
        <v>12397</v>
      </c>
      <c r="C3201" s="2" t="s">
        <v>15387</v>
      </c>
      <c r="D3201" s="2" t="s">
        <v>34</v>
      </c>
      <c r="E3201" s="2" t="s">
        <v>12282</v>
      </c>
      <c r="F3201" s="2" t="s">
        <v>12279</v>
      </c>
    </row>
    <row r="3202" spans="1:6" hidden="1" x14ac:dyDescent="0.2">
      <c r="A3202" s="1">
        <v>16821</v>
      </c>
      <c r="B3202" s="2" t="s">
        <v>7316</v>
      </c>
      <c r="C3202" s="2" t="s">
        <v>15388</v>
      </c>
      <c r="D3202" s="2" t="s">
        <v>34</v>
      </c>
      <c r="E3202" s="2" t="s">
        <v>12282</v>
      </c>
      <c r="F3202" s="2" t="s">
        <v>12279</v>
      </c>
    </row>
    <row r="3203" spans="1:6" hidden="1" x14ac:dyDescent="0.2">
      <c r="A3203" s="1">
        <v>16822</v>
      </c>
      <c r="B3203" s="2" t="s">
        <v>7316</v>
      </c>
      <c r="C3203" s="2" t="s">
        <v>13957</v>
      </c>
      <c r="D3203" s="2" t="s">
        <v>34</v>
      </c>
      <c r="E3203" s="2" t="s">
        <v>12282</v>
      </c>
      <c r="F3203" s="2" t="s">
        <v>12279</v>
      </c>
    </row>
    <row r="3204" spans="1:6" hidden="1" x14ac:dyDescent="0.2">
      <c r="A3204" s="1">
        <v>16825</v>
      </c>
      <c r="B3204" s="2" t="s">
        <v>7863</v>
      </c>
      <c r="C3204" s="2" t="s">
        <v>15389</v>
      </c>
      <c r="D3204" s="2" t="s">
        <v>29</v>
      </c>
      <c r="E3204" s="2" t="s">
        <v>12282</v>
      </c>
      <c r="F3204" s="2" t="s">
        <v>12279</v>
      </c>
    </row>
    <row r="3205" spans="1:6" hidden="1" x14ac:dyDescent="0.2">
      <c r="A3205" s="1">
        <v>16827</v>
      </c>
      <c r="B3205" s="2" t="s">
        <v>7863</v>
      </c>
      <c r="C3205" s="2" t="s">
        <v>15390</v>
      </c>
      <c r="D3205" s="2" t="s">
        <v>29</v>
      </c>
      <c r="E3205" s="2" t="s">
        <v>12282</v>
      </c>
      <c r="F3205" s="2" t="s">
        <v>12279</v>
      </c>
    </row>
    <row r="3206" spans="1:6" hidden="1" x14ac:dyDescent="0.2">
      <c r="A3206" s="1">
        <v>16829</v>
      </c>
      <c r="B3206" s="2" t="s">
        <v>7876</v>
      </c>
      <c r="C3206" s="2" t="s">
        <v>15391</v>
      </c>
      <c r="D3206" s="2" t="s">
        <v>29</v>
      </c>
      <c r="E3206" s="2" t="s">
        <v>12282</v>
      </c>
      <c r="F3206" s="2" t="s">
        <v>12279</v>
      </c>
    </row>
    <row r="3207" spans="1:6" hidden="1" x14ac:dyDescent="0.2">
      <c r="A3207" s="1">
        <v>16831</v>
      </c>
      <c r="B3207" s="2" t="s">
        <v>7284</v>
      </c>
      <c r="C3207" s="2" t="s">
        <v>15392</v>
      </c>
      <c r="D3207" s="2" t="s">
        <v>29</v>
      </c>
      <c r="E3207" s="2" t="s">
        <v>12282</v>
      </c>
      <c r="F3207" s="2" t="s">
        <v>12279</v>
      </c>
    </row>
    <row r="3208" spans="1:6" hidden="1" x14ac:dyDescent="0.2">
      <c r="A3208" s="1">
        <v>16835</v>
      </c>
      <c r="B3208" s="2" t="s">
        <v>7540</v>
      </c>
      <c r="C3208" s="2" t="s">
        <v>15393</v>
      </c>
      <c r="D3208" s="2" t="s">
        <v>26</v>
      </c>
      <c r="E3208" s="2" t="s">
        <v>12282</v>
      </c>
      <c r="F3208" s="2" t="s">
        <v>12279</v>
      </c>
    </row>
    <row r="3209" spans="1:6" hidden="1" x14ac:dyDescent="0.2">
      <c r="A3209" s="1">
        <v>16838</v>
      </c>
      <c r="B3209" s="2" t="s">
        <v>7284</v>
      </c>
      <c r="C3209" s="2" t="s">
        <v>15394</v>
      </c>
      <c r="D3209" s="2" t="s">
        <v>29</v>
      </c>
      <c r="E3209" s="2" t="s">
        <v>12282</v>
      </c>
      <c r="F3209" s="2" t="s">
        <v>12279</v>
      </c>
    </row>
    <row r="3210" spans="1:6" hidden="1" x14ac:dyDescent="0.2">
      <c r="A3210" s="1">
        <v>16839</v>
      </c>
      <c r="B3210" s="2" t="s">
        <v>7843</v>
      </c>
      <c r="C3210" s="2" t="s">
        <v>15395</v>
      </c>
      <c r="D3210" s="2" t="s">
        <v>34</v>
      </c>
      <c r="E3210" s="2" t="s">
        <v>12282</v>
      </c>
      <c r="F3210" s="2" t="s">
        <v>12279</v>
      </c>
    </row>
    <row r="3211" spans="1:6" hidden="1" x14ac:dyDescent="0.2">
      <c r="A3211" s="1">
        <v>16847</v>
      </c>
      <c r="B3211" s="2" t="s">
        <v>7841</v>
      </c>
      <c r="C3211" s="2" t="s">
        <v>15396</v>
      </c>
      <c r="D3211" s="2" t="s">
        <v>34</v>
      </c>
      <c r="E3211" s="2" t="s">
        <v>12282</v>
      </c>
      <c r="F3211" s="2" t="s">
        <v>12279</v>
      </c>
    </row>
    <row r="3212" spans="1:6" hidden="1" x14ac:dyDescent="0.2">
      <c r="A3212" s="1">
        <v>16848</v>
      </c>
      <c r="B3212" s="2" t="s">
        <v>7841</v>
      </c>
      <c r="C3212" s="2" t="s">
        <v>15397</v>
      </c>
      <c r="D3212" s="2" t="s">
        <v>34</v>
      </c>
      <c r="E3212" s="2" t="s">
        <v>12282</v>
      </c>
      <c r="F3212" s="2" t="s">
        <v>12279</v>
      </c>
    </row>
    <row r="3213" spans="1:6" hidden="1" x14ac:dyDescent="0.2">
      <c r="A3213" s="1">
        <v>16849</v>
      </c>
      <c r="B3213" s="2" t="s">
        <v>7841</v>
      </c>
      <c r="C3213" s="2" t="s">
        <v>15398</v>
      </c>
      <c r="D3213" s="2" t="s">
        <v>34</v>
      </c>
      <c r="E3213" s="2" t="s">
        <v>12282</v>
      </c>
      <c r="F3213" s="2" t="s">
        <v>12279</v>
      </c>
    </row>
    <row r="3214" spans="1:6" hidden="1" x14ac:dyDescent="0.2">
      <c r="A3214" s="1">
        <v>16852</v>
      </c>
      <c r="B3214" s="2" t="s">
        <v>7841</v>
      </c>
      <c r="C3214" s="2" t="s">
        <v>15399</v>
      </c>
      <c r="D3214" s="2" t="s">
        <v>34</v>
      </c>
      <c r="E3214" s="2" t="s">
        <v>12282</v>
      </c>
      <c r="F3214" s="2" t="s">
        <v>12279</v>
      </c>
    </row>
    <row r="3215" spans="1:6" ht="20" hidden="1" x14ac:dyDescent="0.2">
      <c r="A3215" s="1">
        <v>16853</v>
      </c>
      <c r="B3215" s="2" t="s">
        <v>7841</v>
      </c>
      <c r="C3215" s="2" t="s">
        <v>15400</v>
      </c>
      <c r="D3215" s="2" t="s">
        <v>34</v>
      </c>
      <c r="E3215" s="2" t="s">
        <v>12282</v>
      </c>
      <c r="F3215" s="2" t="s">
        <v>12279</v>
      </c>
    </row>
    <row r="3216" spans="1:6" hidden="1" x14ac:dyDescent="0.2">
      <c r="A3216" s="1">
        <v>16854</v>
      </c>
      <c r="B3216" s="2" t="s">
        <v>7841</v>
      </c>
      <c r="C3216" s="2" t="s">
        <v>15401</v>
      </c>
      <c r="D3216" s="2" t="s">
        <v>34</v>
      </c>
      <c r="E3216" s="2" t="s">
        <v>12282</v>
      </c>
      <c r="F3216" s="2" t="s">
        <v>12279</v>
      </c>
    </row>
    <row r="3217" spans="1:6" hidden="1" x14ac:dyDescent="0.2">
      <c r="A3217" s="1">
        <v>16855</v>
      </c>
      <c r="B3217" s="2" t="s">
        <v>7841</v>
      </c>
      <c r="C3217" s="2" t="s">
        <v>15402</v>
      </c>
      <c r="D3217" s="2" t="s">
        <v>34</v>
      </c>
      <c r="E3217" s="2" t="s">
        <v>12282</v>
      </c>
      <c r="F3217" s="2" t="s">
        <v>12279</v>
      </c>
    </row>
    <row r="3218" spans="1:6" hidden="1" x14ac:dyDescent="0.2">
      <c r="A3218" s="1">
        <v>16857</v>
      </c>
      <c r="B3218" s="2" t="s">
        <v>7841</v>
      </c>
      <c r="C3218" s="2" t="s">
        <v>15403</v>
      </c>
      <c r="D3218" s="2" t="s">
        <v>34</v>
      </c>
      <c r="E3218" s="2" t="s">
        <v>12282</v>
      </c>
      <c r="F3218" s="2" t="s">
        <v>12279</v>
      </c>
    </row>
    <row r="3219" spans="1:6" hidden="1" x14ac:dyDescent="0.2">
      <c r="A3219" s="1">
        <v>16861</v>
      </c>
      <c r="B3219" s="2" t="s">
        <v>7841</v>
      </c>
      <c r="C3219" s="2" t="s">
        <v>15404</v>
      </c>
      <c r="D3219" s="2" t="s">
        <v>34</v>
      </c>
      <c r="E3219" s="2" t="s">
        <v>12282</v>
      </c>
      <c r="F3219" s="2" t="s">
        <v>12279</v>
      </c>
    </row>
    <row r="3220" spans="1:6" hidden="1" x14ac:dyDescent="0.2">
      <c r="A3220" s="1">
        <v>16862</v>
      </c>
      <c r="B3220" s="2" t="s">
        <v>7841</v>
      </c>
      <c r="C3220" s="2" t="s">
        <v>15405</v>
      </c>
      <c r="D3220" s="2" t="s">
        <v>34</v>
      </c>
      <c r="E3220" s="2" t="s">
        <v>12282</v>
      </c>
      <c r="F3220" s="2" t="s">
        <v>12279</v>
      </c>
    </row>
    <row r="3221" spans="1:6" hidden="1" x14ac:dyDescent="0.2">
      <c r="A3221" s="1">
        <v>16863</v>
      </c>
      <c r="B3221" s="2" t="s">
        <v>7841</v>
      </c>
      <c r="C3221" s="2" t="s">
        <v>15406</v>
      </c>
      <c r="D3221" s="2" t="s">
        <v>34</v>
      </c>
      <c r="E3221" s="2" t="s">
        <v>12282</v>
      </c>
      <c r="F3221" s="2" t="s">
        <v>12279</v>
      </c>
    </row>
    <row r="3222" spans="1:6" hidden="1" x14ac:dyDescent="0.2">
      <c r="A3222" s="1">
        <v>16864</v>
      </c>
      <c r="B3222" s="2" t="s">
        <v>7841</v>
      </c>
      <c r="C3222" s="2" t="s">
        <v>13607</v>
      </c>
      <c r="D3222" s="2" t="s">
        <v>34</v>
      </c>
      <c r="E3222" s="2" t="s">
        <v>12282</v>
      </c>
      <c r="F3222" s="2" t="s">
        <v>12279</v>
      </c>
    </row>
    <row r="3223" spans="1:6" hidden="1" x14ac:dyDescent="0.2">
      <c r="A3223" s="1">
        <v>16866</v>
      </c>
      <c r="B3223" s="2" t="s">
        <v>7846</v>
      </c>
      <c r="C3223" s="2" t="s">
        <v>7336</v>
      </c>
      <c r="D3223" s="2" t="s">
        <v>34</v>
      </c>
      <c r="E3223" s="2" t="s">
        <v>12282</v>
      </c>
      <c r="F3223" s="2" t="s">
        <v>12279</v>
      </c>
    </row>
    <row r="3224" spans="1:6" hidden="1" x14ac:dyDescent="0.2">
      <c r="A3224" s="1">
        <v>16867</v>
      </c>
      <c r="B3224" s="2" t="s">
        <v>7846</v>
      </c>
      <c r="C3224" s="2" t="s">
        <v>15407</v>
      </c>
      <c r="D3224" s="2" t="s">
        <v>34</v>
      </c>
      <c r="E3224" s="2" t="s">
        <v>12282</v>
      </c>
      <c r="F3224" s="2" t="s">
        <v>12279</v>
      </c>
    </row>
    <row r="3225" spans="1:6" hidden="1" x14ac:dyDescent="0.2">
      <c r="A3225" s="1">
        <v>16877</v>
      </c>
      <c r="B3225" s="2" t="s">
        <v>15408</v>
      </c>
      <c r="C3225" s="2" t="s">
        <v>15409</v>
      </c>
      <c r="D3225" s="2" t="s">
        <v>29</v>
      </c>
      <c r="E3225" s="2" t="s">
        <v>12282</v>
      </c>
      <c r="F3225" s="2" t="s">
        <v>12279</v>
      </c>
    </row>
    <row r="3226" spans="1:6" hidden="1" x14ac:dyDescent="0.2">
      <c r="A3226" s="1">
        <v>16879</v>
      </c>
      <c r="B3226" s="2" t="s">
        <v>15410</v>
      </c>
      <c r="C3226" s="2" t="s">
        <v>15411</v>
      </c>
      <c r="D3226" s="2" t="s">
        <v>29</v>
      </c>
      <c r="E3226" s="2" t="s">
        <v>12282</v>
      </c>
      <c r="F3226" s="2" t="s">
        <v>12279</v>
      </c>
    </row>
    <row r="3227" spans="1:6" hidden="1" x14ac:dyDescent="0.2">
      <c r="A3227" s="1">
        <v>16886</v>
      </c>
      <c r="B3227" s="2" t="s">
        <v>7821</v>
      </c>
      <c r="C3227" s="2" t="s">
        <v>15412</v>
      </c>
      <c r="D3227" s="2" t="s">
        <v>29</v>
      </c>
      <c r="E3227" s="2" t="s">
        <v>12282</v>
      </c>
      <c r="F3227" s="2" t="s">
        <v>12279</v>
      </c>
    </row>
    <row r="3228" spans="1:6" hidden="1" x14ac:dyDescent="0.2">
      <c r="A3228" s="1">
        <v>16888</v>
      </c>
      <c r="B3228" s="2" t="s">
        <v>12703</v>
      </c>
      <c r="C3228" s="2" t="s">
        <v>15413</v>
      </c>
      <c r="D3228" s="2" t="s">
        <v>29</v>
      </c>
      <c r="E3228" s="2" t="s">
        <v>12282</v>
      </c>
      <c r="F3228" s="2" t="s">
        <v>12279</v>
      </c>
    </row>
    <row r="3229" spans="1:6" hidden="1" x14ac:dyDescent="0.2">
      <c r="A3229" s="1">
        <v>16889</v>
      </c>
      <c r="B3229" s="2" t="s">
        <v>7320</v>
      </c>
      <c r="C3229" s="2" t="s">
        <v>15414</v>
      </c>
      <c r="D3229" s="2" t="s">
        <v>29</v>
      </c>
      <c r="E3229" s="2" t="s">
        <v>12282</v>
      </c>
      <c r="F3229" s="2" t="s">
        <v>12279</v>
      </c>
    </row>
    <row r="3230" spans="1:6" hidden="1" x14ac:dyDescent="0.2">
      <c r="A3230" s="1">
        <v>16890</v>
      </c>
      <c r="B3230" s="2" t="s">
        <v>15415</v>
      </c>
      <c r="C3230" s="2" t="s">
        <v>15416</v>
      </c>
      <c r="D3230" s="2" t="s">
        <v>29</v>
      </c>
      <c r="E3230" s="2" t="s">
        <v>12282</v>
      </c>
      <c r="F3230" s="2" t="s">
        <v>12279</v>
      </c>
    </row>
    <row r="3231" spans="1:6" hidden="1" x14ac:dyDescent="0.2">
      <c r="A3231" s="1">
        <v>16891</v>
      </c>
      <c r="B3231" s="2" t="s">
        <v>15417</v>
      </c>
      <c r="C3231" s="2" t="s">
        <v>15418</v>
      </c>
      <c r="D3231" s="2" t="s">
        <v>29</v>
      </c>
      <c r="E3231" s="2" t="s">
        <v>12282</v>
      </c>
      <c r="F3231" s="2" t="s">
        <v>12279</v>
      </c>
    </row>
    <row r="3232" spans="1:6" hidden="1" x14ac:dyDescent="0.2">
      <c r="A3232" s="1">
        <v>16893</v>
      </c>
      <c r="B3232" s="2" t="s">
        <v>14742</v>
      </c>
      <c r="C3232" s="2" t="s">
        <v>15419</v>
      </c>
      <c r="D3232" s="2" t="s">
        <v>29</v>
      </c>
      <c r="E3232" s="2" t="s">
        <v>12282</v>
      </c>
      <c r="F3232" s="2" t="s">
        <v>12279</v>
      </c>
    </row>
    <row r="3233" spans="1:6" ht="20" hidden="1" x14ac:dyDescent="0.2">
      <c r="A3233" s="1">
        <v>16894</v>
      </c>
      <c r="B3233" s="2" t="s">
        <v>7525</v>
      </c>
      <c r="C3233" s="2" t="s">
        <v>15420</v>
      </c>
      <c r="D3233" s="2" t="s">
        <v>29</v>
      </c>
      <c r="E3233" s="2" t="s">
        <v>12282</v>
      </c>
      <c r="F3233" s="2" t="s">
        <v>12279</v>
      </c>
    </row>
    <row r="3234" spans="1:6" hidden="1" x14ac:dyDescent="0.2">
      <c r="A3234" s="1">
        <v>16895</v>
      </c>
      <c r="B3234" s="2" t="s">
        <v>7525</v>
      </c>
      <c r="C3234" s="2" t="s">
        <v>15421</v>
      </c>
      <c r="D3234" s="2" t="s">
        <v>29</v>
      </c>
      <c r="E3234" s="2" t="s">
        <v>12282</v>
      </c>
      <c r="F3234" s="2" t="s">
        <v>12279</v>
      </c>
    </row>
    <row r="3235" spans="1:6" hidden="1" x14ac:dyDescent="0.2">
      <c r="A3235" s="1">
        <v>16896</v>
      </c>
      <c r="B3235" s="2" t="s">
        <v>7548</v>
      </c>
      <c r="C3235" s="2" t="s">
        <v>15422</v>
      </c>
      <c r="D3235" s="2" t="s">
        <v>26</v>
      </c>
      <c r="E3235" s="2" t="s">
        <v>12282</v>
      </c>
      <c r="F3235" s="2" t="s">
        <v>12279</v>
      </c>
    </row>
    <row r="3236" spans="1:6" ht="20" hidden="1" x14ac:dyDescent="0.2">
      <c r="A3236" s="1">
        <v>16897</v>
      </c>
      <c r="B3236" s="2" t="s">
        <v>12329</v>
      </c>
      <c r="C3236" s="2" t="s">
        <v>15423</v>
      </c>
      <c r="D3236" s="2" t="s">
        <v>26</v>
      </c>
      <c r="E3236" s="2" t="s">
        <v>12282</v>
      </c>
      <c r="F3236" s="2" t="s">
        <v>12279</v>
      </c>
    </row>
    <row r="3237" spans="1:6" ht="20" hidden="1" x14ac:dyDescent="0.2">
      <c r="A3237" s="1">
        <v>16898</v>
      </c>
      <c r="B3237" s="2" t="s">
        <v>12329</v>
      </c>
      <c r="C3237" s="2" t="s">
        <v>15424</v>
      </c>
      <c r="D3237" s="2" t="s">
        <v>26</v>
      </c>
      <c r="E3237" s="2" t="s">
        <v>12282</v>
      </c>
      <c r="F3237" s="2" t="s">
        <v>12279</v>
      </c>
    </row>
    <row r="3238" spans="1:6" ht="20" hidden="1" x14ac:dyDescent="0.2">
      <c r="A3238" s="1">
        <v>16899</v>
      </c>
      <c r="B3238" s="2" t="s">
        <v>12329</v>
      </c>
      <c r="C3238" s="2" t="s">
        <v>15425</v>
      </c>
      <c r="D3238" s="2" t="s">
        <v>26</v>
      </c>
      <c r="E3238" s="2" t="s">
        <v>12282</v>
      </c>
      <c r="F3238" s="2" t="s">
        <v>12279</v>
      </c>
    </row>
    <row r="3239" spans="1:6" hidden="1" x14ac:dyDescent="0.2">
      <c r="A3239" s="1">
        <v>16900</v>
      </c>
      <c r="B3239" s="2" t="s">
        <v>12280</v>
      </c>
      <c r="C3239" s="2" t="s">
        <v>15426</v>
      </c>
      <c r="D3239" s="2" t="s">
        <v>26</v>
      </c>
      <c r="E3239" s="2" t="s">
        <v>12282</v>
      </c>
      <c r="F3239" s="2" t="s">
        <v>12279</v>
      </c>
    </row>
    <row r="3240" spans="1:6" hidden="1" x14ac:dyDescent="0.2">
      <c r="A3240" s="1">
        <v>16901</v>
      </c>
      <c r="B3240" s="2" t="s">
        <v>12479</v>
      </c>
      <c r="C3240" s="2" t="s">
        <v>15427</v>
      </c>
      <c r="D3240" s="2" t="s">
        <v>26</v>
      </c>
      <c r="E3240" s="2" t="s">
        <v>12282</v>
      </c>
      <c r="F3240" s="2" t="s">
        <v>12279</v>
      </c>
    </row>
    <row r="3241" spans="1:6" hidden="1" x14ac:dyDescent="0.2">
      <c r="A3241" s="1">
        <v>16902</v>
      </c>
      <c r="B3241" s="2" t="s">
        <v>12479</v>
      </c>
      <c r="C3241" s="2" t="s">
        <v>15428</v>
      </c>
      <c r="D3241" s="2" t="s">
        <v>26</v>
      </c>
      <c r="E3241" s="2" t="s">
        <v>12282</v>
      </c>
      <c r="F3241" s="2" t="s">
        <v>12279</v>
      </c>
    </row>
    <row r="3242" spans="1:6" hidden="1" x14ac:dyDescent="0.2">
      <c r="A3242" s="1">
        <v>16904</v>
      </c>
      <c r="B3242" s="2" t="s">
        <v>12479</v>
      </c>
      <c r="C3242" s="2" t="s">
        <v>15429</v>
      </c>
      <c r="D3242" s="2" t="s">
        <v>26</v>
      </c>
      <c r="E3242" s="2" t="s">
        <v>12282</v>
      </c>
      <c r="F3242" s="2" t="s">
        <v>12279</v>
      </c>
    </row>
    <row r="3243" spans="1:6" ht="20" hidden="1" x14ac:dyDescent="0.2">
      <c r="A3243" s="1">
        <v>16909</v>
      </c>
      <c r="B3243" s="2" t="s">
        <v>7572</v>
      </c>
      <c r="C3243" s="2" t="s">
        <v>15430</v>
      </c>
      <c r="D3243" s="2" t="s">
        <v>26</v>
      </c>
      <c r="E3243" s="2" t="s">
        <v>12282</v>
      </c>
      <c r="F3243" s="2" t="s">
        <v>12279</v>
      </c>
    </row>
    <row r="3244" spans="1:6" hidden="1" x14ac:dyDescent="0.2">
      <c r="A3244" s="1">
        <v>16911</v>
      </c>
      <c r="B3244" s="2" t="s">
        <v>7572</v>
      </c>
      <c r="C3244" s="2" t="s">
        <v>15431</v>
      </c>
      <c r="D3244" s="2" t="s">
        <v>26</v>
      </c>
      <c r="E3244" s="2" t="s">
        <v>12282</v>
      </c>
      <c r="F3244" s="2" t="s">
        <v>12279</v>
      </c>
    </row>
    <row r="3245" spans="1:6" hidden="1" x14ac:dyDescent="0.2">
      <c r="A3245" s="1">
        <v>16912</v>
      </c>
      <c r="B3245" s="2" t="s">
        <v>7572</v>
      </c>
      <c r="C3245" s="2" t="s">
        <v>15432</v>
      </c>
      <c r="D3245" s="2" t="s">
        <v>26</v>
      </c>
      <c r="E3245" s="2" t="s">
        <v>12282</v>
      </c>
      <c r="F3245" s="2" t="s">
        <v>12279</v>
      </c>
    </row>
    <row r="3246" spans="1:6" ht="30" hidden="1" x14ac:dyDescent="0.2">
      <c r="A3246" s="1">
        <v>16914</v>
      </c>
      <c r="B3246" s="2" t="s">
        <v>7546</v>
      </c>
      <c r="C3246" s="2" t="s">
        <v>15433</v>
      </c>
      <c r="D3246" s="2" t="s">
        <v>26</v>
      </c>
      <c r="E3246" s="2" t="s">
        <v>12282</v>
      </c>
      <c r="F3246" s="2" t="s">
        <v>12279</v>
      </c>
    </row>
    <row r="3247" spans="1:6" ht="20" hidden="1" x14ac:dyDescent="0.2">
      <c r="A3247" s="1">
        <v>16916</v>
      </c>
      <c r="B3247" s="2" t="s">
        <v>7572</v>
      </c>
      <c r="C3247" s="2" t="s">
        <v>15434</v>
      </c>
      <c r="D3247" s="2" t="s">
        <v>26</v>
      </c>
      <c r="E3247" s="2" t="s">
        <v>12282</v>
      </c>
      <c r="F3247" s="2" t="s">
        <v>12279</v>
      </c>
    </row>
    <row r="3248" spans="1:6" hidden="1" x14ac:dyDescent="0.2">
      <c r="A3248" s="1">
        <v>16920</v>
      </c>
      <c r="B3248" s="2" t="s">
        <v>12329</v>
      </c>
      <c r="C3248" s="2" t="s">
        <v>15435</v>
      </c>
      <c r="D3248" s="2" t="s">
        <v>26</v>
      </c>
      <c r="E3248" s="2" t="s">
        <v>12297</v>
      </c>
      <c r="F3248" s="2" t="s">
        <v>12279</v>
      </c>
    </row>
    <row r="3249" spans="1:6" ht="20" hidden="1" x14ac:dyDescent="0.2">
      <c r="A3249" s="1">
        <v>16922</v>
      </c>
      <c r="B3249" s="2" t="s">
        <v>15436</v>
      </c>
      <c r="C3249" s="2" t="s">
        <v>15437</v>
      </c>
      <c r="D3249" s="2" t="s">
        <v>26</v>
      </c>
      <c r="E3249" s="2" t="s">
        <v>12282</v>
      </c>
      <c r="F3249" s="2" t="s">
        <v>12279</v>
      </c>
    </row>
    <row r="3250" spans="1:6" ht="20" hidden="1" x14ac:dyDescent="0.2">
      <c r="A3250" s="1">
        <v>16925</v>
      </c>
      <c r="B3250" s="2" t="s">
        <v>12329</v>
      </c>
      <c r="C3250" s="2" t="s">
        <v>15438</v>
      </c>
      <c r="D3250" s="2" t="s">
        <v>26</v>
      </c>
      <c r="E3250" s="2" t="s">
        <v>12282</v>
      </c>
      <c r="F3250" s="2" t="s">
        <v>12279</v>
      </c>
    </row>
    <row r="3251" spans="1:6" ht="20" hidden="1" x14ac:dyDescent="0.2">
      <c r="A3251" s="1">
        <v>16934</v>
      </c>
      <c r="B3251" s="2" t="s">
        <v>12280</v>
      </c>
      <c r="C3251" s="2" t="s">
        <v>15439</v>
      </c>
      <c r="D3251" s="2" t="s">
        <v>26</v>
      </c>
      <c r="E3251" s="2" t="s">
        <v>12282</v>
      </c>
      <c r="F3251" s="2" t="s">
        <v>12279</v>
      </c>
    </row>
    <row r="3252" spans="1:6" hidden="1" x14ac:dyDescent="0.2">
      <c r="A3252" s="1">
        <v>16935</v>
      </c>
      <c r="B3252" s="2" t="s">
        <v>12280</v>
      </c>
      <c r="C3252" s="2" t="s">
        <v>15440</v>
      </c>
      <c r="D3252" s="2" t="s">
        <v>26</v>
      </c>
      <c r="E3252" s="2" t="s">
        <v>12282</v>
      </c>
      <c r="F3252" s="2" t="s">
        <v>12279</v>
      </c>
    </row>
    <row r="3253" spans="1:6" hidden="1" x14ac:dyDescent="0.2">
      <c r="A3253" s="1">
        <v>16938</v>
      </c>
      <c r="B3253" s="2" t="s">
        <v>12524</v>
      </c>
      <c r="C3253" s="2" t="s">
        <v>15441</v>
      </c>
      <c r="D3253" s="2" t="s">
        <v>29</v>
      </c>
      <c r="E3253" s="2" t="s">
        <v>12282</v>
      </c>
      <c r="F3253" s="2" t="s">
        <v>12279</v>
      </c>
    </row>
    <row r="3254" spans="1:6" ht="20" hidden="1" x14ac:dyDescent="0.2">
      <c r="A3254" s="1">
        <v>16940</v>
      </c>
      <c r="B3254" s="2" t="s">
        <v>7287</v>
      </c>
      <c r="C3254" s="2" t="s">
        <v>15442</v>
      </c>
      <c r="D3254" s="2" t="s">
        <v>34</v>
      </c>
      <c r="E3254" s="2" t="s">
        <v>12282</v>
      </c>
      <c r="F3254" s="2" t="s">
        <v>12279</v>
      </c>
    </row>
    <row r="3255" spans="1:6" hidden="1" x14ac:dyDescent="0.2">
      <c r="A3255" s="1">
        <v>16944</v>
      </c>
      <c r="B3255" s="2" t="s">
        <v>15443</v>
      </c>
      <c r="C3255" s="2" t="s">
        <v>15444</v>
      </c>
      <c r="D3255" s="2" t="s">
        <v>29</v>
      </c>
      <c r="E3255" s="2" t="s">
        <v>12282</v>
      </c>
      <c r="F3255" s="2" t="s">
        <v>12279</v>
      </c>
    </row>
    <row r="3256" spans="1:6" hidden="1" x14ac:dyDescent="0.2">
      <c r="A3256" s="1">
        <v>16946</v>
      </c>
      <c r="B3256" s="2" t="s">
        <v>7276</v>
      </c>
      <c r="C3256" s="2" t="s">
        <v>15445</v>
      </c>
      <c r="D3256" s="2" t="s">
        <v>26</v>
      </c>
      <c r="E3256" s="2" t="s">
        <v>12282</v>
      </c>
      <c r="F3256" s="2" t="s">
        <v>12279</v>
      </c>
    </row>
    <row r="3257" spans="1:6" hidden="1" x14ac:dyDescent="0.2">
      <c r="A3257" s="1">
        <v>16947</v>
      </c>
      <c r="B3257" s="2" t="s">
        <v>7276</v>
      </c>
      <c r="C3257" s="2" t="s">
        <v>15446</v>
      </c>
      <c r="D3257" s="2" t="s">
        <v>26</v>
      </c>
      <c r="E3257" s="2" t="s">
        <v>12282</v>
      </c>
      <c r="F3257" s="2" t="s">
        <v>12279</v>
      </c>
    </row>
    <row r="3258" spans="1:6" ht="20" hidden="1" x14ac:dyDescent="0.2">
      <c r="A3258" s="1">
        <v>16950</v>
      </c>
      <c r="B3258" s="2" t="s">
        <v>12379</v>
      </c>
      <c r="C3258" s="2" t="s">
        <v>15447</v>
      </c>
      <c r="D3258" s="2" t="s">
        <v>26</v>
      </c>
      <c r="E3258" s="2" t="s">
        <v>12282</v>
      </c>
      <c r="F3258" s="2" t="s">
        <v>12279</v>
      </c>
    </row>
    <row r="3259" spans="1:6" hidden="1" x14ac:dyDescent="0.2">
      <c r="A3259" s="1">
        <v>16955</v>
      </c>
      <c r="B3259" s="2" t="s">
        <v>7737</v>
      </c>
      <c r="C3259" s="2" t="s">
        <v>15448</v>
      </c>
      <c r="D3259" s="2" t="s">
        <v>29</v>
      </c>
      <c r="E3259" s="2" t="s">
        <v>12282</v>
      </c>
      <c r="F3259" s="2" t="s">
        <v>12279</v>
      </c>
    </row>
    <row r="3260" spans="1:6" hidden="1" x14ac:dyDescent="0.2">
      <c r="A3260" s="1">
        <v>16956</v>
      </c>
      <c r="B3260" s="2" t="s">
        <v>7737</v>
      </c>
      <c r="C3260" s="2" t="s">
        <v>15449</v>
      </c>
      <c r="D3260" s="2" t="s">
        <v>29</v>
      </c>
      <c r="E3260" s="2" t="s">
        <v>12282</v>
      </c>
      <c r="F3260" s="2" t="s">
        <v>12279</v>
      </c>
    </row>
    <row r="3261" spans="1:6" hidden="1" x14ac:dyDescent="0.2">
      <c r="A3261" s="1">
        <v>16957</v>
      </c>
      <c r="B3261" s="2" t="s">
        <v>7287</v>
      </c>
      <c r="C3261" s="2" t="s">
        <v>15450</v>
      </c>
      <c r="D3261" s="2" t="s">
        <v>34</v>
      </c>
      <c r="E3261" s="2" t="s">
        <v>12282</v>
      </c>
      <c r="F3261" s="2" t="s">
        <v>12279</v>
      </c>
    </row>
    <row r="3262" spans="1:6" hidden="1" x14ac:dyDescent="0.2">
      <c r="A3262" s="1">
        <v>16999</v>
      </c>
      <c r="B3262" s="2" t="s">
        <v>12348</v>
      </c>
      <c r="C3262" s="2" t="s">
        <v>15451</v>
      </c>
      <c r="D3262" s="2" t="s">
        <v>29</v>
      </c>
      <c r="E3262" s="2" t="s">
        <v>12282</v>
      </c>
      <c r="F3262" s="2" t="s">
        <v>12279</v>
      </c>
    </row>
    <row r="3263" spans="1:6" hidden="1" x14ac:dyDescent="0.2">
      <c r="A3263" s="1">
        <v>17002</v>
      </c>
      <c r="B3263" s="2" t="s">
        <v>15452</v>
      </c>
      <c r="C3263" s="2" t="s">
        <v>15453</v>
      </c>
      <c r="D3263" s="2" t="s">
        <v>29</v>
      </c>
      <c r="E3263" s="2" t="s">
        <v>12282</v>
      </c>
      <c r="F3263" s="2" t="s">
        <v>12279</v>
      </c>
    </row>
    <row r="3264" spans="1:6" ht="20" hidden="1" x14ac:dyDescent="0.2">
      <c r="A3264" s="1">
        <v>17024</v>
      </c>
      <c r="B3264" s="2" t="s">
        <v>7417</v>
      </c>
      <c r="C3264" s="2" t="s">
        <v>15454</v>
      </c>
      <c r="D3264" s="2" t="s">
        <v>34</v>
      </c>
      <c r="E3264" s="2" t="s">
        <v>12453</v>
      </c>
      <c r="F3264" s="2" t="s">
        <v>12279</v>
      </c>
    </row>
    <row r="3265" spans="1:6" hidden="1" x14ac:dyDescent="0.2">
      <c r="A3265" s="1">
        <v>17027</v>
      </c>
      <c r="B3265" s="2" t="s">
        <v>7892</v>
      </c>
      <c r="C3265" s="2" t="s">
        <v>2102</v>
      </c>
      <c r="D3265" s="2" t="s">
        <v>29</v>
      </c>
      <c r="E3265" s="2" t="s">
        <v>12297</v>
      </c>
      <c r="F3265" s="2" t="s">
        <v>12279</v>
      </c>
    </row>
    <row r="3266" spans="1:6" hidden="1" x14ac:dyDescent="0.2">
      <c r="A3266" s="1">
        <v>17029</v>
      </c>
      <c r="B3266" s="2" t="s">
        <v>7846</v>
      </c>
      <c r="C3266" s="2" t="s">
        <v>15455</v>
      </c>
      <c r="D3266" s="2" t="s">
        <v>34</v>
      </c>
      <c r="E3266" s="2" t="s">
        <v>12282</v>
      </c>
      <c r="F3266" s="2" t="s">
        <v>12279</v>
      </c>
    </row>
    <row r="3267" spans="1:6" hidden="1" x14ac:dyDescent="0.2">
      <c r="A3267" s="1">
        <v>17030</v>
      </c>
      <c r="B3267" s="2" t="s">
        <v>7841</v>
      </c>
      <c r="C3267" s="2" t="s">
        <v>15456</v>
      </c>
      <c r="D3267" s="2" t="s">
        <v>34</v>
      </c>
      <c r="E3267" s="2" t="s">
        <v>12282</v>
      </c>
      <c r="F3267" s="2" t="s">
        <v>12279</v>
      </c>
    </row>
    <row r="3268" spans="1:6" hidden="1" x14ac:dyDescent="0.2">
      <c r="A3268" s="1">
        <v>17031</v>
      </c>
      <c r="B3268" s="2" t="s">
        <v>13738</v>
      </c>
      <c r="C3268" s="2" t="s">
        <v>15457</v>
      </c>
      <c r="D3268" s="2" t="s">
        <v>29</v>
      </c>
      <c r="E3268" s="2" t="s">
        <v>12297</v>
      </c>
      <c r="F3268" s="2" t="s">
        <v>12279</v>
      </c>
    </row>
    <row r="3269" spans="1:6" hidden="1" x14ac:dyDescent="0.2">
      <c r="A3269" s="1">
        <v>17032</v>
      </c>
      <c r="B3269" s="2" t="s">
        <v>13738</v>
      </c>
      <c r="C3269" s="2" t="s">
        <v>15458</v>
      </c>
      <c r="D3269" s="2" t="s">
        <v>29</v>
      </c>
      <c r="E3269" s="2" t="s">
        <v>12297</v>
      </c>
      <c r="F3269" s="2" t="s">
        <v>12279</v>
      </c>
    </row>
    <row r="3270" spans="1:6" hidden="1" x14ac:dyDescent="0.2">
      <c r="A3270" s="1">
        <v>17034</v>
      </c>
      <c r="B3270" s="2" t="s">
        <v>13738</v>
      </c>
      <c r="C3270" s="2" t="s">
        <v>15459</v>
      </c>
      <c r="D3270" s="2" t="s">
        <v>29</v>
      </c>
      <c r="E3270" s="2" t="s">
        <v>12297</v>
      </c>
      <c r="F3270" s="2" t="s">
        <v>12279</v>
      </c>
    </row>
    <row r="3271" spans="1:6" hidden="1" x14ac:dyDescent="0.2">
      <c r="A3271" s="1">
        <v>17035</v>
      </c>
      <c r="B3271" s="2" t="s">
        <v>13738</v>
      </c>
      <c r="C3271" s="2" t="s">
        <v>15460</v>
      </c>
      <c r="D3271" s="2" t="s">
        <v>29</v>
      </c>
      <c r="E3271" s="2" t="s">
        <v>12297</v>
      </c>
      <c r="F3271" s="2" t="s">
        <v>12279</v>
      </c>
    </row>
    <row r="3272" spans="1:6" hidden="1" x14ac:dyDescent="0.2">
      <c r="A3272" s="1">
        <v>17036</v>
      </c>
      <c r="B3272" s="2" t="s">
        <v>7325</v>
      </c>
      <c r="C3272" s="2" t="s">
        <v>15461</v>
      </c>
      <c r="D3272" s="2" t="s">
        <v>26</v>
      </c>
      <c r="E3272" s="2" t="s">
        <v>12284</v>
      </c>
      <c r="F3272" s="2" t="s">
        <v>12279</v>
      </c>
    </row>
    <row r="3273" spans="1:6" hidden="1" x14ac:dyDescent="0.2">
      <c r="A3273" s="1">
        <v>17039</v>
      </c>
      <c r="B3273" s="2" t="s">
        <v>15462</v>
      </c>
      <c r="C3273" s="2" t="s">
        <v>15463</v>
      </c>
      <c r="D3273" s="2" t="s">
        <v>29</v>
      </c>
      <c r="E3273" s="2" t="s">
        <v>12297</v>
      </c>
      <c r="F3273" s="2" t="s">
        <v>12279</v>
      </c>
    </row>
    <row r="3274" spans="1:6" hidden="1" x14ac:dyDescent="0.2">
      <c r="A3274" s="1">
        <v>17040</v>
      </c>
      <c r="B3274" s="2" t="s">
        <v>12643</v>
      </c>
      <c r="C3274" s="2" t="s">
        <v>15464</v>
      </c>
      <c r="D3274" s="2" t="s">
        <v>34</v>
      </c>
      <c r="E3274" s="2" t="s">
        <v>12297</v>
      </c>
      <c r="F3274" s="2" t="s">
        <v>12279</v>
      </c>
    </row>
    <row r="3275" spans="1:6" hidden="1" x14ac:dyDescent="0.2">
      <c r="A3275" s="1">
        <v>17041</v>
      </c>
      <c r="B3275" s="2" t="s">
        <v>12643</v>
      </c>
      <c r="C3275" s="2" t="s">
        <v>15465</v>
      </c>
      <c r="D3275" s="2" t="s">
        <v>34</v>
      </c>
      <c r="E3275" s="2" t="s">
        <v>12297</v>
      </c>
      <c r="F3275" s="2" t="s">
        <v>12279</v>
      </c>
    </row>
    <row r="3276" spans="1:6" hidden="1" x14ac:dyDescent="0.2">
      <c r="A3276" s="1">
        <v>17044</v>
      </c>
      <c r="B3276" s="2" t="s">
        <v>7316</v>
      </c>
      <c r="C3276" s="2" t="s">
        <v>15466</v>
      </c>
      <c r="D3276" s="2" t="s">
        <v>34</v>
      </c>
      <c r="E3276" s="2" t="s">
        <v>12297</v>
      </c>
      <c r="F3276" s="2" t="s">
        <v>12279</v>
      </c>
    </row>
    <row r="3277" spans="1:6" hidden="1" x14ac:dyDescent="0.2">
      <c r="A3277" s="1">
        <v>17046</v>
      </c>
      <c r="B3277" s="2" t="s">
        <v>7318</v>
      </c>
      <c r="C3277" s="2" t="s">
        <v>15467</v>
      </c>
      <c r="D3277" s="2" t="s">
        <v>34</v>
      </c>
      <c r="E3277" s="2" t="s">
        <v>12297</v>
      </c>
      <c r="F3277" s="2" t="s">
        <v>12279</v>
      </c>
    </row>
    <row r="3278" spans="1:6" hidden="1" x14ac:dyDescent="0.2">
      <c r="A3278" s="1">
        <v>17047</v>
      </c>
      <c r="B3278" s="2" t="s">
        <v>7318</v>
      </c>
      <c r="C3278" s="2" t="s">
        <v>14711</v>
      </c>
      <c r="D3278" s="2" t="s">
        <v>34</v>
      </c>
      <c r="E3278" s="2" t="s">
        <v>12297</v>
      </c>
      <c r="F3278" s="2" t="s">
        <v>12279</v>
      </c>
    </row>
    <row r="3279" spans="1:6" hidden="1" x14ac:dyDescent="0.2">
      <c r="A3279" s="1">
        <v>17058</v>
      </c>
      <c r="B3279" s="2" t="s">
        <v>13004</v>
      </c>
      <c r="C3279" s="2" t="s">
        <v>15468</v>
      </c>
      <c r="D3279" s="2" t="s">
        <v>29</v>
      </c>
      <c r="E3279" s="2" t="s">
        <v>12282</v>
      </c>
      <c r="F3279" s="2" t="s">
        <v>12279</v>
      </c>
    </row>
    <row r="3280" spans="1:6" hidden="1" x14ac:dyDescent="0.2">
      <c r="A3280" s="1">
        <v>17060</v>
      </c>
      <c r="B3280" s="2" t="s">
        <v>13129</v>
      </c>
      <c r="C3280" s="2" t="s">
        <v>15469</v>
      </c>
      <c r="D3280" s="2" t="s">
        <v>26</v>
      </c>
      <c r="E3280" s="2" t="s">
        <v>12297</v>
      </c>
      <c r="F3280" s="2" t="s">
        <v>12279</v>
      </c>
    </row>
    <row r="3281" spans="1:6" hidden="1" x14ac:dyDescent="0.2">
      <c r="A3281" s="1">
        <v>17077</v>
      </c>
      <c r="B3281" s="2" t="s">
        <v>12304</v>
      </c>
      <c r="C3281" s="2" t="s">
        <v>15470</v>
      </c>
      <c r="D3281" s="2" t="s">
        <v>26</v>
      </c>
      <c r="E3281" s="2" t="s">
        <v>12278</v>
      </c>
      <c r="F3281" s="2" t="s">
        <v>12279</v>
      </c>
    </row>
    <row r="3282" spans="1:6" hidden="1" x14ac:dyDescent="0.2">
      <c r="A3282" s="1">
        <v>17079</v>
      </c>
      <c r="B3282" s="2" t="s">
        <v>7489</v>
      </c>
      <c r="C3282" s="2" t="s">
        <v>15471</v>
      </c>
      <c r="D3282" s="2" t="s">
        <v>29</v>
      </c>
      <c r="E3282" s="2" t="s">
        <v>12297</v>
      </c>
      <c r="F3282" s="2" t="s">
        <v>12279</v>
      </c>
    </row>
    <row r="3283" spans="1:6" hidden="1" x14ac:dyDescent="0.2">
      <c r="A3283" s="1">
        <v>17082</v>
      </c>
      <c r="B3283" s="2" t="s">
        <v>7612</v>
      </c>
      <c r="C3283" s="2" t="s">
        <v>15472</v>
      </c>
      <c r="D3283" s="2" t="s">
        <v>34</v>
      </c>
      <c r="E3283" s="2" t="s">
        <v>12284</v>
      </c>
      <c r="F3283" s="2" t="s">
        <v>12279</v>
      </c>
    </row>
    <row r="3284" spans="1:6" hidden="1" x14ac:dyDescent="0.2">
      <c r="A3284" s="1">
        <v>17083</v>
      </c>
      <c r="B3284" s="2" t="s">
        <v>7325</v>
      </c>
      <c r="C3284" s="2" t="s">
        <v>15473</v>
      </c>
      <c r="D3284" s="2" t="s">
        <v>26</v>
      </c>
      <c r="E3284" s="2" t="s">
        <v>12297</v>
      </c>
      <c r="F3284" s="2" t="s">
        <v>12279</v>
      </c>
    </row>
    <row r="3285" spans="1:6" hidden="1" x14ac:dyDescent="0.2">
      <c r="A3285" s="1">
        <v>17087</v>
      </c>
      <c r="B3285" s="2" t="s">
        <v>7316</v>
      </c>
      <c r="C3285" s="2" t="s">
        <v>15474</v>
      </c>
      <c r="D3285" s="2" t="s">
        <v>34</v>
      </c>
      <c r="E3285" s="2" t="s">
        <v>12297</v>
      </c>
      <c r="F3285" s="2" t="s">
        <v>12279</v>
      </c>
    </row>
    <row r="3286" spans="1:6" ht="20" hidden="1" x14ac:dyDescent="0.2">
      <c r="A3286" s="1">
        <v>17088</v>
      </c>
      <c r="B3286" s="2" t="s">
        <v>13083</v>
      </c>
      <c r="C3286" s="2" t="s">
        <v>15475</v>
      </c>
      <c r="D3286" s="2" t="s">
        <v>34</v>
      </c>
      <c r="E3286" s="2" t="s">
        <v>12453</v>
      </c>
      <c r="F3286" s="2" t="s">
        <v>12279</v>
      </c>
    </row>
    <row r="3287" spans="1:6" hidden="1" x14ac:dyDescent="0.2">
      <c r="A3287" s="1">
        <v>17091</v>
      </c>
      <c r="B3287" s="2" t="s">
        <v>7876</v>
      </c>
      <c r="C3287" s="2" t="s">
        <v>15476</v>
      </c>
      <c r="D3287" s="2" t="s">
        <v>29</v>
      </c>
      <c r="E3287" s="2" t="s">
        <v>12297</v>
      </c>
      <c r="F3287" s="2" t="s">
        <v>12279</v>
      </c>
    </row>
    <row r="3288" spans="1:6" hidden="1" x14ac:dyDescent="0.2">
      <c r="A3288" s="1">
        <v>17093</v>
      </c>
      <c r="B3288" s="2" t="s">
        <v>7852</v>
      </c>
      <c r="C3288" s="2" t="s">
        <v>15477</v>
      </c>
      <c r="D3288" s="2" t="s">
        <v>29</v>
      </c>
      <c r="E3288" s="2" t="s">
        <v>12297</v>
      </c>
      <c r="F3288" s="2" t="s">
        <v>12279</v>
      </c>
    </row>
    <row r="3289" spans="1:6" hidden="1" x14ac:dyDescent="0.2">
      <c r="A3289" s="1">
        <v>17098</v>
      </c>
      <c r="B3289" s="2" t="s">
        <v>14021</v>
      </c>
      <c r="C3289" s="2" t="s">
        <v>15478</v>
      </c>
      <c r="D3289" s="2" t="s">
        <v>34</v>
      </c>
      <c r="E3289" s="2" t="s">
        <v>12297</v>
      </c>
      <c r="F3289" s="2" t="s">
        <v>12279</v>
      </c>
    </row>
    <row r="3290" spans="1:6" hidden="1" x14ac:dyDescent="0.2">
      <c r="A3290" s="1">
        <v>17102</v>
      </c>
      <c r="B3290" s="2" t="s">
        <v>7605</v>
      </c>
      <c r="C3290" s="2" t="s">
        <v>15479</v>
      </c>
      <c r="D3290" s="2" t="s">
        <v>29</v>
      </c>
      <c r="E3290" s="2" t="s">
        <v>12297</v>
      </c>
      <c r="F3290" s="2" t="s">
        <v>12279</v>
      </c>
    </row>
    <row r="3291" spans="1:6" ht="20" hidden="1" x14ac:dyDescent="0.2">
      <c r="A3291" s="1">
        <v>17103</v>
      </c>
      <c r="B3291" s="2" t="s">
        <v>12336</v>
      </c>
      <c r="C3291" s="2" t="s">
        <v>15480</v>
      </c>
      <c r="D3291" s="2" t="s">
        <v>34</v>
      </c>
      <c r="E3291" s="2" t="s">
        <v>12453</v>
      </c>
      <c r="F3291" s="2" t="s">
        <v>12279</v>
      </c>
    </row>
    <row r="3292" spans="1:6" hidden="1" x14ac:dyDescent="0.2">
      <c r="A3292" s="1">
        <v>17104</v>
      </c>
      <c r="B3292" s="2" t="s">
        <v>13786</v>
      </c>
      <c r="C3292" s="2" t="s">
        <v>15481</v>
      </c>
      <c r="D3292" s="2" t="s">
        <v>29</v>
      </c>
      <c r="E3292" s="2" t="s">
        <v>12297</v>
      </c>
      <c r="F3292" s="2" t="s">
        <v>12279</v>
      </c>
    </row>
    <row r="3293" spans="1:6" ht="20" hidden="1" x14ac:dyDescent="0.2">
      <c r="A3293" s="1">
        <v>17113</v>
      </c>
      <c r="B3293" s="2" t="s">
        <v>7323</v>
      </c>
      <c r="C3293" s="2" t="s">
        <v>15482</v>
      </c>
      <c r="D3293" s="2" t="s">
        <v>26</v>
      </c>
      <c r="E3293" s="2" t="s">
        <v>12282</v>
      </c>
      <c r="F3293" s="2" t="s">
        <v>12279</v>
      </c>
    </row>
    <row r="3294" spans="1:6" hidden="1" x14ac:dyDescent="0.2">
      <c r="A3294" s="1">
        <v>17114</v>
      </c>
      <c r="B3294" s="2" t="s">
        <v>7622</v>
      </c>
      <c r="C3294" s="2" t="s">
        <v>15483</v>
      </c>
      <c r="D3294" s="2" t="s">
        <v>34</v>
      </c>
      <c r="E3294" s="2" t="s">
        <v>12297</v>
      </c>
      <c r="F3294" s="2" t="s">
        <v>12279</v>
      </c>
    </row>
    <row r="3295" spans="1:6" hidden="1" x14ac:dyDescent="0.2">
      <c r="A3295" s="1">
        <v>17117</v>
      </c>
      <c r="B3295" s="2" t="s">
        <v>7612</v>
      </c>
      <c r="C3295" s="2" t="s">
        <v>15484</v>
      </c>
      <c r="D3295" s="2" t="s">
        <v>34</v>
      </c>
      <c r="E3295" s="2" t="s">
        <v>12595</v>
      </c>
      <c r="F3295" s="2" t="s">
        <v>12279</v>
      </c>
    </row>
    <row r="3296" spans="1:6" hidden="1" x14ac:dyDescent="0.2">
      <c r="A3296" s="1">
        <v>17118</v>
      </c>
      <c r="B3296" s="2" t="s">
        <v>7612</v>
      </c>
      <c r="C3296" s="2" t="s">
        <v>15485</v>
      </c>
      <c r="D3296" s="2" t="s">
        <v>34</v>
      </c>
      <c r="E3296" s="2" t="s">
        <v>12595</v>
      </c>
      <c r="F3296" s="2" t="s">
        <v>12279</v>
      </c>
    </row>
    <row r="3297" spans="1:6" hidden="1" x14ac:dyDescent="0.2">
      <c r="A3297" s="1">
        <v>17119</v>
      </c>
      <c r="B3297" s="2" t="s">
        <v>7612</v>
      </c>
      <c r="C3297" s="2" t="s">
        <v>15486</v>
      </c>
      <c r="D3297" s="2" t="s">
        <v>34</v>
      </c>
      <c r="E3297" s="2" t="s">
        <v>12595</v>
      </c>
      <c r="F3297" s="2" t="s">
        <v>12279</v>
      </c>
    </row>
    <row r="3298" spans="1:6" hidden="1" x14ac:dyDescent="0.2">
      <c r="A3298" s="1">
        <v>17120</v>
      </c>
      <c r="B3298" s="2" t="s">
        <v>7692</v>
      </c>
      <c r="C3298" s="2" t="s">
        <v>15487</v>
      </c>
      <c r="D3298" s="2" t="s">
        <v>34</v>
      </c>
      <c r="E3298" s="2" t="s">
        <v>12297</v>
      </c>
      <c r="F3298" s="2" t="s">
        <v>12279</v>
      </c>
    </row>
    <row r="3299" spans="1:6" hidden="1" x14ac:dyDescent="0.2">
      <c r="A3299" s="1">
        <v>17121</v>
      </c>
      <c r="B3299" s="2" t="s">
        <v>7622</v>
      </c>
      <c r="C3299" s="2" t="s">
        <v>15488</v>
      </c>
      <c r="D3299" s="2" t="s">
        <v>34</v>
      </c>
      <c r="E3299" s="2" t="s">
        <v>12297</v>
      </c>
      <c r="F3299" s="2" t="s">
        <v>12279</v>
      </c>
    </row>
    <row r="3300" spans="1:6" hidden="1" x14ac:dyDescent="0.2">
      <c r="A3300" s="1">
        <v>17122</v>
      </c>
      <c r="B3300" s="2" t="s">
        <v>15489</v>
      </c>
      <c r="C3300" s="2" t="s">
        <v>15490</v>
      </c>
      <c r="D3300" s="2" t="s">
        <v>34</v>
      </c>
      <c r="E3300" s="2" t="s">
        <v>12297</v>
      </c>
      <c r="F3300" s="2" t="s">
        <v>12279</v>
      </c>
    </row>
    <row r="3301" spans="1:6" ht="20" hidden="1" x14ac:dyDescent="0.2">
      <c r="A3301" s="1">
        <v>17123</v>
      </c>
      <c r="B3301" s="2" t="s">
        <v>7325</v>
      </c>
      <c r="C3301" s="2" t="s">
        <v>15491</v>
      </c>
      <c r="D3301" s="2" t="s">
        <v>26</v>
      </c>
      <c r="E3301" s="2" t="s">
        <v>12282</v>
      </c>
      <c r="F3301" s="2" t="s">
        <v>12279</v>
      </c>
    </row>
    <row r="3302" spans="1:6" hidden="1" x14ac:dyDescent="0.2">
      <c r="A3302" s="1">
        <v>17124</v>
      </c>
      <c r="B3302" s="2" t="s">
        <v>15492</v>
      </c>
      <c r="C3302" s="2" t="s">
        <v>15493</v>
      </c>
      <c r="D3302" s="2" t="s">
        <v>34</v>
      </c>
      <c r="E3302" s="2" t="s">
        <v>12297</v>
      </c>
      <c r="F3302" s="2" t="s">
        <v>12279</v>
      </c>
    </row>
    <row r="3303" spans="1:6" ht="20" hidden="1" x14ac:dyDescent="0.2">
      <c r="A3303" s="1">
        <v>17125</v>
      </c>
      <c r="B3303" s="2" t="s">
        <v>13194</v>
      </c>
      <c r="C3303" s="2" t="s">
        <v>7364</v>
      </c>
      <c r="D3303" s="2" t="s">
        <v>26</v>
      </c>
      <c r="E3303" s="2" t="s">
        <v>12297</v>
      </c>
      <c r="F3303" s="2" t="s">
        <v>12279</v>
      </c>
    </row>
    <row r="3304" spans="1:6" hidden="1" x14ac:dyDescent="0.2">
      <c r="A3304" s="1">
        <v>17128</v>
      </c>
      <c r="B3304" s="2" t="s">
        <v>7287</v>
      </c>
      <c r="C3304" s="2" t="s">
        <v>13212</v>
      </c>
      <c r="D3304" s="2" t="s">
        <v>34</v>
      </c>
      <c r="E3304" s="2" t="s">
        <v>12297</v>
      </c>
      <c r="F3304" s="2" t="s">
        <v>12279</v>
      </c>
    </row>
    <row r="3305" spans="1:6" hidden="1" x14ac:dyDescent="0.2">
      <c r="A3305" s="1">
        <v>17129</v>
      </c>
      <c r="B3305" s="2" t="s">
        <v>7325</v>
      </c>
      <c r="C3305" s="2" t="s">
        <v>15494</v>
      </c>
      <c r="D3305" s="2" t="s">
        <v>26</v>
      </c>
      <c r="E3305" s="2" t="s">
        <v>12297</v>
      </c>
      <c r="F3305" s="2" t="s">
        <v>12279</v>
      </c>
    </row>
    <row r="3306" spans="1:6" hidden="1" x14ac:dyDescent="0.2">
      <c r="A3306" s="1">
        <v>17131</v>
      </c>
      <c r="B3306" s="2" t="s">
        <v>15495</v>
      </c>
      <c r="C3306" s="2" t="s">
        <v>2102</v>
      </c>
      <c r="D3306" s="2" t="s">
        <v>34</v>
      </c>
      <c r="E3306" s="2" t="s">
        <v>12297</v>
      </c>
      <c r="F3306" s="2" t="s">
        <v>12279</v>
      </c>
    </row>
    <row r="3307" spans="1:6" hidden="1" x14ac:dyDescent="0.2">
      <c r="A3307" s="1">
        <v>17137</v>
      </c>
      <c r="B3307" s="2" t="s">
        <v>14714</v>
      </c>
      <c r="C3307" s="2" t="s">
        <v>15496</v>
      </c>
      <c r="D3307" s="2" t="s">
        <v>34</v>
      </c>
      <c r="E3307" s="2" t="s">
        <v>12297</v>
      </c>
      <c r="F3307" s="2" t="s">
        <v>12279</v>
      </c>
    </row>
    <row r="3308" spans="1:6" hidden="1" x14ac:dyDescent="0.2">
      <c r="A3308" s="1">
        <v>17140</v>
      </c>
      <c r="B3308" s="2" t="s">
        <v>7489</v>
      </c>
      <c r="C3308" s="2" t="s">
        <v>15497</v>
      </c>
      <c r="D3308" s="2" t="s">
        <v>29</v>
      </c>
      <c r="E3308" s="2" t="s">
        <v>12297</v>
      </c>
      <c r="F3308" s="2" t="s">
        <v>12279</v>
      </c>
    </row>
    <row r="3309" spans="1:6" hidden="1" x14ac:dyDescent="0.2">
      <c r="A3309" s="1">
        <v>17141</v>
      </c>
      <c r="B3309" s="2" t="s">
        <v>7417</v>
      </c>
      <c r="C3309" s="2" t="s">
        <v>15498</v>
      </c>
      <c r="D3309" s="2" t="s">
        <v>34</v>
      </c>
      <c r="E3309" s="2" t="s">
        <v>12297</v>
      </c>
      <c r="F3309" s="2" t="s">
        <v>12279</v>
      </c>
    </row>
    <row r="3310" spans="1:6" hidden="1" x14ac:dyDescent="0.2">
      <c r="A3310" s="1">
        <v>17142</v>
      </c>
      <c r="B3310" s="2" t="s">
        <v>7323</v>
      </c>
      <c r="C3310" s="2" t="s">
        <v>15499</v>
      </c>
      <c r="D3310" s="2" t="s">
        <v>26</v>
      </c>
      <c r="E3310" s="2" t="s">
        <v>12297</v>
      </c>
      <c r="F3310" s="2" t="s">
        <v>12279</v>
      </c>
    </row>
    <row r="3311" spans="1:6" ht="20" hidden="1" x14ac:dyDescent="0.2">
      <c r="A3311" s="1">
        <v>17146</v>
      </c>
      <c r="B3311" s="2" t="s">
        <v>15500</v>
      </c>
      <c r="C3311" s="2" t="s">
        <v>15501</v>
      </c>
      <c r="D3311" s="2" t="s">
        <v>34</v>
      </c>
      <c r="E3311" s="2" t="s">
        <v>12278</v>
      </c>
      <c r="F3311" s="2" t="s">
        <v>12279</v>
      </c>
    </row>
    <row r="3312" spans="1:6" ht="20" hidden="1" x14ac:dyDescent="0.2">
      <c r="A3312" s="1">
        <v>17150</v>
      </c>
      <c r="B3312" s="2" t="s">
        <v>15502</v>
      </c>
      <c r="C3312" s="2" t="s">
        <v>15503</v>
      </c>
      <c r="D3312" s="2" t="s">
        <v>34</v>
      </c>
      <c r="E3312" s="2" t="s">
        <v>12278</v>
      </c>
      <c r="F3312" s="2" t="s">
        <v>12279</v>
      </c>
    </row>
    <row r="3313" spans="1:6" hidden="1" x14ac:dyDescent="0.2">
      <c r="A3313" s="1">
        <v>17162</v>
      </c>
      <c r="B3313" s="2" t="s">
        <v>12854</v>
      </c>
      <c r="C3313" s="2" t="s">
        <v>2102</v>
      </c>
      <c r="D3313" s="2" t="s">
        <v>34</v>
      </c>
      <c r="E3313" s="2" t="s">
        <v>12284</v>
      </c>
      <c r="F3313" s="2" t="s">
        <v>12279</v>
      </c>
    </row>
    <row r="3314" spans="1:6" hidden="1" x14ac:dyDescent="0.2">
      <c r="A3314" s="1">
        <v>17163</v>
      </c>
      <c r="B3314" s="2" t="s">
        <v>12280</v>
      </c>
      <c r="C3314" s="2" t="s">
        <v>15504</v>
      </c>
      <c r="D3314" s="2" t="s">
        <v>26</v>
      </c>
      <c r="E3314" s="2" t="s">
        <v>12297</v>
      </c>
      <c r="F3314" s="2" t="s">
        <v>12279</v>
      </c>
    </row>
    <row r="3315" spans="1:6" hidden="1" x14ac:dyDescent="0.2">
      <c r="A3315" s="1">
        <v>17166</v>
      </c>
      <c r="B3315" s="2" t="s">
        <v>7323</v>
      </c>
      <c r="C3315" s="2" t="s">
        <v>15505</v>
      </c>
      <c r="D3315" s="2" t="s">
        <v>26</v>
      </c>
      <c r="E3315" s="2" t="s">
        <v>12282</v>
      </c>
      <c r="F3315" s="2" t="s">
        <v>12279</v>
      </c>
    </row>
    <row r="3316" spans="1:6" hidden="1" x14ac:dyDescent="0.2">
      <c r="A3316" s="1">
        <v>17167</v>
      </c>
      <c r="B3316" s="2" t="s">
        <v>7694</v>
      </c>
      <c r="C3316" s="2" t="s">
        <v>15506</v>
      </c>
      <c r="D3316" s="2" t="s">
        <v>34</v>
      </c>
      <c r="E3316" s="2" t="s">
        <v>12297</v>
      </c>
      <c r="F3316" s="2" t="s">
        <v>12279</v>
      </c>
    </row>
    <row r="3317" spans="1:6" ht="20" hidden="1" x14ac:dyDescent="0.2">
      <c r="A3317" s="1">
        <v>17169</v>
      </c>
      <c r="B3317" s="2" t="s">
        <v>7682</v>
      </c>
      <c r="C3317" s="2" t="s">
        <v>15507</v>
      </c>
      <c r="D3317" s="2" t="s">
        <v>34</v>
      </c>
      <c r="E3317" s="2" t="s">
        <v>12297</v>
      </c>
      <c r="F3317" s="2" t="s">
        <v>12279</v>
      </c>
    </row>
    <row r="3318" spans="1:6" hidden="1" x14ac:dyDescent="0.2">
      <c r="A3318" s="1">
        <v>17170</v>
      </c>
      <c r="B3318" s="2" t="s">
        <v>15508</v>
      </c>
      <c r="C3318" s="2" t="s">
        <v>2102</v>
      </c>
      <c r="D3318" s="2" t="s">
        <v>34</v>
      </c>
      <c r="E3318" s="2" t="s">
        <v>12297</v>
      </c>
      <c r="F3318" s="2" t="s">
        <v>12279</v>
      </c>
    </row>
    <row r="3319" spans="1:6" ht="20" hidden="1" x14ac:dyDescent="0.2">
      <c r="A3319" s="1">
        <v>17171</v>
      </c>
      <c r="B3319" s="2" t="s">
        <v>12838</v>
      </c>
      <c r="C3319" s="2" t="s">
        <v>15509</v>
      </c>
      <c r="D3319" s="2" t="s">
        <v>26</v>
      </c>
      <c r="E3319" s="2" t="s">
        <v>12453</v>
      </c>
      <c r="F3319" s="2" t="s">
        <v>12279</v>
      </c>
    </row>
    <row r="3320" spans="1:6" hidden="1" x14ac:dyDescent="0.2">
      <c r="A3320" s="1">
        <v>17172</v>
      </c>
      <c r="B3320" s="2" t="s">
        <v>7323</v>
      </c>
      <c r="C3320" s="2" t="s">
        <v>15510</v>
      </c>
      <c r="D3320" s="2" t="s">
        <v>26</v>
      </c>
      <c r="E3320" s="2" t="s">
        <v>12282</v>
      </c>
      <c r="F3320" s="2" t="s">
        <v>12279</v>
      </c>
    </row>
    <row r="3321" spans="1:6" hidden="1" x14ac:dyDescent="0.2">
      <c r="A3321" s="1">
        <v>17174</v>
      </c>
      <c r="B3321" s="2" t="s">
        <v>7374</v>
      </c>
      <c r="C3321" s="2" t="s">
        <v>15511</v>
      </c>
      <c r="D3321" s="2" t="s">
        <v>34</v>
      </c>
      <c r="E3321" s="2" t="s">
        <v>12297</v>
      </c>
      <c r="F3321" s="2" t="s">
        <v>12279</v>
      </c>
    </row>
    <row r="3322" spans="1:6" hidden="1" x14ac:dyDescent="0.2">
      <c r="A3322" s="1">
        <v>17175</v>
      </c>
      <c r="B3322" s="2" t="s">
        <v>7893</v>
      </c>
      <c r="C3322" s="2" t="s">
        <v>7894</v>
      </c>
      <c r="D3322" s="2" t="s">
        <v>29</v>
      </c>
      <c r="E3322" s="2" t="s">
        <v>12297</v>
      </c>
      <c r="F3322" s="2" t="s">
        <v>12279</v>
      </c>
    </row>
    <row r="3323" spans="1:6" ht="20" hidden="1" x14ac:dyDescent="0.2">
      <c r="A3323" s="1">
        <v>17179</v>
      </c>
      <c r="B3323" s="2" t="s">
        <v>7325</v>
      </c>
      <c r="C3323" s="2" t="s">
        <v>15512</v>
      </c>
      <c r="D3323" s="2" t="s">
        <v>26</v>
      </c>
      <c r="E3323" s="2" t="s">
        <v>12282</v>
      </c>
      <c r="F3323" s="2" t="s">
        <v>12279</v>
      </c>
    </row>
    <row r="3324" spans="1:6" hidden="1" x14ac:dyDescent="0.2">
      <c r="A3324" s="1">
        <v>17185</v>
      </c>
      <c r="B3324" s="2" t="s">
        <v>7352</v>
      </c>
      <c r="C3324" s="2" t="s">
        <v>15513</v>
      </c>
      <c r="D3324" s="2" t="s">
        <v>29</v>
      </c>
      <c r="E3324" s="2" t="s">
        <v>12297</v>
      </c>
      <c r="F3324" s="2" t="s">
        <v>12279</v>
      </c>
    </row>
    <row r="3325" spans="1:6" hidden="1" x14ac:dyDescent="0.2">
      <c r="A3325" s="1">
        <v>17188</v>
      </c>
      <c r="B3325" s="2" t="s">
        <v>7767</v>
      </c>
      <c r="C3325" s="2" t="s">
        <v>15514</v>
      </c>
      <c r="D3325" s="2" t="s">
        <v>29</v>
      </c>
      <c r="E3325" s="2" t="s">
        <v>12297</v>
      </c>
      <c r="F3325" s="2" t="s">
        <v>12279</v>
      </c>
    </row>
    <row r="3326" spans="1:6" hidden="1" x14ac:dyDescent="0.2">
      <c r="A3326" s="1">
        <v>17190</v>
      </c>
      <c r="B3326" s="2" t="s">
        <v>13073</v>
      </c>
      <c r="C3326" s="2" t="s">
        <v>2102</v>
      </c>
      <c r="D3326" s="2" t="s">
        <v>34</v>
      </c>
      <c r="E3326" s="2" t="s">
        <v>12297</v>
      </c>
      <c r="F3326" s="2" t="s">
        <v>12279</v>
      </c>
    </row>
    <row r="3327" spans="1:6" hidden="1" x14ac:dyDescent="0.2">
      <c r="A3327" s="1">
        <v>17195</v>
      </c>
      <c r="B3327" s="2" t="s">
        <v>7852</v>
      </c>
      <c r="C3327" s="2" t="s">
        <v>15515</v>
      </c>
      <c r="D3327" s="2" t="s">
        <v>29</v>
      </c>
      <c r="E3327" s="2" t="s">
        <v>12297</v>
      </c>
      <c r="F3327" s="2" t="s">
        <v>12279</v>
      </c>
    </row>
    <row r="3328" spans="1:6" hidden="1" x14ac:dyDescent="0.2">
      <c r="A3328" s="1">
        <v>17201</v>
      </c>
      <c r="B3328" s="2" t="s">
        <v>7284</v>
      </c>
      <c r="C3328" s="2" t="s">
        <v>15516</v>
      </c>
      <c r="D3328" s="2" t="s">
        <v>29</v>
      </c>
      <c r="E3328" s="2" t="s">
        <v>12297</v>
      </c>
      <c r="F3328" s="2" t="s">
        <v>12279</v>
      </c>
    </row>
    <row r="3329" spans="1:6" hidden="1" x14ac:dyDescent="0.2">
      <c r="A3329" s="1">
        <v>17202</v>
      </c>
      <c r="B3329" s="2" t="s">
        <v>14765</v>
      </c>
      <c r="C3329" s="2" t="s">
        <v>15517</v>
      </c>
      <c r="D3329" s="2" t="s">
        <v>26</v>
      </c>
      <c r="E3329" s="2" t="s">
        <v>12297</v>
      </c>
      <c r="F3329" s="2" t="s">
        <v>12279</v>
      </c>
    </row>
    <row r="3330" spans="1:6" hidden="1" x14ac:dyDescent="0.2">
      <c r="A3330" s="1">
        <v>17203</v>
      </c>
      <c r="B3330" s="2" t="s">
        <v>7325</v>
      </c>
      <c r="C3330" s="2" t="s">
        <v>15518</v>
      </c>
      <c r="D3330" s="2" t="s">
        <v>26</v>
      </c>
      <c r="E3330" s="2" t="s">
        <v>12297</v>
      </c>
      <c r="F3330" s="2" t="s">
        <v>12279</v>
      </c>
    </row>
    <row r="3331" spans="1:6" hidden="1" x14ac:dyDescent="0.2">
      <c r="A3331" s="1">
        <v>17208</v>
      </c>
      <c r="B3331" s="2" t="s">
        <v>7470</v>
      </c>
      <c r="C3331" s="2" t="s">
        <v>15519</v>
      </c>
      <c r="D3331" s="2" t="s">
        <v>34</v>
      </c>
      <c r="E3331" s="2" t="s">
        <v>12297</v>
      </c>
      <c r="F3331" s="2" t="s">
        <v>12279</v>
      </c>
    </row>
    <row r="3332" spans="1:6" hidden="1" x14ac:dyDescent="0.2">
      <c r="A3332" s="1">
        <v>17209</v>
      </c>
      <c r="B3332" s="2" t="s">
        <v>15520</v>
      </c>
      <c r="C3332" s="2" t="s">
        <v>15521</v>
      </c>
      <c r="D3332" s="2" t="s">
        <v>34</v>
      </c>
      <c r="E3332" s="2" t="s">
        <v>12278</v>
      </c>
      <c r="F3332" s="2" t="s">
        <v>12279</v>
      </c>
    </row>
    <row r="3333" spans="1:6" ht="20" hidden="1" x14ac:dyDescent="0.2">
      <c r="A3333" s="1">
        <v>17210</v>
      </c>
      <c r="B3333" s="2" t="s">
        <v>15500</v>
      </c>
      <c r="C3333" s="2" t="s">
        <v>15522</v>
      </c>
      <c r="D3333" s="2" t="s">
        <v>34</v>
      </c>
      <c r="E3333" s="2" t="s">
        <v>12278</v>
      </c>
      <c r="F3333" s="2" t="s">
        <v>12279</v>
      </c>
    </row>
    <row r="3334" spans="1:6" ht="20" hidden="1" x14ac:dyDescent="0.2">
      <c r="A3334" s="1">
        <v>17211</v>
      </c>
      <c r="B3334" s="2" t="s">
        <v>15523</v>
      </c>
      <c r="C3334" s="2" t="s">
        <v>15524</v>
      </c>
      <c r="D3334" s="2" t="s">
        <v>34</v>
      </c>
      <c r="E3334" s="2" t="s">
        <v>12278</v>
      </c>
      <c r="F3334" s="2" t="s">
        <v>12279</v>
      </c>
    </row>
    <row r="3335" spans="1:6" hidden="1" x14ac:dyDescent="0.2">
      <c r="A3335" s="1">
        <v>17212</v>
      </c>
      <c r="B3335" s="2" t="s">
        <v>12495</v>
      </c>
      <c r="C3335" s="2" t="s">
        <v>15525</v>
      </c>
      <c r="D3335" s="2" t="s">
        <v>34</v>
      </c>
      <c r="E3335" s="2" t="s">
        <v>12282</v>
      </c>
      <c r="F3335" s="2" t="s">
        <v>12279</v>
      </c>
    </row>
    <row r="3336" spans="1:6" ht="20" hidden="1" x14ac:dyDescent="0.2">
      <c r="A3336" s="1">
        <v>17213</v>
      </c>
      <c r="B3336" s="2" t="s">
        <v>12373</v>
      </c>
      <c r="C3336" s="2" t="s">
        <v>15526</v>
      </c>
      <c r="D3336" s="2" t="s">
        <v>29</v>
      </c>
      <c r="E3336" s="2" t="s">
        <v>12297</v>
      </c>
      <c r="F3336" s="2" t="s">
        <v>12279</v>
      </c>
    </row>
    <row r="3337" spans="1:6" hidden="1" x14ac:dyDescent="0.2">
      <c r="A3337" s="1">
        <v>17214</v>
      </c>
      <c r="B3337" s="2" t="s">
        <v>15527</v>
      </c>
      <c r="C3337" s="2" t="s">
        <v>12361</v>
      </c>
      <c r="D3337" s="2" t="s">
        <v>34</v>
      </c>
      <c r="E3337" s="2" t="s">
        <v>12297</v>
      </c>
      <c r="F3337" s="2" t="s">
        <v>12279</v>
      </c>
    </row>
    <row r="3338" spans="1:6" hidden="1" x14ac:dyDescent="0.2">
      <c r="A3338" s="1">
        <v>17216</v>
      </c>
      <c r="B3338" s="2" t="s">
        <v>13137</v>
      </c>
      <c r="C3338" s="2" t="s">
        <v>15528</v>
      </c>
      <c r="D3338" s="2" t="s">
        <v>29</v>
      </c>
      <c r="E3338" s="2" t="s">
        <v>12297</v>
      </c>
      <c r="F3338" s="2" t="s">
        <v>12279</v>
      </c>
    </row>
    <row r="3339" spans="1:6" hidden="1" x14ac:dyDescent="0.2">
      <c r="A3339" s="1">
        <v>17224</v>
      </c>
      <c r="B3339" s="2" t="s">
        <v>7325</v>
      </c>
      <c r="C3339" s="2" t="s">
        <v>15529</v>
      </c>
      <c r="D3339" s="2" t="s">
        <v>26</v>
      </c>
      <c r="E3339" s="2" t="s">
        <v>12282</v>
      </c>
      <c r="F3339" s="2" t="s">
        <v>12279</v>
      </c>
    </row>
    <row r="3340" spans="1:6" hidden="1" x14ac:dyDescent="0.2">
      <c r="A3340" s="1">
        <v>17227</v>
      </c>
      <c r="B3340" s="2" t="s">
        <v>7612</v>
      </c>
      <c r="C3340" s="2" t="s">
        <v>14385</v>
      </c>
      <c r="D3340" s="2" t="s">
        <v>34</v>
      </c>
      <c r="E3340" s="2" t="s">
        <v>12282</v>
      </c>
      <c r="F3340" s="2" t="s">
        <v>12279</v>
      </c>
    </row>
    <row r="3341" spans="1:6" hidden="1" x14ac:dyDescent="0.2">
      <c r="A3341" s="1">
        <v>17232</v>
      </c>
      <c r="B3341" s="2" t="s">
        <v>7284</v>
      </c>
      <c r="C3341" s="2" t="s">
        <v>15530</v>
      </c>
      <c r="D3341" s="2" t="s">
        <v>29</v>
      </c>
      <c r="E3341" s="2" t="s">
        <v>12297</v>
      </c>
      <c r="F3341" s="2" t="s">
        <v>12279</v>
      </c>
    </row>
    <row r="3342" spans="1:6" hidden="1" x14ac:dyDescent="0.2">
      <c r="A3342" s="1">
        <v>17233</v>
      </c>
      <c r="B3342" s="2" t="s">
        <v>7284</v>
      </c>
      <c r="C3342" s="2" t="s">
        <v>15531</v>
      </c>
      <c r="D3342" s="2" t="s">
        <v>29</v>
      </c>
      <c r="E3342" s="2" t="s">
        <v>12297</v>
      </c>
      <c r="F3342" s="2" t="s">
        <v>12279</v>
      </c>
    </row>
    <row r="3343" spans="1:6" hidden="1" x14ac:dyDescent="0.2">
      <c r="A3343" s="1">
        <v>17234</v>
      </c>
      <c r="B3343" s="2" t="s">
        <v>7284</v>
      </c>
      <c r="C3343" s="2" t="s">
        <v>15532</v>
      </c>
      <c r="D3343" s="2" t="s">
        <v>29</v>
      </c>
      <c r="E3343" s="2" t="s">
        <v>12297</v>
      </c>
      <c r="F3343" s="2" t="s">
        <v>12279</v>
      </c>
    </row>
    <row r="3344" spans="1:6" hidden="1" x14ac:dyDescent="0.2">
      <c r="A3344" s="1">
        <v>17235</v>
      </c>
      <c r="B3344" s="2" t="s">
        <v>7284</v>
      </c>
      <c r="C3344" s="2" t="s">
        <v>15533</v>
      </c>
      <c r="D3344" s="2" t="s">
        <v>29</v>
      </c>
      <c r="E3344" s="2" t="s">
        <v>12297</v>
      </c>
      <c r="F3344" s="2" t="s">
        <v>12279</v>
      </c>
    </row>
    <row r="3345" spans="1:6" hidden="1" x14ac:dyDescent="0.2">
      <c r="A3345" s="1">
        <v>17236</v>
      </c>
      <c r="B3345" s="2" t="s">
        <v>13489</v>
      </c>
      <c r="C3345" s="2" t="s">
        <v>15534</v>
      </c>
      <c r="D3345" s="2" t="s">
        <v>34</v>
      </c>
      <c r="E3345" s="2" t="s">
        <v>12282</v>
      </c>
      <c r="F3345" s="2" t="s">
        <v>12279</v>
      </c>
    </row>
    <row r="3346" spans="1:6" hidden="1" x14ac:dyDescent="0.2">
      <c r="A3346" s="1">
        <v>17237</v>
      </c>
      <c r="B3346" s="2" t="s">
        <v>7316</v>
      </c>
      <c r="C3346" s="2" t="s">
        <v>15535</v>
      </c>
      <c r="D3346" s="2" t="s">
        <v>34</v>
      </c>
      <c r="E3346" s="2" t="s">
        <v>12297</v>
      </c>
      <c r="F3346" s="2" t="s">
        <v>12279</v>
      </c>
    </row>
    <row r="3347" spans="1:6" ht="20" hidden="1" x14ac:dyDescent="0.2">
      <c r="A3347" s="1">
        <v>17238</v>
      </c>
      <c r="B3347" s="2" t="s">
        <v>7852</v>
      </c>
      <c r="C3347" s="2" t="s">
        <v>15536</v>
      </c>
      <c r="D3347" s="2" t="s">
        <v>29</v>
      </c>
      <c r="E3347" s="2" t="s">
        <v>12278</v>
      </c>
      <c r="F3347" s="2" t="s">
        <v>12279</v>
      </c>
    </row>
    <row r="3348" spans="1:6" ht="20" hidden="1" x14ac:dyDescent="0.2">
      <c r="A3348" s="1">
        <v>17239</v>
      </c>
      <c r="B3348" s="2" t="s">
        <v>7852</v>
      </c>
      <c r="C3348" s="2" t="s">
        <v>15537</v>
      </c>
      <c r="D3348" s="2" t="s">
        <v>29</v>
      </c>
      <c r="E3348" s="2" t="s">
        <v>12278</v>
      </c>
      <c r="F3348" s="2" t="s">
        <v>12279</v>
      </c>
    </row>
    <row r="3349" spans="1:6" hidden="1" x14ac:dyDescent="0.2">
      <c r="A3349" s="1">
        <v>17240</v>
      </c>
      <c r="B3349" s="2" t="s">
        <v>15538</v>
      </c>
      <c r="C3349" s="2" t="s">
        <v>15539</v>
      </c>
      <c r="D3349" s="2" t="s">
        <v>29</v>
      </c>
      <c r="E3349" s="2" t="s">
        <v>12297</v>
      </c>
      <c r="F3349" s="2" t="s">
        <v>12279</v>
      </c>
    </row>
    <row r="3350" spans="1:6" hidden="1" x14ac:dyDescent="0.2">
      <c r="A3350" s="1">
        <v>17241</v>
      </c>
      <c r="B3350" s="2" t="s">
        <v>7846</v>
      </c>
      <c r="C3350" s="2" t="s">
        <v>12949</v>
      </c>
      <c r="D3350" s="2" t="s">
        <v>34</v>
      </c>
      <c r="E3350" s="2" t="s">
        <v>12297</v>
      </c>
      <c r="F3350" s="2" t="s">
        <v>12279</v>
      </c>
    </row>
    <row r="3351" spans="1:6" hidden="1" x14ac:dyDescent="0.2">
      <c r="A3351" s="1">
        <v>17242</v>
      </c>
      <c r="B3351" s="2" t="s">
        <v>211</v>
      </c>
      <c r="C3351" s="2" t="s">
        <v>15540</v>
      </c>
      <c r="D3351" s="2" t="s">
        <v>29</v>
      </c>
      <c r="E3351" s="2" t="s">
        <v>12284</v>
      </c>
      <c r="F3351" s="2" t="s">
        <v>12279</v>
      </c>
    </row>
    <row r="3352" spans="1:6" hidden="1" x14ac:dyDescent="0.2">
      <c r="A3352" s="1">
        <v>17243</v>
      </c>
      <c r="B3352" s="2" t="s">
        <v>12505</v>
      </c>
      <c r="C3352" s="2" t="s">
        <v>15541</v>
      </c>
      <c r="D3352" s="2" t="s">
        <v>34</v>
      </c>
      <c r="E3352" s="2" t="s">
        <v>12297</v>
      </c>
      <c r="F3352" s="2" t="s">
        <v>12279</v>
      </c>
    </row>
    <row r="3353" spans="1:6" hidden="1" x14ac:dyDescent="0.2">
      <c r="A3353" s="1">
        <v>17244</v>
      </c>
      <c r="B3353" s="2" t="s">
        <v>7629</v>
      </c>
      <c r="C3353" s="2" t="s">
        <v>15542</v>
      </c>
      <c r="D3353" s="2" t="s">
        <v>34</v>
      </c>
      <c r="E3353" s="2" t="s">
        <v>12297</v>
      </c>
      <c r="F3353" s="2" t="s">
        <v>12279</v>
      </c>
    </row>
    <row r="3354" spans="1:6" hidden="1" x14ac:dyDescent="0.2">
      <c r="A3354" s="1">
        <v>17245</v>
      </c>
      <c r="B3354" s="2" t="s">
        <v>7692</v>
      </c>
      <c r="C3354" s="2" t="s">
        <v>15543</v>
      </c>
      <c r="D3354" s="2" t="s">
        <v>34</v>
      </c>
      <c r="E3354" s="2" t="s">
        <v>12297</v>
      </c>
      <c r="F3354" s="2" t="s">
        <v>12279</v>
      </c>
    </row>
    <row r="3355" spans="1:6" hidden="1" x14ac:dyDescent="0.2">
      <c r="A3355" s="1">
        <v>17246</v>
      </c>
      <c r="B3355" s="2" t="s">
        <v>7374</v>
      </c>
      <c r="C3355" s="2" t="s">
        <v>15544</v>
      </c>
      <c r="D3355" s="2" t="s">
        <v>34</v>
      </c>
      <c r="E3355" s="2" t="s">
        <v>12297</v>
      </c>
      <c r="F3355" s="2" t="s">
        <v>12279</v>
      </c>
    </row>
    <row r="3356" spans="1:6" hidden="1" x14ac:dyDescent="0.2">
      <c r="A3356" s="1">
        <v>17247</v>
      </c>
      <c r="B3356" s="2" t="s">
        <v>15545</v>
      </c>
      <c r="C3356" s="2" t="s">
        <v>15546</v>
      </c>
      <c r="D3356" s="2" t="s">
        <v>34</v>
      </c>
      <c r="E3356" s="2" t="s">
        <v>12297</v>
      </c>
      <c r="F3356" s="2" t="s">
        <v>12279</v>
      </c>
    </row>
    <row r="3357" spans="1:6" hidden="1" x14ac:dyDescent="0.2">
      <c r="A3357" s="1">
        <v>17249</v>
      </c>
      <c r="B3357" s="2" t="s">
        <v>15547</v>
      </c>
      <c r="C3357" s="2" t="s">
        <v>15548</v>
      </c>
      <c r="D3357" s="2" t="s">
        <v>34</v>
      </c>
      <c r="E3357" s="2" t="s">
        <v>12297</v>
      </c>
      <c r="F3357" s="2" t="s">
        <v>12279</v>
      </c>
    </row>
    <row r="3358" spans="1:6" hidden="1" x14ac:dyDescent="0.2">
      <c r="A3358" s="1">
        <v>17250</v>
      </c>
      <c r="B3358" s="2" t="s">
        <v>7287</v>
      </c>
      <c r="C3358" s="2" t="s">
        <v>15549</v>
      </c>
      <c r="D3358" s="2" t="s">
        <v>34</v>
      </c>
      <c r="E3358" s="2" t="s">
        <v>12297</v>
      </c>
      <c r="F3358" s="2" t="s">
        <v>12279</v>
      </c>
    </row>
    <row r="3359" spans="1:6" hidden="1" x14ac:dyDescent="0.2">
      <c r="A3359" s="1">
        <v>17251</v>
      </c>
      <c r="B3359" s="2" t="s">
        <v>7672</v>
      </c>
      <c r="C3359" s="2" t="s">
        <v>15550</v>
      </c>
      <c r="D3359" s="2" t="s">
        <v>26</v>
      </c>
      <c r="E3359" s="2" t="s">
        <v>12278</v>
      </c>
      <c r="F3359" s="2" t="s">
        <v>12279</v>
      </c>
    </row>
    <row r="3360" spans="1:6" hidden="1" x14ac:dyDescent="0.2">
      <c r="A3360" s="1">
        <v>17252</v>
      </c>
      <c r="B3360" s="2" t="s">
        <v>12505</v>
      </c>
      <c r="C3360" s="2" t="s">
        <v>15551</v>
      </c>
      <c r="D3360" s="2" t="s">
        <v>34</v>
      </c>
      <c r="E3360" s="2" t="s">
        <v>12297</v>
      </c>
      <c r="F3360" s="2" t="s">
        <v>12279</v>
      </c>
    </row>
    <row r="3361" spans="1:6" hidden="1" x14ac:dyDescent="0.2">
      <c r="A3361" s="1">
        <v>17253</v>
      </c>
      <c r="B3361" s="2" t="s">
        <v>7846</v>
      </c>
      <c r="C3361" s="2" t="s">
        <v>15552</v>
      </c>
      <c r="D3361" s="2" t="s">
        <v>34</v>
      </c>
      <c r="E3361" s="2" t="s">
        <v>12297</v>
      </c>
      <c r="F3361" s="2" t="s">
        <v>12279</v>
      </c>
    </row>
    <row r="3362" spans="1:6" hidden="1" x14ac:dyDescent="0.2">
      <c r="A3362" s="1">
        <v>17255</v>
      </c>
      <c r="B3362" s="2" t="s">
        <v>7374</v>
      </c>
      <c r="C3362" s="2" t="s">
        <v>15553</v>
      </c>
      <c r="D3362" s="2" t="s">
        <v>34</v>
      </c>
      <c r="E3362" s="2" t="s">
        <v>12297</v>
      </c>
      <c r="F3362" s="2" t="s">
        <v>12279</v>
      </c>
    </row>
    <row r="3363" spans="1:6" ht="20" hidden="1" x14ac:dyDescent="0.2">
      <c r="A3363" s="1">
        <v>17256</v>
      </c>
      <c r="B3363" s="2" t="s">
        <v>14470</v>
      </c>
      <c r="C3363" s="2" t="s">
        <v>15554</v>
      </c>
      <c r="D3363" s="2" t="s">
        <v>26</v>
      </c>
      <c r="E3363" s="2" t="s">
        <v>12278</v>
      </c>
      <c r="F3363" s="2" t="s">
        <v>12279</v>
      </c>
    </row>
    <row r="3364" spans="1:6" ht="20" hidden="1" x14ac:dyDescent="0.2">
      <c r="A3364" s="1">
        <v>17259</v>
      </c>
      <c r="B3364" s="2" t="s">
        <v>12691</v>
      </c>
      <c r="C3364" s="2" t="s">
        <v>15555</v>
      </c>
      <c r="D3364" s="2" t="s">
        <v>26</v>
      </c>
      <c r="E3364" s="2" t="s">
        <v>12453</v>
      </c>
      <c r="F3364" s="2" t="s">
        <v>12279</v>
      </c>
    </row>
    <row r="3365" spans="1:6" hidden="1" x14ac:dyDescent="0.2">
      <c r="A3365" s="1">
        <v>17263</v>
      </c>
      <c r="B3365" s="2" t="s">
        <v>7325</v>
      </c>
      <c r="C3365" s="2" t="s">
        <v>15556</v>
      </c>
      <c r="D3365" s="2" t="s">
        <v>26</v>
      </c>
      <c r="E3365" s="2" t="s">
        <v>12278</v>
      </c>
      <c r="F3365" s="2" t="s">
        <v>12279</v>
      </c>
    </row>
    <row r="3366" spans="1:6" hidden="1" x14ac:dyDescent="0.2">
      <c r="A3366" s="1">
        <v>17265</v>
      </c>
      <c r="B3366" s="2" t="s">
        <v>15557</v>
      </c>
      <c r="C3366" s="2" t="s">
        <v>15558</v>
      </c>
      <c r="D3366" s="2" t="s">
        <v>26</v>
      </c>
      <c r="E3366" s="2" t="s">
        <v>12595</v>
      </c>
      <c r="F3366" s="2" t="s">
        <v>12279</v>
      </c>
    </row>
    <row r="3367" spans="1:6" hidden="1" x14ac:dyDescent="0.2">
      <c r="A3367" s="1">
        <v>17266</v>
      </c>
      <c r="B3367" s="2" t="s">
        <v>15559</v>
      </c>
      <c r="C3367" s="2" t="s">
        <v>15558</v>
      </c>
      <c r="D3367" s="2" t="s">
        <v>26</v>
      </c>
      <c r="E3367" s="2" t="s">
        <v>12595</v>
      </c>
      <c r="F3367" s="2" t="s">
        <v>12279</v>
      </c>
    </row>
    <row r="3368" spans="1:6" hidden="1" x14ac:dyDescent="0.2">
      <c r="A3368" s="1">
        <v>17267</v>
      </c>
      <c r="B3368" s="2" t="s">
        <v>15560</v>
      </c>
      <c r="C3368" s="2" t="s">
        <v>15558</v>
      </c>
      <c r="D3368" s="2" t="s">
        <v>26</v>
      </c>
      <c r="E3368" s="2" t="s">
        <v>12595</v>
      </c>
      <c r="F3368" s="2" t="s">
        <v>12279</v>
      </c>
    </row>
    <row r="3369" spans="1:6" hidden="1" x14ac:dyDescent="0.2">
      <c r="A3369" s="1">
        <v>17268</v>
      </c>
      <c r="B3369" s="2" t="s">
        <v>7344</v>
      </c>
      <c r="C3369" s="2" t="s">
        <v>15561</v>
      </c>
      <c r="D3369" s="2" t="s">
        <v>26</v>
      </c>
      <c r="E3369" s="2" t="s">
        <v>12297</v>
      </c>
      <c r="F3369" s="2" t="s">
        <v>12279</v>
      </c>
    </row>
    <row r="3370" spans="1:6" hidden="1" x14ac:dyDescent="0.2">
      <c r="A3370" s="1">
        <v>17269</v>
      </c>
      <c r="B3370" s="2" t="s">
        <v>7721</v>
      </c>
      <c r="C3370" s="2" t="s">
        <v>15562</v>
      </c>
      <c r="D3370" s="2" t="s">
        <v>29</v>
      </c>
      <c r="E3370" s="2" t="s">
        <v>12297</v>
      </c>
      <c r="F3370" s="2" t="s">
        <v>12279</v>
      </c>
    </row>
    <row r="3371" spans="1:6" hidden="1" x14ac:dyDescent="0.2">
      <c r="A3371" s="1">
        <v>17272</v>
      </c>
      <c r="B3371" s="2" t="s">
        <v>15563</v>
      </c>
      <c r="C3371" s="2" t="s">
        <v>2102</v>
      </c>
      <c r="D3371" s="2" t="s">
        <v>26</v>
      </c>
      <c r="E3371" s="2" t="s">
        <v>12297</v>
      </c>
      <c r="F3371" s="2" t="s">
        <v>12279</v>
      </c>
    </row>
    <row r="3372" spans="1:6" hidden="1" x14ac:dyDescent="0.2">
      <c r="A3372" s="1">
        <v>17274</v>
      </c>
      <c r="B3372" s="2" t="s">
        <v>15564</v>
      </c>
      <c r="C3372" s="2" t="s">
        <v>15565</v>
      </c>
      <c r="D3372" s="2" t="s">
        <v>26</v>
      </c>
      <c r="E3372" s="2" t="s">
        <v>12278</v>
      </c>
      <c r="F3372" s="2" t="s">
        <v>12279</v>
      </c>
    </row>
    <row r="3373" spans="1:6" hidden="1" x14ac:dyDescent="0.2">
      <c r="A3373" s="1">
        <v>17285</v>
      </c>
      <c r="B3373" s="2" t="s">
        <v>7670</v>
      </c>
      <c r="C3373" s="2" t="s">
        <v>7451</v>
      </c>
      <c r="D3373" s="2" t="s">
        <v>26</v>
      </c>
      <c r="E3373" s="2" t="s">
        <v>12284</v>
      </c>
      <c r="F3373" s="2" t="s">
        <v>12279</v>
      </c>
    </row>
    <row r="3374" spans="1:6" hidden="1" x14ac:dyDescent="0.2">
      <c r="A3374" s="1">
        <v>17286</v>
      </c>
      <c r="B3374" s="2" t="s">
        <v>12932</v>
      </c>
      <c r="C3374" s="2" t="s">
        <v>15566</v>
      </c>
      <c r="D3374" s="2" t="s">
        <v>26</v>
      </c>
      <c r="E3374" s="2" t="s">
        <v>12282</v>
      </c>
      <c r="F3374" s="2" t="s">
        <v>12279</v>
      </c>
    </row>
    <row r="3375" spans="1:6" ht="20" hidden="1" x14ac:dyDescent="0.2">
      <c r="A3375" s="1">
        <v>17288</v>
      </c>
      <c r="B3375" s="2" t="s">
        <v>13106</v>
      </c>
      <c r="C3375" s="2" t="s">
        <v>15567</v>
      </c>
      <c r="D3375" s="2" t="s">
        <v>29</v>
      </c>
      <c r="E3375" s="2" t="s">
        <v>12278</v>
      </c>
      <c r="F3375" s="2" t="s">
        <v>12279</v>
      </c>
    </row>
    <row r="3376" spans="1:6" hidden="1" x14ac:dyDescent="0.2">
      <c r="A3376" s="1">
        <v>17289</v>
      </c>
      <c r="B3376" s="2" t="s">
        <v>15568</v>
      </c>
      <c r="C3376" s="2" t="s">
        <v>15569</v>
      </c>
      <c r="D3376" s="2" t="s">
        <v>29</v>
      </c>
      <c r="E3376" s="2" t="s">
        <v>12284</v>
      </c>
      <c r="F3376" s="2" t="s">
        <v>12279</v>
      </c>
    </row>
    <row r="3377" spans="1:6" hidden="1" x14ac:dyDescent="0.2">
      <c r="A3377" s="1">
        <v>17290</v>
      </c>
      <c r="B3377" s="2" t="s">
        <v>15568</v>
      </c>
      <c r="C3377" s="2" t="s">
        <v>15570</v>
      </c>
      <c r="D3377" s="2" t="s">
        <v>29</v>
      </c>
      <c r="E3377" s="2" t="s">
        <v>12284</v>
      </c>
      <c r="F3377" s="2" t="s">
        <v>12279</v>
      </c>
    </row>
    <row r="3378" spans="1:6" hidden="1" x14ac:dyDescent="0.2">
      <c r="A3378" s="1">
        <v>17292</v>
      </c>
      <c r="B3378" s="2" t="s">
        <v>7489</v>
      </c>
      <c r="C3378" s="2" t="s">
        <v>15571</v>
      </c>
      <c r="D3378" s="2" t="s">
        <v>29</v>
      </c>
      <c r="E3378" s="2" t="s">
        <v>12278</v>
      </c>
      <c r="F3378" s="2" t="s">
        <v>12279</v>
      </c>
    </row>
    <row r="3379" spans="1:6" hidden="1" x14ac:dyDescent="0.2">
      <c r="A3379" s="1">
        <v>17306</v>
      </c>
      <c r="B3379" s="2" t="s">
        <v>7672</v>
      </c>
      <c r="C3379" s="2" t="s">
        <v>15572</v>
      </c>
      <c r="D3379" s="2" t="s">
        <v>26</v>
      </c>
      <c r="E3379" s="2" t="s">
        <v>12297</v>
      </c>
      <c r="F3379" s="2" t="s">
        <v>12279</v>
      </c>
    </row>
    <row r="3380" spans="1:6" hidden="1" x14ac:dyDescent="0.2">
      <c r="A3380" s="1">
        <v>17313</v>
      </c>
      <c r="B3380" s="2" t="s">
        <v>7389</v>
      </c>
      <c r="C3380" s="2" t="s">
        <v>15573</v>
      </c>
      <c r="D3380" s="2" t="s">
        <v>26</v>
      </c>
      <c r="E3380" s="2" t="s">
        <v>12595</v>
      </c>
      <c r="F3380" s="2" t="s">
        <v>12279</v>
      </c>
    </row>
    <row r="3381" spans="1:6" hidden="1" x14ac:dyDescent="0.2">
      <c r="A3381" s="1">
        <v>17314</v>
      </c>
      <c r="B3381" s="2" t="s">
        <v>7284</v>
      </c>
      <c r="C3381" s="2" t="s">
        <v>15574</v>
      </c>
      <c r="D3381" s="2" t="s">
        <v>29</v>
      </c>
      <c r="E3381" s="2" t="s">
        <v>12284</v>
      </c>
      <c r="F3381" s="2" t="s">
        <v>12279</v>
      </c>
    </row>
    <row r="3382" spans="1:6" hidden="1" x14ac:dyDescent="0.2">
      <c r="A3382" s="1">
        <v>17315</v>
      </c>
      <c r="B3382" s="2" t="s">
        <v>7836</v>
      </c>
      <c r="C3382" s="2" t="s">
        <v>15575</v>
      </c>
      <c r="D3382" s="2" t="s">
        <v>26</v>
      </c>
      <c r="E3382" s="2" t="s">
        <v>12284</v>
      </c>
      <c r="F3382" s="2" t="s">
        <v>12279</v>
      </c>
    </row>
    <row r="3383" spans="1:6" ht="20" hidden="1" x14ac:dyDescent="0.2">
      <c r="A3383" s="1">
        <v>17317</v>
      </c>
      <c r="B3383" s="2" t="s">
        <v>14785</v>
      </c>
      <c r="C3383" s="2" t="s">
        <v>15576</v>
      </c>
      <c r="D3383" s="2" t="s">
        <v>29</v>
      </c>
      <c r="E3383" s="2" t="s">
        <v>12453</v>
      </c>
      <c r="F3383" s="2" t="s">
        <v>12279</v>
      </c>
    </row>
    <row r="3384" spans="1:6" hidden="1" x14ac:dyDescent="0.2">
      <c r="A3384" s="1">
        <v>17318</v>
      </c>
      <c r="B3384" s="2" t="s">
        <v>7605</v>
      </c>
      <c r="C3384" s="2" t="s">
        <v>15577</v>
      </c>
      <c r="D3384" s="2" t="s">
        <v>29</v>
      </c>
      <c r="E3384" s="2" t="s">
        <v>12282</v>
      </c>
      <c r="F3384" s="2" t="s">
        <v>12279</v>
      </c>
    </row>
    <row r="3385" spans="1:6" hidden="1" x14ac:dyDescent="0.2">
      <c r="A3385" s="1">
        <v>17319</v>
      </c>
      <c r="B3385" s="2" t="s">
        <v>12426</v>
      </c>
      <c r="C3385" s="2" t="s">
        <v>15578</v>
      </c>
      <c r="D3385" s="2" t="s">
        <v>29</v>
      </c>
      <c r="E3385" s="2" t="s">
        <v>12297</v>
      </c>
      <c r="F3385" s="2" t="s">
        <v>12279</v>
      </c>
    </row>
    <row r="3386" spans="1:6" hidden="1" x14ac:dyDescent="0.2">
      <c r="A3386" s="1">
        <v>17320</v>
      </c>
      <c r="B3386" s="2" t="s">
        <v>12426</v>
      </c>
      <c r="C3386" s="2" t="s">
        <v>15579</v>
      </c>
      <c r="D3386" s="2" t="s">
        <v>29</v>
      </c>
      <c r="E3386" s="2" t="s">
        <v>12297</v>
      </c>
      <c r="F3386" s="2" t="s">
        <v>12279</v>
      </c>
    </row>
    <row r="3387" spans="1:6" hidden="1" x14ac:dyDescent="0.2">
      <c r="A3387" s="1">
        <v>17322</v>
      </c>
      <c r="B3387" s="2" t="s">
        <v>7352</v>
      </c>
      <c r="C3387" s="2" t="s">
        <v>15580</v>
      </c>
      <c r="D3387" s="2" t="s">
        <v>29</v>
      </c>
      <c r="E3387" s="2" t="s">
        <v>12595</v>
      </c>
      <c r="F3387" s="2" t="s">
        <v>12279</v>
      </c>
    </row>
    <row r="3388" spans="1:6" hidden="1" x14ac:dyDescent="0.2">
      <c r="A3388" s="1">
        <v>17323</v>
      </c>
      <c r="B3388" s="2" t="s">
        <v>7852</v>
      </c>
      <c r="C3388" s="2" t="s">
        <v>15581</v>
      </c>
      <c r="D3388" s="2" t="s">
        <v>29</v>
      </c>
      <c r="E3388" s="2" t="s">
        <v>12297</v>
      </c>
      <c r="F3388" s="2" t="s">
        <v>12279</v>
      </c>
    </row>
    <row r="3389" spans="1:6" hidden="1" x14ac:dyDescent="0.2">
      <c r="A3389" s="1">
        <v>17324</v>
      </c>
      <c r="B3389" s="2" t="s">
        <v>13040</v>
      </c>
      <c r="C3389" s="2" t="s">
        <v>15582</v>
      </c>
      <c r="D3389" s="2" t="s">
        <v>26</v>
      </c>
      <c r="E3389" s="2" t="s">
        <v>12278</v>
      </c>
      <c r="F3389" s="2" t="s">
        <v>12279</v>
      </c>
    </row>
    <row r="3390" spans="1:6" hidden="1" x14ac:dyDescent="0.2">
      <c r="A3390" s="1">
        <v>17325</v>
      </c>
      <c r="B3390" s="2" t="s">
        <v>12676</v>
      </c>
      <c r="C3390" s="2" t="s">
        <v>15583</v>
      </c>
      <c r="D3390" s="2" t="s">
        <v>29</v>
      </c>
      <c r="E3390" s="2" t="s">
        <v>12278</v>
      </c>
      <c r="F3390" s="2" t="s">
        <v>12279</v>
      </c>
    </row>
    <row r="3391" spans="1:6" hidden="1" x14ac:dyDescent="0.2">
      <c r="A3391" s="1">
        <v>17326</v>
      </c>
      <c r="B3391" s="2" t="s">
        <v>12843</v>
      </c>
      <c r="C3391" s="2" t="s">
        <v>7571</v>
      </c>
      <c r="D3391" s="2" t="s">
        <v>29</v>
      </c>
      <c r="E3391" s="2" t="s">
        <v>12278</v>
      </c>
      <c r="F3391" s="2" t="s">
        <v>12279</v>
      </c>
    </row>
    <row r="3392" spans="1:6" ht="20" hidden="1" x14ac:dyDescent="0.2">
      <c r="A3392" s="1">
        <v>17327</v>
      </c>
      <c r="B3392" s="2" t="s">
        <v>12894</v>
      </c>
      <c r="C3392" s="2" t="s">
        <v>15584</v>
      </c>
      <c r="D3392" s="2" t="s">
        <v>29</v>
      </c>
      <c r="E3392" s="2" t="s">
        <v>12278</v>
      </c>
      <c r="F3392" s="2" t="s">
        <v>12279</v>
      </c>
    </row>
    <row r="3393" spans="1:6" hidden="1" x14ac:dyDescent="0.2">
      <c r="A3393" s="1">
        <v>17328</v>
      </c>
      <c r="B3393" s="2" t="s">
        <v>7737</v>
      </c>
      <c r="C3393" s="2" t="s">
        <v>15585</v>
      </c>
      <c r="D3393" s="2" t="s">
        <v>29</v>
      </c>
      <c r="E3393" s="2" t="s">
        <v>12284</v>
      </c>
      <c r="F3393" s="2" t="s">
        <v>12279</v>
      </c>
    </row>
    <row r="3394" spans="1:6" hidden="1" x14ac:dyDescent="0.2">
      <c r="A3394" s="1">
        <v>17329</v>
      </c>
      <c r="B3394" s="2" t="s">
        <v>7325</v>
      </c>
      <c r="C3394" s="2" t="s">
        <v>15586</v>
      </c>
      <c r="D3394" s="2" t="s">
        <v>26</v>
      </c>
      <c r="E3394" s="2" t="s">
        <v>12282</v>
      </c>
      <c r="F3394" s="2" t="s">
        <v>12279</v>
      </c>
    </row>
    <row r="3395" spans="1:6" hidden="1" x14ac:dyDescent="0.2">
      <c r="A3395" s="1">
        <v>17330</v>
      </c>
      <c r="B3395" s="2" t="s">
        <v>12994</v>
      </c>
      <c r="C3395" s="2" t="s">
        <v>15587</v>
      </c>
      <c r="D3395" s="2" t="s">
        <v>29</v>
      </c>
      <c r="E3395" s="2" t="s">
        <v>12278</v>
      </c>
      <c r="F3395" s="2" t="s">
        <v>12279</v>
      </c>
    </row>
    <row r="3396" spans="1:6" hidden="1" x14ac:dyDescent="0.2">
      <c r="A3396" s="1">
        <v>17332</v>
      </c>
      <c r="B3396" s="2" t="s">
        <v>15058</v>
      </c>
      <c r="C3396" s="2" t="s">
        <v>15588</v>
      </c>
      <c r="D3396" s="2" t="s">
        <v>29</v>
      </c>
      <c r="E3396" s="2" t="s">
        <v>12284</v>
      </c>
      <c r="F3396" s="2" t="s">
        <v>12279</v>
      </c>
    </row>
    <row r="3397" spans="1:6" hidden="1" x14ac:dyDescent="0.2">
      <c r="A3397" s="1">
        <v>17336</v>
      </c>
      <c r="B3397" s="2" t="s">
        <v>12321</v>
      </c>
      <c r="C3397" s="2" t="s">
        <v>15589</v>
      </c>
      <c r="D3397" s="2" t="s">
        <v>26</v>
      </c>
      <c r="E3397" s="2" t="s">
        <v>12282</v>
      </c>
      <c r="F3397" s="2" t="s">
        <v>12279</v>
      </c>
    </row>
    <row r="3398" spans="1:6" hidden="1" x14ac:dyDescent="0.2">
      <c r="A3398" s="1">
        <v>17338</v>
      </c>
      <c r="B3398" s="2" t="s">
        <v>7605</v>
      </c>
      <c r="C3398" s="2" t="s">
        <v>15590</v>
      </c>
      <c r="D3398" s="2" t="s">
        <v>29</v>
      </c>
      <c r="E3398" s="2" t="s">
        <v>12282</v>
      </c>
      <c r="F3398" s="2" t="s">
        <v>12279</v>
      </c>
    </row>
    <row r="3399" spans="1:6" hidden="1" x14ac:dyDescent="0.2">
      <c r="A3399" s="1">
        <v>17339</v>
      </c>
      <c r="B3399" s="2" t="s">
        <v>7730</v>
      </c>
      <c r="C3399" s="2" t="s">
        <v>15591</v>
      </c>
      <c r="D3399" s="2" t="s">
        <v>29</v>
      </c>
      <c r="E3399" s="2" t="s">
        <v>12278</v>
      </c>
      <c r="F3399" s="2" t="s">
        <v>12279</v>
      </c>
    </row>
    <row r="3400" spans="1:6" hidden="1" x14ac:dyDescent="0.2">
      <c r="A3400" s="1">
        <v>17342</v>
      </c>
      <c r="B3400" s="2" t="s">
        <v>7871</v>
      </c>
      <c r="C3400" s="2" t="s">
        <v>15592</v>
      </c>
      <c r="D3400" s="2" t="s">
        <v>34</v>
      </c>
      <c r="E3400" s="2" t="s">
        <v>12282</v>
      </c>
      <c r="F3400" s="2" t="s">
        <v>12279</v>
      </c>
    </row>
    <row r="3401" spans="1:6" hidden="1" x14ac:dyDescent="0.2">
      <c r="A3401" s="1">
        <v>17344</v>
      </c>
      <c r="B3401" s="2" t="s">
        <v>13025</v>
      </c>
      <c r="C3401" s="2" t="s">
        <v>15593</v>
      </c>
      <c r="D3401" s="2" t="s">
        <v>26</v>
      </c>
      <c r="E3401" s="2" t="s">
        <v>12297</v>
      </c>
      <c r="F3401" s="2" t="s">
        <v>12279</v>
      </c>
    </row>
    <row r="3402" spans="1:6" hidden="1" x14ac:dyDescent="0.2">
      <c r="A3402" s="1">
        <v>17345</v>
      </c>
      <c r="B3402" s="2" t="s">
        <v>15594</v>
      </c>
      <c r="C3402" s="2" t="s">
        <v>15595</v>
      </c>
      <c r="D3402" s="2" t="s">
        <v>29</v>
      </c>
      <c r="E3402" s="2" t="s">
        <v>12297</v>
      </c>
      <c r="F3402" s="2" t="s">
        <v>12279</v>
      </c>
    </row>
    <row r="3403" spans="1:6" hidden="1" x14ac:dyDescent="0.2">
      <c r="A3403" s="1">
        <v>17350</v>
      </c>
      <c r="B3403" s="2" t="s">
        <v>12932</v>
      </c>
      <c r="C3403" s="2" t="s">
        <v>15596</v>
      </c>
      <c r="D3403" s="2" t="s">
        <v>26</v>
      </c>
      <c r="E3403" s="2" t="s">
        <v>12282</v>
      </c>
      <c r="F3403" s="2" t="s">
        <v>12279</v>
      </c>
    </row>
    <row r="3404" spans="1:6" ht="20" hidden="1" x14ac:dyDescent="0.2">
      <c r="A3404" s="1">
        <v>17351</v>
      </c>
      <c r="B3404" s="2" t="s">
        <v>7677</v>
      </c>
      <c r="C3404" s="2" t="s">
        <v>15597</v>
      </c>
      <c r="D3404" s="2" t="s">
        <v>34</v>
      </c>
      <c r="E3404" s="2" t="s">
        <v>12595</v>
      </c>
      <c r="F3404" s="2" t="s">
        <v>12279</v>
      </c>
    </row>
    <row r="3405" spans="1:6" hidden="1" x14ac:dyDescent="0.2">
      <c r="A3405" s="1">
        <v>17352</v>
      </c>
      <c r="B3405" s="2" t="s">
        <v>7287</v>
      </c>
      <c r="C3405" s="2" t="s">
        <v>15598</v>
      </c>
      <c r="D3405" s="2" t="s">
        <v>34</v>
      </c>
      <c r="E3405" s="2" t="s">
        <v>12595</v>
      </c>
      <c r="F3405" s="2" t="s">
        <v>12279</v>
      </c>
    </row>
    <row r="3406" spans="1:6" hidden="1" x14ac:dyDescent="0.2">
      <c r="A3406" s="1">
        <v>17353</v>
      </c>
      <c r="B3406" s="2" t="s">
        <v>13053</v>
      </c>
      <c r="C3406" s="2" t="s">
        <v>15599</v>
      </c>
      <c r="D3406" s="2" t="s">
        <v>29</v>
      </c>
      <c r="E3406" s="2" t="s">
        <v>12297</v>
      </c>
      <c r="F3406" s="2" t="s">
        <v>12279</v>
      </c>
    </row>
    <row r="3407" spans="1:6" hidden="1" x14ac:dyDescent="0.2">
      <c r="A3407" s="1">
        <v>17354</v>
      </c>
      <c r="B3407" s="2" t="s">
        <v>7591</v>
      </c>
      <c r="C3407" s="2" t="s">
        <v>15600</v>
      </c>
      <c r="D3407" s="2" t="s">
        <v>29</v>
      </c>
      <c r="E3407" s="2" t="s">
        <v>12297</v>
      </c>
      <c r="F3407" s="2" t="s">
        <v>12279</v>
      </c>
    </row>
    <row r="3408" spans="1:6" hidden="1" x14ac:dyDescent="0.2">
      <c r="A3408" s="1">
        <v>17355</v>
      </c>
      <c r="B3408" s="2" t="s">
        <v>7337</v>
      </c>
      <c r="C3408" s="2" t="s">
        <v>15601</v>
      </c>
      <c r="D3408" s="2" t="s">
        <v>26</v>
      </c>
      <c r="E3408" s="2" t="s">
        <v>12278</v>
      </c>
      <c r="F3408" s="2" t="s">
        <v>12279</v>
      </c>
    </row>
    <row r="3409" spans="1:6" hidden="1" x14ac:dyDescent="0.2">
      <c r="A3409" s="1">
        <v>17356</v>
      </c>
      <c r="B3409" s="2" t="s">
        <v>12681</v>
      </c>
      <c r="C3409" s="2" t="s">
        <v>7810</v>
      </c>
      <c r="D3409" s="2" t="s">
        <v>29</v>
      </c>
      <c r="E3409" s="2" t="s">
        <v>12282</v>
      </c>
      <c r="F3409" s="2" t="s">
        <v>12279</v>
      </c>
    </row>
    <row r="3410" spans="1:6" ht="20" hidden="1" x14ac:dyDescent="0.2">
      <c r="A3410" s="1">
        <v>17357</v>
      </c>
      <c r="B3410" s="2" t="s">
        <v>12579</v>
      </c>
      <c r="C3410" s="2" t="s">
        <v>15602</v>
      </c>
      <c r="D3410" s="2" t="s">
        <v>29</v>
      </c>
      <c r="E3410" s="2" t="s">
        <v>12297</v>
      </c>
      <c r="F3410" s="2" t="s">
        <v>12279</v>
      </c>
    </row>
    <row r="3411" spans="1:6" hidden="1" x14ac:dyDescent="0.2">
      <c r="A3411" s="1">
        <v>17359</v>
      </c>
      <c r="B3411" s="2" t="s">
        <v>13082</v>
      </c>
      <c r="C3411" s="2" t="s">
        <v>15603</v>
      </c>
      <c r="D3411" s="2" t="s">
        <v>29</v>
      </c>
      <c r="E3411" s="2" t="s">
        <v>12297</v>
      </c>
      <c r="F3411" s="2" t="s">
        <v>12279</v>
      </c>
    </row>
    <row r="3412" spans="1:6" hidden="1" x14ac:dyDescent="0.2">
      <c r="A3412" s="1">
        <v>17360</v>
      </c>
      <c r="B3412" s="2" t="s">
        <v>12426</v>
      </c>
      <c r="C3412" s="2" t="s">
        <v>15604</v>
      </c>
      <c r="D3412" s="2" t="s">
        <v>29</v>
      </c>
      <c r="E3412" s="2" t="s">
        <v>12297</v>
      </c>
      <c r="F3412" s="2" t="s">
        <v>12279</v>
      </c>
    </row>
    <row r="3413" spans="1:6" hidden="1" x14ac:dyDescent="0.2">
      <c r="A3413" s="1">
        <v>17361</v>
      </c>
      <c r="B3413" s="2" t="s">
        <v>13082</v>
      </c>
      <c r="C3413" s="2" t="s">
        <v>15605</v>
      </c>
      <c r="D3413" s="2" t="s">
        <v>29</v>
      </c>
      <c r="E3413" s="2" t="s">
        <v>12278</v>
      </c>
      <c r="F3413" s="2" t="s">
        <v>12279</v>
      </c>
    </row>
    <row r="3414" spans="1:6" hidden="1" x14ac:dyDescent="0.2">
      <c r="A3414" s="1">
        <v>17367</v>
      </c>
      <c r="B3414" s="2" t="s">
        <v>15606</v>
      </c>
      <c r="C3414" s="2" t="s">
        <v>2102</v>
      </c>
      <c r="D3414" s="2" t="s">
        <v>34</v>
      </c>
      <c r="E3414" s="2" t="s">
        <v>12297</v>
      </c>
      <c r="F3414" s="2" t="s">
        <v>12279</v>
      </c>
    </row>
    <row r="3415" spans="1:6" hidden="1" x14ac:dyDescent="0.2">
      <c r="A3415" s="1">
        <v>17368</v>
      </c>
      <c r="B3415" s="2" t="s">
        <v>7287</v>
      </c>
      <c r="C3415" s="2" t="s">
        <v>15607</v>
      </c>
      <c r="D3415" s="2" t="s">
        <v>34</v>
      </c>
      <c r="E3415" s="2" t="s">
        <v>12278</v>
      </c>
      <c r="F3415" s="2" t="s">
        <v>12279</v>
      </c>
    </row>
    <row r="3416" spans="1:6" hidden="1" x14ac:dyDescent="0.2">
      <c r="A3416" s="1">
        <v>17369</v>
      </c>
      <c r="B3416" s="2" t="s">
        <v>7287</v>
      </c>
      <c r="C3416" s="2" t="s">
        <v>15608</v>
      </c>
      <c r="D3416" s="2" t="s">
        <v>34</v>
      </c>
      <c r="E3416" s="2" t="s">
        <v>12278</v>
      </c>
      <c r="F3416" s="2" t="s">
        <v>12279</v>
      </c>
    </row>
    <row r="3417" spans="1:6" hidden="1" x14ac:dyDescent="0.2">
      <c r="A3417" s="1">
        <v>17370</v>
      </c>
      <c r="B3417" s="2" t="s">
        <v>7605</v>
      </c>
      <c r="C3417" s="2" t="s">
        <v>15609</v>
      </c>
      <c r="D3417" s="2" t="s">
        <v>29</v>
      </c>
      <c r="E3417" s="2" t="s">
        <v>12282</v>
      </c>
      <c r="F3417" s="2" t="s">
        <v>12279</v>
      </c>
    </row>
    <row r="3418" spans="1:6" hidden="1" x14ac:dyDescent="0.2">
      <c r="A3418" s="1">
        <v>17371</v>
      </c>
      <c r="B3418" s="2" t="s">
        <v>7570</v>
      </c>
      <c r="C3418" s="2" t="s">
        <v>7889</v>
      </c>
      <c r="D3418" s="2" t="s">
        <v>34</v>
      </c>
      <c r="E3418" s="2" t="s">
        <v>12297</v>
      </c>
      <c r="F3418" s="2" t="s">
        <v>12279</v>
      </c>
    </row>
    <row r="3419" spans="1:6" hidden="1" x14ac:dyDescent="0.2">
      <c r="A3419" s="1">
        <v>17372</v>
      </c>
      <c r="B3419" s="2" t="s">
        <v>7570</v>
      </c>
      <c r="C3419" s="2" t="s">
        <v>15610</v>
      </c>
      <c r="D3419" s="2" t="s">
        <v>34</v>
      </c>
      <c r="E3419" s="2" t="s">
        <v>12297</v>
      </c>
      <c r="F3419" s="2" t="s">
        <v>12279</v>
      </c>
    </row>
    <row r="3420" spans="1:6" hidden="1" x14ac:dyDescent="0.2">
      <c r="A3420" s="1">
        <v>17373</v>
      </c>
      <c r="B3420" s="2" t="s">
        <v>7570</v>
      </c>
      <c r="C3420" s="2" t="s">
        <v>15611</v>
      </c>
      <c r="D3420" s="2" t="s">
        <v>34</v>
      </c>
      <c r="E3420" s="2" t="s">
        <v>12297</v>
      </c>
      <c r="F3420" s="2" t="s">
        <v>12279</v>
      </c>
    </row>
    <row r="3421" spans="1:6" hidden="1" x14ac:dyDescent="0.2">
      <c r="A3421" s="1">
        <v>17374</v>
      </c>
      <c r="B3421" s="2" t="s">
        <v>7570</v>
      </c>
      <c r="C3421" s="2" t="s">
        <v>15612</v>
      </c>
      <c r="D3421" s="2" t="s">
        <v>34</v>
      </c>
      <c r="E3421" s="2" t="s">
        <v>12297</v>
      </c>
      <c r="F3421" s="2" t="s">
        <v>12279</v>
      </c>
    </row>
    <row r="3422" spans="1:6" hidden="1" x14ac:dyDescent="0.2">
      <c r="A3422" s="1">
        <v>17378</v>
      </c>
      <c r="B3422" s="2" t="s">
        <v>14747</v>
      </c>
      <c r="C3422" s="2" t="s">
        <v>15613</v>
      </c>
      <c r="D3422" s="2" t="s">
        <v>29</v>
      </c>
      <c r="E3422" s="2" t="s">
        <v>12282</v>
      </c>
      <c r="F3422" s="2" t="s">
        <v>12279</v>
      </c>
    </row>
    <row r="3423" spans="1:6" ht="20" hidden="1" x14ac:dyDescent="0.2">
      <c r="A3423" s="1">
        <v>17380</v>
      </c>
      <c r="B3423" s="2" t="s">
        <v>12373</v>
      </c>
      <c r="C3423" s="2" t="s">
        <v>15614</v>
      </c>
      <c r="D3423" s="2" t="s">
        <v>29</v>
      </c>
      <c r="E3423" s="2" t="s">
        <v>12282</v>
      </c>
      <c r="F3423" s="2" t="s">
        <v>12279</v>
      </c>
    </row>
    <row r="3424" spans="1:6" hidden="1" x14ac:dyDescent="0.2">
      <c r="A3424" s="1">
        <v>17383</v>
      </c>
      <c r="B3424" s="2" t="s">
        <v>7605</v>
      </c>
      <c r="C3424" s="2" t="s">
        <v>15615</v>
      </c>
      <c r="D3424" s="2" t="s">
        <v>29</v>
      </c>
      <c r="E3424" s="2" t="s">
        <v>12282</v>
      </c>
      <c r="F3424" s="2" t="s">
        <v>12279</v>
      </c>
    </row>
    <row r="3425" spans="1:6" hidden="1" x14ac:dyDescent="0.2">
      <c r="A3425" s="1">
        <v>17384</v>
      </c>
      <c r="B3425" s="2" t="s">
        <v>7325</v>
      </c>
      <c r="C3425" s="2" t="s">
        <v>15616</v>
      </c>
      <c r="D3425" s="2" t="s">
        <v>26</v>
      </c>
      <c r="E3425" s="2" t="s">
        <v>12282</v>
      </c>
      <c r="F3425" s="2" t="s">
        <v>12279</v>
      </c>
    </row>
    <row r="3426" spans="1:6" hidden="1" x14ac:dyDescent="0.2">
      <c r="A3426" s="1">
        <v>17385</v>
      </c>
      <c r="B3426" s="2" t="s">
        <v>7325</v>
      </c>
      <c r="C3426" s="2" t="s">
        <v>15617</v>
      </c>
      <c r="D3426" s="2" t="s">
        <v>26</v>
      </c>
      <c r="E3426" s="2" t="s">
        <v>12282</v>
      </c>
      <c r="F3426" s="2" t="s">
        <v>12279</v>
      </c>
    </row>
    <row r="3427" spans="1:6" ht="20" hidden="1" x14ac:dyDescent="0.2">
      <c r="A3427" s="1">
        <v>17386</v>
      </c>
      <c r="B3427" s="2" t="s">
        <v>7325</v>
      </c>
      <c r="C3427" s="2" t="s">
        <v>15618</v>
      </c>
      <c r="D3427" s="2" t="s">
        <v>26</v>
      </c>
      <c r="E3427" s="2" t="s">
        <v>12282</v>
      </c>
      <c r="F3427" s="2" t="s">
        <v>12279</v>
      </c>
    </row>
    <row r="3428" spans="1:6" hidden="1" x14ac:dyDescent="0.2">
      <c r="A3428" s="1">
        <v>17388</v>
      </c>
      <c r="B3428" s="2" t="s">
        <v>7325</v>
      </c>
      <c r="C3428" s="2" t="s">
        <v>15619</v>
      </c>
      <c r="D3428" s="2" t="s">
        <v>26</v>
      </c>
      <c r="E3428" s="2" t="s">
        <v>12282</v>
      </c>
      <c r="F3428" s="2" t="s">
        <v>12279</v>
      </c>
    </row>
    <row r="3429" spans="1:6" hidden="1" x14ac:dyDescent="0.2">
      <c r="A3429" s="1">
        <v>17389</v>
      </c>
      <c r="B3429" s="2" t="s">
        <v>7325</v>
      </c>
      <c r="C3429" s="2" t="s">
        <v>15620</v>
      </c>
      <c r="D3429" s="2" t="s">
        <v>26</v>
      </c>
      <c r="E3429" s="2" t="s">
        <v>12282</v>
      </c>
      <c r="F3429" s="2" t="s">
        <v>12279</v>
      </c>
    </row>
    <row r="3430" spans="1:6" hidden="1" x14ac:dyDescent="0.2">
      <c r="A3430" s="1">
        <v>17390</v>
      </c>
      <c r="B3430" s="2" t="s">
        <v>7555</v>
      </c>
      <c r="C3430" s="2" t="s">
        <v>15621</v>
      </c>
      <c r="D3430" s="2" t="s">
        <v>26</v>
      </c>
      <c r="E3430" s="2" t="s">
        <v>12282</v>
      </c>
      <c r="F3430" s="2" t="s">
        <v>12279</v>
      </c>
    </row>
    <row r="3431" spans="1:6" ht="20" hidden="1" x14ac:dyDescent="0.2">
      <c r="A3431" s="1">
        <v>17391</v>
      </c>
      <c r="B3431" s="2" t="s">
        <v>7841</v>
      </c>
      <c r="C3431" s="2" t="s">
        <v>15622</v>
      </c>
      <c r="D3431" s="2" t="s">
        <v>34</v>
      </c>
      <c r="E3431" s="2" t="s">
        <v>12453</v>
      </c>
      <c r="F3431" s="2" t="s">
        <v>12279</v>
      </c>
    </row>
    <row r="3432" spans="1:6" hidden="1" x14ac:dyDescent="0.2">
      <c r="A3432" s="1">
        <v>17392</v>
      </c>
      <c r="B3432" s="2" t="s">
        <v>12932</v>
      </c>
      <c r="C3432" s="2" t="s">
        <v>15623</v>
      </c>
      <c r="D3432" s="2" t="s">
        <v>26</v>
      </c>
      <c r="E3432" s="2" t="s">
        <v>12282</v>
      </c>
      <c r="F3432" s="2" t="s">
        <v>12279</v>
      </c>
    </row>
    <row r="3433" spans="1:6" hidden="1" x14ac:dyDescent="0.2">
      <c r="A3433" s="1">
        <v>17394</v>
      </c>
      <c r="B3433" s="2" t="s">
        <v>7546</v>
      </c>
      <c r="C3433" s="2" t="s">
        <v>15624</v>
      </c>
      <c r="D3433" s="2" t="s">
        <v>26</v>
      </c>
      <c r="E3433" s="2" t="s">
        <v>12282</v>
      </c>
      <c r="F3433" s="2" t="s">
        <v>12279</v>
      </c>
    </row>
    <row r="3434" spans="1:6" ht="20" hidden="1" x14ac:dyDescent="0.2">
      <c r="A3434" s="1">
        <v>17396</v>
      </c>
      <c r="B3434" s="2" t="s">
        <v>7316</v>
      </c>
      <c r="C3434" s="2" t="s">
        <v>15625</v>
      </c>
      <c r="D3434" s="2" t="s">
        <v>34</v>
      </c>
      <c r="E3434" s="2" t="s">
        <v>12282</v>
      </c>
      <c r="F3434" s="2" t="s">
        <v>12279</v>
      </c>
    </row>
    <row r="3435" spans="1:6" hidden="1" x14ac:dyDescent="0.2">
      <c r="A3435" s="1">
        <v>17402</v>
      </c>
      <c r="B3435" s="2" t="s">
        <v>7605</v>
      </c>
      <c r="C3435" s="2" t="s">
        <v>15626</v>
      </c>
      <c r="D3435" s="2" t="s">
        <v>29</v>
      </c>
      <c r="E3435" s="2" t="s">
        <v>12278</v>
      </c>
      <c r="F3435" s="2" t="s">
        <v>12279</v>
      </c>
    </row>
    <row r="3436" spans="1:6" hidden="1" x14ac:dyDescent="0.2">
      <c r="A3436" s="1">
        <v>17405</v>
      </c>
      <c r="B3436" s="2" t="s">
        <v>7620</v>
      </c>
      <c r="C3436" s="2" t="s">
        <v>15627</v>
      </c>
      <c r="D3436" s="2" t="s">
        <v>34</v>
      </c>
      <c r="E3436" s="2" t="s">
        <v>12297</v>
      </c>
      <c r="F3436" s="2" t="s">
        <v>12279</v>
      </c>
    </row>
    <row r="3437" spans="1:6" hidden="1" x14ac:dyDescent="0.2">
      <c r="A3437" s="1">
        <v>17413</v>
      </c>
      <c r="B3437" s="2" t="s">
        <v>7797</v>
      </c>
      <c r="C3437" s="2" t="s">
        <v>15628</v>
      </c>
      <c r="D3437" s="2" t="s">
        <v>29</v>
      </c>
      <c r="E3437" s="2" t="s">
        <v>12595</v>
      </c>
      <c r="F3437" s="2" t="s">
        <v>12279</v>
      </c>
    </row>
    <row r="3438" spans="1:6" hidden="1" x14ac:dyDescent="0.2">
      <c r="A3438" s="1">
        <v>17414</v>
      </c>
      <c r="B3438" s="2" t="s">
        <v>7385</v>
      </c>
      <c r="C3438" s="2" t="s">
        <v>15629</v>
      </c>
      <c r="D3438" s="2" t="s">
        <v>26</v>
      </c>
      <c r="E3438" s="2" t="s">
        <v>12278</v>
      </c>
      <c r="F3438" s="2" t="s">
        <v>12279</v>
      </c>
    </row>
    <row r="3439" spans="1:6" hidden="1" x14ac:dyDescent="0.2">
      <c r="A3439" s="1">
        <v>17415</v>
      </c>
      <c r="B3439" s="2" t="s">
        <v>7320</v>
      </c>
      <c r="C3439" s="2" t="s">
        <v>14511</v>
      </c>
      <c r="D3439" s="2" t="s">
        <v>29</v>
      </c>
      <c r="E3439" s="2" t="s">
        <v>12297</v>
      </c>
      <c r="F3439" s="2" t="s">
        <v>12279</v>
      </c>
    </row>
    <row r="3440" spans="1:6" hidden="1" x14ac:dyDescent="0.2">
      <c r="A3440" s="1">
        <v>17417</v>
      </c>
      <c r="B3440" s="2" t="s">
        <v>7318</v>
      </c>
      <c r="C3440" s="2" t="s">
        <v>15630</v>
      </c>
      <c r="D3440" s="2" t="s">
        <v>34</v>
      </c>
      <c r="E3440" s="2" t="s">
        <v>12595</v>
      </c>
      <c r="F3440" s="2" t="s">
        <v>12279</v>
      </c>
    </row>
    <row r="3441" spans="1:6" hidden="1" x14ac:dyDescent="0.2">
      <c r="A3441" s="1">
        <v>17418</v>
      </c>
      <c r="B3441" s="2" t="s">
        <v>7325</v>
      </c>
      <c r="C3441" s="2" t="s">
        <v>15631</v>
      </c>
      <c r="D3441" s="2" t="s">
        <v>26</v>
      </c>
      <c r="E3441" s="2" t="s">
        <v>12278</v>
      </c>
      <c r="F3441" s="2" t="s">
        <v>12279</v>
      </c>
    </row>
    <row r="3442" spans="1:6" hidden="1" x14ac:dyDescent="0.2">
      <c r="A3442" s="1">
        <v>17419</v>
      </c>
      <c r="B3442" s="2" t="s">
        <v>7325</v>
      </c>
      <c r="C3442" s="2" t="s">
        <v>15632</v>
      </c>
      <c r="D3442" s="2" t="s">
        <v>26</v>
      </c>
      <c r="E3442" s="2" t="s">
        <v>12284</v>
      </c>
      <c r="F3442" s="2" t="s">
        <v>12279</v>
      </c>
    </row>
    <row r="3443" spans="1:6" ht="20" hidden="1" x14ac:dyDescent="0.2">
      <c r="A3443" s="1">
        <v>17422</v>
      </c>
      <c r="B3443" s="2" t="s">
        <v>14338</v>
      </c>
      <c r="C3443" s="2" t="s">
        <v>15633</v>
      </c>
      <c r="D3443" s="2" t="s">
        <v>29</v>
      </c>
      <c r="E3443" s="2" t="s">
        <v>12284</v>
      </c>
      <c r="F3443" s="2" t="s">
        <v>12279</v>
      </c>
    </row>
    <row r="3444" spans="1:6" hidden="1" x14ac:dyDescent="0.2">
      <c r="A3444" s="1">
        <v>17423</v>
      </c>
      <c r="B3444" s="2" t="s">
        <v>14338</v>
      </c>
      <c r="C3444" s="2" t="s">
        <v>15634</v>
      </c>
      <c r="D3444" s="2" t="s">
        <v>29</v>
      </c>
      <c r="E3444" s="2" t="s">
        <v>12284</v>
      </c>
      <c r="F3444" s="2" t="s">
        <v>12279</v>
      </c>
    </row>
    <row r="3445" spans="1:6" ht="20" hidden="1" x14ac:dyDescent="0.2">
      <c r="A3445" s="1">
        <v>17424</v>
      </c>
      <c r="B3445" s="2" t="s">
        <v>14489</v>
      </c>
      <c r="C3445" s="2" t="s">
        <v>15635</v>
      </c>
      <c r="D3445" s="2" t="s">
        <v>26</v>
      </c>
      <c r="E3445" s="2" t="s">
        <v>12453</v>
      </c>
      <c r="F3445" s="2" t="s">
        <v>12279</v>
      </c>
    </row>
    <row r="3446" spans="1:6" hidden="1" x14ac:dyDescent="0.2">
      <c r="A3446" s="1">
        <v>17428</v>
      </c>
      <c r="B3446" s="2" t="s">
        <v>7525</v>
      </c>
      <c r="C3446" s="2" t="s">
        <v>15636</v>
      </c>
      <c r="D3446" s="2" t="s">
        <v>29</v>
      </c>
      <c r="E3446" s="2" t="s">
        <v>12278</v>
      </c>
      <c r="F3446" s="2" t="s">
        <v>12279</v>
      </c>
    </row>
    <row r="3447" spans="1:6" hidden="1" x14ac:dyDescent="0.2">
      <c r="A3447" s="1">
        <v>17431</v>
      </c>
      <c r="B3447" s="2" t="s">
        <v>13451</v>
      </c>
      <c r="C3447" s="2" t="s">
        <v>15637</v>
      </c>
      <c r="D3447" s="2" t="s">
        <v>34</v>
      </c>
      <c r="E3447" s="2" t="s">
        <v>12297</v>
      </c>
      <c r="F3447" s="2" t="s">
        <v>12279</v>
      </c>
    </row>
    <row r="3448" spans="1:6" ht="20" hidden="1" x14ac:dyDescent="0.2">
      <c r="A3448" s="1">
        <v>17435</v>
      </c>
      <c r="B3448" s="2" t="s">
        <v>12373</v>
      </c>
      <c r="C3448" s="2" t="s">
        <v>15638</v>
      </c>
      <c r="D3448" s="2" t="s">
        <v>29</v>
      </c>
      <c r="E3448" s="2" t="s">
        <v>12284</v>
      </c>
      <c r="F3448" s="2" t="s">
        <v>12279</v>
      </c>
    </row>
    <row r="3449" spans="1:6" ht="20" hidden="1" x14ac:dyDescent="0.2">
      <c r="A3449" s="1">
        <v>17436</v>
      </c>
      <c r="B3449" s="2" t="s">
        <v>13760</v>
      </c>
      <c r="C3449" s="2" t="s">
        <v>15639</v>
      </c>
      <c r="D3449" s="2" t="s">
        <v>26</v>
      </c>
      <c r="E3449" s="2" t="s">
        <v>12453</v>
      </c>
      <c r="F3449" s="2" t="s">
        <v>12279</v>
      </c>
    </row>
    <row r="3450" spans="1:6" hidden="1" x14ac:dyDescent="0.2">
      <c r="A3450" s="1">
        <v>17438</v>
      </c>
      <c r="B3450" s="2" t="s">
        <v>15640</v>
      </c>
      <c r="C3450" s="2" t="s">
        <v>15641</v>
      </c>
      <c r="D3450" s="2" t="s">
        <v>34</v>
      </c>
      <c r="E3450" s="2" t="s">
        <v>12297</v>
      </c>
      <c r="F3450" s="2" t="s">
        <v>12279</v>
      </c>
    </row>
    <row r="3451" spans="1:6" hidden="1" x14ac:dyDescent="0.2">
      <c r="A3451" s="1">
        <v>17439</v>
      </c>
      <c r="B3451" s="2" t="s">
        <v>15640</v>
      </c>
      <c r="C3451" s="2" t="s">
        <v>15642</v>
      </c>
      <c r="D3451" s="2" t="s">
        <v>34</v>
      </c>
      <c r="E3451" s="2" t="s">
        <v>12297</v>
      </c>
      <c r="F3451" s="2" t="s">
        <v>12279</v>
      </c>
    </row>
    <row r="3452" spans="1:6" hidden="1" x14ac:dyDescent="0.2">
      <c r="A3452" s="1">
        <v>17440</v>
      </c>
      <c r="B3452" s="2" t="s">
        <v>7389</v>
      </c>
      <c r="C3452" s="2" t="s">
        <v>14842</v>
      </c>
      <c r="D3452" s="2" t="s">
        <v>26</v>
      </c>
      <c r="E3452" s="2" t="s">
        <v>12282</v>
      </c>
      <c r="F3452" s="2" t="s">
        <v>12279</v>
      </c>
    </row>
    <row r="3453" spans="1:6" hidden="1" x14ac:dyDescent="0.2">
      <c r="A3453" s="1">
        <v>17444</v>
      </c>
      <c r="B3453" s="2" t="s">
        <v>12887</v>
      </c>
      <c r="C3453" s="2" t="s">
        <v>15643</v>
      </c>
      <c r="D3453" s="2" t="s">
        <v>29</v>
      </c>
      <c r="E3453" s="2" t="s">
        <v>12278</v>
      </c>
      <c r="F3453" s="2" t="s">
        <v>12279</v>
      </c>
    </row>
    <row r="3454" spans="1:6" hidden="1" x14ac:dyDescent="0.2">
      <c r="A3454" s="1">
        <v>17445</v>
      </c>
      <c r="B3454" s="2" t="s">
        <v>12887</v>
      </c>
      <c r="C3454" s="2" t="s">
        <v>15644</v>
      </c>
      <c r="D3454" s="2" t="s">
        <v>29</v>
      </c>
      <c r="E3454" s="2" t="s">
        <v>12278</v>
      </c>
      <c r="F3454" s="2" t="s">
        <v>12279</v>
      </c>
    </row>
    <row r="3455" spans="1:6" hidden="1" x14ac:dyDescent="0.2">
      <c r="A3455" s="1">
        <v>17447</v>
      </c>
      <c r="B3455" s="2" t="s">
        <v>7325</v>
      </c>
      <c r="C3455" s="2" t="s">
        <v>15645</v>
      </c>
      <c r="D3455" s="2" t="s">
        <v>26</v>
      </c>
      <c r="E3455" s="2" t="s">
        <v>12282</v>
      </c>
      <c r="F3455" s="2" t="s">
        <v>12279</v>
      </c>
    </row>
    <row r="3456" spans="1:6" hidden="1" x14ac:dyDescent="0.2">
      <c r="A3456" s="1">
        <v>17448</v>
      </c>
      <c r="B3456" s="2" t="s">
        <v>13353</v>
      </c>
      <c r="C3456" s="2" t="s">
        <v>14626</v>
      </c>
      <c r="D3456" s="2" t="s">
        <v>29</v>
      </c>
      <c r="E3456" s="2" t="s">
        <v>12278</v>
      </c>
      <c r="F3456" s="2" t="s">
        <v>12279</v>
      </c>
    </row>
    <row r="3457" spans="1:6" ht="20" hidden="1" x14ac:dyDescent="0.2">
      <c r="A3457" s="1">
        <v>17449</v>
      </c>
      <c r="B3457" s="2" t="s">
        <v>12373</v>
      </c>
      <c r="C3457" s="2" t="s">
        <v>15646</v>
      </c>
      <c r="D3457" s="2" t="s">
        <v>29</v>
      </c>
      <c r="E3457" s="2" t="s">
        <v>12278</v>
      </c>
      <c r="F3457" s="2" t="s">
        <v>12279</v>
      </c>
    </row>
    <row r="3458" spans="1:6" hidden="1" x14ac:dyDescent="0.2">
      <c r="A3458" s="1">
        <v>17450</v>
      </c>
      <c r="B3458" s="2" t="s">
        <v>7325</v>
      </c>
      <c r="C3458" s="2" t="s">
        <v>15647</v>
      </c>
      <c r="D3458" s="2" t="s">
        <v>26</v>
      </c>
      <c r="E3458" s="2" t="s">
        <v>12282</v>
      </c>
      <c r="F3458" s="2" t="s">
        <v>12279</v>
      </c>
    </row>
    <row r="3459" spans="1:6" hidden="1" x14ac:dyDescent="0.2">
      <c r="A3459" s="1">
        <v>17454</v>
      </c>
      <c r="B3459" s="2" t="s">
        <v>15648</v>
      </c>
      <c r="C3459" s="2" t="s">
        <v>14177</v>
      </c>
      <c r="D3459" s="2" t="s">
        <v>34</v>
      </c>
      <c r="E3459" s="2" t="s">
        <v>12297</v>
      </c>
      <c r="F3459" s="2" t="s">
        <v>12279</v>
      </c>
    </row>
    <row r="3460" spans="1:6" hidden="1" x14ac:dyDescent="0.2">
      <c r="A3460" s="1">
        <v>17456</v>
      </c>
      <c r="B3460" s="2" t="s">
        <v>7871</v>
      </c>
      <c r="C3460" s="2" t="s">
        <v>15649</v>
      </c>
      <c r="D3460" s="2" t="s">
        <v>34</v>
      </c>
      <c r="E3460" s="2" t="s">
        <v>12595</v>
      </c>
      <c r="F3460" s="2" t="s">
        <v>12279</v>
      </c>
    </row>
    <row r="3461" spans="1:6" hidden="1" x14ac:dyDescent="0.2">
      <c r="A3461" s="1">
        <v>17462</v>
      </c>
      <c r="B3461" s="2" t="s">
        <v>12876</v>
      </c>
      <c r="C3461" s="2" t="s">
        <v>15650</v>
      </c>
      <c r="D3461" s="2" t="s">
        <v>29</v>
      </c>
      <c r="E3461" s="2" t="s">
        <v>12297</v>
      </c>
      <c r="F3461" s="2" t="s">
        <v>12279</v>
      </c>
    </row>
    <row r="3462" spans="1:6" hidden="1" x14ac:dyDescent="0.2">
      <c r="A3462" s="1">
        <v>17463</v>
      </c>
      <c r="B3462" s="2" t="s">
        <v>7489</v>
      </c>
      <c r="C3462" s="2" t="s">
        <v>13445</v>
      </c>
      <c r="D3462" s="2" t="s">
        <v>29</v>
      </c>
      <c r="E3462" s="2" t="s">
        <v>12278</v>
      </c>
      <c r="F3462" s="2" t="s">
        <v>12279</v>
      </c>
    </row>
    <row r="3463" spans="1:6" hidden="1" x14ac:dyDescent="0.2">
      <c r="A3463" s="1">
        <v>17471</v>
      </c>
      <c r="B3463" s="2" t="s">
        <v>15651</v>
      </c>
      <c r="C3463" s="2" t="s">
        <v>15652</v>
      </c>
      <c r="D3463" s="2" t="s">
        <v>26</v>
      </c>
      <c r="E3463" s="2" t="s">
        <v>12284</v>
      </c>
      <c r="F3463" s="2" t="s">
        <v>12279</v>
      </c>
    </row>
    <row r="3464" spans="1:6" hidden="1" x14ac:dyDescent="0.2">
      <c r="A3464" s="1">
        <v>17472</v>
      </c>
      <c r="B3464" s="2" t="s">
        <v>7348</v>
      </c>
      <c r="C3464" s="2" t="s">
        <v>15653</v>
      </c>
      <c r="D3464" s="2" t="s">
        <v>29</v>
      </c>
      <c r="E3464" s="2" t="s">
        <v>12297</v>
      </c>
      <c r="F3464" s="2" t="s">
        <v>12279</v>
      </c>
    </row>
    <row r="3465" spans="1:6" hidden="1" x14ac:dyDescent="0.2">
      <c r="A3465" s="1">
        <v>17473</v>
      </c>
      <c r="B3465" s="2" t="s">
        <v>7284</v>
      </c>
      <c r="C3465" s="2" t="s">
        <v>15654</v>
      </c>
      <c r="D3465" s="2" t="s">
        <v>29</v>
      </c>
      <c r="E3465" s="2" t="s">
        <v>12297</v>
      </c>
      <c r="F3465" s="2" t="s">
        <v>12279</v>
      </c>
    </row>
    <row r="3466" spans="1:6" ht="20" hidden="1" x14ac:dyDescent="0.2">
      <c r="A3466" s="1">
        <v>17474</v>
      </c>
      <c r="B3466" s="2" t="s">
        <v>7287</v>
      </c>
      <c r="C3466" s="2" t="s">
        <v>15655</v>
      </c>
      <c r="D3466" s="2" t="s">
        <v>34</v>
      </c>
      <c r="E3466" s="2" t="s">
        <v>12453</v>
      </c>
      <c r="F3466" s="2" t="s">
        <v>12279</v>
      </c>
    </row>
    <row r="3467" spans="1:6" hidden="1" x14ac:dyDescent="0.2">
      <c r="A3467" s="1">
        <v>17475</v>
      </c>
      <c r="B3467" s="2" t="s">
        <v>15656</v>
      </c>
      <c r="C3467" s="2" t="s">
        <v>15657</v>
      </c>
      <c r="D3467" s="2" t="s">
        <v>34</v>
      </c>
      <c r="E3467" s="2" t="s">
        <v>12297</v>
      </c>
      <c r="F3467" s="2" t="s">
        <v>12279</v>
      </c>
    </row>
    <row r="3468" spans="1:6" hidden="1" x14ac:dyDescent="0.2">
      <c r="A3468" s="1">
        <v>17476</v>
      </c>
      <c r="B3468" s="2" t="s">
        <v>15656</v>
      </c>
      <c r="C3468" s="2" t="s">
        <v>2102</v>
      </c>
      <c r="D3468" s="2" t="s">
        <v>34</v>
      </c>
      <c r="E3468" s="2" t="s">
        <v>12297</v>
      </c>
      <c r="F3468" s="2" t="s">
        <v>12279</v>
      </c>
    </row>
    <row r="3469" spans="1:6" hidden="1" x14ac:dyDescent="0.2">
      <c r="A3469" s="1">
        <v>17479</v>
      </c>
      <c r="B3469" s="2" t="s">
        <v>7529</v>
      </c>
      <c r="C3469" s="2" t="s">
        <v>15658</v>
      </c>
      <c r="D3469" s="2" t="s">
        <v>26</v>
      </c>
      <c r="E3469" s="2" t="s">
        <v>12278</v>
      </c>
      <c r="F3469" s="2" t="s">
        <v>12279</v>
      </c>
    </row>
    <row r="3470" spans="1:6" ht="20" hidden="1" x14ac:dyDescent="0.2">
      <c r="A3470" s="1">
        <v>17483</v>
      </c>
      <c r="B3470" s="2" t="s">
        <v>7863</v>
      </c>
      <c r="C3470" s="2" t="s">
        <v>15659</v>
      </c>
      <c r="D3470" s="2" t="s">
        <v>29</v>
      </c>
      <c r="E3470" s="2" t="s">
        <v>12278</v>
      </c>
      <c r="F3470" s="2" t="s">
        <v>12279</v>
      </c>
    </row>
    <row r="3471" spans="1:6" hidden="1" x14ac:dyDescent="0.2">
      <c r="A3471" s="1">
        <v>17484</v>
      </c>
      <c r="B3471" s="2" t="s">
        <v>7871</v>
      </c>
      <c r="C3471" s="2" t="s">
        <v>15660</v>
      </c>
      <c r="D3471" s="2" t="s">
        <v>34</v>
      </c>
      <c r="E3471" s="2" t="s">
        <v>12278</v>
      </c>
      <c r="F3471" s="2" t="s">
        <v>12279</v>
      </c>
    </row>
    <row r="3472" spans="1:6" hidden="1" x14ac:dyDescent="0.2">
      <c r="A3472" s="1">
        <v>17485</v>
      </c>
      <c r="B3472" s="2" t="s">
        <v>7379</v>
      </c>
      <c r="C3472" s="2" t="s">
        <v>7493</v>
      </c>
      <c r="D3472" s="2" t="s">
        <v>26</v>
      </c>
      <c r="E3472" s="2" t="s">
        <v>12595</v>
      </c>
      <c r="F3472" s="2" t="s">
        <v>12279</v>
      </c>
    </row>
    <row r="3473" spans="1:6" hidden="1" x14ac:dyDescent="0.2">
      <c r="A3473" s="1">
        <v>17487</v>
      </c>
      <c r="B3473" s="2" t="s">
        <v>7721</v>
      </c>
      <c r="C3473" s="2" t="s">
        <v>15661</v>
      </c>
      <c r="D3473" s="2" t="s">
        <v>29</v>
      </c>
      <c r="E3473" s="2" t="s">
        <v>12284</v>
      </c>
      <c r="F3473" s="2" t="s">
        <v>12279</v>
      </c>
    </row>
    <row r="3474" spans="1:6" hidden="1" x14ac:dyDescent="0.2">
      <c r="A3474" s="1">
        <v>17488</v>
      </c>
      <c r="B3474" s="2" t="s">
        <v>12509</v>
      </c>
      <c r="C3474" s="2" t="s">
        <v>15662</v>
      </c>
      <c r="D3474" s="2" t="s">
        <v>29</v>
      </c>
      <c r="E3474" s="2" t="s">
        <v>12297</v>
      </c>
      <c r="F3474" s="2" t="s">
        <v>12279</v>
      </c>
    </row>
    <row r="3475" spans="1:6" hidden="1" x14ac:dyDescent="0.2">
      <c r="A3475" s="1">
        <v>17489</v>
      </c>
      <c r="B3475" s="2" t="s">
        <v>12811</v>
      </c>
      <c r="C3475" s="2" t="s">
        <v>15663</v>
      </c>
      <c r="D3475" s="2" t="s">
        <v>34</v>
      </c>
      <c r="E3475" s="2" t="s">
        <v>12297</v>
      </c>
      <c r="F3475" s="2" t="s">
        <v>12279</v>
      </c>
    </row>
    <row r="3476" spans="1:6" hidden="1" x14ac:dyDescent="0.2">
      <c r="A3476" s="1">
        <v>17490</v>
      </c>
      <c r="B3476" s="2" t="s">
        <v>12811</v>
      </c>
      <c r="C3476" s="2" t="s">
        <v>14860</v>
      </c>
      <c r="D3476" s="2" t="s">
        <v>34</v>
      </c>
      <c r="E3476" s="2" t="s">
        <v>12297</v>
      </c>
      <c r="F3476" s="2" t="s">
        <v>12279</v>
      </c>
    </row>
    <row r="3477" spans="1:6" hidden="1" x14ac:dyDescent="0.2">
      <c r="A3477" s="1">
        <v>17493</v>
      </c>
      <c r="B3477" s="2" t="s">
        <v>14489</v>
      </c>
      <c r="C3477" s="2" t="s">
        <v>15664</v>
      </c>
      <c r="D3477" s="2" t="s">
        <v>26</v>
      </c>
      <c r="E3477" s="2" t="s">
        <v>12278</v>
      </c>
      <c r="F3477" s="2" t="s">
        <v>12279</v>
      </c>
    </row>
    <row r="3478" spans="1:6" hidden="1" x14ac:dyDescent="0.2">
      <c r="A3478" s="1">
        <v>17495</v>
      </c>
      <c r="B3478" s="2" t="s">
        <v>7267</v>
      </c>
      <c r="C3478" s="2" t="s">
        <v>15665</v>
      </c>
      <c r="D3478" s="2" t="s">
        <v>29</v>
      </c>
      <c r="E3478" s="2" t="s">
        <v>12284</v>
      </c>
      <c r="F3478" s="2" t="s">
        <v>12279</v>
      </c>
    </row>
    <row r="3479" spans="1:6" ht="20" hidden="1" x14ac:dyDescent="0.2">
      <c r="A3479" s="1">
        <v>17498</v>
      </c>
      <c r="B3479" s="2" t="s">
        <v>7723</v>
      </c>
      <c r="C3479" s="2" t="s">
        <v>15666</v>
      </c>
      <c r="D3479" s="2" t="s">
        <v>29</v>
      </c>
      <c r="E3479" s="2" t="s">
        <v>12453</v>
      </c>
      <c r="F3479" s="2" t="s">
        <v>12279</v>
      </c>
    </row>
    <row r="3480" spans="1:6" ht="20" hidden="1" x14ac:dyDescent="0.2">
      <c r="A3480" s="1">
        <v>17499</v>
      </c>
      <c r="B3480" s="2" t="s">
        <v>7325</v>
      </c>
      <c r="C3480" s="2" t="s">
        <v>15667</v>
      </c>
      <c r="D3480" s="2" t="s">
        <v>26</v>
      </c>
      <c r="E3480" s="2" t="s">
        <v>12453</v>
      </c>
      <c r="F3480" s="2" t="s">
        <v>12279</v>
      </c>
    </row>
    <row r="3481" spans="1:6" hidden="1" x14ac:dyDescent="0.2">
      <c r="A3481" s="1">
        <v>17501</v>
      </c>
      <c r="B3481" s="2" t="s">
        <v>7325</v>
      </c>
      <c r="C3481" s="2" t="s">
        <v>15668</v>
      </c>
      <c r="D3481" s="2" t="s">
        <v>26</v>
      </c>
      <c r="E3481" s="2" t="s">
        <v>12282</v>
      </c>
      <c r="F3481" s="2" t="s">
        <v>12279</v>
      </c>
    </row>
    <row r="3482" spans="1:6" hidden="1" x14ac:dyDescent="0.2">
      <c r="A3482" s="1">
        <v>17502</v>
      </c>
      <c r="B3482" s="2" t="s">
        <v>7325</v>
      </c>
      <c r="C3482" s="2" t="s">
        <v>15669</v>
      </c>
      <c r="D3482" s="2" t="s">
        <v>26</v>
      </c>
      <c r="E3482" s="2" t="s">
        <v>12282</v>
      </c>
      <c r="F3482" s="2" t="s">
        <v>12279</v>
      </c>
    </row>
    <row r="3483" spans="1:6" hidden="1" x14ac:dyDescent="0.2">
      <c r="A3483" s="1">
        <v>17504</v>
      </c>
      <c r="B3483" s="2" t="s">
        <v>7348</v>
      </c>
      <c r="C3483" s="2" t="s">
        <v>15670</v>
      </c>
      <c r="D3483" s="2" t="s">
        <v>29</v>
      </c>
      <c r="E3483" s="2" t="s">
        <v>12282</v>
      </c>
      <c r="F3483" s="2" t="s">
        <v>12279</v>
      </c>
    </row>
    <row r="3484" spans="1:6" hidden="1" x14ac:dyDescent="0.2">
      <c r="A3484" s="1">
        <v>17510</v>
      </c>
      <c r="B3484" s="2" t="s">
        <v>7323</v>
      </c>
      <c r="C3484" s="2" t="s">
        <v>15671</v>
      </c>
      <c r="D3484" s="2" t="s">
        <v>26</v>
      </c>
      <c r="E3484" s="2" t="s">
        <v>12282</v>
      </c>
      <c r="F3484" s="2" t="s">
        <v>12279</v>
      </c>
    </row>
    <row r="3485" spans="1:6" hidden="1" x14ac:dyDescent="0.2">
      <c r="A3485" s="1">
        <v>17511</v>
      </c>
      <c r="B3485" s="2" t="s">
        <v>7323</v>
      </c>
      <c r="C3485" s="2" t="s">
        <v>15672</v>
      </c>
      <c r="D3485" s="2" t="s">
        <v>26</v>
      </c>
      <c r="E3485" s="2" t="s">
        <v>12282</v>
      </c>
      <c r="F3485" s="2" t="s">
        <v>12279</v>
      </c>
    </row>
    <row r="3486" spans="1:6" hidden="1" x14ac:dyDescent="0.2">
      <c r="A3486" s="1">
        <v>17512</v>
      </c>
      <c r="B3486" s="2" t="s">
        <v>7323</v>
      </c>
      <c r="C3486" s="2" t="s">
        <v>15673</v>
      </c>
      <c r="D3486" s="2" t="s">
        <v>26</v>
      </c>
      <c r="E3486" s="2" t="s">
        <v>12282</v>
      </c>
      <c r="F3486" s="2" t="s">
        <v>12279</v>
      </c>
    </row>
    <row r="3487" spans="1:6" ht="20" hidden="1" x14ac:dyDescent="0.2">
      <c r="A3487" s="1">
        <v>17513</v>
      </c>
      <c r="B3487" s="2" t="s">
        <v>7323</v>
      </c>
      <c r="C3487" s="2" t="s">
        <v>15674</v>
      </c>
      <c r="D3487" s="2" t="s">
        <v>26</v>
      </c>
      <c r="E3487" s="2" t="s">
        <v>12282</v>
      </c>
      <c r="F3487" s="2" t="s">
        <v>12279</v>
      </c>
    </row>
    <row r="3488" spans="1:6" hidden="1" x14ac:dyDescent="0.2">
      <c r="A3488" s="1">
        <v>17514</v>
      </c>
      <c r="B3488" s="2" t="s">
        <v>7323</v>
      </c>
      <c r="C3488" s="2" t="s">
        <v>15675</v>
      </c>
      <c r="D3488" s="2" t="s">
        <v>26</v>
      </c>
      <c r="E3488" s="2" t="s">
        <v>12282</v>
      </c>
      <c r="F3488" s="2" t="s">
        <v>12279</v>
      </c>
    </row>
    <row r="3489" spans="1:6" hidden="1" x14ac:dyDescent="0.2">
      <c r="A3489" s="1">
        <v>17515</v>
      </c>
      <c r="B3489" s="2" t="s">
        <v>7323</v>
      </c>
      <c r="C3489" s="2" t="s">
        <v>15676</v>
      </c>
      <c r="D3489" s="2" t="s">
        <v>26</v>
      </c>
      <c r="E3489" s="2" t="s">
        <v>12282</v>
      </c>
      <c r="F3489" s="2" t="s">
        <v>12279</v>
      </c>
    </row>
    <row r="3490" spans="1:6" hidden="1" x14ac:dyDescent="0.2">
      <c r="A3490" s="1">
        <v>17517</v>
      </c>
      <c r="B3490" s="2" t="s">
        <v>7323</v>
      </c>
      <c r="C3490" s="2" t="s">
        <v>15677</v>
      </c>
      <c r="D3490" s="2" t="s">
        <v>26</v>
      </c>
      <c r="E3490" s="2" t="s">
        <v>12282</v>
      </c>
      <c r="F3490" s="2" t="s">
        <v>12279</v>
      </c>
    </row>
    <row r="3491" spans="1:6" ht="20" hidden="1" x14ac:dyDescent="0.2">
      <c r="A3491" s="1">
        <v>17524</v>
      </c>
      <c r="B3491" s="2" t="s">
        <v>7323</v>
      </c>
      <c r="C3491" s="2" t="s">
        <v>15678</v>
      </c>
      <c r="D3491" s="2" t="s">
        <v>26</v>
      </c>
      <c r="E3491" s="2" t="s">
        <v>12282</v>
      </c>
      <c r="F3491" s="2" t="s">
        <v>12279</v>
      </c>
    </row>
    <row r="3492" spans="1:6" ht="20" hidden="1" x14ac:dyDescent="0.2">
      <c r="A3492" s="1">
        <v>17526</v>
      </c>
      <c r="B3492" s="2" t="s">
        <v>7323</v>
      </c>
      <c r="C3492" s="2" t="s">
        <v>15679</v>
      </c>
      <c r="D3492" s="2" t="s">
        <v>26</v>
      </c>
      <c r="E3492" s="2" t="s">
        <v>12282</v>
      </c>
      <c r="F3492" s="2" t="s">
        <v>12279</v>
      </c>
    </row>
    <row r="3493" spans="1:6" ht="20" hidden="1" x14ac:dyDescent="0.2">
      <c r="A3493" s="1">
        <v>17531</v>
      </c>
      <c r="B3493" s="2" t="s">
        <v>7323</v>
      </c>
      <c r="C3493" s="2" t="s">
        <v>15680</v>
      </c>
      <c r="D3493" s="2" t="s">
        <v>26</v>
      </c>
      <c r="E3493" s="2" t="s">
        <v>12282</v>
      </c>
      <c r="F3493" s="2" t="s">
        <v>12279</v>
      </c>
    </row>
    <row r="3494" spans="1:6" ht="20" hidden="1" x14ac:dyDescent="0.2">
      <c r="A3494" s="1">
        <v>17532</v>
      </c>
      <c r="B3494" s="2" t="s">
        <v>7323</v>
      </c>
      <c r="C3494" s="2" t="s">
        <v>15681</v>
      </c>
      <c r="D3494" s="2" t="s">
        <v>26</v>
      </c>
      <c r="E3494" s="2" t="s">
        <v>12282</v>
      </c>
      <c r="F3494" s="2" t="s">
        <v>12279</v>
      </c>
    </row>
    <row r="3495" spans="1:6" ht="20" hidden="1" x14ac:dyDescent="0.2">
      <c r="A3495" s="1">
        <v>17533</v>
      </c>
      <c r="B3495" s="2" t="s">
        <v>7323</v>
      </c>
      <c r="C3495" s="2" t="s">
        <v>15682</v>
      </c>
      <c r="D3495" s="2" t="s">
        <v>26</v>
      </c>
      <c r="E3495" s="2" t="s">
        <v>12282</v>
      </c>
      <c r="F3495" s="2" t="s">
        <v>12279</v>
      </c>
    </row>
    <row r="3496" spans="1:6" ht="20" hidden="1" x14ac:dyDescent="0.2">
      <c r="A3496" s="1">
        <v>17534</v>
      </c>
      <c r="B3496" s="2" t="s">
        <v>7323</v>
      </c>
      <c r="C3496" s="2" t="s">
        <v>15683</v>
      </c>
      <c r="D3496" s="2" t="s">
        <v>26</v>
      </c>
      <c r="E3496" s="2" t="s">
        <v>12282</v>
      </c>
      <c r="F3496" s="2" t="s">
        <v>12279</v>
      </c>
    </row>
    <row r="3497" spans="1:6" hidden="1" x14ac:dyDescent="0.2">
      <c r="A3497" s="1">
        <v>17536</v>
      </c>
      <c r="B3497" s="2" t="s">
        <v>7323</v>
      </c>
      <c r="C3497" s="2" t="s">
        <v>15684</v>
      </c>
      <c r="D3497" s="2" t="s">
        <v>26</v>
      </c>
      <c r="E3497" s="2" t="s">
        <v>12282</v>
      </c>
      <c r="F3497" s="2" t="s">
        <v>12279</v>
      </c>
    </row>
    <row r="3498" spans="1:6" hidden="1" x14ac:dyDescent="0.2">
      <c r="A3498" s="1">
        <v>17537</v>
      </c>
      <c r="B3498" s="2" t="s">
        <v>7323</v>
      </c>
      <c r="C3498" s="2" t="s">
        <v>15685</v>
      </c>
      <c r="D3498" s="2" t="s">
        <v>26</v>
      </c>
      <c r="E3498" s="2" t="s">
        <v>12282</v>
      </c>
      <c r="F3498" s="2" t="s">
        <v>12279</v>
      </c>
    </row>
    <row r="3499" spans="1:6" ht="20" hidden="1" x14ac:dyDescent="0.2">
      <c r="A3499" s="1">
        <v>17538</v>
      </c>
      <c r="B3499" s="2" t="s">
        <v>7323</v>
      </c>
      <c r="C3499" s="2" t="s">
        <v>15686</v>
      </c>
      <c r="D3499" s="2" t="s">
        <v>26</v>
      </c>
      <c r="E3499" s="2" t="s">
        <v>12282</v>
      </c>
      <c r="F3499" s="2" t="s">
        <v>12279</v>
      </c>
    </row>
    <row r="3500" spans="1:6" hidden="1" x14ac:dyDescent="0.2">
      <c r="A3500" s="1">
        <v>17541</v>
      </c>
      <c r="B3500" s="2" t="s">
        <v>7323</v>
      </c>
      <c r="C3500" s="2" t="s">
        <v>15687</v>
      </c>
      <c r="D3500" s="2" t="s">
        <v>26</v>
      </c>
      <c r="E3500" s="2" t="s">
        <v>12282</v>
      </c>
      <c r="F3500" s="2" t="s">
        <v>12279</v>
      </c>
    </row>
    <row r="3501" spans="1:6" hidden="1" x14ac:dyDescent="0.2">
      <c r="A3501" s="1">
        <v>17542</v>
      </c>
      <c r="B3501" s="2" t="s">
        <v>7323</v>
      </c>
      <c r="C3501" s="2" t="s">
        <v>15688</v>
      </c>
      <c r="D3501" s="2" t="s">
        <v>26</v>
      </c>
      <c r="E3501" s="2" t="s">
        <v>12282</v>
      </c>
      <c r="F3501" s="2" t="s">
        <v>12279</v>
      </c>
    </row>
    <row r="3502" spans="1:6" ht="20" hidden="1" x14ac:dyDescent="0.2">
      <c r="A3502" s="1">
        <v>17543</v>
      </c>
      <c r="B3502" s="2" t="s">
        <v>7323</v>
      </c>
      <c r="C3502" s="2" t="s">
        <v>15689</v>
      </c>
      <c r="D3502" s="2" t="s">
        <v>26</v>
      </c>
      <c r="E3502" s="2" t="s">
        <v>12282</v>
      </c>
      <c r="F3502" s="2" t="s">
        <v>12279</v>
      </c>
    </row>
    <row r="3503" spans="1:6" hidden="1" x14ac:dyDescent="0.2">
      <c r="A3503" s="1">
        <v>17544</v>
      </c>
      <c r="B3503" s="2" t="s">
        <v>14591</v>
      </c>
      <c r="C3503" s="2" t="s">
        <v>15690</v>
      </c>
      <c r="D3503" s="2" t="s">
        <v>29</v>
      </c>
      <c r="E3503" s="2" t="s">
        <v>12284</v>
      </c>
      <c r="F3503" s="2" t="s">
        <v>12279</v>
      </c>
    </row>
    <row r="3504" spans="1:6" hidden="1" x14ac:dyDescent="0.2">
      <c r="A3504" s="1">
        <v>17545</v>
      </c>
      <c r="B3504" s="2" t="s">
        <v>7340</v>
      </c>
      <c r="C3504" s="2" t="s">
        <v>15691</v>
      </c>
      <c r="D3504" s="2" t="s">
        <v>26</v>
      </c>
      <c r="E3504" s="2" t="s">
        <v>12595</v>
      </c>
      <c r="F3504" s="2" t="s">
        <v>12279</v>
      </c>
    </row>
    <row r="3505" spans="1:6" hidden="1" x14ac:dyDescent="0.2">
      <c r="A3505" s="1">
        <v>17546</v>
      </c>
      <c r="B3505" s="2" t="s">
        <v>7340</v>
      </c>
      <c r="C3505" s="2" t="s">
        <v>15692</v>
      </c>
      <c r="D3505" s="2" t="s">
        <v>26</v>
      </c>
      <c r="E3505" s="2" t="s">
        <v>12595</v>
      </c>
      <c r="F3505" s="2" t="s">
        <v>12279</v>
      </c>
    </row>
    <row r="3506" spans="1:6" hidden="1" x14ac:dyDescent="0.2">
      <c r="A3506" s="1">
        <v>17547</v>
      </c>
      <c r="B3506" s="2" t="s">
        <v>15693</v>
      </c>
      <c r="C3506" s="2" t="s">
        <v>15694</v>
      </c>
      <c r="D3506" s="2" t="s">
        <v>29</v>
      </c>
      <c r="E3506" s="2" t="s">
        <v>12278</v>
      </c>
      <c r="F3506" s="2" t="s">
        <v>12279</v>
      </c>
    </row>
    <row r="3507" spans="1:6" hidden="1" x14ac:dyDescent="0.2">
      <c r="A3507" s="1">
        <v>17548</v>
      </c>
      <c r="B3507" s="2" t="s">
        <v>13849</v>
      </c>
      <c r="C3507" s="2" t="s">
        <v>2102</v>
      </c>
      <c r="D3507" s="2" t="s">
        <v>29</v>
      </c>
      <c r="E3507" s="2" t="s">
        <v>12297</v>
      </c>
      <c r="F3507" s="2" t="s">
        <v>12279</v>
      </c>
    </row>
    <row r="3508" spans="1:6" hidden="1" x14ac:dyDescent="0.2">
      <c r="A3508" s="1">
        <v>17550</v>
      </c>
      <c r="B3508" s="2" t="s">
        <v>15695</v>
      </c>
      <c r="C3508" s="2" t="s">
        <v>14346</v>
      </c>
      <c r="D3508" s="2" t="s">
        <v>26</v>
      </c>
      <c r="E3508" s="2" t="s">
        <v>12297</v>
      </c>
      <c r="F3508" s="2" t="s">
        <v>12279</v>
      </c>
    </row>
    <row r="3509" spans="1:6" ht="20" hidden="1" x14ac:dyDescent="0.2">
      <c r="A3509" s="1">
        <v>17551</v>
      </c>
      <c r="B3509" s="2" t="s">
        <v>12843</v>
      </c>
      <c r="C3509" s="2" t="s">
        <v>15696</v>
      </c>
      <c r="D3509" s="2" t="s">
        <v>29</v>
      </c>
      <c r="E3509" s="2" t="s">
        <v>12453</v>
      </c>
      <c r="F3509" s="2" t="s">
        <v>12279</v>
      </c>
    </row>
    <row r="3510" spans="1:6" ht="20" hidden="1" x14ac:dyDescent="0.2">
      <c r="A3510" s="1">
        <v>17552</v>
      </c>
      <c r="B3510" s="2" t="s">
        <v>12373</v>
      </c>
      <c r="C3510" s="2" t="s">
        <v>15697</v>
      </c>
      <c r="D3510" s="2" t="s">
        <v>29</v>
      </c>
      <c r="E3510" s="2" t="s">
        <v>12282</v>
      </c>
      <c r="F3510" s="2" t="s">
        <v>12279</v>
      </c>
    </row>
    <row r="3511" spans="1:6" hidden="1" x14ac:dyDescent="0.2">
      <c r="A3511" s="1">
        <v>17553</v>
      </c>
      <c r="B3511" s="2" t="s">
        <v>7379</v>
      </c>
      <c r="C3511" s="2" t="s">
        <v>15698</v>
      </c>
      <c r="D3511" s="2" t="s">
        <v>26</v>
      </c>
      <c r="E3511" s="2" t="s">
        <v>12297</v>
      </c>
      <c r="F3511" s="2" t="s">
        <v>12279</v>
      </c>
    </row>
    <row r="3512" spans="1:6" ht="20" hidden="1" x14ac:dyDescent="0.2">
      <c r="A3512" s="1">
        <v>17554</v>
      </c>
      <c r="B3512" s="2" t="s">
        <v>7325</v>
      </c>
      <c r="C3512" s="2" t="s">
        <v>15699</v>
      </c>
      <c r="D3512" s="2" t="s">
        <v>26</v>
      </c>
      <c r="E3512" s="2" t="s">
        <v>12453</v>
      </c>
      <c r="F3512" s="2" t="s">
        <v>12279</v>
      </c>
    </row>
    <row r="3513" spans="1:6" hidden="1" x14ac:dyDescent="0.2">
      <c r="A3513" s="1">
        <v>17556</v>
      </c>
      <c r="B3513" s="2" t="s">
        <v>7633</v>
      </c>
      <c r="C3513" s="2" t="s">
        <v>15700</v>
      </c>
      <c r="D3513" s="2" t="s">
        <v>34</v>
      </c>
      <c r="E3513" s="2" t="s">
        <v>12297</v>
      </c>
      <c r="F3513" s="2" t="s">
        <v>12279</v>
      </c>
    </row>
    <row r="3514" spans="1:6" ht="20" hidden="1" x14ac:dyDescent="0.2">
      <c r="A3514" s="1">
        <v>17557</v>
      </c>
      <c r="B3514" s="2" t="s">
        <v>12474</v>
      </c>
      <c r="C3514" s="2" t="s">
        <v>15701</v>
      </c>
      <c r="D3514" s="2" t="s">
        <v>26</v>
      </c>
      <c r="E3514" s="2" t="s">
        <v>12278</v>
      </c>
      <c r="F3514" s="2" t="s">
        <v>12279</v>
      </c>
    </row>
    <row r="3515" spans="1:6" hidden="1" x14ac:dyDescent="0.2">
      <c r="A3515" s="1">
        <v>17558</v>
      </c>
      <c r="B3515" s="2" t="s">
        <v>12474</v>
      </c>
      <c r="C3515" s="2" t="s">
        <v>15702</v>
      </c>
      <c r="D3515" s="2" t="s">
        <v>26</v>
      </c>
      <c r="E3515" s="2" t="s">
        <v>12278</v>
      </c>
      <c r="F3515" s="2" t="s">
        <v>12279</v>
      </c>
    </row>
    <row r="3516" spans="1:6" ht="20" hidden="1" x14ac:dyDescent="0.2">
      <c r="A3516" s="1">
        <v>17559</v>
      </c>
      <c r="B3516" s="2" t="s">
        <v>15703</v>
      </c>
      <c r="C3516" s="2" t="s">
        <v>15704</v>
      </c>
      <c r="D3516" s="2" t="s">
        <v>34</v>
      </c>
      <c r="E3516" s="2" t="s">
        <v>12595</v>
      </c>
      <c r="F3516" s="2" t="s">
        <v>12279</v>
      </c>
    </row>
    <row r="3517" spans="1:6" hidden="1" x14ac:dyDescent="0.2">
      <c r="A3517" s="1">
        <v>17560</v>
      </c>
      <c r="B3517" s="2" t="s">
        <v>7464</v>
      </c>
      <c r="C3517" s="2" t="s">
        <v>7451</v>
      </c>
      <c r="D3517" s="2" t="s">
        <v>34</v>
      </c>
      <c r="E3517" s="2" t="s">
        <v>12595</v>
      </c>
      <c r="F3517" s="2" t="s">
        <v>12279</v>
      </c>
    </row>
    <row r="3518" spans="1:6" hidden="1" x14ac:dyDescent="0.2">
      <c r="A3518" s="1">
        <v>17561</v>
      </c>
      <c r="B3518" s="2" t="s">
        <v>13460</v>
      </c>
      <c r="C3518" s="2" t="s">
        <v>15705</v>
      </c>
      <c r="D3518" s="2" t="s">
        <v>34</v>
      </c>
      <c r="E3518" s="2" t="s">
        <v>12595</v>
      </c>
      <c r="F3518" s="2" t="s">
        <v>12279</v>
      </c>
    </row>
    <row r="3519" spans="1:6" hidden="1" x14ac:dyDescent="0.2">
      <c r="A3519" s="1">
        <v>17562</v>
      </c>
      <c r="B3519" s="2" t="s">
        <v>7489</v>
      </c>
      <c r="C3519" s="2" t="s">
        <v>15706</v>
      </c>
      <c r="D3519" s="2" t="s">
        <v>29</v>
      </c>
      <c r="E3519" s="2" t="s">
        <v>12297</v>
      </c>
      <c r="F3519" s="2" t="s">
        <v>12279</v>
      </c>
    </row>
    <row r="3520" spans="1:6" hidden="1" x14ac:dyDescent="0.2">
      <c r="A3520" s="1">
        <v>17563</v>
      </c>
      <c r="B3520" s="2" t="s">
        <v>7602</v>
      </c>
      <c r="C3520" s="2" t="s">
        <v>15707</v>
      </c>
      <c r="D3520" s="2" t="s">
        <v>26</v>
      </c>
      <c r="E3520" s="2" t="s">
        <v>12278</v>
      </c>
      <c r="F3520" s="2" t="s">
        <v>12279</v>
      </c>
    </row>
    <row r="3521" spans="1:6" hidden="1" x14ac:dyDescent="0.2">
      <c r="A3521" s="1">
        <v>17564</v>
      </c>
      <c r="B3521" s="2" t="s">
        <v>7287</v>
      </c>
      <c r="C3521" s="2" t="s">
        <v>15708</v>
      </c>
      <c r="D3521" s="2" t="s">
        <v>34</v>
      </c>
      <c r="E3521" s="2" t="s">
        <v>12297</v>
      </c>
      <c r="F3521" s="2" t="s">
        <v>12279</v>
      </c>
    </row>
    <row r="3522" spans="1:6" hidden="1" x14ac:dyDescent="0.2">
      <c r="A3522" s="1">
        <v>17568</v>
      </c>
      <c r="B3522" s="2" t="s">
        <v>13230</v>
      </c>
      <c r="C3522" s="2" t="s">
        <v>15709</v>
      </c>
      <c r="D3522" s="2" t="s">
        <v>29</v>
      </c>
      <c r="E3522" s="2" t="s">
        <v>12297</v>
      </c>
      <c r="F3522" s="2" t="s">
        <v>12279</v>
      </c>
    </row>
    <row r="3523" spans="1:6" hidden="1" x14ac:dyDescent="0.2">
      <c r="A3523" s="1">
        <v>17569</v>
      </c>
      <c r="B3523" s="2" t="s">
        <v>15710</v>
      </c>
      <c r="C3523" s="2" t="s">
        <v>2102</v>
      </c>
      <c r="D3523" s="2" t="s">
        <v>34</v>
      </c>
      <c r="E3523" s="2" t="s">
        <v>12297</v>
      </c>
      <c r="F3523" s="2" t="s">
        <v>12279</v>
      </c>
    </row>
    <row r="3524" spans="1:6" ht="20" hidden="1" x14ac:dyDescent="0.2">
      <c r="A3524" s="1">
        <v>17570</v>
      </c>
      <c r="B3524" s="2" t="s">
        <v>7287</v>
      </c>
      <c r="C3524" s="2" t="s">
        <v>15711</v>
      </c>
      <c r="D3524" s="2" t="s">
        <v>34</v>
      </c>
      <c r="E3524" s="2" t="s">
        <v>12595</v>
      </c>
      <c r="F3524" s="2" t="s">
        <v>12279</v>
      </c>
    </row>
    <row r="3525" spans="1:6" hidden="1" x14ac:dyDescent="0.2">
      <c r="A3525" s="1">
        <v>17571</v>
      </c>
      <c r="B3525" s="2" t="s">
        <v>7692</v>
      </c>
      <c r="C3525" s="2" t="s">
        <v>15712</v>
      </c>
      <c r="D3525" s="2" t="s">
        <v>34</v>
      </c>
      <c r="E3525" s="2" t="s">
        <v>12297</v>
      </c>
      <c r="F3525" s="2" t="s">
        <v>12279</v>
      </c>
    </row>
    <row r="3526" spans="1:6" hidden="1" x14ac:dyDescent="0.2">
      <c r="A3526" s="1">
        <v>17572</v>
      </c>
      <c r="B3526" s="2" t="s">
        <v>15713</v>
      </c>
      <c r="C3526" s="2" t="s">
        <v>15714</v>
      </c>
      <c r="D3526" s="2" t="s">
        <v>34</v>
      </c>
      <c r="E3526" s="2" t="s">
        <v>12284</v>
      </c>
      <c r="F3526" s="2" t="s">
        <v>12279</v>
      </c>
    </row>
    <row r="3527" spans="1:6" hidden="1" x14ac:dyDescent="0.2">
      <c r="A3527" s="1">
        <v>17573</v>
      </c>
      <c r="B3527" s="2" t="s">
        <v>7441</v>
      </c>
      <c r="C3527" s="2" t="s">
        <v>15715</v>
      </c>
      <c r="D3527" s="2" t="s">
        <v>34</v>
      </c>
      <c r="E3527" s="2" t="s">
        <v>12297</v>
      </c>
      <c r="F3527" s="2" t="s">
        <v>12279</v>
      </c>
    </row>
    <row r="3528" spans="1:6" hidden="1" x14ac:dyDescent="0.2">
      <c r="A3528" s="1">
        <v>17574</v>
      </c>
      <c r="B3528" s="2" t="s">
        <v>7287</v>
      </c>
      <c r="C3528" s="2" t="s">
        <v>15716</v>
      </c>
      <c r="D3528" s="2" t="s">
        <v>34</v>
      </c>
      <c r="E3528" s="2" t="s">
        <v>12284</v>
      </c>
      <c r="F3528" s="2" t="s">
        <v>12279</v>
      </c>
    </row>
    <row r="3529" spans="1:6" ht="20" hidden="1" x14ac:dyDescent="0.2">
      <c r="A3529" s="1">
        <v>17577</v>
      </c>
      <c r="B3529" s="2" t="s">
        <v>7325</v>
      </c>
      <c r="C3529" s="2" t="s">
        <v>15717</v>
      </c>
      <c r="D3529" s="2" t="s">
        <v>26</v>
      </c>
      <c r="E3529" s="2" t="s">
        <v>12282</v>
      </c>
      <c r="F3529" s="2" t="s">
        <v>12279</v>
      </c>
    </row>
    <row r="3530" spans="1:6" hidden="1" x14ac:dyDescent="0.2">
      <c r="A3530" s="1">
        <v>17582</v>
      </c>
      <c r="B3530" s="2" t="s">
        <v>7325</v>
      </c>
      <c r="C3530" s="2" t="s">
        <v>15718</v>
      </c>
      <c r="D3530" s="2" t="s">
        <v>26</v>
      </c>
      <c r="E3530" s="2" t="s">
        <v>12278</v>
      </c>
      <c r="F3530" s="2" t="s">
        <v>12279</v>
      </c>
    </row>
    <row r="3531" spans="1:6" hidden="1" x14ac:dyDescent="0.2">
      <c r="A3531" s="1">
        <v>17583</v>
      </c>
      <c r="B3531" s="2" t="s">
        <v>15719</v>
      </c>
      <c r="C3531" s="2" t="s">
        <v>15720</v>
      </c>
      <c r="D3531" s="2" t="s">
        <v>29</v>
      </c>
      <c r="E3531" s="2" t="s">
        <v>12297</v>
      </c>
      <c r="F3531" s="2" t="s">
        <v>12279</v>
      </c>
    </row>
    <row r="3532" spans="1:6" hidden="1" x14ac:dyDescent="0.2">
      <c r="A3532" s="1">
        <v>17584</v>
      </c>
      <c r="B3532" s="2" t="s">
        <v>14747</v>
      </c>
      <c r="C3532" s="2" t="s">
        <v>15721</v>
      </c>
      <c r="D3532" s="2" t="s">
        <v>29</v>
      </c>
      <c r="E3532" s="2" t="s">
        <v>12297</v>
      </c>
      <c r="F3532" s="2" t="s">
        <v>12279</v>
      </c>
    </row>
    <row r="3533" spans="1:6" hidden="1" x14ac:dyDescent="0.2">
      <c r="A3533" s="1">
        <v>17585</v>
      </c>
      <c r="B3533" s="2" t="s">
        <v>12541</v>
      </c>
      <c r="C3533" s="2" t="s">
        <v>15722</v>
      </c>
      <c r="D3533" s="2" t="s">
        <v>34</v>
      </c>
      <c r="E3533" s="2" t="s">
        <v>12297</v>
      </c>
      <c r="F3533" s="2" t="s">
        <v>12279</v>
      </c>
    </row>
    <row r="3534" spans="1:6" hidden="1" x14ac:dyDescent="0.2">
      <c r="A3534" s="1">
        <v>17587</v>
      </c>
      <c r="B3534" s="2" t="s">
        <v>7325</v>
      </c>
      <c r="C3534" s="2" t="s">
        <v>15723</v>
      </c>
      <c r="D3534" s="2" t="s">
        <v>26</v>
      </c>
      <c r="E3534" s="2" t="s">
        <v>12595</v>
      </c>
      <c r="F3534" s="2" t="s">
        <v>12279</v>
      </c>
    </row>
    <row r="3535" spans="1:6" hidden="1" x14ac:dyDescent="0.2">
      <c r="A3535" s="1">
        <v>17588</v>
      </c>
      <c r="B3535" s="2" t="s">
        <v>12390</v>
      </c>
      <c r="C3535" s="2" t="s">
        <v>15724</v>
      </c>
      <c r="D3535" s="2" t="s">
        <v>29</v>
      </c>
      <c r="E3535" s="2" t="s">
        <v>12297</v>
      </c>
      <c r="F3535" s="2" t="s">
        <v>12279</v>
      </c>
    </row>
    <row r="3536" spans="1:6" ht="20" hidden="1" x14ac:dyDescent="0.2">
      <c r="A3536" s="1">
        <v>17589</v>
      </c>
      <c r="B3536" s="2" t="s">
        <v>7323</v>
      </c>
      <c r="C3536" s="2" t="s">
        <v>15725</v>
      </c>
      <c r="D3536" s="2" t="s">
        <v>26</v>
      </c>
      <c r="E3536" s="2" t="s">
        <v>12282</v>
      </c>
      <c r="F3536" s="2" t="s">
        <v>12279</v>
      </c>
    </row>
    <row r="3537" spans="1:6" hidden="1" x14ac:dyDescent="0.2">
      <c r="A3537" s="1">
        <v>17590</v>
      </c>
      <c r="B3537" s="2" t="s">
        <v>7841</v>
      </c>
      <c r="C3537" s="2" t="s">
        <v>15726</v>
      </c>
      <c r="D3537" s="2" t="s">
        <v>34</v>
      </c>
      <c r="E3537" s="2" t="s">
        <v>12278</v>
      </c>
      <c r="F3537" s="2" t="s">
        <v>12279</v>
      </c>
    </row>
    <row r="3538" spans="1:6" hidden="1" x14ac:dyDescent="0.2">
      <c r="A3538" s="1">
        <v>17592</v>
      </c>
      <c r="B3538" s="2" t="s">
        <v>7489</v>
      </c>
      <c r="C3538" s="2" t="s">
        <v>15727</v>
      </c>
      <c r="D3538" s="2" t="s">
        <v>29</v>
      </c>
      <c r="E3538" s="2" t="s">
        <v>12278</v>
      </c>
      <c r="F3538" s="2" t="s">
        <v>12279</v>
      </c>
    </row>
    <row r="3539" spans="1:6" ht="20" hidden="1" x14ac:dyDescent="0.2">
      <c r="A3539" s="1">
        <v>17597</v>
      </c>
      <c r="B3539" s="2" t="s">
        <v>7605</v>
      </c>
      <c r="C3539" s="2" t="s">
        <v>15728</v>
      </c>
      <c r="D3539" s="2" t="s">
        <v>29</v>
      </c>
      <c r="E3539" s="2" t="s">
        <v>12278</v>
      </c>
      <c r="F3539" s="2" t="s">
        <v>12279</v>
      </c>
    </row>
    <row r="3540" spans="1:6" ht="20" hidden="1" x14ac:dyDescent="0.2">
      <c r="A3540" s="1">
        <v>17598</v>
      </c>
      <c r="B3540" s="2" t="s">
        <v>12373</v>
      </c>
      <c r="C3540" s="2" t="s">
        <v>15729</v>
      </c>
      <c r="D3540" s="2" t="s">
        <v>29</v>
      </c>
      <c r="E3540" s="2" t="s">
        <v>12282</v>
      </c>
      <c r="F3540" s="2" t="s">
        <v>15730</v>
      </c>
    </row>
    <row r="3541" spans="1:6" hidden="1" x14ac:dyDescent="0.2">
      <c r="A3541" s="1">
        <v>17603</v>
      </c>
      <c r="B3541" s="2" t="s">
        <v>7348</v>
      </c>
      <c r="C3541" s="2" t="s">
        <v>15731</v>
      </c>
      <c r="D3541" s="2" t="s">
        <v>29</v>
      </c>
      <c r="E3541" s="2" t="s">
        <v>12284</v>
      </c>
      <c r="F3541" s="2" t="s">
        <v>12279</v>
      </c>
    </row>
    <row r="3542" spans="1:6" hidden="1" x14ac:dyDescent="0.2">
      <c r="A3542" s="1">
        <v>17604</v>
      </c>
      <c r="B3542" s="2" t="s">
        <v>7340</v>
      </c>
      <c r="C3542" s="2" t="s">
        <v>15732</v>
      </c>
      <c r="D3542" s="2" t="s">
        <v>29</v>
      </c>
      <c r="E3542" s="2" t="s">
        <v>12278</v>
      </c>
      <c r="F3542" s="2" t="s">
        <v>12279</v>
      </c>
    </row>
    <row r="3543" spans="1:6" hidden="1" x14ac:dyDescent="0.2">
      <c r="A3543" s="1">
        <v>17611</v>
      </c>
      <c r="B3543" s="2" t="s">
        <v>7325</v>
      </c>
      <c r="C3543" s="2" t="s">
        <v>15733</v>
      </c>
      <c r="D3543" s="2" t="s">
        <v>26</v>
      </c>
      <c r="E3543" s="2" t="s">
        <v>12278</v>
      </c>
      <c r="F3543" s="2" t="s">
        <v>12279</v>
      </c>
    </row>
    <row r="3544" spans="1:6" hidden="1" x14ac:dyDescent="0.2">
      <c r="A3544" s="1">
        <v>17612</v>
      </c>
      <c r="B3544" s="2" t="s">
        <v>7387</v>
      </c>
      <c r="C3544" s="2" t="s">
        <v>15734</v>
      </c>
      <c r="D3544" s="2" t="s">
        <v>26</v>
      </c>
      <c r="E3544" s="2" t="s">
        <v>12284</v>
      </c>
      <c r="F3544" s="2" t="s">
        <v>12279</v>
      </c>
    </row>
    <row r="3545" spans="1:6" hidden="1" x14ac:dyDescent="0.2">
      <c r="A3545" s="1">
        <v>17613</v>
      </c>
      <c r="B3545" s="2" t="s">
        <v>7381</v>
      </c>
      <c r="C3545" s="2" t="s">
        <v>15735</v>
      </c>
      <c r="D3545" s="2" t="s">
        <v>26</v>
      </c>
      <c r="E3545" s="2" t="s">
        <v>12297</v>
      </c>
      <c r="F3545" s="2" t="s">
        <v>12279</v>
      </c>
    </row>
    <row r="3546" spans="1:6" ht="20" hidden="1" x14ac:dyDescent="0.2">
      <c r="A3546" s="1">
        <v>17614</v>
      </c>
      <c r="B3546" s="2" t="s">
        <v>7325</v>
      </c>
      <c r="C3546" s="2" t="s">
        <v>15736</v>
      </c>
      <c r="D3546" s="2" t="s">
        <v>26</v>
      </c>
      <c r="E3546" s="2" t="s">
        <v>12453</v>
      </c>
      <c r="F3546" s="2" t="s">
        <v>12279</v>
      </c>
    </row>
    <row r="3547" spans="1:6" hidden="1" x14ac:dyDescent="0.2">
      <c r="A3547" s="1">
        <v>17620</v>
      </c>
      <c r="B3547" s="2" t="s">
        <v>7525</v>
      </c>
      <c r="C3547" s="2" t="s">
        <v>15737</v>
      </c>
      <c r="D3547" s="2" t="s">
        <v>29</v>
      </c>
      <c r="E3547" s="2" t="s">
        <v>12297</v>
      </c>
      <c r="F3547" s="2" t="s">
        <v>12279</v>
      </c>
    </row>
    <row r="3548" spans="1:6" hidden="1" x14ac:dyDescent="0.2">
      <c r="A3548" s="1">
        <v>17625</v>
      </c>
      <c r="B3548" s="2" t="s">
        <v>12445</v>
      </c>
      <c r="C3548" s="2" t="s">
        <v>15738</v>
      </c>
      <c r="D3548" s="2" t="s">
        <v>29</v>
      </c>
      <c r="E3548" s="2" t="s">
        <v>12297</v>
      </c>
      <c r="F3548" s="2" t="s">
        <v>12279</v>
      </c>
    </row>
    <row r="3549" spans="1:6" hidden="1" x14ac:dyDescent="0.2">
      <c r="A3549" s="1">
        <v>17627</v>
      </c>
      <c r="B3549" s="2" t="s">
        <v>7299</v>
      </c>
      <c r="C3549" s="2" t="s">
        <v>15739</v>
      </c>
      <c r="D3549" s="2" t="s">
        <v>29</v>
      </c>
      <c r="E3549" s="2" t="s">
        <v>12278</v>
      </c>
      <c r="F3549" s="2" t="s">
        <v>12279</v>
      </c>
    </row>
    <row r="3550" spans="1:6" hidden="1" x14ac:dyDescent="0.2">
      <c r="A3550" s="1">
        <v>17628</v>
      </c>
      <c r="B3550" s="2" t="s">
        <v>7287</v>
      </c>
      <c r="C3550" s="2" t="s">
        <v>15740</v>
      </c>
      <c r="D3550" s="2" t="s">
        <v>34</v>
      </c>
      <c r="E3550" s="2" t="s">
        <v>12278</v>
      </c>
      <c r="F3550" s="2" t="s">
        <v>12279</v>
      </c>
    </row>
    <row r="3551" spans="1:6" hidden="1" x14ac:dyDescent="0.2">
      <c r="A3551" s="1">
        <v>17629</v>
      </c>
      <c r="B3551" s="2" t="s">
        <v>7754</v>
      </c>
      <c r="C3551" s="2" t="s">
        <v>15741</v>
      </c>
      <c r="D3551" s="2" t="s">
        <v>29</v>
      </c>
      <c r="E3551" s="2" t="s">
        <v>12284</v>
      </c>
      <c r="F3551" s="2" t="s">
        <v>12279</v>
      </c>
    </row>
    <row r="3552" spans="1:6" hidden="1" x14ac:dyDescent="0.2">
      <c r="A3552" s="1">
        <v>17631</v>
      </c>
      <c r="B3552" s="2" t="s">
        <v>7863</v>
      </c>
      <c r="C3552" s="2" t="s">
        <v>15742</v>
      </c>
      <c r="D3552" s="2" t="s">
        <v>29</v>
      </c>
      <c r="E3552" s="2" t="s">
        <v>12278</v>
      </c>
      <c r="F3552" s="2" t="s">
        <v>12279</v>
      </c>
    </row>
    <row r="3553" spans="1:6" hidden="1" x14ac:dyDescent="0.2">
      <c r="A3553" s="1">
        <v>17632</v>
      </c>
      <c r="B3553" s="2" t="s">
        <v>7846</v>
      </c>
      <c r="C3553" s="2" t="s">
        <v>15743</v>
      </c>
      <c r="D3553" s="2" t="s">
        <v>34</v>
      </c>
      <c r="E3553" s="2" t="s">
        <v>12297</v>
      </c>
      <c r="F3553" s="2" t="s">
        <v>12279</v>
      </c>
    </row>
    <row r="3554" spans="1:6" hidden="1" x14ac:dyDescent="0.2">
      <c r="A3554" s="1">
        <v>17633</v>
      </c>
      <c r="B3554" s="2" t="s">
        <v>7612</v>
      </c>
      <c r="C3554" s="2" t="s">
        <v>15744</v>
      </c>
      <c r="D3554" s="2" t="s">
        <v>34</v>
      </c>
      <c r="E3554" s="2" t="s">
        <v>12297</v>
      </c>
      <c r="F3554" s="2" t="s">
        <v>12279</v>
      </c>
    </row>
    <row r="3555" spans="1:6" hidden="1" x14ac:dyDescent="0.2">
      <c r="A3555" s="1">
        <v>17634</v>
      </c>
      <c r="B3555" s="2" t="s">
        <v>7525</v>
      </c>
      <c r="C3555" s="2" t="s">
        <v>15745</v>
      </c>
      <c r="D3555" s="2" t="s">
        <v>29</v>
      </c>
      <c r="E3555" s="2" t="s">
        <v>12595</v>
      </c>
      <c r="F3555" s="2" t="s">
        <v>12279</v>
      </c>
    </row>
    <row r="3556" spans="1:6" hidden="1" x14ac:dyDescent="0.2">
      <c r="A3556" s="1">
        <v>17635</v>
      </c>
      <c r="B3556" s="2" t="s">
        <v>7352</v>
      </c>
      <c r="C3556" s="2" t="s">
        <v>15746</v>
      </c>
      <c r="D3556" s="2" t="s">
        <v>29</v>
      </c>
      <c r="E3556" s="2" t="s">
        <v>12595</v>
      </c>
      <c r="F3556" s="2" t="s">
        <v>12279</v>
      </c>
    </row>
    <row r="3557" spans="1:6" hidden="1" x14ac:dyDescent="0.2">
      <c r="A3557" s="1">
        <v>17636</v>
      </c>
      <c r="B3557" s="2" t="s">
        <v>7276</v>
      </c>
      <c r="C3557" s="2" t="s">
        <v>13776</v>
      </c>
      <c r="D3557" s="2" t="s">
        <v>26</v>
      </c>
      <c r="E3557" s="2" t="s">
        <v>12284</v>
      </c>
      <c r="F3557" s="2" t="s">
        <v>12279</v>
      </c>
    </row>
    <row r="3558" spans="1:6" ht="20" hidden="1" x14ac:dyDescent="0.2">
      <c r="A3558" s="1">
        <v>17637</v>
      </c>
      <c r="B3558" s="2" t="s">
        <v>13093</v>
      </c>
      <c r="C3558" s="2" t="s">
        <v>15747</v>
      </c>
      <c r="D3558" s="2" t="s">
        <v>34</v>
      </c>
      <c r="E3558" s="2" t="s">
        <v>12282</v>
      </c>
      <c r="F3558" s="2" t="s">
        <v>12279</v>
      </c>
    </row>
    <row r="3559" spans="1:6" hidden="1" x14ac:dyDescent="0.2">
      <c r="A3559" s="1">
        <v>17638</v>
      </c>
      <c r="B3559" s="2" t="s">
        <v>13093</v>
      </c>
      <c r="C3559" s="2" t="s">
        <v>15748</v>
      </c>
      <c r="D3559" s="2" t="s">
        <v>34</v>
      </c>
      <c r="E3559" s="2" t="s">
        <v>12282</v>
      </c>
      <c r="F3559" s="2" t="s">
        <v>12279</v>
      </c>
    </row>
    <row r="3560" spans="1:6" hidden="1" x14ac:dyDescent="0.2">
      <c r="A3560" s="1">
        <v>17646</v>
      </c>
      <c r="B3560" s="2" t="s">
        <v>12941</v>
      </c>
      <c r="C3560" s="2" t="s">
        <v>15749</v>
      </c>
      <c r="D3560" s="2" t="s">
        <v>26</v>
      </c>
      <c r="E3560" s="2" t="s">
        <v>12278</v>
      </c>
      <c r="F3560" s="2" t="s">
        <v>12279</v>
      </c>
    </row>
    <row r="3561" spans="1:6" hidden="1" x14ac:dyDescent="0.2">
      <c r="A3561" s="1">
        <v>17647</v>
      </c>
      <c r="B3561" s="2" t="s">
        <v>7546</v>
      </c>
      <c r="C3561" s="2" t="s">
        <v>15750</v>
      </c>
      <c r="D3561" s="2" t="s">
        <v>26</v>
      </c>
      <c r="E3561" s="2" t="s">
        <v>12284</v>
      </c>
      <c r="F3561" s="2" t="s">
        <v>12279</v>
      </c>
    </row>
    <row r="3562" spans="1:6" hidden="1" x14ac:dyDescent="0.2">
      <c r="A3562" s="1">
        <v>17648</v>
      </c>
      <c r="B3562" s="2" t="s">
        <v>7385</v>
      </c>
      <c r="C3562" s="2" t="s">
        <v>15751</v>
      </c>
      <c r="D3562" s="2" t="s">
        <v>26</v>
      </c>
      <c r="E3562" s="2" t="s">
        <v>12284</v>
      </c>
      <c r="F3562" s="2" t="s">
        <v>12279</v>
      </c>
    </row>
    <row r="3563" spans="1:6" hidden="1" x14ac:dyDescent="0.2">
      <c r="A3563" s="1">
        <v>17649</v>
      </c>
      <c r="B3563" s="2" t="s">
        <v>7325</v>
      </c>
      <c r="C3563" s="2" t="s">
        <v>15752</v>
      </c>
      <c r="D3563" s="2" t="s">
        <v>26</v>
      </c>
      <c r="E3563" s="2" t="s">
        <v>12284</v>
      </c>
      <c r="F3563" s="2" t="s">
        <v>12279</v>
      </c>
    </row>
    <row r="3564" spans="1:6" hidden="1" x14ac:dyDescent="0.2">
      <c r="A3564" s="1">
        <v>17650</v>
      </c>
      <c r="B3564" s="2" t="s">
        <v>7888</v>
      </c>
      <c r="C3564" s="2" t="s">
        <v>15753</v>
      </c>
      <c r="D3564" s="2" t="s">
        <v>26</v>
      </c>
      <c r="E3564" s="2" t="s">
        <v>12284</v>
      </c>
      <c r="F3564" s="2" t="s">
        <v>12279</v>
      </c>
    </row>
    <row r="3565" spans="1:6" hidden="1" x14ac:dyDescent="0.2">
      <c r="A3565" s="1">
        <v>17651</v>
      </c>
      <c r="B3565" s="2" t="s">
        <v>7787</v>
      </c>
      <c r="C3565" s="2" t="s">
        <v>15754</v>
      </c>
      <c r="D3565" s="2" t="s">
        <v>29</v>
      </c>
      <c r="E3565" s="2" t="s">
        <v>12297</v>
      </c>
      <c r="F3565" s="2" t="s">
        <v>12279</v>
      </c>
    </row>
    <row r="3566" spans="1:6" hidden="1" x14ac:dyDescent="0.2">
      <c r="A3566" s="1">
        <v>17675</v>
      </c>
      <c r="B3566" s="2" t="s">
        <v>7299</v>
      </c>
      <c r="C3566" s="2" t="s">
        <v>15755</v>
      </c>
      <c r="D3566" s="2" t="s">
        <v>29</v>
      </c>
      <c r="E3566" s="2" t="s">
        <v>12284</v>
      </c>
      <c r="F3566" s="2" t="s">
        <v>12279</v>
      </c>
    </row>
    <row r="3567" spans="1:6" hidden="1" x14ac:dyDescent="0.2">
      <c r="A3567" s="1">
        <v>17676</v>
      </c>
      <c r="B3567" s="2" t="s">
        <v>14284</v>
      </c>
      <c r="C3567" s="2" t="s">
        <v>15756</v>
      </c>
      <c r="D3567" s="2" t="s">
        <v>26</v>
      </c>
      <c r="E3567" s="2" t="s">
        <v>12284</v>
      </c>
      <c r="F3567" s="2" t="s">
        <v>12279</v>
      </c>
    </row>
    <row r="3568" spans="1:6" hidden="1" x14ac:dyDescent="0.2">
      <c r="A3568" s="1">
        <v>17680</v>
      </c>
      <c r="B3568" s="2" t="s">
        <v>7620</v>
      </c>
      <c r="C3568" s="2" t="s">
        <v>15757</v>
      </c>
      <c r="D3568" s="2" t="s">
        <v>34</v>
      </c>
      <c r="E3568" s="2" t="s">
        <v>12595</v>
      </c>
      <c r="F3568" s="2" t="s">
        <v>12279</v>
      </c>
    </row>
    <row r="3569" spans="1:6" hidden="1" x14ac:dyDescent="0.2">
      <c r="A3569" s="1">
        <v>17681</v>
      </c>
      <c r="B3569" s="2" t="s">
        <v>7620</v>
      </c>
      <c r="C3569" s="2" t="s">
        <v>15758</v>
      </c>
      <c r="D3569" s="2" t="s">
        <v>34</v>
      </c>
      <c r="E3569" s="2" t="s">
        <v>12595</v>
      </c>
      <c r="F3569" s="2" t="s">
        <v>12279</v>
      </c>
    </row>
    <row r="3570" spans="1:6" hidden="1" x14ac:dyDescent="0.2">
      <c r="A3570" s="1">
        <v>17682</v>
      </c>
      <c r="B3570" s="2" t="s">
        <v>7620</v>
      </c>
      <c r="C3570" s="2" t="s">
        <v>15759</v>
      </c>
      <c r="D3570" s="2" t="s">
        <v>34</v>
      </c>
      <c r="E3570" s="2" t="s">
        <v>12595</v>
      </c>
      <c r="F3570" s="2" t="s">
        <v>12279</v>
      </c>
    </row>
    <row r="3571" spans="1:6" ht="20" hidden="1" x14ac:dyDescent="0.2">
      <c r="A3571" s="1">
        <v>17683</v>
      </c>
      <c r="B3571" s="2" t="s">
        <v>7546</v>
      </c>
      <c r="C3571" s="2" t="s">
        <v>15760</v>
      </c>
      <c r="D3571" s="2" t="s">
        <v>26</v>
      </c>
      <c r="E3571" s="2" t="s">
        <v>12278</v>
      </c>
      <c r="F3571" s="2" t="s">
        <v>12279</v>
      </c>
    </row>
    <row r="3572" spans="1:6" hidden="1" x14ac:dyDescent="0.2">
      <c r="A3572" s="1">
        <v>17684</v>
      </c>
      <c r="B3572" s="2" t="s">
        <v>7345</v>
      </c>
      <c r="C3572" s="2" t="s">
        <v>2102</v>
      </c>
      <c r="D3572" s="2" t="s">
        <v>26</v>
      </c>
      <c r="E3572" s="2" t="s">
        <v>12282</v>
      </c>
      <c r="F3572" s="2" t="s">
        <v>12279</v>
      </c>
    </row>
    <row r="3573" spans="1:6" ht="20" hidden="1" x14ac:dyDescent="0.2">
      <c r="A3573" s="1">
        <v>17685</v>
      </c>
      <c r="B3573" s="2" t="s">
        <v>12445</v>
      </c>
      <c r="C3573" s="2" t="s">
        <v>15761</v>
      </c>
      <c r="D3573" s="2" t="s">
        <v>29</v>
      </c>
      <c r="E3573" s="2" t="s">
        <v>12453</v>
      </c>
      <c r="F3573" s="2" t="s">
        <v>12279</v>
      </c>
    </row>
    <row r="3574" spans="1:6" hidden="1" x14ac:dyDescent="0.2">
      <c r="A3574" s="1">
        <v>17688</v>
      </c>
      <c r="B3574" s="2" t="s">
        <v>15762</v>
      </c>
      <c r="C3574" s="2" t="s">
        <v>15763</v>
      </c>
      <c r="D3574" s="2" t="s">
        <v>26</v>
      </c>
      <c r="E3574" s="2" t="s">
        <v>12282</v>
      </c>
      <c r="F3574" s="2" t="s">
        <v>12279</v>
      </c>
    </row>
    <row r="3575" spans="1:6" hidden="1" x14ac:dyDescent="0.2">
      <c r="A3575" s="1">
        <v>17689</v>
      </c>
      <c r="B3575" s="2" t="s">
        <v>12643</v>
      </c>
      <c r="C3575" s="2" t="s">
        <v>15764</v>
      </c>
      <c r="D3575" s="2" t="s">
        <v>34</v>
      </c>
      <c r="E3575" s="2" t="s">
        <v>12278</v>
      </c>
      <c r="F3575" s="2" t="s">
        <v>12279</v>
      </c>
    </row>
    <row r="3576" spans="1:6" hidden="1" x14ac:dyDescent="0.2">
      <c r="A3576" s="1">
        <v>17691</v>
      </c>
      <c r="B3576" s="2" t="s">
        <v>7276</v>
      </c>
      <c r="C3576" s="2" t="s">
        <v>15765</v>
      </c>
      <c r="D3576" s="2" t="s">
        <v>26</v>
      </c>
      <c r="E3576" s="2" t="s">
        <v>12278</v>
      </c>
      <c r="F3576" s="2" t="s">
        <v>12279</v>
      </c>
    </row>
    <row r="3577" spans="1:6" hidden="1" x14ac:dyDescent="0.2">
      <c r="A3577" s="1">
        <v>17692</v>
      </c>
      <c r="B3577" s="2" t="s">
        <v>7325</v>
      </c>
      <c r="C3577" s="2" t="s">
        <v>15766</v>
      </c>
      <c r="D3577" s="2" t="s">
        <v>26</v>
      </c>
      <c r="E3577" s="2" t="s">
        <v>12284</v>
      </c>
      <c r="F3577" s="2" t="s">
        <v>12279</v>
      </c>
    </row>
    <row r="3578" spans="1:6" hidden="1" x14ac:dyDescent="0.2">
      <c r="A3578" s="1">
        <v>17698</v>
      </c>
      <c r="B3578" s="2" t="s">
        <v>12280</v>
      </c>
      <c r="C3578" s="2" t="s">
        <v>15767</v>
      </c>
      <c r="D3578" s="2" t="s">
        <v>26</v>
      </c>
      <c r="E3578" s="2" t="s">
        <v>12284</v>
      </c>
      <c r="F3578" s="2" t="s">
        <v>12279</v>
      </c>
    </row>
    <row r="3579" spans="1:6" hidden="1" x14ac:dyDescent="0.2">
      <c r="A3579" s="1">
        <v>17699</v>
      </c>
      <c r="B3579" s="2" t="s">
        <v>15768</v>
      </c>
      <c r="C3579" s="2" t="s">
        <v>15769</v>
      </c>
      <c r="D3579" s="2" t="s">
        <v>26</v>
      </c>
      <c r="E3579" s="2" t="s">
        <v>12278</v>
      </c>
      <c r="F3579" s="2" t="s">
        <v>12279</v>
      </c>
    </row>
    <row r="3580" spans="1:6" ht="20" hidden="1" x14ac:dyDescent="0.2">
      <c r="A3580" s="1">
        <v>17700</v>
      </c>
      <c r="B3580" s="2" t="s">
        <v>13091</v>
      </c>
      <c r="C3580" s="2" t="s">
        <v>15770</v>
      </c>
      <c r="D3580" s="2" t="s">
        <v>29</v>
      </c>
      <c r="E3580" s="2" t="s">
        <v>12278</v>
      </c>
      <c r="F3580" s="2" t="s">
        <v>12279</v>
      </c>
    </row>
    <row r="3581" spans="1:6" ht="20" hidden="1" x14ac:dyDescent="0.2">
      <c r="A3581" s="1">
        <v>17701</v>
      </c>
      <c r="B3581" s="2" t="s">
        <v>7531</v>
      </c>
      <c r="C3581" s="2" t="s">
        <v>15771</v>
      </c>
      <c r="D3581" s="2" t="s">
        <v>26</v>
      </c>
      <c r="E3581" s="2" t="s">
        <v>12284</v>
      </c>
      <c r="F3581" s="2" t="s">
        <v>12279</v>
      </c>
    </row>
    <row r="3582" spans="1:6" hidden="1" x14ac:dyDescent="0.2">
      <c r="A3582" s="1">
        <v>17710</v>
      </c>
      <c r="B3582" s="2" t="s">
        <v>13365</v>
      </c>
      <c r="C3582" s="2" t="s">
        <v>13312</v>
      </c>
      <c r="D3582" s="2" t="s">
        <v>34</v>
      </c>
      <c r="E3582" s="2" t="s">
        <v>12278</v>
      </c>
      <c r="F3582" s="2" t="s">
        <v>12279</v>
      </c>
    </row>
    <row r="3583" spans="1:6" hidden="1" x14ac:dyDescent="0.2">
      <c r="A3583" s="1">
        <v>17711</v>
      </c>
      <c r="B3583" s="2" t="s">
        <v>12379</v>
      </c>
      <c r="C3583" s="2" t="s">
        <v>15772</v>
      </c>
      <c r="D3583" s="2" t="s">
        <v>26</v>
      </c>
      <c r="E3583" s="2" t="s">
        <v>12278</v>
      </c>
      <c r="F3583" s="2" t="s">
        <v>12279</v>
      </c>
    </row>
    <row r="3584" spans="1:6" hidden="1" x14ac:dyDescent="0.2">
      <c r="A3584" s="1">
        <v>17712</v>
      </c>
      <c r="B3584" s="2" t="s">
        <v>13889</v>
      </c>
      <c r="C3584" s="2" t="s">
        <v>15773</v>
      </c>
      <c r="D3584" s="2" t="s">
        <v>34</v>
      </c>
      <c r="E3584" s="2" t="s">
        <v>12284</v>
      </c>
      <c r="F3584" s="2" t="s">
        <v>12279</v>
      </c>
    </row>
    <row r="3585" spans="1:6" hidden="1" x14ac:dyDescent="0.2">
      <c r="A3585" s="1">
        <v>17713</v>
      </c>
      <c r="B3585" s="2" t="s">
        <v>14758</v>
      </c>
      <c r="C3585" s="2" t="s">
        <v>15774</v>
      </c>
      <c r="D3585" s="2" t="s">
        <v>26</v>
      </c>
      <c r="E3585" s="2" t="s">
        <v>12284</v>
      </c>
      <c r="F3585" s="2" t="s">
        <v>12279</v>
      </c>
    </row>
    <row r="3586" spans="1:6" hidden="1" x14ac:dyDescent="0.2">
      <c r="A3586" s="1">
        <v>17714</v>
      </c>
      <c r="B3586" s="2" t="s">
        <v>14475</v>
      </c>
      <c r="C3586" s="2" t="s">
        <v>13155</v>
      </c>
      <c r="D3586" s="2" t="s">
        <v>26</v>
      </c>
      <c r="E3586" s="2" t="s">
        <v>12278</v>
      </c>
      <c r="F3586" s="2" t="s">
        <v>12279</v>
      </c>
    </row>
    <row r="3587" spans="1:6" hidden="1" x14ac:dyDescent="0.2">
      <c r="A3587" s="1">
        <v>17715</v>
      </c>
      <c r="B3587" s="2" t="s">
        <v>7323</v>
      </c>
      <c r="C3587" s="2" t="s">
        <v>15775</v>
      </c>
      <c r="D3587" s="2" t="s">
        <v>26</v>
      </c>
      <c r="E3587" s="2" t="s">
        <v>12297</v>
      </c>
      <c r="F3587" s="2" t="s">
        <v>12279</v>
      </c>
    </row>
    <row r="3588" spans="1:6" hidden="1" x14ac:dyDescent="0.2">
      <c r="A3588" s="1">
        <v>17718</v>
      </c>
      <c r="B3588" s="2" t="s">
        <v>7871</v>
      </c>
      <c r="C3588" s="2" t="s">
        <v>15776</v>
      </c>
      <c r="D3588" s="2" t="s">
        <v>34</v>
      </c>
      <c r="E3588" s="2" t="s">
        <v>12284</v>
      </c>
      <c r="F3588" s="2" t="s">
        <v>12279</v>
      </c>
    </row>
    <row r="3589" spans="1:6" hidden="1" x14ac:dyDescent="0.2">
      <c r="A3589" s="1">
        <v>17719</v>
      </c>
      <c r="B3589" s="2" t="s">
        <v>7591</v>
      </c>
      <c r="C3589" s="2" t="s">
        <v>15777</v>
      </c>
      <c r="D3589" s="2" t="s">
        <v>29</v>
      </c>
      <c r="E3589" s="2" t="s">
        <v>12297</v>
      </c>
      <c r="F3589" s="2" t="s">
        <v>12279</v>
      </c>
    </row>
    <row r="3590" spans="1:6" hidden="1" x14ac:dyDescent="0.2">
      <c r="A3590" s="1">
        <v>17723</v>
      </c>
      <c r="B3590" s="2" t="s">
        <v>7546</v>
      </c>
      <c r="C3590" s="2" t="s">
        <v>15778</v>
      </c>
      <c r="D3590" s="2" t="s">
        <v>26</v>
      </c>
      <c r="E3590" s="2" t="s">
        <v>12284</v>
      </c>
      <c r="F3590" s="2" t="s">
        <v>12279</v>
      </c>
    </row>
    <row r="3591" spans="1:6" hidden="1" x14ac:dyDescent="0.2">
      <c r="A3591" s="1">
        <v>17724</v>
      </c>
      <c r="B3591" s="2" t="s">
        <v>7656</v>
      </c>
      <c r="C3591" s="2" t="s">
        <v>15779</v>
      </c>
      <c r="D3591" s="2" t="s">
        <v>26</v>
      </c>
      <c r="E3591" s="2" t="s">
        <v>12297</v>
      </c>
      <c r="F3591" s="2" t="s">
        <v>12279</v>
      </c>
    </row>
    <row r="3592" spans="1:6" hidden="1" x14ac:dyDescent="0.2">
      <c r="A3592" s="1">
        <v>17725</v>
      </c>
      <c r="B3592" s="2" t="s">
        <v>7323</v>
      </c>
      <c r="C3592" s="2" t="s">
        <v>15780</v>
      </c>
      <c r="D3592" s="2" t="s">
        <v>26</v>
      </c>
      <c r="E3592" s="2" t="s">
        <v>12278</v>
      </c>
      <c r="F3592" s="2" t="s">
        <v>12279</v>
      </c>
    </row>
    <row r="3593" spans="1:6" hidden="1" x14ac:dyDescent="0.2">
      <c r="A3593" s="1">
        <v>17726</v>
      </c>
      <c r="B3593" s="2" t="s">
        <v>7323</v>
      </c>
      <c r="C3593" s="2" t="s">
        <v>15781</v>
      </c>
      <c r="D3593" s="2" t="s">
        <v>26</v>
      </c>
      <c r="E3593" s="2" t="s">
        <v>12284</v>
      </c>
      <c r="F3593" s="2" t="s">
        <v>12279</v>
      </c>
    </row>
    <row r="3594" spans="1:6" hidden="1" x14ac:dyDescent="0.2">
      <c r="A3594" s="1">
        <v>17727</v>
      </c>
      <c r="B3594" s="2" t="s">
        <v>7546</v>
      </c>
      <c r="C3594" s="2" t="s">
        <v>15782</v>
      </c>
      <c r="D3594" s="2" t="s">
        <v>26</v>
      </c>
      <c r="E3594" s="2" t="s">
        <v>12284</v>
      </c>
      <c r="F3594" s="2" t="s">
        <v>12279</v>
      </c>
    </row>
    <row r="3595" spans="1:6" hidden="1" x14ac:dyDescent="0.2">
      <c r="A3595" s="1">
        <v>17728</v>
      </c>
      <c r="B3595" s="2" t="s">
        <v>12329</v>
      </c>
      <c r="C3595" s="2" t="s">
        <v>15783</v>
      </c>
      <c r="D3595" s="2" t="s">
        <v>26</v>
      </c>
      <c r="E3595" s="2" t="s">
        <v>12284</v>
      </c>
      <c r="F3595" s="2" t="s">
        <v>12279</v>
      </c>
    </row>
    <row r="3596" spans="1:6" ht="20" hidden="1" x14ac:dyDescent="0.2">
      <c r="A3596" s="1">
        <v>17729</v>
      </c>
      <c r="B3596" s="2" t="s">
        <v>12329</v>
      </c>
      <c r="C3596" s="2" t="s">
        <v>15784</v>
      </c>
      <c r="D3596" s="2" t="s">
        <v>26</v>
      </c>
      <c r="E3596" s="2" t="s">
        <v>12284</v>
      </c>
      <c r="F3596" s="2" t="s">
        <v>12279</v>
      </c>
    </row>
    <row r="3597" spans="1:6" hidden="1" x14ac:dyDescent="0.2">
      <c r="A3597" s="1">
        <v>17730</v>
      </c>
      <c r="B3597" s="2" t="s">
        <v>12329</v>
      </c>
      <c r="C3597" s="2" t="s">
        <v>12782</v>
      </c>
      <c r="D3597" s="2" t="s">
        <v>26</v>
      </c>
      <c r="E3597" s="2" t="s">
        <v>12278</v>
      </c>
      <c r="F3597" s="2" t="s">
        <v>12279</v>
      </c>
    </row>
    <row r="3598" spans="1:6" hidden="1" x14ac:dyDescent="0.2">
      <c r="A3598" s="1">
        <v>17731</v>
      </c>
      <c r="B3598" s="2" t="s">
        <v>12329</v>
      </c>
      <c r="C3598" s="2" t="s">
        <v>12457</v>
      </c>
      <c r="D3598" s="2" t="s">
        <v>26</v>
      </c>
      <c r="E3598" s="2" t="s">
        <v>12284</v>
      </c>
      <c r="F3598" s="2" t="s">
        <v>12279</v>
      </c>
    </row>
    <row r="3599" spans="1:6" hidden="1" x14ac:dyDescent="0.2">
      <c r="A3599" s="1">
        <v>17732</v>
      </c>
      <c r="B3599" s="2" t="s">
        <v>7515</v>
      </c>
      <c r="C3599" s="2" t="s">
        <v>15785</v>
      </c>
      <c r="D3599" s="2" t="s">
        <v>34</v>
      </c>
      <c r="E3599" s="2" t="s">
        <v>12284</v>
      </c>
      <c r="F3599" s="2" t="s">
        <v>12279</v>
      </c>
    </row>
    <row r="3600" spans="1:6" hidden="1" x14ac:dyDescent="0.2">
      <c r="A3600" s="1">
        <v>17733</v>
      </c>
      <c r="B3600" s="2" t="s">
        <v>14329</v>
      </c>
      <c r="C3600" s="2" t="s">
        <v>15786</v>
      </c>
      <c r="D3600" s="2" t="s">
        <v>34</v>
      </c>
      <c r="E3600" s="2" t="s">
        <v>12278</v>
      </c>
      <c r="F3600" s="2" t="s">
        <v>12279</v>
      </c>
    </row>
    <row r="3601" spans="1:6" hidden="1" x14ac:dyDescent="0.2">
      <c r="A3601" s="1">
        <v>17734</v>
      </c>
      <c r="B3601" s="2" t="s">
        <v>7525</v>
      </c>
      <c r="C3601" s="2" t="s">
        <v>15787</v>
      </c>
      <c r="D3601" s="2" t="s">
        <v>29</v>
      </c>
      <c r="E3601" s="2" t="s">
        <v>12297</v>
      </c>
      <c r="F3601" s="2" t="s">
        <v>12279</v>
      </c>
    </row>
    <row r="3602" spans="1:6" hidden="1" x14ac:dyDescent="0.2">
      <c r="A3602" s="1">
        <v>17735</v>
      </c>
      <c r="B3602" s="2" t="s">
        <v>7860</v>
      </c>
      <c r="C3602" s="2" t="s">
        <v>15788</v>
      </c>
      <c r="D3602" s="2" t="s">
        <v>29</v>
      </c>
      <c r="E3602" s="2" t="s">
        <v>12278</v>
      </c>
      <c r="F3602" s="2" t="s">
        <v>12279</v>
      </c>
    </row>
    <row r="3603" spans="1:6" hidden="1" x14ac:dyDescent="0.2">
      <c r="A3603" s="1">
        <v>17736</v>
      </c>
      <c r="B3603" s="2" t="s">
        <v>7605</v>
      </c>
      <c r="C3603" s="2" t="s">
        <v>14006</v>
      </c>
      <c r="D3603" s="2" t="s">
        <v>29</v>
      </c>
      <c r="E3603" s="2" t="s">
        <v>12278</v>
      </c>
      <c r="F3603" s="2" t="s">
        <v>12279</v>
      </c>
    </row>
    <row r="3604" spans="1:6" hidden="1" x14ac:dyDescent="0.2">
      <c r="A3604" s="1">
        <v>17737</v>
      </c>
      <c r="B3604" s="2" t="s">
        <v>7486</v>
      </c>
      <c r="C3604" s="2" t="s">
        <v>15789</v>
      </c>
      <c r="D3604" s="2" t="s">
        <v>29</v>
      </c>
      <c r="E3604" s="2" t="s">
        <v>12278</v>
      </c>
      <c r="F3604" s="2" t="s">
        <v>12279</v>
      </c>
    </row>
    <row r="3605" spans="1:6" hidden="1" x14ac:dyDescent="0.2">
      <c r="A3605" s="1">
        <v>17738</v>
      </c>
      <c r="B3605" s="2" t="s">
        <v>12681</v>
      </c>
      <c r="C3605" s="2" t="s">
        <v>15790</v>
      </c>
      <c r="D3605" s="2" t="s">
        <v>29</v>
      </c>
      <c r="E3605" s="2" t="s">
        <v>12284</v>
      </c>
      <c r="F3605" s="2" t="s">
        <v>12279</v>
      </c>
    </row>
    <row r="3606" spans="1:6" hidden="1" x14ac:dyDescent="0.2">
      <c r="A3606" s="1">
        <v>17739</v>
      </c>
      <c r="B3606" s="2" t="s">
        <v>12681</v>
      </c>
      <c r="C3606" s="2" t="s">
        <v>13957</v>
      </c>
      <c r="D3606" s="2" t="s">
        <v>29</v>
      </c>
      <c r="E3606" s="2" t="s">
        <v>12284</v>
      </c>
      <c r="F3606" s="2" t="s">
        <v>12279</v>
      </c>
    </row>
    <row r="3607" spans="1:6" hidden="1" x14ac:dyDescent="0.2">
      <c r="A3607" s="1">
        <v>17740</v>
      </c>
      <c r="B3607" s="2" t="s">
        <v>12617</v>
      </c>
      <c r="C3607" s="2" t="s">
        <v>15791</v>
      </c>
      <c r="D3607" s="2" t="s">
        <v>29</v>
      </c>
      <c r="E3607" s="2" t="s">
        <v>12278</v>
      </c>
      <c r="F3607" s="2" t="s">
        <v>12279</v>
      </c>
    </row>
    <row r="3608" spans="1:6" ht="20" hidden="1" x14ac:dyDescent="0.2">
      <c r="A3608" s="1">
        <v>17744</v>
      </c>
      <c r="B3608" s="2" t="s">
        <v>13926</v>
      </c>
      <c r="C3608" s="2" t="s">
        <v>15792</v>
      </c>
      <c r="D3608" s="2" t="s">
        <v>29</v>
      </c>
      <c r="E3608" s="2" t="s">
        <v>12284</v>
      </c>
      <c r="F3608" s="2" t="s">
        <v>12279</v>
      </c>
    </row>
    <row r="3609" spans="1:6" hidden="1" x14ac:dyDescent="0.2">
      <c r="A3609" s="1">
        <v>17746</v>
      </c>
      <c r="B3609" s="2" t="s">
        <v>7787</v>
      </c>
      <c r="C3609" s="2" t="s">
        <v>7274</v>
      </c>
      <c r="D3609" s="2" t="s">
        <v>29</v>
      </c>
      <c r="E3609" s="2" t="s">
        <v>12278</v>
      </c>
      <c r="F3609" s="2" t="s">
        <v>12279</v>
      </c>
    </row>
    <row r="3610" spans="1:6" ht="20" hidden="1" x14ac:dyDescent="0.2">
      <c r="A3610" s="1">
        <v>17747</v>
      </c>
      <c r="B3610" s="2" t="s">
        <v>7694</v>
      </c>
      <c r="C3610" s="2" t="s">
        <v>15793</v>
      </c>
      <c r="D3610" s="2" t="s">
        <v>34</v>
      </c>
      <c r="E3610" s="2" t="s">
        <v>12284</v>
      </c>
      <c r="F3610" s="2" t="s">
        <v>12279</v>
      </c>
    </row>
    <row r="3611" spans="1:6" hidden="1" x14ac:dyDescent="0.2">
      <c r="A3611" s="1">
        <v>17748</v>
      </c>
      <c r="B3611" s="2" t="s">
        <v>7374</v>
      </c>
      <c r="C3611" s="2" t="s">
        <v>15511</v>
      </c>
      <c r="D3611" s="2" t="s">
        <v>34</v>
      </c>
      <c r="E3611" s="2" t="s">
        <v>12278</v>
      </c>
      <c r="F3611" s="2" t="s">
        <v>12279</v>
      </c>
    </row>
    <row r="3612" spans="1:6" hidden="1" x14ac:dyDescent="0.2">
      <c r="A3612" s="1">
        <v>17749</v>
      </c>
      <c r="B3612" s="2" t="s">
        <v>15648</v>
      </c>
      <c r="C3612" s="2" t="s">
        <v>15794</v>
      </c>
      <c r="D3612" s="2" t="s">
        <v>34</v>
      </c>
      <c r="E3612" s="2" t="s">
        <v>12284</v>
      </c>
      <c r="F3612" s="2" t="s">
        <v>12279</v>
      </c>
    </row>
    <row r="3613" spans="1:6" hidden="1" x14ac:dyDescent="0.2">
      <c r="A3613" s="1">
        <v>17750</v>
      </c>
      <c r="B3613" s="2" t="s">
        <v>7612</v>
      </c>
      <c r="C3613" s="2" t="s">
        <v>15795</v>
      </c>
      <c r="D3613" s="2" t="s">
        <v>34</v>
      </c>
      <c r="E3613" s="2" t="s">
        <v>12284</v>
      </c>
      <c r="F3613" s="2" t="s">
        <v>12279</v>
      </c>
    </row>
    <row r="3614" spans="1:6" hidden="1" x14ac:dyDescent="0.2">
      <c r="A3614" s="1">
        <v>17751</v>
      </c>
      <c r="B3614" s="2" t="s">
        <v>7287</v>
      </c>
      <c r="C3614" s="2" t="s">
        <v>15796</v>
      </c>
      <c r="D3614" s="2" t="s">
        <v>34</v>
      </c>
      <c r="E3614" s="2" t="s">
        <v>12278</v>
      </c>
      <c r="F3614" s="2" t="s">
        <v>12279</v>
      </c>
    </row>
    <row r="3615" spans="1:6" hidden="1" x14ac:dyDescent="0.2">
      <c r="A3615" s="1">
        <v>17752</v>
      </c>
      <c r="B3615" s="2" t="s">
        <v>7489</v>
      </c>
      <c r="C3615" s="2" t="s">
        <v>15797</v>
      </c>
      <c r="D3615" s="2" t="s">
        <v>29</v>
      </c>
      <c r="E3615" s="2" t="s">
        <v>12278</v>
      </c>
      <c r="F3615" s="2" t="s">
        <v>12279</v>
      </c>
    </row>
    <row r="3616" spans="1:6" hidden="1" x14ac:dyDescent="0.2">
      <c r="A3616" s="1">
        <v>17753</v>
      </c>
      <c r="B3616" s="2" t="s">
        <v>7287</v>
      </c>
      <c r="C3616" s="2" t="s">
        <v>15798</v>
      </c>
      <c r="D3616" s="2" t="s">
        <v>34</v>
      </c>
      <c r="E3616" s="2" t="s">
        <v>12278</v>
      </c>
      <c r="F3616" s="2" t="s">
        <v>12279</v>
      </c>
    </row>
    <row r="3617" spans="1:6" hidden="1" x14ac:dyDescent="0.2">
      <c r="A3617" s="1">
        <v>17754</v>
      </c>
      <c r="B3617" s="2" t="s">
        <v>7287</v>
      </c>
      <c r="C3617" s="2" t="s">
        <v>15799</v>
      </c>
      <c r="D3617" s="2" t="s">
        <v>34</v>
      </c>
      <c r="E3617" s="2" t="s">
        <v>12278</v>
      </c>
      <c r="F3617" s="2" t="s">
        <v>12279</v>
      </c>
    </row>
    <row r="3618" spans="1:6" hidden="1" x14ac:dyDescent="0.2">
      <c r="A3618" s="1">
        <v>17755</v>
      </c>
      <c r="B3618" s="2" t="s">
        <v>7287</v>
      </c>
      <c r="C3618" s="2" t="s">
        <v>15800</v>
      </c>
      <c r="D3618" s="2" t="s">
        <v>34</v>
      </c>
      <c r="E3618" s="2" t="s">
        <v>12278</v>
      </c>
      <c r="F3618" s="2" t="s">
        <v>12279</v>
      </c>
    </row>
    <row r="3619" spans="1:6" hidden="1" x14ac:dyDescent="0.2">
      <c r="A3619" s="1">
        <v>17756</v>
      </c>
      <c r="B3619" s="2" t="s">
        <v>15801</v>
      </c>
      <c r="C3619" s="2" t="s">
        <v>15802</v>
      </c>
      <c r="D3619" s="2" t="s">
        <v>29</v>
      </c>
      <c r="E3619" s="2" t="s">
        <v>12278</v>
      </c>
      <c r="F3619" s="2" t="s">
        <v>12279</v>
      </c>
    </row>
    <row r="3620" spans="1:6" hidden="1" x14ac:dyDescent="0.2">
      <c r="A3620" s="1">
        <v>17757</v>
      </c>
      <c r="B3620" s="2" t="s">
        <v>7267</v>
      </c>
      <c r="C3620" s="2" t="s">
        <v>15803</v>
      </c>
      <c r="D3620" s="2" t="s">
        <v>29</v>
      </c>
      <c r="E3620" s="2" t="s">
        <v>12278</v>
      </c>
      <c r="F3620" s="2" t="s">
        <v>12279</v>
      </c>
    </row>
    <row r="3621" spans="1:6" hidden="1" x14ac:dyDescent="0.2">
      <c r="A3621" s="1">
        <v>17759</v>
      </c>
      <c r="B3621" s="2" t="s">
        <v>7672</v>
      </c>
      <c r="C3621" s="2" t="s">
        <v>15804</v>
      </c>
      <c r="D3621" s="2" t="s">
        <v>26</v>
      </c>
      <c r="E3621" s="2" t="s">
        <v>12278</v>
      </c>
      <c r="F3621" s="2" t="s">
        <v>12279</v>
      </c>
    </row>
    <row r="3622" spans="1:6" hidden="1" x14ac:dyDescent="0.2">
      <c r="A3622" s="1">
        <v>17760</v>
      </c>
      <c r="B3622" s="2" t="s">
        <v>7672</v>
      </c>
      <c r="C3622" s="2" t="s">
        <v>15805</v>
      </c>
      <c r="D3622" s="2" t="s">
        <v>26</v>
      </c>
      <c r="E3622" s="2" t="s">
        <v>12278</v>
      </c>
      <c r="F3622" s="2" t="s">
        <v>12279</v>
      </c>
    </row>
    <row r="3623" spans="1:6" hidden="1" x14ac:dyDescent="0.2">
      <c r="A3623" s="1">
        <v>17761</v>
      </c>
      <c r="B3623" s="2" t="s">
        <v>14758</v>
      </c>
      <c r="C3623" s="2" t="s">
        <v>15806</v>
      </c>
      <c r="D3623" s="2" t="s">
        <v>26</v>
      </c>
      <c r="E3623" s="2" t="s">
        <v>12284</v>
      </c>
      <c r="F3623" s="2" t="s">
        <v>12279</v>
      </c>
    </row>
    <row r="3624" spans="1:6" hidden="1" x14ac:dyDescent="0.2">
      <c r="A3624" s="1">
        <v>17762</v>
      </c>
      <c r="B3624" s="2" t="s">
        <v>14127</v>
      </c>
      <c r="C3624" s="2" t="s">
        <v>7841</v>
      </c>
      <c r="D3624" s="2" t="s">
        <v>34</v>
      </c>
      <c r="E3624" s="2" t="s">
        <v>12282</v>
      </c>
      <c r="F3624" s="2" t="s">
        <v>12279</v>
      </c>
    </row>
    <row r="3625" spans="1:6" hidden="1" x14ac:dyDescent="0.2">
      <c r="A3625" s="1">
        <v>17763</v>
      </c>
      <c r="B3625" s="2" t="s">
        <v>13905</v>
      </c>
      <c r="C3625" s="2" t="s">
        <v>15807</v>
      </c>
      <c r="D3625" s="2" t="s">
        <v>26</v>
      </c>
      <c r="E3625" s="2" t="s">
        <v>12284</v>
      </c>
      <c r="F3625" s="2" t="s">
        <v>12279</v>
      </c>
    </row>
    <row r="3626" spans="1:6" hidden="1" x14ac:dyDescent="0.2">
      <c r="A3626" s="1">
        <v>17765</v>
      </c>
      <c r="B3626" s="2" t="s">
        <v>7287</v>
      </c>
      <c r="C3626" s="2" t="s">
        <v>15808</v>
      </c>
      <c r="D3626" s="2" t="s">
        <v>34</v>
      </c>
      <c r="E3626" s="2" t="s">
        <v>12297</v>
      </c>
      <c r="F3626" s="2" t="s">
        <v>12279</v>
      </c>
    </row>
    <row r="3627" spans="1:6" ht="20" hidden="1" x14ac:dyDescent="0.2">
      <c r="A3627" s="1">
        <v>17767</v>
      </c>
      <c r="B3627" s="2" t="s">
        <v>15809</v>
      </c>
      <c r="C3627" s="2" t="s">
        <v>15810</v>
      </c>
      <c r="D3627" s="2" t="s">
        <v>29</v>
      </c>
      <c r="E3627" s="2" t="s">
        <v>12284</v>
      </c>
      <c r="F3627" s="2" t="s">
        <v>12279</v>
      </c>
    </row>
    <row r="3628" spans="1:6" hidden="1" x14ac:dyDescent="0.2">
      <c r="A3628" s="1">
        <v>17770</v>
      </c>
      <c r="B3628" s="2" t="s">
        <v>7267</v>
      </c>
      <c r="C3628" s="2" t="s">
        <v>15811</v>
      </c>
      <c r="D3628" s="2" t="s">
        <v>29</v>
      </c>
      <c r="E3628" s="2" t="s">
        <v>12278</v>
      </c>
      <c r="F3628" s="2" t="s">
        <v>12279</v>
      </c>
    </row>
    <row r="3629" spans="1:6" hidden="1" x14ac:dyDescent="0.2">
      <c r="A3629" s="1">
        <v>17771</v>
      </c>
      <c r="B3629" s="2" t="s">
        <v>15812</v>
      </c>
      <c r="C3629" s="2" t="s">
        <v>15813</v>
      </c>
      <c r="D3629" s="2" t="s">
        <v>26</v>
      </c>
      <c r="E3629" s="2" t="s">
        <v>12297</v>
      </c>
      <c r="F3629" s="2" t="s">
        <v>12279</v>
      </c>
    </row>
    <row r="3630" spans="1:6" ht="20" hidden="1" x14ac:dyDescent="0.2">
      <c r="A3630" s="1">
        <v>17773</v>
      </c>
      <c r="B3630" s="2" t="s">
        <v>7612</v>
      </c>
      <c r="C3630" s="2" t="s">
        <v>15814</v>
      </c>
      <c r="D3630" s="2" t="s">
        <v>34</v>
      </c>
      <c r="E3630" s="2" t="s">
        <v>12284</v>
      </c>
      <c r="F3630" s="2" t="s">
        <v>12279</v>
      </c>
    </row>
    <row r="3631" spans="1:6" hidden="1" x14ac:dyDescent="0.2">
      <c r="A3631" s="1">
        <v>17774</v>
      </c>
      <c r="B3631" s="2" t="s">
        <v>15815</v>
      </c>
      <c r="C3631" s="2" t="s">
        <v>15816</v>
      </c>
      <c r="D3631" s="2" t="s">
        <v>29</v>
      </c>
      <c r="E3631" s="2" t="s">
        <v>12284</v>
      </c>
      <c r="F3631" s="2" t="s">
        <v>12279</v>
      </c>
    </row>
    <row r="3632" spans="1:6" hidden="1" x14ac:dyDescent="0.2">
      <c r="A3632" s="1">
        <v>17775</v>
      </c>
      <c r="B3632" s="2" t="s">
        <v>7464</v>
      </c>
      <c r="C3632" s="2" t="s">
        <v>15817</v>
      </c>
      <c r="D3632" s="2" t="s">
        <v>34</v>
      </c>
      <c r="E3632" s="2" t="s">
        <v>12297</v>
      </c>
      <c r="F3632" s="2" t="s">
        <v>12279</v>
      </c>
    </row>
    <row r="3633" spans="1:6" hidden="1" x14ac:dyDescent="0.2">
      <c r="A3633" s="1">
        <v>17778</v>
      </c>
      <c r="B3633" s="2" t="s">
        <v>13422</v>
      </c>
      <c r="C3633" s="2" t="s">
        <v>15818</v>
      </c>
      <c r="D3633" s="2" t="s">
        <v>26</v>
      </c>
      <c r="E3633" s="2" t="s">
        <v>12278</v>
      </c>
      <c r="F3633" s="2" t="s">
        <v>12279</v>
      </c>
    </row>
    <row r="3634" spans="1:6" hidden="1" x14ac:dyDescent="0.2">
      <c r="A3634" s="1">
        <v>17779</v>
      </c>
      <c r="B3634" s="2" t="s">
        <v>7672</v>
      </c>
      <c r="C3634" s="2" t="s">
        <v>15819</v>
      </c>
      <c r="D3634" s="2" t="s">
        <v>26</v>
      </c>
      <c r="E3634" s="2" t="s">
        <v>12284</v>
      </c>
      <c r="F3634" s="2" t="s">
        <v>12279</v>
      </c>
    </row>
    <row r="3635" spans="1:6" hidden="1" x14ac:dyDescent="0.2">
      <c r="A3635" s="1">
        <v>17780</v>
      </c>
      <c r="B3635" s="2" t="s">
        <v>7672</v>
      </c>
      <c r="C3635" s="2" t="s">
        <v>15820</v>
      </c>
      <c r="D3635" s="2" t="s">
        <v>26</v>
      </c>
      <c r="E3635" s="2" t="s">
        <v>12278</v>
      </c>
      <c r="F3635" s="2" t="s">
        <v>12279</v>
      </c>
    </row>
    <row r="3636" spans="1:6" ht="20" hidden="1" x14ac:dyDescent="0.2">
      <c r="A3636" s="1">
        <v>17781</v>
      </c>
      <c r="B3636" s="2" t="s">
        <v>7672</v>
      </c>
      <c r="C3636" s="2" t="s">
        <v>15821</v>
      </c>
      <c r="D3636" s="2" t="s">
        <v>26</v>
      </c>
      <c r="E3636" s="2" t="s">
        <v>12278</v>
      </c>
      <c r="F3636" s="2" t="s">
        <v>12279</v>
      </c>
    </row>
    <row r="3637" spans="1:6" hidden="1" x14ac:dyDescent="0.2">
      <c r="A3637" s="1">
        <v>17786</v>
      </c>
      <c r="B3637" s="2" t="s">
        <v>15822</v>
      </c>
      <c r="C3637" s="2" t="s">
        <v>15823</v>
      </c>
      <c r="D3637" s="2" t="s">
        <v>29</v>
      </c>
      <c r="E3637" s="2" t="s">
        <v>12278</v>
      </c>
      <c r="F3637" s="2" t="s">
        <v>12279</v>
      </c>
    </row>
    <row r="3638" spans="1:6" hidden="1" x14ac:dyDescent="0.2">
      <c r="A3638" s="1">
        <v>17787</v>
      </c>
      <c r="B3638" s="2" t="s">
        <v>15824</v>
      </c>
      <c r="C3638" s="2" t="s">
        <v>15825</v>
      </c>
      <c r="D3638" s="2" t="s">
        <v>26</v>
      </c>
      <c r="E3638" s="2" t="s">
        <v>12278</v>
      </c>
      <c r="F3638" s="2" t="s">
        <v>12279</v>
      </c>
    </row>
    <row r="3639" spans="1:6" hidden="1" x14ac:dyDescent="0.2">
      <c r="A3639" s="1">
        <v>17788</v>
      </c>
      <c r="B3639" s="2" t="s">
        <v>15527</v>
      </c>
      <c r="C3639" s="2" t="s">
        <v>15826</v>
      </c>
      <c r="D3639" s="2" t="s">
        <v>34</v>
      </c>
      <c r="E3639" s="2" t="s">
        <v>12284</v>
      </c>
      <c r="F3639" s="2" t="s">
        <v>12279</v>
      </c>
    </row>
    <row r="3640" spans="1:6" hidden="1" x14ac:dyDescent="0.2">
      <c r="A3640" s="1">
        <v>17789</v>
      </c>
      <c r="B3640" s="2" t="s">
        <v>7898</v>
      </c>
      <c r="C3640" s="2" t="s">
        <v>15827</v>
      </c>
      <c r="D3640" s="2" t="s">
        <v>29</v>
      </c>
      <c r="E3640" s="2" t="s">
        <v>12284</v>
      </c>
      <c r="F3640" s="2" t="s">
        <v>12279</v>
      </c>
    </row>
    <row r="3641" spans="1:6" ht="20" hidden="1" x14ac:dyDescent="0.2">
      <c r="A3641" s="1">
        <v>17790</v>
      </c>
      <c r="B3641" s="2" t="s">
        <v>12597</v>
      </c>
      <c r="C3641" s="2" t="s">
        <v>15828</v>
      </c>
      <c r="D3641" s="2" t="s">
        <v>29</v>
      </c>
      <c r="E3641" s="2" t="s">
        <v>12278</v>
      </c>
      <c r="F3641" s="2" t="s">
        <v>12279</v>
      </c>
    </row>
    <row r="3642" spans="1:6" ht="20" hidden="1" x14ac:dyDescent="0.2">
      <c r="A3642" s="1">
        <v>17794</v>
      </c>
      <c r="B3642" s="2" t="s">
        <v>13194</v>
      </c>
      <c r="C3642" s="2" t="s">
        <v>15829</v>
      </c>
      <c r="D3642" s="2" t="s">
        <v>26</v>
      </c>
      <c r="E3642" s="2" t="s">
        <v>12297</v>
      </c>
      <c r="F3642" s="2" t="s">
        <v>12279</v>
      </c>
    </row>
    <row r="3643" spans="1:6" hidden="1" x14ac:dyDescent="0.2">
      <c r="A3643" s="1">
        <v>17797</v>
      </c>
      <c r="B3643" s="2" t="s">
        <v>7664</v>
      </c>
      <c r="C3643" s="2" t="s">
        <v>15830</v>
      </c>
      <c r="D3643" s="2" t="s">
        <v>26</v>
      </c>
      <c r="E3643" s="2" t="s">
        <v>12278</v>
      </c>
      <c r="F3643" s="2" t="s">
        <v>12279</v>
      </c>
    </row>
    <row r="3644" spans="1:6" hidden="1" x14ac:dyDescent="0.2">
      <c r="A3644" s="1">
        <v>17798</v>
      </c>
      <c r="B3644" s="2" t="s">
        <v>7287</v>
      </c>
      <c r="C3644" s="2" t="s">
        <v>15831</v>
      </c>
      <c r="D3644" s="2" t="s">
        <v>34</v>
      </c>
      <c r="E3644" s="2" t="s">
        <v>12278</v>
      </c>
      <c r="F3644" s="2" t="s">
        <v>12279</v>
      </c>
    </row>
    <row r="3645" spans="1:6" hidden="1" x14ac:dyDescent="0.2">
      <c r="A3645" s="1">
        <v>17799</v>
      </c>
      <c r="B3645" s="2" t="s">
        <v>12841</v>
      </c>
      <c r="C3645" s="2" t="s">
        <v>15832</v>
      </c>
      <c r="D3645" s="2" t="s">
        <v>26</v>
      </c>
      <c r="E3645" s="2" t="s">
        <v>12278</v>
      </c>
      <c r="F3645" s="2" t="s">
        <v>12279</v>
      </c>
    </row>
    <row r="3646" spans="1:6" hidden="1" x14ac:dyDescent="0.2">
      <c r="A3646" s="1">
        <v>17800</v>
      </c>
      <c r="B3646" s="2" t="s">
        <v>7323</v>
      </c>
      <c r="C3646" s="2" t="s">
        <v>15833</v>
      </c>
      <c r="D3646" s="2" t="s">
        <v>26</v>
      </c>
      <c r="E3646" s="2" t="s">
        <v>12282</v>
      </c>
      <c r="F3646" s="2" t="s">
        <v>12279</v>
      </c>
    </row>
    <row r="3647" spans="1:6" hidden="1" x14ac:dyDescent="0.2">
      <c r="A3647" s="1">
        <v>17801</v>
      </c>
      <c r="B3647" s="2" t="s">
        <v>12868</v>
      </c>
      <c r="C3647" s="2" t="s">
        <v>15834</v>
      </c>
      <c r="D3647" s="2" t="s">
        <v>29</v>
      </c>
      <c r="E3647" s="2" t="s">
        <v>12284</v>
      </c>
      <c r="F3647" s="2" t="s">
        <v>12279</v>
      </c>
    </row>
    <row r="3648" spans="1:6" hidden="1" x14ac:dyDescent="0.2">
      <c r="A3648" s="1">
        <v>17802</v>
      </c>
      <c r="B3648" s="2" t="s">
        <v>12759</v>
      </c>
      <c r="C3648" s="2" t="s">
        <v>15835</v>
      </c>
      <c r="D3648" s="2" t="s">
        <v>29</v>
      </c>
      <c r="E3648" s="2" t="s">
        <v>12278</v>
      </c>
      <c r="F3648" s="2" t="s">
        <v>12279</v>
      </c>
    </row>
    <row r="3649" spans="1:6" hidden="1" x14ac:dyDescent="0.2">
      <c r="A3649" s="1">
        <v>17803</v>
      </c>
      <c r="B3649" s="2" t="s">
        <v>12565</v>
      </c>
      <c r="C3649" s="2" t="s">
        <v>15836</v>
      </c>
      <c r="D3649" s="2" t="s">
        <v>34</v>
      </c>
      <c r="E3649" s="2" t="s">
        <v>12278</v>
      </c>
      <c r="F3649" s="2" t="s">
        <v>12279</v>
      </c>
    </row>
    <row r="3650" spans="1:6" ht="20" hidden="1" x14ac:dyDescent="0.2">
      <c r="A3650" s="1">
        <v>17804</v>
      </c>
      <c r="B3650" s="2" t="s">
        <v>14888</v>
      </c>
      <c r="C3650" s="2" t="s">
        <v>15837</v>
      </c>
      <c r="D3650" s="2" t="s">
        <v>29</v>
      </c>
      <c r="E3650" s="2" t="s">
        <v>12278</v>
      </c>
      <c r="F3650" s="2" t="s">
        <v>12279</v>
      </c>
    </row>
    <row r="3651" spans="1:6" hidden="1" x14ac:dyDescent="0.2">
      <c r="A3651" s="1">
        <v>17805</v>
      </c>
      <c r="B3651" s="2" t="s">
        <v>13053</v>
      </c>
      <c r="C3651" s="2" t="s">
        <v>15838</v>
      </c>
      <c r="D3651" s="2" t="s">
        <v>29</v>
      </c>
      <c r="E3651" s="2" t="s">
        <v>12284</v>
      </c>
      <c r="F3651" s="2" t="s">
        <v>12279</v>
      </c>
    </row>
    <row r="3652" spans="1:6" hidden="1" x14ac:dyDescent="0.2">
      <c r="A3652" s="1">
        <v>17806</v>
      </c>
      <c r="B3652" s="2" t="s">
        <v>7374</v>
      </c>
      <c r="C3652" s="2" t="s">
        <v>15839</v>
      </c>
      <c r="D3652" s="2" t="s">
        <v>34</v>
      </c>
      <c r="E3652" s="2" t="s">
        <v>12284</v>
      </c>
      <c r="F3652" s="2" t="s">
        <v>12279</v>
      </c>
    </row>
    <row r="3653" spans="1:6" hidden="1" x14ac:dyDescent="0.2">
      <c r="A3653" s="1">
        <v>17807</v>
      </c>
      <c r="B3653" s="2" t="s">
        <v>7616</v>
      </c>
      <c r="C3653" s="2" t="s">
        <v>15840</v>
      </c>
      <c r="D3653" s="2" t="s">
        <v>34</v>
      </c>
      <c r="E3653" s="2" t="s">
        <v>12297</v>
      </c>
      <c r="F3653" s="2" t="s">
        <v>12279</v>
      </c>
    </row>
    <row r="3654" spans="1:6" hidden="1" x14ac:dyDescent="0.2">
      <c r="A3654" s="1">
        <v>17808</v>
      </c>
      <c r="B3654" s="2" t="s">
        <v>7348</v>
      </c>
      <c r="C3654" s="2" t="s">
        <v>15841</v>
      </c>
      <c r="D3654" s="2" t="s">
        <v>29</v>
      </c>
      <c r="E3654" s="2" t="s">
        <v>12278</v>
      </c>
      <c r="F3654" s="2" t="s">
        <v>12279</v>
      </c>
    </row>
    <row r="3655" spans="1:6" ht="20" hidden="1" x14ac:dyDescent="0.2">
      <c r="A3655" s="1">
        <v>17809</v>
      </c>
      <c r="B3655" s="2" t="s">
        <v>14523</v>
      </c>
      <c r="C3655" s="2" t="s">
        <v>15842</v>
      </c>
      <c r="D3655" s="2" t="s">
        <v>26</v>
      </c>
      <c r="E3655" s="2" t="s">
        <v>12278</v>
      </c>
      <c r="F3655" s="2" t="s">
        <v>12279</v>
      </c>
    </row>
    <row r="3656" spans="1:6" hidden="1" x14ac:dyDescent="0.2">
      <c r="A3656" s="1">
        <v>17812</v>
      </c>
      <c r="B3656" s="2" t="s">
        <v>13550</v>
      </c>
      <c r="C3656" s="2" t="s">
        <v>15843</v>
      </c>
      <c r="D3656" s="2" t="s">
        <v>34</v>
      </c>
      <c r="E3656" s="2" t="s">
        <v>12278</v>
      </c>
      <c r="F3656" s="2" t="s">
        <v>12279</v>
      </c>
    </row>
    <row r="3657" spans="1:6" hidden="1" x14ac:dyDescent="0.2">
      <c r="A3657" s="1">
        <v>17814</v>
      </c>
      <c r="B3657" s="2" t="s">
        <v>7672</v>
      </c>
      <c r="C3657" s="2" t="s">
        <v>15844</v>
      </c>
      <c r="D3657" s="2" t="s">
        <v>26</v>
      </c>
      <c r="E3657" s="2" t="s">
        <v>12278</v>
      </c>
      <c r="F3657" s="2" t="s">
        <v>12279</v>
      </c>
    </row>
    <row r="3658" spans="1:6" hidden="1" x14ac:dyDescent="0.2">
      <c r="A3658" s="1">
        <v>17815</v>
      </c>
      <c r="B3658" s="2" t="s">
        <v>12379</v>
      </c>
      <c r="C3658" s="2" t="s">
        <v>15845</v>
      </c>
      <c r="D3658" s="2" t="s">
        <v>26</v>
      </c>
      <c r="E3658" s="2" t="s">
        <v>12278</v>
      </c>
      <c r="F3658" s="2" t="s">
        <v>12279</v>
      </c>
    </row>
    <row r="3659" spans="1:6" hidden="1" x14ac:dyDescent="0.2">
      <c r="A3659" s="1">
        <v>17816</v>
      </c>
      <c r="B3659" s="2" t="s">
        <v>12379</v>
      </c>
      <c r="C3659" s="2" t="s">
        <v>15846</v>
      </c>
      <c r="D3659" s="2" t="s">
        <v>26</v>
      </c>
      <c r="E3659" s="2" t="s">
        <v>12278</v>
      </c>
      <c r="F3659" s="2" t="s">
        <v>12279</v>
      </c>
    </row>
    <row r="3660" spans="1:6" hidden="1" x14ac:dyDescent="0.2">
      <c r="A3660" s="1">
        <v>17821</v>
      </c>
      <c r="B3660" s="2" t="s">
        <v>7325</v>
      </c>
      <c r="C3660" s="2" t="s">
        <v>15847</v>
      </c>
      <c r="D3660" s="2" t="s">
        <v>26</v>
      </c>
      <c r="E3660" s="2" t="s">
        <v>12284</v>
      </c>
      <c r="F3660" s="2" t="s">
        <v>12279</v>
      </c>
    </row>
    <row r="3661" spans="1:6" hidden="1" x14ac:dyDescent="0.2">
      <c r="A3661" s="1">
        <v>17822</v>
      </c>
      <c r="B3661" s="2" t="s">
        <v>7325</v>
      </c>
      <c r="C3661" s="2" t="s">
        <v>15848</v>
      </c>
      <c r="D3661" s="2" t="s">
        <v>26</v>
      </c>
      <c r="E3661" s="2" t="s">
        <v>12278</v>
      </c>
      <c r="F3661" s="2" t="s">
        <v>12279</v>
      </c>
    </row>
    <row r="3662" spans="1:6" hidden="1" x14ac:dyDescent="0.2">
      <c r="A3662" s="1">
        <v>17824</v>
      </c>
      <c r="B3662" s="2" t="s">
        <v>7557</v>
      </c>
      <c r="C3662" s="2" t="s">
        <v>7364</v>
      </c>
      <c r="D3662" s="2" t="s">
        <v>29</v>
      </c>
      <c r="E3662" s="2" t="s">
        <v>12284</v>
      </c>
      <c r="F3662" s="2" t="s">
        <v>12279</v>
      </c>
    </row>
    <row r="3663" spans="1:6" hidden="1" x14ac:dyDescent="0.2">
      <c r="A3663" s="1">
        <v>17826</v>
      </c>
      <c r="B3663" s="2" t="s">
        <v>7503</v>
      </c>
      <c r="C3663" s="2" t="s">
        <v>15849</v>
      </c>
      <c r="D3663" s="2" t="s">
        <v>29</v>
      </c>
      <c r="E3663" s="2" t="s">
        <v>12278</v>
      </c>
      <c r="F3663" s="2" t="s">
        <v>12279</v>
      </c>
    </row>
    <row r="3664" spans="1:6" hidden="1" x14ac:dyDescent="0.2">
      <c r="A3664" s="1">
        <v>17828</v>
      </c>
      <c r="B3664" s="2" t="s">
        <v>12983</v>
      </c>
      <c r="C3664" s="2" t="s">
        <v>15850</v>
      </c>
      <c r="D3664" s="2" t="s">
        <v>26</v>
      </c>
      <c r="E3664" s="2" t="s">
        <v>12278</v>
      </c>
      <c r="F3664" s="2" t="s">
        <v>12279</v>
      </c>
    </row>
    <row r="3665" spans="1:6" hidden="1" x14ac:dyDescent="0.2">
      <c r="A3665" s="1">
        <v>17829</v>
      </c>
      <c r="B3665" s="2" t="s">
        <v>12983</v>
      </c>
      <c r="C3665" s="2" t="s">
        <v>15851</v>
      </c>
      <c r="D3665" s="2" t="s">
        <v>26</v>
      </c>
      <c r="E3665" s="2" t="s">
        <v>12284</v>
      </c>
      <c r="F3665" s="2" t="s">
        <v>12279</v>
      </c>
    </row>
    <row r="3666" spans="1:6" hidden="1" x14ac:dyDescent="0.2">
      <c r="A3666" s="1">
        <v>17832</v>
      </c>
      <c r="B3666" s="2" t="s">
        <v>13550</v>
      </c>
      <c r="C3666" s="2" t="s">
        <v>15852</v>
      </c>
      <c r="D3666" s="2" t="s">
        <v>34</v>
      </c>
      <c r="E3666" s="2" t="s">
        <v>12278</v>
      </c>
      <c r="F3666" s="2" t="s">
        <v>12279</v>
      </c>
    </row>
    <row r="3667" spans="1:6" hidden="1" x14ac:dyDescent="0.2">
      <c r="A3667" s="1">
        <v>17833</v>
      </c>
      <c r="B3667" s="2" t="s">
        <v>7605</v>
      </c>
      <c r="C3667" s="2" t="s">
        <v>15853</v>
      </c>
      <c r="D3667" s="2" t="s">
        <v>29</v>
      </c>
      <c r="E3667" s="2" t="s">
        <v>12297</v>
      </c>
      <c r="F3667" s="2" t="s">
        <v>12279</v>
      </c>
    </row>
    <row r="3668" spans="1:6" hidden="1" x14ac:dyDescent="0.2">
      <c r="A3668" s="1">
        <v>17834</v>
      </c>
      <c r="B3668" s="2" t="s">
        <v>12868</v>
      </c>
      <c r="C3668" s="2" t="s">
        <v>15854</v>
      </c>
      <c r="D3668" s="2" t="s">
        <v>29</v>
      </c>
      <c r="E3668" s="2" t="s">
        <v>12284</v>
      </c>
      <c r="F3668" s="2" t="s">
        <v>12279</v>
      </c>
    </row>
    <row r="3669" spans="1:6" hidden="1" x14ac:dyDescent="0.2">
      <c r="A3669" s="1">
        <v>17835</v>
      </c>
      <c r="B3669" s="2" t="s">
        <v>12925</v>
      </c>
      <c r="C3669" s="2" t="s">
        <v>15855</v>
      </c>
      <c r="D3669" s="2" t="s">
        <v>26</v>
      </c>
      <c r="E3669" s="2" t="s">
        <v>12284</v>
      </c>
      <c r="F3669" s="2" t="s">
        <v>12279</v>
      </c>
    </row>
    <row r="3670" spans="1:6" ht="20" hidden="1" x14ac:dyDescent="0.2">
      <c r="A3670" s="1">
        <v>17837</v>
      </c>
      <c r="B3670" s="2" t="s">
        <v>12728</v>
      </c>
      <c r="C3670" s="2" t="s">
        <v>15856</v>
      </c>
      <c r="D3670" s="2" t="s">
        <v>29</v>
      </c>
      <c r="E3670" s="2" t="s">
        <v>12278</v>
      </c>
      <c r="F3670" s="2" t="s">
        <v>12279</v>
      </c>
    </row>
    <row r="3671" spans="1:6" hidden="1" x14ac:dyDescent="0.2">
      <c r="A3671" s="1">
        <v>17838</v>
      </c>
      <c r="B3671" s="2" t="s">
        <v>13246</v>
      </c>
      <c r="C3671" s="2" t="s">
        <v>15857</v>
      </c>
      <c r="D3671" s="2" t="s">
        <v>26</v>
      </c>
      <c r="E3671" s="2" t="s">
        <v>12278</v>
      </c>
      <c r="F3671" s="2" t="s">
        <v>12279</v>
      </c>
    </row>
    <row r="3672" spans="1:6" hidden="1" x14ac:dyDescent="0.2">
      <c r="A3672" s="1">
        <v>17839</v>
      </c>
      <c r="B3672" s="2" t="s">
        <v>12379</v>
      </c>
      <c r="C3672" s="2" t="s">
        <v>15858</v>
      </c>
      <c r="D3672" s="2" t="s">
        <v>26</v>
      </c>
      <c r="E3672" s="2" t="s">
        <v>12278</v>
      </c>
      <c r="F3672" s="2" t="s">
        <v>12279</v>
      </c>
    </row>
    <row r="3673" spans="1:6" hidden="1" x14ac:dyDescent="0.2">
      <c r="A3673" s="1">
        <v>17840</v>
      </c>
      <c r="B3673" s="2" t="s">
        <v>7694</v>
      </c>
      <c r="C3673" s="2" t="s">
        <v>15859</v>
      </c>
      <c r="D3673" s="2" t="s">
        <v>34</v>
      </c>
      <c r="E3673" s="2" t="s">
        <v>12284</v>
      </c>
      <c r="F3673" s="2" t="s">
        <v>12279</v>
      </c>
    </row>
    <row r="3674" spans="1:6" hidden="1" x14ac:dyDescent="0.2">
      <c r="A3674" s="1">
        <v>17842</v>
      </c>
      <c r="B3674" s="2" t="s">
        <v>14928</v>
      </c>
      <c r="C3674" s="2" t="s">
        <v>15860</v>
      </c>
      <c r="D3674" s="2" t="s">
        <v>26</v>
      </c>
      <c r="E3674" s="2" t="s">
        <v>12278</v>
      </c>
      <c r="F3674" s="2" t="s">
        <v>12279</v>
      </c>
    </row>
    <row r="3675" spans="1:6" hidden="1" x14ac:dyDescent="0.2">
      <c r="A3675" s="1">
        <v>17845</v>
      </c>
      <c r="B3675" s="2" t="s">
        <v>7346</v>
      </c>
      <c r="C3675" s="2" t="s">
        <v>15861</v>
      </c>
      <c r="D3675" s="2" t="s">
        <v>26</v>
      </c>
      <c r="E3675" s="2" t="s">
        <v>12278</v>
      </c>
      <c r="F3675" s="2" t="s">
        <v>12279</v>
      </c>
    </row>
    <row r="3676" spans="1:6" hidden="1" x14ac:dyDescent="0.2">
      <c r="A3676" s="1">
        <v>17847</v>
      </c>
      <c r="B3676" s="2" t="s">
        <v>7325</v>
      </c>
      <c r="C3676" s="2" t="s">
        <v>15862</v>
      </c>
      <c r="D3676" s="2" t="s">
        <v>26</v>
      </c>
      <c r="E3676" s="2" t="s">
        <v>12278</v>
      </c>
      <c r="F3676" s="2" t="s">
        <v>12279</v>
      </c>
    </row>
    <row r="3677" spans="1:6" hidden="1" x14ac:dyDescent="0.2">
      <c r="A3677" s="1">
        <v>17849</v>
      </c>
      <c r="B3677" s="2" t="s">
        <v>13507</v>
      </c>
      <c r="C3677" s="2" t="s">
        <v>15863</v>
      </c>
      <c r="D3677" s="2" t="s">
        <v>26</v>
      </c>
      <c r="E3677" s="2" t="s">
        <v>12278</v>
      </c>
      <c r="F3677" s="2" t="s">
        <v>12279</v>
      </c>
    </row>
    <row r="3678" spans="1:6" ht="20" hidden="1" x14ac:dyDescent="0.2">
      <c r="A3678" s="1">
        <v>17851</v>
      </c>
      <c r="B3678" s="2" t="s">
        <v>15864</v>
      </c>
      <c r="C3678" s="2" t="s">
        <v>15865</v>
      </c>
      <c r="D3678" s="2" t="s">
        <v>29</v>
      </c>
      <c r="E3678" s="2" t="s">
        <v>12278</v>
      </c>
      <c r="F3678" s="2" t="s">
        <v>12279</v>
      </c>
    </row>
    <row r="3679" spans="1:6" hidden="1" x14ac:dyDescent="0.2">
      <c r="A3679" s="1">
        <v>17852</v>
      </c>
      <c r="B3679" s="2" t="s">
        <v>7352</v>
      </c>
      <c r="C3679" s="2" t="s">
        <v>15866</v>
      </c>
      <c r="D3679" s="2" t="s">
        <v>29</v>
      </c>
      <c r="E3679" s="2" t="s">
        <v>12284</v>
      </c>
      <c r="F3679" s="2" t="s">
        <v>12279</v>
      </c>
    </row>
    <row r="3680" spans="1:6" hidden="1" x14ac:dyDescent="0.2">
      <c r="A3680" s="1">
        <v>17853</v>
      </c>
      <c r="B3680" s="2" t="s">
        <v>7267</v>
      </c>
      <c r="C3680" s="2" t="s">
        <v>15867</v>
      </c>
      <c r="D3680" s="2" t="s">
        <v>29</v>
      </c>
      <c r="E3680" s="2" t="s">
        <v>12278</v>
      </c>
      <c r="F3680" s="2" t="s">
        <v>12279</v>
      </c>
    </row>
    <row r="3681" spans="1:6" hidden="1" x14ac:dyDescent="0.2">
      <c r="A3681" s="1">
        <v>17854</v>
      </c>
      <c r="B3681" s="2" t="s">
        <v>12868</v>
      </c>
      <c r="C3681" s="2" t="s">
        <v>15868</v>
      </c>
      <c r="D3681" s="2" t="s">
        <v>29</v>
      </c>
      <c r="E3681" s="2" t="s">
        <v>12278</v>
      </c>
      <c r="F3681" s="2" t="s">
        <v>12279</v>
      </c>
    </row>
    <row r="3682" spans="1:6" hidden="1" x14ac:dyDescent="0.2">
      <c r="A3682" s="1">
        <v>17855</v>
      </c>
      <c r="B3682" s="2" t="s">
        <v>7484</v>
      </c>
      <c r="C3682" s="2" t="s">
        <v>15869</v>
      </c>
      <c r="D3682" s="2" t="s">
        <v>29</v>
      </c>
      <c r="E3682" s="2" t="s">
        <v>12278</v>
      </c>
      <c r="F3682" s="2" t="s">
        <v>12279</v>
      </c>
    </row>
    <row r="3683" spans="1:6" ht="20" hidden="1" x14ac:dyDescent="0.2">
      <c r="A3683" s="1">
        <v>17856</v>
      </c>
      <c r="B3683" s="2" t="s">
        <v>7841</v>
      </c>
      <c r="C3683" s="2" t="s">
        <v>15870</v>
      </c>
      <c r="D3683" s="2" t="s">
        <v>34</v>
      </c>
      <c r="E3683" s="2" t="s">
        <v>12278</v>
      </c>
      <c r="F3683" s="2" t="s">
        <v>12279</v>
      </c>
    </row>
    <row r="3684" spans="1:6" hidden="1" x14ac:dyDescent="0.2">
      <c r="A3684" s="1">
        <v>17860</v>
      </c>
      <c r="B3684" s="2" t="s">
        <v>7633</v>
      </c>
      <c r="C3684" s="2" t="s">
        <v>15871</v>
      </c>
      <c r="D3684" s="2" t="s">
        <v>34</v>
      </c>
      <c r="E3684" s="2" t="s">
        <v>12278</v>
      </c>
      <c r="F3684" s="2" t="s">
        <v>12279</v>
      </c>
    </row>
    <row r="3685" spans="1:6" hidden="1" x14ac:dyDescent="0.2">
      <c r="A3685" s="1">
        <v>17862</v>
      </c>
      <c r="B3685" s="2" t="s">
        <v>15710</v>
      </c>
      <c r="C3685" s="2" t="s">
        <v>15872</v>
      </c>
      <c r="D3685" s="2" t="s">
        <v>34</v>
      </c>
      <c r="E3685" s="2" t="s">
        <v>12278</v>
      </c>
      <c r="F3685" s="2" t="s">
        <v>12279</v>
      </c>
    </row>
    <row r="3686" spans="1:6" hidden="1" x14ac:dyDescent="0.2">
      <c r="A3686" s="1">
        <v>17864</v>
      </c>
      <c r="B3686" s="2" t="s">
        <v>7470</v>
      </c>
      <c r="C3686" s="2" t="s">
        <v>15873</v>
      </c>
      <c r="D3686" s="2" t="s">
        <v>34</v>
      </c>
      <c r="E3686" s="2" t="s">
        <v>12297</v>
      </c>
      <c r="F3686" s="2" t="s">
        <v>12279</v>
      </c>
    </row>
    <row r="3687" spans="1:6" hidden="1" x14ac:dyDescent="0.2">
      <c r="A3687" s="1">
        <v>17865</v>
      </c>
      <c r="B3687" s="2" t="s">
        <v>13460</v>
      </c>
      <c r="C3687" s="2" t="s">
        <v>15874</v>
      </c>
      <c r="D3687" s="2" t="s">
        <v>34</v>
      </c>
      <c r="E3687" s="2" t="s">
        <v>12278</v>
      </c>
      <c r="F3687" s="2" t="s">
        <v>12279</v>
      </c>
    </row>
    <row r="3688" spans="1:6" ht="20" hidden="1" x14ac:dyDescent="0.2">
      <c r="A3688" s="1">
        <v>17866</v>
      </c>
      <c r="B3688" s="2" t="s">
        <v>7612</v>
      </c>
      <c r="C3688" s="2" t="s">
        <v>15875</v>
      </c>
      <c r="D3688" s="2" t="s">
        <v>34</v>
      </c>
      <c r="E3688" s="2" t="s">
        <v>12278</v>
      </c>
      <c r="F3688" s="2" t="s">
        <v>12279</v>
      </c>
    </row>
    <row r="3689" spans="1:6" hidden="1" x14ac:dyDescent="0.2">
      <c r="A3689" s="1">
        <v>17867</v>
      </c>
      <c r="B3689" s="2" t="s">
        <v>14021</v>
      </c>
      <c r="C3689" s="2" t="s">
        <v>15876</v>
      </c>
      <c r="D3689" s="2" t="s">
        <v>34</v>
      </c>
      <c r="E3689" s="2" t="s">
        <v>12278</v>
      </c>
      <c r="F3689" s="2" t="s">
        <v>12279</v>
      </c>
    </row>
    <row r="3690" spans="1:6" ht="20" hidden="1" x14ac:dyDescent="0.2">
      <c r="A3690" s="1">
        <v>17868</v>
      </c>
      <c r="B3690" s="2" t="s">
        <v>12294</v>
      </c>
      <c r="C3690" s="2" t="s">
        <v>15877</v>
      </c>
      <c r="D3690" s="2" t="s">
        <v>26</v>
      </c>
      <c r="E3690" s="2" t="s">
        <v>12278</v>
      </c>
      <c r="F3690" s="2" t="s">
        <v>12279</v>
      </c>
    </row>
    <row r="3691" spans="1:6" hidden="1" x14ac:dyDescent="0.2">
      <c r="A3691" s="1">
        <v>17869</v>
      </c>
      <c r="B3691" s="2" t="s">
        <v>15878</v>
      </c>
      <c r="C3691" s="2" t="s">
        <v>15879</v>
      </c>
      <c r="D3691" s="2" t="s">
        <v>29</v>
      </c>
      <c r="E3691" s="2" t="s">
        <v>12278</v>
      </c>
      <c r="F3691" s="2" t="s">
        <v>12279</v>
      </c>
    </row>
    <row r="3692" spans="1:6" ht="20" hidden="1" x14ac:dyDescent="0.2">
      <c r="A3692" s="1">
        <v>17870</v>
      </c>
      <c r="B3692" s="2" t="s">
        <v>7612</v>
      </c>
      <c r="C3692" s="2" t="s">
        <v>15880</v>
      </c>
      <c r="D3692" s="2" t="s">
        <v>34</v>
      </c>
      <c r="E3692" s="2" t="s">
        <v>12278</v>
      </c>
      <c r="F3692" s="2" t="s">
        <v>12279</v>
      </c>
    </row>
    <row r="3693" spans="1:6" hidden="1" x14ac:dyDescent="0.2">
      <c r="A3693" s="1">
        <v>17871</v>
      </c>
      <c r="B3693" s="2" t="s">
        <v>7612</v>
      </c>
      <c r="C3693" s="2" t="s">
        <v>15881</v>
      </c>
      <c r="D3693" s="2" t="s">
        <v>34</v>
      </c>
      <c r="E3693" s="2" t="s">
        <v>12278</v>
      </c>
      <c r="F3693" s="2" t="s">
        <v>12279</v>
      </c>
    </row>
    <row r="3694" spans="1:6" hidden="1" x14ac:dyDescent="0.2">
      <c r="A3694" s="1">
        <v>17872</v>
      </c>
      <c r="B3694" s="2" t="s">
        <v>7612</v>
      </c>
      <c r="C3694" s="2" t="s">
        <v>15882</v>
      </c>
      <c r="D3694" s="2" t="s">
        <v>34</v>
      </c>
      <c r="E3694" s="2" t="s">
        <v>12278</v>
      </c>
      <c r="F3694" s="2" t="s">
        <v>12279</v>
      </c>
    </row>
    <row r="3695" spans="1:6" hidden="1" x14ac:dyDescent="0.2">
      <c r="A3695" s="1">
        <v>17873</v>
      </c>
      <c r="B3695" s="2" t="s">
        <v>7612</v>
      </c>
      <c r="C3695" s="2" t="s">
        <v>15883</v>
      </c>
      <c r="D3695" s="2" t="s">
        <v>34</v>
      </c>
      <c r="E3695" s="2" t="s">
        <v>12278</v>
      </c>
      <c r="F3695" s="2" t="s">
        <v>12279</v>
      </c>
    </row>
    <row r="3696" spans="1:6" hidden="1" x14ac:dyDescent="0.2">
      <c r="A3696" s="1">
        <v>17874</v>
      </c>
      <c r="B3696" s="2" t="s">
        <v>7612</v>
      </c>
      <c r="C3696" s="2" t="s">
        <v>15884</v>
      </c>
      <c r="D3696" s="2" t="s">
        <v>34</v>
      </c>
      <c r="E3696" s="2" t="s">
        <v>12278</v>
      </c>
      <c r="F3696" s="2" t="s">
        <v>12279</v>
      </c>
    </row>
    <row r="3697" spans="1:6" hidden="1" x14ac:dyDescent="0.2">
      <c r="A3697" s="1">
        <v>17875</v>
      </c>
      <c r="B3697" s="2" t="s">
        <v>7299</v>
      </c>
      <c r="C3697" s="2" t="s">
        <v>15885</v>
      </c>
      <c r="D3697" s="2" t="s">
        <v>29</v>
      </c>
      <c r="E3697" s="2" t="s">
        <v>12278</v>
      </c>
      <c r="F3697" s="2" t="s">
        <v>12279</v>
      </c>
    </row>
    <row r="3698" spans="1:6" hidden="1" x14ac:dyDescent="0.2">
      <c r="A3698" s="1">
        <v>17876</v>
      </c>
      <c r="B3698" s="2" t="s">
        <v>7325</v>
      </c>
      <c r="C3698" s="2" t="s">
        <v>15886</v>
      </c>
      <c r="D3698" s="2" t="s">
        <v>26</v>
      </c>
      <c r="E3698" s="2" t="s">
        <v>12278</v>
      </c>
      <c r="F3698" s="2" t="s">
        <v>12279</v>
      </c>
    </row>
    <row r="3699" spans="1:6" hidden="1" x14ac:dyDescent="0.2">
      <c r="A3699" s="1">
        <v>17878</v>
      </c>
      <c r="B3699" s="2" t="s">
        <v>7546</v>
      </c>
      <c r="C3699" s="2" t="s">
        <v>15887</v>
      </c>
      <c r="D3699" s="2" t="s">
        <v>26</v>
      </c>
      <c r="E3699" s="2" t="s">
        <v>12284</v>
      </c>
      <c r="F3699" s="2" t="s">
        <v>12279</v>
      </c>
    </row>
    <row r="3700" spans="1:6" hidden="1" x14ac:dyDescent="0.2">
      <c r="A3700" s="1">
        <v>17879</v>
      </c>
      <c r="B3700" s="2" t="s">
        <v>15888</v>
      </c>
      <c r="C3700" s="2" t="s">
        <v>15889</v>
      </c>
      <c r="D3700" s="2" t="s">
        <v>26</v>
      </c>
      <c r="E3700" s="2" t="s">
        <v>12278</v>
      </c>
      <c r="F3700" s="2" t="s">
        <v>12279</v>
      </c>
    </row>
    <row r="3701" spans="1:6" hidden="1" x14ac:dyDescent="0.2">
      <c r="A3701" s="1">
        <v>17880</v>
      </c>
      <c r="B3701" s="2" t="s">
        <v>15890</v>
      </c>
      <c r="C3701" s="2" t="s">
        <v>15891</v>
      </c>
      <c r="D3701" s="2" t="s">
        <v>29</v>
      </c>
      <c r="E3701" s="2" t="s">
        <v>12278</v>
      </c>
      <c r="F3701" s="2" t="s">
        <v>12279</v>
      </c>
    </row>
    <row r="3702" spans="1:6" hidden="1" x14ac:dyDescent="0.2">
      <c r="A3702" s="1">
        <v>17881</v>
      </c>
      <c r="B3702" s="2" t="s">
        <v>7737</v>
      </c>
      <c r="C3702" s="2" t="s">
        <v>15892</v>
      </c>
      <c r="D3702" s="2" t="s">
        <v>29</v>
      </c>
      <c r="E3702" s="2" t="s">
        <v>12284</v>
      </c>
      <c r="F3702" s="2" t="s">
        <v>12279</v>
      </c>
    </row>
    <row r="3703" spans="1:6" hidden="1" x14ac:dyDescent="0.2">
      <c r="A3703" s="1">
        <v>17882</v>
      </c>
      <c r="B3703" s="2" t="s">
        <v>7570</v>
      </c>
      <c r="C3703" s="2" t="s">
        <v>15893</v>
      </c>
      <c r="D3703" s="2" t="s">
        <v>26</v>
      </c>
      <c r="E3703" s="2" t="s">
        <v>12278</v>
      </c>
      <c r="F3703" s="2" t="s">
        <v>12279</v>
      </c>
    </row>
    <row r="3704" spans="1:6" hidden="1" x14ac:dyDescent="0.2">
      <c r="A3704" s="1">
        <v>17883</v>
      </c>
      <c r="B3704" s="2" t="s">
        <v>15894</v>
      </c>
      <c r="C3704" s="2" t="s">
        <v>15895</v>
      </c>
      <c r="D3704" s="2" t="s">
        <v>26</v>
      </c>
      <c r="E3704" s="2" t="s">
        <v>12278</v>
      </c>
      <c r="F3704" s="2" t="s">
        <v>12279</v>
      </c>
    </row>
    <row r="3705" spans="1:6" hidden="1" x14ac:dyDescent="0.2">
      <c r="A3705" s="1">
        <v>17884</v>
      </c>
      <c r="B3705" s="2" t="s">
        <v>7888</v>
      </c>
      <c r="C3705" s="2" t="s">
        <v>14346</v>
      </c>
      <c r="D3705" s="2" t="s">
        <v>26</v>
      </c>
      <c r="E3705" s="2" t="s">
        <v>12278</v>
      </c>
      <c r="F3705" s="2" t="s">
        <v>12279</v>
      </c>
    </row>
    <row r="3706" spans="1:6" hidden="1" x14ac:dyDescent="0.2">
      <c r="A3706" s="1">
        <v>17885</v>
      </c>
      <c r="B3706" s="2" t="s">
        <v>7622</v>
      </c>
      <c r="C3706" s="2" t="s">
        <v>15896</v>
      </c>
      <c r="D3706" s="2" t="s">
        <v>34</v>
      </c>
      <c r="E3706" s="2" t="s">
        <v>12284</v>
      </c>
      <c r="F3706" s="2" t="s">
        <v>12279</v>
      </c>
    </row>
    <row r="3707" spans="1:6" hidden="1" x14ac:dyDescent="0.2">
      <c r="A3707" s="1">
        <v>17886</v>
      </c>
      <c r="B3707" s="2" t="s">
        <v>15897</v>
      </c>
      <c r="C3707" s="2" t="s">
        <v>15898</v>
      </c>
      <c r="D3707" s="2" t="s">
        <v>26</v>
      </c>
      <c r="E3707" s="2" t="s">
        <v>12278</v>
      </c>
      <c r="F3707" s="2" t="s">
        <v>12279</v>
      </c>
    </row>
    <row r="3708" spans="1:6" hidden="1" x14ac:dyDescent="0.2">
      <c r="A3708" s="1">
        <v>17889</v>
      </c>
      <c r="B3708" s="2" t="s">
        <v>7836</v>
      </c>
      <c r="C3708" s="2" t="s">
        <v>15899</v>
      </c>
      <c r="D3708" s="2" t="s">
        <v>26</v>
      </c>
      <c r="E3708" s="2" t="s">
        <v>12278</v>
      </c>
      <c r="F3708" s="2" t="s">
        <v>12279</v>
      </c>
    </row>
    <row r="3709" spans="1:6" hidden="1" x14ac:dyDescent="0.2">
      <c r="A3709" s="1">
        <v>17891</v>
      </c>
      <c r="B3709" s="2" t="s">
        <v>15900</v>
      </c>
      <c r="C3709" s="2" t="s">
        <v>15901</v>
      </c>
      <c r="D3709" s="2" t="s">
        <v>29</v>
      </c>
      <c r="E3709" s="2" t="s">
        <v>12297</v>
      </c>
      <c r="F3709" s="2" t="s">
        <v>12279</v>
      </c>
    </row>
    <row r="3710" spans="1:6" hidden="1" x14ac:dyDescent="0.2">
      <c r="A3710" s="1">
        <v>17892</v>
      </c>
      <c r="B3710" s="2" t="s">
        <v>12717</v>
      </c>
      <c r="C3710" s="2" t="s">
        <v>15902</v>
      </c>
      <c r="D3710" s="2" t="s">
        <v>26</v>
      </c>
      <c r="E3710" s="2" t="s">
        <v>12282</v>
      </c>
      <c r="F3710" s="2" t="s">
        <v>12279</v>
      </c>
    </row>
    <row r="3711" spans="1:6" hidden="1" x14ac:dyDescent="0.2">
      <c r="A3711" s="1">
        <v>17902</v>
      </c>
      <c r="B3711" s="2" t="s">
        <v>7299</v>
      </c>
      <c r="C3711" s="2" t="s">
        <v>15903</v>
      </c>
      <c r="D3711" s="2" t="s">
        <v>29</v>
      </c>
      <c r="E3711" s="2" t="s">
        <v>12278</v>
      </c>
      <c r="F3711" s="2" t="s">
        <v>12279</v>
      </c>
    </row>
    <row r="3712" spans="1:6" hidden="1" x14ac:dyDescent="0.2">
      <c r="A3712" s="1">
        <v>17903</v>
      </c>
      <c r="B3712" s="2" t="s">
        <v>13525</v>
      </c>
      <c r="C3712" s="2" t="s">
        <v>15904</v>
      </c>
      <c r="D3712" s="2" t="s">
        <v>29</v>
      </c>
      <c r="E3712" s="2" t="s">
        <v>12278</v>
      </c>
      <c r="F3712" s="2" t="s">
        <v>12279</v>
      </c>
    </row>
    <row r="3713" spans="1:6" hidden="1" x14ac:dyDescent="0.2">
      <c r="A3713" s="1">
        <v>17906</v>
      </c>
      <c r="B3713" s="2" t="s">
        <v>355</v>
      </c>
      <c r="C3713" s="2" t="s">
        <v>15905</v>
      </c>
      <c r="D3713" s="2" t="s">
        <v>29</v>
      </c>
      <c r="E3713" s="2" t="s">
        <v>12278</v>
      </c>
      <c r="F3713" s="2" t="s">
        <v>12279</v>
      </c>
    </row>
    <row r="3714" spans="1:6" hidden="1" x14ac:dyDescent="0.2">
      <c r="A3714" s="1">
        <v>17907</v>
      </c>
      <c r="B3714" s="2" t="s">
        <v>355</v>
      </c>
      <c r="C3714" s="2" t="s">
        <v>15906</v>
      </c>
      <c r="D3714" s="2" t="s">
        <v>29</v>
      </c>
      <c r="E3714" s="2" t="s">
        <v>12278</v>
      </c>
      <c r="F3714" s="2" t="s">
        <v>12279</v>
      </c>
    </row>
    <row r="3715" spans="1:6" hidden="1" x14ac:dyDescent="0.2">
      <c r="A3715" s="1">
        <v>17908</v>
      </c>
      <c r="B3715" s="2" t="s">
        <v>355</v>
      </c>
      <c r="C3715" s="2" t="s">
        <v>15907</v>
      </c>
      <c r="D3715" s="2" t="s">
        <v>29</v>
      </c>
      <c r="E3715" s="2" t="s">
        <v>12278</v>
      </c>
      <c r="F3715" s="2" t="s">
        <v>12279</v>
      </c>
    </row>
    <row r="3716" spans="1:6" hidden="1" x14ac:dyDescent="0.2">
      <c r="A3716" s="1">
        <v>17909</v>
      </c>
      <c r="B3716" s="2" t="s">
        <v>355</v>
      </c>
      <c r="C3716" s="2" t="s">
        <v>15908</v>
      </c>
      <c r="D3716" s="2" t="s">
        <v>29</v>
      </c>
      <c r="E3716" s="2" t="s">
        <v>12278</v>
      </c>
      <c r="F3716" s="2" t="s">
        <v>12279</v>
      </c>
    </row>
    <row r="3717" spans="1:6" hidden="1" x14ac:dyDescent="0.2">
      <c r="A3717" s="1">
        <v>17910</v>
      </c>
      <c r="B3717" s="2" t="s">
        <v>12998</v>
      </c>
      <c r="C3717" s="2" t="s">
        <v>15909</v>
      </c>
      <c r="D3717" s="2" t="s">
        <v>26</v>
      </c>
      <c r="E3717" s="2" t="s">
        <v>12278</v>
      </c>
      <c r="F3717" s="2" t="s">
        <v>12279</v>
      </c>
    </row>
    <row r="3718" spans="1:6" hidden="1" x14ac:dyDescent="0.2">
      <c r="A3718" s="1">
        <v>17918</v>
      </c>
      <c r="B3718" s="2" t="s">
        <v>7482</v>
      </c>
      <c r="C3718" s="2" t="s">
        <v>15910</v>
      </c>
      <c r="D3718" s="2" t="s">
        <v>34</v>
      </c>
      <c r="E3718" s="2" t="s">
        <v>12284</v>
      </c>
      <c r="F3718" s="2" t="s">
        <v>12279</v>
      </c>
    </row>
    <row r="3719" spans="1:6" hidden="1" x14ac:dyDescent="0.2">
      <c r="A3719" s="1">
        <v>17920</v>
      </c>
      <c r="B3719" s="2" t="s">
        <v>7276</v>
      </c>
      <c r="C3719" s="2" t="s">
        <v>15911</v>
      </c>
      <c r="D3719" s="2" t="s">
        <v>26</v>
      </c>
      <c r="E3719" s="2" t="s">
        <v>12284</v>
      </c>
      <c r="F3719" s="2" t="s">
        <v>12279</v>
      </c>
    </row>
    <row r="3720" spans="1:6" hidden="1" x14ac:dyDescent="0.2">
      <c r="A3720" s="1">
        <v>17921</v>
      </c>
      <c r="B3720" s="2" t="s">
        <v>7325</v>
      </c>
      <c r="C3720" s="2" t="s">
        <v>15912</v>
      </c>
      <c r="D3720" s="2" t="s">
        <v>26</v>
      </c>
      <c r="E3720" s="2" t="s">
        <v>12595</v>
      </c>
      <c r="F3720" s="2" t="s">
        <v>12279</v>
      </c>
    </row>
    <row r="3721" spans="1:6" hidden="1" x14ac:dyDescent="0.2">
      <c r="A3721" s="1">
        <v>17922</v>
      </c>
      <c r="B3721" s="2" t="s">
        <v>7605</v>
      </c>
      <c r="C3721" s="2" t="s">
        <v>15913</v>
      </c>
      <c r="D3721" s="2" t="s">
        <v>29</v>
      </c>
      <c r="E3721" s="2" t="s">
        <v>12297</v>
      </c>
      <c r="F3721" s="2" t="s">
        <v>12279</v>
      </c>
    </row>
    <row r="3722" spans="1:6" hidden="1" x14ac:dyDescent="0.2">
      <c r="A3722" s="1">
        <v>17923</v>
      </c>
      <c r="B3722" s="2" t="s">
        <v>12529</v>
      </c>
      <c r="C3722" s="2" t="s">
        <v>15914</v>
      </c>
      <c r="D3722" s="2" t="s">
        <v>34</v>
      </c>
      <c r="E3722" s="2" t="s">
        <v>12278</v>
      </c>
      <c r="F3722" s="2" t="s">
        <v>12279</v>
      </c>
    </row>
    <row r="3723" spans="1:6" hidden="1" x14ac:dyDescent="0.2">
      <c r="A3723" s="1">
        <v>17924</v>
      </c>
      <c r="B3723" s="2" t="s">
        <v>13763</v>
      </c>
      <c r="C3723" s="2" t="s">
        <v>15915</v>
      </c>
      <c r="D3723" s="2" t="s">
        <v>26</v>
      </c>
      <c r="E3723" s="2" t="s">
        <v>12284</v>
      </c>
      <c r="F3723" s="2" t="s">
        <v>12279</v>
      </c>
    </row>
    <row r="3724" spans="1:6" hidden="1" x14ac:dyDescent="0.2">
      <c r="A3724" s="1">
        <v>17926</v>
      </c>
      <c r="B3724" s="2" t="s">
        <v>7287</v>
      </c>
      <c r="C3724" s="2" t="s">
        <v>15916</v>
      </c>
      <c r="D3724" s="2" t="s">
        <v>34</v>
      </c>
      <c r="E3724" s="2" t="s">
        <v>12278</v>
      </c>
      <c r="F3724" s="2" t="s">
        <v>12279</v>
      </c>
    </row>
    <row r="3725" spans="1:6" hidden="1" x14ac:dyDescent="0.2">
      <c r="A3725" s="1">
        <v>17927</v>
      </c>
      <c r="B3725" s="2" t="s">
        <v>7287</v>
      </c>
      <c r="C3725" s="2" t="s">
        <v>15917</v>
      </c>
      <c r="D3725" s="2" t="s">
        <v>34</v>
      </c>
      <c r="E3725" s="2" t="s">
        <v>12278</v>
      </c>
      <c r="F3725" s="2" t="s">
        <v>12279</v>
      </c>
    </row>
    <row r="3726" spans="1:6" hidden="1" x14ac:dyDescent="0.2">
      <c r="A3726" s="1">
        <v>17928</v>
      </c>
      <c r="B3726" s="2" t="s">
        <v>7287</v>
      </c>
      <c r="C3726" s="2" t="s">
        <v>15918</v>
      </c>
      <c r="D3726" s="2" t="s">
        <v>34</v>
      </c>
      <c r="E3726" s="2" t="s">
        <v>12278</v>
      </c>
      <c r="F3726" s="2" t="s">
        <v>12279</v>
      </c>
    </row>
    <row r="3727" spans="1:6" hidden="1" x14ac:dyDescent="0.2">
      <c r="A3727" s="1">
        <v>17929</v>
      </c>
      <c r="B3727" s="2" t="s">
        <v>7287</v>
      </c>
      <c r="C3727" s="2" t="s">
        <v>15919</v>
      </c>
      <c r="D3727" s="2" t="s">
        <v>34</v>
      </c>
      <c r="E3727" s="2" t="s">
        <v>12278</v>
      </c>
      <c r="F3727" s="2" t="s">
        <v>12279</v>
      </c>
    </row>
    <row r="3728" spans="1:6" hidden="1" x14ac:dyDescent="0.2">
      <c r="A3728" s="1">
        <v>17930</v>
      </c>
      <c r="B3728" s="2" t="s">
        <v>13053</v>
      </c>
      <c r="C3728" s="2" t="s">
        <v>15920</v>
      </c>
      <c r="D3728" s="2" t="s">
        <v>29</v>
      </c>
      <c r="E3728" s="2" t="s">
        <v>12284</v>
      </c>
      <c r="F3728" s="2" t="s">
        <v>12279</v>
      </c>
    </row>
    <row r="3729" spans="1:6" hidden="1" x14ac:dyDescent="0.2">
      <c r="A3729" s="1">
        <v>17931</v>
      </c>
      <c r="B3729" s="2" t="s">
        <v>13053</v>
      </c>
      <c r="C3729" s="2" t="s">
        <v>15921</v>
      </c>
      <c r="D3729" s="2" t="s">
        <v>29</v>
      </c>
      <c r="E3729" s="2" t="s">
        <v>12284</v>
      </c>
      <c r="F3729" s="2" t="s">
        <v>12279</v>
      </c>
    </row>
    <row r="3730" spans="1:6" hidden="1" x14ac:dyDescent="0.2">
      <c r="A3730" s="1">
        <v>17932</v>
      </c>
      <c r="B3730" s="2" t="s">
        <v>7287</v>
      </c>
      <c r="C3730" s="2" t="s">
        <v>15922</v>
      </c>
      <c r="D3730" s="2" t="s">
        <v>34</v>
      </c>
      <c r="E3730" s="2" t="s">
        <v>12278</v>
      </c>
      <c r="F3730" s="2" t="s">
        <v>12279</v>
      </c>
    </row>
    <row r="3731" spans="1:6" hidden="1" x14ac:dyDescent="0.2">
      <c r="A3731" s="1">
        <v>17933</v>
      </c>
      <c r="B3731" s="2" t="s">
        <v>7287</v>
      </c>
      <c r="C3731" s="2" t="s">
        <v>15923</v>
      </c>
      <c r="D3731" s="2" t="s">
        <v>34</v>
      </c>
      <c r="E3731" s="2" t="s">
        <v>12278</v>
      </c>
      <c r="F3731" s="2" t="s">
        <v>12279</v>
      </c>
    </row>
    <row r="3732" spans="1:6" hidden="1" x14ac:dyDescent="0.2">
      <c r="A3732" s="1">
        <v>17934</v>
      </c>
      <c r="B3732" s="2" t="s">
        <v>7287</v>
      </c>
      <c r="C3732" s="2" t="s">
        <v>15924</v>
      </c>
      <c r="D3732" s="2" t="s">
        <v>34</v>
      </c>
      <c r="E3732" s="2" t="s">
        <v>12278</v>
      </c>
      <c r="F3732" s="2" t="s">
        <v>12279</v>
      </c>
    </row>
    <row r="3733" spans="1:6" hidden="1" x14ac:dyDescent="0.2">
      <c r="A3733" s="1">
        <v>17935</v>
      </c>
      <c r="B3733" s="2" t="s">
        <v>7287</v>
      </c>
      <c r="C3733" s="2" t="s">
        <v>15925</v>
      </c>
      <c r="D3733" s="2" t="s">
        <v>34</v>
      </c>
      <c r="E3733" s="2" t="s">
        <v>12278</v>
      </c>
      <c r="F3733" s="2" t="s">
        <v>12279</v>
      </c>
    </row>
    <row r="3734" spans="1:6" hidden="1" x14ac:dyDescent="0.2">
      <c r="A3734" s="1">
        <v>17936</v>
      </c>
      <c r="B3734" s="2" t="s">
        <v>7287</v>
      </c>
      <c r="C3734" s="2" t="s">
        <v>15926</v>
      </c>
      <c r="D3734" s="2" t="s">
        <v>34</v>
      </c>
      <c r="E3734" s="2" t="s">
        <v>12278</v>
      </c>
      <c r="F3734" s="2" t="s">
        <v>12279</v>
      </c>
    </row>
    <row r="3735" spans="1:6" hidden="1" x14ac:dyDescent="0.2">
      <c r="A3735" s="1">
        <v>17937</v>
      </c>
      <c r="B3735" s="2" t="s">
        <v>7287</v>
      </c>
      <c r="C3735" s="2" t="s">
        <v>15927</v>
      </c>
      <c r="D3735" s="2" t="s">
        <v>34</v>
      </c>
      <c r="E3735" s="2" t="s">
        <v>12278</v>
      </c>
      <c r="F3735" s="2" t="s">
        <v>12279</v>
      </c>
    </row>
    <row r="3736" spans="1:6" hidden="1" x14ac:dyDescent="0.2">
      <c r="A3736" s="1">
        <v>17938</v>
      </c>
      <c r="B3736" s="2" t="s">
        <v>7610</v>
      </c>
      <c r="C3736" s="2" t="s">
        <v>15928</v>
      </c>
      <c r="D3736" s="2" t="s">
        <v>34</v>
      </c>
      <c r="E3736" s="2" t="s">
        <v>12278</v>
      </c>
      <c r="F3736" s="2" t="s">
        <v>12279</v>
      </c>
    </row>
    <row r="3737" spans="1:6" hidden="1" x14ac:dyDescent="0.2">
      <c r="A3737" s="1">
        <v>17939</v>
      </c>
      <c r="B3737" s="2" t="s">
        <v>12505</v>
      </c>
      <c r="C3737" s="2" t="s">
        <v>14073</v>
      </c>
      <c r="D3737" s="2" t="s">
        <v>34</v>
      </c>
      <c r="E3737" s="2" t="s">
        <v>12284</v>
      </c>
      <c r="F3737" s="2" t="s">
        <v>12279</v>
      </c>
    </row>
    <row r="3738" spans="1:6" hidden="1" x14ac:dyDescent="0.2">
      <c r="A3738" s="1">
        <v>17940</v>
      </c>
      <c r="B3738" s="2" t="s">
        <v>12505</v>
      </c>
      <c r="C3738" s="2" t="s">
        <v>15929</v>
      </c>
      <c r="D3738" s="2" t="s">
        <v>34</v>
      </c>
      <c r="E3738" s="2" t="s">
        <v>12278</v>
      </c>
      <c r="F3738" s="2" t="s">
        <v>12279</v>
      </c>
    </row>
    <row r="3739" spans="1:6" hidden="1" x14ac:dyDescent="0.2">
      <c r="A3739" s="1">
        <v>17941</v>
      </c>
      <c r="B3739" s="2" t="s">
        <v>12505</v>
      </c>
      <c r="C3739" s="2" t="s">
        <v>15930</v>
      </c>
      <c r="D3739" s="2" t="s">
        <v>34</v>
      </c>
      <c r="E3739" s="2" t="s">
        <v>12284</v>
      </c>
      <c r="F3739" s="2" t="s">
        <v>12279</v>
      </c>
    </row>
    <row r="3740" spans="1:6" hidden="1" x14ac:dyDescent="0.2">
      <c r="A3740" s="1">
        <v>17942</v>
      </c>
      <c r="B3740" s="2" t="s">
        <v>7417</v>
      </c>
      <c r="C3740" s="2" t="s">
        <v>15931</v>
      </c>
      <c r="D3740" s="2" t="s">
        <v>34</v>
      </c>
      <c r="E3740" s="2" t="s">
        <v>12278</v>
      </c>
      <c r="F3740" s="2" t="s">
        <v>12279</v>
      </c>
    </row>
    <row r="3741" spans="1:6" hidden="1" x14ac:dyDescent="0.2">
      <c r="A3741" s="1">
        <v>17943</v>
      </c>
      <c r="B3741" s="2" t="s">
        <v>7417</v>
      </c>
      <c r="C3741" s="2" t="s">
        <v>15932</v>
      </c>
      <c r="D3741" s="2" t="s">
        <v>34</v>
      </c>
      <c r="E3741" s="2" t="s">
        <v>12278</v>
      </c>
      <c r="F3741" s="2" t="s">
        <v>12279</v>
      </c>
    </row>
    <row r="3742" spans="1:6" hidden="1" x14ac:dyDescent="0.2">
      <c r="A3742" s="1">
        <v>17945</v>
      </c>
      <c r="B3742" s="2" t="s">
        <v>7287</v>
      </c>
      <c r="C3742" s="2" t="s">
        <v>15933</v>
      </c>
      <c r="D3742" s="2" t="s">
        <v>34</v>
      </c>
      <c r="E3742" s="2" t="s">
        <v>12278</v>
      </c>
      <c r="F3742" s="2" t="s">
        <v>12279</v>
      </c>
    </row>
    <row r="3743" spans="1:6" hidden="1" x14ac:dyDescent="0.2">
      <c r="A3743" s="1">
        <v>17946</v>
      </c>
      <c r="B3743" s="2" t="s">
        <v>7287</v>
      </c>
      <c r="C3743" s="2" t="s">
        <v>15934</v>
      </c>
      <c r="D3743" s="2" t="s">
        <v>34</v>
      </c>
      <c r="E3743" s="2" t="s">
        <v>12297</v>
      </c>
      <c r="F3743" s="2" t="s">
        <v>12279</v>
      </c>
    </row>
    <row r="3744" spans="1:6" hidden="1" x14ac:dyDescent="0.2">
      <c r="A3744" s="1">
        <v>17947</v>
      </c>
      <c r="B3744" s="2" t="s">
        <v>7287</v>
      </c>
      <c r="C3744" s="2" t="s">
        <v>15935</v>
      </c>
      <c r="D3744" s="2" t="s">
        <v>34</v>
      </c>
      <c r="E3744" s="2" t="s">
        <v>12278</v>
      </c>
      <c r="F3744" s="2" t="s">
        <v>12279</v>
      </c>
    </row>
    <row r="3745" spans="1:6" hidden="1" x14ac:dyDescent="0.2">
      <c r="A3745" s="1">
        <v>17948</v>
      </c>
      <c r="B3745" s="2" t="s">
        <v>7287</v>
      </c>
      <c r="C3745" s="2" t="s">
        <v>7641</v>
      </c>
      <c r="D3745" s="2" t="s">
        <v>34</v>
      </c>
      <c r="E3745" s="2" t="s">
        <v>12278</v>
      </c>
      <c r="F3745" s="2" t="s">
        <v>12279</v>
      </c>
    </row>
    <row r="3746" spans="1:6" ht="20" hidden="1" x14ac:dyDescent="0.2">
      <c r="A3746" s="1">
        <v>17949</v>
      </c>
      <c r="B3746" s="2" t="s">
        <v>7409</v>
      </c>
      <c r="C3746" s="2" t="s">
        <v>15936</v>
      </c>
      <c r="D3746" s="2" t="s">
        <v>34</v>
      </c>
      <c r="E3746" s="2" t="s">
        <v>12284</v>
      </c>
      <c r="F3746" s="2" t="s">
        <v>12279</v>
      </c>
    </row>
    <row r="3747" spans="1:6" hidden="1" x14ac:dyDescent="0.2">
      <c r="A3747" s="1">
        <v>17950</v>
      </c>
      <c r="B3747" s="2" t="s">
        <v>7287</v>
      </c>
      <c r="C3747" s="2" t="s">
        <v>15937</v>
      </c>
      <c r="D3747" s="2" t="s">
        <v>34</v>
      </c>
      <c r="E3747" s="2" t="s">
        <v>12278</v>
      </c>
      <c r="F3747" s="2" t="s">
        <v>12279</v>
      </c>
    </row>
    <row r="3748" spans="1:6" hidden="1" x14ac:dyDescent="0.2">
      <c r="A3748" s="1">
        <v>17951</v>
      </c>
      <c r="B3748" s="2" t="s">
        <v>7287</v>
      </c>
      <c r="C3748" s="2" t="s">
        <v>15938</v>
      </c>
      <c r="D3748" s="2" t="s">
        <v>34</v>
      </c>
      <c r="E3748" s="2" t="s">
        <v>12278</v>
      </c>
      <c r="F3748" s="2" t="s">
        <v>12279</v>
      </c>
    </row>
    <row r="3749" spans="1:6" hidden="1" x14ac:dyDescent="0.2">
      <c r="A3749" s="1">
        <v>17952</v>
      </c>
      <c r="B3749" s="2" t="s">
        <v>7287</v>
      </c>
      <c r="C3749" s="2" t="s">
        <v>15939</v>
      </c>
      <c r="D3749" s="2" t="s">
        <v>34</v>
      </c>
      <c r="E3749" s="2" t="s">
        <v>12278</v>
      </c>
      <c r="F3749" s="2" t="s">
        <v>12279</v>
      </c>
    </row>
    <row r="3750" spans="1:6" hidden="1" x14ac:dyDescent="0.2">
      <c r="A3750" s="1">
        <v>17953</v>
      </c>
      <c r="B3750" s="2" t="s">
        <v>7287</v>
      </c>
      <c r="C3750" s="2" t="s">
        <v>15940</v>
      </c>
      <c r="D3750" s="2" t="s">
        <v>34</v>
      </c>
      <c r="E3750" s="2" t="s">
        <v>12278</v>
      </c>
      <c r="F3750" s="2" t="s">
        <v>12279</v>
      </c>
    </row>
    <row r="3751" spans="1:6" hidden="1" x14ac:dyDescent="0.2">
      <c r="A3751" s="1">
        <v>17957</v>
      </c>
      <c r="B3751" s="2" t="s">
        <v>7610</v>
      </c>
      <c r="C3751" s="2" t="s">
        <v>15941</v>
      </c>
      <c r="D3751" s="2" t="s">
        <v>34</v>
      </c>
      <c r="E3751" s="2" t="s">
        <v>12278</v>
      </c>
      <c r="F3751" s="2" t="s">
        <v>12279</v>
      </c>
    </row>
    <row r="3752" spans="1:6" hidden="1" x14ac:dyDescent="0.2">
      <c r="A3752" s="1">
        <v>17958</v>
      </c>
      <c r="B3752" s="2" t="s">
        <v>7612</v>
      </c>
      <c r="C3752" s="2" t="s">
        <v>14635</v>
      </c>
      <c r="D3752" s="2" t="s">
        <v>34</v>
      </c>
      <c r="E3752" s="2" t="s">
        <v>12278</v>
      </c>
      <c r="F3752" s="2" t="s">
        <v>12279</v>
      </c>
    </row>
    <row r="3753" spans="1:6" hidden="1" x14ac:dyDescent="0.2">
      <c r="A3753" s="1">
        <v>17959</v>
      </c>
      <c r="B3753" s="2" t="s">
        <v>7407</v>
      </c>
      <c r="C3753" s="2" t="s">
        <v>15942</v>
      </c>
      <c r="D3753" s="2" t="s">
        <v>34</v>
      </c>
      <c r="E3753" s="2" t="s">
        <v>12297</v>
      </c>
      <c r="F3753" s="2" t="s">
        <v>12279</v>
      </c>
    </row>
    <row r="3754" spans="1:6" hidden="1" x14ac:dyDescent="0.2">
      <c r="A3754" s="1">
        <v>17960</v>
      </c>
      <c r="B3754" s="2" t="s">
        <v>7287</v>
      </c>
      <c r="C3754" s="2" t="s">
        <v>15943</v>
      </c>
      <c r="D3754" s="2" t="s">
        <v>34</v>
      </c>
      <c r="E3754" s="2" t="s">
        <v>12278</v>
      </c>
      <c r="F3754" s="2" t="s">
        <v>12279</v>
      </c>
    </row>
    <row r="3755" spans="1:6" hidden="1" x14ac:dyDescent="0.2">
      <c r="A3755" s="1">
        <v>17961</v>
      </c>
      <c r="B3755" s="2" t="s">
        <v>7287</v>
      </c>
      <c r="C3755" s="2" t="s">
        <v>15944</v>
      </c>
      <c r="D3755" s="2" t="s">
        <v>34</v>
      </c>
      <c r="E3755" s="2" t="s">
        <v>12297</v>
      </c>
      <c r="F3755" s="2" t="s">
        <v>12279</v>
      </c>
    </row>
    <row r="3756" spans="1:6" hidden="1" x14ac:dyDescent="0.2">
      <c r="A3756" s="1">
        <v>17963</v>
      </c>
      <c r="B3756" s="2" t="s">
        <v>7306</v>
      </c>
      <c r="C3756" s="2" t="s">
        <v>15945</v>
      </c>
      <c r="D3756" s="2" t="s">
        <v>34</v>
      </c>
      <c r="E3756" s="2" t="s">
        <v>12278</v>
      </c>
      <c r="F3756" s="2" t="s">
        <v>12279</v>
      </c>
    </row>
    <row r="3757" spans="1:6" hidden="1" x14ac:dyDescent="0.2">
      <c r="A3757" s="1">
        <v>17964</v>
      </c>
      <c r="B3757" s="2" t="s">
        <v>12377</v>
      </c>
      <c r="C3757" s="2" t="s">
        <v>15946</v>
      </c>
      <c r="D3757" s="2" t="s">
        <v>26</v>
      </c>
      <c r="E3757" s="2" t="s">
        <v>12284</v>
      </c>
      <c r="F3757" s="2" t="s">
        <v>12279</v>
      </c>
    </row>
    <row r="3758" spans="1:6" hidden="1" x14ac:dyDescent="0.2">
      <c r="A3758" s="1">
        <v>17965</v>
      </c>
      <c r="B3758" s="2" t="s">
        <v>7417</v>
      </c>
      <c r="C3758" s="2" t="s">
        <v>13058</v>
      </c>
      <c r="D3758" s="2" t="s">
        <v>34</v>
      </c>
      <c r="E3758" s="2" t="s">
        <v>12284</v>
      </c>
      <c r="F3758" s="2" t="s">
        <v>12279</v>
      </c>
    </row>
    <row r="3759" spans="1:6" hidden="1" x14ac:dyDescent="0.2">
      <c r="A3759" s="1">
        <v>17967</v>
      </c>
      <c r="B3759" s="2" t="s">
        <v>7841</v>
      </c>
      <c r="C3759" s="2" t="s">
        <v>12570</v>
      </c>
      <c r="D3759" s="2" t="s">
        <v>34</v>
      </c>
      <c r="E3759" s="2" t="s">
        <v>12284</v>
      </c>
      <c r="F3759" s="2" t="s">
        <v>12279</v>
      </c>
    </row>
    <row r="3760" spans="1:6" hidden="1" x14ac:dyDescent="0.2">
      <c r="A3760" s="1">
        <v>17971</v>
      </c>
      <c r="B3760" s="2" t="s">
        <v>7737</v>
      </c>
      <c r="C3760" s="2" t="s">
        <v>15947</v>
      </c>
      <c r="D3760" s="2" t="s">
        <v>29</v>
      </c>
      <c r="E3760" s="2" t="s">
        <v>12284</v>
      </c>
      <c r="F3760" s="2" t="s">
        <v>12279</v>
      </c>
    </row>
    <row r="3761" spans="1:6" hidden="1" x14ac:dyDescent="0.2">
      <c r="A3761" s="1">
        <v>17973</v>
      </c>
      <c r="B3761" s="2" t="s">
        <v>7564</v>
      </c>
      <c r="C3761" s="2" t="s">
        <v>12461</v>
      </c>
      <c r="D3761" s="2" t="s">
        <v>26</v>
      </c>
      <c r="E3761" s="2" t="s">
        <v>12284</v>
      </c>
      <c r="F3761" s="2" t="s">
        <v>12279</v>
      </c>
    </row>
    <row r="3762" spans="1:6" hidden="1" x14ac:dyDescent="0.2">
      <c r="A3762" s="1">
        <v>17974</v>
      </c>
      <c r="B3762" s="2" t="s">
        <v>7287</v>
      </c>
      <c r="C3762" s="2" t="s">
        <v>12802</v>
      </c>
      <c r="D3762" s="2" t="s">
        <v>34</v>
      </c>
      <c r="E3762" s="2" t="s">
        <v>12278</v>
      </c>
      <c r="F3762" s="2" t="s">
        <v>12279</v>
      </c>
    </row>
    <row r="3763" spans="1:6" hidden="1" x14ac:dyDescent="0.2">
      <c r="A3763" s="1">
        <v>17975</v>
      </c>
      <c r="B3763" s="2" t="s">
        <v>14338</v>
      </c>
      <c r="C3763" s="2" t="s">
        <v>7673</v>
      </c>
      <c r="D3763" s="2" t="s">
        <v>29</v>
      </c>
      <c r="E3763" s="2" t="s">
        <v>12297</v>
      </c>
      <c r="F3763" s="2" t="s">
        <v>12279</v>
      </c>
    </row>
    <row r="3764" spans="1:6" hidden="1" x14ac:dyDescent="0.2">
      <c r="A3764" s="1">
        <v>17976</v>
      </c>
      <c r="B3764" s="2" t="s">
        <v>7525</v>
      </c>
      <c r="C3764" s="2" t="s">
        <v>15948</v>
      </c>
      <c r="D3764" s="2" t="s">
        <v>29</v>
      </c>
      <c r="E3764" s="2" t="s">
        <v>12278</v>
      </c>
      <c r="F3764" s="2" t="s">
        <v>12279</v>
      </c>
    </row>
    <row r="3765" spans="1:6" hidden="1" x14ac:dyDescent="0.2">
      <c r="A3765" s="1">
        <v>17978</v>
      </c>
      <c r="B3765" s="2" t="s">
        <v>12341</v>
      </c>
      <c r="C3765" s="2" t="s">
        <v>15949</v>
      </c>
      <c r="D3765" s="2" t="s">
        <v>29</v>
      </c>
      <c r="E3765" s="2" t="s">
        <v>12595</v>
      </c>
      <c r="F3765" s="2" t="s">
        <v>12279</v>
      </c>
    </row>
    <row r="3766" spans="1:6" hidden="1" x14ac:dyDescent="0.2">
      <c r="A3766" s="1">
        <v>17979</v>
      </c>
      <c r="B3766" s="2" t="s">
        <v>12643</v>
      </c>
      <c r="C3766" s="2" t="s">
        <v>15950</v>
      </c>
      <c r="D3766" s="2" t="s">
        <v>34</v>
      </c>
      <c r="E3766" s="2" t="s">
        <v>12278</v>
      </c>
      <c r="F3766" s="2" t="s">
        <v>12279</v>
      </c>
    </row>
    <row r="3767" spans="1:6" hidden="1" x14ac:dyDescent="0.2">
      <c r="A3767" s="1">
        <v>17980</v>
      </c>
      <c r="B3767" s="2" t="s">
        <v>7622</v>
      </c>
      <c r="C3767" s="2" t="s">
        <v>15951</v>
      </c>
      <c r="D3767" s="2" t="s">
        <v>34</v>
      </c>
      <c r="E3767" s="2" t="s">
        <v>12278</v>
      </c>
      <c r="F3767" s="2" t="s">
        <v>12279</v>
      </c>
    </row>
    <row r="3768" spans="1:6" hidden="1" x14ac:dyDescent="0.2">
      <c r="A3768" s="1">
        <v>17982</v>
      </c>
      <c r="B3768" s="2" t="s">
        <v>13422</v>
      </c>
      <c r="C3768" s="2" t="s">
        <v>12585</v>
      </c>
      <c r="D3768" s="2" t="s">
        <v>26</v>
      </c>
      <c r="E3768" s="2" t="s">
        <v>12297</v>
      </c>
      <c r="F3768" s="2" t="s">
        <v>12279</v>
      </c>
    </row>
    <row r="3769" spans="1:6" hidden="1" x14ac:dyDescent="0.2">
      <c r="A3769" s="1">
        <v>17986</v>
      </c>
      <c r="B3769" s="2" t="s">
        <v>7605</v>
      </c>
      <c r="C3769" s="2" t="s">
        <v>15952</v>
      </c>
      <c r="D3769" s="2" t="s">
        <v>29</v>
      </c>
      <c r="E3769" s="2" t="s">
        <v>12284</v>
      </c>
      <c r="F3769" s="2" t="s">
        <v>12279</v>
      </c>
    </row>
    <row r="3770" spans="1:6" hidden="1" x14ac:dyDescent="0.2">
      <c r="A3770" s="1">
        <v>17987</v>
      </c>
      <c r="B3770" s="2" t="s">
        <v>7529</v>
      </c>
      <c r="C3770" s="2" t="s">
        <v>12964</v>
      </c>
      <c r="D3770" s="2" t="s">
        <v>26</v>
      </c>
      <c r="E3770" s="2" t="s">
        <v>12278</v>
      </c>
      <c r="F3770" s="2" t="s">
        <v>12279</v>
      </c>
    </row>
    <row r="3771" spans="1:6" hidden="1" x14ac:dyDescent="0.2">
      <c r="A3771" s="1">
        <v>17988</v>
      </c>
      <c r="B3771" s="2" t="s">
        <v>7546</v>
      </c>
      <c r="C3771" s="2" t="s">
        <v>15953</v>
      </c>
      <c r="D3771" s="2" t="s">
        <v>26</v>
      </c>
      <c r="E3771" s="2" t="s">
        <v>12284</v>
      </c>
      <c r="F3771" s="2" t="s">
        <v>12279</v>
      </c>
    </row>
    <row r="3772" spans="1:6" hidden="1" x14ac:dyDescent="0.2">
      <c r="A3772" s="1">
        <v>17990</v>
      </c>
      <c r="B3772" s="2" t="s">
        <v>12983</v>
      </c>
      <c r="C3772" s="2" t="s">
        <v>15954</v>
      </c>
      <c r="D3772" s="2" t="s">
        <v>26</v>
      </c>
      <c r="E3772" s="2" t="s">
        <v>12284</v>
      </c>
      <c r="F3772" s="2" t="s">
        <v>12279</v>
      </c>
    </row>
    <row r="3773" spans="1:6" ht="20" hidden="1" x14ac:dyDescent="0.2">
      <c r="A3773" s="1">
        <v>17995</v>
      </c>
      <c r="B3773" s="2" t="s">
        <v>13194</v>
      </c>
      <c r="C3773" s="2" t="s">
        <v>15955</v>
      </c>
      <c r="D3773" s="2" t="s">
        <v>26</v>
      </c>
      <c r="E3773" s="2" t="s">
        <v>12297</v>
      </c>
      <c r="F3773" s="2" t="s">
        <v>12279</v>
      </c>
    </row>
    <row r="3774" spans="1:6" hidden="1" x14ac:dyDescent="0.2">
      <c r="A3774" s="1">
        <v>17997</v>
      </c>
      <c r="B3774" s="2" t="s">
        <v>7546</v>
      </c>
      <c r="C3774" s="2" t="s">
        <v>15956</v>
      </c>
      <c r="D3774" s="2" t="s">
        <v>26</v>
      </c>
      <c r="E3774" s="2" t="s">
        <v>12278</v>
      </c>
      <c r="F3774" s="2" t="s">
        <v>12279</v>
      </c>
    </row>
    <row r="3775" spans="1:6" hidden="1" x14ac:dyDescent="0.2">
      <c r="A3775" s="1">
        <v>17999</v>
      </c>
      <c r="B3775" s="2" t="s">
        <v>15957</v>
      </c>
      <c r="C3775" s="2" t="s">
        <v>15958</v>
      </c>
      <c r="D3775" s="2" t="s">
        <v>29</v>
      </c>
      <c r="E3775" s="2" t="s">
        <v>12297</v>
      </c>
      <c r="F3775" s="2" t="s">
        <v>12279</v>
      </c>
    </row>
    <row r="3776" spans="1:6" hidden="1" x14ac:dyDescent="0.2">
      <c r="A3776" s="1">
        <v>18000</v>
      </c>
      <c r="B3776" s="2" t="s">
        <v>7325</v>
      </c>
      <c r="C3776" s="2" t="s">
        <v>15959</v>
      </c>
      <c r="D3776" s="2" t="s">
        <v>26</v>
      </c>
      <c r="E3776" s="2" t="s">
        <v>12278</v>
      </c>
      <c r="F3776" s="2" t="s">
        <v>12279</v>
      </c>
    </row>
    <row r="3777" spans="1:6" ht="20" hidden="1" x14ac:dyDescent="0.2">
      <c r="A3777" s="1">
        <v>18001</v>
      </c>
      <c r="B3777" s="2" t="s">
        <v>12505</v>
      </c>
      <c r="C3777" s="2" t="s">
        <v>15960</v>
      </c>
      <c r="D3777" s="2" t="s">
        <v>34</v>
      </c>
      <c r="E3777" s="2" t="s">
        <v>12453</v>
      </c>
      <c r="F3777" s="2" t="s">
        <v>12279</v>
      </c>
    </row>
    <row r="3778" spans="1:6" ht="20" hidden="1" x14ac:dyDescent="0.2">
      <c r="A3778" s="1">
        <v>18002</v>
      </c>
      <c r="B3778" s="2" t="s">
        <v>12505</v>
      </c>
      <c r="C3778" s="2" t="s">
        <v>15961</v>
      </c>
      <c r="D3778" s="2" t="s">
        <v>34</v>
      </c>
      <c r="E3778" s="2" t="s">
        <v>12453</v>
      </c>
      <c r="F3778" s="2" t="s">
        <v>12279</v>
      </c>
    </row>
    <row r="3779" spans="1:6" ht="20" hidden="1" x14ac:dyDescent="0.2">
      <c r="A3779" s="1">
        <v>18003</v>
      </c>
      <c r="B3779" s="2" t="s">
        <v>7841</v>
      </c>
      <c r="C3779" s="2" t="s">
        <v>15962</v>
      </c>
      <c r="D3779" s="2" t="s">
        <v>34</v>
      </c>
      <c r="E3779" s="2" t="s">
        <v>12453</v>
      </c>
      <c r="F3779" s="2" t="s">
        <v>12279</v>
      </c>
    </row>
    <row r="3780" spans="1:6" ht="20" hidden="1" x14ac:dyDescent="0.2">
      <c r="A3780" s="1">
        <v>18004</v>
      </c>
      <c r="B3780" s="2" t="s">
        <v>12336</v>
      </c>
      <c r="C3780" s="2" t="s">
        <v>15963</v>
      </c>
      <c r="D3780" s="2" t="s">
        <v>34</v>
      </c>
      <c r="E3780" s="2" t="s">
        <v>12453</v>
      </c>
      <c r="F3780" s="2" t="s">
        <v>12279</v>
      </c>
    </row>
    <row r="3781" spans="1:6" ht="20" hidden="1" x14ac:dyDescent="0.2">
      <c r="A3781" s="1">
        <v>18005</v>
      </c>
      <c r="B3781" s="2" t="s">
        <v>12505</v>
      </c>
      <c r="C3781" s="2" t="s">
        <v>15964</v>
      </c>
      <c r="D3781" s="2" t="s">
        <v>34</v>
      </c>
      <c r="E3781" s="2" t="s">
        <v>12453</v>
      </c>
      <c r="F3781" s="2" t="s">
        <v>12279</v>
      </c>
    </row>
    <row r="3782" spans="1:6" ht="20" hidden="1" x14ac:dyDescent="0.2">
      <c r="A3782" s="1">
        <v>18012</v>
      </c>
      <c r="B3782" s="2" t="s">
        <v>12505</v>
      </c>
      <c r="C3782" s="2" t="s">
        <v>15965</v>
      </c>
      <c r="D3782" s="2" t="s">
        <v>34</v>
      </c>
      <c r="E3782" s="2" t="s">
        <v>12453</v>
      </c>
      <c r="F3782" s="2" t="s">
        <v>12279</v>
      </c>
    </row>
    <row r="3783" spans="1:6" ht="20" hidden="1" x14ac:dyDescent="0.2">
      <c r="A3783" s="1">
        <v>18015</v>
      </c>
      <c r="B3783" s="2" t="s">
        <v>7612</v>
      </c>
      <c r="C3783" s="2" t="s">
        <v>15966</v>
      </c>
      <c r="D3783" s="2" t="s">
        <v>34</v>
      </c>
      <c r="E3783" s="2" t="s">
        <v>12453</v>
      </c>
      <c r="F3783" s="2" t="s">
        <v>12279</v>
      </c>
    </row>
    <row r="3784" spans="1:6" ht="20" hidden="1" x14ac:dyDescent="0.2">
      <c r="A3784" s="1">
        <v>18016</v>
      </c>
      <c r="B3784" s="2" t="s">
        <v>7633</v>
      </c>
      <c r="C3784" s="2" t="s">
        <v>15967</v>
      </c>
      <c r="D3784" s="2" t="s">
        <v>34</v>
      </c>
      <c r="E3784" s="2" t="s">
        <v>12453</v>
      </c>
      <c r="F3784" s="2" t="s">
        <v>12279</v>
      </c>
    </row>
    <row r="3785" spans="1:6" ht="20" hidden="1" x14ac:dyDescent="0.2">
      <c r="A3785" s="1">
        <v>18017</v>
      </c>
      <c r="B3785" s="2" t="s">
        <v>12505</v>
      </c>
      <c r="C3785" s="2" t="s">
        <v>15968</v>
      </c>
      <c r="D3785" s="2" t="s">
        <v>34</v>
      </c>
      <c r="E3785" s="2" t="s">
        <v>12453</v>
      </c>
      <c r="F3785" s="2" t="s">
        <v>12279</v>
      </c>
    </row>
    <row r="3786" spans="1:6" ht="20" hidden="1" x14ac:dyDescent="0.2">
      <c r="A3786" s="1">
        <v>18018</v>
      </c>
      <c r="B3786" s="2" t="s">
        <v>7612</v>
      </c>
      <c r="C3786" s="2" t="s">
        <v>15969</v>
      </c>
      <c r="D3786" s="2" t="s">
        <v>34</v>
      </c>
      <c r="E3786" s="2" t="s">
        <v>12453</v>
      </c>
      <c r="F3786" s="2" t="s">
        <v>12279</v>
      </c>
    </row>
    <row r="3787" spans="1:6" ht="20" hidden="1" x14ac:dyDescent="0.2">
      <c r="A3787" s="1">
        <v>18019</v>
      </c>
      <c r="B3787" s="2" t="s">
        <v>7489</v>
      </c>
      <c r="C3787" s="2" t="s">
        <v>15970</v>
      </c>
      <c r="D3787" s="2" t="s">
        <v>29</v>
      </c>
      <c r="E3787" s="2" t="s">
        <v>12453</v>
      </c>
      <c r="F3787" s="2" t="s">
        <v>12279</v>
      </c>
    </row>
    <row r="3788" spans="1:6" ht="30" hidden="1" x14ac:dyDescent="0.2">
      <c r="A3788" s="1">
        <v>18021</v>
      </c>
      <c r="B3788" s="2" t="s">
        <v>7612</v>
      </c>
      <c r="C3788" s="2" t="s">
        <v>15971</v>
      </c>
      <c r="D3788" s="2" t="s">
        <v>34</v>
      </c>
      <c r="E3788" s="2" t="s">
        <v>12453</v>
      </c>
      <c r="F3788" s="2" t="s">
        <v>12279</v>
      </c>
    </row>
    <row r="3789" spans="1:6" ht="30" hidden="1" x14ac:dyDescent="0.2">
      <c r="A3789" s="1">
        <v>18022</v>
      </c>
      <c r="B3789" s="2" t="s">
        <v>7612</v>
      </c>
      <c r="C3789" s="2" t="s">
        <v>15972</v>
      </c>
      <c r="D3789" s="2" t="s">
        <v>34</v>
      </c>
      <c r="E3789" s="2" t="s">
        <v>12453</v>
      </c>
      <c r="F3789" s="2" t="s">
        <v>12279</v>
      </c>
    </row>
    <row r="3790" spans="1:6" ht="20" hidden="1" x14ac:dyDescent="0.2">
      <c r="A3790" s="1">
        <v>18023</v>
      </c>
      <c r="B3790" s="2" t="s">
        <v>7610</v>
      </c>
      <c r="C3790" s="2" t="s">
        <v>15973</v>
      </c>
      <c r="D3790" s="2" t="s">
        <v>34</v>
      </c>
      <c r="E3790" s="2" t="s">
        <v>12453</v>
      </c>
      <c r="F3790" s="2" t="s">
        <v>12279</v>
      </c>
    </row>
    <row r="3791" spans="1:6" ht="20" hidden="1" x14ac:dyDescent="0.2">
      <c r="A3791" s="1">
        <v>18024</v>
      </c>
      <c r="B3791" s="2" t="s">
        <v>7612</v>
      </c>
      <c r="C3791" s="2" t="s">
        <v>15974</v>
      </c>
      <c r="D3791" s="2" t="s">
        <v>34</v>
      </c>
      <c r="E3791" s="2" t="s">
        <v>12453</v>
      </c>
      <c r="F3791" s="2" t="s">
        <v>12279</v>
      </c>
    </row>
    <row r="3792" spans="1:6" ht="20" hidden="1" x14ac:dyDescent="0.2">
      <c r="A3792" s="1">
        <v>18025</v>
      </c>
      <c r="B3792" s="2" t="s">
        <v>7612</v>
      </c>
      <c r="C3792" s="2" t="s">
        <v>15975</v>
      </c>
      <c r="D3792" s="2" t="s">
        <v>34</v>
      </c>
      <c r="E3792" s="2" t="s">
        <v>12453</v>
      </c>
      <c r="F3792" s="2" t="s">
        <v>12279</v>
      </c>
    </row>
    <row r="3793" spans="1:6" ht="20" hidden="1" x14ac:dyDescent="0.2">
      <c r="A3793" s="1">
        <v>18026</v>
      </c>
      <c r="B3793" s="2" t="s">
        <v>7614</v>
      </c>
      <c r="C3793" s="2" t="s">
        <v>15976</v>
      </c>
      <c r="D3793" s="2" t="s">
        <v>34</v>
      </c>
      <c r="E3793" s="2" t="s">
        <v>12453</v>
      </c>
      <c r="F3793" s="2" t="s">
        <v>12279</v>
      </c>
    </row>
    <row r="3794" spans="1:6" ht="20" hidden="1" x14ac:dyDescent="0.2">
      <c r="A3794" s="1">
        <v>18027</v>
      </c>
      <c r="B3794" s="2" t="s">
        <v>7612</v>
      </c>
      <c r="C3794" s="2" t="s">
        <v>15977</v>
      </c>
      <c r="D3794" s="2" t="s">
        <v>34</v>
      </c>
      <c r="E3794" s="2" t="s">
        <v>12453</v>
      </c>
      <c r="F3794" s="2" t="s">
        <v>12279</v>
      </c>
    </row>
    <row r="3795" spans="1:6" ht="20" hidden="1" x14ac:dyDescent="0.2">
      <c r="A3795" s="1">
        <v>18028</v>
      </c>
      <c r="B3795" s="2" t="s">
        <v>7325</v>
      </c>
      <c r="C3795" s="2" t="s">
        <v>15978</v>
      </c>
      <c r="D3795" s="2" t="s">
        <v>26</v>
      </c>
      <c r="E3795" s="2" t="s">
        <v>12453</v>
      </c>
      <c r="F3795" s="2" t="s">
        <v>12279</v>
      </c>
    </row>
    <row r="3796" spans="1:6" ht="20" hidden="1" x14ac:dyDescent="0.2">
      <c r="A3796" s="1">
        <v>18029</v>
      </c>
      <c r="B3796" s="2" t="s">
        <v>7612</v>
      </c>
      <c r="C3796" s="2" t="s">
        <v>15979</v>
      </c>
      <c r="D3796" s="2" t="s">
        <v>34</v>
      </c>
      <c r="E3796" s="2" t="s">
        <v>12453</v>
      </c>
      <c r="F3796" s="2" t="s">
        <v>12279</v>
      </c>
    </row>
    <row r="3797" spans="1:6" ht="20" hidden="1" x14ac:dyDescent="0.2">
      <c r="A3797" s="1">
        <v>18030</v>
      </c>
      <c r="B3797" s="2" t="s">
        <v>7612</v>
      </c>
      <c r="C3797" s="2" t="s">
        <v>15980</v>
      </c>
      <c r="D3797" s="2" t="s">
        <v>34</v>
      </c>
      <c r="E3797" s="2" t="s">
        <v>12453</v>
      </c>
      <c r="F3797" s="2" t="s">
        <v>12279</v>
      </c>
    </row>
    <row r="3798" spans="1:6" ht="20" hidden="1" x14ac:dyDescent="0.2">
      <c r="A3798" s="1">
        <v>18031</v>
      </c>
      <c r="B3798" s="2" t="s">
        <v>7503</v>
      </c>
      <c r="C3798" s="2" t="s">
        <v>15981</v>
      </c>
      <c r="D3798" s="2" t="s">
        <v>29</v>
      </c>
      <c r="E3798" s="2" t="s">
        <v>12453</v>
      </c>
      <c r="F3798" s="2" t="s">
        <v>12279</v>
      </c>
    </row>
    <row r="3799" spans="1:6" ht="20" hidden="1" x14ac:dyDescent="0.2">
      <c r="A3799" s="1">
        <v>18032</v>
      </c>
      <c r="B3799" s="2" t="s">
        <v>7612</v>
      </c>
      <c r="C3799" s="2" t="s">
        <v>15982</v>
      </c>
      <c r="D3799" s="2" t="s">
        <v>34</v>
      </c>
      <c r="E3799" s="2" t="s">
        <v>12453</v>
      </c>
      <c r="F3799" s="2" t="s">
        <v>12279</v>
      </c>
    </row>
    <row r="3800" spans="1:6" ht="20" hidden="1" x14ac:dyDescent="0.2">
      <c r="A3800" s="1">
        <v>18035</v>
      </c>
      <c r="B3800" s="2" t="s">
        <v>7325</v>
      </c>
      <c r="C3800" s="2" t="s">
        <v>15983</v>
      </c>
      <c r="D3800" s="2" t="s">
        <v>26</v>
      </c>
      <c r="E3800" s="2" t="s">
        <v>12453</v>
      </c>
      <c r="F3800" s="2" t="s">
        <v>12279</v>
      </c>
    </row>
    <row r="3801" spans="1:6" ht="20" hidden="1" x14ac:dyDescent="0.2">
      <c r="A3801" s="1">
        <v>18036</v>
      </c>
      <c r="B3801" s="2" t="s">
        <v>7612</v>
      </c>
      <c r="C3801" s="2" t="s">
        <v>15984</v>
      </c>
      <c r="D3801" s="2" t="s">
        <v>34</v>
      </c>
      <c r="E3801" s="2" t="s">
        <v>12453</v>
      </c>
      <c r="F3801" s="2" t="s">
        <v>12279</v>
      </c>
    </row>
    <row r="3802" spans="1:6" ht="20" hidden="1" x14ac:dyDescent="0.2">
      <c r="A3802" s="1">
        <v>18038</v>
      </c>
      <c r="B3802" s="2" t="s">
        <v>7612</v>
      </c>
      <c r="C3802" s="2" t="s">
        <v>15985</v>
      </c>
      <c r="D3802" s="2" t="s">
        <v>34</v>
      </c>
      <c r="E3802" s="2" t="s">
        <v>12453</v>
      </c>
      <c r="F3802" s="2" t="s">
        <v>12279</v>
      </c>
    </row>
    <row r="3803" spans="1:6" ht="20" hidden="1" x14ac:dyDescent="0.2">
      <c r="A3803" s="1">
        <v>18039</v>
      </c>
      <c r="B3803" s="2" t="s">
        <v>7325</v>
      </c>
      <c r="C3803" s="2" t="s">
        <v>15986</v>
      </c>
      <c r="D3803" s="2" t="s">
        <v>26</v>
      </c>
      <c r="E3803" s="2" t="s">
        <v>12453</v>
      </c>
      <c r="F3803" s="2" t="s">
        <v>12279</v>
      </c>
    </row>
    <row r="3804" spans="1:6" ht="20" hidden="1" x14ac:dyDescent="0.2">
      <c r="A3804" s="1">
        <v>18040</v>
      </c>
      <c r="B3804" s="2" t="s">
        <v>7612</v>
      </c>
      <c r="C3804" s="2" t="s">
        <v>15987</v>
      </c>
      <c r="D3804" s="2" t="s">
        <v>34</v>
      </c>
      <c r="E3804" s="2" t="s">
        <v>12453</v>
      </c>
      <c r="F3804" s="2" t="s">
        <v>12279</v>
      </c>
    </row>
    <row r="3805" spans="1:6" ht="20" hidden="1" x14ac:dyDescent="0.2">
      <c r="A3805" s="1">
        <v>18044</v>
      </c>
      <c r="B3805" s="2" t="s">
        <v>7610</v>
      </c>
      <c r="C3805" s="2" t="s">
        <v>15988</v>
      </c>
      <c r="D3805" s="2" t="s">
        <v>34</v>
      </c>
      <c r="E3805" s="2" t="s">
        <v>12453</v>
      </c>
      <c r="F3805" s="2" t="s">
        <v>12279</v>
      </c>
    </row>
    <row r="3806" spans="1:6" ht="20" hidden="1" x14ac:dyDescent="0.2">
      <c r="A3806" s="1">
        <v>18045</v>
      </c>
      <c r="B3806" s="2" t="s">
        <v>7614</v>
      </c>
      <c r="C3806" s="2" t="s">
        <v>15989</v>
      </c>
      <c r="D3806" s="2" t="s">
        <v>34</v>
      </c>
      <c r="E3806" s="2" t="s">
        <v>12453</v>
      </c>
      <c r="F3806" s="2" t="s">
        <v>12279</v>
      </c>
    </row>
    <row r="3807" spans="1:6" ht="20" hidden="1" x14ac:dyDescent="0.2">
      <c r="A3807" s="1">
        <v>18048</v>
      </c>
      <c r="B3807" s="2" t="s">
        <v>7612</v>
      </c>
      <c r="C3807" s="2" t="s">
        <v>15990</v>
      </c>
      <c r="D3807" s="2" t="s">
        <v>34</v>
      </c>
      <c r="E3807" s="2" t="s">
        <v>12453</v>
      </c>
      <c r="F3807" s="2" t="s">
        <v>12279</v>
      </c>
    </row>
    <row r="3808" spans="1:6" ht="20" hidden="1" x14ac:dyDescent="0.2">
      <c r="A3808" s="1">
        <v>18049</v>
      </c>
      <c r="B3808" s="2" t="s">
        <v>7287</v>
      </c>
      <c r="C3808" s="2" t="s">
        <v>15991</v>
      </c>
      <c r="D3808" s="2" t="s">
        <v>34</v>
      </c>
      <c r="E3808" s="2" t="s">
        <v>12453</v>
      </c>
      <c r="F3808" s="2" t="s">
        <v>12279</v>
      </c>
    </row>
    <row r="3809" spans="1:6" ht="20" hidden="1" x14ac:dyDescent="0.2">
      <c r="A3809" s="1">
        <v>18051</v>
      </c>
      <c r="B3809" s="2" t="s">
        <v>7287</v>
      </c>
      <c r="C3809" s="2" t="s">
        <v>15992</v>
      </c>
      <c r="D3809" s="2" t="s">
        <v>34</v>
      </c>
      <c r="E3809" s="2" t="s">
        <v>12453</v>
      </c>
      <c r="F3809" s="2" t="s">
        <v>12279</v>
      </c>
    </row>
    <row r="3810" spans="1:6" ht="20" hidden="1" x14ac:dyDescent="0.2">
      <c r="A3810" s="1">
        <v>18052</v>
      </c>
      <c r="B3810" s="2" t="s">
        <v>7612</v>
      </c>
      <c r="C3810" s="2" t="s">
        <v>15993</v>
      </c>
      <c r="D3810" s="2" t="s">
        <v>34</v>
      </c>
      <c r="E3810" s="2" t="s">
        <v>12453</v>
      </c>
      <c r="F3810" s="2" t="s">
        <v>12279</v>
      </c>
    </row>
    <row r="3811" spans="1:6" ht="20" hidden="1" x14ac:dyDescent="0.2">
      <c r="A3811" s="1">
        <v>18053</v>
      </c>
      <c r="B3811" s="2" t="s">
        <v>7325</v>
      </c>
      <c r="C3811" s="2" t="s">
        <v>15994</v>
      </c>
      <c r="D3811" s="2" t="s">
        <v>26</v>
      </c>
      <c r="E3811" s="2" t="s">
        <v>12453</v>
      </c>
      <c r="F3811" s="2" t="s">
        <v>12279</v>
      </c>
    </row>
    <row r="3812" spans="1:6" ht="20" hidden="1" x14ac:dyDescent="0.2">
      <c r="A3812" s="1">
        <v>18054</v>
      </c>
      <c r="B3812" s="2" t="s">
        <v>7612</v>
      </c>
      <c r="C3812" s="2" t="s">
        <v>15995</v>
      </c>
      <c r="D3812" s="2" t="s">
        <v>34</v>
      </c>
      <c r="E3812" s="2" t="s">
        <v>12453</v>
      </c>
      <c r="F3812" s="2" t="s">
        <v>12279</v>
      </c>
    </row>
    <row r="3813" spans="1:6" ht="20" hidden="1" x14ac:dyDescent="0.2">
      <c r="A3813" s="1">
        <v>18055</v>
      </c>
      <c r="B3813" s="2" t="s">
        <v>7325</v>
      </c>
      <c r="C3813" s="2" t="s">
        <v>15996</v>
      </c>
      <c r="D3813" s="2" t="s">
        <v>26</v>
      </c>
      <c r="E3813" s="2" t="s">
        <v>12453</v>
      </c>
      <c r="F3813" s="2" t="s">
        <v>12279</v>
      </c>
    </row>
    <row r="3814" spans="1:6" ht="20" hidden="1" x14ac:dyDescent="0.2">
      <c r="A3814" s="1">
        <v>18058</v>
      </c>
      <c r="B3814" s="2" t="s">
        <v>12643</v>
      </c>
      <c r="C3814" s="2" t="s">
        <v>15997</v>
      </c>
      <c r="D3814" s="2" t="s">
        <v>34</v>
      </c>
      <c r="E3814" s="2" t="s">
        <v>12453</v>
      </c>
      <c r="F3814" s="2" t="s">
        <v>12279</v>
      </c>
    </row>
    <row r="3815" spans="1:6" ht="20" hidden="1" x14ac:dyDescent="0.2">
      <c r="A3815" s="1">
        <v>18059</v>
      </c>
      <c r="B3815" s="2" t="s">
        <v>7325</v>
      </c>
      <c r="C3815" s="2" t="s">
        <v>15998</v>
      </c>
      <c r="D3815" s="2" t="s">
        <v>26</v>
      </c>
      <c r="E3815" s="2" t="s">
        <v>12453</v>
      </c>
      <c r="F3815" s="2" t="s">
        <v>12279</v>
      </c>
    </row>
    <row r="3816" spans="1:6" ht="20" hidden="1" x14ac:dyDescent="0.2">
      <c r="A3816" s="1">
        <v>18061</v>
      </c>
      <c r="B3816" s="2" t="s">
        <v>12310</v>
      </c>
      <c r="C3816" s="2" t="s">
        <v>15999</v>
      </c>
      <c r="D3816" s="2" t="s">
        <v>34</v>
      </c>
      <c r="E3816" s="2" t="s">
        <v>12453</v>
      </c>
      <c r="F3816" s="2" t="s">
        <v>12279</v>
      </c>
    </row>
    <row r="3817" spans="1:6" ht="20" hidden="1" x14ac:dyDescent="0.2">
      <c r="A3817" s="1">
        <v>18062</v>
      </c>
      <c r="B3817" s="2" t="s">
        <v>7612</v>
      </c>
      <c r="C3817" s="2" t="s">
        <v>16000</v>
      </c>
      <c r="D3817" s="2" t="s">
        <v>34</v>
      </c>
      <c r="E3817" s="2" t="s">
        <v>12453</v>
      </c>
      <c r="F3817" s="2" t="s">
        <v>12279</v>
      </c>
    </row>
    <row r="3818" spans="1:6" ht="20" hidden="1" x14ac:dyDescent="0.2">
      <c r="A3818" s="1">
        <v>18063</v>
      </c>
      <c r="B3818" s="2" t="s">
        <v>7612</v>
      </c>
      <c r="C3818" s="2" t="s">
        <v>16001</v>
      </c>
      <c r="D3818" s="2" t="s">
        <v>34</v>
      </c>
      <c r="E3818" s="2" t="s">
        <v>12453</v>
      </c>
      <c r="F3818" s="2" t="s">
        <v>12279</v>
      </c>
    </row>
    <row r="3819" spans="1:6" ht="20" hidden="1" x14ac:dyDescent="0.2">
      <c r="A3819" s="1">
        <v>18064</v>
      </c>
      <c r="B3819" s="2" t="s">
        <v>7612</v>
      </c>
      <c r="C3819" s="2" t="s">
        <v>16002</v>
      </c>
      <c r="D3819" s="2" t="s">
        <v>34</v>
      </c>
      <c r="E3819" s="2" t="s">
        <v>12453</v>
      </c>
      <c r="F3819" s="2" t="s">
        <v>12279</v>
      </c>
    </row>
    <row r="3820" spans="1:6" ht="20" hidden="1" x14ac:dyDescent="0.2">
      <c r="A3820" s="1">
        <v>18065</v>
      </c>
      <c r="B3820" s="2" t="s">
        <v>12643</v>
      </c>
      <c r="C3820" s="2" t="s">
        <v>16003</v>
      </c>
      <c r="D3820" s="2" t="s">
        <v>34</v>
      </c>
      <c r="E3820" s="2" t="s">
        <v>12453</v>
      </c>
      <c r="F3820" s="2" t="s">
        <v>12279</v>
      </c>
    </row>
    <row r="3821" spans="1:6" ht="20" hidden="1" x14ac:dyDescent="0.2">
      <c r="A3821" s="1">
        <v>18066</v>
      </c>
      <c r="B3821" s="2" t="s">
        <v>7612</v>
      </c>
      <c r="C3821" s="2" t="s">
        <v>16004</v>
      </c>
      <c r="D3821" s="2" t="s">
        <v>34</v>
      </c>
      <c r="E3821" s="2" t="s">
        <v>12453</v>
      </c>
      <c r="F3821" s="2" t="s">
        <v>12279</v>
      </c>
    </row>
    <row r="3822" spans="1:6" ht="20" hidden="1" x14ac:dyDescent="0.2">
      <c r="A3822" s="1">
        <v>18067</v>
      </c>
      <c r="B3822" s="2" t="s">
        <v>7612</v>
      </c>
      <c r="C3822" s="2" t="s">
        <v>16005</v>
      </c>
      <c r="D3822" s="2" t="s">
        <v>34</v>
      </c>
      <c r="E3822" s="2" t="s">
        <v>12453</v>
      </c>
      <c r="F3822" s="2" t="s">
        <v>12279</v>
      </c>
    </row>
    <row r="3823" spans="1:6" ht="20" hidden="1" x14ac:dyDescent="0.2">
      <c r="A3823" s="1">
        <v>18068</v>
      </c>
      <c r="B3823" s="2" t="s">
        <v>7612</v>
      </c>
      <c r="C3823" s="2" t="s">
        <v>16006</v>
      </c>
      <c r="D3823" s="2" t="s">
        <v>34</v>
      </c>
      <c r="E3823" s="2" t="s">
        <v>12453</v>
      </c>
      <c r="F3823" s="2" t="s">
        <v>12279</v>
      </c>
    </row>
    <row r="3824" spans="1:6" ht="20" hidden="1" x14ac:dyDescent="0.2">
      <c r="A3824" s="1">
        <v>18069</v>
      </c>
      <c r="B3824" s="2" t="s">
        <v>7612</v>
      </c>
      <c r="C3824" s="2" t="s">
        <v>16007</v>
      </c>
      <c r="D3824" s="2" t="s">
        <v>34</v>
      </c>
      <c r="E3824" s="2" t="s">
        <v>12453</v>
      </c>
      <c r="F3824" s="2" t="s">
        <v>12279</v>
      </c>
    </row>
    <row r="3825" spans="1:6" ht="20" hidden="1" x14ac:dyDescent="0.2">
      <c r="A3825" s="1">
        <v>18070</v>
      </c>
      <c r="B3825" s="2" t="s">
        <v>7325</v>
      </c>
      <c r="C3825" s="2" t="s">
        <v>16008</v>
      </c>
      <c r="D3825" s="2" t="s">
        <v>26</v>
      </c>
      <c r="E3825" s="2" t="s">
        <v>12453</v>
      </c>
      <c r="F3825" s="2" t="s">
        <v>12279</v>
      </c>
    </row>
    <row r="3826" spans="1:6" ht="20" hidden="1" x14ac:dyDescent="0.2">
      <c r="A3826" s="1">
        <v>18071</v>
      </c>
      <c r="B3826" s="2" t="s">
        <v>7287</v>
      </c>
      <c r="C3826" s="2" t="s">
        <v>14092</v>
      </c>
      <c r="D3826" s="2" t="s">
        <v>34</v>
      </c>
      <c r="E3826" s="2" t="s">
        <v>12453</v>
      </c>
      <c r="F3826" s="2" t="s">
        <v>12279</v>
      </c>
    </row>
    <row r="3827" spans="1:6" ht="20" hidden="1" x14ac:dyDescent="0.2">
      <c r="A3827" s="1">
        <v>18072</v>
      </c>
      <c r="B3827" s="2" t="s">
        <v>7612</v>
      </c>
      <c r="C3827" s="2" t="s">
        <v>16009</v>
      </c>
      <c r="D3827" s="2" t="s">
        <v>34</v>
      </c>
      <c r="E3827" s="2" t="s">
        <v>12453</v>
      </c>
      <c r="F3827" s="2" t="s">
        <v>12279</v>
      </c>
    </row>
    <row r="3828" spans="1:6" ht="20" hidden="1" x14ac:dyDescent="0.2">
      <c r="A3828" s="1">
        <v>18073</v>
      </c>
      <c r="B3828" s="2" t="s">
        <v>7612</v>
      </c>
      <c r="C3828" s="2" t="s">
        <v>16010</v>
      </c>
      <c r="D3828" s="2" t="s">
        <v>34</v>
      </c>
      <c r="E3828" s="2" t="s">
        <v>12453</v>
      </c>
      <c r="F3828" s="2" t="s">
        <v>12279</v>
      </c>
    </row>
    <row r="3829" spans="1:6" ht="20" hidden="1" x14ac:dyDescent="0.2">
      <c r="A3829" s="1">
        <v>18075</v>
      </c>
      <c r="B3829" s="2" t="s">
        <v>7325</v>
      </c>
      <c r="C3829" s="2" t="s">
        <v>16011</v>
      </c>
      <c r="D3829" s="2" t="s">
        <v>26</v>
      </c>
      <c r="E3829" s="2" t="s">
        <v>12453</v>
      </c>
      <c r="F3829" s="2" t="s">
        <v>12279</v>
      </c>
    </row>
    <row r="3830" spans="1:6" ht="20" hidden="1" x14ac:dyDescent="0.2">
      <c r="A3830" s="1">
        <v>18076</v>
      </c>
      <c r="B3830" s="2" t="s">
        <v>14888</v>
      </c>
      <c r="C3830" s="2" t="s">
        <v>16012</v>
      </c>
      <c r="D3830" s="2" t="s">
        <v>29</v>
      </c>
      <c r="E3830" s="2" t="s">
        <v>12453</v>
      </c>
      <c r="F3830" s="2" t="s">
        <v>12279</v>
      </c>
    </row>
    <row r="3831" spans="1:6" ht="20" hidden="1" x14ac:dyDescent="0.2">
      <c r="A3831" s="1">
        <v>18077</v>
      </c>
      <c r="B3831" s="2" t="s">
        <v>7841</v>
      </c>
      <c r="C3831" s="2" t="s">
        <v>16013</v>
      </c>
      <c r="D3831" s="2" t="s">
        <v>34</v>
      </c>
      <c r="E3831" s="2" t="s">
        <v>12453</v>
      </c>
      <c r="F3831" s="2" t="s">
        <v>12279</v>
      </c>
    </row>
    <row r="3832" spans="1:6" ht="20" hidden="1" x14ac:dyDescent="0.2">
      <c r="A3832" s="1">
        <v>18078</v>
      </c>
      <c r="B3832" s="2" t="s">
        <v>7612</v>
      </c>
      <c r="C3832" s="2" t="s">
        <v>16014</v>
      </c>
      <c r="D3832" s="2" t="s">
        <v>34</v>
      </c>
      <c r="E3832" s="2" t="s">
        <v>12453</v>
      </c>
      <c r="F3832" s="2" t="s">
        <v>12279</v>
      </c>
    </row>
    <row r="3833" spans="1:6" ht="20" hidden="1" x14ac:dyDescent="0.2">
      <c r="A3833" s="1">
        <v>18079</v>
      </c>
      <c r="B3833" s="2" t="s">
        <v>7612</v>
      </c>
      <c r="C3833" s="2" t="s">
        <v>16015</v>
      </c>
      <c r="D3833" s="2" t="s">
        <v>34</v>
      </c>
      <c r="E3833" s="2" t="s">
        <v>12453</v>
      </c>
      <c r="F3833" s="2" t="s">
        <v>12279</v>
      </c>
    </row>
    <row r="3834" spans="1:6" ht="20" hidden="1" x14ac:dyDescent="0.2">
      <c r="A3834" s="1">
        <v>18080</v>
      </c>
      <c r="B3834" s="2" t="s">
        <v>7612</v>
      </c>
      <c r="C3834" s="2" t="s">
        <v>16016</v>
      </c>
      <c r="D3834" s="2" t="s">
        <v>34</v>
      </c>
      <c r="E3834" s="2" t="s">
        <v>12453</v>
      </c>
      <c r="F3834" s="2" t="s">
        <v>12279</v>
      </c>
    </row>
    <row r="3835" spans="1:6" ht="20" hidden="1" x14ac:dyDescent="0.2">
      <c r="A3835" s="1">
        <v>18081</v>
      </c>
      <c r="B3835" s="2" t="s">
        <v>7612</v>
      </c>
      <c r="C3835" s="2" t="s">
        <v>16017</v>
      </c>
      <c r="D3835" s="2" t="s">
        <v>34</v>
      </c>
      <c r="E3835" s="2" t="s">
        <v>12453</v>
      </c>
      <c r="F3835" s="2" t="s">
        <v>12279</v>
      </c>
    </row>
    <row r="3836" spans="1:6" ht="20" hidden="1" x14ac:dyDescent="0.2">
      <c r="A3836" s="1">
        <v>18082</v>
      </c>
      <c r="B3836" s="2" t="s">
        <v>7612</v>
      </c>
      <c r="C3836" s="2" t="s">
        <v>16018</v>
      </c>
      <c r="D3836" s="2" t="s">
        <v>34</v>
      </c>
      <c r="E3836" s="2" t="s">
        <v>12453</v>
      </c>
      <c r="F3836" s="2" t="s">
        <v>12279</v>
      </c>
    </row>
    <row r="3837" spans="1:6" ht="20" hidden="1" x14ac:dyDescent="0.2">
      <c r="A3837" s="1">
        <v>18083</v>
      </c>
      <c r="B3837" s="2" t="s">
        <v>7325</v>
      </c>
      <c r="C3837" s="2" t="s">
        <v>14458</v>
      </c>
      <c r="D3837" s="2" t="s">
        <v>26</v>
      </c>
      <c r="E3837" s="2" t="s">
        <v>12453</v>
      </c>
      <c r="F3837" s="2" t="s">
        <v>12279</v>
      </c>
    </row>
    <row r="3838" spans="1:6" ht="20" hidden="1" x14ac:dyDescent="0.2">
      <c r="A3838" s="1">
        <v>18084</v>
      </c>
      <c r="B3838" s="2" t="s">
        <v>7612</v>
      </c>
      <c r="C3838" s="2" t="s">
        <v>16019</v>
      </c>
      <c r="D3838" s="2" t="s">
        <v>34</v>
      </c>
      <c r="E3838" s="2" t="s">
        <v>12453</v>
      </c>
      <c r="F3838" s="2" t="s">
        <v>12279</v>
      </c>
    </row>
    <row r="3839" spans="1:6" ht="20" hidden="1" x14ac:dyDescent="0.2">
      <c r="A3839" s="1">
        <v>18085</v>
      </c>
      <c r="B3839" s="2" t="s">
        <v>7287</v>
      </c>
      <c r="C3839" s="2" t="s">
        <v>16020</v>
      </c>
      <c r="D3839" s="2" t="s">
        <v>34</v>
      </c>
      <c r="E3839" s="2" t="s">
        <v>12453</v>
      </c>
      <c r="F3839" s="2" t="s">
        <v>12279</v>
      </c>
    </row>
    <row r="3840" spans="1:6" ht="20" hidden="1" x14ac:dyDescent="0.2">
      <c r="A3840" s="1">
        <v>18087</v>
      </c>
      <c r="B3840" s="2" t="s">
        <v>12495</v>
      </c>
      <c r="C3840" s="2" t="s">
        <v>16021</v>
      </c>
      <c r="D3840" s="2" t="s">
        <v>34</v>
      </c>
      <c r="E3840" s="2" t="s">
        <v>12453</v>
      </c>
      <c r="F3840" s="2" t="s">
        <v>12279</v>
      </c>
    </row>
    <row r="3841" spans="1:6" ht="20" hidden="1" x14ac:dyDescent="0.2">
      <c r="A3841" s="1">
        <v>18089</v>
      </c>
      <c r="B3841" s="2" t="s">
        <v>7610</v>
      </c>
      <c r="C3841" s="2" t="s">
        <v>16022</v>
      </c>
      <c r="D3841" s="2" t="s">
        <v>34</v>
      </c>
      <c r="E3841" s="2" t="s">
        <v>12453</v>
      </c>
      <c r="F3841" s="2" t="s">
        <v>12279</v>
      </c>
    </row>
    <row r="3842" spans="1:6" ht="20" hidden="1" x14ac:dyDescent="0.2">
      <c r="A3842" s="1">
        <v>18090</v>
      </c>
      <c r="B3842" s="2" t="s">
        <v>7329</v>
      </c>
      <c r="C3842" s="2" t="s">
        <v>16023</v>
      </c>
      <c r="D3842" s="2" t="s">
        <v>26</v>
      </c>
      <c r="E3842" s="2" t="s">
        <v>12453</v>
      </c>
      <c r="F3842" s="2" t="s">
        <v>12279</v>
      </c>
    </row>
    <row r="3843" spans="1:6" ht="20" hidden="1" x14ac:dyDescent="0.2">
      <c r="A3843" s="1">
        <v>18091</v>
      </c>
      <c r="B3843" s="2" t="s">
        <v>7614</v>
      </c>
      <c r="C3843" s="2" t="s">
        <v>16024</v>
      </c>
      <c r="D3843" s="2" t="s">
        <v>34</v>
      </c>
      <c r="E3843" s="2" t="s">
        <v>12453</v>
      </c>
      <c r="F3843" s="2" t="s">
        <v>12279</v>
      </c>
    </row>
    <row r="3844" spans="1:6" ht="20" hidden="1" x14ac:dyDescent="0.2">
      <c r="A3844" s="1">
        <v>18092</v>
      </c>
      <c r="B3844" s="2" t="s">
        <v>7612</v>
      </c>
      <c r="C3844" s="2" t="s">
        <v>16025</v>
      </c>
      <c r="D3844" s="2" t="s">
        <v>34</v>
      </c>
      <c r="E3844" s="2" t="s">
        <v>12453</v>
      </c>
      <c r="F3844" s="2" t="s">
        <v>12279</v>
      </c>
    </row>
    <row r="3845" spans="1:6" ht="20" hidden="1" x14ac:dyDescent="0.2">
      <c r="A3845" s="1">
        <v>18094</v>
      </c>
      <c r="B3845" s="2" t="s">
        <v>7612</v>
      </c>
      <c r="C3845" s="2" t="s">
        <v>16026</v>
      </c>
      <c r="D3845" s="2" t="s">
        <v>34</v>
      </c>
      <c r="E3845" s="2" t="s">
        <v>12453</v>
      </c>
      <c r="F3845" s="2" t="s">
        <v>12279</v>
      </c>
    </row>
    <row r="3846" spans="1:6" ht="20" hidden="1" x14ac:dyDescent="0.2">
      <c r="A3846" s="1">
        <v>18095</v>
      </c>
      <c r="B3846" s="2" t="s">
        <v>7612</v>
      </c>
      <c r="C3846" s="2" t="s">
        <v>16027</v>
      </c>
      <c r="D3846" s="2" t="s">
        <v>34</v>
      </c>
      <c r="E3846" s="2" t="s">
        <v>12453</v>
      </c>
      <c r="F3846" s="2" t="s">
        <v>12279</v>
      </c>
    </row>
    <row r="3847" spans="1:6" ht="20" hidden="1" x14ac:dyDescent="0.2">
      <c r="A3847" s="1">
        <v>18097</v>
      </c>
      <c r="B3847" s="2" t="s">
        <v>7841</v>
      </c>
      <c r="C3847" s="2" t="s">
        <v>16028</v>
      </c>
      <c r="D3847" s="2" t="s">
        <v>34</v>
      </c>
      <c r="E3847" s="2" t="s">
        <v>12453</v>
      </c>
      <c r="F3847" s="2" t="s">
        <v>12279</v>
      </c>
    </row>
    <row r="3848" spans="1:6" ht="20" hidden="1" x14ac:dyDescent="0.2">
      <c r="A3848" s="1">
        <v>18098</v>
      </c>
      <c r="B3848" s="2" t="s">
        <v>7325</v>
      </c>
      <c r="C3848" s="2" t="s">
        <v>16029</v>
      </c>
      <c r="D3848" s="2" t="s">
        <v>26</v>
      </c>
      <c r="E3848" s="2" t="s">
        <v>12453</v>
      </c>
      <c r="F3848" s="2" t="s">
        <v>12279</v>
      </c>
    </row>
    <row r="3849" spans="1:6" ht="20" hidden="1" x14ac:dyDescent="0.2">
      <c r="A3849" s="1">
        <v>18100</v>
      </c>
      <c r="B3849" s="2" t="s">
        <v>7841</v>
      </c>
      <c r="C3849" s="2" t="s">
        <v>16030</v>
      </c>
      <c r="D3849" s="2" t="s">
        <v>34</v>
      </c>
      <c r="E3849" s="2" t="s">
        <v>12453</v>
      </c>
      <c r="F3849" s="2" t="s">
        <v>12279</v>
      </c>
    </row>
    <row r="3850" spans="1:6" ht="20" hidden="1" x14ac:dyDescent="0.2">
      <c r="A3850" s="1">
        <v>18101</v>
      </c>
      <c r="B3850" s="2" t="s">
        <v>7612</v>
      </c>
      <c r="C3850" s="2" t="s">
        <v>16031</v>
      </c>
      <c r="D3850" s="2" t="s">
        <v>34</v>
      </c>
      <c r="E3850" s="2" t="s">
        <v>12453</v>
      </c>
      <c r="F3850" s="2" t="s">
        <v>12279</v>
      </c>
    </row>
    <row r="3851" spans="1:6" ht="20" hidden="1" x14ac:dyDescent="0.2">
      <c r="A3851" s="1">
        <v>18102</v>
      </c>
      <c r="B3851" s="2" t="s">
        <v>7612</v>
      </c>
      <c r="C3851" s="2" t="s">
        <v>16032</v>
      </c>
      <c r="D3851" s="2" t="s">
        <v>34</v>
      </c>
      <c r="E3851" s="2" t="s">
        <v>12453</v>
      </c>
      <c r="F3851" s="2" t="s">
        <v>12279</v>
      </c>
    </row>
    <row r="3852" spans="1:6" ht="20" hidden="1" x14ac:dyDescent="0.2">
      <c r="A3852" s="1">
        <v>18103</v>
      </c>
      <c r="B3852" s="2" t="s">
        <v>15527</v>
      </c>
      <c r="C3852" s="2" t="s">
        <v>14893</v>
      </c>
      <c r="D3852" s="2" t="s">
        <v>34</v>
      </c>
      <c r="E3852" s="2" t="s">
        <v>12453</v>
      </c>
      <c r="F3852" s="2" t="s">
        <v>12279</v>
      </c>
    </row>
    <row r="3853" spans="1:6" ht="20" hidden="1" x14ac:dyDescent="0.2">
      <c r="A3853" s="1">
        <v>18104</v>
      </c>
      <c r="B3853" s="2" t="s">
        <v>12437</v>
      </c>
      <c r="C3853" s="2" t="s">
        <v>12438</v>
      </c>
      <c r="D3853" s="2" t="s">
        <v>26</v>
      </c>
      <c r="E3853" s="2" t="s">
        <v>12453</v>
      </c>
      <c r="F3853" s="2" t="s">
        <v>12279</v>
      </c>
    </row>
    <row r="3854" spans="1:6" hidden="1" x14ac:dyDescent="0.2">
      <c r="A3854" s="1">
        <v>18106</v>
      </c>
      <c r="B3854" s="2" t="s">
        <v>7316</v>
      </c>
      <c r="C3854" s="2" t="s">
        <v>16033</v>
      </c>
      <c r="D3854" s="2" t="s">
        <v>34</v>
      </c>
      <c r="E3854" s="2" t="s">
        <v>12284</v>
      </c>
      <c r="F3854" s="2" t="s">
        <v>12279</v>
      </c>
    </row>
    <row r="3855" spans="1:6" ht="20" hidden="1" x14ac:dyDescent="0.2">
      <c r="A3855" s="1">
        <v>18107</v>
      </c>
      <c r="B3855" s="2" t="s">
        <v>7612</v>
      </c>
      <c r="C3855" s="2" t="s">
        <v>16034</v>
      </c>
      <c r="D3855" s="2" t="s">
        <v>34</v>
      </c>
      <c r="E3855" s="2" t="s">
        <v>12453</v>
      </c>
      <c r="F3855" s="2" t="s">
        <v>12279</v>
      </c>
    </row>
    <row r="3856" spans="1:6" ht="20" hidden="1" x14ac:dyDescent="0.2">
      <c r="A3856" s="1">
        <v>18108</v>
      </c>
      <c r="B3856" s="2" t="s">
        <v>7505</v>
      </c>
      <c r="C3856" s="2" t="s">
        <v>16035</v>
      </c>
      <c r="D3856" s="2" t="s">
        <v>29</v>
      </c>
      <c r="E3856" s="2" t="s">
        <v>12453</v>
      </c>
      <c r="F3856" s="2" t="s">
        <v>12279</v>
      </c>
    </row>
    <row r="3857" spans="1:6" ht="20" hidden="1" x14ac:dyDescent="0.2">
      <c r="A3857" s="1">
        <v>18109</v>
      </c>
      <c r="B3857" s="2" t="s">
        <v>7614</v>
      </c>
      <c r="C3857" s="2" t="s">
        <v>16036</v>
      </c>
      <c r="D3857" s="2" t="s">
        <v>34</v>
      </c>
      <c r="E3857" s="2" t="s">
        <v>12453</v>
      </c>
      <c r="F3857" s="2" t="s">
        <v>12279</v>
      </c>
    </row>
    <row r="3858" spans="1:6" ht="20" hidden="1" x14ac:dyDescent="0.2">
      <c r="A3858" s="1">
        <v>18110</v>
      </c>
      <c r="B3858" s="2" t="s">
        <v>7778</v>
      </c>
      <c r="C3858" s="2" t="s">
        <v>16037</v>
      </c>
      <c r="D3858" s="2" t="s">
        <v>29</v>
      </c>
      <c r="E3858" s="2" t="s">
        <v>12453</v>
      </c>
      <c r="F3858" s="2" t="s">
        <v>12279</v>
      </c>
    </row>
    <row r="3859" spans="1:6" ht="20" hidden="1" x14ac:dyDescent="0.2">
      <c r="A3859" s="1">
        <v>18113</v>
      </c>
      <c r="B3859" s="2" t="s">
        <v>7612</v>
      </c>
      <c r="C3859" s="2" t="s">
        <v>16038</v>
      </c>
      <c r="D3859" s="2" t="s">
        <v>34</v>
      </c>
      <c r="E3859" s="2" t="s">
        <v>12453</v>
      </c>
      <c r="F3859" s="2" t="s">
        <v>12279</v>
      </c>
    </row>
    <row r="3860" spans="1:6" ht="20" hidden="1" x14ac:dyDescent="0.2">
      <c r="A3860" s="1">
        <v>18114</v>
      </c>
      <c r="B3860" s="2" t="s">
        <v>7612</v>
      </c>
      <c r="C3860" s="2" t="s">
        <v>16039</v>
      </c>
      <c r="D3860" s="2" t="s">
        <v>34</v>
      </c>
      <c r="E3860" s="2" t="s">
        <v>12453</v>
      </c>
      <c r="F3860" s="2" t="s">
        <v>12279</v>
      </c>
    </row>
    <row r="3861" spans="1:6" ht="20" hidden="1" x14ac:dyDescent="0.2">
      <c r="A3861" s="1">
        <v>18115</v>
      </c>
      <c r="B3861" s="2" t="s">
        <v>7656</v>
      </c>
      <c r="C3861" s="2" t="s">
        <v>16040</v>
      </c>
      <c r="D3861" s="2" t="s">
        <v>26</v>
      </c>
      <c r="E3861" s="2" t="s">
        <v>12453</v>
      </c>
      <c r="F3861" s="2" t="s">
        <v>12279</v>
      </c>
    </row>
    <row r="3862" spans="1:6" ht="20" hidden="1" x14ac:dyDescent="0.2">
      <c r="A3862" s="1">
        <v>18117</v>
      </c>
      <c r="B3862" s="2" t="s">
        <v>7610</v>
      </c>
      <c r="C3862" s="2" t="s">
        <v>16041</v>
      </c>
      <c r="D3862" s="2" t="s">
        <v>34</v>
      </c>
      <c r="E3862" s="2" t="s">
        <v>12453</v>
      </c>
      <c r="F3862" s="2" t="s">
        <v>12279</v>
      </c>
    </row>
    <row r="3863" spans="1:6" ht="20" hidden="1" x14ac:dyDescent="0.2">
      <c r="A3863" s="1">
        <v>18118</v>
      </c>
      <c r="B3863" s="2" t="s">
        <v>7610</v>
      </c>
      <c r="C3863" s="2" t="s">
        <v>16042</v>
      </c>
      <c r="D3863" s="2" t="s">
        <v>34</v>
      </c>
      <c r="E3863" s="2" t="s">
        <v>12453</v>
      </c>
      <c r="F3863" s="2" t="s">
        <v>12279</v>
      </c>
    </row>
    <row r="3864" spans="1:6" ht="20" hidden="1" x14ac:dyDescent="0.2">
      <c r="A3864" s="1">
        <v>18119</v>
      </c>
      <c r="B3864" s="2" t="s">
        <v>7610</v>
      </c>
      <c r="C3864" s="2" t="s">
        <v>16043</v>
      </c>
      <c r="D3864" s="2" t="s">
        <v>34</v>
      </c>
      <c r="E3864" s="2" t="s">
        <v>12453</v>
      </c>
      <c r="F3864" s="2" t="s">
        <v>12279</v>
      </c>
    </row>
    <row r="3865" spans="1:6" ht="20" hidden="1" x14ac:dyDescent="0.2">
      <c r="A3865" s="1">
        <v>18120</v>
      </c>
      <c r="B3865" s="2" t="s">
        <v>7656</v>
      </c>
      <c r="C3865" s="2" t="s">
        <v>16044</v>
      </c>
      <c r="D3865" s="2" t="s">
        <v>26</v>
      </c>
      <c r="E3865" s="2" t="s">
        <v>12453</v>
      </c>
      <c r="F3865" s="2" t="s">
        <v>12279</v>
      </c>
    </row>
    <row r="3866" spans="1:6" ht="20" hidden="1" x14ac:dyDescent="0.2">
      <c r="A3866" s="1">
        <v>18121</v>
      </c>
      <c r="B3866" s="2" t="s">
        <v>7505</v>
      </c>
      <c r="C3866" s="2" t="s">
        <v>16045</v>
      </c>
      <c r="D3866" s="2" t="s">
        <v>29</v>
      </c>
      <c r="E3866" s="2" t="s">
        <v>12453</v>
      </c>
      <c r="F3866" s="2" t="s">
        <v>12279</v>
      </c>
    </row>
    <row r="3867" spans="1:6" ht="20" hidden="1" x14ac:dyDescent="0.2">
      <c r="A3867" s="1">
        <v>18123</v>
      </c>
      <c r="B3867" s="2" t="s">
        <v>7605</v>
      </c>
      <c r="C3867" s="2" t="s">
        <v>16046</v>
      </c>
      <c r="D3867" s="2" t="s">
        <v>29</v>
      </c>
      <c r="E3867" s="2" t="s">
        <v>12453</v>
      </c>
      <c r="F3867" s="2" t="s">
        <v>12279</v>
      </c>
    </row>
    <row r="3868" spans="1:6" ht="20" hidden="1" x14ac:dyDescent="0.2">
      <c r="A3868" s="1">
        <v>18125</v>
      </c>
      <c r="B3868" s="2" t="s">
        <v>7511</v>
      </c>
      <c r="C3868" s="2" t="s">
        <v>16047</v>
      </c>
      <c r="D3868" s="2" t="s">
        <v>34</v>
      </c>
      <c r="E3868" s="2" t="s">
        <v>12453</v>
      </c>
      <c r="F3868" s="2" t="s">
        <v>12279</v>
      </c>
    </row>
    <row r="3869" spans="1:6" ht="20" hidden="1" x14ac:dyDescent="0.2">
      <c r="A3869" s="1">
        <v>18132</v>
      </c>
      <c r="B3869" s="2" t="s">
        <v>7783</v>
      </c>
      <c r="C3869" s="2" t="s">
        <v>16048</v>
      </c>
      <c r="D3869" s="2" t="s">
        <v>29</v>
      </c>
      <c r="E3869" s="2" t="s">
        <v>12453</v>
      </c>
      <c r="F3869" s="2" t="s">
        <v>12279</v>
      </c>
    </row>
    <row r="3870" spans="1:6" ht="20" hidden="1" x14ac:dyDescent="0.2">
      <c r="A3870" s="1">
        <v>18140</v>
      </c>
      <c r="B3870" s="2" t="s">
        <v>7612</v>
      </c>
      <c r="C3870" s="2" t="s">
        <v>16049</v>
      </c>
      <c r="D3870" s="2" t="s">
        <v>34</v>
      </c>
      <c r="E3870" s="2" t="s">
        <v>12453</v>
      </c>
      <c r="F3870" s="2" t="s">
        <v>12279</v>
      </c>
    </row>
    <row r="3871" spans="1:6" ht="20" hidden="1" x14ac:dyDescent="0.2">
      <c r="A3871" s="1">
        <v>18557</v>
      </c>
      <c r="B3871" s="2" t="s">
        <v>7612</v>
      </c>
      <c r="C3871" s="2" t="s">
        <v>16050</v>
      </c>
      <c r="D3871" s="2" t="s">
        <v>34</v>
      </c>
      <c r="E3871" s="2" t="s">
        <v>12453</v>
      </c>
      <c r="F3871" s="2" t="s">
        <v>12279</v>
      </c>
    </row>
    <row r="3872" spans="1:6" ht="20" hidden="1" x14ac:dyDescent="0.2">
      <c r="A3872" s="1">
        <v>18704</v>
      </c>
      <c r="B3872" s="2" t="s">
        <v>7841</v>
      </c>
      <c r="C3872" s="2" t="s">
        <v>16051</v>
      </c>
      <c r="D3872" s="2" t="s">
        <v>34</v>
      </c>
      <c r="E3872" s="2" t="s">
        <v>12453</v>
      </c>
      <c r="F3872" s="2" t="s">
        <v>12279</v>
      </c>
    </row>
    <row r="3873" spans="1:6" ht="20" hidden="1" x14ac:dyDescent="0.2">
      <c r="A3873" s="1">
        <v>18710</v>
      </c>
      <c r="B3873" s="2" t="s">
        <v>7325</v>
      </c>
      <c r="C3873" s="2" t="s">
        <v>16052</v>
      </c>
      <c r="D3873" s="2" t="s">
        <v>26</v>
      </c>
      <c r="E3873" s="2" t="s">
        <v>12297</v>
      </c>
      <c r="F3873" s="2" t="s">
        <v>12279</v>
      </c>
    </row>
    <row r="3874" spans="1:6" hidden="1" x14ac:dyDescent="0.2">
      <c r="A3874" s="1">
        <v>18712</v>
      </c>
      <c r="B3874" s="2" t="s">
        <v>7895</v>
      </c>
      <c r="C3874" s="2" t="s">
        <v>14782</v>
      </c>
      <c r="D3874" s="2" t="s">
        <v>29</v>
      </c>
      <c r="E3874" s="2" t="s">
        <v>12297</v>
      </c>
      <c r="F3874" s="2" t="s">
        <v>12279</v>
      </c>
    </row>
    <row r="3875" spans="1:6" hidden="1" x14ac:dyDescent="0.2">
      <c r="A3875" s="1">
        <v>18715</v>
      </c>
      <c r="B3875" s="2" t="s">
        <v>13286</v>
      </c>
      <c r="C3875" s="2" t="s">
        <v>16053</v>
      </c>
      <c r="D3875" s="2" t="s">
        <v>34</v>
      </c>
      <c r="E3875" s="2" t="s">
        <v>12297</v>
      </c>
      <c r="F3875" s="2" t="s">
        <v>12279</v>
      </c>
    </row>
    <row r="3876" spans="1:6" hidden="1" x14ac:dyDescent="0.2">
      <c r="A3876" s="1">
        <v>18716</v>
      </c>
      <c r="B3876" s="2" t="s">
        <v>13286</v>
      </c>
      <c r="C3876" s="2" t="s">
        <v>16054</v>
      </c>
      <c r="D3876" s="2" t="s">
        <v>34</v>
      </c>
      <c r="E3876" s="2" t="s">
        <v>12297</v>
      </c>
      <c r="F3876" s="2" t="s">
        <v>12279</v>
      </c>
    </row>
    <row r="3877" spans="1:6" hidden="1" x14ac:dyDescent="0.2">
      <c r="A3877" s="1">
        <v>18718</v>
      </c>
      <c r="B3877" s="2" t="s">
        <v>7895</v>
      </c>
      <c r="C3877" s="2" t="s">
        <v>7896</v>
      </c>
      <c r="D3877" s="2" t="s">
        <v>29</v>
      </c>
      <c r="E3877" s="2" t="s">
        <v>12297</v>
      </c>
      <c r="F3877" s="2" t="s">
        <v>12279</v>
      </c>
    </row>
    <row r="3878" spans="1:6" ht="20" hidden="1" x14ac:dyDescent="0.2">
      <c r="A3878" s="1">
        <v>18725</v>
      </c>
      <c r="B3878" s="2" t="s">
        <v>16055</v>
      </c>
      <c r="C3878" s="2" t="s">
        <v>16056</v>
      </c>
      <c r="D3878" s="2" t="s">
        <v>34</v>
      </c>
      <c r="E3878" s="2" t="s">
        <v>12453</v>
      </c>
      <c r="F3878" s="2" t="s">
        <v>12279</v>
      </c>
    </row>
    <row r="3879" spans="1:6" ht="20" hidden="1" x14ac:dyDescent="0.2">
      <c r="A3879" s="1">
        <v>18726</v>
      </c>
      <c r="B3879" s="2" t="s">
        <v>13025</v>
      </c>
      <c r="C3879" s="2" t="s">
        <v>16057</v>
      </c>
      <c r="D3879" s="2" t="s">
        <v>26</v>
      </c>
      <c r="E3879" s="2" t="s">
        <v>12453</v>
      </c>
      <c r="F3879" s="2" t="s">
        <v>12279</v>
      </c>
    </row>
    <row r="3880" spans="1:6" ht="20" hidden="1" x14ac:dyDescent="0.2">
      <c r="A3880" s="1">
        <v>18727</v>
      </c>
      <c r="B3880" s="2" t="s">
        <v>13025</v>
      </c>
      <c r="C3880" s="2" t="s">
        <v>16058</v>
      </c>
      <c r="D3880" s="2" t="s">
        <v>26</v>
      </c>
      <c r="E3880" s="2" t="s">
        <v>12453</v>
      </c>
      <c r="F3880" s="2" t="s">
        <v>12279</v>
      </c>
    </row>
    <row r="3881" spans="1:6" hidden="1" x14ac:dyDescent="0.2">
      <c r="A3881" s="1">
        <v>18728</v>
      </c>
      <c r="B3881" s="2" t="s">
        <v>13025</v>
      </c>
      <c r="C3881" s="2" t="s">
        <v>16059</v>
      </c>
      <c r="D3881" s="2" t="s">
        <v>26</v>
      </c>
      <c r="E3881" s="2" t="s">
        <v>12297</v>
      </c>
      <c r="F3881" s="2" t="s">
        <v>12279</v>
      </c>
    </row>
    <row r="3882" spans="1:6" ht="20" hidden="1" x14ac:dyDescent="0.2">
      <c r="A3882" s="1">
        <v>18729</v>
      </c>
      <c r="B3882" s="2" t="s">
        <v>13025</v>
      </c>
      <c r="C3882" s="2" t="s">
        <v>16060</v>
      </c>
      <c r="D3882" s="2" t="s">
        <v>26</v>
      </c>
      <c r="E3882" s="2" t="s">
        <v>12453</v>
      </c>
      <c r="F3882" s="2" t="s">
        <v>12279</v>
      </c>
    </row>
    <row r="3883" spans="1:6" hidden="1" x14ac:dyDescent="0.2">
      <c r="A3883" s="1">
        <v>19030</v>
      </c>
      <c r="B3883" s="2" t="s">
        <v>7325</v>
      </c>
      <c r="C3883" s="2" t="s">
        <v>16061</v>
      </c>
      <c r="D3883" s="2" t="s">
        <v>26</v>
      </c>
      <c r="E3883" s="2" t="s">
        <v>12282</v>
      </c>
      <c r="F3883" s="2" t="s">
        <v>12279</v>
      </c>
    </row>
    <row r="3884" spans="1:6" hidden="1" x14ac:dyDescent="0.2">
      <c r="A3884" s="1">
        <v>19035</v>
      </c>
      <c r="B3884" s="2" t="s">
        <v>7898</v>
      </c>
      <c r="C3884" s="2" t="s">
        <v>2102</v>
      </c>
      <c r="D3884" s="2" t="s">
        <v>29</v>
      </c>
      <c r="E3884" s="2" t="s">
        <v>12297</v>
      </c>
      <c r="F3884" s="2" t="s">
        <v>12279</v>
      </c>
    </row>
    <row r="3885" spans="1:6" hidden="1" x14ac:dyDescent="0.2">
      <c r="A3885" s="1">
        <v>19036</v>
      </c>
      <c r="B3885" s="2" t="s">
        <v>7325</v>
      </c>
      <c r="C3885" s="2" t="s">
        <v>16062</v>
      </c>
      <c r="D3885" s="2" t="s">
        <v>26</v>
      </c>
      <c r="E3885" s="2" t="s">
        <v>12297</v>
      </c>
      <c r="F3885" s="2" t="s">
        <v>12279</v>
      </c>
    </row>
    <row r="3886" spans="1:6" ht="20" hidden="1" x14ac:dyDescent="0.2">
      <c r="A3886" s="1">
        <v>19047</v>
      </c>
      <c r="B3886" s="2" t="s">
        <v>14888</v>
      </c>
      <c r="C3886" s="2" t="s">
        <v>16063</v>
      </c>
      <c r="D3886" s="2" t="s">
        <v>29</v>
      </c>
      <c r="E3886" s="2" t="s">
        <v>12297</v>
      </c>
      <c r="F3886" s="2" t="s">
        <v>12279</v>
      </c>
    </row>
    <row r="3887" spans="1:6" ht="20" hidden="1" x14ac:dyDescent="0.2">
      <c r="A3887" s="1">
        <v>19050</v>
      </c>
      <c r="B3887" s="2" t="s">
        <v>16064</v>
      </c>
      <c r="C3887" s="2" t="s">
        <v>16065</v>
      </c>
      <c r="D3887" s="2" t="s">
        <v>26</v>
      </c>
      <c r="E3887" s="2" t="s">
        <v>12282</v>
      </c>
      <c r="F3887" s="2" t="s">
        <v>12279</v>
      </c>
    </row>
    <row r="3888" spans="1:6" hidden="1" x14ac:dyDescent="0.2">
      <c r="A3888" s="1">
        <v>19052</v>
      </c>
      <c r="B3888" s="2" t="s">
        <v>7392</v>
      </c>
      <c r="C3888" s="2" t="s">
        <v>16066</v>
      </c>
      <c r="D3888" s="2" t="s">
        <v>26</v>
      </c>
      <c r="E3888" s="2" t="s">
        <v>12282</v>
      </c>
      <c r="F3888" s="2" t="s">
        <v>12279</v>
      </c>
    </row>
    <row r="3889" spans="1:6" hidden="1" x14ac:dyDescent="0.2">
      <c r="A3889" s="1">
        <v>19053</v>
      </c>
      <c r="B3889" s="2" t="s">
        <v>7737</v>
      </c>
      <c r="C3889" s="2" t="s">
        <v>16067</v>
      </c>
      <c r="D3889" s="2" t="s">
        <v>29</v>
      </c>
      <c r="E3889" s="2" t="s">
        <v>12297</v>
      </c>
      <c r="F3889" s="2" t="s">
        <v>12279</v>
      </c>
    </row>
    <row r="3890" spans="1:6" hidden="1" x14ac:dyDescent="0.2">
      <c r="A3890" s="1">
        <v>19054</v>
      </c>
      <c r="B3890" s="2" t="s">
        <v>7863</v>
      </c>
      <c r="C3890" s="2" t="s">
        <v>16068</v>
      </c>
      <c r="D3890" s="2" t="s">
        <v>29</v>
      </c>
      <c r="E3890" s="2" t="s">
        <v>12297</v>
      </c>
      <c r="F3890" s="2" t="s">
        <v>12279</v>
      </c>
    </row>
    <row r="3891" spans="1:6" ht="20" hidden="1" x14ac:dyDescent="0.2">
      <c r="A3891" s="1">
        <v>19056</v>
      </c>
      <c r="B3891" s="2" t="s">
        <v>7841</v>
      </c>
      <c r="C3891" s="2" t="s">
        <v>7900</v>
      </c>
      <c r="D3891" s="2" t="s">
        <v>34</v>
      </c>
      <c r="E3891" s="2" t="s">
        <v>12297</v>
      </c>
      <c r="F3891" s="2" t="s">
        <v>12279</v>
      </c>
    </row>
    <row r="3892" spans="1:6" hidden="1" x14ac:dyDescent="0.2">
      <c r="A3892" s="1">
        <v>19057</v>
      </c>
      <c r="B3892" s="2" t="s">
        <v>16069</v>
      </c>
      <c r="C3892" s="2" t="s">
        <v>16070</v>
      </c>
      <c r="D3892" s="2" t="s">
        <v>34</v>
      </c>
      <c r="E3892" s="2" t="s">
        <v>12297</v>
      </c>
      <c r="F3892" s="2" t="s">
        <v>12279</v>
      </c>
    </row>
    <row r="3893" spans="1:6" hidden="1" x14ac:dyDescent="0.2">
      <c r="A3893" s="1">
        <v>19058</v>
      </c>
      <c r="B3893" s="2" t="s">
        <v>7325</v>
      </c>
      <c r="C3893" s="2" t="s">
        <v>16071</v>
      </c>
      <c r="D3893" s="2" t="s">
        <v>26</v>
      </c>
      <c r="E3893" s="2" t="s">
        <v>12297</v>
      </c>
      <c r="F3893" s="2" t="s">
        <v>12279</v>
      </c>
    </row>
    <row r="3894" spans="1:6" hidden="1" x14ac:dyDescent="0.2">
      <c r="A3894" s="1">
        <v>19062</v>
      </c>
      <c r="B3894" s="2" t="s">
        <v>12389</v>
      </c>
      <c r="C3894" s="2" t="s">
        <v>16072</v>
      </c>
      <c r="D3894" s="2" t="s">
        <v>34</v>
      </c>
      <c r="E3894" s="2" t="s">
        <v>12297</v>
      </c>
      <c r="F3894" s="2" t="s">
        <v>12279</v>
      </c>
    </row>
    <row r="3895" spans="1:6" hidden="1" x14ac:dyDescent="0.2">
      <c r="A3895" s="1">
        <v>19080</v>
      </c>
      <c r="B3895" s="2" t="s">
        <v>16073</v>
      </c>
      <c r="C3895" s="2" t="s">
        <v>16074</v>
      </c>
      <c r="D3895" s="2" t="s">
        <v>26</v>
      </c>
      <c r="E3895" s="2" t="s">
        <v>12297</v>
      </c>
      <c r="F3895" s="2" t="s">
        <v>12279</v>
      </c>
    </row>
    <row r="3896" spans="1:6" hidden="1" x14ac:dyDescent="0.2">
      <c r="A3896" s="1">
        <v>19081</v>
      </c>
      <c r="B3896" s="2" t="s">
        <v>7633</v>
      </c>
      <c r="C3896" s="2" t="s">
        <v>16075</v>
      </c>
      <c r="D3896" s="2" t="s">
        <v>34</v>
      </c>
      <c r="E3896" s="2" t="s">
        <v>12297</v>
      </c>
      <c r="F3896" s="2" t="s">
        <v>12279</v>
      </c>
    </row>
    <row r="3897" spans="1:6" hidden="1" x14ac:dyDescent="0.2">
      <c r="A3897" s="1">
        <v>19082</v>
      </c>
      <c r="B3897" s="2" t="s">
        <v>7633</v>
      </c>
      <c r="C3897" s="2" t="s">
        <v>16076</v>
      </c>
      <c r="D3897" s="2" t="s">
        <v>34</v>
      </c>
      <c r="E3897" s="2" t="s">
        <v>12297</v>
      </c>
      <c r="F3897" s="2" t="s">
        <v>12279</v>
      </c>
    </row>
    <row r="3898" spans="1:6" hidden="1" x14ac:dyDescent="0.2">
      <c r="A3898" s="1">
        <v>19102</v>
      </c>
      <c r="B3898" s="2" t="s">
        <v>7325</v>
      </c>
      <c r="C3898" s="2" t="s">
        <v>16077</v>
      </c>
      <c r="D3898" s="2" t="s">
        <v>26</v>
      </c>
      <c r="E3898" s="2" t="s">
        <v>12297</v>
      </c>
      <c r="F3898" s="2" t="s">
        <v>12279</v>
      </c>
    </row>
    <row r="3899" spans="1:6" hidden="1" x14ac:dyDescent="0.2">
      <c r="A3899" s="1">
        <v>19103</v>
      </c>
      <c r="B3899" s="2" t="s">
        <v>7737</v>
      </c>
      <c r="C3899" s="2" t="s">
        <v>14594</v>
      </c>
      <c r="D3899" s="2" t="s">
        <v>29</v>
      </c>
      <c r="E3899" s="2" t="s">
        <v>12297</v>
      </c>
      <c r="F3899" s="2" t="s">
        <v>12279</v>
      </c>
    </row>
    <row r="3900" spans="1:6" hidden="1" x14ac:dyDescent="0.2">
      <c r="A3900" s="1">
        <v>19104</v>
      </c>
      <c r="B3900" s="2" t="s">
        <v>12413</v>
      </c>
      <c r="C3900" s="2" t="s">
        <v>16078</v>
      </c>
      <c r="D3900" s="2" t="s">
        <v>29</v>
      </c>
      <c r="E3900" s="2" t="s">
        <v>12297</v>
      </c>
      <c r="F3900" s="2" t="s">
        <v>12279</v>
      </c>
    </row>
    <row r="3901" spans="1:6" hidden="1" x14ac:dyDescent="0.2">
      <c r="A3901" s="1">
        <v>19106</v>
      </c>
      <c r="B3901" s="2" t="s">
        <v>12843</v>
      </c>
      <c r="C3901" s="2" t="s">
        <v>16079</v>
      </c>
      <c r="D3901" s="2" t="s">
        <v>29</v>
      </c>
      <c r="E3901" s="2" t="s">
        <v>12297</v>
      </c>
      <c r="F3901" s="2" t="s">
        <v>12279</v>
      </c>
    </row>
    <row r="3902" spans="1:6" hidden="1" x14ac:dyDescent="0.2">
      <c r="A3902" s="1">
        <v>19121</v>
      </c>
      <c r="B3902" s="2" t="s">
        <v>7284</v>
      </c>
      <c r="C3902" s="2" t="s">
        <v>16080</v>
      </c>
      <c r="D3902" s="2" t="s">
        <v>29</v>
      </c>
      <c r="E3902" s="2" t="s">
        <v>12282</v>
      </c>
      <c r="F3902" s="2" t="s">
        <v>12279</v>
      </c>
    </row>
    <row r="3903" spans="1:6" hidden="1" x14ac:dyDescent="0.2">
      <c r="A3903" s="1">
        <v>19122</v>
      </c>
      <c r="B3903" s="2" t="s">
        <v>7284</v>
      </c>
      <c r="C3903" s="2" t="s">
        <v>16081</v>
      </c>
      <c r="D3903" s="2" t="s">
        <v>29</v>
      </c>
      <c r="E3903" s="2" t="s">
        <v>12282</v>
      </c>
      <c r="F3903" s="2" t="s">
        <v>12279</v>
      </c>
    </row>
    <row r="3904" spans="1:6" hidden="1" x14ac:dyDescent="0.2">
      <c r="A3904" s="1">
        <v>19123</v>
      </c>
      <c r="B3904" s="2" t="s">
        <v>7284</v>
      </c>
      <c r="C3904" s="2" t="s">
        <v>16082</v>
      </c>
      <c r="D3904" s="2" t="s">
        <v>29</v>
      </c>
      <c r="E3904" s="2" t="s">
        <v>12282</v>
      </c>
      <c r="F3904" s="2" t="s">
        <v>12279</v>
      </c>
    </row>
    <row r="3905" spans="1:6" hidden="1" x14ac:dyDescent="0.2">
      <c r="A3905" s="1">
        <v>19125</v>
      </c>
      <c r="B3905" s="2" t="s">
        <v>12932</v>
      </c>
      <c r="C3905" s="2" t="s">
        <v>16083</v>
      </c>
      <c r="D3905" s="2" t="s">
        <v>26</v>
      </c>
      <c r="E3905" s="2" t="s">
        <v>12297</v>
      </c>
      <c r="F3905" s="2" t="s">
        <v>12279</v>
      </c>
    </row>
    <row r="3906" spans="1:6" ht="20" hidden="1" x14ac:dyDescent="0.2">
      <c r="A3906" s="1">
        <v>19129</v>
      </c>
      <c r="B3906" s="2" t="s">
        <v>12373</v>
      </c>
      <c r="C3906" s="2" t="s">
        <v>16084</v>
      </c>
      <c r="D3906" s="2" t="s">
        <v>29</v>
      </c>
      <c r="E3906" s="2" t="s">
        <v>12297</v>
      </c>
      <c r="F3906" s="2" t="s">
        <v>12279</v>
      </c>
    </row>
    <row r="3907" spans="1:6" hidden="1" x14ac:dyDescent="0.2">
      <c r="A3907" s="1">
        <v>19130</v>
      </c>
      <c r="B3907" s="2" t="s">
        <v>7325</v>
      </c>
      <c r="C3907" s="2" t="s">
        <v>16085</v>
      </c>
      <c r="D3907" s="2" t="s">
        <v>26</v>
      </c>
      <c r="E3907" s="2" t="s">
        <v>12297</v>
      </c>
      <c r="F3907" s="2" t="s">
        <v>12279</v>
      </c>
    </row>
    <row r="3908" spans="1:6" ht="20" hidden="1" x14ac:dyDescent="0.2">
      <c r="A3908" s="1">
        <v>19148</v>
      </c>
      <c r="B3908" s="2" t="s">
        <v>7656</v>
      </c>
      <c r="C3908" s="2" t="s">
        <v>16086</v>
      </c>
      <c r="D3908" s="2" t="s">
        <v>26</v>
      </c>
      <c r="E3908" s="2" t="s">
        <v>12453</v>
      </c>
      <c r="F3908" s="2" t="s">
        <v>12279</v>
      </c>
    </row>
    <row r="3909" spans="1:6" ht="20" hidden="1" x14ac:dyDescent="0.2">
      <c r="A3909" s="1">
        <v>19151</v>
      </c>
      <c r="B3909" s="2" t="s">
        <v>7841</v>
      </c>
      <c r="C3909" s="2" t="s">
        <v>16087</v>
      </c>
      <c r="D3909" s="2" t="s">
        <v>34</v>
      </c>
      <c r="E3909" s="2" t="s">
        <v>12453</v>
      </c>
      <c r="F3909" s="2" t="s">
        <v>12279</v>
      </c>
    </row>
    <row r="3910" spans="1:6" ht="20" hidden="1" x14ac:dyDescent="0.2">
      <c r="A3910" s="1">
        <v>19152</v>
      </c>
      <c r="B3910" s="2" t="s">
        <v>7656</v>
      </c>
      <c r="C3910" s="2" t="s">
        <v>16088</v>
      </c>
      <c r="D3910" s="2" t="s">
        <v>26</v>
      </c>
      <c r="E3910" s="2" t="s">
        <v>12297</v>
      </c>
      <c r="F3910" s="2" t="s">
        <v>12279</v>
      </c>
    </row>
    <row r="3911" spans="1:6" hidden="1" x14ac:dyDescent="0.2">
      <c r="A3911" s="1">
        <v>19159</v>
      </c>
      <c r="B3911" s="2" t="s">
        <v>14251</v>
      </c>
      <c r="C3911" s="2" t="s">
        <v>16089</v>
      </c>
      <c r="D3911" s="2" t="s">
        <v>26</v>
      </c>
      <c r="E3911" s="2" t="s">
        <v>12297</v>
      </c>
      <c r="F3911" s="2" t="s">
        <v>12279</v>
      </c>
    </row>
    <row r="3912" spans="1:6" ht="20" hidden="1" x14ac:dyDescent="0.2">
      <c r="A3912" s="1">
        <v>19162</v>
      </c>
      <c r="B3912" s="2" t="s">
        <v>7612</v>
      </c>
      <c r="C3912" s="2" t="s">
        <v>16090</v>
      </c>
      <c r="D3912" s="2" t="s">
        <v>34</v>
      </c>
      <c r="E3912" s="2" t="s">
        <v>12453</v>
      </c>
      <c r="F3912" s="2" t="s">
        <v>12279</v>
      </c>
    </row>
    <row r="3913" spans="1:6" hidden="1" x14ac:dyDescent="0.2">
      <c r="A3913" s="1">
        <v>19168</v>
      </c>
      <c r="B3913" s="2" t="s">
        <v>12681</v>
      </c>
      <c r="C3913" s="2" t="s">
        <v>16091</v>
      </c>
      <c r="D3913" s="2" t="s">
        <v>29</v>
      </c>
      <c r="E3913" s="2" t="s">
        <v>12297</v>
      </c>
      <c r="F3913" s="2" t="s">
        <v>12279</v>
      </c>
    </row>
    <row r="3914" spans="1:6" hidden="1" x14ac:dyDescent="0.2">
      <c r="A3914" s="1">
        <v>19169</v>
      </c>
      <c r="B3914" s="2" t="s">
        <v>12538</v>
      </c>
      <c r="C3914" s="2" t="s">
        <v>16092</v>
      </c>
      <c r="D3914" s="2" t="s">
        <v>26</v>
      </c>
      <c r="E3914" s="2" t="s">
        <v>12297</v>
      </c>
      <c r="F3914" s="2" t="s">
        <v>12279</v>
      </c>
    </row>
    <row r="3915" spans="1:6" hidden="1" x14ac:dyDescent="0.2">
      <c r="A3915" s="1">
        <v>19171</v>
      </c>
      <c r="B3915" s="2" t="s">
        <v>13507</v>
      </c>
      <c r="C3915" s="2" t="s">
        <v>16093</v>
      </c>
      <c r="D3915" s="2" t="s">
        <v>26</v>
      </c>
      <c r="E3915" s="2" t="s">
        <v>12282</v>
      </c>
      <c r="F3915" s="2" t="s">
        <v>12279</v>
      </c>
    </row>
    <row r="3916" spans="1:6" hidden="1" x14ac:dyDescent="0.2">
      <c r="A3916" s="1">
        <v>19172</v>
      </c>
      <c r="B3916" s="2" t="s">
        <v>13507</v>
      </c>
      <c r="C3916" s="2" t="s">
        <v>16094</v>
      </c>
      <c r="D3916" s="2" t="s">
        <v>26</v>
      </c>
      <c r="E3916" s="2" t="s">
        <v>12282</v>
      </c>
      <c r="F3916" s="2" t="s">
        <v>12279</v>
      </c>
    </row>
    <row r="3917" spans="1:6" hidden="1" x14ac:dyDescent="0.2">
      <c r="A3917" s="1">
        <v>19173</v>
      </c>
      <c r="B3917" s="2" t="s">
        <v>12838</v>
      </c>
      <c r="C3917" s="2" t="s">
        <v>16095</v>
      </c>
      <c r="D3917" s="2" t="s">
        <v>26</v>
      </c>
      <c r="E3917" s="2" t="s">
        <v>12282</v>
      </c>
      <c r="F3917" s="2" t="s">
        <v>12279</v>
      </c>
    </row>
    <row r="3918" spans="1:6" hidden="1" x14ac:dyDescent="0.2">
      <c r="A3918" s="1">
        <v>19175</v>
      </c>
      <c r="B3918" s="2" t="s">
        <v>7472</v>
      </c>
      <c r="C3918" s="2" t="s">
        <v>16096</v>
      </c>
      <c r="D3918" s="2" t="s">
        <v>34</v>
      </c>
      <c r="E3918" s="2" t="s">
        <v>12297</v>
      </c>
      <c r="F3918" s="2" t="s">
        <v>12279</v>
      </c>
    </row>
    <row r="3919" spans="1:6" hidden="1" x14ac:dyDescent="0.2">
      <c r="A3919" s="1">
        <v>19177</v>
      </c>
      <c r="B3919" s="2" t="s">
        <v>14074</v>
      </c>
      <c r="C3919" s="2" t="s">
        <v>16097</v>
      </c>
      <c r="D3919" s="2" t="s">
        <v>34</v>
      </c>
      <c r="E3919" s="2" t="s">
        <v>12297</v>
      </c>
      <c r="F3919" s="2" t="s">
        <v>12279</v>
      </c>
    </row>
    <row r="3920" spans="1:6" hidden="1" x14ac:dyDescent="0.2">
      <c r="A3920" s="1">
        <v>19178</v>
      </c>
      <c r="B3920" s="2" t="s">
        <v>12678</v>
      </c>
      <c r="C3920" s="2" t="s">
        <v>16098</v>
      </c>
      <c r="D3920" s="2" t="s">
        <v>29</v>
      </c>
      <c r="E3920" s="2" t="s">
        <v>12297</v>
      </c>
      <c r="F3920" s="2" t="s">
        <v>12279</v>
      </c>
    </row>
    <row r="3921" spans="1:6" hidden="1" x14ac:dyDescent="0.2">
      <c r="A3921" s="1">
        <v>19179</v>
      </c>
      <c r="B3921" s="2" t="s">
        <v>13091</v>
      </c>
      <c r="C3921" s="2" t="s">
        <v>13667</v>
      </c>
      <c r="D3921" s="2" t="s">
        <v>29</v>
      </c>
      <c r="E3921" s="2" t="s">
        <v>12297</v>
      </c>
      <c r="F3921" s="2" t="s">
        <v>12279</v>
      </c>
    </row>
    <row r="3922" spans="1:6" ht="20" hidden="1" x14ac:dyDescent="0.2">
      <c r="A3922" s="1">
        <v>19207</v>
      </c>
      <c r="B3922" s="2" t="s">
        <v>7425</v>
      </c>
      <c r="C3922" s="2" t="s">
        <v>16099</v>
      </c>
      <c r="D3922" s="2" t="s">
        <v>34</v>
      </c>
      <c r="E3922" s="2" t="s">
        <v>12453</v>
      </c>
      <c r="F3922" s="2" t="s">
        <v>12279</v>
      </c>
    </row>
    <row r="3923" spans="1:6" hidden="1" x14ac:dyDescent="0.2">
      <c r="A3923" s="1">
        <v>19252</v>
      </c>
      <c r="B3923" s="2" t="s">
        <v>15217</v>
      </c>
      <c r="C3923" s="2" t="s">
        <v>16100</v>
      </c>
      <c r="D3923" s="2" t="s">
        <v>26</v>
      </c>
      <c r="E3923" s="2" t="s">
        <v>12282</v>
      </c>
      <c r="F3923" s="2" t="s">
        <v>12279</v>
      </c>
    </row>
    <row r="3924" spans="1:6" hidden="1" x14ac:dyDescent="0.2">
      <c r="A3924" s="1">
        <v>19254</v>
      </c>
      <c r="B3924" s="2" t="s">
        <v>7651</v>
      </c>
      <c r="C3924" s="2" t="s">
        <v>16101</v>
      </c>
      <c r="D3924" s="2" t="s">
        <v>26</v>
      </c>
      <c r="E3924" s="2" t="s">
        <v>12297</v>
      </c>
      <c r="F3924" s="2" t="s">
        <v>12279</v>
      </c>
    </row>
    <row r="3925" spans="1:6" hidden="1" x14ac:dyDescent="0.2">
      <c r="A3925" s="1">
        <v>19257</v>
      </c>
      <c r="B3925" s="2" t="s">
        <v>7489</v>
      </c>
      <c r="C3925" s="2" t="s">
        <v>16102</v>
      </c>
      <c r="D3925" s="2" t="s">
        <v>29</v>
      </c>
      <c r="E3925" s="2" t="s">
        <v>12297</v>
      </c>
      <c r="F3925" s="2" t="s">
        <v>12279</v>
      </c>
    </row>
    <row r="3926" spans="1:6" hidden="1" x14ac:dyDescent="0.2">
      <c r="A3926" s="1">
        <v>19258</v>
      </c>
      <c r="B3926" s="2" t="s">
        <v>7325</v>
      </c>
      <c r="C3926" s="2" t="s">
        <v>16103</v>
      </c>
      <c r="D3926" s="2" t="s">
        <v>26</v>
      </c>
      <c r="E3926" s="2" t="s">
        <v>12282</v>
      </c>
      <c r="F3926" s="2" t="s">
        <v>12279</v>
      </c>
    </row>
    <row r="3927" spans="1:6" hidden="1" x14ac:dyDescent="0.2">
      <c r="A3927" s="1">
        <v>19260</v>
      </c>
      <c r="B3927" s="2" t="s">
        <v>7325</v>
      </c>
      <c r="C3927" s="2" t="s">
        <v>16104</v>
      </c>
      <c r="D3927" s="2" t="s">
        <v>26</v>
      </c>
      <c r="E3927" s="2" t="s">
        <v>12282</v>
      </c>
      <c r="F3927" s="2" t="s">
        <v>12279</v>
      </c>
    </row>
    <row r="3928" spans="1:6" hidden="1" x14ac:dyDescent="0.2">
      <c r="A3928" s="1">
        <v>19266</v>
      </c>
      <c r="B3928" s="2" t="s">
        <v>7612</v>
      </c>
      <c r="C3928" s="2" t="s">
        <v>16105</v>
      </c>
      <c r="D3928" s="2" t="s">
        <v>34</v>
      </c>
      <c r="E3928" s="2" t="s">
        <v>12282</v>
      </c>
      <c r="F3928" s="2" t="s">
        <v>12279</v>
      </c>
    </row>
    <row r="3929" spans="1:6" hidden="1" x14ac:dyDescent="0.2">
      <c r="A3929" s="1">
        <v>19271</v>
      </c>
      <c r="B3929" s="2" t="s">
        <v>12771</v>
      </c>
      <c r="C3929" s="2" t="s">
        <v>16106</v>
      </c>
      <c r="D3929" s="2" t="s">
        <v>29</v>
      </c>
      <c r="E3929" s="2" t="s">
        <v>12297</v>
      </c>
      <c r="F3929" s="2" t="s">
        <v>12279</v>
      </c>
    </row>
    <row r="3930" spans="1:6" hidden="1" x14ac:dyDescent="0.2">
      <c r="A3930" s="1">
        <v>19272</v>
      </c>
      <c r="B3930" s="2" t="s">
        <v>16107</v>
      </c>
      <c r="C3930" s="2" t="s">
        <v>7354</v>
      </c>
      <c r="D3930" s="2" t="s">
        <v>29</v>
      </c>
      <c r="E3930" s="2" t="s">
        <v>12297</v>
      </c>
      <c r="F3930" s="2" t="s">
        <v>12279</v>
      </c>
    </row>
    <row r="3931" spans="1:6" hidden="1" x14ac:dyDescent="0.2">
      <c r="A3931" s="1">
        <v>19273</v>
      </c>
      <c r="B3931" s="2" t="s">
        <v>16107</v>
      </c>
      <c r="C3931" s="2" t="s">
        <v>16108</v>
      </c>
      <c r="D3931" s="2" t="s">
        <v>29</v>
      </c>
      <c r="E3931" s="2" t="s">
        <v>12297</v>
      </c>
      <c r="F3931" s="2" t="s">
        <v>12279</v>
      </c>
    </row>
    <row r="3932" spans="1:6" ht="20" hidden="1" x14ac:dyDescent="0.2">
      <c r="A3932" s="1">
        <v>19274</v>
      </c>
      <c r="B3932" s="2" t="s">
        <v>15217</v>
      </c>
      <c r="C3932" s="2" t="s">
        <v>16109</v>
      </c>
      <c r="D3932" s="2" t="s">
        <v>26</v>
      </c>
      <c r="E3932" s="2" t="s">
        <v>12453</v>
      </c>
      <c r="F3932" s="2" t="s">
        <v>12279</v>
      </c>
    </row>
    <row r="3933" spans="1:6" hidden="1" x14ac:dyDescent="0.2">
      <c r="A3933" s="1">
        <v>19275</v>
      </c>
      <c r="B3933" s="2" t="s">
        <v>7666</v>
      </c>
      <c r="C3933" s="2" t="s">
        <v>16110</v>
      </c>
      <c r="D3933" s="2" t="s">
        <v>26</v>
      </c>
      <c r="E3933" s="2" t="s">
        <v>12282</v>
      </c>
      <c r="F3933" s="2" t="s">
        <v>12279</v>
      </c>
    </row>
    <row r="3934" spans="1:6" hidden="1" x14ac:dyDescent="0.2">
      <c r="A3934" s="1">
        <v>19276</v>
      </c>
      <c r="B3934" s="2" t="s">
        <v>13249</v>
      </c>
      <c r="C3934" s="2" t="s">
        <v>16111</v>
      </c>
      <c r="D3934" s="2" t="s">
        <v>26</v>
      </c>
      <c r="E3934" s="2" t="s">
        <v>12282</v>
      </c>
      <c r="F3934" s="2" t="s">
        <v>12279</v>
      </c>
    </row>
    <row r="3935" spans="1:6" hidden="1" x14ac:dyDescent="0.2">
      <c r="A3935" s="1">
        <v>19279</v>
      </c>
      <c r="B3935" s="2" t="s">
        <v>13794</v>
      </c>
      <c r="C3935" s="2" t="s">
        <v>16112</v>
      </c>
      <c r="D3935" s="2" t="s">
        <v>29</v>
      </c>
      <c r="E3935" s="2" t="s">
        <v>12297</v>
      </c>
      <c r="F3935" s="2" t="s">
        <v>12279</v>
      </c>
    </row>
    <row r="3936" spans="1:6" ht="20" hidden="1" x14ac:dyDescent="0.2">
      <c r="A3936" s="1">
        <v>19280</v>
      </c>
      <c r="B3936" s="2" t="s">
        <v>7325</v>
      </c>
      <c r="C3936" s="2" t="s">
        <v>16113</v>
      </c>
      <c r="D3936" s="2" t="s">
        <v>26</v>
      </c>
      <c r="E3936" s="2" t="s">
        <v>12282</v>
      </c>
      <c r="F3936" s="2" t="s">
        <v>12279</v>
      </c>
    </row>
    <row r="3937" spans="1:6" ht="20" hidden="1" x14ac:dyDescent="0.2">
      <c r="A3937" s="1">
        <v>19281</v>
      </c>
      <c r="B3937" s="2" t="s">
        <v>7325</v>
      </c>
      <c r="C3937" s="2" t="s">
        <v>16114</v>
      </c>
      <c r="D3937" s="2" t="s">
        <v>26</v>
      </c>
      <c r="E3937" s="2" t="s">
        <v>12282</v>
      </c>
      <c r="F3937" s="2" t="s">
        <v>12279</v>
      </c>
    </row>
    <row r="3938" spans="1:6" hidden="1" x14ac:dyDescent="0.2">
      <c r="A3938" s="1">
        <v>19283</v>
      </c>
      <c r="B3938" s="2" t="s">
        <v>7301</v>
      </c>
      <c r="C3938" s="2" t="s">
        <v>16115</v>
      </c>
      <c r="D3938" s="2" t="s">
        <v>29</v>
      </c>
      <c r="E3938" s="2" t="s">
        <v>12297</v>
      </c>
      <c r="F3938" s="2" t="s">
        <v>12279</v>
      </c>
    </row>
    <row r="3939" spans="1:6" hidden="1" x14ac:dyDescent="0.2">
      <c r="A3939" s="1">
        <v>19284</v>
      </c>
      <c r="B3939" s="2" t="s">
        <v>7672</v>
      </c>
      <c r="C3939" s="2" t="s">
        <v>16116</v>
      </c>
      <c r="D3939" s="2" t="s">
        <v>26</v>
      </c>
      <c r="E3939" s="2" t="s">
        <v>12297</v>
      </c>
      <c r="F3939" s="2" t="s">
        <v>12279</v>
      </c>
    </row>
    <row r="3940" spans="1:6" hidden="1" x14ac:dyDescent="0.2">
      <c r="A3940" s="1">
        <v>19285</v>
      </c>
      <c r="B3940" s="2" t="s">
        <v>7672</v>
      </c>
      <c r="C3940" s="2" t="s">
        <v>16117</v>
      </c>
      <c r="D3940" s="2" t="s">
        <v>26</v>
      </c>
      <c r="E3940" s="2" t="s">
        <v>12297</v>
      </c>
      <c r="F3940" s="2" t="s">
        <v>12279</v>
      </c>
    </row>
    <row r="3941" spans="1:6" hidden="1" x14ac:dyDescent="0.2">
      <c r="A3941" s="1">
        <v>19286</v>
      </c>
      <c r="B3941" s="2" t="s">
        <v>14244</v>
      </c>
      <c r="C3941" s="2" t="s">
        <v>16118</v>
      </c>
      <c r="D3941" s="2" t="s">
        <v>29</v>
      </c>
      <c r="E3941" s="2" t="s">
        <v>12297</v>
      </c>
      <c r="F3941" s="2" t="s">
        <v>12279</v>
      </c>
    </row>
    <row r="3942" spans="1:6" hidden="1" x14ac:dyDescent="0.2">
      <c r="A3942" s="1">
        <v>19287</v>
      </c>
      <c r="B3942" s="2" t="s">
        <v>7690</v>
      </c>
      <c r="C3942" s="2" t="s">
        <v>16119</v>
      </c>
      <c r="D3942" s="2" t="s">
        <v>34</v>
      </c>
      <c r="E3942" s="2" t="s">
        <v>12297</v>
      </c>
      <c r="F3942" s="2" t="s">
        <v>12279</v>
      </c>
    </row>
    <row r="3943" spans="1:6" hidden="1" x14ac:dyDescent="0.2">
      <c r="A3943" s="1">
        <v>19292</v>
      </c>
      <c r="B3943" s="2" t="s">
        <v>12371</v>
      </c>
      <c r="C3943" s="2" t="s">
        <v>16120</v>
      </c>
      <c r="D3943" s="2" t="s">
        <v>29</v>
      </c>
      <c r="E3943" s="2" t="s">
        <v>12282</v>
      </c>
      <c r="F3943" s="2" t="s">
        <v>12279</v>
      </c>
    </row>
    <row r="3944" spans="1:6" ht="20" hidden="1" x14ac:dyDescent="0.2">
      <c r="A3944" s="1">
        <v>19293</v>
      </c>
      <c r="B3944" s="2" t="s">
        <v>7325</v>
      </c>
      <c r="C3944" s="2" t="s">
        <v>16121</v>
      </c>
      <c r="D3944" s="2" t="s">
        <v>26</v>
      </c>
      <c r="E3944" s="2" t="s">
        <v>12282</v>
      </c>
      <c r="F3944" s="2" t="s">
        <v>12279</v>
      </c>
    </row>
    <row r="3945" spans="1:6" hidden="1" x14ac:dyDescent="0.2">
      <c r="A3945" s="1">
        <v>19294</v>
      </c>
      <c r="B3945" s="2" t="s">
        <v>12868</v>
      </c>
      <c r="C3945" s="2" t="s">
        <v>16122</v>
      </c>
      <c r="D3945" s="2" t="s">
        <v>29</v>
      </c>
      <c r="E3945" s="2" t="s">
        <v>12297</v>
      </c>
      <c r="F3945" s="2" t="s">
        <v>12279</v>
      </c>
    </row>
    <row r="3946" spans="1:6" hidden="1" x14ac:dyDescent="0.2">
      <c r="A3946" s="1">
        <v>19296</v>
      </c>
      <c r="B3946" s="2" t="s">
        <v>7863</v>
      </c>
      <c r="C3946" s="2" t="s">
        <v>16123</v>
      </c>
      <c r="D3946" s="2" t="s">
        <v>29</v>
      </c>
      <c r="E3946" s="2" t="s">
        <v>12297</v>
      </c>
      <c r="F3946" s="2" t="s">
        <v>12279</v>
      </c>
    </row>
    <row r="3947" spans="1:6" hidden="1" x14ac:dyDescent="0.2">
      <c r="A3947" s="1">
        <v>19297</v>
      </c>
      <c r="B3947" s="2" t="s">
        <v>12479</v>
      </c>
      <c r="C3947" s="2" t="s">
        <v>16124</v>
      </c>
      <c r="D3947" s="2" t="s">
        <v>26</v>
      </c>
      <c r="E3947" s="2" t="s">
        <v>12282</v>
      </c>
      <c r="F3947" s="2" t="s">
        <v>12279</v>
      </c>
    </row>
    <row r="3948" spans="1:6" hidden="1" x14ac:dyDescent="0.2">
      <c r="A3948" s="1">
        <v>19299</v>
      </c>
      <c r="B3948" s="2" t="s">
        <v>13927</v>
      </c>
      <c r="C3948" s="2" t="s">
        <v>7451</v>
      </c>
      <c r="D3948" s="2" t="s">
        <v>29</v>
      </c>
      <c r="E3948" s="2" t="s">
        <v>12297</v>
      </c>
      <c r="F3948" s="2" t="s">
        <v>12279</v>
      </c>
    </row>
    <row r="3949" spans="1:6" hidden="1" x14ac:dyDescent="0.2">
      <c r="A3949" s="1">
        <v>19300</v>
      </c>
      <c r="B3949" s="2" t="s">
        <v>7769</v>
      </c>
      <c r="C3949" s="2" t="s">
        <v>15327</v>
      </c>
      <c r="D3949" s="2" t="s">
        <v>29</v>
      </c>
      <c r="E3949" s="2" t="s">
        <v>12297</v>
      </c>
      <c r="F3949" s="2" t="s">
        <v>12279</v>
      </c>
    </row>
    <row r="3950" spans="1:6" ht="20" hidden="1" x14ac:dyDescent="0.2">
      <c r="A3950" s="1">
        <v>19301</v>
      </c>
      <c r="B3950" s="2" t="s">
        <v>12373</v>
      </c>
      <c r="C3950" s="2" t="s">
        <v>16125</v>
      </c>
      <c r="D3950" s="2" t="s">
        <v>29</v>
      </c>
      <c r="E3950" s="2" t="s">
        <v>12297</v>
      </c>
      <c r="F3950" s="2" t="s">
        <v>12279</v>
      </c>
    </row>
    <row r="3951" spans="1:6" hidden="1" x14ac:dyDescent="0.2">
      <c r="A3951" s="1">
        <v>19305</v>
      </c>
      <c r="B3951" s="2" t="s">
        <v>16126</v>
      </c>
      <c r="C3951" s="2" t="s">
        <v>16127</v>
      </c>
      <c r="D3951" s="2" t="s">
        <v>26</v>
      </c>
      <c r="E3951" s="2" t="s">
        <v>12297</v>
      </c>
      <c r="F3951" s="2" t="s">
        <v>12279</v>
      </c>
    </row>
    <row r="3952" spans="1:6" hidden="1" x14ac:dyDescent="0.2">
      <c r="A3952" s="1">
        <v>19306</v>
      </c>
      <c r="B3952" s="2" t="s">
        <v>7507</v>
      </c>
      <c r="C3952" s="2" t="s">
        <v>14419</v>
      </c>
      <c r="D3952" s="2" t="s">
        <v>34</v>
      </c>
      <c r="E3952" s="2" t="s">
        <v>12278</v>
      </c>
      <c r="F3952" s="2" t="s">
        <v>12279</v>
      </c>
    </row>
    <row r="3953" spans="1:6" ht="20" hidden="1" x14ac:dyDescent="0.2">
      <c r="A3953" s="1">
        <v>19307</v>
      </c>
      <c r="B3953" s="2" t="s">
        <v>15217</v>
      </c>
      <c r="C3953" s="2" t="s">
        <v>16128</v>
      </c>
      <c r="D3953" s="2" t="s">
        <v>26</v>
      </c>
      <c r="E3953" s="2" t="s">
        <v>12453</v>
      </c>
      <c r="F3953" s="2" t="s">
        <v>12279</v>
      </c>
    </row>
    <row r="3954" spans="1:6" ht="20" hidden="1" x14ac:dyDescent="0.2">
      <c r="A3954" s="1">
        <v>19308</v>
      </c>
      <c r="B3954" s="2" t="s">
        <v>7325</v>
      </c>
      <c r="C3954" s="2" t="s">
        <v>16129</v>
      </c>
      <c r="D3954" s="2" t="s">
        <v>26</v>
      </c>
      <c r="E3954" s="2" t="s">
        <v>12282</v>
      </c>
      <c r="F3954" s="2" t="s">
        <v>12279</v>
      </c>
    </row>
    <row r="3955" spans="1:6" hidden="1" x14ac:dyDescent="0.2">
      <c r="A3955" s="1">
        <v>19403</v>
      </c>
      <c r="B3955" s="2" t="s">
        <v>14829</v>
      </c>
      <c r="C3955" s="2" t="s">
        <v>16130</v>
      </c>
      <c r="D3955" s="2" t="s">
        <v>29</v>
      </c>
      <c r="E3955" s="2" t="s">
        <v>12297</v>
      </c>
      <c r="F3955" s="2" t="s">
        <v>12279</v>
      </c>
    </row>
    <row r="3956" spans="1:6" ht="20" hidden="1" x14ac:dyDescent="0.2">
      <c r="A3956" s="1">
        <v>19404</v>
      </c>
      <c r="B3956" s="2" t="s">
        <v>12341</v>
      </c>
      <c r="C3956" s="2" t="s">
        <v>16131</v>
      </c>
      <c r="D3956" s="2" t="s">
        <v>29</v>
      </c>
      <c r="E3956" s="2" t="s">
        <v>12297</v>
      </c>
      <c r="F3956" s="2" t="s">
        <v>12279</v>
      </c>
    </row>
    <row r="3957" spans="1:6" ht="20" hidden="1" x14ac:dyDescent="0.2">
      <c r="A3957" s="1">
        <v>19405</v>
      </c>
      <c r="B3957" s="2" t="s">
        <v>7622</v>
      </c>
      <c r="C3957" s="2" t="s">
        <v>16132</v>
      </c>
      <c r="D3957" s="2" t="s">
        <v>34</v>
      </c>
      <c r="E3957" s="2" t="s">
        <v>12297</v>
      </c>
      <c r="F3957" s="2" t="s">
        <v>12279</v>
      </c>
    </row>
    <row r="3958" spans="1:6" ht="20" hidden="1" x14ac:dyDescent="0.2">
      <c r="A3958" s="1">
        <v>19406</v>
      </c>
      <c r="B3958" s="2" t="s">
        <v>13194</v>
      </c>
      <c r="C3958" s="2" t="s">
        <v>16133</v>
      </c>
      <c r="D3958" s="2" t="s">
        <v>26</v>
      </c>
      <c r="E3958" s="2" t="s">
        <v>12297</v>
      </c>
      <c r="F3958" s="2" t="s">
        <v>12279</v>
      </c>
    </row>
    <row r="3959" spans="1:6" hidden="1" x14ac:dyDescent="0.2">
      <c r="A3959" s="1">
        <v>19407</v>
      </c>
      <c r="B3959" s="2" t="s">
        <v>16134</v>
      </c>
      <c r="C3959" s="2" t="s">
        <v>16135</v>
      </c>
      <c r="D3959" s="2" t="s">
        <v>26</v>
      </c>
      <c r="E3959" s="2" t="s">
        <v>12297</v>
      </c>
      <c r="F3959" s="2" t="s">
        <v>12279</v>
      </c>
    </row>
    <row r="3960" spans="1:6" hidden="1" x14ac:dyDescent="0.2">
      <c r="A3960" s="1">
        <v>19408</v>
      </c>
      <c r="B3960" s="2" t="s">
        <v>16134</v>
      </c>
      <c r="C3960" s="2" t="s">
        <v>2102</v>
      </c>
      <c r="D3960" s="2" t="s">
        <v>26</v>
      </c>
      <c r="E3960" s="2" t="s">
        <v>12297</v>
      </c>
      <c r="F3960" s="2" t="s">
        <v>12279</v>
      </c>
    </row>
    <row r="3961" spans="1:6" hidden="1" x14ac:dyDescent="0.2">
      <c r="A3961" s="1">
        <v>19409</v>
      </c>
      <c r="B3961" s="2" t="s">
        <v>12379</v>
      </c>
      <c r="C3961" s="2" t="s">
        <v>16136</v>
      </c>
      <c r="D3961" s="2" t="s">
        <v>26</v>
      </c>
      <c r="E3961" s="2" t="s">
        <v>12297</v>
      </c>
      <c r="F3961" s="2" t="s">
        <v>12279</v>
      </c>
    </row>
    <row r="3962" spans="1:6" ht="20" hidden="1" x14ac:dyDescent="0.2">
      <c r="A3962" s="1">
        <v>19453</v>
      </c>
      <c r="B3962" s="2" t="s">
        <v>12373</v>
      </c>
      <c r="C3962" s="2" t="s">
        <v>16137</v>
      </c>
      <c r="D3962" s="2" t="s">
        <v>29</v>
      </c>
      <c r="E3962" s="2" t="s">
        <v>12297</v>
      </c>
      <c r="F3962" s="2" t="s">
        <v>12279</v>
      </c>
    </row>
    <row r="3963" spans="1:6" ht="20" hidden="1" x14ac:dyDescent="0.2">
      <c r="A3963" s="1">
        <v>19458</v>
      </c>
      <c r="B3963" s="2" t="s">
        <v>13078</v>
      </c>
      <c r="C3963" s="2" t="s">
        <v>16138</v>
      </c>
      <c r="D3963" s="2" t="s">
        <v>29</v>
      </c>
      <c r="E3963" s="2" t="s">
        <v>12297</v>
      </c>
      <c r="F3963" s="2" t="s">
        <v>12279</v>
      </c>
    </row>
    <row r="3964" spans="1:6" ht="20" hidden="1" x14ac:dyDescent="0.2">
      <c r="A3964" s="1">
        <v>19459</v>
      </c>
      <c r="B3964" s="2" t="s">
        <v>7787</v>
      </c>
      <c r="C3964" s="2" t="s">
        <v>16139</v>
      </c>
      <c r="D3964" s="2" t="s">
        <v>29</v>
      </c>
      <c r="E3964" s="2" t="s">
        <v>12297</v>
      </c>
      <c r="F3964" s="2" t="s">
        <v>12279</v>
      </c>
    </row>
    <row r="3965" spans="1:6" hidden="1" x14ac:dyDescent="0.2">
      <c r="A3965" s="1">
        <v>19460</v>
      </c>
      <c r="B3965" s="2" t="s">
        <v>12410</v>
      </c>
      <c r="C3965" s="2" t="s">
        <v>16140</v>
      </c>
      <c r="D3965" s="2" t="s">
        <v>29</v>
      </c>
      <c r="E3965" s="2" t="s">
        <v>12297</v>
      </c>
      <c r="F3965" s="2" t="s">
        <v>12279</v>
      </c>
    </row>
    <row r="3966" spans="1:6" ht="20" hidden="1" x14ac:dyDescent="0.2">
      <c r="A3966" s="1">
        <v>19466</v>
      </c>
      <c r="B3966" s="2" t="s">
        <v>7267</v>
      </c>
      <c r="C3966" s="2" t="s">
        <v>16141</v>
      </c>
      <c r="D3966" s="2" t="s">
        <v>29</v>
      </c>
      <c r="E3966" s="2" t="s">
        <v>12282</v>
      </c>
      <c r="F3966" s="2" t="s">
        <v>12279</v>
      </c>
    </row>
    <row r="3967" spans="1:6" hidden="1" x14ac:dyDescent="0.2">
      <c r="A3967" s="1">
        <v>19467</v>
      </c>
      <c r="B3967" s="2" t="s">
        <v>15815</v>
      </c>
      <c r="C3967" s="2" t="s">
        <v>16142</v>
      </c>
      <c r="D3967" s="2" t="s">
        <v>29</v>
      </c>
      <c r="E3967" s="2" t="s">
        <v>12282</v>
      </c>
      <c r="F3967" s="2" t="s">
        <v>12279</v>
      </c>
    </row>
    <row r="3968" spans="1:6" hidden="1" x14ac:dyDescent="0.2">
      <c r="A3968" s="1">
        <v>19468</v>
      </c>
      <c r="B3968" s="2" t="s">
        <v>7646</v>
      </c>
      <c r="C3968" s="2" t="s">
        <v>7647</v>
      </c>
      <c r="D3968" s="2" t="s">
        <v>34</v>
      </c>
      <c r="E3968" s="2" t="s">
        <v>12282</v>
      </c>
      <c r="F3968" s="2" t="s">
        <v>12279</v>
      </c>
    </row>
    <row r="3969" spans="1:6" hidden="1" x14ac:dyDescent="0.2">
      <c r="A3969" s="1">
        <v>19471</v>
      </c>
      <c r="B3969" s="2" t="s">
        <v>12676</v>
      </c>
      <c r="C3969" s="2" t="s">
        <v>16143</v>
      </c>
      <c r="D3969" s="2" t="s">
        <v>29</v>
      </c>
      <c r="E3969" s="2" t="s">
        <v>12297</v>
      </c>
      <c r="F3969" s="2" t="s">
        <v>12279</v>
      </c>
    </row>
    <row r="3970" spans="1:6" hidden="1" x14ac:dyDescent="0.2">
      <c r="A3970" s="1">
        <v>19487</v>
      </c>
      <c r="B3970" s="2" t="s">
        <v>12693</v>
      </c>
      <c r="C3970" s="2" t="s">
        <v>16144</v>
      </c>
      <c r="D3970" s="2" t="s">
        <v>29</v>
      </c>
      <c r="E3970" s="2" t="s">
        <v>12297</v>
      </c>
      <c r="F3970" s="2" t="s">
        <v>12279</v>
      </c>
    </row>
    <row r="3971" spans="1:6" hidden="1" x14ac:dyDescent="0.2">
      <c r="A3971" s="1">
        <v>19504</v>
      </c>
      <c r="B3971" s="2" t="s">
        <v>7749</v>
      </c>
      <c r="C3971" s="2" t="s">
        <v>15426</v>
      </c>
      <c r="D3971" s="2" t="s">
        <v>29</v>
      </c>
      <c r="E3971" s="2" t="s">
        <v>12297</v>
      </c>
      <c r="F3971" s="2" t="s">
        <v>12279</v>
      </c>
    </row>
    <row r="3972" spans="1:6" hidden="1" x14ac:dyDescent="0.2">
      <c r="A3972" s="1">
        <v>19505</v>
      </c>
      <c r="B3972" s="2" t="s">
        <v>7852</v>
      </c>
      <c r="C3972" s="2" t="s">
        <v>16145</v>
      </c>
      <c r="D3972" s="2" t="s">
        <v>29</v>
      </c>
      <c r="E3972" s="2" t="s">
        <v>12297</v>
      </c>
      <c r="F3972" s="2" t="s">
        <v>12279</v>
      </c>
    </row>
    <row r="3973" spans="1:6" hidden="1" x14ac:dyDescent="0.2">
      <c r="A3973" s="1">
        <v>19506</v>
      </c>
      <c r="B3973" s="2" t="s">
        <v>13050</v>
      </c>
      <c r="C3973" s="2" t="s">
        <v>16146</v>
      </c>
      <c r="D3973" s="2" t="s">
        <v>26</v>
      </c>
      <c r="E3973" s="2" t="s">
        <v>12297</v>
      </c>
      <c r="F3973" s="2" t="s">
        <v>12279</v>
      </c>
    </row>
    <row r="3974" spans="1:6" hidden="1" x14ac:dyDescent="0.2">
      <c r="A3974" s="1">
        <v>19510</v>
      </c>
      <c r="B3974" s="2" t="s">
        <v>7898</v>
      </c>
      <c r="C3974" s="2" t="s">
        <v>16147</v>
      </c>
      <c r="D3974" s="2" t="s">
        <v>29</v>
      </c>
      <c r="E3974" s="2" t="s">
        <v>12297</v>
      </c>
      <c r="F3974" s="2" t="s">
        <v>12279</v>
      </c>
    </row>
    <row r="3975" spans="1:6" ht="20" hidden="1" x14ac:dyDescent="0.2">
      <c r="A3975" s="1">
        <v>19524</v>
      </c>
      <c r="B3975" s="2" t="s">
        <v>7615</v>
      </c>
      <c r="C3975" s="2" t="s">
        <v>16148</v>
      </c>
      <c r="D3975" s="2" t="s">
        <v>34</v>
      </c>
      <c r="E3975" s="2" t="s">
        <v>12453</v>
      </c>
      <c r="F3975" s="2" t="s">
        <v>12279</v>
      </c>
    </row>
    <row r="3976" spans="1:6" hidden="1" x14ac:dyDescent="0.2">
      <c r="A3976" s="1">
        <v>19525</v>
      </c>
      <c r="B3976" s="2" t="s">
        <v>7452</v>
      </c>
      <c r="C3976" s="2" t="s">
        <v>16149</v>
      </c>
      <c r="D3976" s="2" t="s">
        <v>29</v>
      </c>
      <c r="E3976" s="2" t="s">
        <v>12297</v>
      </c>
      <c r="F3976" s="2" t="s">
        <v>12279</v>
      </c>
    </row>
    <row r="3977" spans="1:6" ht="20" hidden="1" x14ac:dyDescent="0.2">
      <c r="A3977" s="1">
        <v>19529</v>
      </c>
      <c r="B3977" s="2" t="s">
        <v>7287</v>
      </c>
      <c r="C3977" s="2" t="s">
        <v>16150</v>
      </c>
      <c r="D3977" s="2" t="s">
        <v>34</v>
      </c>
      <c r="E3977" s="2" t="s">
        <v>12453</v>
      </c>
      <c r="F3977" s="2" t="s">
        <v>12279</v>
      </c>
    </row>
    <row r="3978" spans="1:6" ht="20" hidden="1" x14ac:dyDescent="0.2">
      <c r="A3978" s="1">
        <v>19530</v>
      </c>
      <c r="B3978" s="2" t="s">
        <v>7612</v>
      </c>
      <c r="C3978" s="2" t="s">
        <v>16151</v>
      </c>
      <c r="D3978" s="2" t="s">
        <v>34</v>
      </c>
      <c r="E3978" s="2" t="s">
        <v>12453</v>
      </c>
      <c r="F3978" s="2" t="s">
        <v>12279</v>
      </c>
    </row>
    <row r="3979" spans="1:6" ht="30" hidden="1" x14ac:dyDescent="0.2">
      <c r="A3979" s="1">
        <v>19534</v>
      </c>
      <c r="B3979" s="2" t="s">
        <v>7841</v>
      </c>
      <c r="C3979" s="2" t="s">
        <v>16152</v>
      </c>
      <c r="D3979" s="2" t="s">
        <v>34</v>
      </c>
      <c r="E3979" s="2" t="s">
        <v>12282</v>
      </c>
      <c r="F3979" s="2" t="s">
        <v>12279</v>
      </c>
    </row>
    <row r="3980" spans="1:6" hidden="1" x14ac:dyDescent="0.2">
      <c r="A3980" s="1">
        <v>19535</v>
      </c>
      <c r="B3980" s="2" t="s">
        <v>7284</v>
      </c>
      <c r="C3980" s="2" t="s">
        <v>16153</v>
      </c>
      <c r="D3980" s="2" t="s">
        <v>29</v>
      </c>
      <c r="E3980" s="2" t="s">
        <v>12297</v>
      </c>
      <c r="F3980" s="2" t="s">
        <v>12279</v>
      </c>
    </row>
    <row r="3981" spans="1:6" hidden="1" x14ac:dyDescent="0.2">
      <c r="A3981" s="1">
        <v>19536</v>
      </c>
      <c r="B3981" s="2" t="s">
        <v>12341</v>
      </c>
      <c r="C3981" s="2" t="s">
        <v>16154</v>
      </c>
      <c r="D3981" s="2" t="s">
        <v>29</v>
      </c>
      <c r="E3981" s="2" t="s">
        <v>12297</v>
      </c>
      <c r="F3981" s="2" t="s">
        <v>12279</v>
      </c>
    </row>
    <row r="3982" spans="1:6" hidden="1" x14ac:dyDescent="0.2">
      <c r="A3982" s="1">
        <v>19537</v>
      </c>
      <c r="B3982" s="2" t="s">
        <v>7876</v>
      </c>
      <c r="C3982" s="2" t="s">
        <v>16155</v>
      </c>
      <c r="D3982" s="2" t="s">
        <v>29</v>
      </c>
      <c r="E3982" s="2" t="s">
        <v>12297</v>
      </c>
      <c r="F3982" s="2" t="s">
        <v>12279</v>
      </c>
    </row>
    <row r="3983" spans="1:6" hidden="1" x14ac:dyDescent="0.2">
      <c r="A3983" s="1">
        <v>19538</v>
      </c>
      <c r="B3983" s="2" t="s">
        <v>7323</v>
      </c>
      <c r="C3983" s="2" t="s">
        <v>16156</v>
      </c>
      <c r="D3983" s="2" t="s">
        <v>26</v>
      </c>
      <c r="E3983" s="2" t="s">
        <v>12282</v>
      </c>
      <c r="F3983" s="2" t="s">
        <v>12279</v>
      </c>
    </row>
    <row r="3984" spans="1:6" hidden="1" x14ac:dyDescent="0.2">
      <c r="A3984" s="1">
        <v>19542</v>
      </c>
      <c r="B3984" s="2" t="s">
        <v>12820</v>
      </c>
      <c r="C3984" s="2" t="s">
        <v>16157</v>
      </c>
      <c r="D3984" s="2" t="s">
        <v>26</v>
      </c>
      <c r="E3984" s="2" t="s">
        <v>12297</v>
      </c>
      <c r="F3984" s="2" t="s">
        <v>12279</v>
      </c>
    </row>
    <row r="3985" spans="1:6" hidden="1" x14ac:dyDescent="0.2">
      <c r="A3985" s="1">
        <v>19543</v>
      </c>
      <c r="B3985" s="2" t="s">
        <v>12820</v>
      </c>
      <c r="C3985" s="2" t="s">
        <v>16158</v>
      </c>
      <c r="D3985" s="2" t="s">
        <v>26</v>
      </c>
      <c r="E3985" s="2" t="s">
        <v>12297</v>
      </c>
      <c r="F3985" s="2" t="s">
        <v>12279</v>
      </c>
    </row>
    <row r="3986" spans="1:6" hidden="1" x14ac:dyDescent="0.2">
      <c r="A3986" s="1">
        <v>19544</v>
      </c>
      <c r="B3986" s="2" t="s">
        <v>12820</v>
      </c>
      <c r="C3986" s="2" t="s">
        <v>16159</v>
      </c>
      <c r="D3986" s="2" t="s">
        <v>26</v>
      </c>
      <c r="E3986" s="2" t="s">
        <v>12297</v>
      </c>
      <c r="F3986" s="2" t="s">
        <v>12279</v>
      </c>
    </row>
    <row r="3987" spans="1:6" hidden="1" x14ac:dyDescent="0.2">
      <c r="A3987" s="1">
        <v>19553</v>
      </c>
      <c r="B3987" s="2" t="s">
        <v>7612</v>
      </c>
      <c r="C3987" s="2" t="s">
        <v>16160</v>
      </c>
      <c r="D3987" s="2" t="s">
        <v>34</v>
      </c>
      <c r="E3987" s="2" t="s">
        <v>12282</v>
      </c>
      <c r="F3987" s="2" t="s">
        <v>12279</v>
      </c>
    </row>
    <row r="3988" spans="1:6" ht="20" hidden="1" x14ac:dyDescent="0.2">
      <c r="A3988" s="1">
        <v>19557</v>
      </c>
      <c r="B3988" s="2" t="s">
        <v>7841</v>
      </c>
      <c r="C3988" s="2" t="s">
        <v>16161</v>
      </c>
      <c r="D3988" s="2" t="s">
        <v>34</v>
      </c>
      <c r="E3988" s="2" t="s">
        <v>12282</v>
      </c>
      <c r="F3988" s="2" t="s">
        <v>12279</v>
      </c>
    </row>
    <row r="3989" spans="1:6" hidden="1" x14ac:dyDescent="0.2">
      <c r="A3989" s="1">
        <v>19558</v>
      </c>
      <c r="B3989" s="2" t="s">
        <v>7484</v>
      </c>
      <c r="C3989" s="2" t="s">
        <v>16162</v>
      </c>
      <c r="D3989" s="2" t="s">
        <v>29</v>
      </c>
      <c r="E3989" s="2" t="s">
        <v>12297</v>
      </c>
      <c r="F3989" s="2" t="s">
        <v>12279</v>
      </c>
    </row>
    <row r="3990" spans="1:6" ht="30" hidden="1" x14ac:dyDescent="0.2">
      <c r="A3990" s="1">
        <v>19560</v>
      </c>
      <c r="B3990" s="2" t="s">
        <v>7325</v>
      </c>
      <c r="C3990" s="2" t="s">
        <v>16163</v>
      </c>
      <c r="D3990" s="2" t="s">
        <v>26</v>
      </c>
      <c r="E3990" s="2" t="s">
        <v>12282</v>
      </c>
      <c r="F3990" s="2" t="s">
        <v>12279</v>
      </c>
    </row>
    <row r="3991" spans="1:6" hidden="1" x14ac:dyDescent="0.2">
      <c r="A3991" s="1">
        <v>19567</v>
      </c>
      <c r="B3991" s="2" t="s">
        <v>7325</v>
      </c>
      <c r="C3991" s="2" t="s">
        <v>16164</v>
      </c>
      <c r="D3991" s="2" t="s">
        <v>26</v>
      </c>
      <c r="E3991" s="2" t="s">
        <v>12282</v>
      </c>
      <c r="F3991" s="2" t="s">
        <v>12279</v>
      </c>
    </row>
    <row r="3992" spans="1:6" hidden="1" x14ac:dyDescent="0.2">
      <c r="A3992" s="1">
        <v>19569</v>
      </c>
      <c r="B3992" s="2" t="s">
        <v>7572</v>
      </c>
      <c r="C3992" s="2" t="s">
        <v>14541</v>
      </c>
      <c r="D3992" s="2" t="s">
        <v>26</v>
      </c>
      <c r="E3992" s="2" t="s">
        <v>12297</v>
      </c>
      <c r="F3992" s="2" t="s">
        <v>12279</v>
      </c>
    </row>
    <row r="3993" spans="1:6" ht="20" hidden="1" x14ac:dyDescent="0.2">
      <c r="A3993" s="1">
        <v>19570</v>
      </c>
      <c r="B3993" s="2" t="s">
        <v>7829</v>
      </c>
      <c r="C3993" s="2" t="s">
        <v>16165</v>
      </c>
      <c r="D3993" s="2" t="s">
        <v>26</v>
      </c>
      <c r="E3993" s="2" t="s">
        <v>12453</v>
      </c>
      <c r="F3993" s="2" t="s">
        <v>12279</v>
      </c>
    </row>
    <row r="3994" spans="1:6" ht="20" hidden="1" x14ac:dyDescent="0.2">
      <c r="A3994" s="1">
        <v>19571</v>
      </c>
      <c r="B3994" s="2" t="s">
        <v>7484</v>
      </c>
      <c r="C3994" s="2" t="s">
        <v>16166</v>
      </c>
      <c r="D3994" s="2" t="s">
        <v>29</v>
      </c>
      <c r="E3994" s="2" t="s">
        <v>12282</v>
      </c>
      <c r="F3994" s="2" t="s">
        <v>12279</v>
      </c>
    </row>
    <row r="3995" spans="1:6" hidden="1" x14ac:dyDescent="0.2">
      <c r="A3995" s="1">
        <v>19572</v>
      </c>
      <c r="B3995" s="2" t="s">
        <v>7633</v>
      </c>
      <c r="C3995" s="2" t="s">
        <v>16167</v>
      </c>
      <c r="D3995" s="2" t="s">
        <v>34</v>
      </c>
      <c r="E3995" s="2" t="s">
        <v>12282</v>
      </c>
      <c r="F3995" s="2" t="s">
        <v>12279</v>
      </c>
    </row>
    <row r="3996" spans="1:6" hidden="1" x14ac:dyDescent="0.2">
      <c r="A3996" s="1">
        <v>19575</v>
      </c>
      <c r="B3996" s="2" t="s">
        <v>7738</v>
      </c>
      <c r="C3996" s="2" t="s">
        <v>16168</v>
      </c>
      <c r="D3996" s="2" t="s">
        <v>29</v>
      </c>
      <c r="E3996" s="2" t="s">
        <v>12282</v>
      </c>
      <c r="F3996" s="2" t="s">
        <v>12279</v>
      </c>
    </row>
    <row r="3997" spans="1:6" hidden="1" x14ac:dyDescent="0.2">
      <c r="A3997" s="1">
        <v>19577</v>
      </c>
      <c r="B3997" s="2" t="s">
        <v>12678</v>
      </c>
      <c r="C3997" s="2" t="s">
        <v>16169</v>
      </c>
      <c r="D3997" s="2" t="s">
        <v>29</v>
      </c>
      <c r="E3997" s="2" t="s">
        <v>12282</v>
      </c>
      <c r="F3997" s="2" t="s">
        <v>12279</v>
      </c>
    </row>
    <row r="3998" spans="1:6" hidden="1" x14ac:dyDescent="0.2">
      <c r="A3998" s="1">
        <v>19578</v>
      </c>
      <c r="B3998" s="2" t="s">
        <v>12276</v>
      </c>
      <c r="C3998" s="2" t="s">
        <v>16170</v>
      </c>
      <c r="D3998" s="2" t="s">
        <v>29</v>
      </c>
      <c r="E3998" s="2" t="s">
        <v>12282</v>
      </c>
      <c r="F3998" s="2" t="s">
        <v>12279</v>
      </c>
    </row>
    <row r="3999" spans="1:6" hidden="1" x14ac:dyDescent="0.2">
      <c r="A3999" s="1">
        <v>19582</v>
      </c>
      <c r="B3999" s="2" t="s">
        <v>7284</v>
      </c>
      <c r="C3999" s="2" t="s">
        <v>16171</v>
      </c>
      <c r="D3999" s="2" t="s">
        <v>29</v>
      </c>
      <c r="E3999" s="2" t="s">
        <v>12282</v>
      </c>
      <c r="F3999" s="2" t="s">
        <v>12279</v>
      </c>
    </row>
    <row r="4000" spans="1:6" hidden="1" x14ac:dyDescent="0.2">
      <c r="A4000" s="1">
        <v>19583</v>
      </c>
      <c r="B4000" s="2" t="s">
        <v>7608</v>
      </c>
      <c r="C4000" s="2" t="s">
        <v>16172</v>
      </c>
      <c r="D4000" s="2" t="s">
        <v>29</v>
      </c>
      <c r="E4000" s="2" t="s">
        <v>12282</v>
      </c>
      <c r="F4000" s="2" t="s">
        <v>12279</v>
      </c>
    </row>
    <row r="4001" spans="1:6" ht="20" hidden="1" x14ac:dyDescent="0.2">
      <c r="A4001" s="1">
        <v>19584</v>
      </c>
      <c r="B4001" s="2" t="s">
        <v>7287</v>
      </c>
      <c r="C4001" s="2" t="s">
        <v>16173</v>
      </c>
      <c r="D4001" s="2" t="s">
        <v>34</v>
      </c>
      <c r="E4001" s="2" t="s">
        <v>12282</v>
      </c>
      <c r="F4001" s="2" t="s">
        <v>12279</v>
      </c>
    </row>
    <row r="4002" spans="1:6" ht="20" hidden="1" x14ac:dyDescent="0.2">
      <c r="A4002" s="1">
        <v>19591</v>
      </c>
      <c r="B4002" s="2" t="s">
        <v>7767</v>
      </c>
      <c r="C4002" s="2" t="s">
        <v>16174</v>
      </c>
      <c r="D4002" s="2" t="s">
        <v>29</v>
      </c>
      <c r="E4002" s="2" t="s">
        <v>12453</v>
      </c>
      <c r="F4002" s="2" t="s">
        <v>12279</v>
      </c>
    </row>
    <row r="4003" spans="1:6" ht="20" hidden="1" x14ac:dyDescent="0.2">
      <c r="A4003" s="1">
        <v>19592</v>
      </c>
      <c r="B4003" s="2" t="s">
        <v>12625</v>
      </c>
      <c r="C4003" s="2" t="s">
        <v>16175</v>
      </c>
      <c r="D4003" s="2" t="s">
        <v>26</v>
      </c>
      <c r="E4003" s="2" t="s">
        <v>12453</v>
      </c>
      <c r="F4003" s="2" t="s">
        <v>12279</v>
      </c>
    </row>
    <row r="4004" spans="1:6" ht="20" hidden="1" x14ac:dyDescent="0.2">
      <c r="A4004" s="1">
        <v>19593</v>
      </c>
      <c r="B4004" s="2" t="s">
        <v>12625</v>
      </c>
      <c r="C4004" s="2" t="s">
        <v>16176</v>
      </c>
      <c r="D4004" s="2" t="s">
        <v>26</v>
      </c>
      <c r="E4004" s="2" t="s">
        <v>12453</v>
      </c>
      <c r="F4004" s="2" t="s">
        <v>12279</v>
      </c>
    </row>
    <row r="4005" spans="1:6" hidden="1" x14ac:dyDescent="0.2">
      <c r="A4005" s="1">
        <v>19612</v>
      </c>
      <c r="B4005" s="2" t="s">
        <v>12365</v>
      </c>
      <c r="C4005" s="2" t="s">
        <v>16177</v>
      </c>
      <c r="D4005" s="2" t="s">
        <v>34</v>
      </c>
      <c r="E4005" s="2" t="s">
        <v>12297</v>
      </c>
      <c r="F4005" s="2" t="s">
        <v>12279</v>
      </c>
    </row>
    <row r="4006" spans="1:6" hidden="1" x14ac:dyDescent="0.2">
      <c r="A4006" s="1">
        <v>19613</v>
      </c>
      <c r="B4006" s="2" t="s">
        <v>16178</v>
      </c>
      <c r="C4006" s="2" t="s">
        <v>16179</v>
      </c>
      <c r="D4006" s="2" t="s">
        <v>29</v>
      </c>
      <c r="E4006" s="2" t="s">
        <v>12282</v>
      </c>
      <c r="F4006" s="2" t="s">
        <v>12279</v>
      </c>
    </row>
    <row r="4007" spans="1:6" hidden="1" x14ac:dyDescent="0.2">
      <c r="A4007" s="1">
        <v>19615</v>
      </c>
      <c r="B4007" s="2" t="s">
        <v>7783</v>
      </c>
      <c r="C4007" s="2" t="s">
        <v>16180</v>
      </c>
      <c r="D4007" s="2" t="s">
        <v>29</v>
      </c>
      <c r="E4007" s="2" t="s">
        <v>12297</v>
      </c>
      <c r="F4007" s="2" t="s">
        <v>12279</v>
      </c>
    </row>
    <row r="4008" spans="1:6" ht="20" hidden="1" x14ac:dyDescent="0.2">
      <c r="A4008" s="1">
        <v>19629</v>
      </c>
      <c r="B4008" s="2" t="s">
        <v>13306</v>
      </c>
      <c r="C4008" s="2" t="s">
        <v>16181</v>
      </c>
      <c r="D4008" s="2" t="s">
        <v>29</v>
      </c>
      <c r="E4008" s="2" t="s">
        <v>12297</v>
      </c>
      <c r="F4008" s="2" t="s">
        <v>12279</v>
      </c>
    </row>
    <row r="4009" spans="1:6" hidden="1" x14ac:dyDescent="0.2">
      <c r="A4009" s="1">
        <v>19635</v>
      </c>
      <c r="B4009" s="2" t="s">
        <v>16182</v>
      </c>
      <c r="C4009" s="2" t="s">
        <v>14741</v>
      </c>
      <c r="D4009" s="2" t="s">
        <v>29</v>
      </c>
      <c r="E4009" s="2" t="s">
        <v>12297</v>
      </c>
      <c r="F4009" s="2" t="s">
        <v>12279</v>
      </c>
    </row>
    <row r="4010" spans="1:6" hidden="1" x14ac:dyDescent="0.2">
      <c r="A4010" s="1">
        <v>19641</v>
      </c>
      <c r="B4010" s="2" t="s">
        <v>16183</v>
      </c>
      <c r="C4010" s="2" t="s">
        <v>16184</v>
      </c>
      <c r="D4010" s="2" t="s">
        <v>29</v>
      </c>
      <c r="E4010" s="2" t="s">
        <v>12297</v>
      </c>
      <c r="F4010" s="2" t="s">
        <v>12279</v>
      </c>
    </row>
    <row r="4011" spans="1:6" hidden="1" x14ac:dyDescent="0.2">
      <c r="A4011" s="1">
        <v>19652</v>
      </c>
      <c r="B4011" s="2" t="s">
        <v>14936</v>
      </c>
      <c r="C4011" s="2" t="s">
        <v>16185</v>
      </c>
      <c r="D4011" s="2" t="s">
        <v>29</v>
      </c>
      <c r="E4011" s="2" t="s">
        <v>12297</v>
      </c>
      <c r="F4011" s="2" t="s">
        <v>12279</v>
      </c>
    </row>
    <row r="4012" spans="1:6" hidden="1" x14ac:dyDescent="0.2">
      <c r="A4012" s="1">
        <v>19654</v>
      </c>
      <c r="B4012" s="2" t="s">
        <v>7898</v>
      </c>
      <c r="C4012" s="2" t="s">
        <v>15631</v>
      </c>
      <c r="D4012" s="2" t="s">
        <v>29</v>
      </c>
      <c r="E4012" s="2" t="s">
        <v>12297</v>
      </c>
      <c r="F4012" s="2" t="s">
        <v>12279</v>
      </c>
    </row>
    <row r="4013" spans="1:6" hidden="1" x14ac:dyDescent="0.2">
      <c r="A4013" s="1">
        <v>19655</v>
      </c>
      <c r="B4013" s="2" t="s">
        <v>12276</v>
      </c>
      <c r="C4013" s="2" t="s">
        <v>16186</v>
      </c>
      <c r="D4013" s="2" t="s">
        <v>29</v>
      </c>
      <c r="E4013" s="2" t="s">
        <v>12297</v>
      </c>
      <c r="F4013" s="2" t="s">
        <v>12279</v>
      </c>
    </row>
    <row r="4014" spans="1:6" hidden="1" x14ac:dyDescent="0.2">
      <c r="A4014" s="1">
        <v>19663</v>
      </c>
      <c r="B4014" s="2" t="s">
        <v>16187</v>
      </c>
      <c r="C4014" s="2" t="s">
        <v>16188</v>
      </c>
      <c r="D4014" s="2" t="s">
        <v>29</v>
      </c>
      <c r="E4014" s="2" t="s">
        <v>12297</v>
      </c>
      <c r="F4014" s="2" t="s">
        <v>12279</v>
      </c>
    </row>
    <row r="4015" spans="1:6" hidden="1" x14ac:dyDescent="0.2">
      <c r="A4015" s="1">
        <v>19664</v>
      </c>
      <c r="B4015" s="2" t="s">
        <v>16187</v>
      </c>
      <c r="C4015" s="2" t="s">
        <v>16189</v>
      </c>
      <c r="D4015" s="2" t="s">
        <v>29</v>
      </c>
      <c r="E4015" s="2" t="s">
        <v>12297</v>
      </c>
      <c r="F4015" s="2" t="s">
        <v>12279</v>
      </c>
    </row>
    <row r="4016" spans="1:6" ht="20" hidden="1" x14ac:dyDescent="0.2">
      <c r="A4016" s="1">
        <v>19670</v>
      </c>
      <c r="B4016" s="2" t="s">
        <v>7325</v>
      </c>
      <c r="C4016" s="2" t="s">
        <v>16190</v>
      </c>
      <c r="D4016" s="2" t="s">
        <v>26</v>
      </c>
      <c r="E4016" s="2" t="s">
        <v>12282</v>
      </c>
      <c r="F4016" s="2" t="s">
        <v>12279</v>
      </c>
    </row>
    <row r="4017" spans="1:6" ht="20" hidden="1" x14ac:dyDescent="0.2">
      <c r="A4017" s="1">
        <v>19674</v>
      </c>
      <c r="B4017" s="2" t="s">
        <v>13249</v>
      </c>
      <c r="C4017" s="2" t="s">
        <v>16191</v>
      </c>
      <c r="D4017" s="2" t="s">
        <v>26</v>
      </c>
      <c r="E4017" s="2" t="s">
        <v>12282</v>
      </c>
      <c r="F4017" s="2" t="s">
        <v>12279</v>
      </c>
    </row>
    <row r="4018" spans="1:6" hidden="1" x14ac:dyDescent="0.2">
      <c r="A4018" s="1">
        <v>19675</v>
      </c>
      <c r="B4018" s="2" t="s">
        <v>7618</v>
      </c>
      <c r="C4018" s="2" t="s">
        <v>16192</v>
      </c>
      <c r="D4018" s="2" t="s">
        <v>34</v>
      </c>
      <c r="E4018" s="2" t="s">
        <v>12297</v>
      </c>
      <c r="F4018" s="2" t="s">
        <v>12279</v>
      </c>
    </row>
    <row r="4019" spans="1:6" hidden="1" x14ac:dyDescent="0.2">
      <c r="A4019" s="1">
        <v>19676</v>
      </c>
      <c r="B4019" s="2" t="s">
        <v>7618</v>
      </c>
      <c r="C4019" s="2" t="s">
        <v>16193</v>
      </c>
      <c r="D4019" s="2" t="s">
        <v>34</v>
      </c>
      <c r="E4019" s="2" t="s">
        <v>12297</v>
      </c>
      <c r="F4019" s="2" t="s">
        <v>12279</v>
      </c>
    </row>
    <row r="4020" spans="1:6" hidden="1" x14ac:dyDescent="0.2">
      <c r="A4020" s="1">
        <v>19677</v>
      </c>
      <c r="B4020" s="2" t="s">
        <v>7618</v>
      </c>
      <c r="C4020" s="2" t="s">
        <v>16194</v>
      </c>
      <c r="D4020" s="2" t="s">
        <v>34</v>
      </c>
      <c r="E4020" s="2" t="s">
        <v>12297</v>
      </c>
      <c r="F4020" s="2" t="s">
        <v>12279</v>
      </c>
    </row>
    <row r="4021" spans="1:6" hidden="1" x14ac:dyDescent="0.2">
      <c r="A4021" s="1">
        <v>19678</v>
      </c>
      <c r="B4021" s="2" t="s">
        <v>7618</v>
      </c>
      <c r="C4021" s="2" t="s">
        <v>16195</v>
      </c>
      <c r="D4021" s="2" t="s">
        <v>34</v>
      </c>
      <c r="E4021" s="2" t="s">
        <v>12297</v>
      </c>
      <c r="F4021" s="2" t="s">
        <v>12279</v>
      </c>
    </row>
    <row r="4022" spans="1:6" hidden="1" x14ac:dyDescent="0.2">
      <c r="A4022" s="1">
        <v>19687</v>
      </c>
      <c r="B4022" s="2" t="s">
        <v>7756</v>
      </c>
      <c r="C4022" s="2" t="s">
        <v>16196</v>
      </c>
      <c r="D4022" s="2" t="s">
        <v>29</v>
      </c>
      <c r="E4022" s="2" t="s">
        <v>12297</v>
      </c>
      <c r="F4022" s="2" t="s">
        <v>12279</v>
      </c>
    </row>
    <row r="4023" spans="1:6" ht="20" hidden="1" x14ac:dyDescent="0.2">
      <c r="A4023" s="1">
        <v>19694</v>
      </c>
      <c r="B4023" s="2" t="s">
        <v>7612</v>
      </c>
      <c r="C4023" s="2" t="s">
        <v>16197</v>
      </c>
      <c r="D4023" s="2" t="s">
        <v>34</v>
      </c>
      <c r="E4023" s="2" t="s">
        <v>12453</v>
      </c>
      <c r="F4023" s="2" t="s">
        <v>12279</v>
      </c>
    </row>
    <row r="4024" spans="1:6" ht="20" hidden="1" x14ac:dyDescent="0.2">
      <c r="A4024" s="1">
        <v>19695</v>
      </c>
      <c r="B4024" s="2" t="s">
        <v>7612</v>
      </c>
      <c r="C4024" s="2" t="s">
        <v>16198</v>
      </c>
      <c r="D4024" s="2" t="s">
        <v>34</v>
      </c>
      <c r="E4024" s="2" t="s">
        <v>12453</v>
      </c>
      <c r="F4024" s="2" t="s">
        <v>12279</v>
      </c>
    </row>
    <row r="4025" spans="1:6" hidden="1" x14ac:dyDescent="0.2">
      <c r="A4025" s="1">
        <v>19697</v>
      </c>
      <c r="B4025" s="2" t="s">
        <v>7821</v>
      </c>
      <c r="C4025" s="2" t="s">
        <v>16199</v>
      </c>
      <c r="D4025" s="2" t="s">
        <v>29</v>
      </c>
      <c r="E4025" s="2" t="s">
        <v>12282</v>
      </c>
      <c r="F4025" s="2" t="s">
        <v>12279</v>
      </c>
    </row>
    <row r="4026" spans="1:6" hidden="1" x14ac:dyDescent="0.2">
      <c r="A4026" s="1">
        <v>19698</v>
      </c>
      <c r="B4026" s="2" t="s">
        <v>7489</v>
      </c>
      <c r="C4026" s="2" t="s">
        <v>16200</v>
      </c>
      <c r="D4026" s="2" t="s">
        <v>29</v>
      </c>
      <c r="E4026" s="2" t="s">
        <v>12297</v>
      </c>
      <c r="F4026" s="2" t="s">
        <v>12279</v>
      </c>
    </row>
    <row r="4027" spans="1:6" hidden="1" x14ac:dyDescent="0.2">
      <c r="A4027" s="1">
        <v>19699</v>
      </c>
      <c r="B4027" s="2" t="s">
        <v>7420</v>
      </c>
      <c r="C4027" s="2" t="s">
        <v>7902</v>
      </c>
      <c r="D4027" s="2" t="s">
        <v>34</v>
      </c>
      <c r="E4027" s="2" t="s">
        <v>12297</v>
      </c>
      <c r="F4027" s="2" t="s">
        <v>12279</v>
      </c>
    </row>
    <row r="4028" spans="1:6" hidden="1" x14ac:dyDescent="0.2">
      <c r="A4028" s="1">
        <v>19700</v>
      </c>
      <c r="B4028" s="2" t="s">
        <v>7323</v>
      </c>
      <c r="C4028" s="2" t="s">
        <v>16201</v>
      </c>
      <c r="D4028" s="2" t="s">
        <v>26</v>
      </c>
      <c r="E4028" s="2" t="s">
        <v>12282</v>
      </c>
      <c r="F4028" s="2" t="s">
        <v>12279</v>
      </c>
    </row>
    <row r="4029" spans="1:6" hidden="1" x14ac:dyDescent="0.2">
      <c r="A4029" s="1">
        <v>19702</v>
      </c>
      <c r="B4029" s="2" t="s">
        <v>7323</v>
      </c>
      <c r="C4029" s="2" t="s">
        <v>16202</v>
      </c>
      <c r="D4029" s="2" t="s">
        <v>26</v>
      </c>
      <c r="E4029" s="2" t="s">
        <v>12282</v>
      </c>
      <c r="F4029" s="2" t="s">
        <v>12279</v>
      </c>
    </row>
    <row r="4030" spans="1:6" hidden="1" x14ac:dyDescent="0.2">
      <c r="A4030" s="1">
        <v>19703</v>
      </c>
      <c r="B4030" s="2" t="s">
        <v>7323</v>
      </c>
      <c r="C4030" s="2" t="s">
        <v>16203</v>
      </c>
      <c r="D4030" s="2" t="s">
        <v>26</v>
      </c>
      <c r="E4030" s="2" t="s">
        <v>12282</v>
      </c>
      <c r="F4030" s="2" t="s">
        <v>12279</v>
      </c>
    </row>
    <row r="4031" spans="1:6" hidden="1" x14ac:dyDescent="0.2">
      <c r="A4031" s="1">
        <v>19704</v>
      </c>
      <c r="B4031" s="2" t="s">
        <v>7323</v>
      </c>
      <c r="C4031" s="2" t="s">
        <v>16204</v>
      </c>
      <c r="D4031" s="2" t="s">
        <v>26</v>
      </c>
      <c r="E4031" s="2" t="s">
        <v>12282</v>
      </c>
      <c r="F4031" s="2" t="s">
        <v>12279</v>
      </c>
    </row>
    <row r="4032" spans="1:6" hidden="1" x14ac:dyDescent="0.2">
      <c r="A4032" s="1">
        <v>19706</v>
      </c>
      <c r="B4032" s="2" t="s">
        <v>7836</v>
      </c>
      <c r="C4032" s="2" t="s">
        <v>16205</v>
      </c>
      <c r="D4032" s="2" t="s">
        <v>26</v>
      </c>
      <c r="E4032" s="2" t="s">
        <v>12297</v>
      </c>
      <c r="F4032" s="2" t="s">
        <v>12279</v>
      </c>
    </row>
    <row r="4033" spans="1:6" ht="20" hidden="1" x14ac:dyDescent="0.2">
      <c r="A4033" s="1">
        <v>19708</v>
      </c>
      <c r="B4033" s="2" t="s">
        <v>7612</v>
      </c>
      <c r="C4033" s="2" t="s">
        <v>16206</v>
      </c>
      <c r="D4033" s="2" t="s">
        <v>34</v>
      </c>
      <c r="E4033" s="2" t="s">
        <v>12453</v>
      </c>
      <c r="F4033" s="2" t="s">
        <v>12279</v>
      </c>
    </row>
    <row r="4034" spans="1:6" hidden="1" x14ac:dyDescent="0.2">
      <c r="A4034" s="1">
        <v>19709</v>
      </c>
      <c r="B4034" s="2" t="s">
        <v>14220</v>
      </c>
      <c r="C4034" s="2" t="s">
        <v>16207</v>
      </c>
      <c r="D4034" s="2" t="s">
        <v>26</v>
      </c>
      <c r="E4034" s="2" t="s">
        <v>12297</v>
      </c>
      <c r="F4034" s="2" t="s">
        <v>12279</v>
      </c>
    </row>
    <row r="4035" spans="1:6" hidden="1" x14ac:dyDescent="0.2">
      <c r="A4035" s="1">
        <v>19710</v>
      </c>
      <c r="B4035" s="2" t="s">
        <v>12820</v>
      </c>
      <c r="C4035" s="2" t="s">
        <v>13155</v>
      </c>
      <c r="D4035" s="2" t="s">
        <v>26</v>
      </c>
      <c r="E4035" s="2" t="s">
        <v>12297</v>
      </c>
      <c r="F4035" s="2" t="s">
        <v>12279</v>
      </c>
    </row>
    <row r="4036" spans="1:6" hidden="1" x14ac:dyDescent="0.2">
      <c r="A4036" s="1">
        <v>19712</v>
      </c>
      <c r="B4036" s="2" t="s">
        <v>16208</v>
      </c>
      <c r="C4036" s="2" t="s">
        <v>2102</v>
      </c>
      <c r="D4036" s="2" t="s">
        <v>29</v>
      </c>
      <c r="E4036" s="2" t="s">
        <v>12297</v>
      </c>
      <c r="F4036" s="2" t="s">
        <v>12279</v>
      </c>
    </row>
    <row r="4037" spans="1:6" ht="20" hidden="1" x14ac:dyDescent="0.2">
      <c r="A4037" s="1">
        <v>19714</v>
      </c>
      <c r="B4037" s="2" t="s">
        <v>12625</v>
      </c>
      <c r="C4037" s="2" t="s">
        <v>16209</v>
      </c>
      <c r="D4037" s="2" t="s">
        <v>26</v>
      </c>
      <c r="E4037" s="2" t="s">
        <v>12297</v>
      </c>
      <c r="F4037" s="2" t="s">
        <v>12279</v>
      </c>
    </row>
    <row r="4038" spans="1:6" ht="20" hidden="1" x14ac:dyDescent="0.2">
      <c r="A4038" s="1">
        <v>19717</v>
      </c>
      <c r="B4038" s="2" t="s">
        <v>7572</v>
      </c>
      <c r="C4038" s="2" t="s">
        <v>16210</v>
      </c>
      <c r="D4038" s="2" t="s">
        <v>26</v>
      </c>
      <c r="E4038" s="2" t="s">
        <v>12282</v>
      </c>
      <c r="F4038" s="2" t="s">
        <v>12279</v>
      </c>
    </row>
    <row r="4039" spans="1:6" ht="20" hidden="1" x14ac:dyDescent="0.2">
      <c r="A4039" s="1">
        <v>19719</v>
      </c>
      <c r="B4039" s="2" t="s">
        <v>7841</v>
      </c>
      <c r="C4039" s="2" t="s">
        <v>16211</v>
      </c>
      <c r="D4039" s="2" t="s">
        <v>34</v>
      </c>
      <c r="E4039" s="2" t="s">
        <v>12453</v>
      </c>
      <c r="F4039" s="2" t="s">
        <v>12279</v>
      </c>
    </row>
    <row r="4040" spans="1:6" ht="20" hidden="1" x14ac:dyDescent="0.2">
      <c r="A4040" s="1">
        <v>19720</v>
      </c>
      <c r="B4040" s="2" t="s">
        <v>12382</v>
      </c>
      <c r="C4040" s="2" t="s">
        <v>16212</v>
      </c>
      <c r="D4040" s="2" t="s">
        <v>34</v>
      </c>
      <c r="E4040" s="2" t="s">
        <v>12453</v>
      </c>
      <c r="F4040" s="2" t="s">
        <v>12279</v>
      </c>
    </row>
    <row r="4041" spans="1:6" ht="20" hidden="1" x14ac:dyDescent="0.2">
      <c r="A4041" s="1">
        <v>19721</v>
      </c>
      <c r="B4041" s="2" t="s">
        <v>7622</v>
      </c>
      <c r="C4041" s="2" t="s">
        <v>16213</v>
      </c>
      <c r="D4041" s="2" t="s">
        <v>34</v>
      </c>
      <c r="E4041" s="2" t="s">
        <v>12453</v>
      </c>
      <c r="F4041" s="2" t="s">
        <v>12279</v>
      </c>
    </row>
    <row r="4042" spans="1:6" hidden="1" x14ac:dyDescent="0.2">
      <c r="A4042" s="1">
        <v>19723</v>
      </c>
      <c r="B4042" s="2" t="s">
        <v>15259</v>
      </c>
      <c r="C4042" s="2" t="s">
        <v>16214</v>
      </c>
      <c r="D4042" s="2" t="s">
        <v>29</v>
      </c>
      <c r="E4042" s="2" t="s">
        <v>12282</v>
      </c>
      <c r="F4042" s="2" t="s">
        <v>12279</v>
      </c>
    </row>
    <row r="4043" spans="1:6" ht="20" hidden="1" x14ac:dyDescent="0.2">
      <c r="A4043" s="1">
        <v>19724</v>
      </c>
      <c r="B4043" s="2" t="s">
        <v>14501</v>
      </c>
      <c r="C4043" s="2" t="s">
        <v>16215</v>
      </c>
      <c r="D4043" s="2" t="s">
        <v>26</v>
      </c>
      <c r="E4043" s="2" t="s">
        <v>12453</v>
      </c>
      <c r="F4043" s="2" t="s">
        <v>12279</v>
      </c>
    </row>
    <row r="4044" spans="1:6" hidden="1" x14ac:dyDescent="0.2">
      <c r="A4044" s="1">
        <v>19725</v>
      </c>
      <c r="B4044" s="2" t="s">
        <v>16216</v>
      </c>
      <c r="C4044" s="2" t="s">
        <v>2102</v>
      </c>
      <c r="D4044" s="2" t="s">
        <v>34</v>
      </c>
      <c r="E4044" s="2" t="s">
        <v>12297</v>
      </c>
      <c r="F4044" s="2" t="s">
        <v>12279</v>
      </c>
    </row>
    <row r="4045" spans="1:6" hidden="1" x14ac:dyDescent="0.2">
      <c r="A4045" s="1">
        <v>19726</v>
      </c>
      <c r="B4045" s="2" t="s">
        <v>7325</v>
      </c>
      <c r="C4045" s="2" t="s">
        <v>16217</v>
      </c>
      <c r="D4045" s="2" t="s">
        <v>26</v>
      </c>
      <c r="E4045" s="2" t="s">
        <v>12284</v>
      </c>
      <c r="F4045" s="2" t="s">
        <v>12279</v>
      </c>
    </row>
    <row r="4046" spans="1:6" ht="20" hidden="1" x14ac:dyDescent="0.2">
      <c r="A4046" s="1">
        <v>19727</v>
      </c>
      <c r="B4046" s="2" t="s">
        <v>7841</v>
      </c>
      <c r="C4046" s="2" t="s">
        <v>16218</v>
      </c>
      <c r="D4046" s="2" t="s">
        <v>34</v>
      </c>
      <c r="E4046" s="2" t="s">
        <v>12453</v>
      </c>
      <c r="F4046" s="2" t="s">
        <v>12279</v>
      </c>
    </row>
    <row r="4047" spans="1:6" ht="20" hidden="1" x14ac:dyDescent="0.2">
      <c r="A4047" s="1">
        <v>19728</v>
      </c>
      <c r="B4047" s="2" t="s">
        <v>14523</v>
      </c>
      <c r="C4047" s="2" t="s">
        <v>16219</v>
      </c>
      <c r="D4047" s="2" t="s">
        <v>26</v>
      </c>
      <c r="E4047" s="2" t="s">
        <v>12453</v>
      </c>
      <c r="F4047" s="2" t="s">
        <v>12279</v>
      </c>
    </row>
    <row r="4048" spans="1:6" hidden="1" x14ac:dyDescent="0.2">
      <c r="A4048" s="1">
        <v>19731</v>
      </c>
      <c r="B4048" s="2" t="s">
        <v>7903</v>
      </c>
      <c r="C4048" s="2" t="s">
        <v>7904</v>
      </c>
      <c r="D4048" s="2" t="s">
        <v>34</v>
      </c>
      <c r="E4048" s="2" t="s">
        <v>12297</v>
      </c>
      <c r="F4048" s="2" t="s">
        <v>12279</v>
      </c>
    </row>
    <row r="4049" spans="1:6" ht="20" hidden="1" x14ac:dyDescent="0.2">
      <c r="A4049" s="1">
        <v>19768</v>
      </c>
      <c r="B4049" s="2" t="s">
        <v>12433</v>
      </c>
      <c r="C4049" s="2" t="s">
        <v>16220</v>
      </c>
      <c r="D4049" s="2" t="s">
        <v>34</v>
      </c>
      <c r="E4049" s="2" t="s">
        <v>12297</v>
      </c>
      <c r="F4049" s="2" t="s">
        <v>12279</v>
      </c>
    </row>
    <row r="4050" spans="1:6" hidden="1" x14ac:dyDescent="0.2">
      <c r="A4050" s="1">
        <v>19769</v>
      </c>
      <c r="B4050" s="2" t="s">
        <v>7325</v>
      </c>
      <c r="C4050" s="2" t="s">
        <v>16221</v>
      </c>
      <c r="D4050" s="2" t="s">
        <v>26</v>
      </c>
      <c r="E4050" s="2" t="s">
        <v>12282</v>
      </c>
      <c r="F4050" s="2" t="s">
        <v>12279</v>
      </c>
    </row>
    <row r="4051" spans="1:6" hidden="1" x14ac:dyDescent="0.2">
      <c r="A4051" s="1">
        <v>19770</v>
      </c>
      <c r="B4051" s="2" t="s">
        <v>15217</v>
      </c>
      <c r="C4051" s="2" t="s">
        <v>16222</v>
      </c>
      <c r="D4051" s="2" t="s">
        <v>26</v>
      </c>
      <c r="E4051" s="2" t="s">
        <v>12282</v>
      </c>
      <c r="F4051" s="2" t="s">
        <v>12279</v>
      </c>
    </row>
    <row r="4052" spans="1:6" ht="20" hidden="1" x14ac:dyDescent="0.2">
      <c r="A4052" s="1">
        <v>19771</v>
      </c>
      <c r="B4052" s="2" t="s">
        <v>7340</v>
      </c>
      <c r="C4052" s="2" t="s">
        <v>16223</v>
      </c>
      <c r="D4052" s="2" t="s">
        <v>34</v>
      </c>
      <c r="E4052" s="2" t="s">
        <v>12297</v>
      </c>
      <c r="F4052" s="2" t="s">
        <v>12279</v>
      </c>
    </row>
    <row r="4053" spans="1:6" hidden="1" x14ac:dyDescent="0.2">
      <c r="A4053" s="1">
        <v>19772</v>
      </c>
      <c r="B4053" s="2" t="s">
        <v>7340</v>
      </c>
      <c r="C4053" s="2" t="s">
        <v>16224</v>
      </c>
      <c r="D4053" s="2" t="s">
        <v>26</v>
      </c>
      <c r="E4053" s="2" t="s">
        <v>12282</v>
      </c>
      <c r="F4053" s="2" t="s">
        <v>12279</v>
      </c>
    </row>
    <row r="4054" spans="1:6" hidden="1" x14ac:dyDescent="0.2">
      <c r="A4054" s="1">
        <v>19773</v>
      </c>
      <c r="B4054" s="2" t="s">
        <v>7841</v>
      </c>
      <c r="C4054" s="2" t="s">
        <v>16225</v>
      </c>
      <c r="D4054" s="2" t="s">
        <v>34</v>
      </c>
      <c r="E4054" s="2" t="s">
        <v>12297</v>
      </c>
      <c r="F4054" s="2" t="s">
        <v>12279</v>
      </c>
    </row>
    <row r="4055" spans="1:6" hidden="1" x14ac:dyDescent="0.2">
      <c r="A4055" s="1">
        <v>19776</v>
      </c>
      <c r="B4055" s="2" t="s">
        <v>13743</v>
      </c>
      <c r="C4055" s="2" t="s">
        <v>16226</v>
      </c>
      <c r="D4055" s="2" t="s">
        <v>34</v>
      </c>
      <c r="E4055" s="2" t="s">
        <v>12297</v>
      </c>
      <c r="F4055" s="2" t="s">
        <v>12279</v>
      </c>
    </row>
    <row r="4056" spans="1:6" ht="20" hidden="1" x14ac:dyDescent="0.2">
      <c r="A4056" s="1">
        <v>19777</v>
      </c>
      <c r="B4056" s="2" t="s">
        <v>7325</v>
      </c>
      <c r="C4056" s="2" t="s">
        <v>16227</v>
      </c>
      <c r="D4056" s="2" t="s">
        <v>26</v>
      </c>
      <c r="E4056" s="2" t="s">
        <v>12453</v>
      </c>
      <c r="F4056" s="2" t="s">
        <v>12279</v>
      </c>
    </row>
    <row r="4057" spans="1:6" ht="20" hidden="1" x14ac:dyDescent="0.2">
      <c r="A4057" s="1">
        <v>19778</v>
      </c>
      <c r="B4057" s="2" t="s">
        <v>7325</v>
      </c>
      <c r="C4057" s="2" t="s">
        <v>16228</v>
      </c>
      <c r="D4057" s="2" t="s">
        <v>26</v>
      </c>
      <c r="E4057" s="2" t="s">
        <v>12453</v>
      </c>
      <c r="F4057" s="2" t="s">
        <v>12279</v>
      </c>
    </row>
    <row r="4058" spans="1:6" hidden="1" x14ac:dyDescent="0.2">
      <c r="A4058" s="1">
        <v>19779</v>
      </c>
      <c r="B4058" s="2" t="s">
        <v>7284</v>
      </c>
      <c r="C4058" s="2" t="s">
        <v>16229</v>
      </c>
      <c r="D4058" s="2" t="s">
        <v>29</v>
      </c>
      <c r="E4058" s="2" t="s">
        <v>12297</v>
      </c>
      <c r="F4058" s="2" t="s">
        <v>12279</v>
      </c>
    </row>
    <row r="4059" spans="1:6" ht="20" hidden="1" x14ac:dyDescent="0.2">
      <c r="A4059" s="1">
        <v>19780</v>
      </c>
      <c r="B4059" s="2" t="s">
        <v>7325</v>
      </c>
      <c r="C4059" s="2" t="s">
        <v>16230</v>
      </c>
      <c r="D4059" s="2" t="s">
        <v>26</v>
      </c>
      <c r="E4059" s="2" t="s">
        <v>12282</v>
      </c>
      <c r="F4059" s="2" t="s">
        <v>12279</v>
      </c>
    </row>
    <row r="4060" spans="1:6" hidden="1" x14ac:dyDescent="0.2">
      <c r="A4060" s="1">
        <v>19781</v>
      </c>
      <c r="B4060" s="2" t="s">
        <v>13738</v>
      </c>
      <c r="C4060" s="2" t="s">
        <v>16231</v>
      </c>
      <c r="D4060" s="2" t="s">
        <v>29</v>
      </c>
      <c r="E4060" s="2" t="s">
        <v>12297</v>
      </c>
      <c r="F4060" s="2" t="s">
        <v>12279</v>
      </c>
    </row>
    <row r="4061" spans="1:6" ht="20" hidden="1" x14ac:dyDescent="0.2">
      <c r="A4061" s="1">
        <v>19782</v>
      </c>
      <c r="B4061" s="2" t="s">
        <v>7325</v>
      </c>
      <c r="C4061" s="2" t="s">
        <v>16232</v>
      </c>
      <c r="D4061" s="2" t="s">
        <v>26</v>
      </c>
      <c r="E4061" s="2" t="s">
        <v>12282</v>
      </c>
      <c r="F4061" s="2" t="s">
        <v>12279</v>
      </c>
    </row>
    <row r="4062" spans="1:6" hidden="1" x14ac:dyDescent="0.2">
      <c r="A4062" s="1">
        <v>19784</v>
      </c>
      <c r="B4062" s="2" t="s">
        <v>7841</v>
      </c>
      <c r="C4062" s="2" t="s">
        <v>16233</v>
      </c>
      <c r="D4062" s="2" t="s">
        <v>34</v>
      </c>
      <c r="E4062" s="2" t="s">
        <v>12282</v>
      </c>
      <c r="F4062" s="2" t="s">
        <v>12279</v>
      </c>
    </row>
    <row r="4063" spans="1:6" ht="20" hidden="1" x14ac:dyDescent="0.2">
      <c r="A4063" s="1">
        <v>19785</v>
      </c>
      <c r="B4063" s="2" t="s">
        <v>16234</v>
      </c>
      <c r="C4063" s="2" t="s">
        <v>16235</v>
      </c>
      <c r="D4063" s="2" t="s">
        <v>29</v>
      </c>
      <c r="E4063" s="2" t="s">
        <v>12453</v>
      </c>
      <c r="F4063" s="2" t="s">
        <v>12279</v>
      </c>
    </row>
    <row r="4064" spans="1:6" hidden="1" x14ac:dyDescent="0.2">
      <c r="A4064" s="1">
        <v>19786</v>
      </c>
      <c r="B4064" s="2" t="s">
        <v>7534</v>
      </c>
      <c r="C4064" s="2" t="s">
        <v>7364</v>
      </c>
      <c r="D4064" s="2" t="s">
        <v>26</v>
      </c>
      <c r="E4064" s="2" t="s">
        <v>12282</v>
      </c>
      <c r="F4064" s="2" t="s">
        <v>12279</v>
      </c>
    </row>
    <row r="4065" spans="1:6" hidden="1" x14ac:dyDescent="0.2">
      <c r="A4065" s="1">
        <v>19787</v>
      </c>
      <c r="B4065" s="2" t="s">
        <v>7905</v>
      </c>
      <c r="C4065" s="2" t="s">
        <v>2102</v>
      </c>
      <c r="D4065" s="2" t="s">
        <v>34</v>
      </c>
      <c r="E4065" s="2" t="s">
        <v>12297</v>
      </c>
      <c r="F4065" s="2" t="s">
        <v>12279</v>
      </c>
    </row>
    <row r="4066" spans="1:6" hidden="1" x14ac:dyDescent="0.2">
      <c r="A4066" s="1">
        <v>19789</v>
      </c>
      <c r="B4066" s="2" t="s">
        <v>7624</v>
      </c>
      <c r="C4066" s="2" t="s">
        <v>16236</v>
      </c>
      <c r="D4066" s="2" t="s">
        <v>34</v>
      </c>
      <c r="E4066" s="2" t="s">
        <v>12297</v>
      </c>
      <c r="F4066" s="2" t="s">
        <v>12279</v>
      </c>
    </row>
    <row r="4067" spans="1:6" hidden="1" x14ac:dyDescent="0.2">
      <c r="A4067" s="1">
        <v>19790</v>
      </c>
      <c r="B4067" s="2" t="s">
        <v>14145</v>
      </c>
      <c r="C4067" s="2" t="s">
        <v>16237</v>
      </c>
      <c r="D4067" s="2" t="s">
        <v>26</v>
      </c>
      <c r="E4067" s="2" t="s">
        <v>12297</v>
      </c>
      <c r="F4067" s="2" t="s">
        <v>12279</v>
      </c>
    </row>
    <row r="4068" spans="1:6" ht="20" hidden="1" x14ac:dyDescent="0.2">
      <c r="A4068" s="1">
        <v>19791</v>
      </c>
      <c r="B4068" s="2" t="s">
        <v>7680</v>
      </c>
      <c r="C4068" s="2" t="s">
        <v>16238</v>
      </c>
      <c r="D4068" s="2" t="s">
        <v>34</v>
      </c>
      <c r="E4068" s="2" t="s">
        <v>12453</v>
      </c>
      <c r="F4068" s="2" t="s">
        <v>12279</v>
      </c>
    </row>
    <row r="4069" spans="1:6" ht="20" hidden="1" x14ac:dyDescent="0.2">
      <c r="A4069" s="1">
        <v>19792</v>
      </c>
      <c r="B4069" s="2" t="s">
        <v>7841</v>
      </c>
      <c r="C4069" s="2" t="s">
        <v>16239</v>
      </c>
      <c r="D4069" s="2" t="s">
        <v>34</v>
      </c>
      <c r="E4069" s="2" t="s">
        <v>12282</v>
      </c>
      <c r="F4069" s="2" t="s">
        <v>12279</v>
      </c>
    </row>
    <row r="4070" spans="1:6" hidden="1" x14ac:dyDescent="0.2">
      <c r="A4070" s="1">
        <v>19793</v>
      </c>
      <c r="B4070" s="2" t="s">
        <v>7876</v>
      </c>
      <c r="C4070" s="2" t="s">
        <v>16240</v>
      </c>
      <c r="D4070" s="2" t="s">
        <v>29</v>
      </c>
      <c r="E4070" s="2" t="s">
        <v>12297</v>
      </c>
      <c r="F4070" s="2" t="s">
        <v>12279</v>
      </c>
    </row>
    <row r="4071" spans="1:6" hidden="1" x14ac:dyDescent="0.2">
      <c r="A4071" s="1">
        <v>19794</v>
      </c>
      <c r="B4071" s="2" t="s">
        <v>7620</v>
      </c>
      <c r="C4071" s="2" t="s">
        <v>16241</v>
      </c>
      <c r="D4071" s="2" t="s">
        <v>34</v>
      </c>
      <c r="E4071" s="2" t="s">
        <v>12297</v>
      </c>
      <c r="F4071" s="2" t="s">
        <v>12279</v>
      </c>
    </row>
    <row r="4072" spans="1:6" hidden="1" x14ac:dyDescent="0.2">
      <c r="A4072" s="1">
        <v>19816</v>
      </c>
      <c r="B4072" s="2" t="s">
        <v>12994</v>
      </c>
      <c r="C4072" s="2" t="s">
        <v>16242</v>
      </c>
      <c r="D4072" s="2" t="s">
        <v>29</v>
      </c>
      <c r="E4072" s="2" t="s">
        <v>12297</v>
      </c>
      <c r="F4072" s="2" t="s">
        <v>12279</v>
      </c>
    </row>
    <row r="4073" spans="1:6" hidden="1" x14ac:dyDescent="0.2">
      <c r="A4073" s="1">
        <v>19817</v>
      </c>
      <c r="B4073" s="2" t="s">
        <v>7906</v>
      </c>
      <c r="C4073" s="2" t="s">
        <v>2102</v>
      </c>
      <c r="D4073" s="2" t="s">
        <v>34</v>
      </c>
      <c r="E4073" s="2" t="s">
        <v>12297</v>
      </c>
      <c r="F4073" s="2" t="s">
        <v>12279</v>
      </c>
    </row>
    <row r="4074" spans="1:6" hidden="1" x14ac:dyDescent="0.2">
      <c r="A4074" s="1">
        <v>19818</v>
      </c>
      <c r="B4074" s="2" t="s">
        <v>16243</v>
      </c>
      <c r="C4074" s="2" t="s">
        <v>2102</v>
      </c>
      <c r="D4074" s="2" t="s">
        <v>29</v>
      </c>
      <c r="E4074" s="2" t="s">
        <v>12297</v>
      </c>
      <c r="F4074" s="2" t="s">
        <v>12279</v>
      </c>
    </row>
    <row r="4075" spans="1:6" hidden="1" x14ac:dyDescent="0.2">
      <c r="A4075" s="1">
        <v>19819</v>
      </c>
      <c r="B4075" s="2" t="s">
        <v>16243</v>
      </c>
      <c r="C4075" s="2" t="s">
        <v>16244</v>
      </c>
      <c r="D4075" s="2" t="s">
        <v>29</v>
      </c>
      <c r="E4075" s="2" t="s">
        <v>12297</v>
      </c>
      <c r="F4075" s="2" t="s">
        <v>12279</v>
      </c>
    </row>
    <row r="4076" spans="1:6" hidden="1" x14ac:dyDescent="0.2">
      <c r="A4076" s="1">
        <v>19820</v>
      </c>
      <c r="B4076" s="2" t="s">
        <v>16245</v>
      </c>
      <c r="C4076" s="2" t="s">
        <v>16246</v>
      </c>
      <c r="D4076" s="2" t="s">
        <v>29</v>
      </c>
      <c r="E4076" s="2" t="s">
        <v>12297</v>
      </c>
      <c r="F4076" s="2" t="s">
        <v>12279</v>
      </c>
    </row>
    <row r="4077" spans="1:6" hidden="1" x14ac:dyDescent="0.2">
      <c r="A4077" s="1">
        <v>19821</v>
      </c>
      <c r="B4077" s="2" t="s">
        <v>16245</v>
      </c>
      <c r="C4077" s="2" t="s">
        <v>7461</v>
      </c>
      <c r="D4077" s="2" t="s">
        <v>29</v>
      </c>
      <c r="E4077" s="2" t="s">
        <v>12297</v>
      </c>
      <c r="F4077" s="2" t="s">
        <v>12279</v>
      </c>
    </row>
    <row r="4078" spans="1:6" hidden="1" x14ac:dyDescent="0.2">
      <c r="A4078" s="1">
        <v>19822</v>
      </c>
      <c r="B4078" s="2" t="s">
        <v>7694</v>
      </c>
      <c r="C4078" s="2" t="s">
        <v>16247</v>
      </c>
      <c r="D4078" s="2" t="s">
        <v>34</v>
      </c>
      <c r="E4078" s="2" t="s">
        <v>12282</v>
      </c>
      <c r="F4078" s="2" t="s">
        <v>12279</v>
      </c>
    </row>
    <row r="4079" spans="1:6" hidden="1" x14ac:dyDescent="0.2">
      <c r="A4079" s="1">
        <v>19823</v>
      </c>
      <c r="B4079" s="2" t="s">
        <v>12811</v>
      </c>
      <c r="C4079" s="2" t="s">
        <v>16248</v>
      </c>
      <c r="D4079" s="2" t="s">
        <v>34</v>
      </c>
      <c r="E4079" s="2" t="s">
        <v>12297</v>
      </c>
      <c r="F4079" s="2" t="s">
        <v>12279</v>
      </c>
    </row>
    <row r="4080" spans="1:6" hidden="1" x14ac:dyDescent="0.2">
      <c r="A4080" s="1">
        <v>19824</v>
      </c>
      <c r="B4080" s="2" t="s">
        <v>12811</v>
      </c>
      <c r="C4080" s="2" t="s">
        <v>14232</v>
      </c>
      <c r="D4080" s="2" t="s">
        <v>34</v>
      </c>
      <c r="E4080" s="2" t="s">
        <v>12297</v>
      </c>
      <c r="F4080" s="2" t="s">
        <v>12279</v>
      </c>
    </row>
    <row r="4081" spans="1:6" hidden="1" x14ac:dyDescent="0.2">
      <c r="A4081" s="1">
        <v>19825</v>
      </c>
      <c r="B4081" s="2" t="s">
        <v>12649</v>
      </c>
      <c r="C4081" s="2" t="s">
        <v>16249</v>
      </c>
      <c r="D4081" s="2" t="s">
        <v>26</v>
      </c>
      <c r="E4081" s="2" t="s">
        <v>12282</v>
      </c>
      <c r="F4081" s="2" t="s">
        <v>12279</v>
      </c>
    </row>
    <row r="4082" spans="1:6" hidden="1" x14ac:dyDescent="0.2">
      <c r="A4082" s="1">
        <v>19827</v>
      </c>
      <c r="B4082" s="2" t="s">
        <v>12587</v>
      </c>
      <c r="C4082" s="2" t="s">
        <v>16250</v>
      </c>
      <c r="D4082" s="2" t="s">
        <v>29</v>
      </c>
      <c r="E4082" s="2" t="s">
        <v>12297</v>
      </c>
      <c r="F4082" s="2" t="s">
        <v>12279</v>
      </c>
    </row>
    <row r="4083" spans="1:6" hidden="1" x14ac:dyDescent="0.2">
      <c r="A4083" s="1">
        <v>19828</v>
      </c>
      <c r="B4083" s="2" t="s">
        <v>7284</v>
      </c>
      <c r="C4083" s="2" t="s">
        <v>16251</v>
      </c>
      <c r="D4083" s="2" t="s">
        <v>29</v>
      </c>
      <c r="E4083" s="2" t="s">
        <v>12297</v>
      </c>
      <c r="F4083" s="2" t="s">
        <v>12279</v>
      </c>
    </row>
    <row r="4084" spans="1:6" hidden="1" x14ac:dyDescent="0.2">
      <c r="A4084" s="1">
        <v>19829</v>
      </c>
      <c r="B4084" s="2" t="s">
        <v>12587</v>
      </c>
      <c r="C4084" s="2" t="s">
        <v>13432</v>
      </c>
      <c r="D4084" s="2" t="s">
        <v>29</v>
      </c>
      <c r="E4084" s="2" t="s">
        <v>12297</v>
      </c>
      <c r="F4084" s="2" t="s">
        <v>12279</v>
      </c>
    </row>
    <row r="4085" spans="1:6" hidden="1" x14ac:dyDescent="0.2">
      <c r="A4085" s="1">
        <v>19830</v>
      </c>
      <c r="B4085" s="2" t="s">
        <v>13353</v>
      </c>
      <c r="C4085" s="2" t="s">
        <v>15327</v>
      </c>
      <c r="D4085" s="2" t="s">
        <v>29</v>
      </c>
      <c r="E4085" s="2" t="s">
        <v>12297</v>
      </c>
      <c r="F4085" s="2" t="s">
        <v>12279</v>
      </c>
    </row>
    <row r="4086" spans="1:6" ht="20" hidden="1" x14ac:dyDescent="0.2">
      <c r="A4086" s="1">
        <v>19831</v>
      </c>
      <c r="B4086" s="2" t="s">
        <v>7646</v>
      </c>
      <c r="C4086" s="2" t="s">
        <v>16252</v>
      </c>
      <c r="D4086" s="2" t="s">
        <v>34</v>
      </c>
      <c r="E4086" s="2" t="s">
        <v>12453</v>
      </c>
      <c r="F4086" s="2" t="s">
        <v>12279</v>
      </c>
    </row>
    <row r="4087" spans="1:6" ht="20" hidden="1" x14ac:dyDescent="0.2">
      <c r="A4087" s="1">
        <v>19832</v>
      </c>
      <c r="B4087" s="2" t="s">
        <v>7646</v>
      </c>
      <c r="C4087" s="2" t="s">
        <v>16253</v>
      </c>
      <c r="D4087" s="2" t="s">
        <v>34</v>
      </c>
      <c r="E4087" s="2" t="s">
        <v>12453</v>
      </c>
      <c r="F4087" s="2" t="s">
        <v>12279</v>
      </c>
    </row>
    <row r="4088" spans="1:6" hidden="1" x14ac:dyDescent="0.2">
      <c r="A4088" s="1">
        <v>19833</v>
      </c>
      <c r="B4088" s="2" t="s">
        <v>12390</v>
      </c>
      <c r="C4088" s="2" t="s">
        <v>16254</v>
      </c>
      <c r="D4088" s="2" t="s">
        <v>29</v>
      </c>
      <c r="E4088" s="2" t="s">
        <v>12297</v>
      </c>
      <c r="F4088" s="2" t="s">
        <v>12279</v>
      </c>
    </row>
    <row r="4089" spans="1:6" hidden="1" x14ac:dyDescent="0.2">
      <c r="A4089" s="1">
        <v>19834</v>
      </c>
      <c r="B4089" s="2" t="s">
        <v>7348</v>
      </c>
      <c r="C4089" s="2" t="s">
        <v>16255</v>
      </c>
      <c r="D4089" s="2" t="s">
        <v>29</v>
      </c>
      <c r="E4089" s="2" t="s">
        <v>12297</v>
      </c>
      <c r="F4089" s="2" t="s">
        <v>12279</v>
      </c>
    </row>
    <row r="4090" spans="1:6" ht="20" hidden="1" x14ac:dyDescent="0.2">
      <c r="A4090" s="1">
        <v>19835</v>
      </c>
      <c r="B4090" s="2" t="s">
        <v>12371</v>
      </c>
      <c r="C4090" s="2" t="s">
        <v>15509</v>
      </c>
      <c r="D4090" s="2" t="s">
        <v>29</v>
      </c>
      <c r="E4090" s="2" t="s">
        <v>12453</v>
      </c>
      <c r="F4090" s="2" t="s">
        <v>12279</v>
      </c>
    </row>
    <row r="4091" spans="1:6" hidden="1" x14ac:dyDescent="0.2">
      <c r="A4091" s="1">
        <v>19836</v>
      </c>
      <c r="B4091" s="2" t="s">
        <v>7489</v>
      </c>
      <c r="C4091" s="2" t="s">
        <v>16256</v>
      </c>
      <c r="D4091" s="2" t="s">
        <v>29</v>
      </c>
      <c r="E4091" s="2" t="s">
        <v>12297</v>
      </c>
      <c r="F4091" s="2" t="s">
        <v>12279</v>
      </c>
    </row>
    <row r="4092" spans="1:6" ht="20" hidden="1" x14ac:dyDescent="0.2">
      <c r="A4092" s="1">
        <v>19838</v>
      </c>
      <c r="B4092" s="2" t="s">
        <v>7287</v>
      </c>
      <c r="C4092" s="2" t="s">
        <v>16257</v>
      </c>
      <c r="D4092" s="2" t="s">
        <v>34</v>
      </c>
      <c r="E4092" s="2" t="s">
        <v>12453</v>
      </c>
      <c r="F4092" s="2" t="s">
        <v>12279</v>
      </c>
    </row>
    <row r="4093" spans="1:6" ht="20" hidden="1" x14ac:dyDescent="0.2">
      <c r="A4093" s="1">
        <v>19839</v>
      </c>
      <c r="B4093" s="2" t="s">
        <v>7287</v>
      </c>
      <c r="C4093" s="2" t="s">
        <v>16258</v>
      </c>
      <c r="D4093" s="2" t="s">
        <v>34</v>
      </c>
      <c r="E4093" s="2" t="s">
        <v>12453</v>
      </c>
      <c r="F4093" s="2" t="s">
        <v>12279</v>
      </c>
    </row>
    <row r="4094" spans="1:6" ht="20" hidden="1" x14ac:dyDescent="0.2">
      <c r="A4094" s="1">
        <v>19840</v>
      </c>
      <c r="B4094" s="2" t="s">
        <v>7287</v>
      </c>
      <c r="C4094" s="2" t="s">
        <v>16259</v>
      </c>
      <c r="D4094" s="2" t="s">
        <v>34</v>
      </c>
      <c r="E4094" s="2" t="s">
        <v>12453</v>
      </c>
      <c r="F4094" s="2" t="s">
        <v>12279</v>
      </c>
    </row>
    <row r="4095" spans="1:6" ht="20" hidden="1" x14ac:dyDescent="0.2">
      <c r="A4095" s="1">
        <v>19841</v>
      </c>
      <c r="B4095" s="2" t="s">
        <v>7287</v>
      </c>
      <c r="C4095" s="2" t="s">
        <v>16260</v>
      </c>
      <c r="D4095" s="2" t="s">
        <v>34</v>
      </c>
      <c r="E4095" s="2" t="s">
        <v>12453</v>
      </c>
      <c r="F4095" s="2" t="s">
        <v>12279</v>
      </c>
    </row>
    <row r="4096" spans="1:6" ht="20" hidden="1" x14ac:dyDescent="0.2">
      <c r="A4096" s="1">
        <v>19842</v>
      </c>
      <c r="B4096" s="2" t="s">
        <v>7287</v>
      </c>
      <c r="C4096" s="2" t="s">
        <v>16261</v>
      </c>
      <c r="D4096" s="2" t="s">
        <v>34</v>
      </c>
      <c r="E4096" s="2" t="s">
        <v>12453</v>
      </c>
      <c r="F4096" s="2" t="s">
        <v>12279</v>
      </c>
    </row>
    <row r="4097" spans="1:6" ht="20" hidden="1" x14ac:dyDescent="0.2">
      <c r="A4097" s="1">
        <v>19843</v>
      </c>
      <c r="B4097" s="2" t="s">
        <v>7287</v>
      </c>
      <c r="C4097" s="2" t="s">
        <v>16262</v>
      </c>
      <c r="D4097" s="2" t="s">
        <v>34</v>
      </c>
      <c r="E4097" s="2" t="s">
        <v>12453</v>
      </c>
      <c r="F4097" s="2" t="s">
        <v>12279</v>
      </c>
    </row>
    <row r="4098" spans="1:6" ht="20" hidden="1" x14ac:dyDescent="0.2">
      <c r="A4098" s="1">
        <v>19844</v>
      </c>
      <c r="B4098" s="2" t="s">
        <v>7287</v>
      </c>
      <c r="C4098" s="2" t="s">
        <v>16263</v>
      </c>
      <c r="D4098" s="2" t="s">
        <v>34</v>
      </c>
      <c r="E4098" s="2" t="s">
        <v>12453</v>
      </c>
      <c r="F4098" s="2" t="s">
        <v>12279</v>
      </c>
    </row>
    <row r="4099" spans="1:6" ht="20" hidden="1" x14ac:dyDescent="0.2">
      <c r="A4099" s="1">
        <v>19845</v>
      </c>
      <c r="B4099" s="2" t="s">
        <v>7287</v>
      </c>
      <c r="C4099" s="2" t="s">
        <v>16264</v>
      </c>
      <c r="D4099" s="2" t="s">
        <v>34</v>
      </c>
      <c r="E4099" s="2" t="s">
        <v>12453</v>
      </c>
      <c r="F4099" s="2" t="s">
        <v>12279</v>
      </c>
    </row>
    <row r="4100" spans="1:6" ht="20" hidden="1" x14ac:dyDescent="0.2">
      <c r="A4100" s="1">
        <v>19846</v>
      </c>
      <c r="B4100" s="2" t="s">
        <v>7287</v>
      </c>
      <c r="C4100" s="2" t="s">
        <v>16265</v>
      </c>
      <c r="D4100" s="2" t="s">
        <v>34</v>
      </c>
      <c r="E4100" s="2" t="s">
        <v>12453</v>
      </c>
      <c r="F4100" s="2" t="s">
        <v>12279</v>
      </c>
    </row>
    <row r="4101" spans="1:6" ht="20" hidden="1" x14ac:dyDescent="0.2">
      <c r="A4101" s="1">
        <v>19847</v>
      </c>
      <c r="B4101" s="2" t="s">
        <v>7287</v>
      </c>
      <c r="C4101" s="2" t="s">
        <v>16266</v>
      </c>
      <c r="D4101" s="2" t="s">
        <v>34</v>
      </c>
      <c r="E4101" s="2" t="s">
        <v>12453</v>
      </c>
      <c r="F4101" s="2" t="s">
        <v>12279</v>
      </c>
    </row>
    <row r="4102" spans="1:6" ht="20" hidden="1" x14ac:dyDescent="0.2">
      <c r="A4102" s="1">
        <v>19848</v>
      </c>
      <c r="B4102" s="2" t="s">
        <v>7287</v>
      </c>
      <c r="C4102" s="2" t="s">
        <v>16267</v>
      </c>
      <c r="D4102" s="2" t="s">
        <v>34</v>
      </c>
      <c r="E4102" s="2" t="s">
        <v>12453</v>
      </c>
      <c r="F4102" s="2" t="s">
        <v>12279</v>
      </c>
    </row>
    <row r="4103" spans="1:6" hidden="1" x14ac:dyDescent="0.2">
      <c r="A4103" s="1">
        <v>19861</v>
      </c>
      <c r="B4103" s="2" t="s">
        <v>12524</v>
      </c>
      <c r="C4103" s="2" t="s">
        <v>16268</v>
      </c>
      <c r="D4103" s="2" t="s">
        <v>29</v>
      </c>
      <c r="E4103" s="2" t="s">
        <v>12297</v>
      </c>
      <c r="F4103" s="2" t="s">
        <v>12279</v>
      </c>
    </row>
    <row r="4104" spans="1:6" hidden="1" x14ac:dyDescent="0.2">
      <c r="A4104" s="1">
        <v>19862</v>
      </c>
      <c r="B4104" s="2" t="s">
        <v>7605</v>
      </c>
      <c r="C4104" s="2" t="s">
        <v>16269</v>
      </c>
      <c r="D4104" s="2" t="s">
        <v>29</v>
      </c>
      <c r="E4104" s="2" t="s">
        <v>12278</v>
      </c>
      <c r="F4104" s="2" t="s">
        <v>12279</v>
      </c>
    </row>
    <row r="4105" spans="1:6" hidden="1" x14ac:dyDescent="0.2">
      <c r="A4105" s="1">
        <v>19882</v>
      </c>
      <c r="B4105" s="2" t="s">
        <v>7374</v>
      </c>
      <c r="C4105" s="2" t="s">
        <v>15751</v>
      </c>
      <c r="D4105" s="2" t="s">
        <v>34</v>
      </c>
      <c r="E4105" s="2" t="s">
        <v>12297</v>
      </c>
      <c r="F4105" s="2" t="s">
        <v>12279</v>
      </c>
    </row>
    <row r="4106" spans="1:6" hidden="1" x14ac:dyDescent="0.2">
      <c r="A4106" s="1">
        <v>19883</v>
      </c>
      <c r="B4106" s="2" t="s">
        <v>7381</v>
      </c>
      <c r="C4106" s="2" t="s">
        <v>16270</v>
      </c>
      <c r="D4106" s="2" t="s">
        <v>26</v>
      </c>
      <c r="E4106" s="2" t="s">
        <v>12282</v>
      </c>
      <c r="F4106" s="2" t="s">
        <v>12279</v>
      </c>
    </row>
    <row r="4107" spans="1:6" hidden="1" x14ac:dyDescent="0.2">
      <c r="A4107" s="1">
        <v>19885</v>
      </c>
      <c r="B4107" s="2" t="s">
        <v>12820</v>
      </c>
      <c r="C4107" s="2" t="s">
        <v>16271</v>
      </c>
      <c r="D4107" s="2" t="s">
        <v>26</v>
      </c>
      <c r="E4107" s="2" t="s">
        <v>12282</v>
      </c>
      <c r="F4107" s="2" t="s">
        <v>12279</v>
      </c>
    </row>
    <row r="4108" spans="1:6" ht="20" hidden="1" x14ac:dyDescent="0.2">
      <c r="A4108" s="1">
        <v>19886</v>
      </c>
      <c r="B4108" s="2" t="s">
        <v>7374</v>
      </c>
      <c r="C4108" s="2" t="s">
        <v>16272</v>
      </c>
      <c r="D4108" s="2" t="s">
        <v>34</v>
      </c>
      <c r="E4108" s="2" t="s">
        <v>12453</v>
      </c>
      <c r="F4108" s="2" t="s">
        <v>12279</v>
      </c>
    </row>
    <row r="4109" spans="1:6" hidden="1" x14ac:dyDescent="0.2">
      <c r="A4109" s="1">
        <v>19903</v>
      </c>
      <c r="B4109" s="2" t="s">
        <v>7663</v>
      </c>
      <c r="C4109" s="2" t="s">
        <v>7283</v>
      </c>
      <c r="D4109" s="2" t="s">
        <v>26</v>
      </c>
      <c r="E4109" s="2" t="s">
        <v>12282</v>
      </c>
      <c r="F4109" s="2" t="s">
        <v>12279</v>
      </c>
    </row>
    <row r="4110" spans="1:6" hidden="1" x14ac:dyDescent="0.2">
      <c r="A4110" s="1">
        <v>19904</v>
      </c>
      <c r="B4110" s="2" t="s">
        <v>7663</v>
      </c>
      <c r="C4110" s="2" t="s">
        <v>16273</v>
      </c>
      <c r="D4110" s="2" t="s">
        <v>26</v>
      </c>
      <c r="E4110" s="2" t="s">
        <v>12282</v>
      </c>
      <c r="F4110" s="2" t="s">
        <v>12279</v>
      </c>
    </row>
    <row r="4111" spans="1:6" hidden="1" x14ac:dyDescent="0.2">
      <c r="A4111" s="1">
        <v>19905</v>
      </c>
      <c r="B4111" s="2" t="s">
        <v>14021</v>
      </c>
      <c r="C4111" s="2" t="s">
        <v>16274</v>
      </c>
      <c r="D4111" s="2" t="s">
        <v>34</v>
      </c>
      <c r="E4111" s="2" t="s">
        <v>12297</v>
      </c>
      <c r="F4111" s="2" t="s">
        <v>12279</v>
      </c>
    </row>
    <row r="4112" spans="1:6" ht="20" hidden="1" x14ac:dyDescent="0.2">
      <c r="A4112" s="1">
        <v>19921</v>
      </c>
      <c r="B4112" s="2" t="s">
        <v>7688</v>
      </c>
      <c r="C4112" s="2" t="s">
        <v>16275</v>
      </c>
      <c r="D4112" s="2" t="s">
        <v>34</v>
      </c>
      <c r="E4112" s="2" t="s">
        <v>12453</v>
      </c>
      <c r="F4112" s="2" t="s">
        <v>12279</v>
      </c>
    </row>
    <row r="4113" spans="1:6" hidden="1" x14ac:dyDescent="0.2">
      <c r="A4113" s="1">
        <v>19924</v>
      </c>
      <c r="B4113" s="2" t="s">
        <v>7622</v>
      </c>
      <c r="C4113" s="2" t="s">
        <v>16276</v>
      </c>
      <c r="D4113" s="2" t="s">
        <v>34</v>
      </c>
      <c r="E4113" s="2" t="s">
        <v>12297</v>
      </c>
      <c r="F4113" s="2" t="s">
        <v>12279</v>
      </c>
    </row>
    <row r="4114" spans="1:6" hidden="1" x14ac:dyDescent="0.2">
      <c r="A4114" s="1">
        <v>19925</v>
      </c>
      <c r="B4114" s="2" t="s">
        <v>13314</v>
      </c>
      <c r="C4114" s="2" t="s">
        <v>16277</v>
      </c>
      <c r="D4114" s="2" t="s">
        <v>34</v>
      </c>
      <c r="E4114" s="2" t="s">
        <v>12297</v>
      </c>
      <c r="F4114" s="2" t="s">
        <v>12279</v>
      </c>
    </row>
    <row r="4115" spans="1:6" ht="20" hidden="1" x14ac:dyDescent="0.2">
      <c r="A4115" s="1">
        <v>19926</v>
      </c>
      <c r="B4115" s="2" t="s">
        <v>7325</v>
      </c>
      <c r="C4115" s="2" t="s">
        <v>16278</v>
      </c>
      <c r="D4115" s="2" t="s">
        <v>26</v>
      </c>
      <c r="E4115" s="2" t="s">
        <v>12453</v>
      </c>
      <c r="F4115" s="2" t="s">
        <v>12279</v>
      </c>
    </row>
    <row r="4116" spans="1:6" ht="20" hidden="1" x14ac:dyDescent="0.2">
      <c r="A4116" s="1">
        <v>19927</v>
      </c>
      <c r="B4116" s="2" t="s">
        <v>7325</v>
      </c>
      <c r="C4116" s="2" t="s">
        <v>16279</v>
      </c>
      <c r="D4116" s="2" t="s">
        <v>26</v>
      </c>
      <c r="E4116" s="2" t="s">
        <v>12453</v>
      </c>
      <c r="F4116" s="2" t="s">
        <v>12279</v>
      </c>
    </row>
    <row r="4117" spans="1:6" ht="20" hidden="1" x14ac:dyDescent="0.2">
      <c r="A4117" s="1">
        <v>19928</v>
      </c>
      <c r="B4117" s="2" t="s">
        <v>7325</v>
      </c>
      <c r="C4117" s="2" t="s">
        <v>16280</v>
      </c>
      <c r="D4117" s="2" t="s">
        <v>26</v>
      </c>
      <c r="E4117" s="2" t="s">
        <v>12453</v>
      </c>
      <c r="F4117" s="2" t="s">
        <v>12279</v>
      </c>
    </row>
    <row r="4118" spans="1:6" hidden="1" x14ac:dyDescent="0.2">
      <c r="A4118" s="1">
        <v>19932</v>
      </c>
      <c r="B4118" s="2" t="s">
        <v>7299</v>
      </c>
      <c r="C4118" s="2" t="s">
        <v>16281</v>
      </c>
      <c r="D4118" s="2" t="s">
        <v>29</v>
      </c>
      <c r="E4118" s="2" t="s">
        <v>12297</v>
      </c>
      <c r="F4118" s="2" t="s">
        <v>12279</v>
      </c>
    </row>
    <row r="4119" spans="1:6" hidden="1" x14ac:dyDescent="0.2">
      <c r="A4119" s="1">
        <v>19935</v>
      </c>
      <c r="B4119" s="2" t="s">
        <v>12329</v>
      </c>
      <c r="C4119" s="2" t="s">
        <v>16282</v>
      </c>
      <c r="D4119" s="2" t="s">
        <v>26</v>
      </c>
      <c r="E4119" s="2" t="s">
        <v>12297</v>
      </c>
      <c r="F4119" s="2" t="s">
        <v>12279</v>
      </c>
    </row>
    <row r="4120" spans="1:6" ht="20" hidden="1" x14ac:dyDescent="0.2">
      <c r="A4120" s="1">
        <v>19936</v>
      </c>
      <c r="B4120" s="2" t="s">
        <v>7612</v>
      </c>
      <c r="C4120" s="2" t="s">
        <v>16283</v>
      </c>
      <c r="D4120" s="2" t="s">
        <v>34</v>
      </c>
      <c r="E4120" s="2" t="s">
        <v>12453</v>
      </c>
      <c r="F4120" s="2" t="s">
        <v>12279</v>
      </c>
    </row>
    <row r="4121" spans="1:6" ht="20" hidden="1" x14ac:dyDescent="0.2">
      <c r="A4121" s="1">
        <v>19937</v>
      </c>
      <c r="B4121" s="2" t="s">
        <v>7620</v>
      </c>
      <c r="C4121" s="2" t="s">
        <v>16284</v>
      </c>
      <c r="D4121" s="2" t="s">
        <v>34</v>
      </c>
      <c r="E4121" s="2" t="s">
        <v>12453</v>
      </c>
      <c r="F4121" s="2" t="s">
        <v>12279</v>
      </c>
    </row>
    <row r="4122" spans="1:6" ht="20" hidden="1" x14ac:dyDescent="0.2">
      <c r="A4122" s="1">
        <v>19938</v>
      </c>
      <c r="B4122" s="2" t="s">
        <v>12505</v>
      </c>
      <c r="C4122" s="2" t="s">
        <v>16285</v>
      </c>
      <c r="D4122" s="2" t="s">
        <v>34</v>
      </c>
      <c r="E4122" s="2" t="s">
        <v>12453</v>
      </c>
      <c r="F4122" s="2" t="s">
        <v>12279</v>
      </c>
    </row>
    <row r="4123" spans="1:6" ht="20" hidden="1" x14ac:dyDescent="0.2">
      <c r="A4123" s="1">
        <v>19939</v>
      </c>
      <c r="B4123" s="2" t="s">
        <v>12505</v>
      </c>
      <c r="C4123" s="2" t="s">
        <v>16286</v>
      </c>
      <c r="D4123" s="2" t="s">
        <v>34</v>
      </c>
      <c r="E4123" s="2" t="s">
        <v>12453</v>
      </c>
      <c r="F4123" s="2" t="s">
        <v>12279</v>
      </c>
    </row>
    <row r="4124" spans="1:6" ht="20" hidden="1" x14ac:dyDescent="0.2">
      <c r="A4124" s="1">
        <v>19940</v>
      </c>
      <c r="B4124" s="2" t="s">
        <v>12505</v>
      </c>
      <c r="C4124" s="2" t="s">
        <v>16287</v>
      </c>
      <c r="D4124" s="2" t="s">
        <v>34</v>
      </c>
      <c r="E4124" s="2" t="s">
        <v>12453</v>
      </c>
      <c r="F4124" s="2" t="s">
        <v>12279</v>
      </c>
    </row>
    <row r="4125" spans="1:6" ht="20" hidden="1" x14ac:dyDescent="0.2">
      <c r="A4125" s="1">
        <v>19941</v>
      </c>
      <c r="B4125" s="2" t="s">
        <v>12505</v>
      </c>
      <c r="C4125" s="2" t="s">
        <v>16288</v>
      </c>
      <c r="D4125" s="2" t="s">
        <v>34</v>
      </c>
      <c r="E4125" s="2" t="s">
        <v>12453</v>
      </c>
      <c r="F4125" s="2" t="s">
        <v>12279</v>
      </c>
    </row>
    <row r="4126" spans="1:6" ht="20" hidden="1" x14ac:dyDescent="0.2">
      <c r="A4126" s="1">
        <v>19942</v>
      </c>
      <c r="B4126" s="2" t="s">
        <v>12495</v>
      </c>
      <c r="C4126" s="2" t="s">
        <v>16289</v>
      </c>
      <c r="D4126" s="2" t="s">
        <v>34</v>
      </c>
      <c r="E4126" s="2" t="s">
        <v>12453</v>
      </c>
      <c r="F4126" s="2" t="s">
        <v>12279</v>
      </c>
    </row>
    <row r="4127" spans="1:6" ht="20" hidden="1" x14ac:dyDescent="0.2">
      <c r="A4127" s="1">
        <v>19943</v>
      </c>
      <c r="B4127" s="2" t="s">
        <v>12336</v>
      </c>
      <c r="C4127" s="2" t="s">
        <v>16290</v>
      </c>
      <c r="D4127" s="2" t="s">
        <v>34</v>
      </c>
      <c r="E4127" s="2" t="s">
        <v>12453</v>
      </c>
      <c r="F4127" s="2" t="s">
        <v>12279</v>
      </c>
    </row>
    <row r="4128" spans="1:6" ht="20" hidden="1" x14ac:dyDescent="0.2">
      <c r="A4128" s="1">
        <v>19944</v>
      </c>
      <c r="B4128" s="2" t="s">
        <v>7374</v>
      </c>
      <c r="C4128" s="2" t="s">
        <v>16291</v>
      </c>
      <c r="D4128" s="2" t="s">
        <v>34</v>
      </c>
      <c r="E4128" s="2" t="s">
        <v>12453</v>
      </c>
      <c r="F4128" s="2" t="s">
        <v>12279</v>
      </c>
    </row>
    <row r="4129" spans="1:6" ht="20" hidden="1" x14ac:dyDescent="0.2">
      <c r="A4129" s="1">
        <v>19945</v>
      </c>
      <c r="B4129" s="2" t="s">
        <v>7374</v>
      </c>
      <c r="C4129" s="2" t="s">
        <v>16292</v>
      </c>
      <c r="D4129" s="2" t="s">
        <v>34</v>
      </c>
      <c r="E4129" s="2" t="s">
        <v>12453</v>
      </c>
      <c r="F4129" s="2" t="s">
        <v>12279</v>
      </c>
    </row>
    <row r="4130" spans="1:6" ht="20" hidden="1" x14ac:dyDescent="0.2">
      <c r="A4130" s="1">
        <v>19946</v>
      </c>
      <c r="B4130" s="2" t="s">
        <v>7374</v>
      </c>
      <c r="C4130" s="2" t="s">
        <v>16293</v>
      </c>
      <c r="D4130" s="2" t="s">
        <v>34</v>
      </c>
      <c r="E4130" s="2" t="s">
        <v>12453</v>
      </c>
      <c r="F4130" s="2" t="s">
        <v>12279</v>
      </c>
    </row>
    <row r="4131" spans="1:6" ht="20" hidden="1" x14ac:dyDescent="0.2">
      <c r="A4131" s="1">
        <v>19947</v>
      </c>
      <c r="B4131" s="2" t="s">
        <v>7425</v>
      </c>
      <c r="C4131" s="2" t="s">
        <v>16294</v>
      </c>
      <c r="D4131" s="2" t="s">
        <v>34</v>
      </c>
      <c r="E4131" s="2" t="s">
        <v>12453</v>
      </c>
      <c r="F4131" s="2" t="s">
        <v>12279</v>
      </c>
    </row>
    <row r="4132" spans="1:6" hidden="1" x14ac:dyDescent="0.2">
      <c r="A4132" s="1">
        <v>19948</v>
      </c>
      <c r="B4132" s="2" t="s">
        <v>13040</v>
      </c>
      <c r="C4132" s="2" t="s">
        <v>16295</v>
      </c>
      <c r="D4132" s="2" t="s">
        <v>26</v>
      </c>
      <c r="E4132" s="2" t="s">
        <v>12297</v>
      </c>
      <c r="F4132" s="2" t="s">
        <v>12279</v>
      </c>
    </row>
    <row r="4133" spans="1:6" hidden="1" x14ac:dyDescent="0.2">
      <c r="A4133" s="1">
        <v>19949</v>
      </c>
      <c r="B4133" s="2" t="s">
        <v>12479</v>
      </c>
      <c r="C4133" s="2" t="s">
        <v>16296</v>
      </c>
      <c r="D4133" s="2" t="s">
        <v>26</v>
      </c>
      <c r="E4133" s="2" t="s">
        <v>12297</v>
      </c>
      <c r="F4133" s="2" t="s">
        <v>12279</v>
      </c>
    </row>
    <row r="4134" spans="1:6" hidden="1" x14ac:dyDescent="0.2">
      <c r="A4134" s="1">
        <v>19950</v>
      </c>
      <c r="B4134" s="2" t="s">
        <v>7381</v>
      </c>
      <c r="C4134" s="2" t="s">
        <v>15286</v>
      </c>
      <c r="D4134" s="2" t="s">
        <v>26</v>
      </c>
      <c r="E4134" s="2" t="s">
        <v>12297</v>
      </c>
      <c r="F4134" s="2" t="s">
        <v>12279</v>
      </c>
    </row>
    <row r="4135" spans="1:6" hidden="1" x14ac:dyDescent="0.2">
      <c r="A4135" s="1">
        <v>19951</v>
      </c>
      <c r="B4135" s="2" t="s">
        <v>7385</v>
      </c>
      <c r="C4135" s="2" t="s">
        <v>16297</v>
      </c>
      <c r="D4135" s="2" t="s">
        <v>26</v>
      </c>
      <c r="E4135" s="2" t="s">
        <v>12297</v>
      </c>
      <c r="F4135" s="2" t="s">
        <v>12279</v>
      </c>
    </row>
    <row r="4136" spans="1:6" hidden="1" x14ac:dyDescent="0.2">
      <c r="A4136" s="1">
        <v>19952</v>
      </c>
      <c r="B4136" s="2" t="s">
        <v>12479</v>
      </c>
      <c r="C4136" s="2" t="s">
        <v>13682</v>
      </c>
      <c r="D4136" s="2" t="s">
        <v>26</v>
      </c>
      <c r="E4136" s="2" t="s">
        <v>12297</v>
      </c>
      <c r="F4136" s="2" t="s">
        <v>12279</v>
      </c>
    </row>
    <row r="4137" spans="1:6" hidden="1" x14ac:dyDescent="0.2">
      <c r="A4137" s="1">
        <v>19953</v>
      </c>
      <c r="B4137" s="2" t="s">
        <v>7325</v>
      </c>
      <c r="C4137" s="2" t="s">
        <v>16298</v>
      </c>
      <c r="D4137" s="2" t="s">
        <v>26</v>
      </c>
      <c r="E4137" s="2" t="s">
        <v>12297</v>
      </c>
      <c r="F4137" s="2" t="s">
        <v>12279</v>
      </c>
    </row>
    <row r="4138" spans="1:6" ht="20" hidden="1" x14ac:dyDescent="0.2">
      <c r="A4138" s="1">
        <v>19954</v>
      </c>
      <c r="B4138" s="2" t="s">
        <v>7325</v>
      </c>
      <c r="C4138" s="2" t="s">
        <v>16299</v>
      </c>
      <c r="D4138" s="2" t="s">
        <v>26</v>
      </c>
      <c r="E4138" s="2" t="s">
        <v>12453</v>
      </c>
      <c r="F4138" s="2" t="s">
        <v>12279</v>
      </c>
    </row>
    <row r="4139" spans="1:6" hidden="1" x14ac:dyDescent="0.2">
      <c r="A4139" s="1">
        <v>19955</v>
      </c>
      <c r="B4139" s="2" t="s">
        <v>7631</v>
      </c>
      <c r="C4139" s="2" t="s">
        <v>16300</v>
      </c>
      <c r="D4139" s="2" t="s">
        <v>34</v>
      </c>
      <c r="E4139" s="2" t="s">
        <v>12282</v>
      </c>
      <c r="F4139" s="2" t="s">
        <v>12279</v>
      </c>
    </row>
    <row r="4140" spans="1:6" ht="20" hidden="1" x14ac:dyDescent="0.2">
      <c r="A4140" s="1">
        <v>19956</v>
      </c>
      <c r="B4140" s="2" t="s">
        <v>7325</v>
      </c>
      <c r="C4140" s="2" t="s">
        <v>16301</v>
      </c>
      <c r="D4140" s="2" t="s">
        <v>26</v>
      </c>
      <c r="E4140" s="2" t="s">
        <v>12453</v>
      </c>
      <c r="F4140" s="2" t="s">
        <v>12279</v>
      </c>
    </row>
    <row r="4141" spans="1:6" hidden="1" x14ac:dyDescent="0.2">
      <c r="A4141" s="1">
        <v>19957</v>
      </c>
      <c r="B4141" s="2" t="s">
        <v>7284</v>
      </c>
      <c r="C4141" s="2" t="s">
        <v>16302</v>
      </c>
      <c r="D4141" s="2" t="s">
        <v>29</v>
      </c>
      <c r="E4141" s="2" t="s">
        <v>12297</v>
      </c>
      <c r="F4141" s="2" t="s">
        <v>12279</v>
      </c>
    </row>
    <row r="4142" spans="1:6" ht="20" hidden="1" x14ac:dyDescent="0.2">
      <c r="A4142" s="1">
        <v>19958</v>
      </c>
      <c r="B4142" s="2" t="s">
        <v>7841</v>
      </c>
      <c r="C4142" s="2" t="s">
        <v>16303</v>
      </c>
      <c r="D4142" s="2" t="s">
        <v>34</v>
      </c>
      <c r="E4142" s="2" t="s">
        <v>12453</v>
      </c>
      <c r="F4142" s="2" t="s">
        <v>12279</v>
      </c>
    </row>
    <row r="4143" spans="1:6" hidden="1" x14ac:dyDescent="0.2">
      <c r="A4143" s="1">
        <v>19959</v>
      </c>
      <c r="B4143" s="2" t="s">
        <v>7633</v>
      </c>
      <c r="C4143" s="2" t="s">
        <v>16304</v>
      </c>
      <c r="D4143" s="2" t="s">
        <v>34</v>
      </c>
      <c r="E4143" s="2" t="s">
        <v>12297</v>
      </c>
      <c r="F4143" s="2" t="s">
        <v>12279</v>
      </c>
    </row>
    <row r="4144" spans="1:6" ht="20" hidden="1" x14ac:dyDescent="0.2">
      <c r="A4144" s="1">
        <v>19960</v>
      </c>
      <c r="B4144" s="2" t="s">
        <v>7325</v>
      </c>
      <c r="C4144" s="2" t="s">
        <v>16305</v>
      </c>
      <c r="D4144" s="2" t="s">
        <v>26</v>
      </c>
      <c r="E4144" s="2" t="s">
        <v>12453</v>
      </c>
      <c r="F4144" s="2" t="s">
        <v>12279</v>
      </c>
    </row>
    <row r="4145" spans="1:6" hidden="1" x14ac:dyDescent="0.2">
      <c r="A4145" s="1">
        <v>19962</v>
      </c>
      <c r="B4145" s="2" t="s">
        <v>15217</v>
      </c>
      <c r="C4145" s="2" t="s">
        <v>16306</v>
      </c>
      <c r="D4145" s="2" t="s">
        <v>26</v>
      </c>
      <c r="E4145" s="2" t="s">
        <v>12282</v>
      </c>
      <c r="F4145" s="2" t="s">
        <v>12279</v>
      </c>
    </row>
    <row r="4146" spans="1:6" ht="20" hidden="1" x14ac:dyDescent="0.2">
      <c r="A4146" s="1">
        <v>19963</v>
      </c>
      <c r="B4146" s="2" t="s">
        <v>15217</v>
      </c>
      <c r="C4146" s="2" t="s">
        <v>16307</v>
      </c>
      <c r="D4146" s="2" t="s">
        <v>26</v>
      </c>
      <c r="E4146" s="2" t="s">
        <v>12453</v>
      </c>
      <c r="F4146" s="2" t="s">
        <v>12279</v>
      </c>
    </row>
    <row r="4147" spans="1:6" ht="20" hidden="1" x14ac:dyDescent="0.2">
      <c r="A4147" s="1">
        <v>19964</v>
      </c>
      <c r="B4147" s="2" t="s">
        <v>15212</v>
      </c>
      <c r="C4147" s="2" t="s">
        <v>16308</v>
      </c>
      <c r="D4147" s="2" t="s">
        <v>26</v>
      </c>
      <c r="E4147" s="2" t="s">
        <v>12453</v>
      </c>
      <c r="F4147" s="2" t="s">
        <v>12279</v>
      </c>
    </row>
    <row r="4148" spans="1:6" ht="20" hidden="1" x14ac:dyDescent="0.2">
      <c r="A4148" s="1">
        <v>19965</v>
      </c>
      <c r="B4148" s="2" t="s">
        <v>7325</v>
      </c>
      <c r="C4148" s="2" t="s">
        <v>16309</v>
      </c>
      <c r="D4148" s="2" t="s">
        <v>26</v>
      </c>
      <c r="E4148" s="2" t="s">
        <v>12282</v>
      </c>
      <c r="F4148" s="2" t="s">
        <v>12279</v>
      </c>
    </row>
    <row r="4149" spans="1:6" hidden="1" x14ac:dyDescent="0.2">
      <c r="A4149" s="1">
        <v>19975</v>
      </c>
      <c r="B4149" s="2" t="s">
        <v>13507</v>
      </c>
      <c r="C4149" s="2" t="s">
        <v>16310</v>
      </c>
      <c r="D4149" s="2" t="s">
        <v>26</v>
      </c>
      <c r="E4149" s="2" t="s">
        <v>12282</v>
      </c>
      <c r="F4149" s="2" t="s">
        <v>12279</v>
      </c>
    </row>
    <row r="4150" spans="1:6" ht="20" hidden="1" x14ac:dyDescent="0.2">
      <c r="A4150" s="1">
        <v>19976</v>
      </c>
      <c r="B4150" s="2" t="s">
        <v>12625</v>
      </c>
      <c r="C4150" s="2" t="s">
        <v>16311</v>
      </c>
      <c r="D4150" s="2" t="s">
        <v>26</v>
      </c>
      <c r="E4150" s="2" t="s">
        <v>12453</v>
      </c>
      <c r="F4150" s="2" t="s">
        <v>12279</v>
      </c>
    </row>
    <row r="4151" spans="1:6" ht="20" hidden="1" x14ac:dyDescent="0.2">
      <c r="A4151" s="1">
        <v>19977</v>
      </c>
      <c r="B4151" s="2" t="s">
        <v>7325</v>
      </c>
      <c r="C4151" s="2" t="s">
        <v>16312</v>
      </c>
      <c r="D4151" s="2" t="s">
        <v>26</v>
      </c>
      <c r="E4151" s="2" t="s">
        <v>12282</v>
      </c>
      <c r="F4151" s="2" t="s">
        <v>12279</v>
      </c>
    </row>
    <row r="4152" spans="1:6" hidden="1" x14ac:dyDescent="0.2">
      <c r="A4152" s="1">
        <v>19978</v>
      </c>
      <c r="B4152" s="2" t="s">
        <v>7907</v>
      </c>
      <c r="C4152" s="2" t="s">
        <v>7495</v>
      </c>
      <c r="D4152" s="2" t="s">
        <v>29</v>
      </c>
      <c r="E4152" s="2" t="s">
        <v>12297</v>
      </c>
      <c r="F4152" s="2" t="s">
        <v>12279</v>
      </c>
    </row>
    <row r="4153" spans="1:6" hidden="1" x14ac:dyDescent="0.2">
      <c r="A4153" s="1">
        <v>19984</v>
      </c>
      <c r="B4153" s="2" t="s">
        <v>13244</v>
      </c>
      <c r="C4153" s="2" t="s">
        <v>16313</v>
      </c>
      <c r="D4153" s="2" t="s">
        <v>26</v>
      </c>
      <c r="E4153" s="2" t="s">
        <v>12282</v>
      </c>
      <c r="F4153" s="2" t="s">
        <v>12279</v>
      </c>
    </row>
    <row r="4154" spans="1:6" ht="20" hidden="1" x14ac:dyDescent="0.2">
      <c r="A4154" s="1">
        <v>19985</v>
      </c>
      <c r="B4154" s="2" t="s">
        <v>12474</v>
      </c>
      <c r="C4154" s="2" t="s">
        <v>16314</v>
      </c>
      <c r="D4154" s="2" t="s">
        <v>26</v>
      </c>
      <c r="E4154" s="2" t="s">
        <v>12282</v>
      </c>
      <c r="F4154" s="2" t="s">
        <v>12279</v>
      </c>
    </row>
    <row r="4155" spans="1:6" hidden="1" x14ac:dyDescent="0.2">
      <c r="A4155" s="1">
        <v>19986</v>
      </c>
      <c r="B4155" s="2" t="s">
        <v>7841</v>
      </c>
      <c r="C4155" s="2" t="s">
        <v>16315</v>
      </c>
      <c r="D4155" s="2" t="s">
        <v>34</v>
      </c>
      <c r="E4155" s="2" t="s">
        <v>12297</v>
      </c>
      <c r="F4155" s="2" t="s">
        <v>12279</v>
      </c>
    </row>
    <row r="4156" spans="1:6" hidden="1" x14ac:dyDescent="0.2">
      <c r="A4156" s="1">
        <v>19990</v>
      </c>
      <c r="B4156" s="2" t="s">
        <v>12413</v>
      </c>
      <c r="C4156" s="2" t="s">
        <v>16316</v>
      </c>
      <c r="D4156" s="2" t="s">
        <v>29</v>
      </c>
      <c r="E4156" s="2" t="s">
        <v>12297</v>
      </c>
      <c r="F4156" s="2" t="s">
        <v>12279</v>
      </c>
    </row>
    <row r="4157" spans="1:6" hidden="1" x14ac:dyDescent="0.2">
      <c r="A4157" s="1">
        <v>19991</v>
      </c>
      <c r="B4157" s="2" t="s">
        <v>7489</v>
      </c>
      <c r="C4157" s="2" t="s">
        <v>16317</v>
      </c>
      <c r="D4157" s="2" t="s">
        <v>29</v>
      </c>
      <c r="E4157" s="2" t="s">
        <v>12297</v>
      </c>
      <c r="F4157" s="2" t="s">
        <v>12279</v>
      </c>
    </row>
    <row r="4158" spans="1:6" hidden="1" x14ac:dyDescent="0.2">
      <c r="A4158" s="1">
        <v>19992</v>
      </c>
      <c r="B4158" s="2" t="s">
        <v>13091</v>
      </c>
      <c r="C4158" s="2" t="s">
        <v>16318</v>
      </c>
      <c r="D4158" s="2" t="s">
        <v>29</v>
      </c>
      <c r="E4158" s="2" t="s">
        <v>12297</v>
      </c>
      <c r="F4158" s="2" t="s">
        <v>12279</v>
      </c>
    </row>
    <row r="4159" spans="1:6" ht="20" hidden="1" x14ac:dyDescent="0.2">
      <c r="A4159" s="1">
        <v>19994</v>
      </c>
      <c r="B4159" s="2" t="s">
        <v>7470</v>
      </c>
      <c r="C4159" s="2" t="s">
        <v>16319</v>
      </c>
      <c r="D4159" s="2" t="s">
        <v>34</v>
      </c>
      <c r="E4159" s="2" t="s">
        <v>12297</v>
      </c>
      <c r="F4159" s="2" t="s">
        <v>12279</v>
      </c>
    </row>
    <row r="4160" spans="1:6" ht="20" hidden="1" x14ac:dyDescent="0.2">
      <c r="A4160" s="1">
        <v>19999</v>
      </c>
      <c r="B4160" s="2" t="s">
        <v>7546</v>
      </c>
      <c r="C4160" s="2" t="s">
        <v>16320</v>
      </c>
      <c r="D4160" s="2" t="s">
        <v>26</v>
      </c>
      <c r="E4160" s="2" t="s">
        <v>12453</v>
      </c>
      <c r="F4160" s="2" t="s">
        <v>12279</v>
      </c>
    </row>
  </sheetData>
  <autoFilter ref="A1:F4160" xr:uid="{FBEEF514-6E23-4F09-BADC-920FDBD6E4A8}">
    <filterColumn colId="0">
      <filters>
        <filter val="14197"/>
      </filters>
    </filterColumn>
    <sortState xmlns:xlrd2="http://schemas.microsoft.com/office/spreadsheetml/2017/richdata2" ref="A2:F4160">
      <sortCondition ref="A1:A4160"/>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haredContentType xmlns="Microsoft.SharePoint.Taxonomy.ContentTypeSync" SourceId="5893317c-9bf8-4bcb-b153-30688475ad4b" ContentTypeId="0x010100DEF460391E80A2479A3051B62F5365DD" PreviousValue="false"/>
</file>

<file path=customXml/item3.xml><?xml version="1.0" encoding="utf-8"?>
<p:properties xmlns:p="http://schemas.microsoft.com/office/2006/metadata/properties" xmlns:xsi="http://www.w3.org/2001/XMLSchema-instance" xmlns:pc="http://schemas.microsoft.com/office/infopath/2007/PartnerControls">
  <documentManagement>
    <j4edf6b4f3f544e384b64d978a1f67b2 xmlns="138e79af-97e9-467e-b691-fc96845a5065">
      <Terms xmlns="http://schemas.microsoft.com/office/infopath/2007/PartnerControls">
        <TermInfo xmlns="http://schemas.microsoft.com/office/infopath/2007/PartnerControls">
          <TermName xmlns="http://schemas.microsoft.com/office/infopath/2007/PartnerControls">Asset Management</TermName>
          <TermId xmlns="http://schemas.microsoft.com/office/infopath/2007/PartnerControls">67b4cdf0-4186-42b7-92e5-26c44d24698a</TermId>
        </TermInfo>
      </Terms>
    </j4edf6b4f3f544e384b64d978a1f67b2>
    <Document_x0020_Date xmlns="138e79af-97e9-467e-b691-fc96845a5065" xsi:nil="true"/>
    <ArchiveDate xmlns="138e79af-97e9-467e-b691-fc96845a5065" xsi:nil="true"/>
    <Description0 xmlns="http://schemas.microsoft.com/sharepoint.v3" xsi:nil="true"/>
    <e3bbe34e58ad4508899d7e8e5a3222d7 xmlns="138e79af-97e9-467e-b691-fc96845a5065">
      <Terms xmlns="http://schemas.microsoft.com/office/infopath/2007/PartnerControls"/>
    </e3bbe34e58ad4508899d7e8e5a3222d7>
    <ART_x0020_Document_x0020_Type xmlns="c9fad7e8-6731-4688-8840-a9610cbec80e" xsi:nil="true"/>
    <Region xmlns="1a2f9bf2-3098-49c9-b9e6-0c1a0b29578d">Regional</Region>
    <CyberDocs_x0020_ID xmlns="138e79af-97e9-467e-b691-fc96845a5065" xsi:nil="true"/>
    <od2f647b84b1401a9186c324d297acef xmlns="138e79af-97e9-467e-b691-fc96845a5065">
      <Terms xmlns="http://schemas.microsoft.com/office/infopath/2007/PartnerControls"/>
    </od2f647b84b1401a9186c324d297acef>
    <Asset_x0020_Reliability xmlns="c9fad7e8-6731-4688-8840-a9610cbec80e">Maintenance</Asset_x0020_Reliability>
    <a3636f413ca84f4aa007a658eddb4a33 xmlns="138e79af-97e9-467e-b691-fc96845a5065">
      <Terms xmlns="http://schemas.microsoft.com/office/infopath/2007/PartnerControls">
        <TermInfo xmlns="http://schemas.microsoft.com/office/infopath/2007/PartnerControls">
          <TermName xmlns="http://schemas.microsoft.com/office/infopath/2007/PartnerControls">Data</TermName>
          <TermId xmlns="http://schemas.microsoft.com/office/infopath/2007/PartnerControls">9ff5f7b9-9f91-4f71-bd24-3bae7d7c0b92</TermId>
        </TermInfo>
      </Terms>
    </a3636f413ca84f4aa007a658eddb4a33>
    <Reference xmlns="138e79af-97e9-467e-b691-fc96845a5065" xsi:nil="true"/>
    <TaxCatchAll xmlns="138e79af-97e9-467e-b691-fc96845a5065">
      <Value>5</Value>
      <Value>4</Value>
    </TaxCatchAll>
    <IsSecure xmlns="138e79af-97e9-467e-b691-fc96845a5065">No</IsSecure>
    <_dlc_DocId xmlns="1a2f9bf2-3098-49c9-b9e6-0c1a0b29578d">U4MAHXHRHDFP-1471471060-2611</_dlc_DocId>
    <_dlc_DocIdUrl xmlns="1a2f9bf2-3098-49c9-b9e6-0c1a0b29578d">
      <Url>https://wessexwater.sharepoint.com/teams/wx-ops-ar/_layouts/15/DocIdRedir.aspx?ID=U4MAHXHRHDFP-1471471060-2611</Url>
      <Description>U4MAHXHRHDFP-1471471060-2611</Description>
    </_dlc_DocIdUrl>
    <SharedWithUsers xmlns="1a2f9bf2-3098-49c9-b9e6-0c1a0b29578d">
      <UserInfo>
        <DisplayName>Hannah Wiseman</DisplayName>
        <AccountId>845</AccountId>
        <AccountType/>
      </UserInfo>
      <UserInfo>
        <DisplayName>Lewis Fenelon</DisplayName>
        <AccountId>1986</AccountId>
        <AccountType/>
      </UserInfo>
    </SharedWithUsers>
    <lcf76f155ced4ddcb4097134ff3c332f xmlns="c9fad7e8-6731-4688-8840-a9610cbec80e">
      <Terms xmlns="http://schemas.microsoft.com/office/infopath/2007/PartnerControls"/>
    </lcf76f155ced4ddcb4097134ff3c332f>
  </documentManagement>
</p:properties>
</file>

<file path=customXml/item4.xml><?xml version="1.0" encoding="utf-8"?>
<ct:contentTypeSchema xmlns:ct="http://schemas.microsoft.com/office/2006/metadata/contentType" xmlns:ma="http://schemas.microsoft.com/office/2006/metadata/properties/metaAttributes" ct:_="" ma:_="" ma:contentTypeName="Standard Document" ma:contentTypeID="0x010100DEF460391E80A2479A3051B62F5365DD00A8ADA062522CD14BB63F74832F04BD26" ma:contentTypeVersion="34" ma:contentTypeDescription="" ma:contentTypeScope="" ma:versionID="d0fc9deb7ca45e767686f07121ed981a">
  <xsd:schema xmlns:xsd="http://www.w3.org/2001/XMLSchema" xmlns:xs="http://www.w3.org/2001/XMLSchema" xmlns:p="http://schemas.microsoft.com/office/2006/metadata/properties" xmlns:ns2="138e79af-97e9-467e-b691-fc96845a5065" xmlns:ns3="1a2f9bf2-3098-49c9-b9e6-0c1a0b29578d" xmlns:ns4="c9fad7e8-6731-4688-8840-a9610cbec80e" xmlns:ns5="http://schemas.microsoft.com/sharepoint.v3" targetNamespace="http://schemas.microsoft.com/office/2006/metadata/properties" ma:root="true" ma:fieldsID="3b2569d0d5e64e7db8153c958658f04e" ns2:_="" ns3:_="" ns4:_="" ns5:_="">
    <xsd:import namespace="138e79af-97e9-467e-b691-fc96845a5065"/>
    <xsd:import namespace="1a2f9bf2-3098-49c9-b9e6-0c1a0b29578d"/>
    <xsd:import namespace="c9fad7e8-6731-4688-8840-a9610cbec80e"/>
    <xsd:import namespace="http://schemas.microsoft.com/sharepoint.v3"/>
    <xsd:element name="properties">
      <xsd:complexType>
        <xsd:sequence>
          <xsd:element name="documentManagement">
            <xsd:complexType>
              <xsd:all>
                <xsd:element ref="ns2:Document_x0020_Date" minOccurs="0"/>
                <xsd:element ref="ns2:Reference" minOccurs="0"/>
                <xsd:element ref="ns2:j4edf6b4f3f544e384b64d978a1f67b2" minOccurs="0"/>
                <xsd:element ref="ns2:e3bbe34e58ad4508899d7e8e5a3222d7" minOccurs="0"/>
                <xsd:element ref="ns2:a3636f413ca84f4aa007a658eddb4a33" minOccurs="0"/>
                <xsd:element ref="ns2:TaxCatchAll" minOccurs="0"/>
                <xsd:element ref="ns2:od2f647b84b1401a9186c324d297acef" minOccurs="0"/>
                <xsd:element ref="ns2:TaxCatchAllLabel" minOccurs="0"/>
                <xsd:element ref="ns2:ArchiveDate" minOccurs="0"/>
                <xsd:element ref="ns2:IsSecure" minOccurs="0"/>
                <xsd:element ref="ns3:_dlc_DocId" minOccurs="0"/>
                <xsd:element ref="ns3:_dlc_DocIdUrl" minOccurs="0"/>
                <xsd:element ref="ns3:_dlc_DocIdPersistId" minOccurs="0"/>
                <xsd:element ref="ns4:Asset_x0020_Reliability"/>
                <xsd:element ref="ns3:Region"/>
                <xsd:element ref="ns4:MediaServiceMetadata" minOccurs="0"/>
                <xsd:element ref="ns4:MediaServiceFastMetadata" minOccurs="0"/>
                <xsd:element ref="ns2:CyberDocs_x0020_ID" minOccurs="0"/>
                <xsd:element ref="ns3:SharedWithUsers" minOccurs="0"/>
                <xsd:element ref="ns3:SharedWithDetails" minOccurs="0"/>
                <xsd:element ref="ns5:Description0" minOccurs="0"/>
                <xsd:element ref="ns4:ART_x0020_Document_x0020_Type" minOccurs="0"/>
                <xsd:element ref="ns4:MediaServiceAutoKeyPoints" minOccurs="0"/>
                <xsd:element ref="ns4:MediaServiceKeyPoints"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LengthInSeconds" minOccurs="0"/>
                <xsd:element ref="ns4:lcf76f155ced4ddcb4097134ff3c332f" minOccurs="0"/>
                <xsd:element ref="ns4:MediaServiceObjectDetectorVersions" minOccurs="0"/>
                <xsd:element ref="ns4:MediaServiceLocation"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38e79af-97e9-467e-b691-fc96845a5065" elementFormDefault="qualified">
    <xsd:import namespace="http://schemas.microsoft.com/office/2006/documentManagement/types"/>
    <xsd:import namespace="http://schemas.microsoft.com/office/infopath/2007/PartnerControls"/>
    <xsd:element name="Document_x0020_Date" ma:index="6" nillable="true" ma:displayName="Document Date" ma:format="DateOnly" ma:internalName="Document_x0020_Date">
      <xsd:simpleType>
        <xsd:restriction base="dms:DateTime"/>
      </xsd:simpleType>
    </xsd:element>
    <xsd:element name="Reference" ma:index="7" nillable="true" ma:displayName="Your Ref" ma:internalName="Reference">
      <xsd:simpleType>
        <xsd:restriction base="dms:Text">
          <xsd:maxLength value="255"/>
        </xsd:restriction>
      </xsd:simpleType>
    </xsd:element>
    <xsd:element name="j4edf6b4f3f544e384b64d978a1f67b2" ma:index="8" ma:taxonomy="true" ma:internalName="j4edf6b4f3f544e384b64d978a1f67b2" ma:taxonomyFieldName="Function" ma:displayName="Function" ma:readOnly="false" ma:default="4;#Asset Management|67b4cdf0-4186-42b7-92e5-26c44d24698a" ma:fieldId="{34edf6b4-f3f5-44e3-84b6-4d978a1f67b2}" ma:taxonomyMulti="true" ma:sspId="5893317c-9bf8-4bcb-b153-30688475ad4b" ma:termSetId="c39e38bd-6647-4c32-a909-e6ecd4d8b919" ma:anchorId="00000000-0000-0000-0000-000000000000" ma:open="false" ma:isKeyword="false">
      <xsd:complexType>
        <xsd:sequence>
          <xsd:element ref="pc:Terms" minOccurs="0" maxOccurs="1"/>
        </xsd:sequence>
      </xsd:complexType>
    </xsd:element>
    <xsd:element name="e3bbe34e58ad4508899d7e8e5a3222d7" ma:index="11" nillable="true" ma:taxonomy="true" ma:internalName="e3bbe34e58ad4508899d7e8e5a3222d7" ma:taxonomyFieldName="Site_x0020_Id" ma:displayName="Site ID" ma:default="" ma:fieldId="{e3bbe34e-58ad-4508-899d-7e8e5a3222d7}" ma:taxonomyMulti="true" ma:sspId="5893317c-9bf8-4bcb-b153-30688475ad4b" ma:termSetId="5ab2ef19-8632-4b0d-9624-53eb1399cbe1" ma:anchorId="00000000-0000-0000-0000-000000000000" ma:open="false" ma:isKeyword="false">
      <xsd:complexType>
        <xsd:sequence>
          <xsd:element ref="pc:Terms" minOccurs="0" maxOccurs="1"/>
        </xsd:sequence>
      </xsd:complexType>
    </xsd:element>
    <xsd:element name="a3636f413ca84f4aa007a658eddb4a33" ma:index="15" ma:taxonomy="true" ma:internalName="a3636f413ca84f4aa007a658eddb4a33" ma:taxonomyFieldName="Document_x0020_Type" ma:displayName="Document Type" ma:readOnly="false" ma:default="" ma:fieldId="{a3636f41-3ca8-4f4a-a007-a658eddb4a33}" ma:sspId="5893317c-9bf8-4bcb-b153-30688475ad4b" ma:termSetId="631b5733-5b06-4855-b308-fb3edae270d5" ma:anchorId="00000000-0000-0000-0000-000000000000" ma:open="false" ma:isKeyword="false">
      <xsd:complexType>
        <xsd:sequence>
          <xsd:element ref="pc:Terms" minOccurs="0" maxOccurs="1"/>
        </xsd:sequence>
      </xsd:complexType>
    </xsd:element>
    <xsd:element name="TaxCatchAll" ma:index="16" nillable="true" ma:displayName="Taxonomy Catch All Column" ma:hidden="true" ma:list="{ed326eb5-b209-42ae-861d-d4bdf07846d9}" ma:internalName="TaxCatchAll" ma:showField="CatchAllData" ma:web="1a2f9bf2-3098-49c9-b9e6-0c1a0b29578d">
      <xsd:complexType>
        <xsd:complexContent>
          <xsd:extension base="dms:MultiChoiceLookup">
            <xsd:sequence>
              <xsd:element name="Value" type="dms:Lookup" maxOccurs="unbounded" minOccurs="0" nillable="true"/>
            </xsd:sequence>
          </xsd:extension>
        </xsd:complexContent>
      </xsd:complexType>
    </xsd:element>
    <xsd:element name="od2f647b84b1401a9186c324d297acef" ma:index="18" nillable="true" ma:taxonomy="true" ma:internalName="od2f647b84b1401a9186c324d297acef" ma:taxonomyFieldName="LoB" ma:displayName="Line of Business" ma:readOnly="false" ma:default="" ma:fieldId="{8d2f647b-84b1-401a-9186-c324d297acef}" ma:taxonomyMulti="true" ma:sspId="5893317c-9bf8-4bcb-b153-30688475ad4b" ma:termSetId="79dca51d-bc7d-4cf2-a948-8ea74c5b365c" ma:anchorId="00000000-0000-0000-0000-000000000000" ma:open="false" ma:isKeyword="false">
      <xsd:complexType>
        <xsd:sequence>
          <xsd:element ref="pc:Terms" minOccurs="0" maxOccurs="1"/>
        </xsd:sequence>
      </xsd:complexType>
    </xsd:element>
    <xsd:element name="TaxCatchAllLabel" ma:index="19" nillable="true" ma:displayName="Taxonomy Catch All Column1" ma:hidden="true" ma:list="{ed326eb5-b209-42ae-861d-d4bdf07846d9}" ma:internalName="TaxCatchAllLabel" ma:readOnly="true" ma:showField="CatchAllDataLabel" ma:web="1a2f9bf2-3098-49c9-b9e6-0c1a0b29578d">
      <xsd:complexType>
        <xsd:complexContent>
          <xsd:extension base="dms:MultiChoiceLookup">
            <xsd:sequence>
              <xsd:element name="Value" type="dms:Lookup" maxOccurs="unbounded" minOccurs="0" nillable="true"/>
            </xsd:sequence>
          </xsd:extension>
        </xsd:complexContent>
      </xsd:complexType>
    </xsd:element>
    <xsd:element name="ArchiveDate" ma:index="20" nillable="true" ma:displayName="Archive Date" ma:format="DateOnly" ma:internalName="ArchiveDate" ma:readOnly="false">
      <xsd:simpleType>
        <xsd:restriction base="dms:DateTime"/>
      </xsd:simpleType>
    </xsd:element>
    <xsd:element name="IsSecure" ma:index="22" nillable="true" ma:displayName="IsSecure" ma:default="No" ma:format="Dropdown" ma:hidden="true" ma:internalName="IsSecure" ma:readOnly="false">
      <xsd:simpleType>
        <xsd:restriction base="dms:Choice">
          <xsd:enumeration value="No"/>
          <xsd:enumeration value="Yes"/>
        </xsd:restriction>
      </xsd:simpleType>
    </xsd:element>
    <xsd:element name="CyberDocs_x0020_ID" ma:index="30" nillable="true" ma:displayName="CyberDocs ID" ma:internalName="CyberDocs_x0020_ID">
      <xsd:simpleType>
        <xsd:restriction base="dms:Text">
          <xsd:maxLength value="15"/>
        </xsd:restriction>
      </xsd:simpleType>
    </xsd:element>
  </xsd:schema>
  <xsd:schema xmlns:xsd="http://www.w3.org/2001/XMLSchema" xmlns:xs="http://www.w3.org/2001/XMLSchema" xmlns:dms="http://schemas.microsoft.com/office/2006/documentManagement/types" xmlns:pc="http://schemas.microsoft.com/office/infopath/2007/PartnerControls" targetNamespace="1a2f9bf2-3098-49c9-b9e6-0c1a0b29578d" elementFormDefault="qualified">
    <xsd:import namespace="http://schemas.microsoft.com/office/2006/documentManagement/types"/>
    <xsd:import namespace="http://schemas.microsoft.com/office/infopath/2007/PartnerControls"/>
    <xsd:element name="_dlc_DocId" ma:index="23" nillable="true" ma:displayName="Document ID Value" ma:description="The value of the document ID assigned to this item." ma:internalName="_dlc_DocId" ma:readOnly="true">
      <xsd:simpleType>
        <xsd:restriction base="dms:Text"/>
      </xsd:simpleType>
    </xsd:element>
    <xsd:element name="_dlc_DocIdUrl" ma:index="24"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5" nillable="true" ma:displayName="Persist ID" ma:description="Keep ID on add." ma:hidden="true" ma:internalName="_dlc_DocIdPersistId" ma:readOnly="true">
      <xsd:simpleType>
        <xsd:restriction base="dms:Boolean"/>
      </xsd:simpleType>
    </xsd:element>
    <xsd:element name="Region" ma:index="27" ma:displayName="Region" ma:format="Dropdown" ma:internalName="Region">
      <xsd:simpleType>
        <xsd:restriction base="dms:Choice">
          <xsd:enumeration value="North"/>
          <xsd:enumeration value="South"/>
          <xsd:enumeration value="West"/>
          <xsd:enumeration value="Regional"/>
        </xsd:restriction>
      </xsd:simpleType>
    </xsd:element>
    <xsd:element name="SharedWithUsers" ma:index="3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fad7e8-6731-4688-8840-a9610cbec80e" elementFormDefault="qualified">
    <xsd:import namespace="http://schemas.microsoft.com/office/2006/documentManagement/types"/>
    <xsd:import namespace="http://schemas.microsoft.com/office/infopath/2007/PartnerControls"/>
    <xsd:element name="Asset_x0020_Reliability" ma:index="26" ma:displayName="Asset Reliability" ma:format="Dropdown" ma:indexed="true" ma:internalName="Asset_x0020_Reliability">
      <xsd:simpleType>
        <xsd:restriction base="dms:Choice">
          <xsd:enumeration value="Strategy &amp; Planning"/>
          <xsd:enumeration value="Information &amp; Performance"/>
          <xsd:enumeration value="Operations &amp; Control"/>
          <xsd:enumeration value="Maintenance"/>
          <xsd:enumeration value="Risk"/>
          <xsd:enumeration value="Research &amp; Innovation"/>
          <xsd:enumeration value="Audit"/>
        </xsd:restriction>
      </xsd:simpleType>
    </xsd:element>
    <xsd:element name="MediaServiceMetadata" ma:index="28" nillable="true" ma:displayName="MediaServiceMetadata" ma:hidden="true" ma:internalName="MediaServiceMetadata" ma:readOnly="true">
      <xsd:simpleType>
        <xsd:restriction base="dms:Note"/>
      </xsd:simpleType>
    </xsd:element>
    <xsd:element name="MediaServiceFastMetadata" ma:index="29" nillable="true" ma:displayName="MediaServiceFastMetadata" ma:hidden="true" ma:internalName="MediaServiceFastMetadata" ma:readOnly="true">
      <xsd:simpleType>
        <xsd:restriction base="dms:Note"/>
      </xsd:simpleType>
    </xsd:element>
    <xsd:element name="ART_x0020_Document_x0020_Type" ma:index="34" nillable="true" ma:displayName="ART Document Type" ma:format="Dropdown" ma:indexed="true" ma:internalName="ART_x0020_Document_x0020_Type">
      <xsd:simpleType>
        <xsd:restriction base="dms:Choice">
          <xsd:enumeration value="Care Plan"/>
          <xsd:enumeration value="Proposal"/>
          <xsd:enumeration value="General"/>
        </xsd:restriction>
      </xsd:simpleType>
    </xsd:element>
    <xsd:element name="MediaServiceAutoKeyPoints" ma:index="35" nillable="true" ma:displayName="MediaServiceAutoKeyPoints" ma:hidden="true" ma:internalName="MediaServiceAutoKeyPoints" ma:readOnly="true">
      <xsd:simpleType>
        <xsd:restriction base="dms:Note"/>
      </xsd:simpleType>
    </xsd:element>
    <xsd:element name="MediaServiceKeyPoints" ma:index="36" nillable="true" ma:displayName="KeyPoints" ma:internalName="MediaServiceKeyPoints" ma:readOnly="true">
      <xsd:simpleType>
        <xsd:restriction base="dms:Note">
          <xsd:maxLength value="255"/>
        </xsd:restriction>
      </xsd:simpleType>
    </xsd:element>
    <xsd:element name="MediaServiceAutoTags" ma:index="37" nillable="true" ma:displayName="Tags" ma:internalName="MediaServiceAutoTags" ma:readOnly="true">
      <xsd:simpleType>
        <xsd:restriction base="dms:Text"/>
      </xsd:simpleType>
    </xsd:element>
    <xsd:element name="MediaServiceOCR" ma:index="38" nillable="true" ma:displayName="Extracted Text" ma:internalName="MediaServiceOCR" ma:readOnly="true">
      <xsd:simpleType>
        <xsd:restriction base="dms:Note">
          <xsd:maxLength value="255"/>
        </xsd:restriction>
      </xsd:simpleType>
    </xsd:element>
    <xsd:element name="MediaServiceGenerationTime" ma:index="39" nillable="true" ma:displayName="MediaServiceGenerationTime" ma:hidden="true" ma:internalName="MediaServiceGenerationTime" ma:readOnly="true">
      <xsd:simpleType>
        <xsd:restriction base="dms:Text"/>
      </xsd:simpleType>
    </xsd:element>
    <xsd:element name="MediaServiceEventHashCode" ma:index="40" nillable="true" ma:displayName="MediaServiceEventHashCode" ma:hidden="true" ma:internalName="MediaServiceEventHashCode" ma:readOnly="true">
      <xsd:simpleType>
        <xsd:restriction base="dms:Text"/>
      </xsd:simpleType>
    </xsd:element>
    <xsd:element name="MediaServiceDateTaken" ma:index="41" nillable="true" ma:displayName="MediaServiceDateTaken" ma:hidden="true" ma:internalName="MediaServiceDateTaken" ma:readOnly="true">
      <xsd:simpleType>
        <xsd:restriction base="dms:Text"/>
      </xsd:simpleType>
    </xsd:element>
    <xsd:element name="MediaLengthInSeconds" ma:index="42" nillable="true" ma:displayName="Length (seconds)"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5893317c-9bf8-4bcb-b153-30688475ad4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5" nillable="true" ma:displayName="MediaServiceObjectDetectorVersions" ma:hidden="true" ma:indexed="true" ma:internalName="MediaServiceObjectDetectorVersions" ma:readOnly="true">
      <xsd:simpleType>
        <xsd:restriction base="dms:Text"/>
      </xsd:simpleType>
    </xsd:element>
    <xsd:element name="MediaServiceLocation" ma:index="46" nillable="true" ma:displayName="Location" ma:indexed="true" ma:internalName="MediaServiceLocation" ma:readOnly="true">
      <xsd:simpleType>
        <xsd:restriction base="dms:Text"/>
      </xsd:simpleType>
    </xsd:element>
    <xsd:element name="MediaServiceSearchProperties" ma:index="47"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escription0" ma:index="33" nillable="true" ma:displayName="Description" ma:internalName="Description0">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7"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78C681F6-0AB3-42A9-B2C6-A989082370A8}">
  <ds:schemaRefs>
    <ds:schemaRef ds:uri="http://schemas.microsoft.com/sharepoint/v3/contenttype/forms"/>
  </ds:schemaRefs>
</ds:datastoreItem>
</file>

<file path=customXml/itemProps2.xml><?xml version="1.0" encoding="utf-8"?>
<ds:datastoreItem xmlns:ds="http://schemas.openxmlformats.org/officeDocument/2006/customXml" ds:itemID="{6707DFDE-462F-49FD-9BA1-792B5064EB73}">
  <ds:schemaRefs>
    <ds:schemaRef ds:uri="Microsoft.SharePoint.Taxonomy.ContentTypeSync"/>
  </ds:schemaRefs>
</ds:datastoreItem>
</file>

<file path=customXml/itemProps3.xml><?xml version="1.0" encoding="utf-8"?>
<ds:datastoreItem xmlns:ds="http://schemas.openxmlformats.org/officeDocument/2006/customXml" ds:itemID="{47C41FDA-7D57-4754-986A-9D8E2E6307A5}">
  <ds:schemaRefs>
    <ds:schemaRef ds:uri="http://purl.org/dc/elements/1.1/"/>
    <ds:schemaRef ds:uri="http://schemas.microsoft.com/office/infopath/2007/PartnerControls"/>
    <ds:schemaRef ds:uri="http://purl.org/dc/terms/"/>
    <ds:schemaRef ds:uri="138e79af-97e9-467e-b691-fc96845a5065"/>
    <ds:schemaRef ds:uri="http://schemas.microsoft.com/office/2006/metadata/properties"/>
    <ds:schemaRef ds:uri="http://schemas.microsoft.com/office/2006/documentManagement/types"/>
    <ds:schemaRef ds:uri="c9fad7e8-6731-4688-8840-a9610cbec80e"/>
    <ds:schemaRef ds:uri="http://schemas.openxmlformats.org/package/2006/metadata/core-properties"/>
    <ds:schemaRef ds:uri="http://schemas.microsoft.com/sharepoint.v3"/>
    <ds:schemaRef ds:uri="1a2f9bf2-3098-49c9-b9e6-0c1a0b29578d"/>
    <ds:schemaRef ds:uri="http://www.w3.org/XML/1998/namespace"/>
    <ds:schemaRef ds:uri="http://purl.org/dc/dcmitype/"/>
  </ds:schemaRefs>
</ds:datastoreItem>
</file>

<file path=customXml/itemProps4.xml><?xml version="1.0" encoding="utf-8"?>
<ds:datastoreItem xmlns:ds="http://schemas.openxmlformats.org/officeDocument/2006/customXml" ds:itemID="{E00E70AB-96ED-42AE-9926-C40DB8A65AF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38e79af-97e9-467e-b691-fc96845a5065"/>
    <ds:schemaRef ds:uri="1a2f9bf2-3098-49c9-b9e6-0c1a0b29578d"/>
    <ds:schemaRef ds:uri="c9fad7e8-6731-4688-8840-a9610cbec80e"/>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AE5E3529-4DC2-44A9-90DF-5F9A769E99D2}">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Master</vt:lpstr>
      <vt:lpstr>Definitions</vt:lpstr>
      <vt:lpstr>Action log</vt:lpstr>
      <vt:lpstr>Monthly Performance</vt:lpstr>
      <vt:lpstr>Consents</vt:lpstr>
      <vt:lpstr>Estimated Flow requirements</vt:lpstr>
      <vt:lpstr>EDM Returns Spill Info</vt:lpstr>
      <vt:lpstr>371 Consented Sites</vt:lpstr>
      <vt:lpstr>Flow_4</vt:lpstr>
      <vt:lpstr>Flowmeter Signals Nov22</vt:lpstr>
      <vt:lpstr>All sites</vt:lpstr>
      <vt:lpstr>Master!Print_Area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Nicola Richardson</dc:creator>
  <cp:keywords/>
  <dc:description/>
  <cp:lastModifiedBy>Richard George</cp:lastModifiedBy>
  <cp:revision/>
  <dcterms:created xsi:type="dcterms:W3CDTF">2019-07-24T11:20:50Z</dcterms:created>
  <dcterms:modified xsi:type="dcterms:W3CDTF">2024-10-09T11:08:38Z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0x010100DEF460391E80A2479A3051B62F5365DD00A8ADA062522CD14BB63F74832F04BD26</vt:lpwstr>
  </property>
  <property fmtid="{D5CDD505-2E9C-101B-9397-08002B2CF9AE}" pid="3" name="Function">
    <vt:lpwstr>4;#Asset Management|67b4cdf0-4186-42b7-92e5-26c44d24698a</vt:lpwstr>
  </property>
  <property fmtid="{D5CDD505-2E9C-101B-9397-08002B2CF9AE}" pid="4" name="Site Id">
    <vt:lpwstr/>
  </property>
  <property fmtid="{D5CDD505-2E9C-101B-9397-08002B2CF9AE}" pid="5" name="LoB">
    <vt:lpwstr/>
  </property>
  <property fmtid="{D5CDD505-2E9C-101B-9397-08002B2CF9AE}" pid="6" name="Document Type">
    <vt:lpwstr>5;#Data|9ff5f7b9-9f91-4f71-bd24-3bae7d7c0b92</vt:lpwstr>
  </property>
  <property fmtid="{D5CDD505-2E9C-101B-9397-08002B2CF9AE}" pid="7" name="_dlc_DocIdItemGuid">
    <vt:lpwstr>62ae402b-352b-405b-ab5c-9423b04a81c0</vt:lpwstr>
  </property>
  <property fmtid="{D5CDD505-2E9C-101B-9397-08002B2CF9AE}" pid="8" name="MediaServiceImageTags">
    <vt:lpwstr/>
  </property>
</Properties>
</file>